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esktop\eksz\ör\"/>
    </mc:Choice>
  </mc:AlternateContent>
  <bookViews>
    <workbookView xWindow="0" yWindow="0" windowWidth="11628" windowHeight="8544" tabRatio="880" firstSheet="19" activeTab="7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41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r:id="rId20"/>
    <sheet name="7.mell. Beruházás" sheetId="19" r:id="rId21"/>
    <sheet name="8.mell. Felújítás" sheetId="20" r:id="rId22"/>
    <sheet name="9.mell. Létszámok" sheetId="21" r:id="rId23"/>
    <sheet name="10. mell. Több éves kihat" sheetId="29" r:id="rId24"/>
    <sheet name="11.mell. Ei felhaszn." sheetId="30" r:id="rId25"/>
    <sheet name="12.mell. Közv.tám" sheetId="31" r:id="rId26"/>
    <sheet name="13.mell. Mérleg" sheetId="28" r:id="rId27"/>
    <sheet name="Tájékoztató" sheetId="57" r:id="rId28"/>
  </sheets>
  <externalReferences>
    <externalReference r:id="rId29"/>
    <externalReference r:id="rId30"/>
    <externalReference r:id="rId31"/>
    <externalReference r:id="rId32"/>
  </externalReferences>
  <definedNames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[1]kod!$CD$8:$CD$3150</definedName>
    <definedName name="nev">[2]kod!$CD$8:$CD$3150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forrásból'!$A:$C,'5.b. mell. VF saját forrásból'!$1:$4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6">'6. mell. Int.összesen'!#REF!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Area" localSheetId="27">Tájékoztató!$A$52:$A$79</definedName>
    <definedName name="onev" localSheetId="7">[3]kod!$BT$34:$BT$3184</definedName>
    <definedName name="onev">[4]kod!$BT$34:$BT$3184</definedName>
    <definedName name="w" localSheetId="7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D22" i="17" l="1"/>
  <c r="O41" i="57" l="1"/>
  <c r="D41" i="57"/>
  <c r="E41" i="57"/>
  <c r="F41" i="57"/>
  <c r="G41" i="57"/>
  <c r="H41" i="57"/>
  <c r="I41" i="57"/>
  <c r="J41" i="57"/>
  <c r="K41" i="57"/>
  <c r="L41" i="57"/>
  <c r="M41" i="57"/>
  <c r="N41" i="57"/>
  <c r="C41" i="57"/>
  <c r="O14" i="57"/>
  <c r="O15" i="57"/>
  <c r="O16" i="57"/>
  <c r="O17" i="57"/>
  <c r="O18" i="57"/>
  <c r="O19" i="57"/>
  <c r="O20" i="57"/>
  <c r="O21" i="57"/>
  <c r="O22" i="57"/>
  <c r="O23" i="57"/>
  <c r="O24" i="57"/>
  <c r="O25" i="57"/>
  <c r="O26" i="57"/>
  <c r="O27" i="57"/>
  <c r="O28" i="57"/>
  <c r="O29" i="57"/>
  <c r="O30" i="57"/>
  <c r="O31" i="57"/>
  <c r="O32" i="57"/>
  <c r="O33" i="57"/>
  <c r="O34" i="57"/>
  <c r="O35" i="57"/>
  <c r="O36" i="57"/>
  <c r="O37" i="57"/>
  <c r="O38" i="57"/>
  <c r="O39" i="57"/>
  <c r="O13" i="57"/>
  <c r="O12" i="57"/>
  <c r="D12" i="57"/>
  <c r="E12" i="57"/>
  <c r="F12" i="57"/>
  <c r="G12" i="57"/>
  <c r="H12" i="57"/>
  <c r="I12" i="57"/>
  <c r="J12" i="57"/>
  <c r="K12" i="57"/>
  <c r="L12" i="57"/>
  <c r="M12" i="57"/>
  <c r="N12" i="57"/>
  <c r="C12" i="57"/>
  <c r="O7" i="57"/>
  <c r="O8" i="57"/>
  <c r="O9" i="57"/>
  <c r="O10" i="57"/>
  <c r="O11" i="57"/>
  <c r="D5" i="57"/>
  <c r="E5" i="57"/>
  <c r="F5" i="57"/>
  <c r="G5" i="57"/>
  <c r="H5" i="57"/>
  <c r="I5" i="57"/>
  <c r="J5" i="57"/>
  <c r="K5" i="57"/>
  <c r="L5" i="57"/>
  <c r="M5" i="57"/>
  <c r="N5" i="57"/>
  <c r="C5" i="57"/>
  <c r="O5" i="57" s="1"/>
  <c r="O6" i="57"/>
  <c r="O4" i="57"/>
  <c r="O3" i="57"/>
  <c r="D6" i="28" l="1"/>
  <c r="D4" i="28"/>
  <c r="H22" i="28"/>
  <c r="H21" i="28"/>
  <c r="H6" i="28"/>
  <c r="H5" i="28"/>
  <c r="H4" i="28"/>
  <c r="D7" i="28"/>
  <c r="D21" i="28"/>
  <c r="C18" i="31" l="1"/>
  <c r="B20" i="30" l="1"/>
  <c r="C35" i="20"/>
  <c r="C16" i="20"/>
  <c r="C11" i="20"/>
  <c r="C9" i="20"/>
  <c r="C22" i="19"/>
  <c r="C15" i="19"/>
  <c r="B15" i="30"/>
  <c r="B6" i="30"/>
  <c r="B10" i="44" l="1"/>
  <c r="D58" i="9" l="1"/>
  <c r="D56" i="9"/>
  <c r="I53" i="16"/>
  <c r="L47" i="15"/>
  <c r="C18" i="40"/>
  <c r="D8" i="37"/>
  <c r="D6" i="37"/>
  <c r="I47" i="15" l="1"/>
  <c r="E27" i="14"/>
  <c r="I34" i="16"/>
  <c r="I31" i="16"/>
  <c r="I27" i="16"/>
  <c r="I11" i="16"/>
  <c r="I5" i="16" l="1"/>
  <c r="E5" i="14" l="1"/>
  <c r="D9" i="9"/>
  <c r="AG72" i="7" l="1"/>
  <c r="D76" i="9"/>
  <c r="D61" i="9" l="1"/>
  <c r="AG73" i="7"/>
  <c r="I31" i="7"/>
  <c r="D77" i="9" l="1"/>
  <c r="D13" i="9" l="1"/>
  <c r="D11" i="9"/>
  <c r="D23" i="17" l="1"/>
  <c r="D66" i="41" l="1"/>
  <c r="AG69" i="7" l="1"/>
  <c r="L30" i="8"/>
  <c r="D29" i="18"/>
  <c r="J15" i="18"/>
  <c r="D29" i="9" l="1"/>
  <c r="D65" i="5"/>
  <c r="F36" i="40" l="1"/>
  <c r="G47" i="41" l="1"/>
  <c r="G46" i="5"/>
  <c r="M47" i="41"/>
  <c r="J47" i="41" l="1"/>
  <c r="D58" i="5"/>
  <c r="D55" i="5"/>
  <c r="D56" i="5"/>
  <c r="D57" i="5"/>
  <c r="D54" i="5"/>
  <c r="D52" i="5"/>
  <c r="D46" i="5"/>
  <c r="D47" i="5"/>
  <c r="D48" i="5"/>
  <c r="D49" i="5"/>
  <c r="D50" i="5"/>
  <c r="D51" i="5"/>
  <c r="D45" i="5"/>
  <c r="D43" i="5"/>
  <c r="D35" i="5"/>
  <c r="D34" i="5"/>
  <c r="D31" i="5"/>
  <c r="D32" i="5"/>
  <c r="D33" i="5"/>
  <c r="D30" i="5"/>
  <c r="D29" i="5"/>
  <c r="D28" i="5"/>
  <c r="D27" i="5"/>
  <c r="D26" i="5"/>
  <c r="D25" i="5"/>
  <c r="D24" i="5"/>
  <c r="D23" i="5"/>
  <c r="D19" i="5"/>
  <c r="D20" i="5"/>
  <c r="D21" i="5"/>
  <c r="D22" i="5"/>
  <c r="D18" i="5"/>
  <c r="D17" i="5"/>
  <c r="D16" i="5"/>
  <c r="D15" i="5"/>
  <c r="D14" i="5"/>
  <c r="D12" i="5"/>
  <c r="D13" i="5"/>
  <c r="D11" i="5"/>
  <c r="D9" i="5"/>
  <c r="D7" i="5"/>
  <c r="D6" i="5"/>
  <c r="AE33" i="5" l="1"/>
  <c r="AE34" i="5" s="1"/>
  <c r="AE51" i="5"/>
  <c r="AE52" i="5" s="1"/>
  <c r="AE29" i="5"/>
  <c r="AE58" i="5"/>
  <c r="AG52" i="5"/>
  <c r="AG65" i="5" s="1"/>
  <c r="AF52" i="5"/>
  <c r="AG35" i="5"/>
  <c r="AG34" i="5"/>
  <c r="AF34" i="5"/>
  <c r="AF35" i="5" s="1"/>
  <c r="AG28" i="5"/>
  <c r="AF28" i="5"/>
  <c r="AE28" i="5"/>
  <c r="AG25" i="5"/>
  <c r="AF25" i="5"/>
  <c r="AE25" i="5"/>
  <c r="AE14" i="5"/>
  <c r="AG7" i="5"/>
  <c r="AF7" i="5"/>
  <c r="AE7" i="5"/>
  <c r="AB33" i="5"/>
  <c r="AB58" i="5"/>
  <c r="AD52" i="5"/>
  <c r="AC52" i="5"/>
  <c r="AB52" i="5"/>
  <c r="AD34" i="5"/>
  <c r="AC34" i="5"/>
  <c r="AC35" i="5" s="1"/>
  <c r="AB34" i="5"/>
  <c r="AD28" i="5"/>
  <c r="AD35" i="5" s="1"/>
  <c r="AC28" i="5"/>
  <c r="AB28" i="5"/>
  <c r="AD25" i="5"/>
  <c r="AC25" i="5"/>
  <c r="AB25" i="5"/>
  <c r="AB14" i="5"/>
  <c r="AD7" i="5"/>
  <c r="AC7" i="5"/>
  <c r="AB7" i="5"/>
  <c r="V51" i="5"/>
  <c r="V29" i="5"/>
  <c r="V33" i="5"/>
  <c r="S58" i="5"/>
  <c r="S52" i="5"/>
  <c r="S14" i="5"/>
  <c r="S33" i="5"/>
  <c r="S29" i="5"/>
  <c r="S51" i="5"/>
  <c r="S48" i="5"/>
  <c r="S47" i="5"/>
  <c r="S45" i="5"/>
  <c r="S9" i="5"/>
  <c r="S6" i="5"/>
  <c r="P33" i="5"/>
  <c r="P14" i="5"/>
  <c r="P34" i="5"/>
  <c r="P28" i="5"/>
  <c r="P58" i="5"/>
  <c r="P51" i="5"/>
  <c r="P29" i="5"/>
  <c r="P24" i="5"/>
  <c r="AE35" i="5" l="1"/>
  <c r="AE65" i="5" s="1"/>
  <c r="AF65" i="5"/>
  <c r="AB35" i="5"/>
  <c r="AB65" i="5" s="1"/>
  <c r="AC65" i="5"/>
  <c r="AD65" i="5"/>
  <c r="B7" i="44"/>
  <c r="P9" i="5" l="1"/>
  <c r="P6" i="5"/>
  <c r="X54" i="12"/>
  <c r="X5" i="12" l="1"/>
  <c r="M29" i="5"/>
  <c r="M51" i="5"/>
  <c r="J29" i="5"/>
  <c r="G29" i="5"/>
  <c r="G24" i="5"/>
  <c r="G51" i="5"/>
  <c r="G30" i="5"/>
  <c r="G33" i="5"/>
  <c r="AD25" i="7" l="1"/>
  <c r="E24" i="1"/>
  <c r="AD8" i="7" l="1"/>
  <c r="G59" i="41" l="1"/>
  <c r="B15" i="43" l="1"/>
  <c r="R54" i="16" l="1"/>
  <c r="E54" i="16" s="1"/>
  <c r="R53" i="16"/>
  <c r="E41" i="16" l="1"/>
  <c r="B6" i="44"/>
  <c r="G39" i="52" l="1"/>
  <c r="G38" i="52"/>
  <c r="E39" i="52"/>
  <c r="H13" i="52" l="1"/>
  <c r="D14" i="52"/>
  <c r="E14" i="52"/>
  <c r="C14" i="52"/>
  <c r="G9" i="52"/>
  <c r="F9" i="52"/>
  <c r="H9" i="52" l="1"/>
  <c r="AE97" i="7" l="1"/>
  <c r="AF97" i="7"/>
  <c r="E73" i="7" l="1"/>
  <c r="H3" i="28" l="1"/>
  <c r="G3" i="28"/>
  <c r="C53" i="19" l="1"/>
  <c r="D14" i="37" l="1"/>
  <c r="J64" i="12" l="1"/>
  <c r="K64" i="12"/>
  <c r="L64" i="12"/>
  <c r="M64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I64" i="12"/>
  <c r="E64" i="12" l="1"/>
  <c r="V27" i="5"/>
  <c r="J30" i="5"/>
  <c r="P47" i="41" l="1"/>
  <c r="M33" i="41"/>
  <c r="E55" i="12" l="1"/>
  <c r="E56" i="12"/>
  <c r="E57" i="12"/>
  <c r="E58" i="12"/>
  <c r="E52" i="12"/>
  <c r="E51" i="12"/>
  <c r="E39" i="12"/>
  <c r="E41" i="12"/>
  <c r="E42" i="12"/>
  <c r="E43" i="12"/>
  <c r="E44" i="12"/>
  <c r="E45" i="12"/>
  <c r="E46" i="12"/>
  <c r="E47" i="12"/>
  <c r="E48" i="12"/>
  <c r="E49" i="12"/>
  <c r="E35" i="12"/>
  <c r="E36" i="12"/>
  <c r="E34" i="12"/>
  <c r="E28" i="12"/>
  <c r="E29" i="12"/>
  <c r="E30" i="12"/>
  <c r="E31" i="12"/>
  <c r="E27" i="12"/>
  <c r="E21" i="12"/>
  <c r="E22" i="12"/>
  <c r="E20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X59" i="12"/>
  <c r="Y59" i="12"/>
  <c r="Y60" i="12" s="1"/>
  <c r="Z59" i="12"/>
  <c r="Z60" i="12" s="1"/>
  <c r="X53" i="12"/>
  <c r="Y53" i="12"/>
  <c r="Z53" i="12"/>
  <c r="X50" i="12"/>
  <c r="Y50" i="12"/>
  <c r="Z50" i="12"/>
  <c r="X40" i="12"/>
  <c r="Y40" i="12"/>
  <c r="Z40" i="12"/>
  <c r="X37" i="12"/>
  <c r="Y37" i="12"/>
  <c r="Z37" i="12"/>
  <c r="X26" i="12"/>
  <c r="Y26" i="12"/>
  <c r="Z26" i="12"/>
  <c r="X60" i="12" l="1"/>
  <c r="Y19" i="12"/>
  <c r="Y24" i="12" s="1"/>
  <c r="Y85" i="12" s="1"/>
  <c r="Z19" i="12"/>
  <c r="Z24" i="12" s="1"/>
  <c r="Z85" i="12" s="1"/>
  <c r="X19" i="12"/>
  <c r="X24" i="12" s="1"/>
  <c r="X85" i="12" l="1"/>
  <c r="E5" i="12"/>
  <c r="E6" i="5"/>
  <c r="F6" i="5"/>
  <c r="E7" i="5"/>
  <c r="F7" i="5"/>
  <c r="E9" i="5"/>
  <c r="F9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D36" i="5"/>
  <c r="E36" i="5"/>
  <c r="F36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E43" i="5"/>
  <c r="F43" i="5"/>
  <c r="D44" i="5"/>
  <c r="E44" i="5"/>
  <c r="F44" i="5"/>
  <c r="E45" i="5"/>
  <c r="F45" i="5"/>
  <c r="E46" i="5"/>
  <c r="F46" i="5"/>
  <c r="E47" i="5"/>
  <c r="F47" i="5"/>
  <c r="E48" i="5"/>
  <c r="F48" i="5"/>
  <c r="E49" i="5"/>
  <c r="F49" i="5"/>
  <c r="E50" i="5"/>
  <c r="F50" i="5"/>
  <c r="E51" i="5"/>
  <c r="F51" i="5"/>
  <c r="E52" i="5"/>
  <c r="F52" i="5"/>
  <c r="D53" i="5"/>
  <c r="E53" i="5"/>
  <c r="F53" i="5"/>
  <c r="E54" i="5"/>
  <c r="F54" i="5"/>
  <c r="E55" i="5"/>
  <c r="F55" i="5"/>
  <c r="E56" i="5"/>
  <c r="F56" i="5"/>
  <c r="E57" i="5"/>
  <c r="F57" i="5"/>
  <c r="E58" i="5"/>
  <c r="F58" i="5"/>
  <c r="D59" i="5"/>
  <c r="E59" i="5"/>
  <c r="F59" i="5"/>
  <c r="D60" i="5"/>
  <c r="E60" i="5"/>
  <c r="F60" i="5"/>
  <c r="D61" i="5"/>
  <c r="E61" i="5"/>
  <c r="F61" i="5"/>
  <c r="D62" i="5"/>
  <c r="E62" i="5"/>
  <c r="F62" i="5"/>
  <c r="D63" i="5"/>
  <c r="E63" i="5"/>
  <c r="F63" i="5"/>
  <c r="D64" i="5"/>
  <c r="E64" i="5"/>
  <c r="F64" i="5"/>
  <c r="E65" i="5"/>
  <c r="F65" i="5"/>
  <c r="E5" i="5"/>
  <c r="F5" i="5"/>
  <c r="D5" i="5"/>
  <c r="T52" i="5" l="1"/>
  <c r="U52" i="5"/>
  <c r="M63" i="5"/>
  <c r="N63" i="5"/>
  <c r="O63" i="5"/>
  <c r="P63" i="5"/>
  <c r="M52" i="5"/>
  <c r="N52" i="5"/>
  <c r="O52" i="5"/>
  <c r="P52" i="5"/>
  <c r="Q52" i="5"/>
  <c r="M34" i="5"/>
  <c r="N34" i="5"/>
  <c r="O34" i="5"/>
  <c r="O35" i="5" s="1"/>
  <c r="O65" i="5" s="1"/>
  <c r="M28" i="5"/>
  <c r="N28" i="5"/>
  <c r="O28" i="5"/>
  <c r="M25" i="5"/>
  <c r="N25" i="5"/>
  <c r="O25" i="5"/>
  <c r="P25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G7" i="5"/>
  <c r="N35" i="5" l="1"/>
  <c r="N65" i="5" s="1"/>
  <c r="M35" i="5"/>
  <c r="M65" i="5" s="1"/>
  <c r="P35" i="5"/>
  <c r="P65" i="5" s="1"/>
  <c r="C14" i="17"/>
  <c r="W81" i="12" l="1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G81" i="12"/>
  <c r="F81" i="12"/>
  <c r="E80" i="12"/>
  <c r="E79" i="12"/>
  <c r="E78" i="12"/>
  <c r="E77" i="12"/>
  <c r="E76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G75" i="12"/>
  <c r="F75" i="12"/>
  <c r="E74" i="12"/>
  <c r="E73" i="12"/>
  <c r="E72" i="12"/>
  <c r="E71" i="12"/>
  <c r="E70" i="12"/>
  <c r="E69" i="12"/>
  <c r="E68" i="12"/>
  <c r="E67" i="12"/>
  <c r="G64" i="12"/>
  <c r="F64" i="12"/>
  <c r="E63" i="12"/>
  <c r="E62" i="12"/>
  <c r="H62" i="12" s="1"/>
  <c r="W59" i="12"/>
  <c r="V59" i="12"/>
  <c r="U59" i="12"/>
  <c r="T59" i="12"/>
  <c r="S59" i="12"/>
  <c r="S60" i="12" s="1"/>
  <c r="Q59" i="12"/>
  <c r="P59" i="12"/>
  <c r="O59" i="12"/>
  <c r="N59" i="12"/>
  <c r="M59" i="12"/>
  <c r="L59" i="12"/>
  <c r="K59" i="12"/>
  <c r="J59" i="12"/>
  <c r="I59" i="12"/>
  <c r="G59" i="12"/>
  <c r="F59" i="12"/>
  <c r="D59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G53" i="12"/>
  <c r="F53" i="12"/>
  <c r="H52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G50" i="12"/>
  <c r="F50" i="12"/>
  <c r="H49" i="12"/>
  <c r="H48" i="12"/>
  <c r="H44" i="12"/>
  <c r="H43" i="12"/>
  <c r="W40" i="12"/>
  <c r="V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G40" i="12"/>
  <c r="F40" i="12"/>
  <c r="H39" i="12"/>
  <c r="U38" i="12"/>
  <c r="W37" i="12"/>
  <c r="V37" i="12"/>
  <c r="U37" i="12"/>
  <c r="T37" i="12"/>
  <c r="S37" i="12"/>
  <c r="R37" i="12"/>
  <c r="R54" i="12" s="1"/>
  <c r="E54" i="12" s="1"/>
  <c r="Q37" i="12"/>
  <c r="P37" i="12"/>
  <c r="O37" i="12"/>
  <c r="N37" i="12"/>
  <c r="M37" i="12"/>
  <c r="L37" i="12"/>
  <c r="K37" i="12"/>
  <c r="J37" i="12"/>
  <c r="I37" i="12"/>
  <c r="E37" i="12" s="1"/>
  <c r="G37" i="12"/>
  <c r="F37" i="12"/>
  <c r="H35" i="12"/>
  <c r="H34" i="12"/>
  <c r="H31" i="12"/>
  <c r="H29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G23" i="12"/>
  <c r="F23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G19" i="12"/>
  <c r="F19" i="12"/>
  <c r="H15" i="12"/>
  <c r="H11" i="12"/>
  <c r="H5" i="12"/>
  <c r="T80" i="16"/>
  <c r="S80" i="16"/>
  <c r="R80" i="16"/>
  <c r="Q80" i="16"/>
  <c r="P80" i="16"/>
  <c r="O80" i="16"/>
  <c r="N80" i="16"/>
  <c r="M80" i="16"/>
  <c r="L80" i="16"/>
  <c r="K80" i="16"/>
  <c r="J80" i="16"/>
  <c r="I80" i="16"/>
  <c r="G80" i="16"/>
  <c r="F80" i="16"/>
  <c r="E79" i="16"/>
  <c r="E78" i="16"/>
  <c r="E77" i="16"/>
  <c r="E76" i="16"/>
  <c r="T74" i="16"/>
  <c r="S74" i="16"/>
  <c r="R74" i="16"/>
  <c r="Q74" i="16"/>
  <c r="P74" i="16"/>
  <c r="O74" i="16"/>
  <c r="N74" i="16"/>
  <c r="M74" i="16"/>
  <c r="L74" i="16"/>
  <c r="K74" i="16"/>
  <c r="J74" i="16"/>
  <c r="I74" i="16"/>
  <c r="G74" i="16"/>
  <c r="F74" i="16"/>
  <c r="E73" i="16"/>
  <c r="E72" i="16"/>
  <c r="E71" i="16"/>
  <c r="E70" i="16"/>
  <c r="E69" i="16"/>
  <c r="E68" i="16"/>
  <c r="E67" i="16"/>
  <c r="E66" i="16"/>
  <c r="T63" i="16"/>
  <c r="S63" i="16"/>
  <c r="Q63" i="16"/>
  <c r="P63" i="16"/>
  <c r="O63" i="16"/>
  <c r="N63" i="16"/>
  <c r="M63" i="16"/>
  <c r="L63" i="16"/>
  <c r="K63" i="16"/>
  <c r="J63" i="16"/>
  <c r="I63" i="16"/>
  <c r="G63" i="16"/>
  <c r="F63" i="16"/>
  <c r="H62" i="16"/>
  <c r="E61" i="16"/>
  <c r="E63" i="16" s="1"/>
  <c r="T58" i="16"/>
  <c r="S58" i="16"/>
  <c r="Q58" i="16"/>
  <c r="P58" i="16"/>
  <c r="O58" i="16"/>
  <c r="N58" i="16"/>
  <c r="M58" i="16"/>
  <c r="K58" i="16"/>
  <c r="J58" i="16"/>
  <c r="G58" i="16"/>
  <c r="F58" i="16"/>
  <c r="D58" i="16"/>
  <c r="E57" i="16"/>
  <c r="E56" i="16"/>
  <c r="E55" i="16"/>
  <c r="H54" i="16"/>
  <c r="L53" i="16"/>
  <c r="L58" i="16" s="1"/>
  <c r="T52" i="16"/>
  <c r="S52" i="16"/>
  <c r="R52" i="16"/>
  <c r="Q52" i="16"/>
  <c r="P52" i="16"/>
  <c r="O52" i="16"/>
  <c r="N52" i="16"/>
  <c r="M52" i="16"/>
  <c r="L52" i="16"/>
  <c r="K52" i="16"/>
  <c r="J52" i="16"/>
  <c r="I52" i="16"/>
  <c r="G52" i="16"/>
  <c r="F52" i="16"/>
  <c r="E52" i="16"/>
  <c r="H52" i="16" s="1"/>
  <c r="D52" i="16"/>
  <c r="D59" i="16" s="1"/>
  <c r="D84" i="16" s="1"/>
  <c r="E50" i="16"/>
  <c r="H50" i="16" s="1"/>
  <c r="T49" i="16"/>
  <c r="T59" i="16" s="1"/>
  <c r="S49" i="16"/>
  <c r="R49" i="16"/>
  <c r="Q49" i="16"/>
  <c r="P49" i="16"/>
  <c r="P59" i="16" s="1"/>
  <c r="O49" i="16"/>
  <c r="N49" i="16"/>
  <c r="M49" i="16"/>
  <c r="K49" i="16"/>
  <c r="J49" i="16"/>
  <c r="I49" i="16"/>
  <c r="G49" i="16"/>
  <c r="F49" i="16"/>
  <c r="D49" i="16"/>
  <c r="L48" i="16"/>
  <c r="L49" i="16" s="1"/>
  <c r="E48" i="16"/>
  <c r="H48" i="16" s="1"/>
  <c r="E47" i="16"/>
  <c r="H47" i="16" s="1"/>
  <c r="E44" i="16"/>
  <c r="E43" i="16"/>
  <c r="E42" i="16"/>
  <c r="H41" i="16"/>
  <c r="E40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G39" i="16"/>
  <c r="F39" i="16"/>
  <c r="D39" i="16"/>
  <c r="E38" i="16"/>
  <c r="E37" i="16"/>
  <c r="E39" i="16" s="1"/>
  <c r="T36" i="16"/>
  <c r="S36" i="16"/>
  <c r="R36" i="16"/>
  <c r="Q36" i="16"/>
  <c r="P36" i="16"/>
  <c r="O36" i="16"/>
  <c r="N36" i="16"/>
  <c r="M36" i="16"/>
  <c r="L36" i="16"/>
  <c r="K36" i="16"/>
  <c r="J36" i="16"/>
  <c r="I36" i="16"/>
  <c r="G36" i="16"/>
  <c r="F36" i="16"/>
  <c r="D36" i="16"/>
  <c r="E35" i="16"/>
  <c r="E34" i="16"/>
  <c r="H34" i="16" s="1"/>
  <c r="H33" i="16"/>
  <c r="E33" i="16"/>
  <c r="E31" i="16"/>
  <c r="H31" i="16" s="1"/>
  <c r="E30" i="16"/>
  <c r="H29" i="16"/>
  <c r="E29" i="16"/>
  <c r="E28" i="16"/>
  <c r="H28" i="16" s="1"/>
  <c r="O27" i="16"/>
  <c r="E27" i="16" s="1"/>
  <c r="H27" i="16" s="1"/>
  <c r="T26" i="16"/>
  <c r="S26" i="16"/>
  <c r="R26" i="16"/>
  <c r="Q26" i="16"/>
  <c r="P26" i="16"/>
  <c r="O26" i="16"/>
  <c r="N26" i="16"/>
  <c r="M26" i="16"/>
  <c r="L26" i="16"/>
  <c r="K26" i="16"/>
  <c r="J26" i="16"/>
  <c r="I26" i="16"/>
  <c r="D26" i="16"/>
  <c r="D24" i="16"/>
  <c r="T23" i="16"/>
  <c r="S23" i="16"/>
  <c r="R23" i="16"/>
  <c r="Q23" i="16"/>
  <c r="Q24" i="16" s="1"/>
  <c r="P23" i="16"/>
  <c r="O23" i="16"/>
  <c r="N23" i="16"/>
  <c r="M23" i="16"/>
  <c r="M24" i="16" s="1"/>
  <c r="L23" i="16"/>
  <c r="K23" i="16"/>
  <c r="K24" i="16" s="1"/>
  <c r="J23" i="16"/>
  <c r="I23" i="16"/>
  <c r="G23" i="16"/>
  <c r="F23" i="16"/>
  <c r="E22" i="16"/>
  <c r="E21" i="16"/>
  <c r="H21" i="16" s="1"/>
  <c r="E20" i="16"/>
  <c r="T19" i="16"/>
  <c r="S19" i="16"/>
  <c r="S24" i="16" s="1"/>
  <c r="R19" i="16"/>
  <c r="Q19" i="16"/>
  <c r="P19" i="16"/>
  <c r="O19" i="16"/>
  <c r="O24" i="16" s="1"/>
  <c r="N19" i="16"/>
  <c r="M19" i="16"/>
  <c r="L19" i="16"/>
  <c r="K19" i="16"/>
  <c r="J19" i="16"/>
  <c r="I19" i="16"/>
  <c r="G19" i="16"/>
  <c r="G24" i="16" s="1"/>
  <c r="F19" i="16"/>
  <c r="E18" i="16"/>
  <c r="E17" i="16"/>
  <c r="E16" i="16"/>
  <c r="E15" i="16"/>
  <c r="E14" i="16"/>
  <c r="E13" i="16"/>
  <c r="H13" i="16" s="1"/>
  <c r="E12" i="16"/>
  <c r="E11" i="16"/>
  <c r="E10" i="16"/>
  <c r="H10" i="16" s="1"/>
  <c r="E9" i="16"/>
  <c r="E8" i="16"/>
  <c r="E7" i="16"/>
  <c r="E6" i="16"/>
  <c r="E5" i="16"/>
  <c r="E19" i="16" l="1"/>
  <c r="I24" i="16"/>
  <c r="R58" i="16"/>
  <c r="R59" i="16" s="1"/>
  <c r="R84" i="16" s="1"/>
  <c r="E53" i="16"/>
  <c r="W60" i="12"/>
  <c r="E53" i="12"/>
  <c r="E26" i="12"/>
  <c r="H26" i="12" s="1"/>
  <c r="U40" i="12"/>
  <c r="E40" i="12" s="1"/>
  <c r="H40" i="12" s="1"/>
  <c r="E38" i="12"/>
  <c r="E50" i="12"/>
  <c r="H50" i="12" s="1"/>
  <c r="N60" i="12"/>
  <c r="I24" i="12"/>
  <c r="Q24" i="12"/>
  <c r="K60" i="12"/>
  <c r="K85" i="12" s="1"/>
  <c r="T60" i="12"/>
  <c r="E23" i="12"/>
  <c r="H23" i="12" s="1"/>
  <c r="J24" i="12"/>
  <c r="J85" i="12" s="1"/>
  <c r="N24" i="12"/>
  <c r="N85" i="12" s="1"/>
  <c r="R24" i="12"/>
  <c r="V24" i="12"/>
  <c r="H37" i="12"/>
  <c r="H38" i="12"/>
  <c r="G60" i="12"/>
  <c r="L60" i="12"/>
  <c r="P60" i="12"/>
  <c r="U60" i="12"/>
  <c r="G24" i="12"/>
  <c r="L24" i="12"/>
  <c r="P24" i="12"/>
  <c r="T24" i="12"/>
  <c r="T85" i="12" s="1"/>
  <c r="J60" i="12"/>
  <c r="M24" i="12"/>
  <c r="U24" i="12"/>
  <c r="F60" i="12"/>
  <c r="O60" i="12"/>
  <c r="F24" i="12"/>
  <c r="K24" i="12"/>
  <c r="O24" i="12"/>
  <c r="O85" i="12" s="1"/>
  <c r="S24" i="12"/>
  <c r="S85" i="12" s="1"/>
  <c r="W24" i="12"/>
  <c r="W85" i="12" s="1"/>
  <c r="I60" i="12"/>
  <c r="M60" i="12"/>
  <c r="Q60" i="12"/>
  <c r="V60" i="12"/>
  <c r="V85" i="12" s="1"/>
  <c r="H64" i="12"/>
  <c r="E75" i="12"/>
  <c r="M85" i="12"/>
  <c r="H53" i="12"/>
  <c r="G85" i="12"/>
  <c r="L85" i="12"/>
  <c r="R59" i="12"/>
  <c r="E59" i="12" s="1"/>
  <c r="H13" i="12"/>
  <c r="H21" i="12"/>
  <c r="H27" i="12"/>
  <c r="H51" i="12"/>
  <c r="H58" i="12"/>
  <c r="H63" i="12"/>
  <c r="E19" i="12"/>
  <c r="E81" i="12"/>
  <c r="J24" i="16"/>
  <c r="N24" i="16"/>
  <c r="R24" i="16"/>
  <c r="E36" i="16"/>
  <c r="H36" i="16" s="1"/>
  <c r="J59" i="16"/>
  <c r="O59" i="16"/>
  <c r="S59" i="16"/>
  <c r="S84" i="16" s="1"/>
  <c r="E74" i="16"/>
  <c r="F24" i="16"/>
  <c r="K59" i="16"/>
  <c r="K84" i="16" s="1"/>
  <c r="L24" i="16"/>
  <c r="P24" i="16"/>
  <c r="T24" i="16"/>
  <c r="F59" i="16"/>
  <c r="F84" i="16" s="1"/>
  <c r="M59" i="16"/>
  <c r="M84" i="16" s="1"/>
  <c r="Q59" i="16"/>
  <c r="H5" i="16"/>
  <c r="G59" i="16"/>
  <c r="G84" i="16" s="1"/>
  <c r="N59" i="16"/>
  <c r="N84" i="16" s="1"/>
  <c r="P84" i="16"/>
  <c r="T84" i="16"/>
  <c r="H39" i="16"/>
  <c r="O84" i="16"/>
  <c r="L59" i="16"/>
  <c r="L84" i="16" s="1"/>
  <c r="H19" i="16"/>
  <c r="I58" i="16"/>
  <c r="I59" i="16" s="1"/>
  <c r="I84" i="16" s="1"/>
  <c r="Q84" i="16"/>
  <c r="H63" i="16"/>
  <c r="J84" i="16"/>
  <c r="E80" i="16"/>
  <c r="H8" i="16"/>
  <c r="H11" i="16"/>
  <c r="H22" i="16"/>
  <c r="E49" i="16"/>
  <c r="E23" i="16"/>
  <c r="E26" i="16"/>
  <c r="H26" i="16" s="1"/>
  <c r="H61" i="16"/>
  <c r="U85" i="12" l="1"/>
  <c r="P85" i="12"/>
  <c r="Q85" i="12"/>
  <c r="F85" i="12"/>
  <c r="E60" i="12"/>
  <c r="I85" i="12"/>
  <c r="H19" i="12"/>
  <c r="R60" i="12"/>
  <c r="H54" i="12"/>
  <c r="E24" i="12"/>
  <c r="H23" i="16"/>
  <c r="E24" i="16"/>
  <c r="H53" i="16"/>
  <c r="E58" i="16"/>
  <c r="H49" i="16"/>
  <c r="R85" i="12" l="1"/>
  <c r="H24" i="12"/>
  <c r="H59" i="12"/>
  <c r="H24" i="16"/>
  <c r="E59" i="16"/>
  <c r="H58" i="16"/>
  <c r="H60" i="12" l="1"/>
  <c r="E85" i="12"/>
  <c r="H59" i="16"/>
  <c r="E84" i="16"/>
  <c r="H85" i="12" l="1"/>
  <c r="H84" i="16"/>
  <c r="D18" i="37" l="1"/>
  <c r="D17" i="37"/>
  <c r="D16" i="37"/>
  <c r="D15" i="37"/>
  <c r="D13" i="37"/>
  <c r="D12" i="37"/>
  <c r="I30" i="7" l="1"/>
  <c r="I16" i="7"/>
  <c r="I25" i="7"/>
  <c r="E37" i="52" l="1"/>
  <c r="E33" i="52"/>
  <c r="M28" i="15" l="1"/>
  <c r="M27" i="15" s="1"/>
  <c r="M26" i="15" s="1"/>
  <c r="M25" i="15" s="1"/>
  <c r="M24" i="15" s="1"/>
  <c r="M23" i="15" s="1"/>
  <c r="M22" i="15" s="1"/>
  <c r="M21" i="15" s="1"/>
  <c r="M20" i="15" s="1"/>
  <c r="M19" i="15" s="1"/>
  <c r="M18" i="15" s="1"/>
  <c r="M17" i="15" s="1"/>
  <c r="M16" i="15" s="1"/>
  <c r="M15" i="15" s="1"/>
  <c r="M14" i="15" s="1"/>
  <c r="M13" i="15" s="1"/>
  <c r="M12" i="15" s="1"/>
  <c r="M11" i="15" s="1"/>
  <c r="M10" i="15" s="1"/>
  <c r="M9" i="15" s="1"/>
  <c r="M8" i="15" s="1"/>
  <c r="M7" i="15" s="1"/>
  <c r="M6" i="15" s="1"/>
  <c r="M5" i="15" s="1"/>
  <c r="M4" i="15" s="1"/>
  <c r="C19" i="37" l="1"/>
  <c r="C8" i="37"/>
  <c r="C6" i="37"/>
  <c r="M7" i="6"/>
  <c r="N7" i="6"/>
  <c r="O7" i="6"/>
  <c r="P7" i="6"/>
  <c r="Q7" i="6"/>
  <c r="L7" i="6"/>
  <c r="P7" i="41"/>
  <c r="G13" i="9" l="1"/>
  <c r="G62" i="9"/>
  <c r="D10" i="28" l="1"/>
  <c r="D24" i="28" l="1"/>
  <c r="C24" i="28"/>
  <c r="C26" i="20" l="1"/>
  <c r="C30" i="20" s="1"/>
  <c r="C17" i="19"/>
  <c r="C56" i="19" l="1"/>
  <c r="C42" i="19"/>
  <c r="C36" i="19"/>
  <c r="C31" i="19"/>
  <c r="C26" i="19"/>
  <c r="C47" i="19" l="1"/>
  <c r="I48" i="15" l="1"/>
  <c r="D19" i="37" l="1"/>
  <c r="G13" i="52"/>
  <c r="F13" i="52"/>
  <c r="C9" i="40" l="1"/>
  <c r="C39" i="40" s="1"/>
  <c r="L17" i="40"/>
  <c r="L16" i="40"/>
  <c r="M31" i="40"/>
  <c r="N31" i="40"/>
  <c r="M32" i="40"/>
  <c r="N32" i="40"/>
  <c r="M33" i="40"/>
  <c r="N33" i="40"/>
  <c r="M34" i="40"/>
  <c r="N34" i="40"/>
  <c r="M35" i="40"/>
  <c r="N35" i="40"/>
  <c r="M36" i="40"/>
  <c r="N36" i="40"/>
  <c r="M37" i="40"/>
  <c r="N37" i="40"/>
  <c r="M38" i="40"/>
  <c r="N38" i="40"/>
  <c r="L32" i="40"/>
  <c r="L33" i="40"/>
  <c r="L34" i="40"/>
  <c r="L35" i="40"/>
  <c r="L36" i="40"/>
  <c r="P36" i="40" s="1"/>
  <c r="L37" i="40"/>
  <c r="P37" i="40" s="1"/>
  <c r="L38" i="40"/>
  <c r="P38" i="40" s="1"/>
  <c r="F22" i="40"/>
  <c r="L29" i="40"/>
  <c r="E71" i="7" l="1"/>
  <c r="E72" i="7"/>
  <c r="J14" i="18" l="1"/>
  <c r="J13" i="18"/>
  <c r="G40" i="52" l="1"/>
  <c r="G41" i="52"/>
  <c r="E30" i="15"/>
  <c r="E31" i="15"/>
  <c r="D26" i="9" l="1"/>
  <c r="J12" i="18"/>
  <c r="E68" i="41" l="1"/>
  <c r="M29" i="8" s="1"/>
  <c r="F68" i="41"/>
  <c r="N29" i="8" s="1"/>
  <c r="D68" i="41"/>
  <c r="L29" i="8" s="1"/>
  <c r="J16" i="18" l="1"/>
  <c r="J11" i="18" l="1"/>
  <c r="G28" i="7"/>
  <c r="E13" i="7"/>
  <c r="E14" i="7"/>
  <c r="E16" i="7"/>
  <c r="E17" i="7"/>
  <c r="E19" i="7"/>
  <c r="E20" i="7"/>
  <c r="E21" i="7"/>
  <c r="E22" i="7"/>
  <c r="E23" i="7"/>
  <c r="E24" i="7"/>
  <c r="E27" i="7"/>
  <c r="E28" i="7"/>
  <c r="E32" i="7"/>
  <c r="E33" i="7"/>
  <c r="E34" i="7"/>
  <c r="E12" i="7"/>
  <c r="AA18" i="7"/>
  <c r="AB18" i="7"/>
  <c r="AC18" i="7"/>
  <c r="AD18" i="7"/>
  <c r="AE18" i="7"/>
  <c r="AF18" i="7"/>
  <c r="AA15" i="7"/>
  <c r="AB15" i="7"/>
  <c r="AC15" i="7"/>
  <c r="AD15" i="7"/>
  <c r="AE15" i="7"/>
  <c r="AF15" i="7"/>
  <c r="AD35" i="7"/>
  <c r="AE35" i="7"/>
  <c r="AF35" i="7"/>
  <c r="AD29" i="7"/>
  <c r="AE29" i="7"/>
  <c r="AF29" i="7"/>
  <c r="AD26" i="7"/>
  <c r="AE26" i="7"/>
  <c r="AF26" i="7"/>
  <c r="AD36" i="7" l="1"/>
  <c r="AF36" i="7"/>
  <c r="AE36" i="7"/>
  <c r="AD97" i="7"/>
  <c r="E30" i="7"/>
  <c r="S34" i="5"/>
  <c r="T34" i="5"/>
  <c r="U34" i="5"/>
  <c r="S28" i="5"/>
  <c r="T28" i="5"/>
  <c r="U28" i="5"/>
  <c r="T25" i="5"/>
  <c r="U25" i="5"/>
  <c r="U35" i="5" l="1"/>
  <c r="U65" i="5" s="1"/>
  <c r="T35" i="5"/>
  <c r="T65" i="5" s="1"/>
  <c r="S25" i="5"/>
  <c r="Q63" i="5"/>
  <c r="R63" i="5"/>
  <c r="R52" i="5"/>
  <c r="Q25" i="5"/>
  <c r="R25" i="5"/>
  <c r="Q28" i="5"/>
  <c r="R28" i="5"/>
  <c r="Q34" i="5"/>
  <c r="R34" i="5"/>
  <c r="L34" i="5"/>
  <c r="S35" i="5" l="1"/>
  <c r="S65" i="5" s="1"/>
  <c r="R35" i="5"/>
  <c r="R65" i="5" s="1"/>
  <c r="Q35" i="5"/>
  <c r="Q65" i="5" s="1"/>
  <c r="E31" i="7" l="1"/>
  <c r="E25" i="7"/>
  <c r="D11" i="21" l="1"/>
  <c r="D16" i="21" s="1"/>
  <c r="C16" i="17" l="1"/>
  <c r="C13" i="17"/>
  <c r="C11" i="17"/>
  <c r="C10" i="17"/>
  <c r="C6" i="17"/>
  <c r="C9" i="17"/>
  <c r="C12" i="17"/>
  <c r="C17" i="17"/>
  <c r="C18" i="17"/>
  <c r="C21" i="17"/>
  <c r="C23" i="17"/>
  <c r="C24" i="17"/>
  <c r="C15" i="17" l="1"/>
  <c r="C22" i="17"/>
  <c r="C20" i="17" s="1"/>
  <c r="C5" i="17"/>
  <c r="C7" i="17" s="1"/>
  <c r="C8" i="17"/>
  <c r="C4" i="17" l="1"/>
  <c r="C19" i="17" s="1"/>
  <c r="C25" i="17" l="1"/>
  <c r="G12" i="28"/>
  <c r="C23" i="20" l="1"/>
  <c r="C63" i="19" l="1"/>
  <c r="C71" i="19" s="1"/>
  <c r="C34" i="20"/>
  <c r="B21" i="45" l="1"/>
  <c r="F66" i="7"/>
  <c r="G66" i="7"/>
  <c r="E66" i="7"/>
  <c r="D6" i="41" l="1"/>
  <c r="D9" i="41"/>
  <c r="D11" i="41"/>
  <c r="D12" i="41"/>
  <c r="D13" i="41"/>
  <c r="D15" i="41"/>
  <c r="D16" i="41"/>
  <c r="D18" i="41"/>
  <c r="D19" i="41"/>
  <c r="D20" i="41"/>
  <c r="D21" i="41"/>
  <c r="D22" i="41"/>
  <c r="D23" i="41"/>
  <c r="D26" i="41"/>
  <c r="D27" i="41"/>
  <c r="D30" i="41"/>
  <c r="J7" i="18" s="1"/>
  <c r="D31" i="41"/>
  <c r="D32" i="41"/>
  <c r="D33" i="41"/>
  <c r="D38" i="41"/>
  <c r="D39" i="41"/>
  <c r="D40" i="41"/>
  <c r="D41" i="41"/>
  <c r="D42" i="41"/>
  <c r="D43" i="41"/>
  <c r="D44" i="41"/>
  <c r="D45" i="41"/>
  <c r="D50" i="41"/>
  <c r="D51" i="41"/>
  <c r="D55" i="41"/>
  <c r="D56" i="41"/>
  <c r="D57" i="41"/>
  <c r="D58" i="41"/>
  <c r="D61" i="41"/>
  <c r="D62" i="41"/>
  <c r="D63" i="41"/>
  <c r="D5" i="41"/>
  <c r="AA64" i="41"/>
  <c r="Z64" i="41"/>
  <c r="Y64" i="41"/>
  <c r="AA53" i="41"/>
  <c r="Z53" i="41"/>
  <c r="Y53" i="41"/>
  <c r="AA34" i="41"/>
  <c r="Z34" i="41"/>
  <c r="Y34" i="41"/>
  <c r="AA28" i="41"/>
  <c r="Z28" i="41"/>
  <c r="Y28" i="41"/>
  <c r="AA25" i="41"/>
  <c r="Z25" i="41"/>
  <c r="Y25" i="41"/>
  <c r="AA17" i="41"/>
  <c r="Z17" i="41"/>
  <c r="Y17" i="41"/>
  <c r="AA14" i="41"/>
  <c r="Z14" i="41"/>
  <c r="Y14" i="41"/>
  <c r="AA7" i="41"/>
  <c r="Z7" i="41"/>
  <c r="Y7" i="41"/>
  <c r="X64" i="41"/>
  <c r="W64" i="41"/>
  <c r="V64" i="41"/>
  <c r="X53" i="41"/>
  <c r="W53" i="41"/>
  <c r="V53" i="41"/>
  <c r="X34" i="41"/>
  <c r="W34" i="41"/>
  <c r="V34" i="41"/>
  <c r="X28" i="41"/>
  <c r="W28" i="41"/>
  <c r="V28" i="41"/>
  <c r="X25" i="41"/>
  <c r="W25" i="41"/>
  <c r="V25" i="41"/>
  <c r="X17" i="41"/>
  <c r="W17" i="41"/>
  <c r="V17" i="41"/>
  <c r="X14" i="41"/>
  <c r="W14" i="41"/>
  <c r="V14" i="41"/>
  <c r="X7" i="41"/>
  <c r="W7" i="41"/>
  <c r="V7" i="41"/>
  <c r="D24" i="41"/>
  <c r="U64" i="41"/>
  <c r="T64" i="41"/>
  <c r="S64" i="41"/>
  <c r="U53" i="41"/>
  <c r="T53" i="41"/>
  <c r="U34" i="41"/>
  <c r="T34" i="41"/>
  <c r="S34" i="41"/>
  <c r="U28" i="41"/>
  <c r="T28" i="41"/>
  <c r="S28" i="41"/>
  <c r="U25" i="41"/>
  <c r="T25" i="41"/>
  <c r="S25" i="41"/>
  <c r="U17" i="41"/>
  <c r="T17" i="41"/>
  <c r="S17" i="41"/>
  <c r="U14" i="41"/>
  <c r="T14" i="41"/>
  <c r="S14" i="41"/>
  <c r="U7" i="41"/>
  <c r="T7" i="41"/>
  <c r="S7" i="41"/>
  <c r="S66" i="41" s="1"/>
  <c r="T35" i="41" l="1"/>
  <c r="T66" i="41" s="1"/>
  <c r="X35" i="41"/>
  <c r="X66" i="41" s="1"/>
  <c r="Z35" i="41"/>
  <c r="Z66" i="41" s="1"/>
  <c r="W35" i="41"/>
  <c r="W66" i="41" s="1"/>
  <c r="Y35" i="41"/>
  <c r="Y66" i="41" s="1"/>
  <c r="U35" i="41"/>
  <c r="U66" i="41" s="1"/>
  <c r="V35" i="41"/>
  <c r="V66" i="41" s="1"/>
  <c r="AA35" i="41"/>
  <c r="AA66" i="41" s="1"/>
  <c r="S53" i="41"/>
  <c r="S35" i="41"/>
  <c r="M5" i="40" l="1"/>
  <c r="N5" i="40"/>
  <c r="M6" i="40"/>
  <c r="N6" i="40"/>
  <c r="M7" i="40"/>
  <c r="N7" i="40"/>
  <c r="L6" i="40"/>
  <c r="P6" i="40" s="1"/>
  <c r="L7" i="40"/>
  <c r="P7" i="40" s="1"/>
  <c r="L5" i="40"/>
  <c r="F65" i="7" l="1"/>
  <c r="G65" i="7"/>
  <c r="E65" i="7"/>
  <c r="M7" i="8" l="1"/>
  <c r="N7" i="8"/>
  <c r="M3" i="8"/>
  <c r="N3" i="8"/>
  <c r="M4" i="8"/>
  <c r="N4" i="8"/>
  <c r="L7" i="8"/>
  <c r="L4" i="8"/>
  <c r="L3" i="8"/>
  <c r="D46" i="41"/>
  <c r="D48" i="41" l="1"/>
  <c r="D49" i="41"/>
  <c r="J59" i="41"/>
  <c r="D59" i="41" s="1"/>
  <c r="L23" i="8" s="1"/>
  <c r="G66" i="52"/>
  <c r="F66" i="52"/>
  <c r="G45" i="52"/>
  <c r="F45" i="52"/>
  <c r="G44" i="52"/>
  <c r="F44" i="52"/>
  <c r="G43" i="52"/>
  <c r="F43" i="52"/>
  <c r="G42" i="52"/>
  <c r="F42" i="52"/>
  <c r="F41" i="52"/>
  <c r="F39" i="52"/>
  <c r="G37" i="52"/>
  <c r="F37" i="52"/>
  <c r="G36" i="52"/>
  <c r="F36" i="52"/>
  <c r="G35" i="52"/>
  <c r="F35" i="52"/>
  <c r="G34" i="52"/>
  <c r="F34" i="52"/>
  <c r="G33" i="52"/>
  <c r="F33" i="52"/>
  <c r="G32" i="52"/>
  <c r="F32" i="52"/>
  <c r="G31" i="52"/>
  <c r="F31" i="52"/>
  <c r="G30" i="52"/>
  <c r="F30" i="52"/>
  <c r="E28" i="52"/>
  <c r="C28" i="52"/>
  <c r="G27" i="52"/>
  <c r="F27" i="52"/>
  <c r="G26" i="52"/>
  <c r="F26" i="52"/>
  <c r="E25" i="52"/>
  <c r="C25" i="52"/>
  <c r="G24" i="52"/>
  <c r="F24" i="52"/>
  <c r="G23" i="52"/>
  <c r="F23" i="52"/>
  <c r="E22" i="52"/>
  <c r="C22" i="52"/>
  <c r="F22" i="52"/>
  <c r="G21" i="52"/>
  <c r="F21" i="52"/>
  <c r="G20" i="52"/>
  <c r="F20" i="52"/>
  <c r="G19" i="52"/>
  <c r="F19" i="52"/>
  <c r="G18" i="52"/>
  <c r="F18" i="52"/>
  <c r="E17" i="52"/>
  <c r="C17" i="52"/>
  <c r="F17" i="52"/>
  <c r="G16" i="52"/>
  <c r="F16" i="52"/>
  <c r="G15" i="52"/>
  <c r="F15" i="52"/>
  <c r="G12" i="52"/>
  <c r="F12" i="52"/>
  <c r="G11" i="52"/>
  <c r="F11" i="52"/>
  <c r="G10" i="52"/>
  <c r="F10" i="52"/>
  <c r="G8" i="52"/>
  <c r="F8" i="52"/>
  <c r="G7" i="52"/>
  <c r="F7" i="52"/>
  <c r="G6" i="52"/>
  <c r="F6" i="52"/>
  <c r="G5" i="52"/>
  <c r="F5" i="52"/>
  <c r="G4" i="52"/>
  <c r="F4" i="52"/>
  <c r="G3" i="52"/>
  <c r="F3" i="52"/>
  <c r="H16" i="52" l="1"/>
  <c r="F14" i="52"/>
  <c r="H18" i="52"/>
  <c r="H12" i="52"/>
  <c r="G14" i="52"/>
  <c r="H14" i="52" s="1"/>
  <c r="H11" i="52"/>
  <c r="H15" i="52"/>
  <c r="H30" i="52"/>
  <c r="H31" i="52"/>
  <c r="H33" i="52"/>
  <c r="H35" i="52"/>
  <c r="H20" i="52"/>
  <c r="G22" i="52"/>
  <c r="H22" i="52" s="1"/>
  <c r="H36" i="52"/>
  <c r="G28" i="52"/>
  <c r="H24" i="52"/>
  <c r="H37" i="52"/>
  <c r="H32" i="52"/>
  <c r="H39" i="52"/>
  <c r="H42" i="52"/>
  <c r="H3" i="52"/>
  <c r="H7" i="52"/>
  <c r="H4" i="52"/>
  <c r="H8" i="52"/>
  <c r="H23" i="52"/>
  <c r="H19" i="52"/>
  <c r="H6" i="52"/>
  <c r="H5" i="52"/>
  <c r="H21" i="52"/>
  <c r="H27" i="52"/>
  <c r="F29" i="52"/>
  <c r="E29" i="52"/>
  <c r="E46" i="52" s="1"/>
  <c r="G17" i="52"/>
  <c r="H17" i="52" s="1"/>
  <c r="G25" i="52"/>
  <c r="H26" i="52"/>
  <c r="F28" i="52"/>
  <c r="H34" i="52"/>
  <c r="H41" i="52"/>
  <c r="F25" i="52"/>
  <c r="D46" i="52"/>
  <c r="H10" i="52"/>
  <c r="C29" i="52"/>
  <c r="H28" i="52" l="1"/>
  <c r="H25" i="52"/>
  <c r="C46" i="52"/>
  <c r="G46" i="52" s="1"/>
  <c r="G29" i="52"/>
  <c r="H29" i="52" s="1"/>
  <c r="F46" i="52"/>
  <c r="H46" i="52" l="1"/>
  <c r="D52" i="41" l="1"/>
  <c r="D47" i="41"/>
  <c r="D29" i="41"/>
  <c r="H7" i="41"/>
  <c r="I7" i="41"/>
  <c r="J7" i="41"/>
  <c r="K7" i="41"/>
  <c r="L7" i="41"/>
  <c r="M7" i="41"/>
  <c r="N7" i="41"/>
  <c r="O7" i="41"/>
  <c r="Q7" i="41"/>
  <c r="R7" i="41"/>
  <c r="G7" i="41"/>
  <c r="D7" i="41" l="1"/>
  <c r="L5" i="8" s="1"/>
  <c r="E67" i="7"/>
  <c r="B26" i="44" l="1"/>
  <c r="D26" i="18" l="1"/>
  <c r="E23" i="28" s="1"/>
  <c r="J14" i="29" l="1"/>
  <c r="E14" i="29"/>
  <c r="F14" i="29"/>
  <c r="G14" i="29"/>
  <c r="H14" i="29"/>
  <c r="I14" i="29"/>
  <c r="D14" i="29"/>
  <c r="H12" i="28"/>
  <c r="E8" i="37"/>
  <c r="F8" i="37"/>
  <c r="F64" i="7" l="1"/>
  <c r="G64" i="7"/>
  <c r="F67" i="7"/>
  <c r="G67" i="7"/>
  <c r="F68" i="7"/>
  <c r="G68" i="7"/>
  <c r="F69" i="7"/>
  <c r="G69" i="7"/>
  <c r="F70" i="7"/>
  <c r="G70" i="7"/>
  <c r="F72" i="7"/>
  <c r="G72" i="7"/>
  <c r="F73" i="7"/>
  <c r="G73" i="7"/>
  <c r="E68" i="7"/>
  <c r="E69" i="7"/>
  <c r="E70" i="7"/>
  <c r="J39" i="40" l="1"/>
  <c r="K39" i="40"/>
  <c r="I39" i="40"/>
  <c r="P5" i="40"/>
  <c r="L8" i="40"/>
  <c r="M8" i="40"/>
  <c r="N8" i="40"/>
  <c r="M9" i="40"/>
  <c r="N9" i="40"/>
  <c r="L10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8" i="40"/>
  <c r="M18" i="40"/>
  <c r="N18" i="40"/>
  <c r="M19" i="40"/>
  <c r="N19" i="40"/>
  <c r="L20" i="40"/>
  <c r="M20" i="40"/>
  <c r="N20" i="40"/>
  <c r="L21" i="40"/>
  <c r="M21" i="40"/>
  <c r="N21" i="40"/>
  <c r="M22" i="40"/>
  <c r="N22" i="40"/>
  <c r="L25" i="40"/>
  <c r="M25" i="40"/>
  <c r="N25" i="40"/>
  <c r="L24" i="40"/>
  <c r="M24" i="40"/>
  <c r="N24" i="40"/>
  <c r="L26" i="40"/>
  <c r="M26" i="40"/>
  <c r="N26" i="40"/>
  <c r="L23" i="40"/>
  <c r="M23" i="40"/>
  <c r="N23" i="40"/>
  <c r="L27" i="40"/>
  <c r="M27" i="40"/>
  <c r="N27" i="40"/>
  <c r="L28" i="40"/>
  <c r="M28" i="40"/>
  <c r="N28" i="40"/>
  <c r="L30" i="40"/>
  <c r="M30" i="40"/>
  <c r="N30" i="40"/>
  <c r="L31" i="40"/>
  <c r="M4" i="40"/>
  <c r="N4" i="40"/>
  <c r="L4" i="40"/>
  <c r="C10" i="28"/>
  <c r="P21" i="40" l="1"/>
  <c r="P31" i="40"/>
  <c r="P27" i="40"/>
  <c r="P25" i="40"/>
  <c r="P24" i="40"/>
  <c r="P23" i="40"/>
  <c r="P28" i="40"/>
  <c r="P30" i="40"/>
  <c r="P26" i="40"/>
  <c r="P18" i="40"/>
  <c r="P12" i="40"/>
  <c r="P13" i="40"/>
  <c r="P14" i="40"/>
  <c r="P10" i="40"/>
  <c r="P15" i="40"/>
  <c r="P11" i="40"/>
  <c r="P8" i="40"/>
  <c r="G16" i="28"/>
  <c r="F12" i="37"/>
  <c r="F13" i="37"/>
  <c r="F14" i="37"/>
  <c r="F15" i="37"/>
  <c r="F16" i="37"/>
  <c r="F18" i="37"/>
  <c r="E18" i="37"/>
  <c r="E16" i="37"/>
  <c r="E15" i="37"/>
  <c r="E14" i="37"/>
  <c r="E13" i="37"/>
  <c r="E12" i="37"/>
  <c r="F19" i="37" l="1"/>
  <c r="E19" i="37"/>
  <c r="AG63" i="7" l="1"/>
  <c r="L19" i="40" l="1"/>
  <c r="E42" i="6"/>
  <c r="E43" i="6"/>
  <c r="E44" i="6"/>
  <c r="P19" i="40" l="1"/>
  <c r="L9" i="40"/>
  <c r="P9" i="40" l="1"/>
  <c r="G76" i="9"/>
  <c r="AA74" i="7" l="1"/>
  <c r="AB74" i="7"/>
  <c r="AC74" i="7"/>
  <c r="AG74" i="7"/>
  <c r="AG97" i="7" s="1"/>
  <c r="F12" i="7"/>
  <c r="G12" i="7"/>
  <c r="F13" i="7"/>
  <c r="G13" i="7"/>
  <c r="F14" i="7"/>
  <c r="G14" i="7"/>
  <c r="F16" i="7"/>
  <c r="G16" i="7"/>
  <c r="F17" i="7"/>
  <c r="G17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7" i="7"/>
  <c r="G27" i="7"/>
  <c r="F28" i="7"/>
  <c r="F30" i="7"/>
  <c r="G30" i="7"/>
  <c r="F31" i="7"/>
  <c r="G31" i="7"/>
  <c r="F32" i="7"/>
  <c r="G32" i="7"/>
  <c r="F33" i="7"/>
  <c r="G33" i="7"/>
  <c r="F34" i="7"/>
  <c r="G34" i="7"/>
  <c r="H20" i="7"/>
  <c r="H23" i="7"/>
  <c r="H25" i="7"/>
  <c r="H30" i="7"/>
  <c r="H31" i="7"/>
  <c r="AA104" i="7"/>
  <c r="AB104" i="7"/>
  <c r="AC104" i="7"/>
  <c r="H23" i="1" l="1"/>
  <c r="H9" i="1"/>
  <c r="H16" i="1"/>
  <c r="H24" i="1"/>
  <c r="H29" i="1"/>
  <c r="H33" i="1"/>
  <c r="H6" i="1"/>
  <c r="H7" i="14" l="1"/>
  <c r="H13" i="14"/>
  <c r="H14" i="14"/>
  <c r="H16" i="14"/>
  <c r="H22" i="14"/>
  <c r="H28" i="14"/>
  <c r="H33" i="14"/>
  <c r="H34" i="14"/>
  <c r="H37" i="14"/>
  <c r="H38" i="14"/>
  <c r="H43" i="14"/>
  <c r="H47" i="14"/>
  <c r="H48" i="14"/>
  <c r="H50" i="14"/>
  <c r="H53" i="14"/>
  <c r="H57" i="14"/>
  <c r="H62" i="14"/>
  <c r="H69" i="14"/>
  <c r="H72" i="14"/>
  <c r="H31" i="14"/>
  <c r="H29" i="14"/>
  <c r="H11" i="14"/>
  <c r="H27" i="14" l="1"/>
  <c r="H24" i="28" l="1"/>
  <c r="I24" i="28"/>
  <c r="H20" i="28"/>
  <c r="G24" i="28"/>
  <c r="G20" i="28"/>
  <c r="D20" i="28"/>
  <c r="C20" i="28"/>
  <c r="D3" i="28"/>
  <c r="C3" i="28"/>
  <c r="H29" i="28" l="1"/>
  <c r="D29" i="28"/>
  <c r="H16" i="28"/>
  <c r="G29" i="28"/>
  <c r="G30" i="28" s="1"/>
  <c r="D16" i="28"/>
  <c r="C16" i="28"/>
  <c r="C29" i="28"/>
  <c r="H30" i="28" l="1"/>
  <c r="D30" i="28"/>
  <c r="C30" i="28"/>
  <c r="E103" i="7"/>
  <c r="H103" i="7" s="1"/>
  <c r="E14" i="1" l="1"/>
  <c r="AA35" i="7"/>
  <c r="AB35" i="7"/>
  <c r="AC35" i="7"/>
  <c r="AA29" i="7"/>
  <c r="AB29" i="7"/>
  <c r="AC29" i="7"/>
  <c r="AA26" i="7"/>
  <c r="AB26" i="7"/>
  <c r="AC26" i="7"/>
  <c r="AB36" i="7" l="1"/>
  <c r="AB97" i="7" s="1"/>
  <c r="AA36" i="7"/>
  <c r="AC36" i="7"/>
  <c r="AC97" i="7" s="1"/>
  <c r="X8" i="7"/>
  <c r="AA97" i="7" l="1"/>
  <c r="D12" i="9"/>
  <c r="C29" i="31"/>
  <c r="J26" i="7"/>
  <c r="K26" i="7"/>
  <c r="L26" i="7"/>
  <c r="M26" i="7"/>
  <c r="N26" i="7"/>
  <c r="J35" i="7"/>
  <c r="K35" i="7"/>
  <c r="L35" i="7"/>
  <c r="M35" i="7"/>
  <c r="N35" i="7"/>
  <c r="O35" i="7"/>
  <c r="E11" i="21"/>
  <c r="M36" i="7" l="1"/>
  <c r="M97" i="7" s="1"/>
  <c r="N36" i="7"/>
  <c r="N97" i="7" s="1"/>
  <c r="L36" i="7"/>
  <c r="O18" i="30"/>
  <c r="E25" i="8"/>
  <c r="D70" i="19"/>
  <c r="E70" i="19"/>
  <c r="C70" i="19"/>
  <c r="D63" i="19"/>
  <c r="E63" i="19"/>
  <c r="D28" i="18"/>
  <c r="E64" i="7"/>
  <c r="H64" i="7" s="1"/>
  <c r="H72" i="7"/>
  <c r="E32" i="15"/>
  <c r="E33" i="15"/>
  <c r="E34" i="15"/>
  <c r="E35" i="15"/>
  <c r="D21" i="17"/>
  <c r="L97" i="7" l="1"/>
  <c r="E25" i="28"/>
  <c r="E24" i="28" s="1"/>
  <c r="G28" i="18"/>
  <c r="B18" i="30"/>
  <c r="F39" i="40"/>
  <c r="E12" i="28"/>
  <c r="L39" i="40" l="1"/>
  <c r="L22" i="40"/>
  <c r="D27" i="18"/>
  <c r="G27" i="18" s="1"/>
  <c r="P22" i="40" l="1"/>
  <c r="P39" i="40"/>
  <c r="B21" i="44"/>
  <c r="H5" i="14"/>
  <c r="G6" i="9" l="1"/>
  <c r="G7" i="9"/>
  <c r="G8" i="9"/>
  <c r="G16" i="9"/>
  <c r="G17" i="9"/>
  <c r="G20" i="9"/>
  <c r="G44" i="9"/>
  <c r="G45" i="9"/>
  <c r="G46" i="9"/>
  <c r="G47" i="9"/>
  <c r="G50" i="9"/>
  <c r="G53" i="9"/>
  <c r="G56" i="9"/>
  <c r="G58" i="9"/>
  <c r="G60" i="9"/>
  <c r="G61" i="9"/>
  <c r="G67" i="9"/>
  <c r="G77" i="9"/>
  <c r="G5" i="9"/>
  <c r="D75" i="9" l="1"/>
  <c r="G75" i="9" s="1"/>
  <c r="J7" i="6" l="1"/>
  <c r="K7" i="6"/>
  <c r="I7" i="6"/>
  <c r="E7" i="1"/>
  <c r="H7" i="1" s="1"/>
  <c r="B15" i="45" l="1"/>
  <c r="B10" i="45"/>
  <c r="B7" i="45"/>
  <c r="B23" i="45" l="1"/>
  <c r="D25" i="18"/>
  <c r="E22" i="28" l="1"/>
  <c r="E34" i="1"/>
  <c r="H34" i="1" s="1"/>
  <c r="E28" i="1"/>
  <c r="E25" i="1"/>
  <c r="H25" i="1" s="1"/>
  <c r="E17" i="1"/>
  <c r="H17" i="1" s="1"/>
  <c r="E35" i="1" l="1"/>
  <c r="H35" i="1" s="1"/>
  <c r="C41" i="43"/>
  <c r="D41" i="43"/>
  <c r="B41" i="43"/>
  <c r="C32" i="43"/>
  <c r="D32" i="43"/>
  <c r="B32" i="43"/>
  <c r="G12" i="9"/>
  <c r="C24" i="43"/>
  <c r="D24" i="43"/>
  <c r="B24" i="43"/>
  <c r="C15" i="43"/>
  <c r="D15" i="43"/>
  <c r="D26" i="44"/>
  <c r="D21" i="44"/>
  <c r="C21" i="44"/>
  <c r="F69" i="9" l="1"/>
  <c r="D69" i="9"/>
  <c r="F11" i="9"/>
  <c r="G69" i="9" l="1"/>
  <c r="J9" i="8"/>
  <c r="K9" i="8"/>
  <c r="J10" i="8"/>
  <c r="K10" i="8"/>
  <c r="J11" i="8"/>
  <c r="K11" i="8"/>
  <c r="J12" i="8"/>
  <c r="K12" i="8"/>
  <c r="J13" i="8"/>
  <c r="K13" i="8"/>
  <c r="I9" i="8"/>
  <c r="J7" i="8"/>
  <c r="K7" i="8"/>
  <c r="I7" i="8"/>
  <c r="E7" i="7"/>
  <c r="AA4" i="8" s="1"/>
  <c r="F7" i="7"/>
  <c r="G7" i="7"/>
  <c r="E8" i="7"/>
  <c r="F8" i="7"/>
  <c r="G8" i="7"/>
  <c r="E10" i="7"/>
  <c r="F10" i="7"/>
  <c r="G10" i="7"/>
  <c r="E58" i="7"/>
  <c r="F58" i="7"/>
  <c r="G58" i="7"/>
  <c r="E59" i="7"/>
  <c r="F59" i="7"/>
  <c r="G59" i="7"/>
  <c r="E60" i="7"/>
  <c r="F60" i="7"/>
  <c r="G60" i="7"/>
  <c r="E61" i="7"/>
  <c r="F61" i="7"/>
  <c r="G61" i="7"/>
  <c r="E62" i="7"/>
  <c r="F62" i="7"/>
  <c r="G62" i="7"/>
  <c r="E63" i="7"/>
  <c r="F63" i="7"/>
  <c r="G63" i="7"/>
  <c r="E99" i="7"/>
  <c r="F99" i="7"/>
  <c r="G99" i="7"/>
  <c r="E100" i="7"/>
  <c r="F100" i="7"/>
  <c r="G100" i="7"/>
  <c r="E101" i="7"/>
  <c r="F101" i="7"/>
  <c r="G101" i="7"/>
  <c r="F103" i="7"/>
  <c r="G103" i="7"/>
  <c r="F6" i="7"/>
  <c r="G6" i="7"/>
  <c r="E6" i="7"/>
  <c r="AA3" i="8" l="1"/>
  <c r="H6" i="7"/>
  <c r="AA7" i="8"/>
  <c r="H10" i="7"/>
  <c r="AA5" i="8"/>
  <c r="H8" i="7"/>
  <c r="AA19" i="8"/>
  <c r="E19" i="8" s="1"/>
  <c r="J10" i="18" s="1"/>
  <c r="H63" i="7"/>
  <c r="J14" i="8"/>
  <c r="K14" i="8"/>
  <c r="R64" i="41"/>
  <c r="Q64" i="41"/>
  <c r="P64" i="41"/>
  <c r="O64" i="41"/>
  <c r="N64" i="41"/>
  <c r="M64" i="41"/>
  <c r="L64" i="41"/>
  <c r="K64" i="41"/>
  <c r="J64" i="41"/>
  <c r="I64" i="41"/>
  <c r="H64" i="41"/>
  <c r="G64" i="41"/>
  <c r="F64" i="41"/>
  <c r="E64" i="41"/>
  <c r="R53" i="41"/>
  <c r="Q53" i="41"/>
  <c r="P53" i="41"/>
  <c r="O53" i="41"/>
  <c r="N53" i="41"/>
  <c r="M53" i="41"/>
  <c r="L53" i="41"/>
  <c r="K53" i="41"/>
  <c r="J53" i="41"/>
  <c r="I53" i="41"/>
  <c r="H53" i="41"/>
  <c r="G53" i="41"/>
  <c r="F53" i="41"/>
  <c r="E53" i="41"/>
  <c r="R34" i="41"/>
  <c r="Q34" i="41"/>
  <c r="P34" i="41"/>
  <c r="O34" i="41"/>
  <c r="N34" i="41"/>
  <c r="M34" i="41"/>
  <c r="L34" i="41"/>
  <c r="K34" i="41"/>
  <c r="J34" i="41"/>
  <c r="I34" i="41"/>
  <c r="H34" i="41"/>
  <c r="G34" i="41"/>
  <c r="R28" i="41"/>
  <c r="Q28" i="41"/>
  <c r="P28" i="41"/>
  <c r="O28" i="41"/>
  <c r="N28" i="41"/>
  <c r="M28" i="41"/>
  <c r="L28" i="41"/>
  <c r="K28" i="41"/>
  <c r="J28" i="41"/>
  <c r="I28" i="41"/>
  <c r="H28" i="41"/>
  <c r="G28" i="41"/>
  <c r="R25" i="41"/>
  <c r="Q25" i="41"/>
  <c r="P25" i="41"/>
  <c r="O25" i="41"/>
  <c r="N25" i="41"/>
  <c r="M25" i="41"/>
  <c r="L25" i="41"/>
  <c r="K25" i="41"/>
  <c r="J25" i="41"/>
  <c r="I25" i="41"/>
  <c r="H25" i="41"/>
  <c r="G25" i="41"/>
  <c r="F22" i="41"/>
  <c r="F25" i="41" s="1"/>
  <c r="E22" i="41"/>
  <c r="E25" i="41" s="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F7" i="41"/>
  <c r="N5" i="8" s="1"/>
  <c r="N27" i="8" s="1"/>
  <c r="N30" i="8" s="1"/>
  <c r="E7" i="41"/>
  <c r="M5" i="8" s="1"/>
  <c r="M27" i="8" s="1"/>
  <c r="M30" i="8" s="1"/>
  <c r="F22" i="6"/>
  <c r="G22" i="6"/>
  <c r="F9" i="6"/>
  <c r="S7" i="8" s="1"/>
  <c r="G9" i="6"/>
  <c r="T7" i="8" s="1"/>
  <c r="E9" i="6"/>
  <c r="H9" i="6" s="1"/>
  <c r="F6" i="6"/>
  <c r="S4" i="8" s="1"/>
  <c r="G6" i="6"/>
  <c r="E6" i="6"/>
  <c r="F5" i="6"/>
  <c r="S3" i="8" s="1"/>
  <c r="G5" i="6"/>
  <c r="E5" i="6"/>
  <c r="H5" i="6" s="1"/>
  <c r="P4" i="40"/>
  <c r="D39" i="40"/>
  <c r="E39" i="40"/>
  <c r="G39" i="40"/>
  <c r="H39" i="40"/>
  <c r="U16" i="8"/>
  <c r="V16" i="8"/>
  <c r="W16" i="8"/>
  <c r="F27" i="8"/>
  <c r="F30" i="8" s="1"/>
  <c r="G27" i="8"/>
  <c r="G30" i="8" s="1"/>
  <c r="S12" i="8"/>
  <c r="T12" i="8"/>
  <c r="S13" i="8"/>
  <c r="T13" i="8"/>
  <c r="T3" i="8"/>
  <c r="P23" i="8"/>
  <c r="Q23" i="8"/>
  <c r="O23" i="8"/>
  <c r="E23" i="8" s="1"/>
  <c r="P12" i="8"/>
  <c r="Q12" i="8"/>
  <c r="P13" i="8"/>
  <c r="Q13" i="8"/>
  <c r="P7" i="8"/>
  <c r="Q7" i="8"/>
  <c r="P3" i="8"/>
  <c r="Q3" i="8"/>
  <c r="P4" i="8"/>
  <c r="Q4" i="8"/>
  <c r="J3" i="8"/>
  <c r="K3" i="8"/>
  <c r="J4" i="8"/>
  <c r="K4" i="8"/>
  <c r="I3" i="8"/>
  <c r="D28" i="41" l="1"/>
  <c r="D64" i="41"/>
  <c r="D34" i="41"/>
  <c r="L13" i="8" s="1"/>
  <c r="D25" i="41"/>
  <c r="L11" i="8" s="1"/>
  <c r="D17" i="41"/>
  <c r="D53" i="41"/>
  <c r="D14" i="41"/>
  <c r="L9" i="8" s="1"/>
  <c r="L12" i="8"/>
  <c r="W27" i="8"/>
  <c r="W30" i="8" s="1"/>
  <c r="N39" i="40"/>
  <c r="Z18" i="8" s="1"/>
  <c r="Z27" i="8" s="1"/>
  <c r="Z30" i="8" s="1"/>
  <c r="M39" i="40"/>
  <c r="Y18" i="8" s="1"/>
  <c r="Y27" i="8" s="1"/>
  <c r="Y30" i="8" s="1"/>
  <c r="L10" i="8"/>
  <c r="I35" i="41"/>
  <c r="I66" i="41" s="1"/>
  <c r="M35" i="41"/>
  <c r="M66" i="41" s="1"/>
  <c r="Q35" i="41"/>
  <c r="Q66" i="41" s="1"/>
  <c r="K35" i="41"/>
  <c r="K66" i="41" s="1"/>
  <c r="O35" i="41"/>
  <c r="O66" i="41" s="1"/>
  <c r="H35" i="41"/>
  <c r="H66" i="41" s="1"/>
  <c r="L35" i="41"/>
  <c r="L66" i="41" s="1"/>
  <c r="P35" i="41"/>
  <c r="E35" i="41"/>
  <c r="F35" i="41"/>
  <c r="F66" i="41" s="1"/>
  <c r="N35" i="41"/>
  <c r="N66" i="41" s="1"/>
  <c r="R35" i="41"/>
  <c r="R66" i="41" s="1"/>
  <c r="F3" i="8"/>
  <c r="V27" i="8"/>
  <c r="V30" i="8" s="1"/>
  <c r="U27" i="8"/>
  <c r="U30" i="8" s="1"/>
  <c r="E16" i="8"/>
  <c r="I9" i="28"/>
  <c r="D36" i="17"/>
  <c r="H19" i="8"/>
  <c r="K5" i="8"/>
  <c r="K27" i="8" s="1"/>
  <c r="K30" i="8" s="1"/>
  <c r="X18" i="8"/>
  <c r="X27" i="8" s="1"/>
  <c r="X30" i="8" s="1"/>
  <c r="J5" i="8"/>
  <c r="J27" i="8" s="1"/>
  <c r="J30" i="8" s="1"/>
  <c r="E66" i="41"/>
  <c r="G35" i="41"/>
  <c r="J35" i="41"/>
  <c r="J66" i="41" s="1"/>
  <c r="F7" i="6"/>
  <c r="G7" i="6"/>
  <c r="E7" i="6"/>
  <c r="T4" i="8"/>
  <c r="T5" i="8" s="1"/>
  <c r="S5" i="8"/>
  <c r="Q5" i="8"/>
  <c r="P5" i="8"/>
  <c r="K74" i="7"/>
  <c r="J74" i="7"/>
  <c r="I74" i="7"/>
  <c r="Q35" i="7"/>
  <c r="P35" i="7"/>
  <c r="I35" i="7"/>
  <c r="P29" i="7"/>
  <c r="O29" i="7"/>
  <c r="K29" i="7"/>
  <c r="J29" i="7"/>
  <c r="I29" i="7"/>
  <c r="Q26" i="7"/>
  <c r="P26" i="7"/>
  <c r="O26" i="7"/>
  <c r="I26" i="7"/>
  <c r="Q18" i="7"/>
  <c r="P18" i="7"/>
  <c r="O18" i="7"/>
  <c r="K18" i="7"/>
  <c r="J18" i="7"/>
  <c r="I18" i="7"/>
  <c r="Q15" i="7"/>
  <c r="P15" i="7"/>
  <c r="O15" i="7"/>
  <c r="K15" i="7"/>
  <c r="J15" i="7"/>
  <c r="I15" i="7"/>
  <c r="H7" i="6" l="1"/>
  <c r="L21" i="8"/>
  <c r="G66" i="41"/>
  <c r="D35" i="41"/>
  <c r="P66" i="41"/>
  <c r="M10" i="18"/>
  <c r="K36" i="7"/>
  <c r="K97" i="7" s="1"/>
  <c r="J36" i="7"/>
  <c r="B31" i="30"/>
  <c r="G36" i="17"/>
  <c r="I36" i="7"/>
  <c r="H16" i="8"/>
  <c r="P36" i="7"/>
  <c r="P97" i="7" s="1"/>
  <c r="Q36" i="7"/>
  <c r="Q97" i="7" s="1"/>
  <c r="O36" i="7"/>
  <c r="O97" i="7" l="1"/>
  <c r="I97" i="7"/>
  <c r="D31" i="30"/>
  <c r="H31" i="30"/>
  <c r="L31" i="30"/>
  <c r="E31" i="30"/>
  <c r="I31" i="30"/>
  <c r="M31" i="30"/>
  <c r="C31" i="30"/>
  <c r="G31" i="30"/>
  <c r="F31" i="30"/>
  <c r="J31" i="30"/>
  <c r="N31" i="30"/>
  <c r="K31" i="30"/>
  <c r="J97" i="7"/>
  <c r="L14" i="8"/>
  <c r="J11" i="29"/>
  <c r="J10" i="29"/>
  <c r="I9" i="29"/>
  <c r="H9" i="29"/>
  <c r="G9" i="29"/>
  <c r="F9" i="29"/>
  <c r="F17" i="29" s="1"/>
  <c r="E9" i="29"/>
  <c r="E17" i="29" s="1"/>
  <c r="D9" i="29"/>
  <c r="E5" i="29"/>
  <c r="O37" i="30"/>
  <c r="O35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5" i="30"/>
  <c r="O14" i="30"/>
  <c r="D29" i="31"/>
  <c r="E16" i="21"/>
  <c r="AG15" i="7"/>
  <c r="AH15" i="7"/>
  <c r="AI15" i="7"/>
  <c r="AG18" i="7"/>
  <c r="AH18" i="7"/>
  <c r="AI18" i="7"/>
  <c r="AG26" i="7"/>
  <c r="AH26" i="7"/>
  <c r="AI26" i="7"/>
  <c r="AG29" i="7"/>
  <c r="AH29" i="7"/>
  <c r="AI29" i="7"/>
  <c r="AG35" i="7"/>
  <c r="AH35" i="7"/>
  <c r="AI35" i="7"/>
  <c r="O72" i="15"/>
  <c r="L72" i="15"/>
  <c r="O36" i="15"/>
  <c r="J28" i="18"/>
  <c r="D65" i="9"/>
  <c r="G65" i="9" s="1"/>
  <c r="D52" i="9"/>
  <c r="E47" i="15"/>
  <c r="H47" i="15" s="1"/>
  <c r="E44" i="15"/>
  <c r="E45" i="15"/>
  <c r="D24" i="17" s="1"/>
  <c r="D78" i="9"/>
  <c r="D79" i="9" s="1"/>
  <c r="F46" i="15"/>
  <c r="F48" i="15" s="1"/>
  <c r="G46" i="15"/>
  <c r="G48" i="15" s="1"/>
  <c r="J43" i="15"/>
  <c r="J46" i="15" s="1"/>
  <c r="J48" i="15" s="1"/>
  <c r="K43" i="15"/>
  <c r="K46" i="15" s="1"/>
  <c r="L43" i="15"/>
  <c r="M43" i="15"/>
  <c r="M46" i="15" s="1"/>
  <c r="N43" i="15"/>
  <c r="N46" i="15" s="1"/>
  <c r="O43" i="15"/>
  <c r="O46" i="15" s="1"/>
  <c r="O48" i="15" s="1"/>
  <c r="P43" i="15"/>
  <c r="P46" i="15" s="1"/>
  <c r="P48" i="15" s="1"/>
  <c r="Q43" i="15"/>
  <c r="Q46" i="15" s="1"/>
  <c r="Q48" i="15" s="1"/>
  <c r="I43" i="15"/>
  <c r="I46" i="15" s="1"/>
  <c r="G63" i="5"/>
  <c r="H63" i="5"/>
  <c r="I63" i="5"/>
  <c r="J63" i="5"/>
  <c r="K63" i="5"/>
  <c r="L63" i="5"/>
  <c r="V63" i="5"/>
  <c r="W63" i="5"/>
  <c r="X63" i="5"/>
  <c r="Y63" i="5"/>
  <c r="Z63" i="5"/>
  <c r="AA63" i="5"/>
  <c r="F23" i="14"/>
  <c r="G23" i="14"/>
  <c r="E23" i="14"/>
  <c r="H23" i="14" s="1"/>
  <c r="E19" i="14"/>
  <c r="H19" i="14" s="1"/>
  <c r="I4" i="8"/>
  <c r="D17" i="17"/>
  <c r="D12" i="17"/>
  <c r="I36" i="15"/>
  <c r="E63" i="1"/>
  <c r="D43" i="9"/>
  <c r="AH102" i="7"/>
  <c r="AH104" i="7" s="1"/>
  <c r="AI102" i="7"/>
  <c r="AI104" i="7" s="1"/>
  <c r="R102" i="7"/>
  <c r="S102" i="7"/>
  <c r="T102" i="7"/>
  <c r="U102" i="7"/>
  <c r="U104" i="7" s="1"/>
  <c r="V102" i="7"/>
  <c r="V104" i="7" s="1"/>
  <c r="W102" i="7"/>
  <c r="W104" i="7" s="1"/>
  <c r="X102" i="7"/>
  <c r="X104" i="7" s="1"/>
  <c r="Y102" i="7"/>
  <c r="Y104" i="7" s="1"/>
  <c r="Z102" i="7"/>
  <c r="Z104" i="7" s="1"/>
  <c r="F42" i="15"/>
  <c r="G42" i="15"/>
  <c r="J42" i="15"/>
  <c r="K42" i="15"/>
  <c r="M42" i="15"/>
  <c r="N42" i="15"/>
  <c r="P42" i="15"/>
  <c r="Q42" i="15"/>
  <c r="E29" i="15"/>
  <c r="H29" i="15" s="1"/>
  <c r="O16" i="15"/>
  <c r="O27" i="15" s="1"/>
  <c r="O4" i="15"/>
  <c r="O15" i="15" s="1"/>
  <c r="C39" i="15"/>
  <c r="D71" i="9"/>
  <c r="D40" i="9"/>
  <c r="AH74" i="7"/>
  <c r="AI74" i="7"/>
  <c r="E76" i="15"/>
  <c r="I72" i="15"/>
  <c r="O41" i="15"/>
  <c r="L41" i="15"/>
  <c r="I41" i="15"/>
  <c r="E40" i="15"/>
  <c r="E41" i="15" s="1"/>
  <c r="O39" i="15"/>
  <c r="E38" i="15"/>
  <c r="E39" i="15" s="1"/>
  <c r="D14" i="17" s="1"/>
  <c r="D7" i="18" s="1"/>
  <c r="L39" i="15"/>
  <c r="I39" i="15"/>
  <c r="E37" i="15"/>
  <c r="D9" i="17"/>
  <c r="D37" i="9"/>
  <c r="AG102" i="7"/>
  <c r="AG104" i="7" s="1"/>
  <c r="E61" i="14"/>
  <c r="H61" i="14" s="1"/>
  <c r="G79" i="14"/>
  <c r="F79" i="14"/>
  <c r="E79" i="14"/>
  <c r="I70" i="15" s="1"/>
  <c r="G73" i="14"/>
  <c r="F73" i="14"/>
  <c r="E73" i="14"/>
  <c r="G63" i="14"/>
  <c r="F63" i="14"/>
  <c r="E58" i="14"/>
  <c r="H58" i="14" s="1"/>
  <c r="E52" i="14"/>
  <c r="E49" i="14"/>
  <c r="H49" i="14" s="1"/>
  <c r="E39" i="14"/>
  <c r="H39" i="14" s="1"/>
  <c r="E36" i="14"/>
  <c r="H36" i="14" s="1"/>
  <c r="G26" i="14"/>
  <c r="F26" i="14"/>
  <c r="E26" i="14"/>
  <c r="H26" i="14" s="1"/>
  <c r="G19" i="14"/>
  <c r="F19" i="14"/>
  <c r="L36" i="15"/>
  <c r="E5" i="15" s="1"/>
  <c r="Y52" i="5"/>
  <c r="Z52" i="5"/>
  <c r="AA52" i="5"/>
  <c r="Y14" i="5"/>
  <c r="Z14" i="5"/>
  <c r="AA14" i="5"/>
  <c r="Y17" i="5"/>
  <c r="Z17" i="5"/>
  <c r="AA17" i="5"/>
  <c r="Y25" i="5"/>
  <c r="Z25" i="5"/>
  <c r="AA25" i="5"/>
  <c r="Y28" i="5"/>
  <c r="Z28" i="5"/>
  <c r="AA28" i="5"/>
  <c r="Y34" i="5"/>
  <c r="Z34" i="5"/>
  <c r="AA34" i="5"/>
  <c r="H28" i="5"/>
  <c r="I28" i="5"/>
  <c r="J28" i="5"/>
  <c r="K28" i="5"/>
  <c r="L28" i="5"/>
  <c r="V28" i="5"/>
  <c r="W28" i="5"/>
  <c r="X28" i="5"/>
  <c r="H34" i="5"/>
  <c r="I34" i="5"/>
  <c r="J34" i="5"/>
  <c r="K34" i="5"/>
  <c r="V34" i="5"/>
  <c r="W34" i="5"/>
  <c r="X34" i="5"/>
  <c r="H52" i="5"/>
  <c r="I52" i="5"/>
  <c r="J52" i="5"/>
  <c r="K52" i="5"/>
  <c r="L52" i="5"/>
  <c r="V52" i="5"/>
  <c r="W52" i="5"/>
  <c r="X52" i="5"/>
  <c r="P21" i="8"/>
  <c r="Q21" i="8"/>
  <c r="G28" i="5"/>
  <c r="G34" i="5"/>
  <c r="Q11" i="8"/>
  <c r="X25" i="5"/>
  <c r="W25" i="5"/>
  <c r="V25" i="5"/>
  <c r="L25" i="5"/>
  <c r="K25" i="5"/>
  <c r="J25" i="5"/>
  <c r="I25" i="5"/>
  <c r="H25" i="5"/>
  <c r="Q10" i="8"/>
  <c r="P10" i="8"/>
  <c r="X17" i="5"/>
  <c r="W17" i="5"/>
  <c r="V17" i="5"/>
  <c r="L17" i="5"/>
  <c r="K17" i="5"/>
  <c r="J17" i="5"/>
  <c r="I17" i="5"/>
  <c r="H17" i="5"/>
  <c r="G17" i="5"/>
  <c r="Q9" i="8"/>
  <c r="P9" i="8"/>
  <c r="X14" i="5"/>
  <c r="W14" i="5"/>
  <c r="V14" i="5"/>
  <c r="L14" i="5"/>
  <c r="K14" i="5"/>
  <c r="J14" i="5"/>
  <c r="I14" i="5"/>
  <c r="H14" i="5"/>
  <c r="G14" i="5"/>
  <c r="G25" i="5"/>
  <c r="R35" i="7"/>
  <c r="S35" i="7"/>
  <c r="T35" i="7"/>
  <c r="U35" i="7"/>
  <c r="V35" i="7"/>
  <c r="W35" i="7"/>
  <c r="X35" i="7"/>
  <c r="Y35" i="7"/>
  <c r="Z35" i="7"/>
  <c r="R29" i="7"/>
  <c r="S29" i="7"/>
  <c r="T29" i="7"/>
  <c r="U29" i="7"/>
  <c r="V29" i="7"/>
  <c r="W29" i="7"/>
  <c r="X29" i="7"/>
  <c r="Y29" i="7"/>
  <c r="Z29" i="7"/>
  <c r="U26" i="7"/>
  <c r="V26" i="7"/>
  <c r="W26" i="7"/>
  <c r="X26" i="7"/>
  <c r="Y26" i="7"/>
  <c r="Z26" i="7"/>
  <c r="U18" i="7"/>
  <c r="V18" i="7"/>
  <c r="W18" i="7"/>
  <c r="X18" i="7"/>
  <c r="Y18" i="7"/>
  <c r="Z18" i="7"/>
  <c r="U15" i="7"/>
  <c r="V15" i="7"/>
  <c r="W15" i="7"/>
  <c r="X15" i="7"/>
  <c r="Y15" i="7"/>
  <c r="Z15" i="7"/>
  <c r="S74" i="7"/>
  <c r="T74" i="7"/>
  <c r="U74" i="7"/>
  <c r="V74" i="7"/>
  <c r="W74" i="7"/>
  <c r="X74" i="7"/>
  <c r="Y74" i="7"/>
  <c r="Z74" i="7"/>
  <c r="T26" i="7"/>
  <c r="S26" i="7"/>
  <c r="R26" i="7"/>
  <c r="T18" i="7"/>
  <c r="S18" i="7"/>
  <c r="R18" i="7"/>
  <c r="T15" i="7"/>
  <c r="S15" i="7"/>
  <c r="R15" i="7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I28" i="6"/>
  <c r="E38" i="6"/>
  <c r="E39" i="6"/>
  <c r="E40" i="6"/>
  <c r="E41" i="6"/>
  <c r="H41" i="6" s="1"/>
  <c r="E37" i="6"/>
  <c r="E12" i="6"/>
  <c r="H12" i="6" s="1"/>
  <c r="E13" i="6"/>
  <c r="E15" i="6"/>
  <c r="H15" i="6" s="1"/>
  <c r="E16" i="6"/>
  <c r="H16" i="6" s="1"/>
  <c r="E18" i="6"/>
  <c r="E19" i="6"/>
  <c r="E20" i="6"/>
  <c r="E21" i="6"/>
  <c r="E23" i="6"/>
  <c r="E24" i="6"/>
  <c r="H24" i="6" s="1"/>
  <c r="E26" i="6"/>
  <c r="E27" i="6"/>
  <c r="E29" i="6"/>
  <c r="H29" i="6" s="1"/>
  <c r="E30" i="6"/>
  <c r="E31" i="6"/>
  <c r="E32" i="6"/>
  <c r="E33" i="6"/>
  <c r="E11" i="6"/>
  <c r="H11" i="6" s="1"/>
  <c r="F45" i="6"/>
  <c r="S21" i="8" s="1"/>
  <c r="G45" i="6"/>
  <c r="T21" i="8" s="1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I45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I34" i="6"/>
  <c r="G25" i="6"/>
  <c r="T11" i="8" s="1"/>
  <c r="F25" i="6"/>
  <c r="S11" i="8" s="1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G17" i="6"/>
  <c r="T10" i="8" s="1"/>
  <c r="F17" i="6"/>
  <c r="S10" i="8" s="1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G14" i="6"/>
  <c r="T9" i="8" s="1"/>
  <c r="F14" i="6"/>
  <c r="S9" i="8" s="1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E43" i="1"/>
  <c r="F52" i="1"/>
  <c r="F65" i="1" s="1"/>
  <c r="G52" i="1"/>
  <c r="G65" i="1" s="1"/>
  <c r="E52" i="1"/>
  <c r="I13" i="8"/>
  <c r="I12" i="8"/>
  <c r="I11" i="8"/>
  <c r="I10" i="8"/>
  <c r="E10" i="15" l="1"/>
  <c r="E28" i="15"/>
  <c r="E24" i="15"/>
  <c r="E6" i="15"/>
  <c r="E20" i="15"/>
  <c r="E14" i="15"/>
  <c r="E4" i="15"/>
  <c r="D6" i="17" s="1"/>
  <c r="E26" i="7"/>
  <c r="H26" i="7" s="1"/>
  <c r="E23" i="15"/>
  <c r="E19" i="15"/>
  <c r="E13" i="15"/>
  <c r="E9" i="15"/>
  <c r="F24" i="14"/>
  <c r="E26" i="15"/>
  <c r="E22" i="15"/>
  <c r="E18" i="15"/>
  <c r="E12" i="15"/>
  <c r="E8" i="15"/>
  <c r="E15" i="7"/>
  <c r="AA9" i="8" s="1"/>
  <c r="E35" i="7"/>
  <c r="H35" i="7" s="1"/>
  <c r="E25" i="15"/>
  <c r="E21" i="15"/>
  <c r="E17" i="15"/>
  <c r="E11" i="15"/>
  <c r="E7" i="15"/>
  <c r="E7" i="28"/>
  <c r="G7" i="18"/>
  <c r="E18" i="7"/>
  <c r="AA10" i="8" s="1"/>
  <c r="E29" i="7"/>
  <c r="H73" i="14"/>
  <c r="O31" i="30"/>
  <c r="F29" i="7"/>
  <c r="AB12" i="8" s="1"/>
  <c r="I42" i="15"/>
  <c r="I49" i="15" s="1"/>
  <c r="G49" i="15"/>
  <c r="K48" i="15"/>
  <c r="K49" i="15" s="1"/>
  <c r="P49" i="15"/>
  <c r="M48" i="15"/>
  <c r="M49" i="15" s="1"/>
  <c r="N48" i="15"/>
  <c r="N49" i="15" s="1"/>
  <c r="I61" i="15"/>
  <c r="H52" i="14"/>
  <c r="G24" i="14"/>
  <c r="G83" i="14" s="1"/>
  <c r="G35" i="7"/>
  <c r="AC13" i="8" s="1"/>
  <c r="F18" i="7"/>
  <c r="AB10" i="8" s="1"/>
  <c r="G26" i="7"/>
  <c r="AC11" i="8" s="1"/>
  <c r="F26" i="7"/>
  <c r="AB11" i="8" s="1"/>
  <c r="AA12" i="8"/>
  <c r="F35" i="7"/>
  <c r="AB13" i="8" s="1"/>
  <c r="G15" i="7"/>
  <c r="AC9" i="8" s="1"/>
  <c r="F15" i="7"/>
  <c r="AB9" i="8" s="1"/>
  <c r="G18" i="7"/>
  <c r="AC10" i="8" s="1"/>
  <c r="G29" i="7"/>
  <c r="AC12" i="8" s="1"/>
  <c r="G24" i="17"/>
  <c r="B9" i="30"/>
  <c r="G12" i="17"/>
  <c r="G11" i="9"/>
  <c r="D23" i="9"/>
  <c r="L61" i="15"/>
  <c r="I58" i="15"/>
  <c r="I59" i="15"/>
  <c r="J9" i="29"/>
  <c r="J17" i="29" s="1"/>
  <c r="L27" i="8"/>
  <c r="O17" i="30"/>
  <c r="H17" i="29"/>
  <c r="D17" i="29"/>
  <c r="G17" i="29"/>
  <c r="I17" i="29"/>
  <c r="G79" i="9"/>
  <c r="I62" i="15"/>
  <c r="I60" i="15"/>
  <c r="I68" i="15"/>
  <c r="I65" i="15"/>
  <c r="I66" i="15" s="1"/>
  <c r="L65" i="15"/>
  <c r="L66" i="15" s="1"/>
  <c r="I54" i="15"/>
  <c r="D11" i="17"/>
  <c r="G52" i="9"/>
  <c r="I56" i="15"/>
  <c r="D10" i="17"/>
  <c r="G43" i="9"/>
  <c r="E36" i="15"/>
  <c r="H36" i="15" s="1"/>
  <c r="G78" i="9"/>
  <c r="D5" i="17"/>
  <c r="G5" i="17" s="1"/>
  <c r="S104" i="7"/>
  <c r="F104" i="7" s="1"/>
  <c r="F102" i="7"/>
  <c r="T104" i="7"/>
  <c r="G104" i="7" s="1"/>
  <c r="G102" i="7"/>
  <c r="F74" i="7"/>
  <c r="AB18" i="8" s="1"/>
  <c r="G74" i="7"/>
  <c r="AC18" i="8" s="1"/>
  <c r="E63" i="14"/>
  <c r="E102" i="7"/>
  <c r="D42" i="17" s="1"/>
  <c r="E43" i="15"/>
  <c r="E46" i="15" s="1"/>
  <c r="E48" i="15" s="1"/>
  <c r="H48" i="15" s="1"/>
  <c r="L46" i="15"/>
  <c r="L48" i="15" s="1"/>
  <c r="E16" i="15"/>
  <c r="O42" i="15"/>
  <c r="O49" i="15" s="1"/>
  <c r="E72" i="15"/>
  <c r="O68" i="15"/>
  <c r="I5" i="8"/>
  <c r="O56" i="15"/>
  <c r="O53" i="15"/>
  <c r="D18" i="17"/>
  <c r="I14" i="8"/>
  <c r="E59" i="14"/>
  <c r="AI36" i="7"/>
  <c r="AI97" i="7" s="1"/>
  <c r="Y36" i="7"/>
  <c r="Y97" i="7" s="1"/>
  <c r="S36" i="7"/>
  <c r="V35" i="6"/>
  <c r="V58" i="6" s="1"/>
  <c r="E17" i="6"/>
  <c r="P35" i="6"/>
  <c r="Q35" i="6"/>
  <c r="Q58" i="6" s="1"/>
  <c r="T14" i="8"/>
  <c r="T27" i="8" s="1"/>
  <c r="T30" i="8" s="1"/>
  <c r="N35" i="6"/>
  <c r="N58" i="6" s="1"/>
  <c r="F35" i="6"/>
  <c r="F58" i="6" s="1"/>
  <c r="E22" i="6"/>
  <c r="S14" i="8"/>
  <c r="S27" i="8" s="1"/>
  <c r="S30" i="8" s="1"/>
  <c r="E14" i="6"/>
  <c r="L35" i="6"/>
  <c r="T35" i="6"/>
  <c r="Q14" i="8"/>
  <c r="Q27" i="8" s="1"/>
  <c r="Q30" i="8" s="1"/>
  <c r="H35" i="5"/>
  <c r="H65" i="5" s="1"/>
  <c r="V35" i="5"/>
  <c r="V65" i="5" s="1"/>
  <c r="P11" i="8"/>
  <c r="P14" i="8" s="1"/>
  <c r="P27" i="8" s="1"/>
  <c r="P30" i="8" s="1"/>
  <c r="O7" i="8"/>
  <c r="Y35" i="5"/>
  <c r="Y65" i="5" s="1"/>
  <c r="I35" i="6"/>
  <c r="I58" i="6" s="1"/>
  <c r="R74" i="7"/>
  <c r="R104" i="7"/>
  <c r="E104" i="7" s="1"/>
  <c r="H104" i="7" s="1"/>
  <c r="V36" i="7"/>
  <c r="V97" i="7" s="1"/>
  <c r="D39" i="17"/>
  <c r="O3" i="8"/>
  <c r="M35" i="6"/>
  <c r="M58" i="6" s="1"/>
  <c r="U35" i="6"/>
  <c r="U58" i="6" s="1"/>
  <c r="G35" i="6"/>
  <c r="G58" i="6" s="1"/>
  <c r="R4" i="8"/>
  <c r="T36" i="7"/>
  <c r="AH36" i="7"/>
  <c r="AH97" i="7" s="1"/>
  <c r="AG36" i="7"/>
  <c r="K35" i="6"/>
  <c r="K58" i="6" s="1"/>
  <c r="E34" i="6"/>
  <c r="E45" i="6"/>
  <c r="J35" i="6"/>
  <c r="J58" i="6" s="1"/>
  <c r="W35" i="6"/>
  <c r="W58" i="6" s="1"/>
  <c r="R7" i="8"/>
  <c r="S35" i="6"/>
  <c r="R35" i="6"/>
  <c r="O4" i="8"/>
  <c r="I35" i="5"/>
  <c r="I65" i="5" s="1"/>
  <c r="L35" i="5"/>
  <c r="L65" i="5" s="1"/>
  <c r="O12" i="8"/>
  <c r="AA35" i="5"/>
  <c r="AA65" i="5" s="1"/>
  <c r="O10" i="8"/>
  <c r="K35" i="5"/>
  <c r="K65" i="5" s="1"/>
  <c r="O35" i="6"/>
  <c r="O58" i="6" s="1"/>
  <c r="E25" i="6"/>
  <c r="G52" i="5"/>
  <c r="L62" i="15"/>
  <c r="O62" i="15"/>
  <c r="E15" i="15"/>
  <c r="E65" i="1"/>
  <c r="E28" i="6"/>
  <c r="R12" i="8" s="1"/>
  <c r="W36" i="7"/>
  <c r="W97" i="7" s="1"/>
  <c r="U36" i="7"/>
  <c r="U97" i="7" s="1"/>
  <c r="G35" i="5"/>
  <c r="O9" i="8"/>
  <c r="O13" i="8"/>
  <c r="X35" i="5"/>
  <c r="X65" i="5" s="1"/>
  <c r="F83" i="14"/>
  <c r="F49" i="15"/>
  <c r="E24" i="14"/>
  <c r="H24" i="14" s="1"/>
  <c r="I53" i="15"/>
  <c r="O70" i="15"/>
  <c r="L70" i="15"/>
  <c r="O54" i="15"/>
  <c r="O11" i="8"/>
  <c r="Z35" i="5"/>
  <c r="Z65" i="5" s="1"/>
  <c r="Q49" i="15"/>
  <c r="Z36" i="7"/>
  <c r="Z97" i="7" s="1"/>
  <c r="R36" i="7"/>
  <c r="X36" i="7"/>
  <c r="X97" i="7" s="1"/>
  <c r="W35" i="5"/>
  <c r="W65" i="5" s="1"/>
  <c r="J35" i="5"/>
  <c r="J49" i="15"/>
  <c r="D11" i="18"/>
  <c r="E11" i="28" s="1"/>
  <c r="E10" i="28" s="1"/>
  <c r="D54" i="9"/>
  <c r="D16" i="17"/>
  <c r="D24" i="18" s="1"/>
  <c r="D23" i="18" s="1"/>
  <c r="G23" i="17"/>
  <c r="G23" i="9" l="1"/>
  <c r="D72" i="9"/>
  <c r="G72" i="9" s="1"/>
  <c r="G65" i="5"/>
  <c r="AA11" i="8"/>
  <c r="J65" i="5"/>
  <c r="H65" i="1"/>
  <c r="H63" i="14"/>
  <c r="E36" i="7"/>
  <c r="H36" i="7" s="1"/>
  <c r="B34" i="30"/>
  <c r="G39" i="17"/>
  <c r="H59" i="14"/>
  <c r="D6" i="18"/>
  <c r="E6" i="28" s="1"/>
  <c r="D20" i="30"/>
  <c r="H20" i="30"/>
  <c r="L20" i="30"/>
  <c r="K20" i="30"/>
  <c r="E20" i="30"/>
  <c r="I20" i="30"/>
  <c r="M20" i="30"/>
  <c r="G20" i="30"/>
  <c r="F20" i="30"/>
  <c r="J20" i="30"/>
  <c r="N20" i="30"/>
  <c r="C20" i="30"/>
  <c r="D9" i="30"/>
  <c r="H9" i="30"/>
  <c r="L9" i="30"/>
  <c r="G9" i="30"/>
  <c r="K9" i="30"/>
  <c r="J9" i="30"/>
  <c r="C9" i="30"/>
  <c r="E9" i="30"/>
  <c r="I9" i="30"/>
  <c r="M9" i="30"/>
  <c r="F9" i="30"/>
  <c r="N9" i="30"/>
  <c r="I63" i="15"/>
  <c r="R9" i="8"/>
  <c r="E9" i="8" s="1"/>
  <c r="H9" i="8" s="1"/>
  <c r="H14" i="6"/>
  <c r="R10" i="8"/>
  <c r="E10" i="8" s="1"/>
  <c r="H10" i="8" s="1"/>
  <c r="H17" i="6"/>
  <c r="R11" i="8"/>
  <c r="H25" i="6"/>
  <c r="R13" i="8"/>
  <c r="H34" i="6"/>
  <c r="I27" i="8"/>
  <c r="I30" i="8" s="1"/>
  <c r="R21" i="8"/>
  <c r="H45" i="6"/>
  <c r="AA13" i="8"/>
  <c r="R97" i="7"/>
  <c r="S97" i="7"/>
  <c r="F97" i="7" s="1"/>
  <c r="F36" i="7"/>
  <c r="T97" i="7"/>
  <c r="G97" i="7" s="1"/>
  <c r="G36" i="7"/>
  <c r="E12" i="8"/>
  <c r="H12" i="8" s="1"/>
  <c r="D10" i="18"/>
  <c r="G11" i="18"/>
  <c r="B16" i="30"/>
  <c r="B8" i="30"/>
  <c r="G11" i="17"/>
  <c r="B5" i="30"/>
  <c r="G6" i="17"/>
  <c r="B12" i="30"/>
  <c r="G14" i="17"/>
  <c r="B7" i="30"/>
  <c r="G10" i="17"/>
  <c r="D8" i="17"/>
  <c r="G8" i="17" s="1"/>
  <c r="B14" i="30"/>
  <c r="L68" i="15"/>
  <c r="E68" i="15" s="1"/>
  <c r="H68" i="15" s="1"/>
  <c r="L56" i="15"/>
  <c r="E56" i="15" s="1"/>
  <c r="H56" i="15" s="1"/>
  <c r="L53" i="15"/>
  <c r="E53" i="15" s="1"/>
  <c r="H53" i="15" s="1"/>
  <c r="L59" i="15"/>
  <c r="L54" i="15"/>
  <c r="E54" i="15" s="1"/>
  <c r="H54" i="15" s="1"/>
  <c r="L58" i="15"/>
  <c r="O59" i="15"/>
  <c r="D53" i="17"/>
  <c r="G53" i="17" s="1"/>
  <c r="B37" i="30"/>
  <c r="E4" i="8"/>
  <c r="H4" i="8" s="1"/>
  <c r="E7" i="8"/>
  <c r="H7" i="8" s="1"/>
  <c r="B19" i="30"/>
  <c r="D7" i="17"/>
  <c r="G7" i="17" s="1"/>
  <c r="B4" i="30"/>
  <c r="D13" i="17"/>
  <c r="G13" i="17" s="1"/>
  <c r="O61" i="15"/>
  <c r="E61" i="15" s="1"/>
  <c r="H61" i="15" s="1"/>
  <c r="O58" i="15"/>
  <c r="G54" i="9"/>
  <c r="AC14" i="8"/>
  <c r="AC27" i="8" s="1"/>
  <c r="AC30" i="8" s="1"/>
  <c r="AB14" i="8"/>
  <c r="AB27" i="8" s="1"/>
  <c r="AB30" i="8" s="1"/>
  <c r="AA29" i="8"/>
  <c r="D15" i="17"/>
  <c r="E83" i="14"/>
  <c r="H83" i="14" s="1"/>
  <c r="O55" i="15"/>
  <c r="P58" i="6"/>
  <c r="L58" i="6"/>
  <c r="T58" i="6"/>
  <c r="R58" i="6"/>
  <c r="R3" i="8"/>
  <c r="R5" i="8" s="1"/>
  <c r="O14" i="8"/>
  <c r="O5" i="8"/>
  <c r="E70" i="15"/>
  <c r="D4" i="18"/>
  <c r="S58" i="6"/>
  <c r="J25" i="18"/>
  <c r="L60" i="15"/>
  <c r="O60" i="15"/>
  <c r="O65" i="15"/>
  <c r="O66" i="15" s="1"/>
  <c r="D5" i="18"/>
  <c r="I55" i="15"/>
  <c r="E27" i="15"/>
  <c r="L42" i="15"/>
  <c r="L49" i="15" s="1"/>
  <c r="E62" i="15"/>
  <c r="H62" i="15" s="1"/>
  <c r="E35" i="6"/>
  <c r="E11" i="8" l="1"/>
  <c r="H11" i="8" s="1"/>
  <c r="O21" i="8"/>
  <c r="O27" i="8" s="1"/>
  <c r="O30" i="8" s="1"/>
  <c r="H35" i="6"/>
  <c r="I22" i="28"/>
  <c r="M25" i="18"/>
  <c r="G6" i="18"/>
  <c r="D5" i="30"/>
  <c r="H5" i="30"/>
  <c r="L5" i="30"/>
  <c r="K5" i="30"/>
  <c r="E5" i="30"/>
  <c r="I5" i="30"/>
  <c r="M5" i="30"/>
  <c r="G5" i="30"/>
  <c r="F5" i="30"/>
  <c r="J5" i="30"/>
  <c r="N5" i="30"/>
  <c r="C5" i="30"/>
  <c r="B21" i="30"/>
  <c r="B22" i="30" s="1"/>
  <c r="D19" i="30"/>
  <c r="D21" i="30" s="1"/>
  <c r="D22" i="30" s="1"/>
  <c r="H19" i="30"/>
  <c r="H21" i="30" s="1"/>
  <c r="H22" i="30" s="1"/>
  <c r="L19" i="30"/>
  <c r="L21" i="30" s="1"/>
  <c r="L22" i="30" s="1"/>
  <c r="K19" i="30"/>
  <c r="K21" i="30" s="1"/>
  <c r="K22" i="30" s="1"/>
  <c r="E19" i="30"/>
  <c r="E21" i="30" s="1"/>
  <c r="E22" i="30" s="1"/>
  <c r="I19" i="30"/>
  <c r="I21" i="30" s="1"/>
  <c r="I22" i="30" s="1"/>
  <c r="M19" i="30"/>
  <c r="M21" i="30" s="1"/>
  <c r="M22" i="30" s="1"/>
  <c r="G19" i="30"/>
  <c r="G21" i="30" s="1"/>
  <c r="G22" i="30" s="1"/>
  <c r="F19" i="30"/>
  <c r="F21" i="30" s="1"/>
  <c r="F22" i="30" s="1"/>
  <c r="J19" i="30"/>
  <c r="J21" i="30" s="1"/>
  <c r="J22" i="30" s="1"/>
  <c r="N19" i="30"/>
  <c r="N21" i="30" s="1"/>
  <c r="N22" i="30" s="1"/>
  <c r="C19" i="30"/>
  <c r="C21" i="30" s="1"/>
  <c r="C22" i="30" s="1"/>
  <c r="D12" i="30"/>
  <c r="H12" i="30"/>
  <c r="L12" i="30"/>
  <c r="G12" i="30"/>
  <c r="C12" i="30"/>
  <c r="E12" i="30"/>
  <c r="I12" i="30"/>
  <c r="M12" i="30"/>
  <c r="F12" i="30"/>
  <c r="J12" i="30"/>
  <c r="N12" i="30"/>
  <c r="K12" i="30"/>
  <c r="G4" i="30"/>
  <c r="K4" i="30"/>
  <c r="C4" i="30"/>
  <c r="L4" i="30"/>
  <c r="F4" i="30"/>
  <c r="D4" i="30"/>
  <c r="H4" i="30"/>
  <c r="J4" i="30"/>
  <c r="E4" i="30"/>
  <c r="I4" i="30"/>
  <c r="M4" i="30"/>
  <c r="N4" i="30"/>
  <c r="O20" i="30"/>
  <c r="D7" i="30"/>
  <c r="H7" i="30"/>
  <c r="L7" i="30"/>
  <c r="K7" i="30"/>
  <c r="J7" i="30"/>
  <c r="E7" i="30"/>
  <c r="I7" i="30"/>
  <c r="M7" i="30"/>
  <c r="G7" i="30"/>
  <c r="C7" i="30"/>
  <c r="F7" i="30"/>
  <c r="N7" i="30"/>
  <c r="O9" i="30"/>
  <c r="E8" i="30"/>
  <c r="I8" i="30"/>
  <c r="M8" i="30"/>
  <c r="D8" i="30"/>
  <c r="H8" i="30"/>
  <c r="L8" i="30"/>
  <c r="C8" i="30"/>
  <c r="G8" i="30"/>
  <c r="F8" i="30"/>
  <c r="J8" i="30"/>
  <c r="N8" i="30"/>
  <c r="K8" i="30"/>
  <c r="B10" i="30"/>
  <c r="R14" i="8"/>
  <c r="E13" i="8"/>
  <c r="H13" i="8" s="1"/>
  <c r="AA14" i="8"/>
  <c r="B17" i="30"/>
  <c r="L55" i="15"/>
  <c r="E55" i="15" s="1"/>
  <c r="H55" i="15" s="1"/>
  <c r="I12" i="28"/>
  <c r="E5" i="28"/>
  <c r="G5" i="18"/>
  <c r="G4" i="18"/>
  <c r="E4" i="28"/>
  <c r="D20" i="17"/>
  <c r="G22" i="17"/>
  <c r="E59" i="15"/>
  <c r="H59" i="15" s="1"/>
  <c r="E58" i="15"/>
  <c r="H58" i="15" s="1"/>
  <c r="E5" i="8"/>
  <c r="E29" i="8"/>
  <c r="H29" i="8" s="1"/>
  <c r="E3" i="8"/>
  <c r="H3" i="8" s="1"/>
  <c r="D4" i="17"/>
  <c r="B11" i="30"/>
  <c r="O63" i="15"/>
  <c r="D3" i="18"/>
  <c r="D17" i="18" s="1"/>
  <c r="E74" i="7"/>
  <c r="E58" i="6"/>
  <c r="H58" i="6" s="1"/>
  <c r="D32" i="17"/>
  <c r="J5" i="18"/>
  <c r="I74" i="15"/>
  <c r="E60" i="15"/>
  <c r="H60" i="15" s="1"/>
  <c r="L63" i="15"/>
  <c r="E65" i="15"/>
  <c r="H65" i="15" s="1"/>
  <c r="E42" i="15"/>
  <c r="D40" i="17"/>
  <c r="B35" i="30" s="1"/>
  <c r="J26" i="18"/>
  <c r="I23" i="28" s="1"/>
  <c r="O34" i="30" l="1"/>
  <c r="D6" i="30"/>
  <c r="E6" i="30"/>
  <c r="F6" i="30"/>
  <c r="H6" i="30"/>
  <c r="I6" i="30"/>
  <c r="E21" i="8"/>
  <c r="H21" i="8" s="1"/>
  <c r="M6" i="30"/>
  <c r="N6" i="30"/>
  <c r="L6" i="30"/>
  <c r="O5" i="30"/>
  <c r="K10" i="30"/>
  <c r="J6" i="30"/>
  <c r="K6" i="30"/>
  <c r="G6" i="30"/>
  <c r="O12" i="30"/>
  <c r="O19" i="30"/>
  <c r="O21" i="30" s="1"/>
  <c r="O22" i="30" s="1"/>
  <c r="O23" i="30" s="1"/>
  <c r="C6" i="30"/>
  <c r="O4" i="30"/>
  <c r="N10" i="30"/>
  <c r="G10" i="30"/>
  <c r="J10" i="30"/>
  <c r="D10" i="30"/>
  <c r="C10" i="30"/>
  <c r="O7" i="30"/>
  <c r="E10" i="30"/>
  <c r="H10" i="30"/>
  <c r="F10" i="30"/>
  <c r="I10" i="30"/>
  <c r="L10" i="30"/>
  <c r="O8" i="30"/>
  <c r="M10" i="30"/>
  <c r="D11" i="30"/>
  <c r="H11" i="30"/>
  <c r="L11" i="30"/>
  <c r="C11" i="30"/>
  <c r="J11" i="30"/>
  <c r="G11" i="30"/>
  <c r="F11" i="30"/>
  <c r="E11" i="30"/>
  <c r="I11" i="30"/>
  <c r="M11" i="30"/>
  <c r="K11" i="30"/>
  <c r="N11" i="30"/>
  <c r="E14" i="8"/>
  <c r="H14" i="8" s="1"/>
  <c r="R27" i="8"/>
  <c r="R30" i="8" s="1"/>
  <c r="E3" i="28"/>
  <c r="E16" i="28" s="1"/>
  <c r="B13" i="30"/>
  <c r="B23" i="30" s="1"/>
  <c r="E97" i="7"/>
  <c r="H97" i="7" s="1"/>
  <c r="H74" i="7"/>
  <c r="E21" i="28"/>
  <c r="E20" i="28" s="1"/>
  <c r="E29" i="28" s="1"/>
  <c r="I5" i="28"/>
  <c r="M5" i="18"/>
  <c r="B27" i="30"/>
  <c r="G32" i="17"/>
  <c r="D52" i="17"/>
  <c r="G20" i="17"/>
  <c r="G3" i="18"/>
  <c r="D19" i="17"/>
  <c r="G19" i="17" s="1"/>
  <c r="G4" i="17"/>
  <c r="D25" i="17"/>
  <c r="G25" i="17" s="1"/>
  <c r="E49" i="15"/>
  <c r="H49" i="15" s="1"/>
  <c r="H42" i="15"/>
  <c r="AA18" i="8"/>
  <c r="H5" i="8"/>
  <c r="D31" i="17"/>
  <c r="J8" i="18"/>
  <c r="I7" i="28" s="1"/>
  <c r="D34" i="17"/>
  <c r="J4" i="18"/>
  <c r="O74" i="15"/>
  <c r="O78" i="15" s="1"/>
  <c r="E66" i="15"/>
  <c r="H66" i="15" s="1"/>
  <c r="L74" i="15"/>
  <c r="L78" i="15" s="1"/>
  <c r="E63" i="15"/>
  <c r="I78" i="15"/>
  <c r="E78" i="15" l="1"/>
  <c r="H78" i="15" s="1"/>
  <c r="G17" i="18"/>
  <c r="J24" i="18"/>
  <c r="I21" i="28" s="1"/>
  <c r="I20" i="28" s="1"/>
  <c r="I29" i="28" s="1"/>
  <c r="D38" i="17"/>
  <c r="G38" i="17" s="1"/>
  <c r="O6" i="30"/>
  <c r="I13" i="30"/>
  <c r="I23" i="30" s="1"/>
  <c r="N13" i="30"/>
  <c r="N23" i="30" s="1"/>
  <c r="K13" i="30"/>
  <c r="K23" i="30" s="1"/>
  <c r="M13" i="30"/>
  <c r="M23" i="30" s="1"/>
  <c r="D13" i="30"/>
  <c r="D23" i="30" s="1"/>
  <c r="O10" i="30"/>
  <c r="F13" i="30"/>
  <c r="F23" i="30" s="1"/>
  <c r="J13" i="30"/>
  <c r="J23" i="30" s="1"/>
  <c r="G13" i="30"/>
  <c r="G23" i="30" s="1"/>
  <c r="H13" i="30"/>
  <c r="H23" i="30" s="1"/>
  <c r="E13" i="30"/>
  <c r="E23" i="30" s="1"/>
  <c r="L13" i="30"/>
  <c r="L23" i="30" s="1"/>
  <c r="H27" i="30"/>
  <c r="G27" i="30"/>
  <c r="K27" i="30"/>
  <c r="C27" i="30"/>
  <c r="F27" i="30"/>
  <c r="N27" i="30"/>
  <c r="J27" i="30"/>
  <c r="E27" i="30"/>
  <c r="I27" i="30"/>
  <c r="M27" i="30"/>
  <c r="D27" i="30"/>
  <c r="L27" i="30"/>
  <c r="O11" i="30"/>
  <c r="C13" i="30"/>
  <c r="C23" i="30" s="1"/>
  <c r="E30" i="28"/>
  <c r="M8" i="18"/>
  <c r="D30" i="18"/>
  <c r="I4" i="28"/>
  <c r="M4" i="18"/>
  <c r="B29" i="30"/>
  <c r="G34" i="17"/>
  <c r="G52" i="17"/>
  <c r="D51" i="17"/>
  <c r="G51" i="17" s="1"/>
  <c r="B26" i="30"/>
  <c r="G31" i="17"/>
  <c r="AA27" i="8"/>
  <c r="AA30" i="8" s="1"/>
  <c r="E18" i="8"/>
  <c r="J9" i="18" s="1"/>
  <c r="D33" i="17"/>
  <c r="H63" i="15"/>
  <c r="J6" i="18"/>
  <c r="E74" i="15"/>
  <c r="H74" i="15" s="1"/>
  <c r="J3" i="18" l="1"/>
  <c r="J17" i="18" s="1"/>
  <c r="I8" i="28"/>
  <c r="J23" i="18"/>
  <c r="M23" i="18" s="1"/>
  <c r="M24" i="18"/>
  <c r="B33" i="30"/>
  <c r="G36" i="30" s="1"/>
  <c r="D37" i="17"/>
  <c r="G37" i="17" s="1"/>
  <c r="O13" i="30"/>
  <c r="F29" i="30"/>
  <c r="J29" i="30"/>
  <c r="N29" i="30"/>
  <c r="E29" i="30"/>
  <c r="M29" i="30"/>
  <c r="G29" i="30"/>
  <c r="K29" i="30"/>
  <c r="D29" i="30"/>
  <c r="H29" i="30"/>
  <c r="L29" i="30"/>
  <c r="I29" i="30"/>
  <c r="C29" i="30"/>
  <c r="H26" i="30"/>
  <c r="G26" i="30"/>
  <c r="K26" i="30"/>
  <c r="C26" i="30"/>
  <c r="F26" i="30"/>
  <c r="N26" i="30"/>
  <c r="J26" i="30"/>
  <c r="E26" i="30"/>
  <c r="I26" i="30"/>
  <c r="M26" i="30"/>
  <c r="D26" i="30"/>
  <c r="L26" i="30"/>
  <c r="O27" i="30"/>
  <c r="M6" i="18"/>
  <c r="I6" i="28"/>
  <c r="I3" i="28" s="1"/>
  <c r="M9" i="18"/>
  <c r="G30" i="18"/>
  <c r="D31" i="18"/>
  <c r="G31" i="18" s="1"/>
  <c r="B28" i="30"/>
  <c r="G33" i="17"/>
  <c r="E27" i="8"/>
  <c r="E30" i="8" s="1"/>
  <c r="H18" i="8"/>
  <c r="D35" i="17"/>
  <c r="J30" i="18" l="1"/>
  <c r="J31" i="18" s="1"/>
  <c r="K36" i="30"/>
  <c r="B36" i="30"/>
  <c r="M36" i="30"/>
  <c r="J36" i="30"/>
  <c r="H36" i="30"/>
  <c r="L36" i="30"/>
  <c r="E36" i="30"/>
  <c r="F36" i="30"/>
  <c r="I36" i="30"/>
  <c r="C36" i="30"/>
  <c r="D36" i="30"/>
  <c r="N36" i="30"/>
  <c r="I16" i="28"/>
  <c r="I30" i="28" s="1"/>
  <c r="O29" i="30"/>
  <c r="G28" i="30"/>
  <c r="F28" i="30"/>
  <c r="J28" i="30"/>
  <c r="N28" i="30"/>
  <c r="I28" i="30"/>
  <c r="E28" i="30"/>
  <c r="M28" i="30"/>
  <c r="C28" i="30"/>
  <c r="D28" i="30"/>
  <c r="H28" i="30"/>
  <c r="L28" i="30"/>
  <c r="K28" i="30"/>
  <c r="O26" i="30"/>
  <c r="B30" i="30"/>
  <c r="G35" i="17"/>
  <c r="M17" i="18"/>
  <c r="D30" i="17"/>
  <c r="M30" i="18" l="1"/>
  <c r="M31" i="18"/>
  <c r="O33" i="30"/>
  <c r="O36" i="30" s="1"/>
  <c r="B32" i="30"/>
  <c r="B38" i="30" s="1"/>
  <c r="B40" i="30" s="1"/>
  <c r="E30" i="30"/>
  <c r="E32" i="30" s="1"/>
  <c r="E38" i="30" s="1"/>
  <c r="I30" i="30"/>
  <c r="I32" i="30" s="1"/>
  <c r="I38" i="30" s="1"/>
  <c r="M30" i="30"/>
  <c r="M32" i="30" s="1"/>
  <c r="M38" i="30" s="1"/>
  <c r="D30" i="30"/>
  <c r="D32" i="30" s="1"/>
  <c r="D38" i="30" s="1"/>
  <c r="F30" i="30"/>
  <c r="F32" i="30" s="1"/>
  <c r="F38" i="30" s="1"/>
  <c r="J30" i="30"/>
  <c r="J32" i="30" s="1"/>
  <c r="J38" i="30" s="1"/>
  <c r="N30" i="30"/>
  <c r="N32" i="30" s="1"/>
  <c r="N38" i="30" s="1"/>
  <c r="L30" i="30"/>
  <c r="L32" i="30" s="1"/>
  <c r="L38" i="30" s="1"/>
  <c r="G30" i="30"/>
  <c r="G32" i="30" s="1"/>
  <c r="G38" i="30" s="1"/>
  <c r="K30" i="30"/>
  <c r="K32" i="30" s="1"/>
  <c r="K38" i="30" s="1"/>
  <c r="C30" i="30"/>
  <c r="C32" i="30" s="1"/>
  <c r="C38" i="30" s="1"/>
  <c r="C40" i="30" s="1"/>
  <c r="D3" i="30" s="1"/>
  <c r="H30" i="30"/>
  <c r="H32" i="30" s="1"/>
  <c r="H38" i="30" s="1"/>
  <c r="O28" i="30"/>
  <c r="D41" i="17"/>
  <c r="D43" i="17" s="1"/>
  <c r="D56" i="17" s="1"/>
  <c r="G30" i="17"/>
  <c r="H27" i="8"/>
  <c r="H30" i="8" s="1"/>
  <c r="D40" i="30" l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0" i="30"/>
  <c r="O32" i="30" s="1"/>
  <c r="O38" i="30" s="1"/>
  <c r="O40" i="30" s="1"/>
  <c r="G43" i="17"/>
  <c r="D47" i="17"/>
  <c r="G47" i="17" s="1"/>
  <c r="G41" i="17"/>
</calcChain>
</file>

<file path=xl/comments1.xml><?xml version="1.0" encoding="utf-8"?>
<comments xmlns="http://schemas.openxmlformats.org/spreadsheetml/2006/main">
  <authors>
    <author>Felhasználó</author>
  </authors>
  <commentList>
    <comment ref="D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KeHOP víz: nincs tervezve
EFOP múzeum: 31949
VP külter.út: 66699
VP piac: 50000</t>
        </r>
      </text>
    </comment>
    <comment ref="D6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Rákóczi úti ingatlan vásárlás részfedezete</t>
        </r>
      </text>
    </comment>
    <comment ref="D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800M: 72 715
TOP 2.1.2. Zöldváros: 61 915
TOP 5.3.1 Helyi identitás: 12 641
EFOP 4.1.8 Könyvtár: 6 775
VP 7.2.7 Külterületi út működési önrésze: 3 817
Csatorna: 70 778
Élelmezés finanszírozási tartalék: 2 340
400M: 20 000
MNN jegybev: 4 394
MG Kft. 2019.évi működési feladatainak többlet finanszírozására: 10 001
Műk.célú maradványból fejlesztési fel-ra: 21 432 +1 299
TOP 3.2.1 Iskolaenergetika: 1 075
Mentők áthúzódó kiad.fed.: 50
Kárpátaljai gyerekek karácsonyi utazása: 500
TOP 4.1.1 Egészségház saját rész:  39 757
Polg.Hiv.fejlesztési feladatokat teljesítő köztisztv.bérfed.: 14 532 
BBK 2019.évi többlet kiadása (rendezvényterv+béremelkedés): 4 819</t>
        </r>
      </text>
    </comment>
    <comment ref="D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800M: 269 283
TOP 2.1.2. Zöldváros: 221 822
TOP 4.1.1 Egészségház: 57 451
TOP 5.3.1 Helyi identitás: 6 429
EFOP 4.1.8 Könyvtár: 51 117
EFOP 4.1.9 Múzeum: 23 186
VP 7.2.7 Külterületi út fejlesztési önrésze: 63 383
TOP 4.1.1 Egészségház saját rész: 46 784
400M :380 000
TOP 3.2.1 Iskolaenergetika: 408
Óvoda napelem:  1 944
Tornaterem felújítás: 16 905
VP Piac: 8 824</t>
        </r>
      </text>
    </comment>
  </commentList>
</comments>
</file>

<file path=xl/comments10.xml><?xml version="1.0" encoding="utf-8"?>
<comments xmlns="http://schemas.openxmlformats.org/spreadsheetml/2006/main">
  <authors>
    <author>Felhasználó</author>
  </authors>
  <commentList>
    <comment ref="R4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2019.évi terv adatokkal tervezve</t>
        </r>
      </text>
    </comment>
    <comment ref="R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76 % (tervezve a 2018-as össz szerint)</t>
        </r>
      </text>
    </comment>
    <comment ref="R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24 % (tervezve a 2018-as össz szerint)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2018.évi bázisadatokkal tervezve</t>
        </r>
      </text>
    </comment>
  </commentList>
</comments>
</file>

<file path=xl/comments11.xml><?xml version="1.0" encoding="utf-8"?>
<comments xmlns="http://schemas.openxmlformats.org/spreadsheetml/2006/main">
  <authors>
    <author>Felhasználó</author>
  </authors>
  <commentList>
    <comment ref="I49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postaköltség, ill. rendezvények költségei, melyek a 2018.évben 4975 ezer Ft volt.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 millió Ft bevétellel tervezve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X5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2018.évi bázisadatokkal tervezve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2018.évi bázisadatokkal tervezve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6321 ezer Ft többletkiadás a bérek és járulékok emelkedéséből 1524 E Ft ill a rendezvények emelkedett költségeiből ered 4797eFt-tal
-1502eFt-tal csökkent a MG átadott pe 2018-hoz képest</t>
        </r>
      </text>
    </comment>
    <comment ref="X8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12.xml><?xml version="1.0" encoding="utf-8"?>
<comments xmlns="http://schemas.openxmlformats.org/spreadsheetml/2006/main">
  <authors>
    <author>Szerző</author>
  </authors>
  <commentList>
    <comment ref="C3" authorId="0" shapeId="0">
      <text>
        <r>
          <rPr>
            <b/>
            <sz val="9"/>
            <color indexed="81"/>
            <rFont val="Segoe UI"/>
            <charset val="1"/>
          </rPr>
          <t>Szerző:</t>
        </r>
        <r>
          <rPr>
            <sz val="9"/>
            <color indexed="81"/>
            <rFont val="Segoe UI"/>
            <charset val="1"/>
          </rPr>
          <t xml:space="preserve">
Kiva</t>
        </r>
      </text>
    </comment>
    <comment ref="F3" authorId="0" shapeId="0">
      <text>
        <r>
          <rPr>
            <b/>
            <sz val="9"/>
            <color indexed="81"/>
            <rFont val="Segoe UI"/>
            <charset val="1"/>
          </rPr>
          <t>Szerző:</t>
        </r>
        <r>
          <rPr>
            <sz val="9"/>
            <color indexed="81"/>
            <rFont val="Segoe UI"/>
            <charset val="1"/>
          </rPr>
          <t xml:space="preserve">
Kiva</t>
        </r>
      </text>
    </comment>
    <comment ref="I3" authorId="0" shapeId="0">
      <text>
        <r>
          <rPr>
            <b/>
            <sz val="9"/>
            <color indexed="81"/>
            <rFont val="Segoe UI"/>
            <charset val="1"/>
          </rPr>
          <t>Szerző:</t>
        </r>
        <r>
          <rPr>
            <sz val="9"/>
            <color indexed="81"/>
            <rFont val="Segoe UI"/>
            <charset val="1"/>
          </rPr>
          <t xml:space="preserve">
Kiva</t>
        </r>
      </text>
    </comment>
    <comment ref="L3" authorId="0" shapeId="0">
      <text>
        <r>
          <rPr>
            <b/>
            <sz val="9"/>
            <color indexed="81"/>
            <rFont val="Segoe UI"/>
            <charset val="1"/>
          </rPr>
          <t>Szerző:</t>
        </r>
        <r>
          <rPr>
            <sz val="9"/>
            <color indexed="81"/>
            <rFont val="Segoe UI"/>
            <charset val="1"/>
          </rPr>
          <t xml:space="preserve">
Kiva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B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munkaszervezet 4mFt és a 2018.évi megtakarítások visszafizetése 3mFt</t>
        </r>
      </text>
    </comment>
    <comment ref="B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1310*12=15720e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B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Beethoven: 15061
Pápay: 2137
</t>
        </r>
      </text>
    </comment>
    <comment ref="B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áfa: 4374
Pápay áfa: 951
Csat.áfa: 4403
Újság áfa: 54
Tovszla.szolg.áfa: 135
KEHOP víz: nincs tervezve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117,5 M Ft*1,5%</t>
        </r>
      </text>
    </comment>
    <comment ref="B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FürElise: 80*12=960e
T-mobil: 4*98e
E.on: 1950e
420e + 600e</t>
        </r>
      </text>
    </comment>
    <comment ref="B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Mezőőr: 351
Újság:54
Csatorna: 4403
Víz: 119
Továbbszla.szolg: 135
Gyermekétk: 4067 + 577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Járási Hivatal isk. kiváltása; ing.vás; tornacsarnok + óvoda pály.
</t>
        </r>
      </text>
    </comment>
    <comment ref="J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Út és közmű
20Kv 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VÜ telephely 800M</t>
        </r>
      </text>
    </comment>
    <comment ref="P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Rekreációs terület 800M</t>
        </r>
      </text>
    </comment>
    <comment ref="J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Puhi: 36099 + egyéb nem ismert: 4746
</t>
        </r>
      </text>
    </comment>
    <comment ref="G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ingatlan vásárlás (Rákóczi út) 218/2018. (12. 18.) kt.hat.
Óvoda napelem pm-ből 1531+áfa</t>
        </r>
      </text>
    </comment>
    <comment ref="J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Puhi: 133700 + egyéb nem ismert: 17576</t>
        </r>
      </text>
    </comment>
    <comment ref="G5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tornacsarnok felújításhoz 2500 Ft biztosíték a 36-os szláról kifizetve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V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Projektmenedzsment?
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D6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Felhasználó: </t>
        </r>
        <r>
          <rPr>
            <sz val="9"/>
            <color indexed="81"/>
            <rFont val="Segoe UI"/>
            <family val="2"/>
            <charset val="238"/>
          </rPr>
          <t>5650 telep.tám-ra + 10000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C5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Mentők 50e pm-ből
</t>
        </r>
      </text>
    </comment>
    <comment ref="F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10001 Ft járda karbantartással</t>
        </r>
      </text>
    </comment>
  </commentList>
</comments>
</file>

<file path=xl/comments8.xml><?xml version="1.0" encoding="utf-8"?>
<comments xmlns="http://schemas.openxmlformats.org/spreadsheetml/2006/main">
  <authors>
    <author>Felhasználó</author>
  </authors>
  <commentList>
    <comment ref="I1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Norbi- 12*210e
weboldal: 12*20e</t>
        </r>
      </text>
    </comment>
    <comment ref="I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Tó-Coop bér.díj</t>
        </r>
      </text>
    </comment>
    <comment ref="I2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420eFt kamerarendszer karb., működtetés
</t>
        </r>
      </text>
    </comment>
    <comment ref="I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Vagyonbizt: 1400e
Gyepmester. 500e
Egyéb: 300e</t>
        </r>
      </text>
    </comment>
    <comment ref="AA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Pletser: 6*50e+6*62,5e=675e
Elektro: 6*148,75e+6*187e=2015e+101e áfa
Prieger: 12*240e=2880e</t>
        </r>
      </text>
    </comment>
    <comment ref="AD25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Felhasználó:
</t>
        </r>
        <r>
          <rPr>
            <sz val="9"/>
            <color indexed="81"/>
            <rFont val="Segoe UI"/>
            <family val="2"/>
            <charset val="238"/>
          </rPr>
          <t xml:space="preserve">500eFt plusz kiadás pm terhére Kárpátaljai gyerekek karácsonyi uta
</t>
        </r>
      </text>
    </comment>
    <comment ref="L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59 % (tervezve a 2018-as össz szerint)</t>
        </r>
      </text>
    </comment>
    <comment ref="O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77 % (tervezve a 2018-as össz szerint)</t>
        </r>
      </text>
    </comment>
    <comment ref="I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Mezőőr:351e
Továbbszla: 135e
csatorna: 4403e
Víz: 119e</t>
        </r>
      </text>
    </comment>
    <comment ref="L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41 % (tervezve a 2018-as össz szerint)</t>
        </r>
      </text>
    </comment>
    <comment ref="O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23 % (tervezve a 2018-as össz szerint)</t>
        </r>
      </text>
    </comment>
    <comment ref="AD6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Rákóczi, Kárpátalja, Bálványos
</t>
        </r>
      </text>
    </comment>
    <comment ref="AG6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2019-re tervezve az egész projekt</t>
        </r>
      </text>
    </comment>
    <comment ref="AG6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működési bevételből keletkezett fejlesztési forrás, melyből melyből 64 eFt Rákóczi úti ingatlan vásárlásra fordítható </t>
        </r>
      </text>
    </comment>
    <comment ref="AG7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élelmezési</t>
        </r>
      </text>
    </comment>
    <comment ref="AG7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2018bev: 70778
2019 bev: 21148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O4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TOP.5.3.1</t>
        </r>
      </text>
    </comment>
  </commentList>
</comments>
</file>

<file path=xl/sharedStrings.xml><?xml version="1.0" encoding="utf-8"?>
<sst xmlns="http://schemas.openxmlformats.org/spreadsheetml/2006/main" count="2473" uniqueCount="933">
  <si>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</si>
  <si>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</si>
  <si>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</si>
  <si>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</si>
  <si>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</si>
  <si>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</si>
  <si>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</si>
  <si>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</si>
  <si>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</si>
  <si>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</si>
  <si>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</si>
  <si>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</si>
  <si>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</si>
  <si>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</si>
  <si>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</si>
  <si>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</si>
  <si>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</si>
  <si>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</si>
  <si>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</si>
  <si>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</si>
  <si>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</si>
  <si>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</si>
  <si>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</si>
  <si>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</si>
  <si>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</si>
  <si>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</si>
  <si>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</si>
  <si>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</si>
  <si>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</si>
  <si>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</si>
  <si>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</si>
  <si>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</si>
  <si>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</si>
  <si>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</si>
  <si>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</si>
  <si>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</si>
  <si>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</si>
  <si>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</si>
  <si>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</si>
  <si>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</si>
  <si>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</si>
  <si>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</si>
  <si>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</si>
  <si>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</si>
  <si>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</si>
  <si>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</si>
  <si>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</si>
  <si>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</si>
  <si>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</si>
  <si>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</si>
  <si>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</si>
  <si>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</si>
  <si>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</si>
  <si>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</si>
  <si>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</si>
  <si>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</si>
  <si>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</si>
  <si>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</si>
  <si>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</si>
  <si>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</si>
  <si>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</si>
  <si>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</si>
  <si>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</si>
  <si>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</si>
  <si>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</si>
  <si>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</si>
  <si>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</si>
  <si>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</si>
  <si>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</si>
  <si>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</si>
  <si>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</si>
  <si>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</si>
  <si>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</si>
  <si>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</si>
  <si>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</si>
  <si>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</si>
  <si>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</si>
  <si>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</si>
  <si>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</si>
  <si>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</si>
  <si>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</si>
  <si>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</si>
  <si>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</si>
  <si>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</si>
  <si>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</si>
  <si>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</si>
  <si>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</si>
  <si>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</si>
  <si>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</si>
  <si>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</si>
  <si>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</si>
  <si>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</si>
  <si>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</si>
  <si>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</si>
  <si>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</si>
  <si>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</si>
  <si>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</si>
  <si>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</si>
  <si>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</si>
  <si>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</si>
  <si>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</si>
  <si>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</si>
  <si>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</si>
  <si>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</si>
  <si>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</si>
  <si>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</si>
  <si>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</si>
  <si>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</si>
  <si>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</si>
  <si>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</si>
  <si>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</si>
  <si>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</si>
  <si>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</si>
  <si>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</si>
  <si>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</si>
  <si>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</si>
  <si>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</si>
  <si>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</si>
  <si>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</si>
  <si>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</si>
  <si>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</si>
  <si>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</si>
  <si>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</si>
  <si>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</si>
  <si>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</si>
  <si>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</si>
  <si>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</si>
  <si>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</si>
  <si>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</si>
  <si>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</si>
  <si>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</si>
  <si>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</si>
  <si>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</si>
  <si>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</si>
  <si>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</si>
  <si>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</si>
  <si>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</si>
  <si>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</si>
  <si>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</si>
  <si>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</si>
  <si>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</si>
  <si>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</si>
  <si>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</si>
  <si>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</si>
  <si>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</si>
  <si>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</si>
  <si>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</si>
  <si>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</si>
  <si>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</si>
  <si>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</si>
  <si>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</si>
  <si>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</si>
  <si>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</si>
  <si>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</si>
  <si>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</si>
  <si>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</si>
  <si>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</si>
  <si>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</si>
  <si>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</si>
  <si>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</si>
  <si>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</si>
  <si>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</si>
  <si>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</si>
  <si>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</si>
  <si>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</si>
  <si>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</si>
  <si>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</si>
  <si>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</si>
  <si>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</si>
  <si>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</si>
  <si>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</si>
  <si>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</si>
  <si>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</si>
  <si>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</si>
  <si>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</si>
  <si>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</si>
  <si>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</si>
  <si>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</si>
  <si>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</si>
  <si>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</si>
  <si>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</si>
  <si>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</si>
  <si>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</si>
  <si>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</si>
  <si>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</si>
  <si>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</si>
  <si>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</si>
  <si>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</si>
  <si>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</si>
  <si>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</si>
  <si>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</si>
  <si>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</si>
  <si>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</si>
  <si>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</si>
  <si>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</si>
  <si>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</si>
  <si>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</si>
  <si>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</si>
  <si>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</si>
  <si>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</si>
  <si>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</si>
  <si>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</si>
  <si>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</si>
  <si>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</si>
  <si>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</si>
  <si>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</si>
  <si>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</si>
  <si>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</si>
  <si>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</si>
  <si>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</si>
  <si>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</si>
  <si>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</si>
  <si>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</si>
  <si>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</si>
  <si>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</si>
  <si>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</si>
  <si>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</si>
  <si>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</si>
  <si>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</si>
  <si>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</si>
  <si>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</si>
  <si>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</si>
  <si>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</si>
  <si>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</si>
  <si>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</si>
  <si>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</si>
  <si>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</si>
  <si>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</si>
  <si>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</si>
  <si>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</si>
  <si>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</si>
  <si>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</si>
  <si>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</si>
  <si>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</si>
  <si>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</si>
  <si>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</si>
  <si>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</si>
  <si>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</si>
  <si>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</si>
  <si>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</si>
  <si>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</si>
  <si>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</si>
  <si>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</si>
  <si>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</si>
  <si>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</si>
  <si>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</si>
  <si>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</si>
  <si>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</si>
  <si>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</si>
  <si>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</si>
  <si>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</si>
  <si>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</si>
  <si>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</si>
  <si>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</si>
  <si>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</si>
  <si>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</si>
  <si>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</si>
  <si>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</si>
  <si>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</si>
  <si>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</si>
  <si>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</si>
  <si>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</si>
  <si>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</si>
  <si>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</si>
  <si>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</si>
  <si>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</si>
  <si>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</si>
  <si>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</si>
  <si>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</si>
  <si>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</si>
  <si>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</si>
  <si>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</si>
  <si>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</si>
  <si>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</si>
  <si>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</si>
  <si>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</si>
  <si>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</si>
  <si>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</si>
  <si>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</si>
  <si>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</si>
  <si>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</si>
  <si>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</si>
  <si>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Eredeti előirányzat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</si>
  <si>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</si>
  <si>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</si>
  <si>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</si>
  <si>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</si>
  <si>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</si>
  <si>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</si>
  <si>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</si>
  <si>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</si>
  <si>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</si>
  <si>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</si>
  <si>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</si>
  <si>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</si>
  <si>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</si>
  <si>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</si>
  <si>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</si>
  <si>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</si>
  <si>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</si>
  <si>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</si>
  <si>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</si>
  <si>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</si>
  <si>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</si>
  <si>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</si>
  <si>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</si>
  <si>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Teljesített  előirányzat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</si>
  <si>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</si>
  <si>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</si>
  <si>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</si>
  <si>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</si>
  <si>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</si>
  <si>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</si>
  <si>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</si>
  <si>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</si>
  <si>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</si>
  <si>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</si>
  <si>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</si>
  <si>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</si>
  <si>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</si>
  <si>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</si>
  <si>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</si>
  <si>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</si>
  <si>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</si>
  <si>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</si>
  <si>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</si>
  <si>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</si>
  <si>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</si>
  <si>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</si>
  <si>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</si>
  <si>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</si>
  <si>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</si>
  <si>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</si>
  <si>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</si>
  <si>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</si>
  <si>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</si>
  <si>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</si>
  <si>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</si>
  <si>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</si>
  <si>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</si>
  <si>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</si>
  <si>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</si>
  <si>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Teljesített előirányzat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</si>
  <si>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</si>
  <si>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</si>
  <si>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</si>
  <si>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</si>
  <si>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</si>
  <si>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</si>
  <si>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</si>
  <si>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</si>
  <si>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</si>
  <si>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</si>
  <si>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</si>
  <si>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</si>
  <si>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</si>
  <si>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</si>
  <si>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</si>
  <si>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</si>
  <si>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</si>
  <si>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</si>
  <si>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</si>
  <si>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</si>
  <si>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</si>
  <si>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</si>
  <si>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</si>
  <si>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</si>
  <si>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</si>
  <si>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</si>
  <si>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</si>
  <si>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</si>
  <si>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</si>
  <si>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</si>
  <si>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</si>
  <si>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</si>
  <si>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</si>
  <si>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</si>
  <si>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</si>
  <si>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</si>
  <si>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</si>
  <si>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</si>
  <si>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</si>
  <si>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</si>
  <si>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</si>
  <si>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</si>
  <si>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</si>
  <si>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</si>
  <si>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</si>
  <si>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</si>
  <si>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</si>
  <si>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</si>
  <si>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</si>
  <si>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</si>
  <si>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</si>
  <si>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</si>
  <si>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</si>
  <si>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</si>
  <si>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</si>
  <si>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</si>
  <si>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</si>
  <si>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</si>
  <si>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</si>
  <si>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</si>
  <si>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</si>
  <si>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</si>
  <si>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</si>
  <si>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</si>
  <si>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</si>
  <si>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</si>
  <si>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</si>
  <si>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</si>
  <si>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</si>
  <si>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</si>
  <si>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</si>
  <si>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</si>
  <si>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</si>
  <si>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</si>
  <si>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</si>
  <si>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</si>
  <si>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</si>
  <si>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</si>
  <si>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</si>
  <si>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</si>
  <si>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</si>
  <si>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Felhalmozási célú tám. Áh belülről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</si>
  <si>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</si>
  <si>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</si>
  <si>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</si>
  <si>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</si>
  <si>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</si>
  <si>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</si>
  <si>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</si>
  <si>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</si>
  <si>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</si>
  <si>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</si>
  <si>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</si>
  <si>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</si>
  <si>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</si>
  <si>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</si>
  <si>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</si>
  <si>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</si>
  <si>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</si>
  <si>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</si>
  <si>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</si>
  <si>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</si>
  <si>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</si>
  <si>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</si>
  <si>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</si>
  <si>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</si>
  <si>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</si>
  <si>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</si>
  <si>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</si>
  <si>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</si>
  <si>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</si>
  <si>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</si>
  <si>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</si>
  <si>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</si>
  <si>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</si>
  <si>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</si>
  <si>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</si>
  <si>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</si>
  <si>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>Viziközmű hitel törlesztése</t>
  </si>
  <si>
    <t>Likvid hitel törlesztése</t>
  </si>
  <si>
    <t>Kötvény törlesztése</t>
  </si>
  <si>
    <t>Felhalmozási tartalék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</si>
  <si>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</si>
  <si>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</si>
  <si>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</si>
  <si>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</si>
  <si>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</si>
  <si>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</si>
  <si>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</si>
  <si>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</si>
  <si>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</si>
  <si>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</si>
  <si>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</si>
  <si>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</si>
  <si>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</si>
  <si>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</si>
  <si>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</si>
  <si>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</si>
  <si>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</si>
  <si>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</si>
  <si>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>9.</t>
  </si>
  <si>
    <t>10.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</si>
  <si>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</si>
  <si>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</si>
  <si>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</si>
  <si>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</si>
  <si>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</si>
  <si>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</si>
  <si>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</si>
  <si>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</si>
  <si>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</si>
  <si>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17.</t>
  </si>
  <si>
    <t>Egyéb kölcsön elengedése</t>
  </si>
  <si>
    <t>18.</t>
  </si>
  <si>
    <t>19.</t>
  </si>
  <si>
    <t>21.</t>
  </si>
  <si>
    <t>22.</t>
  </si>
  <si>
    <t>23.</t>
  </si>
  <si>
    <t>24.</t>
  </si>
  <si>
    <t>25.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</si>
  <si>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</si>
  <si>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</si>
  <si>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</si>
  <si>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</si>
  <si>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</si>
  <si>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</si>
  <si>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</si>
  <si>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</si>
  <si>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</si>
  <si>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</si>
  <si>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</si>
  <si>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</si>
  <si>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</si>
  <si>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</si>
  <si>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</si>
  <si>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</si>
  <si>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</si>
  <si>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</si>
  <si>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</si>
  <si>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</si>
  <si>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</si>
  <si>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</si>
  <si>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</si>
  <si>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</si>
  <si>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</si>
  <si>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</si>
  <si>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</si>
  <si>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</si>
  <si>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</si>
  <si>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</si>
  <si>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</si>
  <si>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</si>
  <si>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</si>
  <si>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</si>
  <si>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</si>
  <si>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Ellátottak pénzbeli juttatásai</t>
  </si>
  <si>
    <t>107060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</si>
  <si>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</si>
  <si>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</si>
  <si>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</si>
  <si>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</si>
  <si>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</si>
  <si>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 xml:space="preserve">092111-Köznev.int tanuló szakmai feladatai                     </t>
  </si>
  <si>
    <t>Működési célú támogatások visszatérülése ÁH-n kívülről</t>
  </si>
  <si>
    <t>Index, %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</si>
  <si>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</si>
  <si>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</si>
  <si>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</si>
  <si>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</si>
  <si>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</si>
  <si>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</si>
  <si>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</si>
  <si>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</si>
  <si>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</si>
  <si>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</si>
  <si>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</si>
  <si>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</si>
  <si>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</si>
  <si>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</si>
  <si>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</si>
  <si>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</si>
  <si>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</si>
  <si>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</si>
  <si>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</si>
  <si>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</si>
  <si>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</si>
  <si>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</si>
  <si>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</si>
  <si>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BBKP könyvtár bevétele</t>
  </si>
  <si>
    <t>BBKP Óvodamúzeum bevétele</t>
  </si>
  <si>
    <t>BBKP Rendezvények bevétele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</si>
  <si>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</si>
  <si>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</si>
  <si>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</si>
  <si>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</si>
  <si>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</si>
  <si>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</si>
  <si>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</si>
  <si>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</si>
  <si>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</si>
  <si>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</si>
  <si>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</si>
  <si>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</si>
  <si>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</si>
  <si>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</si>
  <si>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</si>
  <si>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</si>
  <si>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</si>
  <si>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</si>
  <si>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</si>
  <si>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</si>
  <si>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</si>
  <si>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</si>
  <si>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</si>
  <si>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</si>
  <si>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</si>
  <si>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</si>
  <si>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</si>
  <si>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Index %</t>
  </si>
  <si>
    <t>Ebből:  Tartalék</t>
  </si>
  <si>
    <t>Kieg.támogatás óvodaped. Minősítésből adódó kiadáshoz</t>
  </si>
  <si>
    <t>Hivatal működési támogatása</t>
  </si>
  <si>
    <t>C: tel.típus kt. Létszám min.</t>
  </si>
  <si>
    <t>D: tel.típus kt. Létszám max.</t>
  </si>
  <si>
    <t>Emelés (járási székhely)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</si>
  <si>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</si>
  <si>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</si>
  <si>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</si>
  <si>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</si>
  <si>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</si>
  <si>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 xml:space="preserve">Index % 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</si>
  <si>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</si>
  <si>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</si>
  <si>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</si>
  <si>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</si>
  <si>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</si>
  <si>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Áfavisszatérülés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</si>
  <si>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</si>
  <si>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</si>
  <si>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</si>
  <si>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</si>
  <si>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</si>
  <si>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</si>
  <si>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</si>
  <si>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</si>
  <si>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Adatok forintban !</t>
  </si>
  <si>
    <t>Újság hirdetés bevétele</t>
  </si>
  <si>
    <t>Köztemetés</t>
  </si>
  <si>
    <t>BBKP Terembérlet</t>
  </si>
  <si>
    <t>PH házasságkötés bevétele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</si>
  <si>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</si>
  <si>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</si>
  <si>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</si>
  <si>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</si>
  <si>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</si>
  <si>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</si>
  <si>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</si>
  <si>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</si>
  <si>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</si>
  <si>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</si>
  <si>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</si>
  <si>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</si>
  <si>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</si>
  <si>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</si>
  <si>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</si>
  <si>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</si>
  <si>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</si>
  <si>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</si>
  <si>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</si>
  <si>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Csatorna fejlesztési ct.</t>
  </si>
  <si>
    <t>Városmenedzsment MT szerint fogl.</t>
  </si>
  <si>
    <t>Martonsport Kft-nek átadott pe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</si>
  <si>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</si>
  <si>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</si>
  <si>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</si>
  <si>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</si>
  <si>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</si>
  <si>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</si>
  <si>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</si>
  <si>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</si>
  <si>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</si>
  <si>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 xml:space="preserve">Szociális étkeztetés </t>
  </si>
  <si>
    <t>101222</t>
  </si>
  <si>
    <t>107052</t>
  </si>
  <si>
    <t>104042</t>
  </si>
  <si>
    <t>104043</t>
  </si>
  <si>
    <t>107051</t>
  </si>
  <si>
    <t>Kisajátítási céltartalék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</si>
  <si>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</si>
  <si>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</si>
  <si>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</si>
  <si>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</si>
  <si>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</si>
  <si>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</si>
  <si>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</si>
  <si>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</si>
  <si>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</si>
  <si>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</si>
  <si>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átadott pe.</t>
  </si>
  <si>
    <t>Kommunális adó</t>
  </si>
  <si>
    <t>ÁH-n belüli megelőlegezések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</si>
  <si>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</si>
  <si>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</si>
  <si>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</si>
  <si>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</si>
  <si>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Áh-n belüli megelőlegezések visszafizetése</t>
  </si>
  <si>
    <t>Mezőőri szolgálat</t>
  </si>
  <si>
    <t>Közfoglalkoztatás támogatása</t>
  </si>
  <si>
    <t>Műk.célú pénzeszk.átvétel SZLV TKT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</si>
  <si>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</si>
  <si>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</si>
  <si>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</si>
  <si>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</si>
  <si>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</si>
  <si>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</si>
  <si>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</si>
  <si>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</si>
  <si>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</si>
  <si>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</si>
  <si>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</si>
  <si>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</si>
  <si>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</si>
  <si>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</si>
  <si>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</si>
  <si>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OMSZ pe átvétel (kerítés építés)</t>
  </si>
  <si>
    <t>Geróts terem bérbeadása</t>
  </si>
  <si>
    <t>066020- Város- és községgazdálkodás</t>
  </si>
  <si>
    <t>Családi napközi / bölcsőde</t>
  </si>
  <si>
    <t>013350</t>
  </si>
  <si>
    <t>Malom, Martongazda telephely</t>
  </si>
  <si>
    <t>Hátralékok behajtása</t>
  </si>
  <si>
    <t>Telekadó hátralék</t>
  </si>
  <si>
    <t>Magánsz.komm.adó hátralék</t>
  </si>
  <si>
    <t>Rendezvények céltartléka</t>
  </si>
  <si>
    <t>091220- Köznevelési intézmény tanulóinak oktatással, neveléssel összefüggő feladatai</t>
  </si>
  <si>
    <t>081030- Sportlétesítmények működtetése és fejlesztése</t>
  </si>
  <si>
    <t>Rendezvények és egyéb vendéglátás</t>
  </si>
  <si>
    <t>Iparűzési adó hátralék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</si>
  <si>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</si>
  <si>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</si>
  <si>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</si>
  <si>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</si>
  <si>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</si>
  <si>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</si>
  <si>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</si>
  <si>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</si>
  <si>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</si>
  <si>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</si>
  <si>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</si>
  <si>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</si>
  <si>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</si>
  <si>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</si>
  <si>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</si>
  <si>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</si>
  <si>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</si>
  <si>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</si>
  <si>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</si>
  <si>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 xml:space="preserve"> </t>
  </si>
  <si>
    <t>6/c.sz.melléklet</t>
  </si>
  <si>
    <t>Ssz.</t>
  </si>
  <si>
    <t>10.sz.melléklet</t>
  </si>
  <si>
    <t>11.sz.melléklet</t>
  </si>
  <si>
    <t>12.sz.melléklet</t>
  </si>
  <si>
    <t>13.sz.melléklet</t>
  </si>
  <si>
    <t>Tájékoztató 1</t>
  </si>
  <si>
    <t>2018. évi támogatás</t>
  </si>
  <si>
    <t>2018. évi mindösszesen</t>
  </si>
  <si>
    <t>2018. évi tervezett  létszám (fő)</t>
  </si>
  <si>
    <t>2017/2018 8hó</t>
  </si>
  <si>
    <t>2018/2019 4 hó</t>
  </si>
  <si>
    <t>2017/2018 8 hó</t>
  </si>
  <si>
    <t>Óvodapedagógusok nev. munkáját közvetlenül segítők bértámogatása</t>
  </si>
  <si>
    <t>TOP 2.1.2 (Zöld város)</t>
  </si>
  <si>
    <t>TOP 4.1.1 (Egészségház)</t>
  </si>
  <si>
    <t>KEHOP 2.1.2 (Víz)</t>
  </si>
  <si>
    <t>Nemzetközi kapcsolatok és kiemelt rendezvények</t>
  </si>
  <si>
    <t>Építményadó hátralék</t>
  </si>
  <si>
    <t>Pályázati céltartalék</t>
  </si>
  <si>
    <t>051030</t>
  </si>
  <si>
    <t>045120</t>
  </si>
  <si>
    <t>013320</t>
  </si>
  <si>
    <t>045150</t>
  </si>
  <si>
    <t>064010</t>
  </si>
  <si>
    <t>066010</t>
  </si>
  <si>
    <t>066020</t>
  </si>
  <si>
    <t>081030</t>
  </si>
  <si>
    <t>Forgatási célú belföldi értékpapírok beváltása</t>
  </si>
  <si>
    <t>B812</t>
  </si>
  <si>
    <t>Forgatási célú értékpapírok bevátlása</t>
  </si>
  <si>
    <t xml:space="preserve">Tartalék </t>
  </si>
  <si>
    <t>Működési céltartalék (Martonvásári Napokra)</t>
  </si>
  <si>
    <t>Felhalmozási célú támogatás</t>
  </si>
  <si>
    <t>Piacterület, vásártartás</t>
  </si>
  <si>
    <t>Egészségház</t>
  </si>
  <si>
    <t>Gyermekorvosi, fogorvosi rendelő</t>
  </si>
  <si>
    <t>Védőnői helyiségek</t>
  </si>
  <si>
    <t>Járási Hivatal B épület földszint</t>
  </si>
  <si>
    <t>Létesítmény üzemeltetés</t>
  </si>
  <si>
    <t>Bölcsöde</t>
  </si>
  <si>
    <t>Fogorvosi szolgáltatás</t>
  </si>
  <si>
    <t>072312</t>
  </si>
  <si>
    <t>104030</t>
  </si>
  <si>
    <t>Polgármesteri illetmény támogatása</t>
  </si>
  <si>
    <t>Martongazda Kft fejlesztési tartalék (4fő bére)</t>
  </si>
  <si>
    <t>Gyermekétkeztetés bevétele</t>
  </si>
  <si>
    <t>Önkormányzati tartalék</t>
  </si>
  <si>
    <t>Brunszvik T. óvoda beruházások</t>
  </si>
  <si>
    <t>Brunszvik Beethoven Központ beruházások</t>
  </si>
  <si>
    <t>TOP 2.1.2 Zöld város pályázat</t>
  </si>
  <si>
    <t>TOP 4.1.1 Egészségház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</si>
  <si>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</si>
  <si>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</si>
  <si>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</si>
  <si>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</si>
  <si>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</si>
  <si>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Egyéb kedvezmény (ingyenes, kedvezményes bérbeadás)</t>
  </si>
  <si>
    <t>Forgatási célú értékpapírok vásárlása</t>
  </si>
  <si>
    <t>Forgatási  célú értékpapírok beváltása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</si>
  <si>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</si>
  <si>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</si>
  <si>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</si>
  <si>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</si>
  <si>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</si>
  <si>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</si>
  <si>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</si>
  <si>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</si>
  <si>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</si>
  <si>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</si>
  <si>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</si>
  <si>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</si>
  <si>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11.</t>
  </si>
  <si>
    <t>20.</t>
  </si>
  <si>
    <t>2019. évi módosított   létszám (fő)</t>
  </si>
  <si>
    <t>2019. évi tervezett   létszám (fő)</t>
  </si>
  <si>
    <t>2018. évi eredeti ei</t>
  </si>
  <si>
    <t>Választás (Önkormányzati)</t>
  </si>
  <si>
    <t>Választás (EU-s)</t>
  </si>
  <si>
    <t>Köztisztviselői bértámogatás</t>
  </si>
  <si>
    <t>2018. évi eredeti ei.</t>
  </si>
  <si>
    <t>082042- Könyvtári szolgáltatások</t>
  </si>
  <si>
    <t>2019. évi támogatás</t>
  </si>
  <si>
    <t>2019. évi mindösszesen</t>
  </si>
  <si>
    <t>TOP 5.3.1 (Helyi identitás)</t>
  </si>
  <si>
    <t>EFOP 4.1.8 (Könyvtár)</t>
  </si>
  <si>
    <t>EFOP 4.1.9 (Múzeum)</t>
  </si>
  <si>
    <t>VP 7.2.7 (Külterületi út)</t>
  </si>
  <si>
    <t>TOP-5.3.1 helyi identitás (BBK)</t>
  </si>
  <si>
    <t>Ingatlan értékesítés (Mirrotron)</t>
  </si>
  <si>
    <t>Munkáltatói kölcsön visszatérítés</t>
  </si>
  <si>
    <t>EFOP 4.1.9 Múzeum</t>
  </si>
  <si>
    <t>VP 7.2.1 Külterületi utak</t>
  </si>
  <si>
    <t>TOP 5.3.1 Helyi identitás pályázat</t>
  </si>
  <si>
    <t>EFOP 4.1.8. Könyvtár pályázat</t>
  </si>
  <si>
    <t>EFOP 4.1.9. Múzeum pályázat</t>
  </si>
  <si>
    <t>VP 7.2.7 Külterületi utak</t>
  </si>
  <si>
    <t>…..Korm. Határozat szerinti támogatás keretében megvalósuló beruházások</t>
  </si>
  <si>
    <t>…….Korm. Határozat szerinti támogatás keretében megvalósuló beruházások összesen</t>
  </si>
  <si>
    <t>2017.évi teljesített ei.</t>
  </si>
  <si>
    <t>2018. évi módosított (várható) előirányzat</t>
  </si>
  <si>
    <t>2019. évi eredeti előirányzat</t>
  </si>
  <si>
    <t>2018. eredeti ei.</t>
  </si>
  <si>
    <t>2018. évi eredetei ei.</t>
  </si>
  <si>
    <t>Martonvásár Város Képviselőtestület …../2019 (….) önkormányzati rendelete Martonvásár Város 2019.évi költségvetéséről</t>
  </si>
  <si>
    <t>Martonvásár Város Önkormányzatának 2019.évi költségvetésének pénzügyi mérlege I.</t>
  </si>
  <si>
    <t>Martonvásár Város Önkormányzatának 2019.évi költségvetésének pénzügyi mérlege II.</t>
  </si>
  <si>
    <t>Martonvásár Város Önkormányzatának 2019. évi bevétele (intézmények nélkül)</t>
  </si>
  <si>
    <t>Martonvásár Város Önkormányzatának 2019. évi átvett pénzeszközei</t>
  </si>
  <si>
    <t>Martonvásár Város Önkormányzatának 2019. évi működési bevételei</t>
  </si>
  <si>
    <t>Martonvásár Város Önkormányzatának 2019. évi  közhatalmi bevételei</t>
  </si>
  <si>
    <t>Martonvásár Város Önkormányzatának 2019. évi normatív támogatásai</t>
  </si>
  <si>
    <t>Martonvásár Város Önkormányzatának 2019. évi kiadásai (intézmények nélkül)</t>
  </si>
  <si>
    <t>Martonvásár Város Önkormányzatának 2019. évi kiadásai - Önkormányzati jogalkotás kormányzati funkció</t>
  </si>
  <si>
    <t>Martonvásár Város Önkormányzatának 2019. évi kiadásai - Városfejlesztési feladatok ellátása saját forrásból</t>
  </si>
  <si>
    <t>Martonvásár Város Önkormányzatának 2019. évi kiadásai - Városfejlesztési feladatok ellátása EU forrásból</t>
  </si>
  <si>
    <t>Martonvásár Város Önkormányzatának 2019. évi kiadásai - Védőnői és eü feladatok ellátása</t>
  </si>
  <si>
    <t>Martonvásár Város Önkormányzatának 2019. évi kiadásai - Szociális feladatok ellátása</t>
  </si>
  <si>
    <t>Martonvásár Város Önkormányzatának 2019. évi kiadásai - Átadott pénzeszközök</t>
  </si>
  <si>
    <t>Martonvásár Város Önkormányzatának 2019. évi kiadásai - Egyéb feladatok ellátása</t>
  </si>
  <si>
    <t>Martonvásári Polgármesteri Hivatal 2019. évi kiadásai</t>
  </si>
  <si>
    <t>Brunszvik Teréz Óvoda 2019. évi kiadásai</t>
  </si>
  <si>
    <t>Brunszvik-Beethoven Kulturális Központ 2019. évi kiadásai</t>
  </si>
  <si>
    <t>Martonvásár Város Önkormányzata és Intézményei  2019. évi létszámkerete</t>
  </si>
  <si>
    <t>Az önkormányzat által adott 2019. évi közvetett támogatások</t>
  </si>
  <si>
    <t>Martonvásár Város Önkormányzata  2017-2019. évi kötségvetéseinek mérlege</t>
  </si>
  <si>
    <t>Martongazda Nonprofit Kft 2019.évi átadott pénzeszközök részletezése</t>
  </si>
  <si>
    <t>Óvodai és iskolai szociális segítő tev.támogatása III.3.n</t>
  </si>
  <si>
    <t>Kisajátítási tartalék visszautalása</t>
  </si>
  <si>
    <t>önkormányzati tartalék (élelmezési)</t>
  </si>
  <si>
    <t>Rendkívüli települési támogatás (pénzbeni és természetbeni ellátások; téli rezscsökk pm-ből)</t>
  </si>
  <si>
    <t>TKT-nak pénzeszköz átadás (önk.hozzájár.)</t>
  </si>
  <si>
    <t>TOP-3.2.1 Iskolaenergetika</t>
  </si>
  <si>
    <t>VP Piac</t>
  </si>
  <si>
    <t>Fejlesztési ct. (kisajátításból+Mirrotron törl.)</t>
  </si>
  <si>
    <t>Orvosi ügylet, tagdíj, belső ellenőrzés, tűzoltóság</t>
  </si>
  <si>
    <t>téli rezscsökk pm-bő</t>
  </si>
  <si>
    <t>Polgárőrség, Rendőrség, Mentőszolgálat és Tűzoltóság támogatása</t>
  </si>
  <si>
    <t xml:space="preserve">az államháztartásról szóló 2011. évi CXCV. Törvény az  102.  § (3) bekezdésében foglalt előírások alapján </t>
  </si>
  <si>
    <t>BM támogatás 400M (Brunszvik Terv megvalósítása)</t>
  </si>
  <si>
    <t>045120-Útépítés</t>
  </si>
  <si>
    <t>013350- Városüzemeltetési telephely építés</t>
  </si>
  <si>
    <t>Eredeti előirányzat (áfával növelt költség)</t>
  </si>
  <si>
    <t>TOP 3.2.1 Iskolaenergetika</t>
  </si>
  <si>
    <t>BM Óvoda</t>
  </si>
  <si>
    <t>Tornacsarnok</t>
  </si>
  <si>
    <t>2019. évi</t>
  </si>
  <si>
    <t>MARTONGAZDA Nonprofit Kft. 2019.</t>
  </si>
  <si>
    <t>ÖNKORMÁNYZATI FINANSZÍROZÁSI EGYENLEG</t>
  </si>
  <si>
    <t>Összesen
2019. év</t>
  </si>
  <si>
    <t>1./ VÁROSÜZEMELTETÉSI IRODA, MENEDZSMENT, FB, CÉGVEZETÉS KÖLTSÉGE</t>
  </si>
  <si>
    <t>2./ HELYI KÖZÖSSÉGI KÖZLEKEDÉS</t>
  </si>
  <si>
    <t>3./ KÜLSŐ TERÜLETEK ÜZEMELTETÉSE</t>
  </si>
  <si>
    <r>
      <rPr>
        <b/>
        <sz val="12"/>
        <color theme="1"/>
        <rFont val="Calibri"/>
        <family val="2"/>
        <charset val="238"/>
        <scheme val="minor"/>
      </rPr>
      <t>ÚT, JÁRDA KARBANTARTÁS</t>
    </r>
    <r>
      <rPr>
        <sz val="12"/>
        <color theme="1"/>
        <rFont val="Calibri"/>
        <family val="2"/>
        <charset val="238"/>
        <scheme val="minor"/>
      </rPr>
      <t xml:space="preserve"> (Közlekedési infrastruktúra, felszíni vízelvezetés, táblák)</t>
    </r>
  </si>
  <si>
    <t>KÖZVILÁGÍTÁS</t>
  </si>
  <si>
    <t>KÖZTEMETŐ</t>
  </si>
  <si>
    <r>
      <rPr>
        <b/>
        <sz val="12"/>
        <color theme="1"/>
        <rFont val="Calibri"/>
        <family val="2"/>
        <charset val="238"/>
        <scheme val="minor"/>
      </rPr>
      <t xml:space="preserve">ZÖLDFELÜLETEK </t>
    </r>
    <r>
      <rPr>
        <sz val="12"/>
        <color theme="1"/>
        <rFont val="Calibri"/>
        <family val="2"/>
        <charset val="238"/>
        <scheme val="minor"/>
      </rPr>
      <t>(Kaszálás, növények, parkok, intézmények és játszóterek zöldje, locsolórendszerek üzem., vízvételi helyek, közkifolyók, kavicsolt felületek)</t>
    </r>
  </si>
  <si>
    <r>
      <rPr>
        <b/>
        <sz val="12"/>
        <color theme="1"/>
        <rFont val="Calibri"/>
        <family val="2"/>
        <charset val="238"/>
        <scheme val="minor"/>
      </rPr>
      <t xml:space="preserve">TELEPÜLÉSI HULLADÉKGAZDÁLKODÁS </t>
    </r>
    <r>
      <rPr>
        <sz val="12"/>
        <color theme="1"/>
        <rFont val="Calibri"/>
        <family val="2"/>
        <charset val="238"/>
        <scheme val="minor"/>
      </rPr>
      <t>(Köztéri hulladékgyűjtők, hó- és síkosságmentesítés, szerves hulladék, közterületi és lakossági lombgyűjtés, komposztálás stb.)</t>
    </r>
  </si>
  <si>
    <r>
      <t xml:space="preserve">PIACTERÜLET, VÁSÁRTARTÁS </t>
    </r>
    <r>
      <rPr>
        <sz val="12"/>
        <color theme="1"/>
        <rFont val="Calibri"/>
        <family val="2"/>
        <charset val="238"/>
        <scheme val="minor"/>
      </rPr>
      <t>(Kulturális Központ udvar)</t>
    </r>
  </si>
  <si>
    <t>4./ ÉPÜLET- ÉS LÉTESÍTMÉNYÜZEMELTETÉS, RENDEZVÉNYKISZOLGÁLÁS, VAGYONKEZELÉS</t>
  </si>
  <si>
    <t>ÉPÜLETÜZEMELTETÉS:</t>
  </si>
  <si>
    <t>• VÁROSHÁZA</t>
  </si>
  <si>
    <t>• BRUNSZVIK TERÉZ ÓVODA (felújítása projektből)</t>
  </si>
  <si>
    <t xml:space="preserve">• Beethoven Ált.ISKOLA </t>
  </si>
  <si>
    <t>• MŰVÉSZETI ISKOLA</t>
  </si>
  <si>
    <t>• MG MALOM (Ideiglenes telephely)</t>
  </si>
  <si>
    <t>• KULTURÁLIS KÖZPONT (BBKK)</t>
  </si>
  <si>
    <t>• ÓVODAMÚZEUM (és könyvtár)</t>
  </si>
  <si>
    <t>• SPORTCSARNOK</t>
  </si>
  <si>
    <t>• SPORTKÖZPONT</t>
  </si>
  <si>
    <t>• EGÉSZSÉGHÁZ</t>
  </si>
  <si>
    <t>• GYERMEKORVOSI, FOGORVOSI RENDELŐ</t>
  </si>
  <si>
    <t>• VÉDŐNŐI HELYISÉGEK</t>
  </si>
  <si>
    <t>• JÁRÁSI HIVATAL B épület földszint</t>
  </si>
  <si>
    <t>• JÁRÁSI HIVATAL B épület 1. emelet és EON IRODA</t>
  </si>
  <si>
    <t>• SEGÍTŐ SZOLGÁLAT</t>
  </si>
  <si>
    <t>• MG TELEPHELY (Vásártér)</t>
  </si>
  <si>
    <t>LÉTESÍTMÉNYÜZEMELTETÉS:</t>
  </si>
  <si>
    <t>• Főtér épített tartozékai, vízgépészet</t>
  </si>
  <si>
    <t>• Palinta Játszótér</t>
  </si>
  <si>
    <t>• Óvodai Játszótér</t>
  </si>
  <si>
    <t>• Iskolai Játszótér</t>
  </si>
  <si>
    <t>• Lakóparki Játszótér</t>
  </si>
  <si>
    <t>• Illyés Gyula téri Játszótér</t>
  </si>
  <si>
    <t>• Óvodamúzeum játszótere</t>
  </si>
  <si>
    <t>• Brunszvik Kert</t>
  </si>
  <si>
    <t>• Ifipark</t>
  </si>
  <si>
    <t>• Utcabútorok városszerte</t>
  </si>
  <si>
    <t>ingatlan vásárlás (Rákóczi út)</t>
  </si>
  <si>
    <t>MINDÖSSZESEN (1+2+3+4)</t>
  </si>
  <si>
    <t>2018. eredeti ei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</si>
  <si>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(Nyári rendezvényekre)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</si>
</sst>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68" formatCode="#,##0_ ;\-#,##0\ "/>
    <numFmt numFmtId="169" formatCode="#,##0\ &quot;Ft&quot;"/>
  </numFmts>
  <fonts count="9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b/>
      <sz val="11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2"/>
      <color rgb="FF00000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8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1">
    <xf numFmtId="0" fontId="0" fillId="0" borderId="0"/>
    <xf numFmtId="0" fontId="1" fillId="0" borderId="0"/>
    <xf numFmtId="0" fontId="9" fillId="0" borderId="0"/>
    <xf numFmtId="0" fontId="9" fillId="0" borderId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2" borderId="0" applyNumberFormat="0" applyBorder="0" applyAlignment="0" applyProtection="0"/>
    <xf numFmtId="0" fontId="47" fillId="14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8" borderId="0" applyNumberFormat="0" applyBorder="0" applyAlignment="0" applyProtection="0"/>
    <xf numFmtId="0" fontId="48" fillId="12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51" fillId="0" borderId="69" applyNumberFormat="0" applyFill="0" applyAlignment="0" applyProtection="0"/>
    <xf numFmtId="0" fontId="52" fillId="0" borderId="70" applyNumberFormat="0" applyFill="0" applyAlignment="0" applyProtection="0"/>
    <xf numFmtId="0" fontId="52" fillId="0" borderId="0" applyNumberFormat="0" applyFill="0" applyBorder="0" applyAlignment="0" applyProtection="0"/>
    <xf numFmtId="0" fontId="53" fillId="15" borderId="71" applyNumberFormat="0" applyAlignment="0" applyProtection="0"/>
    <xf numFmtId="0" fontId="54" fillId="0" borderId="0" applyNumberFormat="0" applyFill="0" applyBorder="0" applyAlignment="0" applyProtection="0"/>
    <xf numFmtId="0" fontId="55" fillId="0" borderId="72" applyNumberFormat="0" applyFill="0" applyAlignment="0" applyProtection="0"/>
    <xf numFmtId="0" fontId="17" fillId="9" borderId="73" applyNumberFormat="0" applyFont="0" applyAlignment="0" applyProtection="0"/>
    <xf numFmtId="0" fontId="47" fillId="14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74" applyNumberFormat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46" fillId="0" borderId="0"/>
    <xf numFmtId="0" fontId="60" fillId="0" borderId="0"/>
    <xf numFmtId="0" fontId="17" fillId="0" borderId="0"/>
    <xf numFmtId="0" fontId="60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60" fillId="0" borderId="0"/>
    <xf numFmtId="0" fontId="61" fillId="0" borderId="75" applyNumberFormat="0" applyFill="0" applyAlignment="0" applyProtection="0"/>
    <xf numFmtId="0" fontId="62" fillId="22" borderId="0" applyNumberFormat="0" applyBorder="0" applyAlignment="0" applyProtection="0"/>
    <xf numFmtId="0" fontId="63" fillId="12" borderId="0" applyNumberFormat="0" applyBorder="0" applyAlignment="0" applyProtection="0"/>
    <xf numFmtId="0" fontId="64" fillId="21" borderId="67" applyNumberFormat="0" applyAlignment="0" applyProtection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46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25" borderId="0" applyNumberFormat="0" applyBorder="0" applyAlignment="0" applyProtection="0"/>
    <xf numFmtId="0" fontId="46" fillId="24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8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14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8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62" fillId="22" borderId="0" applyNumberFormat="0" applyBorder="0" applyAlignment="0" applyProtection="0"/>
    <xf numFmtId="0" fontId="64" fillId="11" borderId="67" applyNumberFormat="0" applyAlignment="0" applyProtection="0"/>
    <xf numFmtId="0" fontId="53" fillId="15" borderId="71" applyNumberFormat="0" applyAlignment="0" applyProtection="0"/>
    <xf numFmtId="0" fontId="58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65" fillId="0" borderId="87" applyNumberFormat="0" applyFill="0" applyAlignment="0" applyProtection="0"/>
    <xf numFmtId="0" fontId="66" fillId="0" borderId="69" applyNumberFormat="0" applyFill="0" applyAlignment="0" applyProtection="0"/>
    <xf numFmtId="0" fontId="67" fillId="0" borderId="88" applyNumberFormat="0" applyFill="0" applyAlignment="0" applyProtection="0"/>
    <xf numFmtId="0" fontId="67" fillId="0" borderId="0" applyNumberFormat="0" applyFill="0" applyBorder="0" applyAlignment="0" applyProtection="0"/>
    <xf numFmtId="0" fontId="48" fillId="7" borderId="67" applyNumberFormat="0" applyAlignment="0" applyProtection="0"/>
    <xf numFmtId="0" fontId="55" fillId="0" borderId="72" applyNumberFormat="0" applyFill="0" applyAlignment="0" applyProtection="0"/>
    <xf numFmtId="0" fontId="63" fillId="12" borderId="0" applyNumberFormat="0" applyBorder="0" applyAlignment="0" applyProtection="0"/>
    <xf numFmtId="0" fontId="60" fillId="9" borderId="73" applyNumberFormat="0" applyFont="0" applyAlignment="0" applyProtection="0"/>
    <xf numFmtId="0" fontId="57" fillId="11" borderId="74" applyNumberFormat="0" applyAlignment="0" applyProtection="0"/>
    <xf numFmtId="0" fontId="68" fillId="0" borderId="0" applyNumberFormat="0" applyFill="0" applyBorder="0" applyAlignment="0" applyProtection="0"/>
    <xf numFmtId="0" fontId="61" fillId="0" borderId="89" applyNumberFormat="0" applyFill="0" applyAlignment="0" applyProtection="0"/>
    <xf numFmtId="0" fontId="54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</cellStyleXfs>
  <cellXfs count="1514">
    <xf numFmtId="0" fontId="0" fillId="0" borderId="0" xfId="0"/>
    <xf numFmtId="0" fontId="0" fillId="0" borderId="0" xfId="0" applyBorder="1"/>
    <xf numFmtId="0" fontId="32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5" fillId="0" borderId="1" xfId="1" applyFont="1" applyBorder="1"/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/>
    <xf numFmtId="0" fontId="34" fillId="0" borderId="1" xfId="0" applyFont="1" applyBorder="1"/>
    <xf numFmtId="0" fontId="34" fillId="0" borderId="2" xfId="0" applyFont="1" applyBorder="1"/>
    <xf numFmtId="0" fontId="34" fillId="0" borderId="4" xfId="0" applyFont="1" applyBorder="1"/>
    <xf numFmtId="0" fontId="34" fillId="0" borderId="8" xfId="0" applyFont="1" applyBorder="1"/>
    <xf numFmtId="0" fontId="34" fillId="0" borderId="5" xfId="0" applyFont="1" applyBorder="1"/>
    <xf numFmtId="0" fontId="34" fillId="0" borderId="9" xfId="0" applyFont="1" applyBorder="1"/>
    <xf numFmtId="0" fontId="34" fillId="0" borderId="6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4" fillId="0" borderId="1" xfId="0" applyNumberFormat="1" applyFont="1" applyBorder="1"/>
    <xf numFmtId="3" fontId="34" fillId="0" borderId="4" xfId="0" applyNumberFormat="1" applyFont="1" applyBorder="1"/>
    <xf numFmtId="3" fontId="34" fillId="0" borderId="8" xfId="0" applyNumberFormat="1" applyFont="1" applyBorder="1"/>
    <xf numFmtId="3" fontId="34" fillId="0" borderId="5" xfId="0" applyNumberFormat="1" applyFont="1" applyBorder="1"/>
    <xf numFmtId="49" fontId="34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 vertical="center"/>
    </xf>
    <xf numFmtId="0" fontId="35" fillId="0" borderId="3" xfId="0" applyFont="1" applyBorder="1" applyAlignment="1">
      <alignment horizontal="left"/>
    </xf>
    <xf numFmtId="0" fontId="35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33" fillId="0" borderId="2" xfId="0" applyFont="1" applyBorder="1"/>
    <xf numFmtId="0" fontId="33" fillId="0" borderId="0" xfId="0" applyFont="1" applyBorder="1"/>
    <xf numFmtId="0" fontId="33" fillId="0" borderId="1" xfId="0" applyFont="1" applyBorder="1"/>
    <xf numFmtId="0" fontId="33" fillId="0" borderId="5" xfId="0" applyFont="1" applyBorder="1"/>
    <xf numFmtId="0" fontId="32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34" fillId="0" borderId="11" xfId="0" applyFont="1" applyBorder="1"/>
    <xf numFmtId="0" fontId="2" fillId="0" borderId="12" xfId="1" applyFont="1" applyFill="1" applyBorder="1" applyAlignment="1">
      <alignment horizontal="right" vertical="center" wrapText="1"/>
    </xf>
    <xf numFmtId="0" fontId="33" fillId="0" borderId="13" xfId="0" applyFont="1" applyBorder="1"/>
    <xf numFmtId="3" fontId="35" fillId="0" borderId="1" xfId="0" applyNumberFormat="1" applyFont="1" applyBorder="1"/>
    <xf numFmtId="3" fontId="33" fillId="0" borderId="7" xfId="0" applyNumberFormat="1" applyFont="1" applyBorder="1"/>
    <xf numFmtId="3" fontId="33" fillId="0" borderId="5" xfId="0" applyNumberFormat="1" applyFont="1" applyBorder="1"/>
    <xf numFmtId="3" fontId="33" fillId="0" borderId="2" xfId="0" applyNumberFormat="1" applyFont="1" applyBorder="1"/>
    <xf numFmtId="3" fontId="7" fillId="0" borderId="1" xfId="0" applyNumberFormat="1" applyFont="1" applyFill="1" applyBorder="1" applyAlignment="1">
      <alignment vertical="center" wrapText="1"/>
    </xf>
    <xf numFmtId="3" fontId="35" fillId="0" borderId="8" xfId="0" applyNumberFormat="1" applyFont="1" applyBorder="1"/>
    <xf numFmtId="3" fontId="33" fillId="0" borderId="1" xfId="0" applyNumberFormat="1" applyFont="1" applyBorder="1"/>
    <xf numFmtId="3" fontId="35" fillId="0" borderId="2" xfId="0" applyNumberFormat="1" applyFont="1" applyBorder="1"/>
    <xf numFmtId="0" fontId="4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4" fillId="0" borderId="0" xfId="0" applyNumberFormat="1" applyFont="1" applyBorder="1"/>
    <xf numFmtId="3" fontId="33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34" fillId="0" borderId="0" xfId="0" applyFont="1" applyBorder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right"/>
    </xf>
    <xf numFmtId="0" fontId="33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33" fillId="0" borderId="1" xfId="0" applyFont="1" applyBorder="1" applyAlignment="1">
      <alignment horizontal="left"/>
    </xf>
    <xf numFmtId="49" fontId="12" fillId="0" borderId="0" xfId="2" applyNumberFormat="1" applyFont="1" applyFill="1" applyBorder="1" applyAlignment="1" applyProtection="1">
      <alignment horizontal="centerContinuous" vertical="center"/>
    </xf>
    <xf numFmtId="3" fontId="12" fillId="0" borderId="0" xfId="2" applyNumberFormat="1" applyFont="1" applyFill="1" applyBorder="1" applyAlignment="1" applyProtection="1">
      <alignment horizontal="centerContinuous" vertical="center"/>
    </xf>
    <xf numFmtId="3" fontId="16" fillId="0" borderId="1" xfId="2" applyNumberFormat="1" applyFont="1" applyFill="1" applyBorder="1" applyAlignment="1" applyProtection="1">
      <alignment horizontal="right" vertical="center" wrapText="1"/>
    </xf>
    <xf numFmtId="3" fontId="11" fillId="0" borderId="1" xfId="2" applyNumberFormat="1" applyFont="1" applyFill="1" applyBorder="1" applyAlignment="1" applyProtection="1">
      <alignment horizontal="left" vertical="center" wrapText="1" indent="1"/>
    </xf>
    <xf numFmtId="3" fontId="11" fillId="0" borderId="1" xfId="2" applyNumberFormat="1" applyFont="1" applyFill="1" applyBorder="1" applyAlignment="1" applyProtection="1">
      <alignment horizontal="right" vertical="center" wrapText="1"/>
    </xf>
    <xf numFmtId="3" fontId="16" fillId="0" borderId="1" xfId="2" applyNumberFormat="1" applyFont="1" applyFill="1" applyBorder="1" applyAlignment="1" applyProtection="1">
      <alignment vertical="center" wrapText="1"/>
    </xf>
    <xf numFmtId="3" fontId="11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8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4" fillId="0" borderId="25" xfId="0" applyFont="1" applyBorder="1" applyAlignment="1">
      <alignment horizontal="right"/>
    </xf>
    <xf numFmtId="49" fontId="16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4" fillId="0" borderId="6" xfId="0" applyNumberFormat="1" applyFont="1" applyBorder="1"/>
    <xf numFmtId="3" fontId="34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4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4" fillId="0" borderId="1" xfId="0" applyNumberFormat="1" applyFont="1" applyFill="1" applyBorder="1" applyAlignment="1" applyProtection="1">
      <alignment vertical="center" wrapText="1"/>
      <protection locked="0"/>
    </xf>
    <xf numFmtId="3" fontId="3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49" fontId="34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4" fillId="0" borderId="0" xfId="0" applyFont="1" applyBorder="1" applyAlignment="1">
      <alignment horizontal="left" wrapText="1"/>
    </xf>
    <xf numFmtId="0" fontId="5" fillId="0" borderId="1" xfId="0" applyFont="1" applyFill="1" applyBorder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7" fillId="0" borderId="0" xfId="2" applyNumberFormat="1" applyFont="1" applyFill="1" applyBorder="1"/>
    <xf numFmtId="3" fontId="14" fillId="0" borderId="0" xfId="0" applyNumberFormat="1" applyFont="1" applyFill="1" applyBorder="1" applyAlignment="1" applyProtection="1">
      <alignment horizontal="right"/>
    </xf>
    <xf numFmtId="49" fontId="11" fillId="0" borderId="0" xfId="2" applyNumberFormat="1" applyFont="1" applyFill="1" applyBorder="1"/>
    <xf numFmtId="49" fontId="13" fillId="0" borderId="0" xfId="2" applyNumberFormat="1" applyFont="1" applyFill="1" applyBorder="1" applyAlignment="1" applyProtection="1">
      <alignment horizontal="left" vertical="center"/>
    </xf>
    <xf numFmtId="3" fontId="13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 applyProtection="1">
      <alignment horizontal="left" vertical="center" wrapText="1" indent="1"/>
    </xf>
    <xf numFmtId="49" fontId="11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4" fillId="0" borderId="6" xfId="0" applyFont="1" applyBorder="1" applyAlignment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6" fillId="0" borderId="0" xfId="2" applyNumberFormat="1" applyFont="1" applyFill="1" applyBorder="1"/>
    <xf numFmtId="3" fontId="12" fillId="0" borderId="0" xfId="2" applyNumberFormat="1" applyFont="1" applyFill="1" applyBorder="1"/>
    <xf numFmtId="3" fontId="18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4" fillId="0" borderId="0" xfId="0" applyNumberFormat="1" applyFont="1" applyFill="1" applyAlignment="1">
      <alignment vertical="center" wrapText="1"/>
    </xf>
    <xf numFmtId="165" fontId="34" fillId="0" borderId="0" xfId="0" applyNumberFormat="1" applyFont="1" applyFill="1" applyAlignment="1">
      <alignment horizontal="center" vertical="center" wrapText="1"/>
    </xf>
    <xf numFmtId="165" fontId="34" fillId="0" borderId="0" xfId="0" applyNumberFormat="1" applyFont="1" applyFill="1" applyAlignment="1">
      <alignment horizontal="right" vertical="center" wrapText="1"/>
    </xf>
    <xf numFmtId="165" fontId="33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4" fillId="0" borderId="0" xfId="0" applyNumberFormat="1" applyFont="1" applyFill="1" applyAlignment="1">
      <alignment vertical="center" wrapText="1"/>
    </xf>
    <xf numFmtId="3" fontId="34" fillId="0" borderId="0" xfId="0" applyNumberFormat="1" applyFont="1" applyFill="1" applyAlignment="1">
      <alignment horizontal="right" vertical="center" wrapText="1"/>
    </xf>
    <xf numFmtId="0" fontId="37" fillId="0" borderId="0" xfId="0" applyFont="1"/>
    <xf numFmtId="0" fontId="0" fillId="0" borderId="0" xfId="0" applyAlignment="1">
      <alignment wrapText="1"/>
    </xf>
    <xf numFmtId="0" fontId="37" fillId="0" borderId="6" xfId="0" applyFont="1" applyBorder="1" applyAlignment="1">
      <alignment horizontal="right"/>
    </xf>
    <xf numFmtId="0" fontId="37" fillId="0" borderId="6" xfId="0" applyFont="1" applyBorder="1" applyAlignment="1">
      <alignment horizontal="left"/>
    </xf>
    <xf numFmtId="0" fontId="37" fillId="0" borderId="6" xfId="0" applyFont="1" applyBorder="1"/>
    <xf numFmtId="0" fontId="39" fillId="0" borderId="0" xfId="0" applyFont="1" applyAlignment="1">
      <alignment horizontal="center" vertical="center" wrapText="1"/>
    </xf>
    <xf numFmtId="0" fontId="40" fillId="0" borderId="1" xfId="0" applyFont="1" applyBorder="1" applyAlignment="1">
      <alignment horizontal="right" vertical="center"/>
    </xf>
    <xf numFmtId="0" fontId="38" fillId="0" borderId="3" xfId="0" applyFont="1" applyBorder="1" applyAlignment="1">
      <alignment horizontal="right" vertical="center"/>
    </xf>
    <xf numFmtId="0" fontId="40" fillId="0" borderId="4" xfId="0" applyFont="1" applyBorder="1" applyAlignment="1">
      <alignment horizontal="left" vertical="center" wrapText="1"/>
    </xf>
    <xf numFmtId="0" fontId="40" fillId="0" borderId="4" xfId="0" applyFont="1" applyBorder="1"/>
    <xf numFmtId="0" fontId="40" fillId="0" borderId="8" xfId="0" applyFont="1" applyBorder="1"/>
    <xf numFmtId="0" fontId="41" fillId="0" borderId="1" xfId="0" applyFont="1" applyBorder="1" applyAlignment="1">
      <alignment horizontal="right" vertical="center"/>
    </xf>
    <xf numFmtId="0" fontId="41" fillId="0" borderId="3" xfId="0" applyFont="1" applyBorder="1" applyAlignment="1">
      <alignment horizontal="left"/>
    </xf>
    <xf numFmtId="1" fontId="41" fillId="0" borderId="8" xfId="0" applyNumberFormat="1" applyFont="1" applyBorder="1" applyAlignment="1">
      <alignment horizontal="left" vertical="center" wrapText="1"/>
    </xf>
    <xf numFmtId="0" fontId="41" fillId="0" borderId="11" xfId="0" applyFont="1" applyBorder="1" applyAlignment="1">
      <alignment horizontal="right" vertical="center"/>
    </xf>
    <xf numFmtId="0" fontId="41" fillId="0" borderId="11" xfId="0" applyFont="1" applyBorder="1" applyAlignment="1">
      <alignment horizontal="left"/>
    </xf>
    <xf numFmtId="1" fontId="41" fillId="0" borderId="11" xfId="0" applyNumberFormat="1" applyFont="1" applyBorder="1" applyAlignment="1">
      <alignment horizontal="left" vertical="center" wrapText="1"/>
    </xf>
    <xf numFmtId="0" fontId="40" fillId="0" borderId="11" xfId="0" applyFont="1" applyBorder="1"/>
    <xf numFmtId="0" fontId="40" fillId="0" borderId="6" xfId="0" applyFont="1" applyBorder="1" applyAlignment="1">
      <alignment horizontal="right" vertical="center"/>
    </xf>
    <xf numFmtId="0" fontId="40" fillId="0" borderId="6" xfId="0" applyFont="1" applyBorder="1" applyAlignment="1">
      <alignment horizontal="left"/>
    </xf>
    <xf numFmtId="1" fontId="40" fillId="0" borderId="6" xfId="0" applyNumberFormat="1" applyFont="1" applyBorder="1" applyAlignment="1">
      <alignment horizontal="left" vertical="center" wrapText="1"/>
    </xf>
    <xf numFmtId="0" fontId="40" fillId="0" borderId="6" xfId="0" applyFont="1" applyBorder="1"/>
    <xf numFmtId="0" fontId="41" fillId="0" borderId="1" xfId="0" applyFont="1" applyBorder="1" applyAlignment="1">
      <alignment horizontal="right" vertical="center" wrapText="1"/>
    </xf>
    <xf numFmtId="0" fontId="41" fillId="0" borderId="8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/>
    <xf numFmtId="0" fontId="38" fillId="0" borderId="6" xfId="0" applyFont="1" applyBorder="1" applyAlignment="1">
      <alignment horizontal="right" vertical="center"/>
    </xf>
    <xf numFmtId="0" fontId="40" fillId="0" borderId="6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right" vertical="center" wrapText="1"/>
    </xf>
    <xf numFmtId="0" fontId="38" fillId="0" borderId="13" xfId="0" applyFont="1" applyBorder="1"/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/>
    <xf numFmtId="3" fontId="42" fillId="0" borderId="37" xfId="0" applyNumberFormat="1" applyFont="1" applyBorder="1" applyAlignment="1">
      <alignment horizontal="center"/>
    </xf>
    <xf numFmtId="3" fontId="43" fillId="0" borderId="37" xfId="0" applyNumberFormat="1" applyFont="1" applyBorder="1" applyAlignment="1">
      <alignment horizontal="right"/>
    </xf>
    <xf numFmtId="0" fontId="38" fillId="0" borderId="34" xfId="0" applyFont="1" applyBorder="1" applyAlignment="1">
      <alignment horizontal="center" vertical="center"/>
    </xf>
    <xf numFmtId="0" fontId="38" fillId="4" borderId="34" xfId="0" applyFont="1" applyFill="1" applyBorder="1" applyAlignment="1">
      <alignment horizontal="center" vertical="center" wrapText="1"/>
    </xf>
    <xf numFmtId="9" fontId="38" fillId="0" borderId="34" xfId="0" applyNumberFormat="1" applyFont="1" applyBorder="1" applyAlignment="1">
      <alignment horizontal="center" vertical="center" wrapText="1"/>
    </xf>
    <xf numFmtId="0" fontId="37" fillId="0" borderId="25" xfId="0" applyFont="1" applyBorder="1"/>
    <xf numFmtId="0" fontId="38" fillId="0" borderId="40" xfId="0" applyFont="1" applyBorder="1" applyAlignment="1">
      <alignment horizontal="left" vertical="center"/>
    </xf>
    <xf numFmtId="0" fontId="38" fillId="4" borderId="40" xfId="0" applyFont="1" applyFill="1" applyBorder="1" applyAlignment="1">
      <alignment horizontal="center" vertical="center" wrapText="1"/>
    </xf>
    <xf numFmtId="9" fontId="38" fillId="0" borderId="40" xfId="0" applyNumberFormat="1" applyFont="1" applyBorder="1" applyAlignment="1">
      <alignment horizontal="center" vertical="center" wrapText="1"/>
    </xf>
    <xf numFmtId="0" fontId="40" fillId="0" borderId="41" xfId="0" applyFont="1" applyBorder="1"/>
    <xf numFmtId="3" fontId="40" fillId="0" borderId="41" xfId="0" applyNumberFormat="1" applyFont="1" applyBorder="1"/>
    <xf numFmtId="9" fontId="40" fillId="0" borderId="41" xfId="0" applyNumberFormat="1" applyFont="1" applyBorder="1"/>
    <xf numFmtId="3" fontId="40" fillId="0" borderId="41" xfId="0" applyNumberFormat="1" applyFont="1" applyBorder="1" applyAlignment="1">
      <alignment wrapText="1"/>
    </xf>
    <xf numFmtId="0" fontId="38" fillId="0" borderId="41" xfId="0" applyFont="1" applyBorder="1" applyAlignment="1">
      <alignment horizontal="left" vertical="center"/>
    </xf>
    <xf numFmtId="3" fontId="38" fillId="4" borderId="41" xfId="0" applyNumberFormat="1" applyFont="1" applyFill="1" applyBorder="1" applyAlignment="1">
      <alignment horizontal="center" vertical="center" wrapText="1"/>
    </xf>
    <xf numFmtId="0" fontId="38" fillId="0" borderId="41" xfId="0" applyFont="1" applyBorder="1"/>
    <xf numFmtId="0" fontId="40" fillId="4" borderId="33" xfId="0" applyFont="1" applyFill="1" applyBorder="1"/>
    <xf numFmtId="3" fontId="40" fillId="4" borderId="33" xfId="0" applyNumberFormat="1" applyFont="1" applyFill="1" applyBorder="1"/>
    <xf numFmtId="0" fontId="40" fillId="4" borderId="0" xfId="0" applyFont="1" applyFill="1"/>
    <xf numFmtId="0" fontId="38" fillId="0" borderId="34" xfId="0" applyFont="1" applyBorder="1" applyAlignment="1">
      <alignment vertical="center"/>
    </xf>
    <xf numFmtId="3" fontId="38" fillId="0" borderId="34" xfId="0" applyNumberFormat="1" applyFont="1" applyBorder="1" applyAlignment="1">
      <alignment vertical="center"/>
    </xf>
    <xf numFmtId="9" fontId="40" fillId="0" borderId="34" xfId="0" applyNumberFormat="1" applyFont="1" applyBorder="1"/>
    <xf numFmtId="0" fontId="40" fillId="0" borderId="0" xfId="0" applyFont="1" applyAlignment="1">
      <alignment vertical="center"/>
    </xf>
    <xf numFmtId="3" fontId="38" fillId="0" borderId="42" xfId="0" applyNumberFormat="1" applyFont="1" applyBorder="1"/>
    <xf numFmtId="9" fontId="40" fillId="0" borderId="42" xfId="0" applyNumberFormat="1" applyFont="1" applyBorder="1"/>
    <xf numFmtId="0" fontId="40" fillId="0" borderId="42" xfId="0" applyFont="1" applyBorder="1"/>
    <xf numFmtId="0" fontId="37" fillId="0" borderId="37" xfId="0" applyFont="1" applyBorder="1"/>
    <xf numFmtId="0" fontId="40" fillId="0" borderId="37" xfId="0" applyFont="1" applyBorder="1"/>
    <xf numFmtId="9" fontId="40" fillId="0" borderId="37" xfId="0" applyNumberFormat="1" applyFont="1" applyBorder="1"/>
    <xf numFmtId="0" fontId="38" fillId="4" borderId="41" xfId="0" applyFont="1" applyFill="1" applyBorder="1" applyAlignment="1">
      <alignment horizontal="center" vertical="center" wrapText="1"/>
    </xf>
    <xf numFmtId="9" fontId="38" fillId="0" borderId="41" xfId="0" applyNumberFormat="1" applyFont="1" applyBorder="1" applyAlignment="1">
      <alignment horizontal="center" vertical="center" wrapText="1"/>
    </xf>
    <xf numFmtId="166" fontId="40" fillId="0" borderId="41" xfId="0" applyNumberFormat="1" applyFont="1" applyBorder="1"/>
    <xf numFmtId="166" fontId="40" fillId="0" borderId="0" xfId="0" applyNumberFormat="1" applyFont="1"/>
    <xf numFmtId="166" fontId="40" fillId="0" borderId="41" xfId="0" applyNumberFormat="1" applyFont="1" applyBorder="1" applyAlignment="1">
      <alignment horizontal="right"/>
    </xf>
    <xf numFmtId="166" fontId="38" fillId="0" borderId="41" xfId="0" applyNumberFormat="1" applyFont="1" applyBorder="1" applyAlignment="1">
      <alignment horizontal="center"/>
    </xf>
    <xf numFmtId="0" fontId="38" fillId="0" borderId="41" xfId="0" applyFont="1" applyBorder="1" applyAlignment="1">
      <alignment vertical="center"/>
    </xf>
    <xf numFmtId="3" fontId="38" fillId="0" borderId="41" xfId="0" applyNumberFormat="1" applyFont="1" applyBorder="1" applyAlignment="1">
      <alignment vertical="center"/>
    </xf>
    <xf numFmtId="166" fontId="38" fillId="0" borderId="41" xfId="0" applyNumberFormat="1" applyFont="1" applyBorder="1" applyAlignment="1">
      <alignment vertical="center"/>
    </xf>
    <xf numFmtId="3" fontId="38" fillId="4" borderId="33" xfId="0" applyNumberFormat="1" applyFont="1" applyFill="1" applyBorder="1" applyAlignment="1">
      <alignment horizontal="center" vertical="center"/>
    </xf>
    <xf numFmtId="166" fontId="38" fillId="4" borderId="33" xfId="0" applyNumberFormat="1" applyFont="1" applyFill="1" applyBorder="1" applyAlignment="1">
      <alignment vertical="center"/>
    </xf>
    <xf numFmtId="0" fontId="37" fillId="0" borderId="42" xfId="0" applyFont="1" applyBorder="1"/>
    <xf numFmtId="3" fontId="40" fillId="0" borderId="42" xfId="0" applyNumberFormat="1" applyFont="1" applyBorder="1"/>
    <xf numFmtId="3" fontId="40" fillId="0" borderId="0" xfId="0" applyNumberFormat="1" applyFont="1"/>
    <xf numFmtId="0" fontId="40" fillId="0" borderId="1" xfId="0" applyFont="1" applyBorder="1"/>
    <xf numFmtId="0" fontId="38" fillId="0" borderId="1" xfId="0" applyFont="1" applyBorder="1" applyAlignment="1">
      <alignment horizontal="right" vertical="center"/>
    </xf>
    <xf numFmtId="0" fontId="38" fillId="0" borderId="1" xfId="0" applyFont="1" applyBorder="1"/>
    <xf numFmtId="0" fontId="39" fillId="0" borderId="0" xfId="0" applyFont="1"/>
    <xf numFmtId="0" fontId="40" fillId="0" borderId="41" xfId="0" applyFont="1" applyBorder="1"/>
    <xf numFmtId="0" fontId="41" fillId="0" borderId="41" xfId="0" applyFont="1" applyBorder="1"/>
    <xf numFmtId="3" fontId="41" fillId="0" borderId="41" xfId="0" applyNumberFormat="1" applyFont="1" applyBorder="1"/>
    <xf numFmtId="0" fontId="38" fillId="4" borderId="34" xfId="0" applyFont="1" applyFill="1" applyBorder="1" applyAlignment="1">
      <alignment horizontal="center" vertical="center" wrapText="1"/>
    </xf>
    <xf numFmtId="3" fontId="40" fillId="0" borderId="41" xfId="0" applyNumberFormat="1" applyFont="1" applyBorder="1"/>
    <xf numFmtId="0" fontId="38" fillId="0" borderId="27" xfId="0" applyFont="1" applyBorder="1" applyAlignment="1">
      <alignment horizontal="center" vertical="center"/>
    </xf>
    <xf numFmtId="0" fontId="38" fillId="0" borderId="51" xfId="0" applyFont="1" applyBorder="1" applyAlignment="1">
      <alignment horizontal="left" vertical="center"/>
    </xf>
    <xf numFmtId="0" fontId="38" fillId="0" borderId="51" xfId="0" applyFont="1" applyBorder="1" applyAlignment="1">
      <alignment vertical="center"/>
    </xf>
    <xf numFmtId="3" fontId="38" fillId="4" borderId="55" xfId="0" applyNumberFormat="1" applyFont="1" applyFill="1" applyBorder="1" applyAlignment="1">
      <alignment horizontal="center" vertical="center"/>
    </xf>
    <xf numFmtId="3" fontId="40" fillId="0" borderId="28" xfId="0" applyNumberFormat="1" applyFont="1" applyBorder="1"/>
    <xf numFmtId="0" fontId="40" fillId="0" borderId="3" xfId="0" applyFont="1" applyBorder="1"/>
    <xf numFmtId="0" fontId="40" fillId="0" borderId="51" xfId="0" applyFont="1" applyBorder="1"/>
    <xf numFmtId="0" fontId="38" fillId="0" borderId="48" xfId="0" applyFont="1" applyBorder="1" applyAlignment="1">
      <alignment horizontal="left" vertical="center"/>
    </xf>
    <xf numFmtId="0" fontId="38" fillId="0" borderId="41" xfId="0" applyFont="1" applyBorder="1" applyAlignment="1">
      <alignment horizontal="left" vertical="center"/>
    </xf>
    <xf numFmtId="0" fontId="37" fillId="0" borderId="0" xfId="0" applyFont="1" applyBorder="1"/>
    <xf numFmtId="3" fontId="38" fillId="0" borderId="42" xfId="0" applyNumberFormat="1" applyFont="1" applyBorder="1" applyAlignment="1">
      <alignment horizontal="center"/>
    </xf>
    <xf numFmtId="3" fontId="33" fillId="0" borderId="0" xfId="0" applyNumberFormat="1" applyFont="1" applyBorder="1"/>
    <xf numFmtId="3" fontId="5" fillId="0" borderId="5" xfId="1" applyNumberFormat="1" applyFont="1" applyBorder="1"/>
    <xf numFmtId="3" fontId="34" fillId="0" borderId="11" xfId="0" applyNumberFormat="1" applyFont="1" applyBorder="1"/>
    <xf numFmtId="3" fontId="35" fillId="0" borderId="11" xfId="0" applyNumberFormat="1" applyFont="1" applyBorder="1"/>
    <xf numFmtId="0" fontId="6" fillId="0" borderId="11" xfId="1" applyFont="1" applyFill="1" applyBorder="1" applyAlignment="1">
      <alignment horizontal="right" vertical="center"/>
    </xf>
    <xf numFmtId="0" fontId="35" fillId="0" borderId="11" xfId="0" applyFont="1" applyBorder="1" applyAlignment="1">
      <alignment horizontal="left"/>
    </xf>
    <xf numFmtId="164" fontId="6" fillId="0" borderId="11" xfId="1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0" xfId="0" applyNumberFormat="1" applyFont="1" applyFill="1" applyAlignment="1">
      <alignment vertical="center" wrapText="1"/>
    </xf>
    <xf numFmtId="3" fontId="21" fillId="0" borderId="0" xfId="0" applyNumberFormat="1" applyFont="1" applyFill="1" applyAlignment="1">
      <alignment horizontal="center" vertical="center" wrapText="1"/>
    </xf>
    <xf numFmtId="3" fontId="21" fillId="0" borderId="0" xfId="0" applyNumberFormat="1" applyFont="1" applyFill="1" applyAlignment="1">
      <alignment vertical="center" wrapText="1"/>
    </xf>
    <xf numFmtId="3" fontId="22" fillId="0" borderId="0" xfId="0" applyNumberFormat="1" applyFont="1" applyFill="1" applyAlignment="1">
      <alignment horizontal="right" vertical="center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26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8" xfId="0" applyNumberFormat="1" applyFont="1" applyFill="1" applyBorder="1" applyAlignment="1">
      <alignment horizontal="center" vertical="center" wrapText="1"/>
    </xf>
    <xf numFmtId="3" fontId="2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8" xfId="0" applyNumberFormat="1" applyFont="1" applyFill="1" applyBorder="1" applyAlignment="1" applyProtection="1">
      <alignment horizontal="left" vertical="center" wrapText="1" indent="8"/>
      <protection locked="0"/>
    </xf>
    <xf numFmtId="3" fontId="11" fillId="0" borderId="5" xfId="0" applyNumberFormat="1" applyFont="1" applyFill="1" applyBorder="1" applyAlignment="1" applyProtection="1">
      <alignment vertical="center" wrapText="1"/>
      <protection locked="0"/>
    </xf>
    <xf numFmtId="3" fontId="1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" xfId="0" applyNumberFormat="1" applyFont="1" applyFill="1" applyBorder="1" applyAlignment="1" applyProtection="1">
      <alignment vertical="center" wrapText="1"/>
      <protection locked="0"/>
    </xf>
    <xf numFmtId="3" fontId="11" fillId="0" borderId="23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 applyProtection="1">
      <alignment vertical="center" wrapText="1"/>
      <protection locked="0"/>
    </xf>
    <xf numFmtId="3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2" xfId="0" applyNumberFormat="1" applyFont="1" applyFill="1" applyBorder="1" applyAlignment="1">
      <alignment horizontal="center" vertical="center" wrapText="1"/>
    </xf>
    <xf numFmtId="3" fontId="15" fillId="0" borderId="58" xfId="0" applyNumberFormat="1" applyFont="1" applyFill="1" applyBorder="1" applyAlignment="1">
      <alignment vertical="center" wrapText="1"/>
    </xf>
    <xf numFmtId="3" fontId="16" fillId="0" borderId="58" xfId="0" applyNumberFormat="1" applyFont="1" applyFill="1" applyBorder="1" applyAlignment="1">
      <alignment vertical="center" wrapText="1"/>
    </xf>
    <xf numFmtId="3" fontId="16" fillId="0" borderId="46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2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center" vertical="center"/>
    </xf>
    <xf numFmtId="3" fontId="23" fillId="0" borderId="59" xfId="0" applyNumberFormat="1" applyFont="1" applyFill="1" applyBorder="1" applyAlignment="1">
      <alignment horizontal="center" vertical="center"/>
    </xf>
    <xf numFmtId="3" fontId="23" fillId="0" borderId="58" xfId="0" applyNumberFormat="1" applyFont="1" applyFill="1" applyBorder="1" applyAlignment="1">
      <alignment horizontal="center" vertical="center" wrapText="1"/>
    </xf>
    <xf numFmtId="3" fontId="23" fillId="0" borderId="47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25" fillId="0" borderId="50" xfId="0" applyNumberFormat="1" applyFont="1" applyFill="1" applyBorder="1" applyAlignment="1">
      <alignment horizontal="center" vertical="center" wrapText="1"/>
    </xf>
    <xf numFmtId="3" fontId="25" fillId="0" borderId="56" xfId="0" applyNumberFormat="1" applyFont="1" applyFill="1" applyBorder="1" applyAlignment="1">
      <alignment horizontal="center" vertical="center" wrapText="1"/>
    </xf>
    <xf numFmtId="3" fontId="25" fillId="0" borderId="36" xfId="0" applyNumberFormat="1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center" vertical="center" wrapText="1"/>
    </xf>
    <xf numFmtId="3" fontId="25" fillId="0" borderId="35" xfId="0" applyNumberFormat="1" applyFont="1" applyFill="1" applyBorder="1" applyAlignment="1">
      <alignment horizontal="center" vertical="center" wrapText="1"/>
    </xf>
    <xf numFmtId="3" fontId="16" fillId="0" borderId="41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left" vertical="center" wrapText="1" indent="1"/>
    </xf>
    <xf numFmtId="3" fontId="16" fillId="0" borderId="41" xfId="0" applyNumberFormat="1" applyFont="1" applyFill="1" applyBorder="1" applyAlignment="1" applyProtection="1">
      <alignment horizontal="left" vertical="center" wrapText="1" indent="2"/>
    </xf>
    <xf numFmtId="3" fontId="16" fillId="0" borderId="41" xfId="0" applyNumberFormat="1" applyFont="1" applyFill="1" applyBorder="1" applyAlignment="1" applyProtection="1">
      <alignment vertical="center" wrapText="1"/>
    </xf>
    <xf numFmtId="3" fontId="16" fillId="0" borderId="8" xfId="0" applyNumberFormat="1" applyFont="1" applyFill="1" applyBorder="1" applyAlignment="1" applyProtection="1">
      <alignment vertical="center" wrapText="1"/>
    </xf>
    <xf numFmtId="3" fontId="16" fillId="0" borderId="1" xfId="0" applyNumberFormat="1" applyFont="1" applyFill="1" applyBorder="1" applyAlignment="1" applyProtection="1">
      <alignment vertical="center" wrapText="1"/>
    </xf>
    <xf numFmtId="3" fontId="16" fillId="0" borderId="3" xfId="0" applyNumberFormat="1" applyFont="1" applyFill="1" applyBorder="1" applyAlignment="1" applyProtection="1">
      <alignment vertical="center" wrapText="1"/>
    </xf>
    <xf numFmtId="3" fontId="16" fillId="0" borderId="41" xfId="0" applyNumberFormat="1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 wrapText="1"/>
    </xf>
    <xf numFmtId="3" fontId="2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9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28" fillId="0" borderId="41" xfId="0" applyNumberFormat="1" applyFont="1" applyFill="1" applyBorder="1" applyAlignment="1" applyProtection="1">
      <alignment vertical="center" wrapText="1"/>
      <protection locked="0"/>
    </xf>
    <xf numFmtId="3" fontId="28" fillId="0" borderId="8" xfId="0" applyNumberFormat="1" applyFont="1" applyFill="1" applyBorder="1" applyAlignment="1" applyProtection="1">
      <alignment vertical="center" wrapText="1"/>
      <protection locked="0"/>
    </xf>
    <xf numFmtId="3" fontId="28" fillId="0" borderId="1" xfId="0" applyNumberFormat="1" applyFont="1" applyFill="1" applyBorder="1" applyAlignment="1" applyProtection="1">
      <alignment vertical="center" wrapText="1"/>
      <protection locked="0"/>
    </xf>
    <xf numFmtId="3" fontId="28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9" fillId="2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1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3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9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30" fillId="0" borderId="41" xfId="0" applyNumberFormat="1" applyFont="1" applyFill="1" applyBorder="1" applyAlignment="1" applyProtection="1">
      <alignment vertical="center" wrapText="1"/>
      <protection locked="0"/>
    </xf>
    <xf numFmtId="3" fontId="30" fillId="0" borderId="8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3" xfId="0" applyNumberFormat="1" applyFont="1" applyFill="1" applyBorder="1" applyAlignment="1" applyProtection="1">
      <alignment vertical="center" wrapText="1"/>
      <protection locked="0"/>
    </xf>
    <xf numFmtId="3" fontId="16" fillId="0" borderId="28" xfId="0" applyNumberFormat="1" applyFont="1" applyFill="1" applyBorder="1" applyAlignment="1">
      <alignment vertical="center" wrapText="1"/>
    </xf>
    <xf numFmtId="3" fontId="16" fillId="0" borderId="41" xfId="0" applyNumberFormat="1" applyFont="1" applyFill="1" applyBorder="1" applyAlignment="1" applyProtection="1">
      <alignment vertical="center" wrapText="1"/>
      <protection locked="0"/>
    </xf>
    <xf numFmtId="3" fontId="0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11" fillId="0" borderId="41" xfId="0" applyNumberFormat="1" applyFont="1" applyFill="1" applyBorder="1" applyAlignment="1" applyProtection="1">
      <alignment vertical="center" wrapText="1"/>
      <protection locked="0"/>
    </xf>
    <xf numFmtId="3" fontId="11" fillId="0" borderId="8" xfId="0" applyNumberFormat="1" applyFont="1" applyFill="1" applyBorder="1" applyAlignment="1" applyProtection="1">
      <alignment vertical="center" wrapText="1"/>
      <protection locked="0"/>
    </xf>
    <xf numFmtId="3" fontId="11" fillId="0" borderId="3" xfId="0" applyNumberFormat="1" applyFont="1" applyFill="1" applyBorder="1" applyAlignment="1" applyProtection="1">
      <alignment vertical="center" wrapText="1"/>
      <protection locked="0"/>
    </xf>
    <xf numFmtId="3" fontId="31" fillId="0" borderId="0" xfId="0" applyNumberFormat="1" applyFont="1" applyFill="1" applyAlignment="1">
      <alignment vertical="center" wrapText="1"/>
    </xf>
    <xf numFmtId="3" fontId="16" fillId="0" borderId="53" xfId="0" applyNumberFormat="1" applyFont="1" applyFill="1" applyBorder="1" applyAlignment="1">
      <alignment horizontal="center" vertical="center" wrapText="1"/>
    </xf>
    <xf numFmtId="3" fontId="28" fillId="0" borderId="53" xfId="0" applyNumberFormat="1" applyFont="1" applyFill="1" applyBorder="1" applyAlignment="1" applyProtection="1">
      <alignment vertical="center" wrapText="1"/>
      <protection locked="0"/>
    </xf>
    <xf numFmtId="3" fontId="28" fillId="0" borderId="9" xfId="0" applyNumberFormat="1" applyFont="1" applyFill="1" applyBorder="1" applyAlignment="1" applyProtection="1">
      <alignment vertical="center" wrapText="1"/>
      <protection locked="0"/>
    </xf>
    <xf numFmtId="3" fontId="28" fillId="0" borderId="2" xfId="0" applyNumberFormat="1" applyFont="1" applyFill="1" applyBorder="1" applyAlignment="1" applyProtection="1">
      <alignment vertical="center" wrapText="1"/>
      <protection locked="0"/>
    </xf>
    <xf numFmtId="3" fontId="28" fillId="0" borderId="10" xfId="0" applyNumberFormat="1" applyFont="1" applyFill="1" applyBorder="1" applyAlignment="1" applyProtection="1">
      <alignment vertical="center" wrapText="1"/>
      <protection locked="0"/>
    </xf>
    <xf numFmtId="3" fontId="18" fillId="3" borderId="34" xfId="0" applyNumberFormat="1" applyFont="1" applyFill="1" applyBorder="1" applyAlignment="1" applyProtection="1">
      <alignment horizontal="left" vertical="center" wrapText="1" indent="2"/>
    </xf>
    <xf numFmtId="3" fontId="16" fillId="0" borderId="34" xfId="0" applyNumberFormat="1" applyFont="1" applyFill="1" applyBorder="1" applyAlignment="1" applyProtection="1">
      <alignment vertical="center" wrapText="1"/>
    </xf>
    <xf numFmtId="3" fontId="16" fillId="0" borderId="61" xfId="0" applyNumberFormat="1" applyFont="1" applyFill="1" applyBorder="1" applyAlignment="1" applyProtection="1">
      <alignment vertical="center" wrapText="1"/>
    </xf>
    <xf numFmtId="3" fontId="16" fillId="0" borderId="13" xfId="0" applyNumberFormat="1" applyFont="1" applyFill="1" applyBorder="1" applyAlignment="1" applyProtection="1">
      <alignment vertical="center" wrapText="1"/>
    </xf>
    <xf numFmtId="3" fontId="16" fillId="0" borderId="45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4" fillId="0" borderId="9" xfId="0" applyNumberFormat="1" applyFont="1" applyBorder="1"/>
    <xf numFmtId="9" fontId="40" fillId="0" borderId="51" xfId="0" applyNumberFormat="1" applyFont="1" applyBorder="1"/>
    <xf numFmtId="9" fontId="38" fillId="0" borderId="63" xfId="0" applyNumberFormat="1" applyFont="1" applyBorder="1" applyAlignment="1">
      <alignment horizontal="center" vertical="center" wrapText="1"/>
    </xf>
    <xf numFmtId="9" fontId="40" fillId="0" borderId="55" xfId="0" applyNumberFormat="1" applyFont="1" applyBorder="1"/>
    <xf numFmtId="3" fontId="40" fillId="0" borderId="28" xfId="0" applyNumberFormat="1" applyFont="1" applyBorder="1" applyAlignment="1">
      <alignment wrapText="1"/>
    </xf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4" fillId="0" borderId="0" xfId="0" applyNumberFormat="1" applyFont="1" applyBorder="1" applyAlignment="1">
      <alignment horizontal="center" vertical="center" wrapText="1"/>
    </xf>
    <xf numFmtId="0" fontId="34" fillId="0" borderId="0" xfId="0" applyFont="1"/>
    <xf numFmtId="49" fontId="34" fillId="0" borderId="0" xfId="0" applyNumberFormat="1" applyFont="1"/>
    <xf numFmtId="49" fontId="34" fillId="0" borderId="1" xfId="0" applyNumberFormat="1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/>
    </xf>
    <xf numFmtId="3" fontId="3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3" fontId="3" fillId="0" borderId="22" xfId="1" applyNumberFormat="1" applyFont="1" applyBorder="1" applyAlignment="1">
      <alignment horizontal="center" vertical="center" wrapText="1"/>
    </xf>
    <xf numFmtId="3" fontId="3" fillId="0" borderId="39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4" fillId="0" borderId="26" xfId="0" applyFont="1" applyBorder="1" applyAlignment="1">
      <alignment horizontal="left" wrapText="1"/>
    </xf>
    <xf numFmtId="0" fontId="34" fillId="0" borderId="6" xfId="0" applyFont="1" applyBorder="1"/>
    <xf numFmtId="0" fontId="34" fillId="0" borderId="36" xfId="0" applyFont="1" applyBorder="1"/>
    <xf numFmtId="3" fontId="34" fillId="0" borderId="1" xfId="0" applyNumberFormat="1" applyFont="1" applyBorder="1" applyAlignment="1">
      <alignment vertical="center" wrapText="1"/>
    </xf>
    <xf numFmtId="3" fontId="5" fillId="0" borderId="41" xfId="0" applyNumberFormat="1" applyFont="1" applyBorder="1"/>
    <xf numFmtId="3" fontId="33" fillId="0" borderId="1" xfId="0" applyNumberFormat="1" applyFont="1" applyBorder="1" applyAlignment="1">
      <alignment vertical="center"/>
    </xf>
    <xf numFmtId="0" fontId="4" fillId="0" borderId="2" xfId="1" applyFont="1" applyFill="1" applyBorder="1" applyAlignment="1">
      <alignment horizontal="left" vertical="center" wrapText="1"/>
    </xf>
    <xf numFmtId="167" fontId="33" fillId="0" borderId="1" xfId="98" applyNumberFormat="1" applyFont="1" applyBorder="1"/>
    <xf numFmtId="167" fontId="33" fillId="0" borderId="2" xfId="98" applyNumberFormat="1" applyFont="1" applyBorder="1"/>
    <xf numFmtId="167" fontId="33" fillId="0" borderId="1" xfId="98" applyNumberFormat="1" applyFont="1" applyBorder="1" applyAlignment="1">
      <alignment horizontal="right"/>
    </xf>
    <xf numFmtId="167" fontId="33" fillId="0" borderId="2" xfId="98" applyNumberFormat="1" applyFont="1" applyBorder="1" applyAlignment="1">
      <alignment horizontal="right"/>
    </xf>
    <xf numFmtId="167" fontId="34" fillId="0" borderId="6" xfId="98" applyNumberFormat="1" applyFont="1" applyBorder="1"/>
    <xf numFmtId="167" fontId="34" fillId="0" borderId="5" xfId="98" applyNumberFormat="1" applyFont="1" applyBorder="1"/>
    <xf numFmtId="167" fontId="34" fillId="0" borderId="1" xfId="98" applyNumberFormat="1" applyFont="1" applyBorder="1"/>
    <xf numFmtId="167" fontId="34" fillId="0" borderId="4" xfId="98" applyNumberFormat="1" applyFont="1" applyBorder="1"/>
    <xf numFmtId="167" fontId="34" fillId="0" borderId="11" xfId="98" applyNumberFormat="1" applyFont="1" applyBorder="1"/>
    <xf numFmtId="167" fontId="33" fillId="0" borderId="13" xfId="98" applyNumberFormat="1" applyFont="1" applyBorder="1"/>
    <xf numFmtId="0" fontId="4" fillId="0" borderId="2" xfId="1" applyFont="1" applyFill="1" applyBorder="1" applyAlignment="1">
      <alignment horizontal="right" vertical="center"/>
    </xf>
    <xf numFmtId="3" fontId="34" fillId="0" borderId="2" xfId="0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9" fontId="5" fillId="0" borderId="0" xfId="0" applyNumberFormat="1" applyFont="1" applyFill="1" applyAlignment="1">
      <alignment horizontal="center"/>
    </xf>
    <xf numFmtId="9" fontId="5" fillId="0" borderId="1" xfId="0" applyNumberFormat="1" applyFont="1" applyFill="1" applyBorder="1" applyAlignment="1">
      <alignment horizontal="center" vertical="center"/>
    </xf>
    <xf numFmtId="9" fontId="34" fillId="0" borderId="0" xfId="0" applyNumberFormat="1" applyFont="1" applyBorder="1"/>
    <xf numFmtId="3" fontId="3" fillId="0" borderId="2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7" fontId="34" fillId="0" borderId="0" xfId="98" applyNumberFormat="1" applyFont="1" applyBorder="1" applyAlignment="1">
      <alignment horizontal="left"/>
    </xf>
    <xf numFmtId="167" fontId="4" fillId="0" borderId="0" xfId="98" applyNumberFormat="1" applyFont="1" applyFill="1" applyAlignment="1"/>
    <xf numFmtId="167" fontId="34" fillId="0" borderId="0" xfId="98" applyNumberFormat="1" applyFont="1" applyBorder="1" applyAlignment="1"/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6" xfId="46" applyFont="1" applyBorder="1" applyAlignment="1">
      <alignment vertical="center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91" xfId="0" applyNumberFormat="1" applyFont="1" applyBorder="1" applyAlignment="1">
      <alignment horizontal="right" vertical="center" wrapText="1"/>
    </xf>
    <xf numFmtId="0" fontId="5" fillId="0" borderId="79" xfId="0" applyFont="1" applyBorder="1" applyAlignment="1">
      <alignment vertical="center"/>
    </xf>
    <xf numFmtId="3" fontId="5" fillId="0" borderId="80" xfId="0" applyNumberFormat="1" applyFont="1" applyBorder="1" applyAlignment="1">
      <alignment horizontal="right" vertical="center" wrapText="1"/>
    </xf>
    <xf numFmtId="3" fontId="5" fillId="0" borderId="92" xfId="0" applyNumberFormat="1" applyFont="1" applyBorder="1" applyAlignment="1">
      <alignment horizontal="right" vertical="center" wrapText="1"/>
    </xf>
    <xf numFmtId="0" fontId="5" fillId="0" borderId="81" xfId="0" applyFont="1" applyBorder="1" applyAlignment="1">
      <alignment vertical="center"/>
    </xf>
    <xf numFmtId="3" fontId="5" fillId="0" borderId="82" xfId="0" applyNumberFormat="1" applyFont="1" applyBorder="1" applyAlignment="1">
      <alignment horizontal="right" vertical="center" wrapText="1"/>
    </xf>
    <xf numFmtId="3" fontId="5" fillId="0" borderId="93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7" xfId="0" applyFont="1" applyFill="1" applyBorder="1" applyAlignment="1">
      <alignment vertical="center"/>
    </xf>
    <xf numFmtId="17" fontId="5" fillId="0" borderId="81" xfId="0" applyNumberFormat="1" applyFont="1" applyFill="1" applyBorder="1" applyAlignment="1">
      <alignment vertical="center"/>
    </xf>
    <xf numFmtId="0" fontId="5" fillId="0" borderId="83" xfId="0" applyFont="1" applyFill="1" applyBorder="1" applyAlignment="1">
      <alignment vertical="center"/>
    </xf>
    <xf numFmtId="3" fontId="5" fillId="0" borderId="84" xfId="0" applyNumberFormat="1" applyFont="1" applyBorder="1" applyAlignment="1">
      <alignment horizontal="right" vertical="center" wrapText="1"/>
    </xf>
    <xf numFmtId="3" fontId="5" fillId="0" borderId="94" xfId="0" applyNumberFormat="1" applyFont="1" applyBorder="1" applyAlignment="1">
      <alignment horizontal="right" vertical="center" wrapText="1"/>
    </xf>
    <xf numFmtId="0" fontId="5" fillId="0" borderId="76" xfId="0" applyFont="1" applyFill="1" applyBorder="1" applyAlignment="1">
      <alignment vertical="center"/>
    </xf>
    <xf numFmtId="3" fontId="5" fillId="0" borderId="85" xfId="0" applyNumberFormat="1" applyFont="1" applyBorder="1" applyAlignment="1">
      <alignment horizontal="right" vertical="center" wrapText="1"/>
    </xf>
    <xf numFmtId="3" fontId="5" fillId="0" borderId="9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9" fontId="5" fillId="0" borderId="1" xfId="99" applyFont="1" applyBorder="1" applyAlignment="1">
      <alignment horizontal="center"/>
    </xf>
    <xf numFmtId="9" fontId="37" fillId="0" borderId="6" xfId="99" applyFont="1" applyBorder="1"/>
    <xf numFmtId="9" fontId="40" fillId="0" borderId="1" xfId="99" applyFont="1" applyBorder="1"/>
    <xf numFmtId="9" fontId="40" fillId="0" borderId="0" xfId="99" applyFont="1"/>
    <xf numFmtId="9" fontId="38" fillId="0" borderId="13" xfId="99" applyFont="1" applyBorder="1"/>
    <xf numFmtId="9" fontId="40" fillId="0" borderId="4" xfId="99" applyFont="1" applyBorder="1"/>
    <xf numFmtId="9" fontId="38" fillId="0" borderId="1" xfId="99" applyFont="1" applyBorder="1"/>
    <xf numFmtId="9" fontId="40" fillId="0" borderId="11" xfId="99" applyFont="1" applyBorder="1"/>
    <xf numFmtId="9" fontId="40" fillId="0" borderId="6" xfId="99" applyFont="1" applyBorder="1"/>
    <xf numFmtId="9" fontId="38" fillId="0" borderId="11" xfId="99" applyFont="1" applyBorder="1"/>
    <xf numFmtId="0" fontId="5" fillId="0" borderId="79" xfId="0" applyFont="1" applyFill="1" applyBorder="1" applyAlignment="1">
      <alignment vertical="center"/>
    </xf>
    <xf numFmtId="3" fontId="5" fillId="0" borderId="80" xfId="0" applyNumberFormat="1" applyFont="1" applyFill="1" applyBorder="1" applyAlignment="1">
      <alignment horizontal="right" vertical="center" wrapText="1"/>
    </xf>
    <xf numFmtId="3" fontId="5" fillId="0" borderId="92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40" fillId="0" borderId="4" xfId="98" applyNumberFormat="1" applyFont="1" applyBorder="1"/>
    <xf numFmtId="167" fontId="38" fillId="0" borderId="50" xfId="98" applyNumberFormat="1" applyFont="1" applyBorder="1" applyAlignment="1">
      <alignment horizontal="center" vertical="center"/>
    </xf>
    <xf numFmtId="167" fontId="38" fillId="0" borderId="48" xfId="98" applyNumberFormat="1" applyFont="1" applyBorder="1" applyAlignment="1">
      <alignment horizontal="center" vertical="center"/>
    </xf>
    <xf numFmtId="167" fontId="38" fillId="0" borderId="50" xfId="98" applyNumberFormat="1" applyFont="1" applyBorder="1" applyAlignment="1">
      <alignment horizontal="left" vertical="center"/>
    </xf>
    <xf numFmtId="167" fontId="40" fillId="0" borderId="41" xfId="98" applyNumberFormat="1" applyFont="1" applyBorder="1"/>
    <xf numFmtId="167" fontId="38" fillId="0" borderId="41" xfId="98" applyNumberFormat="1" applyFont="1" applyBorder="1" applyAlignment="1">
      <alignment horizontal="center" vertical="center"/>
    </xf>
    <xf numFmtId="167" fontId="38" fillId="0" borderId="41" xfId="98" applyNumberFormat="1" applyFont="1" applyBorder="1"/>
    <xf numFmtId="167" fontId="38" fillId="0" borderId="41" xfId="98" applyNumberFormat="1" applyFont="1" applyBorder="1" applyAlignment="1">
      <alignment horizontal="center"/>
    </xf>
    <xf numFmtId="167" fontId="38" fillId="0" borderId="4" xfId="98" applyNumberFormat="1" applyFont="1" applyBorder="1" applyAlignment="1">
      <alignment horizontal="center" vertical="center"/>
    </xf>
    <xf numFmtId="167" fontId="38" fillId="0" borderId="41" xfId="98" applyNumberFormat="1" applyFont="1" applyBorder="1" applyAlignment="1">
      <alignment vertical="center"/>
    </xf>
    <xf numFmtId="167" fontId="38" fillId="4" borderId="33" xfId="98" applyNumberFormat="1" applyFont="1" applyFill="1" applyBorder="1" applyAlignment="1">
      <alignment horizontal="center" vertical="center"/>
    </xf>
    <xf numFmtId="167" fontId="38" fillId="4" borderId="38" xfId="98" applyNumberFormat="1" applyFont="1" applyFill="1" applyBorder="1" applyAlignment="1">
      <alignment vertical="center"/>
    </xf>
    <xf numFmtId="167" fontId="38" fillId="0" borderId="40" xfId="98" applyNumberFormat="1" applyFont="1" applyBorder="1" applyAlignment="1">
      <alignment horizontal="center" vertical="center"/>
    </xf>
    <xf numFmtId="167" fontId="38" fillId="4" borderId="40" xfId="98" applyNumberFormat="1" applyFont="1" applyFill="1" applyBorder="1" applyAlignment="1">
      <alignment horizontal="center" vertical="center" wrapText="1"/>
    </xf>
    <xf numFmtId="167" fontId="38" fillId="0" borderId="40" xfId="98" applyNumberFormat="1" applyFont="1" applyBorder="1" applyAlignment="1">
      <alignment horizontal="left" vertical="center"/>
    </xf>
    <xf numFmtId="167" fontId="40" fillId="0" borderId="50" xfId="98" applyNumberFormat="1" applyFont="1" applyBorder="1"/>
    <xf numFmtId="167" fontId="40" fillId="0" borderId="41" xfId="98" applyNumberFormat="1" applyFont="1" applyBorder="1" applyAlignment="1">
      <alignment wrapText="1"/>
    </xf>
    <xf numFmtId="167" fontId="38" fillId="4" borderId="41" xfId="98" applyNumberFormat="1" applyFont="1" applyFill="1" applyBorder="1" applyAlignment="1">
      <alignment horizontal="center" vertical="center" wrapText="1"/>
    </xf>
    <xf numFmtId="167" fontId="38" fillId="0" borderId="34" xfId="98" applyNumberFormat="1" applyFont="1" applyBorder="1" applyAlignment="1">
      <alignment horizontal="center" vertical="center"/>
    </xf>
    <xf numFmtId="167" fontId="38" fillId="0" borderId="34" xfId="98" applyNumberFormat="1" applyFont="1" applyBorder="1" applyAlignment="1">
      <alignment vertical="center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/>
    </xf>
    <xf numFmtId="3" fontId="35" fillId="0" borderId="1" xfId="0" applyNumberFormat="1" applyFont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3" fontId="35" fillId="0" borderId="2" xfId="0" applyNumberFormat="1" applyFont="1" applyBorder="1" applyAlignment="1">
      <alignment vertical="center" wrapText="1"/>
    </xf>
    <xf numFmtId="3" fontId="33" fillId="0" borderId="13" xfId="0" applyNumberFormat="1" applyFont="1" applyBorder="1" applyAlignment="1">
      <alignment vertical="center" wrapText="1"/>
    </xf>
    <xf numFmtId="3" fontId="34" fillId="0" borderId="13" xfId="0" applyNumberFormat="1" applyFont="1" applyBorder="1" applyAlignment="1">
      <alignment vertical="center" wrapText="1"/>
    </xf>
    <xf numFmtId="3" fontId="34" fillId="0" borderId="14" xfId="0" applyNumberFormat="1" applyFont="1" applyBorder="1" applyAlignment="1">
      <alignment vertical="center" wrapText="1"/>
    </xf>
    <xf numFmtId="0" fontId="69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9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2" fontId="4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3" fontId="2" fillId="0" borderId="22" xfId="42" applyNumberFormat="1" applyFont="1" applyBorder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2" fontId="4" fillId="0" borderId="19" xfId="42" applyNumberFormat="1" applyFont="1" applyBorder="1"/>
    <xf numFmtId="3" fontId="2" fillId="0" borderId="39" xfId="42" applyNumberFormat="1" applyFont="1" applyBorder="1" applyAlignment="1">
      <alignment horizontal="right"/>
    </xf>
    <xf numFmtId="2" fontId="4" fillId="0" borderId="22" xfId="42" applyNumberFormat="1" applyFont="1" applyBorder="1"/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2" fontId="5" fillId="0" borderId="19" xfId="50" applyNumberFormat="1" applyFont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9" xfId="50" applyNumberFormat="1" applyFont="1" applyBorder="1"/>
    <xf numFmtId="3" fontId="3" fillId="0" borderId="21" xfId="50" applyNumberFormat="1" applyFont="1" applyBorder="1"/>
    <xf numFmtId="2" fontId="5" fillId="0" borderId="22" xfId="50" applyNumberFormat="1" applyFont="1" applyBorder="1"/>
    <xf numFmtId="0" fontId="5" fillId="0" borderId="23" xfId="50" applyFont="1" applyBorder="1"/>
    <xf numFmtId="0" fontId="5" fillId="0" borderId="9" xfId="50" applyFont="1" applyBorder="1"/>
    <xf numFmtId="0" fontId="5" fillId="0" borderId="2" xfId="50" applyFont="1" applyBorder="1"/>
    <xf numFmtId="3" fontId="5" fillId="0" borderId="2" xfId="50" applyNumberFormat="1" applyFont="1" applyBorder="1"/>
    <xf numFmtId="0" fontId="5" fillId="0" borderId="24" xfId="50" applyFont="1" applyBorder="1"/>
    <xf numFmtId="0" fontId="3" fillId="0" borderId="39" xfId="50" applyFont="1" applyBorder="1"/>
    <xf numFmtId="0" fontId="3" fillId="0" borderId="21" xfId="50" applyFont="1" applyBorder="1"/>
    <xf numFmtId="0" fontId="5" fillId="0" borderId="22" xfId="50" applyFont="1" applyBorder="1"/>
    <xf numFmtId="4" fontId="5" fillId="0" borderId="19" xfId="50" applyNumberFormat="1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4" fontId="5" fillId="0" borderId="22" xfId="50" applyNumberFormat="1" applyFont="1" applyBorder="1"/>
    <xf numFmtId="3" fontId="5" fillId="0" borderId="0" xfId="50" applyNumberFormat="1" applyFont="1"/>
    <xf numFmtId="0" fontId="70" fillId="0" borderId="0" xfId="0" applyFont="1" applyFill="1"/>
    <xf numFmtId="0" fontId="69" fillId="0" borderId="0" xfId="42" applyFont="1" applyAlignment="1">
      <alignment wrapText="1"/>
    </xf>
    <xf numFmtId="0" fontId="3" fillId="0" borderId="66" xfId="50" applyFont="1" applyBorder="1" applyAlignment="1">
      <alignment horizontal="center" wrapText="1"/>
    </xf>
    <xf numFmtId="0" fontId="3" fillId="0" borderId="16" xfId="50" applyFont="1" applyBorder="1" applyAlignment="1">
      <alignment horizontal="center" wrapText="1"/>
    </xf>
    <xf numFmtId="0" fontId="3" fillId="0" borderId="17" xfId="50" applyFont="1" applyFill="1" applyBorder="1" applyAlignment="1">
      <alignment horizontal="center"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right" vertical="center"/>
    </xf>
    <xf numFmtId="0" fontId="4" fillId="0" borderId="51" xfId="1" applyFont="1" applyFill="1" applyBorder="1" applyAlignment="1">
      <alignment horizontal="right" vertical="center"/>
    </xf>
    <xf numFmtId="0" fontId="2" fillId="0" borderId="51" xfId="1" applyFont="1" applyFill="1" applyBorder="1" applyAlignment="1">
      <alignment horizontal="right" vertical="center"/>
    </xf>
    <xf numFmtId="0" fontId="2" fillId="0" borderId="51" xfId="1" applyFont="1" applyFill="1" applyBorder="1" applyAlignment="1">
      <alignment horizontal="right" vertical="center" wrapText="1"/>
    </xf>
    <xf numFmtId="0" fontId="2" fillId="0" borderId="55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4" fillId="0" borderId="25" xfId="0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3" fontId="3" fillId="0" borderId="32" xfId="1" applyNumberFormat="1" applyFont="1" applyBorder="1" applyAlignment="1">
      <alignment horizontal="center" vertical="center" wrapText="1"/>
    </xf>
    <xf numFmtId="3" fontId="33" fillId="0" borderId="31" xfId="98" applyNumberFormat="1" applyFont="1" applyBorder="1"/>
    <xf numFmtId="3" fontId="33" fillId="0" borderId="5" xfId="98" applyNumberFormat="1" applyFont="1" applyBorder="1"/>
    <xf numFmtId="3" fontId="33" fillId="0" borderId="30" xfId="98" applyNumberFormat="1" applyFont="1" applyBorder="1"/>
    <xf numFmtId="3" fontId="33" fillId="0" borderId="36" xfId="98" applyNumberFormat="1" applyFont="1" applyBorder="1"/>
    <xf numFmtId="3" fontId="33" fillId="0" borderId="35" xfId="98" applyNumberFormat="1" applyFont="1" applyBorder="1"/>
    <xf numFmtId="3" fontId="33" fillId="0" borderId="1" xfId="98" applyNumberFormat="1" applyFont="1" applyBorder="1"/>
    <xf numFmtId="3" fontId="33" fillId="0" borderId="18" xfId="98" applyNumberFormat="1" applyFont="1" applyBorder="1"/>
    <xf numFmtId="3" fontId="33" fillId="0" borderId="19" xfId="98" applyNumberFormat="1" applyFont="1" applyBorder="1"/>
    <xf numFmtId="3" fontId="33" fillId="0" borderId="8" xfId="98" applyNumberFormat="1" applyFont="1" applyBorder="1"/>
    <xf numFmtId="3" fontId="33" fillId="0" borderId="3" xfId="98" applyNumberFormat="1" applyFont="1" applyBorder="1"/>
    <xf numFmtId="3" fontId="33" fillId="0" borderId="25" xfId="98" applyNumberFormat="1" applyFont="1" applyBorder="1"/>
    <xf numFmtId="3" fontId="34" fillId="0" borderId="0" xfId="98" applyNumberFormat="1" applyFont="1" applyBorder="1"/>
    <xf numFmtId="3" fontId="34" fillId="0" borderId="25" xfId="98" applyNumberFormat="1" applyFont="1" applyBorder="1"/>
    <xf numFmtId="3" fontId="34" fillId="0" borderId="26" xfId="98" applyNumberFormat="1" applyFont="1" applyBorder="1"/>
    <xf numFmtId="3" fontId="34" fillId="0" borderId="1" xfId="98" applyNumberFormat="1" applyFont="1" applyBorder="1"/>
    <xf numFmtId="3" fontId="34" fillId="0" borderId="18" xfId="98" applyNumberFormat="1" applyFont="1" applyBorder="1"/>
    <xf numFmtId="3" fontId="34" fillId="0" borderId="19" xfId="98" applyNumberFormat="1" applyFont="1" applyBorder="1"/>
    <xf numFmtId="3" fontId="34" fillId="0" borderId="8" xfId="98" applyNumberFormat="1" applyFont="1" applyBorder="1"/>
    <xf numFmtId="3" fontId="33" fillId="0" borderId="20" xfId="98" applyNumberFormat="1" applyFont="1" applyBorder="1"/>
    <xf numFmtId="3" fontId="33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33" fillId="0" borderId="22" xfId="98" applyNumberFormat="1" applyFont="1" applyBorder="1"/>
    <xf numFmtId="3" fontId="33" fillId="0" borderId="39" xfId="98" applyNumberFormat="1" applyFont="1" applyBorder="1"/>
    <xf numFmtId="3" fontId="33" fillId="0" borderId="32" xfId="98" applyNumberFormat="1" applyFont="1" applyBorder="1"/>
    <xf numFmtId="0" fontId="34" fillId="0" borderId="0" xfId="0" applyFont="1" applyBorder="1" applyAlignment="1">
      <alignment horizontal="center" wrapText="1"/>
    </xf>
    <xf numFmtId="3" fontId="4" fillId="0" borderId="50" xfId="98" applyNumberFormat="1" applyFont="1" applyFill="1" applyBorder="1" applyAlignment="1">
      <alignment horizontal="center" vertical="center" wrapText="1"/>
    </xf>
    <xf numFmtId="3" fontId="4" fillId="0" borderId="41" xfId="98" applyNumberFormat="1" applyFont="1" applyFill="1" applyBorder="1" applyAlignment="1">
      <alignment horizontal="center" vertical="center" wrapText="1"/>
    </xf>
    <xf numFmtId="3" fontId="2" fillId="0" borderId="41" xfId="98" applyNumberFormat="1" applyFont="1" applyFill="1" applyBorder="1" applyAlignment="1">
      <alignment horizontal="center" vertical="center" wrapText="1"/>
    </xf>
    <xf numFmtId="3" fontId="4" fillId="0" borderId="90" xfId="98" applyNumberFormat="1" applyFont="1" applyFill="1" applyBorder="1" applyAlignment="1">
      <alignment horizontal="center" vertical="center" wrapText="1"/>
    </xf>
    <xf numFmtId="3" fontId="3" fillId="0" borderId="41" xfId="98" applyNumberFormat="1" applyFont="1" applyFill="1" applyBorder="1" applyAlignment="1">
      <alignment horizontal="center" vertical="center" wrapText="1"/>
    </xf>
    <xf numFmtId="3" fontId="5" fillId="0" borderId="90" xfId="98" applyNumberFormat="1" applyFont="1" applyFill="1" applyBorder="1" applyAlignment="1">
      <alignment horizontal="center" vertical="center" wrapText="1"/>
    </xf>
    <xf numFmtId="3" fontId="34" fillId="0" borderId="90" xfId="98" applyNumberFormat="1" applyFont="1" applyBorder="1" applyAlignment="1">
      <alignment horizontal="center" wrapText="1"/>
    </xf>
    <xf numFmtId="3" fontId="3" fillId="0" borderId="33" xfId="98" applyNumberFormat="1" applyFont="1" applyFill="1" applyBorder="1" applyAlignment="1">
      <alignment horizontal="center" vertical="center" wrapText="1"/>
    </xf>
    <xf numFmtId="9" fontId="33" fillId="0" borderId="30" xfId="99" applyNumberFormat="1" applyFont="1" applyBorder="1"/>
    <xf numFmtId="9" fontId="33" fillId="0" borderId="46" xfId="99" applyNumberFormat="1" applyFont="1" applyBorder="1"/>
    <xf numFmtId="0" fontId="20" fillId="0" borderId="37" xfId="50" applyFont="1" applyBorder="1" applyAlignment="1">
      <alignment wrapText="1"/>
    </xf>
    <xf numFmtId="3" fontId="34" fillId="0" borderId="0" xfId="98" applyNumberFormat="1" applyFont="1" applyBorder="1" applyAlignment="1"/>
    <xf numFmtId="0" fontId="71" fillId="0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67" fontId="33" fillId="0" borderId="1" xfId="98" applyNumberFormat="1" applyFont="1" applyFill="1" applyBorder="1" applyAlignment="1">
      <alignment horizontal="right"/>
    </xf>
    <xf numFmtId="3" fontId="34" fillId="0" borderId="1" xfId="0" applyNumberFormat="1" applyFont="1" applyFill="1" applyBorder="1"/>
    <xf numFmtId="3" fontId="13" fillId="0" borderId="0" xfId="2" applyNumberFormat="1" applyFont="1" applyFill="1" applyBorder="1" applyAlignment="1" applyProtection="1">
      <alignment horizontal="left" vertical="center"/>
    </xf>
    <xf numFmtId="3" fontId="14" fillId="0" borderId="0" xfId="0" applyNumberFormat="1" applyFont="1" applyFill="1" applyBorder="1" applyAlignment="1" applyProtection="1">
      <alignment horizontal="right"/>
    </xf>
    <xf numFmtId="0" fontId="5" fillId="0" borderId="11" xfId="46" applyFont="1" applyBorder="1" applyAlignment="1">
      <alignment horizontal="center" vertical="center"/>
    </xf>
    <xf numFmtId="9" fontId="5" fillId="0" borderId="1" xfId="99" applyFont="1" applyBorder="1" applyAlignment="1">
      <alignment horizontal="center" vertical="center" wrapText="1"/>
    </xf>
    <xf numFmtId="3" fontId="16" fillId="0" borderId="1" xfId="2" applyNumberFormat="1" applyFont="1" applyFill="1" applyBorder="1" applyAlignment="1" applyProtection="1">
      <alignment horizontal="center" vertical="center" wrapText="1"/>
    </xf>
    <xf numFmtId="3" fontId="11" fillId="0" borderId="1" xfId="2" applyNumberFormat="1" applyFont="1" applyFill="1" applyBorder="1" applyAlignment="1" applyProtection="1">
      <alignment horizontal="center" vertical="center" wrapText="1"/>
    </xf>
    <xf numFmtId="9" fontId="16" fillId="0" borderId="1" xfId="99" applyFont="1" applyFill="1" applyBorder="1" applyAlignment="1" applyProtection="1">
      <alignment horizontal="right" vertical="center" wrapText="1"/>
    </xf>
    <xf numFmtId="0" fontId="40" fillId="0" borderId="0" xfId="0" applyFont="1" applyBorder="1"/>
    <xf numFmtId="9" fontId="38" fillId="0" borderId="63" xfId="99" applyFont="1" applyBorder="1" applyAlignment="1">
      <alignment horizontal="center" vertical="center" wrapText="1"/>
    </xf>
    <xf numFmtId="9" fontId="40" fillId="0" borderId="51" xfId="99" applyFont="1" applyBorder="1"/>
    <xf numFmtId="9" fontId="40" fillId="0" borderId="55" xfId="99" applyFont="1" applyBorder="1"/>
    <xf numFmtId="9" fontId="40" fillId="0" borderId="34" xfId="99" applyFont="1" applyBorder="1"/>
    <xf numFmtId="3" fontId="40" fillId="0" borderId="0" xfId="0" applyNumberFormat="1" applyFont="1" applyBorder="1"/>
    <xf numFmtId="0" fontId="38" fillId="0" borderId="52" xfId="0" applyFont="1" applyBorder="1" applyAlignment="1">
      <alignment vertical="center"/>
    </xf>
    <xf numFmtId="167" fontId="38" fillId="0" borderId="53" xfId="98" applyNumberFormat="1" applyFont="1" applyBorder="1" applyAlignment="1">
      <alignment horizontal="center" vertical="center"/>
    </xf>
    <xf numFmtId="167" fontId="38" fillId="4" borderId="53" xfId="98" applyNumberFormat="1" applyFont="1" applyFill="1" applyBorder="1" applyAlignment="1">
      <alignment horizontal="center" vertical="center" wrapText="1"/>
    </xf>
    <xf numFmtId="9" fontId="40" fillId="0" borderId="53" xfId="0" applyNumberFormat="1" applyFont="1" applyBorder="1"/>
    <xf numFmtId="3" fontId="38" fillId="4" borderId="27" xfId="0" applyNumberFormat="1" applyFont="1" applyFill="1" applyBorder="1" applyAlignment="1">
      <alignment horizontal="center" vertical="center"/>
    </xf>
    <xf numFmtId="3" fontId="38" fillId="4" borderId="34" xfId="0" applyNumberFormat="1" applyFont="1" applyFill="1" applyBorder="1" applyAlignment="1">
      <alignment horizontal="center" vertical="center"/>
    </xf>
    <xf numFmtId="3" fontId="38" fillId="4" borderId="34" xfId="0" applyNumberFormat="1" applyFont="1" applyFill="1" applyBorder="1" applyAlignment="1">
      <alignment vertical="center"/>
    </xf>
    <xf numFmtId="9" fontId="38" fillId="0" borderId="33" xfId="0" applyNumberFormat="1" applyFont="1" applyBorder="1"/>
    <xf numFmtId="9" fontId="38" fillId="0" borderId="41" xfId="0" applyNumberFormat="1" applyFont="1" applyBorder="1"/>
    <xf numFmtId="3" fontId="38" fillId="0" borderId="41" xfId="0" applyNumberFormat="1" applyFont="1" applyBorder="1" applyAlignment="1">
      <alignment horizontal="right" vertical="center"/>
    </xf>
    <xf numFmtId="3" fontId="38" fillId="4" borderId="41" xfId="0" applyNumberFormat="1" applyFont="1" applyFill="1" applyBorder="1" applyAlignment="1">
      <alignment horizontal="right" vertical="center" wrapText="1"/>
    </xf>
    <xf numFmtId="0" fontId="41" fillId="0" borderId="51" xfId="0" applyFont="1" applyBorder="1"/>
    <xf numFmtId="0" fontId="38" fillId="0" borderId="27" xfId="0" applyFont="1" applyBorder="1" applyAlignment="1">
      <alignment vertical="center"/>
    </xf>
    <xf numFmtId="3" fontId="40" fillId="4" borderId="28" xfId="0" applyNumberFormat="1" applyFont="1" applyFill="1" applyBorder="1"/>
    <xf numFmtId="3" fontId="38" fillId="0" borderId="29" xfId="0" applyNumberFormat="1" applyFont="1" applyBorder="1" applyAlignment="1">
      <alignment vertical="center"/>
    </xf>
    <xf numFmtId="0" fontId="38" fillId="0" borderId="27" xfId="0" applyFont="1" applyBorder="1" applyAlignment="1">
      <alignment horizontal="left" vertical="center"/>
    </xf>
    <xf numFmtId="0" fontId="38" fillId="4" borderId="29" xfId="0" applyFont="1" applyFill="1" applyBorder="1" applyAlignment="1">
      <alignment horizontal="center" vertical="center" wrapText="1"/>
    </xf>
    <xf numFmtId="3" fontId="40" fillId="4" borderId="53" xfId="0" applyNumberFormat="1" applyFont="1" applyFill="1" applyBorder="1"/>
    <xf numFmtId="3" fontId="40" fillId="0" borderId="60" xfId="0" applyNumberFormat="1" applyFont="1" applyBorder="1"/>
    <xf numFmtId="0" fontId="40" fillId="0" borderId="48" xfId="0" applyFont="1" applyBorder="1"/>
    <xf numFmtId="3" fontId="40" fillId="0" borderId="50" xfId="0" applyNumberFormat="1" applyFont="1" applyBorder="1"/>
    <xf numFmtId="3" fontId="40" fillId="0" borderId="56" xfId="0" applyNumberFormat="1" applyFont="1" applyBorder="1"/>
    <xf numFmtId="9" fontId="40" fillId="0" borderId="50" xfId="0" applyNumberFormat="1" applyFont="1" applyBorder="1"/>
    <xf numFmtId="167" fontId="38" fillId="4" borderId="34" xfId="98" applyNumberFormat="1" applyFont="1" applyFill="1" applyBorder="1" applyAlignment="1">
      <alignment vertical="center" wrapText="1"/>
    </xf>
    <xf numFmtId="167" fontId="40" fillId="0" borderId="41" xfId="98" applyNumberFormat="1" applyFont="1" applyBorder="1" applyAlignment="1">
      <alignment horizontal="right"/>
    </xf>
    <xf numFmtId="3" fontId="5" fillId="0" borderId="8" xfId="50" applyNumberFormat="1" applyFont="1" applyFill="1" applyBorder="1"/>
    <xf numFmtId="3" fontId="14" fillId="0" borderId="6" xfId="0" applyNumberFormat="1" applyFont="1" applyFill="1" applyBorder="1" applyAlignment="1" applyProtection="1"/>
    <xf numFmtId="166" fontId="38" fillId="4" borderId="33" xfId="0" applyNumberFormat="1" applyFont="1" applyFill="1" applyBorder="1" applyAlignment="1">
      <alignment horizontal="center" vertical="center"/>
    </xf>
    <xf numFmtId="9" fontId="40" fillId="0" borderId="41" xfId="0" applyNumberFormat="1" applyFont="1" applyBorder="1" applyAlignment="1">
      <alignment horizontal="center"/>
    </xf>
    <xf numFmtId="9" fontId="38" fillId="0" borderId="41" xfId="0" applyNumberFormat="1" applyFont="1" applyBorder="1" applyAlignment="1">
      <alignment horizontal="center"/>
    </xf>
    <xf numFmtId="9" fontId="38" fillId="0" borderId="33" xfId="0" applyNumberFormat="1" applyFont="1" applyBorder="1" applyAlignment="1">
      <alignment horizontal="center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3" fontId="3" fillId="0" borderId="98" xfId="0" applyNumberFormat="1" applyFont="1" applyBorder="1" applyAlignment="1">
      <alignment horizontal="right" vertical="center"/>
    </xf>
    <xf numFmtId="3" fontId="3" fillId="0" borderId="9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right"/>
    </xf>
    <xf numFmtId="9" fontId="33" fillId="0" borderId="1" xfId="99" applyFont="1" applyBorder="1"/>
    <xf numFmtId="0" fontId="0" fillId="0" borderId="0" xfId="0" applyFont="1" applyBorder="1"/>
    <xf numFmtId="9" fontId="34" fillId="0" borderId="1" xfId="99" applyFont="1" applyBorder="1"/>
    <xf numFmtId="9" fontId="34" fillId="0" borderId="2" xfId="99" applyFont="1" applyBorder="1"/>
    <xf numFmtId="9" fontId="34" fillId="0" borderId="14" xfId="99" applyFont="1" applyBorder="1"/>
    <xf numFmtId="9" fontId="34" fillId="0" borderId="1" xfId="99" applyFont="1" applyBorder="1" applyAlignment="1">
      <alignment vertical="center" wrapText="1"/>
    </xf>
    <xf numFmtId="9" fontId="3" fillId="0" borderId="90" xfId="99" applyFont="1" applyBorder="1" applyAlignment="1">
      <alignment horizontal="right" vertical="center"/>
    </xf>
    <xf numFmtId="9" fontId="3" fillId="0" borderId="34" xfId="99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5" fillId="0" borderId="86" xfId="0" applyFont="1" applyBorder="1" applyAlignment="1">
      <alignment vertical="center"/>
    </xf>
    <xf numFmtId="167" fontId="38" fillId="4" borderId="33" xfId="98" applyNumberFormat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3" fontId="34" fillId="0" borderId="0" xfId="0" applyNumberFormat="1" applyFont="1" applyBorder="1" applyAlignment="1">
      <alignment vertical="center" wrapText="1"/>
    </xf>
    <xf numFmtId="9" fontId="3" fillId="0" borderId="33" xfId="99" applyFont="1" applyFill="1" applyBorder="1" applyAlignment="1">
      <alignment vertical="center" wrapText="1"/>
    </xf>
    <xf numFmtId="3" fontId="11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41" fillId="0" borderId="53" xfId="0" applyFont="1" applyBorder="1"/>
    <xf numFmtId="167" fontId="41" fillId="0" borderId="51" xfId="98" applyNumberFormat="1" applyFont="1" applyBorder="1"/>
    <xf numFmtId="167" fontId="40" fillId="0" borderId="51" xfId="98" applyNumberFormat="1" applyFont="1" applyBorder="1"/>
    <xf numFmtId="167" fontId="40" fillId="0" borderId="52" xfId="98" applyNumberFormat="1" applyFont="1" applyBorder="1"/>
    <xf numFmtId="167" fontId="38" fillId="4" borderId="63" xfId="98" applyNumberFormat="1" applyFont="1" applyFill="1" applyBorder="1" applyAlignment="1">
      <alignment horizontal="center" vertical="center" wrapText="1"/>
    </xf>
    <xf numFmtId="167" fontId="38" fillId="4" borderId="51" xfId="98" applyNumberFormat="1" applyFont="1" applyFill="1" applyBorder="1" applyAlignment="1">
      <alignment horizontal="center" vertical="center" wrapText="1"/>
    </xf>
    <xf numFmtId="167" fontId="40" fillId="4" borderId="55" xfId="98" applyNumberFormat="1" applyFont="1" applyFill="1" applyBorder="1"/>
    <xf numFmtId="167" fontId="40" fillId="4" borderId="41" xfId="98" applyNumberFormat="1" applyFont="1" applyFill="1" applyBorder="1"/>
    <xf numFmtId="0" fontId="40" fillId="4" borderId="99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6" xfId="0" applyFont="1" applyFill="1" applyBorder="1" applyAlignment="1">
      <alignment vertical="center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3" fillId="0" borderId="78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7" fillId="0" borderId="79" xfId="0" applyFont="1" applyBorder="1" applyAlignment="1">
      <alignment vertical="center" wrapText="1"/>
    </xf>
    <xf numFmtId="3" fontId="7" fillId="0" borderId="92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3" fontId="5" fillId="0" borderId="24" xfId="42" applyNumberFormat="1" applyFont="1" applyBorder="1"/>
    <xf numFmtId="0" fontId="3" fillId="0" borderId="20" xfId="42" applyFont="1" applyBorder="1"/>
    <xf numFmtId="3" fontId="3" fillId="0" borderId="39" xfId="42" applyNumberFormat="1" applyFont="1" applyBorder="1"/>
    <xf numFmtId="3" fontId="5" fillId="0" borderId="22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4" fillId="0" borderId="18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43" fontId="34" fillId="0" borderId="0" xfId="98" applyFont="1" applyAlignment="1">
      <alignment vertical="center"/>
    </xf>
    <xf numFmtId="9" fontId="3" fillId="0" borderId="98" xfId="99" applyFont="1" applyBorder="1" applyAlignment="1">
      <alignment horizontal="right" vertical="center"/>
    </xf>
    <xf numFmtId="0" fontId="34" fillId="0" borderId="0" xfId="0" applyFont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9" fontId="5" fillId="0" borderId="2" xfId="99" applyFont="1" applyBorder="1" applyAlignment="1">
      <alignment horizontal="center"/>
    </xf>
    <xf numFmtId="9" fontId="5" fillId="0" borderId="14" xfId="99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/>
    </xf>
    <xf numFmtId="3" fontId="33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3" fontId="34" fillId="0" borderId="26" xfId="0" applyNumberFormat="1" applyFont="1" applyBorder="1"/>
    <xf numFmtId="0" fontId="4" fillId="0" borderId="18" xfId="1" applyFont="1" applyFill="1" applyBorder="1" applyAlignment="1">
      <alignment horizontal="right" vertical="center"/>
    </xf>
    <xf numFmtId="3" fontId="34" fillId="0" borderId="19" xfId="0" applyNumberFormat="1" applyFont="1" applyBorder="1"/>
    <xf numFmtId="49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4" fillId="0" borderId="1" xfId="0" applyNumberFormat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3" fontId="34" fillId="0" borderId="2" xfId="0" applyNumberFormat="1" applyFont="1" applyFill="1" applyBorder="1"/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4" fillId="0" borderId="23" xfId="0" applyNumberFormat="1" applyFont="1" applyFill="1" applyBorder="1" applyAlignment="1">
      <alignment horizontal="center" vertical="center" wrapText="1"/>
    </xf>
    <xf numFmtId="165" fontId="34" fillId="0" borderId="31" xfId="0" applyNumberFormat="1" applyFont="1" applyFill="1" applyBorder="1" applyAlignment="1">
      <alignment horizontal="center" vertical="center" wrapText="1"/>
    </xf>
    <xf numFmtId="165" fontId="34" fillId="0" borderId="12" xfId="0" applyNumberFormat="1" applyFont="1" applyFill="1" applyBorder="1" applyAlignment="1">
      <alignment horizontal="center" vertical="center" wrapText="1"/>
    </xf>
    <xf numFmtId="165" fontId="34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1" xfId="0" applyNumberFormat="1" applyFont="1" applyBorder="1" applyAlignment="1">
      <alignment horizontal="center" vertical="center" wrapText="1"/>
    </xf>
    <xf numFmtId="49" fontId="34" fillId="0" borderId="3" xfId="0" applyNumberFormat="1" applyFont="1" applyBorder="1" applyAlignment="1">
      <alignment horizontal="center" vertical="center" wrapText="1"/>
    </xf>
    <xf numFmtId="3" fontId="5" fillId="0" borderId="4" xfId="1" applyNumberFormat="1" applyFont="1" applyBorder="1"/>
    <xf numFmtId="9" fontId="33" fillId="0" borderId="4" xfId="99" applyFont="1" applyBorder="1"/>
    <xf numFmtId="3" fontId="35" fillId="0" borderId="4" xfId="0" applyNumberFormat="1" applyFont="1" applyBorder="1"/>
    <xf numFmtId="0" fontId="0" fillId="0" borderId="0" xfId="0" applyBorder="1" applyAlignment="1">
      <alignment wrapText="1"/>
    </xf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4" fillId="0" borderId="5" xfId="0" applyNumberFormat="1" applyFont="1" applyFill="1" applyBorder="1" applyAlignment="1" applyProtection="1">
      <alignment vertical="center" wrapText="1"/>
      <protection locked="0"/>
    </xf>
    <xf numFmtId="3" fontId="34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34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4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4" fillId="0" borderId="86" xfId="0" applyNumberFormat="1" applyFont="1" applyFill="1" applyBorder="1" applyAlignment="1">
      <alignment horizontal="center" vertical="center" wrapText="1"/>
    </xf>
    <xf numFmtId="3" fontId="34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6" xfId="0" applyNumberFormat="1" applyFont="1" applyFill="1" applyBorder="1" applyAlignment="1">
      <alignment horizontal="center" vertical="center" wrapText="1"/>
    </xf>
    <xf numFmtId="165" fontId="3" fillId="0" borderId="100" xfId="0" applyNumberFormat="1" applyFont="1" applyFill="1" applyBorder="1" applyAlignment="1">
      <alignment horizontal="center" vertical="center" wrapText="1"/>
    </xf>
    <xf numFmtId="165" fontId="34" fillId="0" borderId="16" xfId="0" applyNumberFormat="1" applyFont="1" applyFill="1" applyBorder="1" applyAlignment="1" applyProtection="1">
      <alignment vertical="center" wrapText="1"/>
      <protection locked="0"/>
    </xf>
    <xf numFmtId="165" fontId="34" fillId="0" borderId="5" xfId="0" applyNumberFormat="1" applyFont="1" applyFill="1" applyBorder="1" applyAlignment="1">
      <alignment vertical="center" wrapText="1"/>
    </xf>
    <xf numFmtId="165" fontId="34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17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3" fillId="0" borderId="36" xfId="50" applyFont="1" applyBorder="1" applyAlignment="1">
      <alignment horizontal="center" wrapText="1"/>
    </xf>
    <xf numFmtId="0" fontId="3" fillId="0" borderId="5" xfId="50" applyFont="1" applyBorder="1" applyAlignment="1">
      <alignment horizontal="center" wrapText="1"/>
    </xf>
    <xf numFmtId="0" fontId="2" fillId="0" borderId="30" xfId="42" applyFont="1" applyBorder="1" applyAlignment="1">
      <alignment horizontal="center" wrapText="1"/>
    </xf>
    <xf numFmtId="0" fontId="4" fillId="0" borderId="20" xfId="42" applyFont="1" applyBorder="1"/>
    <xf numFmtId="0" fontId="4" fillId="0" borderId="39" xfId="42" applyFont="1" applyBorder="1"/>
    <xf numFmtId="0" fontId="4" fillId="0" borderId="21" xfId="42" applyFont="1" applyBorder="1"/>
    <xf numFmtId="0" fontId="4" fillId="0" borderId="22" xfId="42" applyFont="1" applyBorder="1"/>
    <xf numFmtId="0" fontId="3" fillId="0" borderId="31" xfId="42" applyFont="1" applyBorder="1" applyAlignment="1">
      <alignment horizontal="center" wrapText="1"/>
    </xf>
    <xf numFmtId="0" fontId="2" fillId="0" borderId="101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102" xfId="42" applyFont="1" applyBorder="1" applyAlignment="1">
      <alignment horizontal="center"/>
    </xf>
    <xf numFmtId="0" fontId="5" fillId="0" borderId="18" xfId="42" applyFont="1" applyBorder="1"/>
    <xf numFmtId="0" fontId="3" fillId="0" borderId="36" xfId="50" applyFont="1" applyBorder="1" applyAlignment="1">
      <alignment horizontal="center" vertical="center" wrapText="1"/>
    </xf>
    <xf numFmtId="0" fontId="3" fillId="0" borderId="30" xfId="42" applyFont="1" applyBorder="1" applyAlignment="1">
      <alignment horizontal="center" vertical="center" wrapText="1"/>
    </xf>
    <xf numFmtId="0" fontId="5" fillId="0" borderId="15" xfId="50" applyFont="1" applyBorder="1"/>
    <xf numFmtId="0" fontId="5" fillId="0" borderId="66" xfId="50" applyFont="1" applyBorder="1"/>
    <xf numFmtId="0" fontId="5" fillId="0" borderId="16" xfId="50" applyFont="1" applyBorder="1"/>
    <xf numFmtId="3" fontId="5" fillId="0" borderId="16" xfId="50" applyNumberFormat="1" applyFont="1" applyBorder="1"/>
    <xf numFmtId="0" fontId="5" fillId="0" borderId="17" xfId="50" applyFont="1" applyBorder="1"/>
    <xf numFmtId="0" fontId="3" fillId="0" borderId="40" xfId="50" applyFont="1" applyBorder="1" applyAlignment="1">
      <alignment horizontal="center" vertical="center" wrapText="1"/>
    </xf>
    <xf numFmtId="0" fontId="5" fillId="0" borderId="41" xfId="50" applyFont="1" applyBorder="1"/>
    <xf numFmtId="0" fontId="3" fillId="0" borderId="41" xfId="50" applyFont="1" applyBorder="1"/>
    <xf numFmtId="0" fontId="3" fillId="0" borderId="33" xfId="50" applyFont="1" applyBorder="1"/>
    <xf numFmtId="3" fontId="33" fillId="0" borderId="14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33" fillId="0" borderId="8" xfId="0" applyNumberFormat="1" applyFont="1" applyBorder="1"/>
    <xf numFmtId="3" fontId="33" fillId="0" borderId="61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18" xfId="1" applyNumberFormat="1" applyFont="1" applyBorder="1"/>
    <xf numFmtId="3" fontId="3" fillId="0" borderId="51" xfId="1" applyNumberFormat="1" applyFont="1" applyBorder="1"/>
    <xf numFmtId="3" fontId="33" fillId="0" borderId="26" xfId="0" applyNumberFormat="1" applyFont="1" applyBorder="1"/>
    <xf numFmtId="3" fontId="3" fillId="0" borderId="19" xfId="1" applyNumberFormat="1" applyFont="1" applyBorder="1"/>
    <xf numFmtId="3" fontId="3" fillId="0" borderId="52" xfId="1" applyNumberFormat="1" applyFont="1" applyBorder="1"/>
    <xf numFmtId="3" fontId="3" fillId="0" borderId="48" xfId="1" applyNumberFormat="1" applyFont="1" applyBorder="1"/>
    <xf numFmtId="3" fontId="3" fillId="0" borderId="12" xfId="1" applyNumberFormat="1" applyFont="1" applyBorder="1"/>
    <xf numFmtId="3" fontId="33" fillId="0" borderId="18" xfId="0" applyNumberFormat="1" applyFont="1" applyBorder="1"/>
    <xf numFmtId="3" fontId="34" fillId="0" borderId="25" xfId="0" applyNumberFormat="1" applyFont="1" applyBorder="1"/>
    <xf numFmtId="3" fontId="34" fillId="0" borderId="18" xfId="0" applyNumberFormat="1" applyFont="1" applyBorder="1"/>
    <xf numFmtId="3" fontId="33" fillId="0" borderId="12" xfId="0" applyNumberFormat="1" applyFont="1" applyBorder="1"/>
    <xf numFmtId="3" fontId="2" fillId="0" borderId="0" xfId="98" applyNumberFormat="1" applyFont="1" applyFill="1" applyBorder="1" applyAlignment="1">
      <alignment horizontal="left" vertical="center"/>
    </xf>
    <xf numFmtId="9" fontId="34" fillId="0" borderId="0" xfId="99" applyNumberFormat="1" applyFont="1" applyBorder="1"/>
    <xf numFmtId="49" fontId="33" fillId="0" borderId="1" xfId="0" applyNumberFormat="1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4" fillId="0" borderId="4" xfId="1" applyNumberFormat="1" applyFont="1" applyFill="1" applyBorder="1" applyAlignment="1">
      <alignment horizontal="right" vertical="center" wrapText="1"/>
    </xf>
    <xf numFmtId="3" fontId="4" fillId="0" borderId="6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3" fontId="7" fillId="0" borderId="8" xfId="1" applyNumberFormat="1" applyFont="1" applyFill="1" applyBorder="1" applyAlignment="1">
      <alignment horizontal="right" vertical="center" wrapText="1"/>
    </xf>
    <xf numFmtId="3" fontId="6" fillId="0" borderId="8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3" fontId="4" fillId="0" borderId="8" xfId="1" applyNumberFormat="1" applyFont="1" applyFill="1" applyBorder="1" applyAlignment="1">
      <alignment horizontal="right" vertical="center" wrapText="1"/>
    </xf>
    <xf numFmtId="3" fontId="2" fillId="0" borderId="7" xfId="1" applyNumberFormat="1" applyFont="1" applyFill="1" applyBorder="1" applyAlignment="1">
      <alignment horizontal="right" vertical="center" wrapText="1"/>
    </xf>
    <xf numFmtId="3" fontId="2" fillId="0" borderId="4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34" fillId="0" borderId="0" xfId="0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3" fillId="0" borderId="1" xfId="0" applyNumberFormat="1" applyFont="1" applyBorder="1" applyAlignment="1">
      <alignment horizontal="right"/>
    </xf>
    <xf numFmtId="0" fontId="38" fillId="0" borderId="1" xfId="0" applyFont="1" applyBorder="1" applyAlignment="1">
      <alignment horizontal="right" wrapText="1"/>
    </xf>
    <xf numFmtId="3" fontId="38" fillId="0" borderId="34" xfId="98" applyNumberFormat="1" applyFont="1" applyBorder="1" applyAlignment="1">
      <alignment vertical="center"/>
    </xf>
    <xf numFmtId="3" fontId="40" fillId="0" borderId="50" xfId="98" applyNumberFormat="1" applyFont="1" applyBorder="1" applyAlignment="1">
      <alignment horizontal="right"/>
    </xf>
    <xf numFmtId="3" fontId="40" fillId="0" borderId="41" xfId="98" applyNumberFormat="1" applyFont="1" applyBorder="1" applyAlignment="1">
      <alignment horizontal="right"/>
    </xf>
    <xf numFmtId="3" fontId="41" fillId="0" borderId="41" xfId="98" applyNumberFormat="1" applyFont="1" applyBorder="1" applyAlignment="1">
      <alignment horizontal="right"/>
    </xf>
    <xf numFmtId="166" fontId="38" fillId="0" borderId="41" xfId="0" applyNumberFormat="1" applyFont="1" applyBorder="1"/>
    <xf numFmtId="3" fontId="8" fillId="0" borderId="90" xfId="0" applyNumberFormat="1" applyFont="1" applyBorder="1" applyAlignment="1">
      <alignment horizontal="right" vertical="center"/>
    </xf>
    <xf numFmtId="9" fontId="8" fillId="0" borderId="90" xfId="99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9" fontId="3" fillId="0" borderId="41" xfId="99" applyFont="1" applyBorder="1" applyAlignment="1">
      <alignment horizontal="right" vertical="center"/>
    </xf>
    <xf numFmtId="3" fontId="3" fillId="0" borderId="103" xfId="0" applyNumberFormat="1" applyFont="1" applyBorder="1" applyAlignment="1">
      <alignment horizontal="right" vertical="center"/>
    </xf>
    <xf numFmtId="9" fontId="3" fillId="0" borderId="103" xfId="99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9" fontId="3" fillId="0" borderId="33" xfId="99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8" fillId="31" borderId="11" xfId="0" applyFont="1" applyFill="1" applyBorder="1"/>
    <xf numFmtId="1" fontId="38" fillId="0" borderId="13" xfId="0" applyNumberFormat="1" applyFont="1" applyBorder="1"/>
    <xf numFmtId="0" fontId="5" fillId="0" borderId="1" xfId="0" applyFont="1" applyBorder="1"/>
    <xf numFmtId="9" fontId="5" fillId="0" borderId="1" xfId="99" applyFont="1" applyBorder="1"/>
    <xf numFmtId="0" fontId="3" fillId="0" borderId="1" xfId="0" applyFont="1" applyBorder="1"/>
    <xf numFmtId="9" fontId="3" fillId="0" borderId="1" xfId="99" applyFont="1" applyBorder="1"/>
    <xf numFmtId="0" fontId="38" fillId="0" borderId="1" xfId="0" applyFont="1" applyFill="1" applyBorder="1"/>
    <xf numFmtId="0" fontId="40" fillId="0" borderId="1" xfId="0" applyFont="1" applyFill="1" applyBorder="1"/>
    <xf numFmtId="1" fontId="40" fillId="0" borderId="1" xfId="0" applyNumberFormat="1" applyFont="1" applyFill="1" applyBorder="1"/>
    <xf numFmtId="1" fontId="38" fillId="0" borderId="1" xfId="0" applyNumberFormat="1" applyFont="1" applyFill="1" applyBorder="1"/>
    <xf numFmtId="0" fontId="40" fillId="0" borderId="3" xfId="0" applyFont="1" applyFill="1" applyBorder="1"/>
    <xf numFmtId="0" fontId="40" fillId="0" borderId="4" xfId="0" applyFont="1" applyFill="1" applyBorder="1"/>
    <xf numFmtId="0" fontId="40" fillId="0" borderId="8" xfId="0" applyFont="1" applyFill="1" applyBorder="1"/>
    <xf numFmtId="0" fontId="37" fillId="0" borderId="6" xfId="0" applyFont="1" applyFill="1" applyBorder="1" applyAlignment="1">
      <alignment horizontal="right"/>
    </xf>
    <xf numFmtId="0" fontId="37" fillId="0" borderId="6" xfId="0" applyFont="1" applyFill="1" applyBorder="1" applyAlignment="1">
      <alignment horizontal="left"/>
    </xf>
    <xf numFmtId="0" fontId="37" fillId="0" borderId="6" xfId="0" applyFont="1" applyFill="1" applyBorder="1"/>
    <xf numFmtId="9" fontId="37" fillId="0" borderId="6" xfId="99" applyFont="1" applyFill="1" applyBorder="1"/>
    <xf numFmtId="0" fontId="0" fillId="0" borderId="0" xfId="0" applyFill="1" applyAlignment="1">
      <alignment wrapText="1"/>
    </xf>
    <xf numFmtId="0" fontId="39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horizontal="right" vertical="center"/>
    </xf>
    <xf numFmtId="9" fontId="40" fillId="0" borderId="1" xfId="99" applyFont="1" applyFill="1" applyBorder="1"/>
    <xf numFmtId="0" fontId="38" fillId="0" borderId="1" xfId="0" applyFont="1" applyFill="1" applyBorder="1" applyAlignment="1">
      <alignment horizontal="right" vertical="center"/>
    </xf>
    <xf numFmtId="0" fontId="32" fillId="0" borderId="0" xfId="0" applyFont="1" applyFill="1" applyAlignment="1">
      <alignment wrapText="1"/>
    </xf>
    <xf numFmtId="0" fontId="39" fillId="0" borderId="0" xfId="0" applyFont="1" applyFill="1"/>
    <xf numFmtId="0" fontId="38" fillId="0" borderId="3" xfId="0" applyFont="1" applyFill="1" applyBorder="1" applyAlignment="1">
      <alignment horizontal="right" vertical="center"/>
    </xf>
    <xf numFmtId="0" fontId="40" fillId="0" borderId="4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right" vertical="center"/>
    </xf>
    <xf numFmtId="0" fontId="41" fillId="0" borderId="3" xfId="0" applyFont="1" applyFill="1" applyBorder="1" applyAlignment="1">
      <alignment horizontal="left"/>
    </xf>
    <xf numFmtId="1" fontId="41" fillId="0" borderId="8" xfId="0" applyNumberFormat="1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left"/>
    </xf>
    <xf numFmtId="1" fontId="41" fillId="0" borderId="11" xfId="0" applyNumberFormat="1" applyFont="1" applyFill="1" applyBorder="1" applyAlignment="1">
      <alignment horizontal="left" vertical="center" wrapText="1"/>
    </xf>
    <xf numFmtId="0" fontId="40" fillId="0" borderId="11" xfId="0" applyFont="1" applyFill="1" applyBorder="1"/>
    <xf numFmtId="0" fontId="41" fillId="0" borderId="1" xfId="0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/>
    <xf numFmtId="9" fontId="40" fillId="0" borderId="11" xfId="99" applyFont="1" applyFill="1" applyBorder="1"/>
    <xf numFmtId="0" fontId="38" fillId="0" borderId="6" xfId="0" applyFont="1" applyFill="1" applyBorder="1" applyAlignment="1">
      <alignment horizontal="right" vertical="center"/>
    </xf>
    <xf numFmtId="0" fontId="40" fillId="0" borderId="6" xfId="0" applyFont="1" applyFill="1" applyBorder="1" applyAlignment="1">
      <alignment horizontal="left" vertical="center" wrapText="1"/>
    </xf>
    <xf numFmtId="0" fontId="40" fillId="0" borderId="6" xfId="0" applyFont="1" applyFill="1" applyBorder="1"/>
    <xf numFmtId="9" fontId="40" fillId="0" borderId="6" xfId="99" applyFont="1" applyFill="1" applyBorder="1"/>
    <xf numFmtId="0" fontId="38" fillId="0" borderId="10" xfId="0" applyFont="1" applyFill="1" applyBorder="1" applyAlignment="1">
      <alignment horizontal="right" vertical="center"/>
    </xf>
    <xf numFmtId="0" fontId="40" fillId="0" borderId="9" xfId="0" applyFont="1" applyFill="1" applyBorder="1"/>
    <xf numFmtId="9" fontId="40" fillId="0" borderId="2" xfId="99" applyFont="1" applyFill="1" applyBorder="1"/>
    <xf numFmtId="0" fontId="40" fillId="0" borderId="10" xfId="0" applyFont="1" applyFill="1" applyBorder="1"/>
    <xf numFmtId="0" fontId="38" fillId="0" borderId="12" xfId="0" applyFont="1" applyFill="1" applyBorder="1" applyAlignment="1">
      <alignment vertical="center" wrapText="1"/>
    </xf>
    <xf numFmtId="3" fontId="38" fillId="0" borderId="13" xfId="98" applyNumberFormat="1" applyFont="1" applyFill="1" applyBorder="1" applyAlignment="1">
      <alignment horizontal="right" vertical="center"/>
    </xf>
    <xf numFmtId="9" fontId="38" fillId="0" borderId="13" xfId="99" applyFont="1" applyFill="1" applyBorder="1" applyAlignment="1">
      <alignment horizontal="right" vertical="center"/>
    </xf>
    <xf numFmtId="3" fontId="38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left"/>
    </xf>
    <xf numFmtId="0" fontId="40" fillId="0" borderId="0" xfId="0" applyFont="1" applyFill="1"/>
    <xf numFmtId="9" fontId="40" fillId="0" borderId="0" xfId="99" applyFont="1" applyFill="1"/>
    <xf numFmtId="0" fontId="34" fillId="0" borderId="26" xfId="0" applyFont="1" applyBorder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5" fillId="0" borderId="18" xfId="0" applyNumberFormat="1" applyFont="1" applyBorder="1" applyAlignment="1">
      <alignment vertical="center" wrapText="1"/>
    </xf>
    <xf numFmtId="49" fontId="35" fillId="0" borderId="23" xfId="0" applyNumberFormat="1" applyFont="1" applyBorder="1" applyAlignment="1">
      <alignment vertical="center" wrapText="1"/>
    </xf>
    <xf numFmtId="3" fontId="33" fillId="0" borderId="8" xfId="0" applyNumberFormat="1" applyFont="1" applyFill="1" applyBorder="1"/>
    <xf numFmtId="3" fontId="34" fillId="0" borderId="0" xfId="0" applyNumberFormat="1" applyFont="1" applyFill="1" applyBorder="1"/>
    <xf numFmtId="3" fontId="33" fillId="0" borderId="61" xfId="0" applyNumberFormat="1" applyFont="1" applyFill="1" applyBorder="1"/>
    <xf numFmtId="0" fontId="5" fillId="0" borderId="18" xfId="0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 wrapText="1" indent="2"/>
    </xf>
    <xf numFmtId="0" fontId="38" fillId="0" borderId="64" xfId="0" applyFont="1" applyBorder="1" applyAlignment="1">
      <alignment horizontal="center" vertical="center"/>
    </xf>
    <xf numFmtId="9" fontId="40" fillId="0" borderId="0" xfId="0" applyNumberFormat="1" applyFont="1" applyBorder="1"/>
    <xf numFmtId="167" fontId="38" fillId="4" borderId="50" xfId="98" applyNumberFormat="1" applyFont="1" applyFill="1" applyBorder="1" applyAlignment="1">
      <alignment horizontal="center" vertical="center" wrapText="1"/>
    </xf>
    <xf numFmtId="9" fontId="38" fillId="0" borderId="50" xfId="0" applyNumberFormat="1" applyFont="1" applyBorder="1" applyAlignment="1">
      <alignment horizontal="center" vertical="center" wrapText="1"/>
    </xf>
    <xf numFmtId="9" fontId="38" fillId="0" borderId="56" xfId="0" applyNumberFormat="1" applyFont="1" applyBorder="1" applyAlignment="1">
      <alignment horizontal="center" vertical="center" wrapText="1"/>
    </xf>
    <xf numFmtId="9" fontId="40" fillId="0" borderId="28" xfId="0" applyNumberFormat="1" applyFont="1" applyBorder="1"/>
    <xf numFmtId="9" fontId="40" fillId="0" borderId="60" xfId="0" applyNumberFormat="1" applyFont="1" applyBorder="1"/>
    <xf numFmtId="9" fontId="40" fillId="0" borderId="29" xfId="0" applyNumberFormat="1" applyFont="1" applyBorder="1"/>
    <xf numFmtId="0" fontId="38" fillId="4" borderId="50" xfId="0" applyFont="1" applyFill="1" applyBorder="1" applyAlignment="1">
      <alignment horizontal="center" vertical="center" wrapText="1"/>
    </xf>
    <xf numFmtId="3" fontId="38" fillId="0" borderId="53" xfId="0" applyNumberFormat="1" applyFont="1" applyBorder="1" applyAlignment="1">
      <alignment vertical="center"/>
    </xf>
    <xf numFmtId="9" fontId="38" fillId="0" borderId="29" xfId="0" applyNumberFormat="1" applyFont="1" applyBorder="1" applyAlignment="1">
      <alignment horizontal="center" vertical="center" wrapText="1"/>
    </xf>
    <xf numFmtId="3" fontId="3" fillId="32" borderId="1" xfId="0" applyNumberFormat="1" applyFont="1" applyFill="1" applyBorder="1" applyAlignment="1">
      <alignment horizontal="right" vertical="center" wrapText="1"/>
    </xf>
    <xf numFmtId="0" fontId="40" fillId="0" borderId="1" xfId="0" applyFont="1" applyBorder="1" applyAlignment="1">
      <alignment horizontal="right" vertical="center" wrapText="1"/>
    </xf>
    <xf numFmtId="0" fontId="40" fillId="0" borderId="1" xfId="0" applyFont="1" applyBorder="1" applyAlignment="1">
      <alignment horizontal="right"/>
    </xf>
    <xf numFmtId="9" fontId="40" fillId="0" borderId="1" xfId="99" applyFont="1" applyBorder="1" applyAlignment="1">
      <alignment horizontal="right"/>
    </xf>
    <xf numFmtId="0" fontId="40" fillId="0" borderId="1" xfId="0" applyFont="1" applyFill="1" applyBorder="1" applyAlignment="1">
      <alignment horizontal="right"/>
    </xf>
    <xf numFmtId="0" fontId="41" fillId="0" borderId="8" xfId="0" applyFont="1" applyBorder="1" applyAlignment="1">
      <alignment horizontal="right" vertical="center" wrapText="1"/>
    </xf>
    <xf numFmtId="0" fontId="4" fillId="0" borderId="2" xfId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82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9" fontId="33" fillId="0" borderId="1" xfId="99" applyFont="1" applyFill="1" applyBorder="1"/>
    <xf numFmtId="0" fontId="0" fillId="0" borderId="0" xfId="0" applyFill="1"/>
    <xf numFmtId="0" fontId="34" fillId="0" borderId="0" xfId="0" applyFont="1" applyFill="1" applyBorder="1"/>
    <xf numFmtId="3" fontId="7" fillId="0" borderId="80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74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74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5" xfId="0" applyNumberFormat="1" applyFont="1" applyFill="1" applyBorder="1" applyAlignment="1" applyProtection="1">
      <alignment vertical="center" wrapText="1"/>
      <protection locked="0"/>
    </xf>
    <xf numFmtId="3" fontId="3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3" fontId="38" fillId="0" borderId="41" xfId="0" applyNumberFormat="1" applyFont="1" applyBorder="1" applyAlignment="1">
      <alignment horizontal="center" vertical="center"/>
    </xf>
    <xf numFmtId="165" fontId="3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4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74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center" vertical="center" wrapText="1"/>
    </xf>
    <xf numFmtId="0" fontId="3" fillId="0" borderId="41" xfId="0" applyFont="1" applyFill="1" applyBorder="1"/>
    <xf numFmtId="0" fontId="74" fillId="0" borderId="41" xfId="0" applyFont="1" applyFill="1" applyBorder="1"/>
    <xf numFmtId="0" fontId="3" fillId="0" borderId="41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8" fillId="0" borderId="1" xfId="0" applyFont="1" applyBorder="1" applyAlignment="1">
      <alignment horizontal="right"/>
    </xf>
    <xf numFmtId="0" fontId="38" fillId="0" borderId="1" xfId="0" applyFont="1" applyBorder="1" applyAlignment="1">
      <alignment horizontal="right" vertical="center" wrapText="1"/>
    </xf>
    <xf numFmtId="0" fontId="40" fillId="0" borderId="4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0" fillId="0" borderId="6" xfId="0" applyFont="1" applyBorder="1" applyAlignment="1">
      <alignment horizontal="right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right"/>
    </xf>
    <xf numFmtId="0" fontId="40" fillId="0" borderId="1" xfId="0" applyFont="1" applyBorder="1" applyAlignment="1">
      <alignment horizontal="right" wrapText="1"/>
    </xf>
    <xf numFmtId="0" fontId="40" fillId="0" borderId="1" xfId="0" applyFont="1" applyBorder="1" applyAlignment="1"/>
    <xf numFmtId="9" fontId="40" fillId="0" borderId="1" xfId="99" applyFont="1" applyBorder="1" applyAlignment="1"/>
    <xf numFmtId="0" fontId="38" fillId="0" borderId="1" xfId="0" applyFont="1" applyBorder="1" applyAlignment="1"/>
    <xf numFmtId="0" fontId="41" fillId="0" borderId="8" xfId="0" applyFont="1" applyBorder="1" applyAlignment="1">
      <alignment horizontal="right" wrapText="1"/>
    </xf>
    <xf numFmtId="0" fontId="38" fillId="0" borderId="4" xfId="0" applyFont="1" applyBorder="1" applyAlignment="1">
      <alignment horizontal="right" wrapText="1"/>
    </xf>
    <xf numFmtId="0" fontId="5" fillId="0" borderId="1" xfId="1" applyFont="1" applyFill="1" applyBorder="1" applyAlignment="1">
      <alignment horizontal="center" vertical="center" wrapText="1"/>
    </xf>
    <xf numFmtId="3" fontId="4" fillId="0" borderId="8" xfId="42" applyNumberFormat="1" applyFont="1" applyFill="1" applyBorder="1"/>
    <xf numFmtId="0" fontId="40" fillId="31" borderId="1" xfId="0" applyFont="1" applyFill="1" applyBorder="1"/>
    <xf numFmtId="1" fontId="40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/>
    <xf numFmtId="0" fontId="79" fillId="0" borderId="1" xfId="0" applyFont="1" applyBorder="1"/>
    <xf numFmtId="0" fontId="79" fillId="0" borderId="1" xfId="0" applyFont="1" applyFill="1" applyBorder="1"/>
    <xf numFmtId="0" fontId="79" fillId="0" borderId="0" xfId="0" applyFont="1" applyAlignment="1">
      <alignment horizontal="right"/>
    </xf>
    <xf numFmtId="1" fontId="79" fillId="0" borderId="0" xfId="0" applyNumberFormat="1" applyFont="1"/>
    <xf numFmtId="3" fontId="79" fillId="0" borderId="0" xfId="0" applyNumberFormat="1" applyFont="1" applyFill="1"/>
    <xf numFmtId="0" fontId="38" fillId="0" borderId="1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3" fontId="40" fillId="0" borderId="1" xfId="0" applyNumberFormat="1" applyFont="1" applyFill="1" applyBorder="1"/>
    <xf numFmtId="3" fontId="38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41" fillId="0" borderId="1" xfId="0" applyFont="1" applyFill="1" applyBorder="1" applyAlignment="1">
      <alignment horizontal="left"/>
    </xf>
    <xf numFmtId="1" fontId="41" fillId="0" borderId="1" xfId="0" applyNumberFormat="1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Border="1" applyAlignment="1">
      <alignment horizontal="right" wrapText="1"/>
    </xf>
    <xf numFmtId="1" fontId="3" fillId="0" borderId="1" xfId="0" applyNumberFormat="1" applyFont="1" applyBorder="1"/>
    <xf numFmtId="3" fontId="33" fillId="0" borderId="18" xfId="98" applyNumberFormat="1" applyFont="1" applyFill="1" applyBorder="1"/>
    <xf numFmtId="3" fontId="33" fillId="0" borderId="1" xfId="98" applyNumberFormat="1" applyFont="1" applyFill="1" applyBorder="1"/>
    <xf numFmtId="3" fontId="33" fillId="0" borderId="19" xfId="98" applyNumberFormat="1" applyFont="1" applyFill="1" applyBorder="1"/>
    <xf numFmtId="3" fontId="33" fillId="0" borderId="8" xfId="98" applyNumberFormat="1" applyFont="1" applyFill="1" applyBorder="1"/>
    <xf numFmtId="3" fontId="33" fillId="0" borderId="3" xfId="98" applyNumberFormat="1" applyFont="1" applyFill="1" applyBorder="1"/>
    <xf numFmtId="3" fontId="34" fillId="0" borderId="25" xfId="98" applyNumberFormat="1" applyFont="1" applyFill="1" applyBorder="1"/>
    <xf numFmtId="3" fontId="34" fillId="0" borderId="0" xfId="98" applyNumberFormat="1" applyFont="1" applyFill="1" applyBorder="1"/>
    <xf numFmtId="3" fontId="34" fillId="0" borderId="26" xfId="98" applyNumberFormat="1" applyFont="1" applyFill="1" applyBorder="1"/>
    <xf numFmtId="3" fontId="34" fillId="0" borderId="18" xfId="98" applyNumberFormat="1" applyFont="1" applyFill="1" applyBorder="1"/>
    <xf numFmtId="3" fontId="34" fillId="0" borderId="1" xfId="98" applyNumberFormat="1" applyFont="1" applyFill="1" applyBorder="1"/>
    <xf numFmtId="3" fontId="34" fillId="0" borderId="19" xfId="98" applyNumberFormat="1" applyFont="1" applyFill="1" applyBorder="1"/>
    <xf numFmtId="3" fontId="34" fillId="0" borderId="8" xfId="98" applyNumberFormat="1" applyFont="1" applyFill="1" applyBorder="1"/>
    <xf numFmtId="3" fontId="34" fillId="0" borderId="3" xfId="98" applyNumberFormat="1" applyFont="1" applyFill="1" applyBorder="1"/>
    <xf numFmtId="3" fontId="38" fillId="0" borderId="0" xfId="0" applyNumberFormat="1" applyFont="1" applyBorder="1"/>
    <xf numFmtId="3" fontId="81" fillId="0" borderId="0" xfId="0" applyNumberFormat="1" applyFont="1"/>
    <xf numFmtId="0" fontId="81" fillId="0" borderId="0" xfId="0" applyFont="1"/>
    <xf numFmtId="166" fontId="79" fillId="0" borderId="0" xfId="0" applyNumberFormat="1" applyFont="1"/>
    <xf numFmtId="0" fontId="80" fillId="0" borderId="0" xfId="0" applyFont="1" applyAlignment="1">
      <alignment wrapText="1"/>
    </xf>
    <xf numFmtId="166" fontId="81" fillId="0" borderId="0" xfId="0" applyNumberFormat="1" applyFont="1"/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5" fillId="0" borderId="5" xfId="0" applyNumberFormat="1" applyFont="1" applyFill="1" applyBorder="1" applyAlignment="1" applyProtection="1">
      <alignment vertical="center" wrapText="1"/>
      <protection locked="0"/>
    </xf>
    <xf numFmtId="165" fontId="34" fillId="0" borderId="1" xfId="0" applyNumberFormat="1" applyFont="1" applyFill="1" applyBorder="1" applyAlignment="1">
      <alignment horizontal="center" vertical="center" wrapText="1"/>
    </xf>
    <xf numFmtId="165" fontId="34" fillId="0" borderId="5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4" fillId="0" borderId="13" xfId="0" applyNumberFormat="1" applyFont="1" applyFill="1" applyBorder="1" applyAlignment="1" applyProtection="1">
      <alignment vertical="center" wrapText="1"/>
      <protection locked="0"/>
    </xf>
    <xf numFmtId="3" fontId="3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4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3" fontId="34" fillId="0" borderId="2" xfId="0" applyNumberFormat="1" applyFont="1" applyFill="1" applyBorder="1" applyAlignment="1" applyProtection="1">
      <alignment vertical="center" wrapText="1"/>
      <protection locked="0"/>
    </xf>
    <xf numFmtId="3" fontId="34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33" fillId="0" borderId="1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 applyProtection="1">
      <alignment vertical="center" wrapText="1"/>
      <protection locked="0"/>
    </xf>
    <xf numFmtId="3" fontId="3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8" fillId="4" borderId="27" xfId="0" applyFont="1" applyFill="1" applyBorder="1" applyAlignment="1">
      <alignment horizontal="center" vertical="center" wrapText="1"/>
    </xf>
    <xf numFmtId="167" fontId="38" fillId="0" borderId="27" xfId="98" applyNumberFormat="1" applyFont="1" applyBorder="1" applyAlignment="1">
      <alignment horizontal="center" vertical="center"/>
    </xf>
    <xf numFmtId="0" fontId="40" fillId="0" borderId="26" xfId="0" applyFont="1" applyBorder="1"/>
    <xf numFmtId="0" fontId="40" fillId="0" borderId="90" xfId="0" applyFont="1" applyBorder="1"/>
    <xf numFmtId="168" fontId="5" fillId="0" borderId="1" xfId="98" applyNumberFormat="1" applyFont="1" applyBorder="1" applyAlignment="1">
      <alignment horizontal="center" vertical="center" wrapText="1"/>
    </xf>
    <xf numFmtId="168" fontId="5" fillId="0" borderId="8" xfId="98" applyNumberFormat="1" applyFont="1" applyFill="1" applyBorder="1" applyAlignment="1">
      <alignment wrapText="1"/>
    </xf>
    <xf numFmtId="168" fontId="5" fillId="0" borderId="1" xfId="98" applyNumberFormat="1" applyFont="1" applyBorder="1" applyAlignment="1">
      <alignment horizontal="right" vertical="center" wrapText="1"/>
    </xf>
    <xf numFmtId="168" fontId="7" fillId="0" borderId="8" xfId="98" applyNumberFormat="1" applyFont="1" applyFill="1" applyBorder="1" applyAlignment="1">
      <alignment wrapText="1"/>
    </xf>
    <xf numFmtId="168" fontId="7" fillId="0" borderId="1" xfId="98" applyNumberFormat="1" applyFont="1" applyBorder="1" applyAlignment="1">
      <alignment horizontal="right" vertical="center" wrapText="1"/>
    </xf>
    <xf numFmtId="168" fontId="7" fillId="0" borderId="1" xfId="98" applyNumberFormat="1" applyFont="1" applyBorder="1" applyAlignment="1">
      <alignment horizontal="center" vertical="center" wrapText="1"/>
    </xf>
    <xf numFmtId="168" fontId="3" fillId="0" borderId="8" xfId="98" applyNumberFormat="1" applyFont="1" applyFill="1" applyBorder="1" applyAlignment="1">
      <alignment wrapText="1"/>
    </xf>
    <xf numFmtId="168" fontId="3" fillId="0" borderId="1" xfId="98" applyNumberFormat="1" applyFont="1" applyBorder="1" applyAlignment="1">
      <alignment horizontal="right" vertical="center" wrapText="1"/>
    </xf>
    <xf numFmtId="168" fontId="3" fillId="0" borderId="1" xfId="98" applyNumberFormat="1" applyFont="1" applyBorder="1" applyAlignment="1">
      <alignment horizontal="center" vertical="center" wrapText="1"/>
    </xf>
    <xf numFmtId="168" fontId="4" fillId="0" borderId="1" xfId="98" applyNumberFormat="1" applyFont="1" applyFill="1" applyBorder="1" applyAlignment="1">
      <alignment vertical="center"/>
    </xf>
    <xf numFmtId="168" fontId="34" fillId="0" borderId="1" xfId="98" applyNumberFormat="1" applyFont="1" applyBorder="1"/>
    <xf numFmtId="168" fontId="3" fillId="0" borderId="1" xfId="98" applyNumberFormat="1" applyFont="1" applyFill="1" applyBorder="1" applyAlignment="1">
      <alignment wrapText="1"/>
    </xf>
    <xf numFmtId="168" fontId="2" fillId="0" borderId="1" xfId="98" applyNumberFormat="1" applyFont="1" applyFill="1" applyBorder="1" applyAlignment="1">
      <alignment vertical="center"/>
    </xf>
    <xf numFmtId="168" fontId="33" fillId="0" borderId="1" xfId="98" applyNumberFormat="1" applyFont="1" applyBorder="1"/>
    <xf numFmtId="168" fontId="5" fillId="0" borderId="1" xfId="98" applyNumberFormat="1" applyFont="1" applyFill="1" applyBorder="1" applyAlignment="1">
      <alignment wrapText="1"/>
    </xf>
    <xf numFmtId="168" fontId="7" fillId="0" borderId="1" xfId="98" applyNumberFormat="1" applyFont="1" applyFill="1" applyBorder="1" applyAlignment="1">
      <alignment wrapText="1"/>
    </xf>
    <xf numFmtId="168" fontId="6" fillId="0" borderId="1" xfId="98" applyNumberFormat="1" applyFont="1" applyFill="1" applyBorder="1" applyAlignment="1">
      <alignment vertical="center"/>
    </xf>
    <xf numFmtId="168" fontId="4" fillId="0" borderId="1" xfId="98" applyNumberFormat="1" applyFont="1" applyFill="1" applyBorder="1" applyAlignment="1">
      <alignment wrapText="1"/>
    </xf>
    <xf numFmtId="168" fontId="3" fillId="0" borderId="1" xfId="98" applyNumberFormat="1" applyFont="1" applyFill="1" applyBorder="1" applyAlignment="1"/>
    <xf numFmtId="168" fontId="34" fillId="0" borderId="0" xfId="98" applyNumberFormat="1" applyFont="1" applyBorder="1" applyAlignment="1"/>
    <xf numFmtId="168" fontId="34" fillId="0" borderId="0" xfId="98" applyNumberFormat="1" applyFont="1" applyBorder="1"/>
    <xf numFmtId="168" fontId="4" fillId="0" borderId="1" xfId="98" applyNumberFormat="1" applyFont="1" applyFill="1" applyBorder="1" applyAlignment="1">
      <alignment vertical="center" wrapText="1"/>
    </xf>
    <xf numFmtId="168" fontId="2" fillId="0" borderId="1" xfId="98" applyNumberFormat="1" applyFont="1" applyFill="1" applyBorder="1" applyAlignment="1">
      <alignment vertical="center" wrapText="1"/>
    </xf>
    <xf numFmtId="168" fontId="2" fillId="0" borderId="0" xfId="98" applyNumberFormat="1" applyFont="1" applyFill="1" applyBorder="1" applyAlignment="1">
      <alignment horizontal="left" vertical="center"/>
    </xf>
    <xf numFmtId="168" fontId="5" fillId="0" borderId="1" xfId="98" applyNumberFormat="1" applyFont="1" applyFill="1" applyBorder="1" applyAlignment="1">
      <alignment vertical="center" wrapText="1"/>
    </xf>
    <xf numFmtId="168" fontId="33" fillId="0" borderId="1" xfId="98" applyNumberFormat="1" applyFont="1" applyBorder="1" applyAlignment="1"/>
    <xf numFmtId="168" fontId="33" fillId="0" borderId="1" xfId="98" applyNumberFormat="1" applyFont="1" applyBorder="1" applyAlignment="1">
      <alignment horizontal="center"/>
    </xf>
    <xf numFmtId="9" fontId="0" fillId="0" borderId="0" xfId="99" applyFont="1" applyBorder="1"/>
    <xf numFmtId="9" fontId="5" fillId="0" borderId="1" xfId="99" applyFont="1" applyBorder="1" applyAlignment="1">
      <alignment horizontal="right" vertical="center" wrapText="1"/>
    </xf>
    <xf numFmtId="9" fontId="34" fillId="0" borderId="0" xfId="99" applyFont="1" applyBorder="1"/>
    <xf numFmtId="3" fontId="79" fillId="0" borderId="1" xfId="0" applyNumberFormat="1" applyFont="1" applyBorder="1"/>
    <xf numFmtId="3" fontId="5" fillId="0" borderId="78" xfId="0" applyNumberFormat="1" applyFont="1" applyFill="1" applyBorder="1" applyAlignment="1">
      <alignment horizontal="right" vertical="center" wrapText="1"/>
    </xf>
    <xf numFmtId="0" fontId="5" fillId="0" borderId="86" xfId="0" applyFont="1" applyBorder="1" applyAlignment="1">
      <alignment vertical="center" wrapText="1"/>
    </xf>
    <xf numFmtId="0" fontId="40" fillId="0" borderId="53" xfId="0" applyFont="1" applyBorder="1"/>
    <xf numFmtId="3" fontId="40" fillId="0" borderId="53" xfId="0" applyNumberFormat="1" applyFont="1" applyBorder="1"/>
    <xf numFmtId="9" fontId="40" fillId="0" borderId="52" xfId="0" applyNumberFormat="1" applyFont="1" applyBorder="1"/>
    <xf numFmtId="9" fontId="40" fillId="0" borderId="52" xfId="99" applyFont="1" applyBorder="1"/>
    <xf numFmtId="3" fontId="40" fillId="4" borderId="60" xfId="0" applyNumberFormat="1" applyFont="1" applyFill="1" applyBorder="1"/>
    <xf numFmtId="3" fontId="7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5" fillId="0" borderId="1" xfId="0" applyFont="1" applyBorder="1" applyAlignment="1"/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 wrapText="1"/>
    </xf>
    <xf numFmtId="3" fontId="3" fillId="0" borderId="13" xfId="0" applyNumberFormat="1" applyFont="1" applyBorder="1"/>
    <xf numFmtId="49" fontId="34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 applyProtection="1">
      <alignment vertical="center" wrapText="1"/>
      <protection locked="0"/>
    </xf>
    <xf numFmtId="0" fontId="32" fillId="0" borderId="0" xfId="41" applyFont="1" applyAlignment="1">
      <alignment horizontal="center" vertical="center" wrapText="1"/>
    </xf>
    <xf numFmtId="0" fontId="32" fillId="0" borderId="0" xfId="41" applyFont="1" applyAlignment="1">
      <alignment vertical="top" wrapText="1"/>
    </xf>
    <xf numFmtId="0" fontId="88" fillId="0" borderId="41" xfId="41" applyFont="1" applyBorder="1" applyAlignment="1">
      <alignment horizontal="left" vertical="top" wrapText="1"/>
    </xf>
    <xf numFmtId="0" fontId="59" fillId="0" borderId="0" xfId="41" applyAlignment="1">
      <alignment vertical="top" wrapText="1"/>
    </xf>
    <xf numFmtId="0" fontId="86" fillId="0" borderId="41" xfId="41" applyFont="1" applyBorder="1" applyAlignment="1">
      <alignment vertical="top" wrapText="1"/>
    </xf>
    <xf numFmtId="0" fontId="88" fillId="0" borderId="41" xfId="41" applyFont="1" applyBorder="1" applyAlignment="1">
      <alignment vertical="top" wrapText="1"/>
    </xf>
    <xf numFmtId="0" fontId="86" fillId="0" borderId="41" xfId="41" applyFont="1" applyFill="1" applyBorder="1" applyAlignment="1">
      <alignment vertical="top" wrapText="1"/>
    </xf>
    <xf numFmtId="0" fontId="89" fillId="0" borderId="41" xfId="41" applyFont="1" applyBorder="1" applyAlignment="1">
      <alignment vertical="top" wrapText="1"/>
    </xf>
    <xf numFmtId="0" fontId="90" fillId="0" borderId="41" xfId="41" applyFont="1" applyBorder="1" applyAlignment="1">
      <alignment vertical="top" wrapText="1"/>
    </xf>
    <xf numFmtId="0" fontId="89" fillId="0" borderId="41" xfId="41" applyFont="1" applyFill="1" applyBorder="1" applyAlignment="1">
      <alignment vertical="top" wrapText="1"/>
    </xf>
    <xf numFmtId="0" fontId="59" fillId="0" borderId="0" xfId="41" applyFill="1" applyAlignment="1">
      <alignment vertical="top" wrapText="1"/>
    </xf>
    <xf numFmtId="0" fontId="91" fillId="0" borderId="41" xfId="41" applyFont="1" applyBorder="1" applyAlignment="1">
      <alignment vertical="top" wrapText="1"/>
    </xf>
    <xf numFmtId="169" fontId="92" fillId="0" borderId="0" xfId="41" applyNumberFormat="1" applyFont="1" applyAlignment="1">
      <alignment vertical="top" wrapText="1"/>
    </xf>
    <xf numFmtId="169" fontId="93" fillId="38" borderId="0" xfId="41" applyNumberFormat="1" applyFont="1" applyFill="1" applyAlignment="1">
      <alignment vertical="top" wrapText="1"/>
    </xf>
    <xf numFmtId="0" fontId="59" fillId="0" borderId="0" xfId="41"/>
    <xf numFmtId="49" fontId="59" fillId="0" borderId="0" xfId="41" quotePrefix="1" applyNumberFormat="1" applyAlignment="1">
      <alignment vertical="top" wrapText="1"/>
    </xf>
    <xf numFmtId="0" fontId="59" fillId="0" borderId="0" xfId="41" quotePrefix="1" applyAlignment="1">
      <alignment vertical="top" wrapText="1"/>
    </xf>
    <xf numFmtId="3" fontId="59" fillId="0" borderId="0" xfId="41" applyNumberFormat="1" applyAlignment="1">
      <alignment vertical="top" wrapText="1"/>
    </xf>
    <xf numFmtId="0" fontId="92" fillId="0" borderId="0" xfId="41" applyFont="1" applyAlignment="1">
      <alignment vertical="top" wrapText="1"/>
    </xf>
    <xf numFmtId="0" fontId="85" fillId="33" borderId="13" xfId="41" applyFont="1" applyFill="1" applyBorder="1" applyAlignment="1">
      <alignment horizontal="center" vertical="center" wrapText="1"/>
    </xf>
    <xf numFmtId="0" fontId="84" fillId="0" borderId="34" xfId="41" applyFont="1" applyBorder="1" applyAlignment="1">
      <alignment vertical="center" wrapText="1"/>
    </xf>
    <xf numFmtId="0" fontId="86" fillId="0" borderId="13" xfId="100" applyFont="1" applyBorder="1" applyAlignment="1">
      <alignment horizontal="center" vertical="center"/>
    </xf>
    <xf numFmtId="0" fontId="86" fillId="0" borderId="14" xfId="41" applyFont="1" applyBorder="1" applyAlignment="1">
      <alignment horizontal="center" vertical="center" wrapText="1"/>
    </xf>
    <xf numFmtId="0" fontId="87" fillId="5" borderId="34" xfId="41" applyFont="1" applyFill="1" applyBorder="1" applyAlignment="1">
      <alignment horizontal="left" vertical="center" wrapText="1"/>
    </xf>
    <xf numFmtId="0" fontId="86" fillId="34" borderId="34" xfId="41" applyFont="1" applyFill="1" applyBorder="1" applyAlignment="1">
      <alignment vertical="top" wrapText="1"/>
    </xf>
    <xf numFmtId="0" fontId="86" fillId="35" borderId="40" xfId="41" applyFont="1" applyFill="1" applyBorder="1" applyAlignment="1">
      <alignment vertical="top" wrapText="1"/>
    </xf>
    <xf numFmtId="0" fontId="86" fillId="0" borderId="33" xfId="41" applyFont="1" applyBorder="1" applyAlignment="1">
      <alignment vertical="top" wrapText="1"/>
    </xf>
    <xf numFmtId="0" fontId="86" fillId="0" borderId="50" xfId="41" applyFont="1" applyFill="1" applyBorder="1" applyAlignment="1">
      <alignment vertical="top" wrapText="1"/>
    </xf>
    <xf numFmtId="0" fontId="86" fillId="36" borderId="34" xfId="41" applyFont="1" applyFill="1" applyBorder="1" applyAlignment="1">
      <alignment horizontal="left" vertical="center" wrapText="1"/>
    </xf>
    <xf numFmtId="0" fontId="86" fillId="5" borderId="99" xfId="41" applyFont="1" applyFill="1" applyBorder="1" applyAlignment="1">
      <alignment vertical="top" wrapText="1"/>
    </xf>
    <xf numFmtId="169" fontId="86" fillId="5" borderId="104" xfId="41" applyNumberFormat="1" applyFont="1" applyFill="1" applyBorder="1" applyAlignment="1">
      <alignment vertical="center" wrapText="1"/>
    </xf>
    <xf numFmtId="0" fontId="88" fillId="0" borderId="33" xfId="41" applyFont="1" applyBorder="1" applyAlignment="1">
      <alignment vertical="top" wrapText="1"/>
    </xf>
    <xf numFmtId="169" fontId="87" fillId="5" borderId="13" xfId="41" applyNumberFormat="1" applyFont="1" applyFill="1" applyBorder="1" applyAlignment="1">
      <alignment horizontal="right" vertical="center" wrapText="1"/>
    </xf>
    <xf numFmtId="169" fontId="86" fillId="35" borderId="49" xfId="41" applyNumberFormat="1" applyFont="1" applyFill="1" applyBorder="1" applyAlignment="1">
      <alignment vertical="center" wrapText="1"/>
    </xf>
    <xf numFmtId="169" fontId="88" fillId="0" borderId="1" xfId="41" applyNumberFormat="1" applyFont="1" applyBorder="1" applyAlignment="1">
      <alignment vertical="center" wrapText="1"/>
    </xf>
    <xf numFmtId="169" fontId="91" fillId="0" borderId="1" xfId="41" applyNumberFormat="1" applyFont="1" applyBorder="1" applyAlignment="1">
      <alignment vertical="center" wrapText="1"/>
    </xf>
    <xf numFmtId="169" fontId="88" fillId="0" borderId="21" xfId="41" applyNumberFormat="1" applyFont="1" applyBorder="1" applyAlignment="1">
      <alignment vertical="center" wrapText="1"/>
    </xf>
    <xf numFmtId="169" fontId="86" fillId="36" borderId="13" xfId="41" applyNumberFormat="1" applyFont="1" applyFill="1" applyBorder="1" applyAlignment="1">
      <alignment vertical="center" wrapText="1"/>
    </xf>
    <xf numFmtId="169" fontId="88" fillId="37" borderId="5" xfId="41" applyNumberFormat="1" applyFont="1" applyFill="1" applyBorder="1" applyAlignment="1">
      <alignment vertical="center" wrapText="1"/>
    </xf>
    <xf numFmtId="169" fontId="88" fillId="31" borderId="1" xfId="41" applyNumberFormat="1" applyFont="1" applyFill="1" applyBorder="1" applyAlignment="1">
      <alignment vertical="center" wrapText="1"/>
    </xf>
    <xf numFmtId="169" fontId="88" fillId="37" borderId="1" xfId="41" applyNumberFormat="1" applyFont="1" applyFill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167" fontId="3" fillId="0" borderId="40" xfId="98" applyNumberFormat="1" applyFont="1" applyBorder="1" applyAlignment="1">
      <alignment horizontal="center" vertical="center"/>
    </xf>
    <xf numFmtId="167" fontId="5" fillId="0" borderId="41" xfId="98" applyNumberFormat="1" applyFont="1" applyBorder="1"/>
    <xf numFmtId="167" fontId="3" fillId="0" borderId="41" xfId="98" applyNumberFormat="1" applyFont="1" applyBorder="1" applyAlignment="1">
      <alignment horizontal="center" vertical="center"/>
    </xf>
    <xf numFmtId="167" fontId="7" fillId="0" borderId="41" xfId="98" applyNumberFormat="1" applyFont="1" applyBorder="1"/>
    <xf numFmtId="167" fontId="5" fillId="0" borderId="53" xfId="98" applyNumberFormat="1" applyFont="1" applyBorder="1"/>
    <xf numFmtId="167" fontId="5" fillId="4" borderId="33" xfId="98" applyNumberFormat="1" applyFont="1" applyFill="1" applyBorder="1"/>
    <xf numFmtId="167" fontId="3" fillId="0" borderId="34" xfId="98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/>
    </xf>
    <xf numFmtId="0" fontId="94" fillId="0" borderId="37" xfId="0" applyFont="1" applyBorder="1"/>
    <xf numFmtId="167" fontId="3" fillId="0" borderId="50" xfId="98" applyNumberFormat="1" applyFont="1" applyBorder="1" applyAlignment="1">
      <alignment horizontal="center" vertical="center"/>
    </xf>
    <xf numFmtId="167" fontId="3" fillId="4" borderId="33" xfId="98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167" fontId="3" fillId="0" borderId="64" xfId="98" applyNumberFormat="1" applyFont="1" applyBorder="1" applyAlignment="1">
      <alignment horizontal="center" vertical="center"/>
    </xf>
    <xf numFmtId="167" fontId="5" fillId="0" borderId="56" xfId="98" applyNumberFormat="1" applyFont="1" applyBorder="1"/>
    <xf numFmtId="167" fontId="5" fillId="0" borderId="50" xfId="98" applyNumberFormat="1" applyFont="1" applyBorder="1"/>
    <xf numFmtId="167" fontId="5" fillId="0" borderId="28" xfId="98" applyNumberFormat="1" applyFont="1" applyBorder="1"/>
    <xf numFmtId="0" fontId="5" fillId="0" borderId="0" xfId="0" applyFont="1" applyBorder="1"/>
    <xf numFmtId="167" fontId="3" fillId="0" borderId="28" xfId="98" applyNumberFormat="1" applyFont="1" applyBorder="1" applyAlignment="1">
      <alignment horizontal="center"/>
    </xf>
    <xf numFmtId="167" fontId="3" fillId="0" borderId="41" xfId="98" applyNumberFormat="1" applyFont="1" applyBorder="1" applyAlignment="1">
      <alignment horizontal="center"/>
    </xf>
    <xf numFmtId="167" fontId="5" fillId="4" borderId="28" xfId="98" applyNumberFormat="1" applyFont="1" applyFill="1" applyBorder="1"/>
    <xf numFmtId="167" fontId="5" fillId="4" borderId="41" xfId="98" applyNumberFormat="1" applyFont="1" applyFill="1" applyBorder="1"/>
    <xf numFmtId="167" fontId="3" fillId="0" borderId="29" xfId="98" applyNumberFormat="1" applyFont="1" applyBorder="1" applyAlignment="1">
      <alignment horizontal="center" vertical="center"/>
    </xf>
    <xf numFmtId="0" fontId="5" fillId="0" borderId="42" xfId="0" applyFont="1" applyBorder="1"/>
    <xf numFmtId="3" fontId="5" fillId="0" borderId="9" xfId="42" applyNumberFormat="1" applyFont="1" applyFill="1" applyBorder="1"/>
    <xf numFmtId="3" fontId="5" fillId="0" borderId="1" xfId="42" applyNumberFormat="1" applyFont="1" applyFill="1" applyBorder="1"/>
    <xf numFmtId="3" fontId="3" fillId="0" borderId="2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3" fillId="0" borderId="7" xfId="0" applyNumberFormat="1" applyFont="1" applyBorder="1"/>
    <xf numFmtId="3" fontId="3" fillId="0" borderId="5" xfId="0" applyNumberFormat="1" applyFont="1" applyBorder="1"/>
    <xf numFmtId="1" fontId="5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169" fontId="88" fillId="0" borderId="0" xfId="0" applyNumberFormat="1" applyFont="1"/>
    <xf numFmtId="0" fontId="88" fillId="0" borderId="21" xfId="41" applyFont="1" applyBorder="1" applyAlignment="1">
      <alignment vertical="top" wrapText="1"/>
    </xf>
    <xf numFmtId="169" fontId="88" fillId="37" borderId="1" xfId="0" applyNumberFormat="1" applyFont="1" applyFill="1" applyBorder="1" applyAlignment="1">
      <alignment vertical="top" wrapText="1"/>
    </xf>
    <xf numFmtId="169" fontId="88" fillId="0" borderId="0" xfId="0" applyNumberFormat="1" applyFont="1" applyAlignment="1">
      <alignment vertical="center"/>
    </xf>
    <xf numFmtId="169" fontId="88" fillId="5" borderId="0" xfId="0" applyNumberFormat="1" applyFont="1" applyFill="1" applyAlignment="1">
      <alignment vertical="center"/>
    </xf>
    <xf numFmtId="169" fontId="86" fillId="34" borderId="45" xfId="41" applyNumberFormat="1" applyFont="1" applyFill="1" applyBorder="1" applyAlignment="1">
      <alignment vertical="center" wrapText="1"/>
    </xf>
    <xf numFmtId="169" fontId="86" fillId="35" borderId="5" xfId="0" applyNumberFormat="1" applyFont="1" applyFill="1" applyBorder="1" applyAlignment="1">
      <alignment vertical="center" wrapText="1"/>
    </xf>
    <xf numFmtId="169" fontId="88" fillId="34" borderId="27" xfId="0" applyNumberFormat="1" applyFont="1" applyFill="1" applyBorder="1" applyAlignment="1">
      <alignment vertical="center"/>
    </xf>
    <xf numFmtId="169" fontId="88" fillId="34" borderId="97" xfId="0" applyNumberFormat="1" applyFont="1" applyFill="1" applyBorder="1" applyAlignment="1">
      <alignment vertical="center"/>
    </xf>
    <xf numFmtId="169" fontId="88" fillId="34" borderId="29" xfId="0" applyNumberFormat="1" applyFont="1" applyFill="1" applyBorder="1" applyAlignment="1">
      <alignment vertical="center"/>
    </xf>
    <xf numFmtId="0" fontId="88" fillId="0" borderId="22" xfId="41" applyFont="1" applyBorder="1" applyAlignment="1">
      <alignment vertical="center" wrapText="1"/>
    </xf>
    <xf numFmtId="169" fontId="88" fillId="0" borderId="30" xfId="41" applyNumberFormat="1" applyFont="1" applyBorder="1" applyAlignment="1">
      <alignment vertical="center" wrapText="1"/>
    </xf>
    <xf numFmtId="169" fontId="88" fillId="0" borderId="1" xfId="0" applyNumberFormat="1" applyFont="1" applyBorder="1" applyAlignment="1">
      <alignment vertical="center"/>
    </xf>
    <xf numFmtId="169" fontId="86" fillId="35" borderId="14" xfId="41" applyNumberFormat="1" applyFont="1" applyFill="1" applyBorder="1" applyAlignment="1">
      <alignment vertical="center" wrapText="1"/>
    </xf>
    <xf numFmtId="169" fontId="86" fillId="5" borderId="14" xfId="41" applyNumberFormat="1" applyFont="1" applyFill="1" applyBorder="1" applyAlignment="1">
      <alignment vertical="center" wrapText="1"/>
    </xf>
    <xf numFmtId="169" fontId="86" fillId="34" borderId="29" xfId="41" applyNumberFormat="1" applyFont="1" applyFill="1" applyBorder="1" applyAlignment="1">
      <alignment vertical="center" wrapText="1"/>
    </xf>
    <xf numFmtId="169" fontId="86" fillId="36" borderId="30" xfId="41" applyNumberFormat="1" applyFont="1" applyFill="1" applyBorder="1" applyAlignment="1">
      <alignment vertical="center" wrapText="1"/>
    </xf>
    <xf numFmtId="169" fontId="88" fillId="37" borderId="30" xfId="41" applyNumberFormat="1" applyFont="1" applyFill="1" applyBorder="1" applyAlignment="1">
      <alignment vertical="center" wrapText="1"/>
    </xf>
    <xf numFmtId="169" fontId="86" fillId="5" borderId="58" xfId="41" applyNumberFormat="1" applyFont="1" applyFill="1" applyBorder="1" applyAlignment="1">
      <alignment vertical="top" wrapText="1"/>
    </xf>
    <xf numFmtId="169" fontId="86" fillId="5" borderId="46" xfId="41" applyNumberFormat="1" applyFont="1" applyFill="1" applyBorder="1" applyAlignment="1">
      <alignment vertical="center" wrapText="1"/>
    </xf>
    <xf numFmtId="0" fontId="4" fillId="0" borderId="1" xfId="42" applyFont="1" applyBorder="1"/>
    <xf numFmtId="0" fontId="3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3" fontId="14" fillId="0" borderId="6" xfId="0" applyNumberFormat="1" applyFont="1" applyFill="1" applyBorder="1" applyAlignment="1" applyProtection="1">
      <alignment horizontal="center"/>
    </xf>
    <xf numFmtId="0" fontId="20" fillId="0" borderId="0" xfId="0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69" fillId="0" borderId="37" xfId="42" applyFont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6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5" fillId="0" borderId="17" xfId="50" applyFont="1" applyBorder="1" applyAlignment="1">
      <alignment horizontal="center"/>
    </xf>
    <xf numFmtId="0" fontId="2" fillId="0" borderId="63" xfId="42" applyFont="1" applyBorder="1" applyAlignment="1">
      <alignment horizontal="center"/>
    </xf>
    <xf numFmtId="0" fontId="2" fillId="0" borderId="54" xfId="42" applyFont="1" applyBorder="1" applyAlignment="1">
      <alignment horizontal="center"/>
    </xf>
    <xf numFmtId="0" fontId="2" fillId="0" borderId="64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5" fillId="0" borderId="0" xfId="50" applyFont="1" applyBorder="1" applyAlignment="1">
      <alignment horizontal="right"/>
    </xf>
    <xf numFmtId="0" fontId="3" fillId="0" borderId="4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55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4" fillId="0" borderId="15" xfId="0" applyNumberFormat="1" applyFont="1" applyBorder="1" applyAlignment="1">
      <alignment horizontal="center" vertical="center" wrapText="1"/>
    </xf>
    <xf numFmtId="3" fontId="34" fillId="0" borderId="16" xfId="0" applyNumberFormat="1" applyFont="1" applyBorder="1" applyAlignment="1">
      <alignment horizontal="center" vertical="center" wrapText="1"/>
    </xf>
    <xf numFmtId="3" fontId="34" fillId="0" borderId="17" xfId="0" applyNumberFormat="1" applyFont="1" applyBorder="1" applyAlignment="1">
      <alignment horizontal="center" vertical="center" wrapText="1"/>
    </xf>
    <xf numFmtId="3" fontId="34" fillId="0" borderId="66" xfId="0" applyNumberFormat="1" applyFont="1" applyBorder="1" applyAlignment="1">
      <alignment horizontal="center" vertical="center" wrapText="1"/>
    </xf>
    <xf numFmtId="3" fontId="34" fillId="0" borderId="49" xfId="0" applyNumberFormat="1" applyFont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9" fontId="34" fillId="0" borderId="43" xfId="0" applyNumberFormat="1" applyFont="1" applyBorder="1" applyAlignment="1">
      <alignment horizontal="center" vertical="center" wrapText="1"/>
    </xf>
    <xf numFmtId="9" fontId="34" fillId="0" borderId="46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4" fillId="0" borderId="6" xfId="0" applyFont="1" applyBorder="1" applyAlignment="1">
      <alignment horizontal="right"/>
    </xf>
    <xf numFmtId="0" fontId="4" fillId="0" borderId="5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45" xfId="1" applyFont="1" applyFill="1" applyBorder="1" applyAlignment="1">
      <alignment horizontal="left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49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49" fontId="34" fillId="0" borderId="66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49" fontId="34" fillId="0" borderId="8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49" fontId="34" fillId="0" borderId="3" xfId="0" applyNumberFormat="1" applyFont="1" applyBorder="1" applyAlignment="1">
      <alignment horizontal="center" vertical="center" wrapText="1"/>
    </xf>
    <xf numFmtId="49" fontId="34" fillId="0" borderId="4" xfId="0" applyNumberFormat="1" applyFont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49" fontId="34" fillId="0" borderId="7" xfId="0" applyNumberFormat="1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49" fontId="33" fillId="0" borderId="27" xfId="0" applyNumberFormat="1" applyFont="1" applyBorder="1" applyAlignment="1">
      <alignment horizontal="center"/>
    </xf>
    <xf numFmtId="49" fontId="33" fillId="0" borderId="61" xfId="0" applyNumberFormat="1" applyFont="1" applyBorder="1" applyAlignment="1">
      <alignment horizontal="center"/>
    </xf>
    <xf numFmtId="0" fontId="34" fillId="0" borderId="3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49" fontId="34" fillId="0" borderId="3" xfId="0" applyNumberFormat="1" applyFont="1" applyBorder="1" applyAlignment="1">
      <alignment horizontal="left" vertical="center" wrapText="1"/>
    </xf>
    <xf numFmtId="49" fontId="34" fillId="0" borderId="8" xfId="0" applyNumberFormat="1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49" fontId="34" fillId="0" borderId="3" xfId="0" applyNumberFormat="1" applyFont="1" applyFill="1" applyBorder="1" applyAlignment="1">
      <alignment horizontal="center" vertical="center" wrapText="1"/>
    </xf>
    <xf numFmtId="49" fontId="34" fillId="0" borderId="4" xfId="0" applyNumberFormat="1" applyFont="1" applyFill="1" applyBorder="1" applyAlignment="1">
      <alignment horizontal="center" vertical="center" wrapText="1"/>
    </xf>
    <xf numFmtId="49" fontId="34" fillId="0" borderId="8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168" fontId="2" fillId="0" borderId="1" xfId="98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7" fillId="0" borderId="8" xfId="0" applyFont="1" applyFill="1" applyBorder="1" applyAlignment="1">
      <alignment horizontal="left" vertical="center" wrapText="1" indent="5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68" fontId="34" fillId="0" borderId="1" xfId="98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9" fontId="34" fillId="0" borderId="1" xfId="99" applyFont="1" applyBorder="1" applyAlignment="1">
      <alignment horizontal="center" vertical="center" wrapText="1"/>
    </xf>
    <xf numFmtId="9" fontId="34" fillId="0" borderId="2" xfId="99" applyFont="1" applyBorder="1" applyAlignment="1">
      <alignment horizontal="center" vertical="center" wrapText="1"/>
    </xf>
    <xf numFmtId="9" fontId="34" fillId="0" borderId="5" xfId="99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 wrapText="1"/>
    </xf>
    <xf numFmtId="0" fontId="33" fillId="0" borderId="1" xfId="0" applyFont="1" applyBorder="1" applyAlignment="1">
      <alignment horizontal="left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5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right"/>
    </xf>
    <xf numFmtId="0" fontId="40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9" fontId="40" fillId="0" borderId="1" xfId="99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8" fillId="0" borderId="8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9" fontId="40" fillId="0" borderId="2" xfId="99" applyFont="1" applyBorder="1" applyAlignment="1">
      <alignment horizontal="center" vertical="center" wrapText="1"/>
    </xf>
    <xf numFmtId="9" fontId="40" fillId="0" borderId="7" xfId="99" applyFont="1" applyBorder="1" applyAlignment="1">
      <alignment horizontal="center" vertical="center" wrapText="1"/>
    </xf>
    <xf numFmtId="9" fontId="40" fillId="0" borderId="5" xfId="99" applyFont="1" applyBorder="1" applyAlignment="1">
      <alignment horizontal="center" vertical="center" wrapText="1"/>
    </xf>
    <xf numFmtId="0" fontId="38" fillId="0" borderId="45" xfId="0" applyFont="1" applyBorder="1" applyAlignment="1">
      <alignment horizontal="left" vertical="center" wrapText="1"/>
    </xf>
    <xf numFmtId="0" fontId="38" fillId="0" borderId="61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45" xfId="0" applyNumberFormat="1" applyFont="1" applyFill="1" applyBorder="1" applyAlignment="1">
      <alignment horizontal="center" vertical="center"/>
    </xf>
    <xf numFmtId="3" fontId="23" fillId="0" borderId="40" xfId="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left" vertical="center" wrapText="1" indent="2"/>
    </xf>
    <xf numFmtId="3" fontId="15" fillId="0" borderId="14" xfId="0" applyNumberFormat="1" applyFont="1" applyFill="1" applyBorder="1" applyAlignment="1">
      <alignment horizontal="left" vertical="center" wrapText="1" indent="2"/>
    </xf>
    <xf numFmtId="3" fontId="23" fillId="0" borderId="40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/>
    </xf>
    <xf numFmtId="3" fontId="23" fillId="0" borderId="57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3" fontId="11" fillId="0" borderId="42" xfId="0" applyNumberFormat="1" applyFont="1" applyFill="1" applyBorder="1" applyAlignment="1">
      <alignment horizontal="justify" vertical="center" wrapText="1"/>
    </xf>
    <xf numFmtId="3" fontId="44" fillId="0" borderId="37" xfId="0" applyNumberFormat="1" applyFont="1" applyBorder="1" applyAlignment="1">
      <alignment horizontal="center"/>
    </xf>
  </cellXfs>
  <cellStyles count="101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 3" xfId="100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" xfId="99" builtinId="5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7</xdr:col>
      <xdr:colOff>9525</xdr:colOff>
      <xdr:row>24</xdr:row>
      <xdr:rowOff>0</xdr:rowOff>
    </xdr:to>
    <xdr:sp macro="" textlink="">
      <xdr:nvSpPr>
        <xdr:cNvPr id="57349" name="Line 2"/>
        <xdr:cNvSpPr>
          <a:spLocks noChangeShapeType="1"/>
        </xdr:cNvSpPr>
      </xdr:nvSpPr>
      <xdr:spPr bwMode="auto">
        <a:xfrm flipV="1">
          <a:off x="1257300" y="4943475"/>
          <a:ext cx="474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sp macro="" textlink="">
      <xdr:nvSpPr>
        <xdr:cNvPr id="56325" name="Line 2"/>
        <xdr:cNvSpPr>
          <a:spLocks noChangeShapeType="1"/>
        </xdr:cNvSpPr>
      </xdr:nvSpPr>
      <xdr:spPr bwMode="auto">
        <a:xfrm flipV="1">
          <a:off x="1488281" y="5369719"/>
          <a:ext cx="529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4" workbookViewId="0">
      <selection activeCell="B26" sqref="B26"/>
    </sheetView>
  </sheetViews>
  <sheetFormatPr defaultRowHeight="14.4" x14ac:dyDescent="0.3"/>
  <cols>
    <col min="1" max="1" width="14.5546875" customWidth="1"/>
    <col min="2" max="2" width="82" customWidth="1"/>
    <col min="3" max="3" width="47.6640625" customWidth="1"/>
  </cols>
  <sheetData>
    <row r="1" spans="1:2" ht="51" customHeight="1" x14ac:dyDescent="0.3">
      <c r="A1" s="1257" t="s">
        <v>845</v>
      </c>
      <c r="B1" s="1257"/>
    </row>
    <row r="2" spans="1:2" ht="15.6" x14ac:dyDescent="0.3">
      <c r="A2" s="1258" t="s">
        <v>796</v>
      </c>
      <c r="B2" s="1258"/>
    </row>
    <row r="3" spans="1:2" x14ac:dyDescent="0.3">
      <c r="A3" s="416"/>
      <c r="B3" s="692"/>
    </row>
    <row r="4" spans="1:2" x14ac:dyDescent="0.3">
      <c r="A4" s="693" t="s">
        <v>634</v>
      </c>
      <c r="B4" s="694" t="s">
        <v>846</v>
      </c>
    </row>
    <row r="5" spans="1:2" x14ac:dyDescent="0.3">
      <c r="A5" s="693" t="s">
        <v>635</v>
      </c>
      <c r="B5" s="694" t="s">
        <v>847</v>
      </c>
    </row>
    <row r="6" spans="1:2" x14ac:dyDescent="0.3">
      <c r="A6" s="693" t="s">
        <v>636</v>
      </c>
      <c r="B6" s="694" t="s">
        <v>848</v>
      </c>
    </row>
    <row r="7" spans="1:2" x14ac:dyDescent="0.3">
      <c r="A7" s="693" t="s">
        <v>646</v>
      </c>
      <c r="B7" s="694" t="s">
        <v>849</v>
      </c>
    </row>
    <row r="8" spans="1:2" x14ac:dyDescent="0.3">
      <c r="A8" s="693" t="s">
        <v>647</v>
      </c>
      <c r="B8" s="694" t="s">
        <v>850</v>
      </c>
    </row>
    <row r="9" spans="1:2" x14ac:dyDescent="0.3">
      <c r="A9" s="693" t="s">
        <v>648</v>
      </c>
      <c r="B9" s="694" t="s">
        <v>851</v>
      </c>
    </row>
    <row r="10" spans="1:2" x14ac:dyDescent="0.3">
      <c r="A10" s="693" t="s">
        <v>637</v>
      </c>
      <c r="B10" s="694" t="s">
        <v>852</v>
      </c>
    </row>
    <row r="11" spans="1:2" x14ac:dyDescent="0.3">
      <c r="A11" s="693" t="s">
        <v>638</v>
      </c>
      <c r="B11" s="694" t="s">
        <v>853</v>
      </c>
    </row>
    <row r="12" spans="1:2" ht="26.4" x14ac:dyDescent="0.3">
      <c r="A12" s="693" t="s">
        <v>695</v>
      </c>
      <c r="B12" s="694" t="s">
        <v>854</v>
      </c>
    </row>
    <row r="13" spans="1:2" ht="26.4" x14ac:dyDescent="0.3">
      <c r="A13" s="693" t="s">
        <v>696</v>
      </c>
      <c r="B13" s="694" t="s">
        <v>855</v>
      </c>
    </row>
    <row r="14" spans="1:2" ht="26.4" x14ac:dyDescent="0.3">
      <c r="A14" s="693" t="s">
        <v>697</v>
      </c>
      <c r="B14" s="694" t="s">
        <v>856</v>
      </c>
    </row>
    <row r="15" spans="1:2" x14ac:dyDescent="0.3">
      <c r="A15" s="693" t="s">
        <v>698</v>
      </c>
      <c r="B15" s="694" t="s">
        <v>857</v>
      </c>
    </row>
    <row r="16" spans="1:2" x14ac:dyDescent="0.3">
      <c r="A16" s="693" t="s">
        <v>699</v>
      </c>
      <c r="B16" s="694" t="s">
        <v>858</v>
      </c>
    </row>
    <row r="17" spans="1:5" x14ac:dyDescent="0.3">
      <c r="A17" s="693" t="s">
        <v>700</v>
      </c>
      <c r="B17" s="694" t="s">
        <v>859</v>
      </c>
    </row>
    <row r="18" spans="1:5" x14ac:dyDescent="0.3">
      <c r="A18" s="693" t="s">
        <v>701</v>
      </c>
      <c r="B18" s="694" t="s">
        <v>860</v>
      </c>
    </row>
    <row r="19" spans="1:5" x14ac:dyDescent="0.3">
      <c r="A19" s="693" t="s">
        <v>639</v>
      </c>
      <c r="B19" s="694" t="s">
        <v>640</v>
      </c>
    </row>
    <row r="20" spans="1:5" x14ac:dyDescent="0.3">
      <c r="A20" s="693" t="s">
        <v>702</v>
      </c>
      <c r="B20" s="694" t="s">
        <v>861</v>
      </c>
    </row>
    <row r="21" spans="1:5" x14ac:dyDescent="0.3">
      <c r="A21" s="693" t="s">
        <v>703</v>
      </c>
      <c r="B21" s="694" t="s">
        <v>862</v>
      </c>
    </row>
    <row r="22" spans="1:5" x14ac:dyDescent="0.3">
      <c r="A22" s="693" t="s">
        <v>741</v>
      </c>
      <c r="B22" s="694" t="s">
        <v>863</v>
      </c>
    </row>
    <row r="23" spans="1:5" x14ac:dyDescent="0.3">
      <c r="A23" s="693" t="s">
        <v>641</v>
      </c>
      <c r="B23" s="694" t="s">
        <v>642</v>
      </c>
    </row>
    <row r="24" spans="1:5" x14ac:dyDescent="0.3">
      <c r="A24" s="693" t="s">
        <v>643</v>
      </c>
      <c r="B24" s="694" t="s">
        <v>644</v>
      </c>
    </row>
    <row r="25" spans="1:5" ht="17.25" customHeight="1" x14ac:dyDescent="0.3">
      <c r="A25" s="693" t="s">
        <v>645</v>
      </c>
      <c r="B25" s="694" t="s">
        <v>864</v>
      </c>
    </row>
    <row r="26" spans="1:5" x14ac:dyDescent="0.3">
      <c r="A26" s="693" t="s">
        <v>743</v>
      </c>
      <c r="B26" s="694" t="s">
        <v>508</v>
      </c>
    </row>
    <row r="27" spans="1:5" x14ac:dyDescent="0.3">
      <c r="A27" s="693" t="s">
        <v>744</v>
      </c>
      <c r="B27" s="694" t="s">
        <v>649</v>
      </c>
    </row>
    <row r="28" spans="1:5" x14ac:dyDescent="0.3">
      <c r="A28" s="693" t="s">
        <v>745</v>
      </c>
      <c r="B28" s="694" t="s">
        <v>865</v>
      </c>
      <c r="C28" s="694"/>
      <c r="D28" s="694"/>
      <c r="E28" s="694"/>
    </row>
    <row r="29" spans="1:5" x14ac:dyDescent="0.3">
      <c r="A29" s="693" t="s">
        <v>746</v>
      </c>
      <c r="B29" s="694" t="s">
        <v>866</v>
      </c>
    </row>
    <row r="30" spans="1:5" x14ac:dyDescent="0.3">
      <c r="A30" s="693" t="s">
        <v>747</v>
      </c>
      <c r="B30" s="694" t="s">
        <v>867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D58" sqref="D58"/>
    </sheetView>
  </sheetViews>
  <sheetFormatPr defaultColWidth="9.109375" defaultRowHeight="14.4" x14ac:dyDescent="0.3"/>
  <cols>
    <col min="1" max="1" width="13" style="28" customWidth="1"/>
    <col min="2" max="3" width="13" style="29" customWidth="1"/>
    <col min="4" max="4" width="11" style="29" customWidth="1"/>
    <col min="5" max="7" width="11" style="20" customWidth="1"/>
    <col min="8" max="8" width="6.5546875" style="20" customWidth="1"/>
    <col min="9" max="16384" width="9.109375" style="1"/>
  </cols>
  <sheetData>
    <row r="1" spans="1:8" ht="15.75" customHeight="1" x14ac:dyDescent="0.3">
      <c r="E1" s="1323" t="s">
        <v>395</v>
      </c>
      <c r="F1" s="1323"/>
      <c r="G1" s="1323"/>
      <c r="H1" s="705"/>
    </row>
    <row r="2" spans="1:8" ht="24.75" customHeight="1" x14ac:dyDescent="0.3">
      <c r="A2" s="1331" t="s">
        <v>0</v>
      </c>
      <c r="B2" s="1331" t="s">
        <v>182</v>
      </c>
      <c r="C2" s="1331"/>
      <c r="D2" s="1332" t="s">
        <v>821</v>
      </c>
      <c r="E2" s="1327" t="s">
        <v>176</v>
      </c>
      <c r="F2" s="1328"/>
      <c r="G2" s="1329"/>
      <c r="H2" s="1332" t="s">
        <v>601</v>
      </c>
    </row>
    <row r="3" spans="1:8" s="2" customFormat="1" x14ac:dyDescent="0.3">
      <c r="A3" s="1331"/>
      <c r="B3" s="1331"/>
      <c r="C3" s="1331"/>
      <c r="D3" s="1333"/>
      <c r="E3" s="3" t="s">
        <v>177</v>
      </c>
      <c r="F3" s="3" t="s">
        <v>178</v>
      </c>
      <c r="G3" s="3" t="s">
        <v>179</v>
      </c>
      <c r="H3" s="1333"/>
    </row>
    <row r="4" spans="1:8" s="2" customFormat="1" x14ac:dyDescent="0.3">
      <c r="A4" s="1331"/>
      <c r="B4" s="1331"/>
      <c r="C4" s="1331"/>
      <c r="D4" s="1334"/>
      <c r="E4" s="1330" t="s">
        <v>189</v>
      </c>
      <c r="F4" s="1330"/>
      <c r="G4" s="1330"/>
      <c r="H4" s="1334"/>
    </row>
    <row r="5" spans="1:8" ht="12" customHeight="1" x14ac:dyDescent="0.3">
      <c r="A5" s="6" t="s">
        <v>27</v>
      </c>
      <c r="B5" s="1326" t="s">
        <v>174</v>
      </c>
      <c r="C5" s="1326"/>
      <c r="D5" s="437"/>
      <c r="E5" s="437"/>
      <c r="F5" s="21"/>
      <c r="G5" s="21"/>
      <c r="H5" s="21"/>
    </row>
    <row r="6" spans="1:8" ht="12" customHeight="1" x14ac:dyDescent="0.3">
      <c r="A6" s="6" t="s">
        <v>33</v>
      </c>
      <c r="B6" s="1326" t="s">
        <v>173</v>
      </c>
      <c r="C6" s="1326"/>
      <c r="D6" s="646">
        <v>18229</v>
      </c>
      <c r="E6" s="646">
        <v>20581</v>
      </c>
      <c r="F6" s="49"/>
      <c r="G6" s="49"/>
      <c r="H6" s="706">
        <f>+E6/D6</f>
        <v>1.1290251796587853</v>
      </c>
    </row>
    <row r="7" spans="1:8" ht="12" customHeight="1" x14ac:dyDescent="0.3">
      <c r="A7" s="7" t="s">
        <v>34</v>
      </c>
      <c r="B7" s="1325" t="s">
        <v>172</v>
      </c>
      <c r="C7" s="1325"/>
      <c r="D7" s="438">
        <v>18229</v>
      </c>
      <c r="E7" s="438">
        <f>SUM(E5:E6)</f>
        <v>20581</v>
      </c>
      <c r="F7" s="47"/>
      <c r="G7" s="47"/>
      <c r="H7" s="706">
        <f t="shared" ref="H7:H65" si="0">+E7/D7</f>
        <v>1.1290251796587853</v>
      </c>
    </row>
    <row r="8" spans="1:8" ht="12" customHeight="1" x14ac:dyDescent="0.3">
      <c r="A8" s="8"/>
      <c r="B8" s="9"/>
      <c r="C8" s="9"/>
      <c r="D8" s="23"/>
      <c r="E8" s="23"/>
      <c r="F8" s="23"/>
      <c r="G8" s="24"/>
      <c r="H8" s="706"/>
    </row>
    <row r="9" spans="1:8" ht="12" customHeight="1" x14ac:dyDescent="0.3">
      <c r="A9" s="6" t="s">
        <v>35</v>
      </c>
      <c r="B9" s="1326" t="s">
        <v>171</v>
      </c>
      <c r="C9" s="1326"/>
      <c r="D9" s="435">
        <v>3702</v>
      </c>
      <c r="E9" s="435">
        <v>4067</v>
      </c>
      <c r="F9" s="49"/>
      <c r="G9" s="49"/>
      <c r="H9" s="706">
        <f t="shared" si="0"/>
        <v>1.0985953538627768</v>
      </c>
    </row>
    <row r="10" spans="1:8" ht="12" customHeight="1" x14ac:dyDescent="0.3">
      <c r="A10" s="118"/>
      <c r="B10" s="27"/>
      <c r="C10" s="12"/>
      <c r="D10" s="439"/>
      <c r="E10" s="439"/>
      <c r="F10" s="429"/>
      <c r="G10" s="430"/>
      <c r="H10" s="706"/>
    </row>
    <row r="11" spans="1:8" ht="12" customHeight="1" x14ac:dyDescent="0.3">
      <c r="A11" s="13" t="s">
        <v>42</v>
      </c>
      <c r="B11" s="1324" t="s">
        <v>41</v>
      </c>
      <c r="C11" s="1324"/>
      <c r="D11" s="440">
        <v>80</v>
      </c>
      <c r="E11" s="440">
        <v>60</v>
      </c>
      <c r="F11" s="25"/>
      <c r="G11" s="25"/>
      <c r="H11" s="706"/>
    </row>
    <row r="12" spans="1:8" ht="12" customHeight="1" x14ac:dyDescent="0.3">
      <c r="A12" s="4" t="s">
        <v>44</v>
      </c>
      <c r="B12" s="1322" t="s">
        <v>43</v>
      </c>
      <c r="C12" s="1322"/>
      <c r="D12" s="441">
        <v>1100</v>
      </c>
      <c r="E12" s="441">
        <v>600</v>
      </c>
      <c r="F12" s="21"/>
      <c r="G12" s="21"/>
      <c r="H12" s="706"/>
    </row>
    <row r="13" spans="1:8" ht="12" customHeight="1" x14ac:dyDescent="0.3">
      <c r="A13" s="4" t="s">
        <v>46</v>
      </c>
      <c r="B13" s="1322" t="s">
        <v>45</v>
      </c>
      <c r="C13" s="1322"/>
      <c r="D13" s="441"/>
      <c r="E13" s="441"/>
      <c r="F13" s="21"/>
      <c r="G13" s="21"/>
      <c r="H13" s="706"/>
    </row>
    <row r="14" spans="1:8" s="51" customFormat="1" ht="12" customHeight="1" x14ac:dyDescent="0.3">
      <c r="A14" s="6" t="s">
        <v>47</v>
      </c>
      <c r="B14" s="1326" t="s">
        <v>170</v>
      </c>
      <c r="C14" s="1326"/>
      <c r="D14" s="435">
        <v>1180</v>
      </c>
      <c r="E14" s="435">
        <f>SUM(E11:E13)</f>
        <v>660</v>
      </c>
      <c r="F14" s="49"/>
      <c r="G14" s="49"/>
      <c r="H14" s="706"/>
    </row>
    <row r="15" spans="1:8" ht="12" customHeight="1" x14ac:dyDescent="0.3">
      <c r="A15" s="4" t="s">
        <v>49</v>
      </c>
      <c r="B15" s="1322" t="s">
        <v>48</v>
      </c>
      <c r="C15" s="1322"/>
      <c r="D15" s="441">
        <v>120</v>
      </c>
      <c r="E15" s="441">
        <v>100</v>
      </c>
      <c r="F15" s="21"/>
      <c r="G15" s="21"/>
      <c r="H15" s="706"/>
    </row>
    <row r="16" spans="1:8" ht="12" customHeight="1" x14ac:dyDescent="0.3">
      <c r="A16" s="4" t="s">
        <v>51</v>
      </c>
      <c r="B16" s="1322" t="s">
        <v>50</v>
      </c>
      <c r="C16" s="1322"/>
      <c r="D16" s="441">
        <v>300</v>
      </c>
      <c r="E16" s="441">
        <v>200</v>
      </c>
      <c r="F16" s="21"/>
      <c r="G16" s="21"/>
      <c r="H16" s="706">
        <f t="shared" si="0"/>
        <v>0.66666666666666663</v>
      </c>
    </row>
    <row r="17" spans="1:8" s="51" customFormat="1" ht="12" customHeight="1" x14ac:dyDescent="0.3">
      <c r="A17" s="6" t="s">
        <v>52</v>
      </c>
      <c r="B17" s="1326" t="s">
        <v>169</v>
      </c>
      <c r="C17" s="1326"/>
      <c r="D17" s="435">
        <v>420</v>
      </c>
      <c r="E17" s="435">
        <f>SUM(E15:E16)</f>
        <v>300</v>
      </c>
      <c r="F17" s="49"/>
      <c r="G17" s="49"/>
      <c r="H17" s="706">
        <f t="shared" si="0"/>
        <v>0.7142857142857143</v>
      </c>
    </row>
    <row r="18" spans="1:8" ht="12" customHeight="1" x14ac:dyDescent="0.3">
      <c r="A18" s="4" t="s">
        <v>54</v>
      </c>
      <c r="B18" s="1322" t="s">
        <v>53</v>
      </c>
      <c r="C18" s="1322"/>
      <c r="D18" s="441"/>
      <c r="E18" s="441"/>
      <c r="F18" s="21"/>
      <c r="G18" s="21"/>
      <c r="H18" s="706"/>
    </row>
    <row r="19" spans="1:8" ht="12" customHeight="1" x14ac:dyDescent="0.3">
      <c r="A19" s="4" t="s">
        <v>56</v>
      </c>
      <c r="B19" s="1322" t="s">
        <v>55</v>
      </c>
      <c r="C19" s="1322"/>
      <c r="D19" s="441"/>
      <c r="E19" s="441"/>
      <c r="F19" s="21"/>
      <c r="G19" s="21"/>
      <c r="H19" s="706"/>
    </row>
    <row r="20" spans="1:8" ht="12" customHeight="1" x14ac:dyDescent="0.3">
      <c r="A20" s="4" t="s">
        <v>57</v>
      </c>
      <c r="B20" s="1322" t="s">
        <v>167</v>
      </c>
      <c r="C20" s="1322"/>
      <c r="D20" s="441"/>
      <c r="E20" s="441"/>
      <c r="F20" s="21"/>
      <c r="G20" s="21"/>
      <c r="H20" s="706"/>
    </row>
    <row r="21" spans="1:8" ht="12" customHeight="1" x14ac:dyDescent="0.3">
      <c r="A21" s="4"/>
      <c r="B21" s="1322" t="s">
        <v>58</v>
      </c>
      <c r="C21" s="1322"/>
      <c r="D21" s="441"/>
      <c r="E21" s="441"/>
      <c r="F21" s="21"/>
      <c r="G21" s="21"/>
      <c r="H21" s="706"/>
    </row>
    <row r="22" spans="1:8" ht="12" customHeight="1" x14ac:dyDescent="0.3">
      <c r="A22" s="4" t="s">
        <v>60</v>
      </c>
      <c r="B22" s="1322" t="s">
        <v>166</v>
      </c>
      <c r="C22" s="1322"/>
      <c r="D22" s="441"/>
      <c r="E22" s="441"/>
      <c r="F22" s="21"/>
      <c r="G22" s="21"/>
      <c r="H22" s="706"/>
    </row>
    <row r="23" spans="1:8" ht="12" customHeight="1" x14ac:dyDescent="0.3">
      <c r="A23" s="4" t="s">
        <v>63</v>
      </c>
      <c r="B23" s="1322" t="s">
        <v>62</v>
      </c>
      <c r="C23" s="1322"/>
      <c r="D23" s="440">
        <v>1000</v>
      </c>
      <c r="E23" s="440">
        <v>500</v>
      </c>
      <c r="F23" s="21"/>
      <c r="G23" s="21"/>
      <c r="H23" s="706">
        <f t="shared" si="0"/>
        <v>0.5</v>
      </c>
    </row>
    <row r="24" spans="1:8" ht="12" customHeight="1" x14ac:dyDescent="0.3">
      <c r="A24" s="4" t="s">
        <v>65</v>
      </c>
      <c r="B24" s="1322" t="s">
        <v>64</v>
      </c>
      <c r="C24" s="1322"/>
      <c r="D24" s="441">
        <v>5090</v>
      </c>
      <c r="E24" s="441">
        <f>4475</f>
        <v>4475</v>
      </c>
      <c r="F24" s="21"/>
      <c r="G24" s="21"/>
      <c r="H24" s="706">
        <f t="shared" si="0"/>
        <v>0.87917485265225936</v>
      </c>
    </row>
    <row r="25" spans="1:8" s="51" customFormat="1" ht="12" customHeight="1" x14ac:dyDescent="0.3">
      <c r="A25" s="6" t="s">
        <v>66</v>
      </c>
      <c r="B25" s="1326" t="s">
        <v>156</v>
      </c>
      <c r="C25" s="1326"/>
      <c r="D25" s="435">
        <v>6090</v>
      </c>
      <c r="E25" s="435">
        <f>+E24+E23+E22+E21+E20+E19+E18</f>
        <v>4975</v>
      </c>
      <c r="F25" s="49"/>
      <c r="G25" s="49"/>
      <c r="H25" s="706">
        <f t="shared" si="0"/>
        <v>0.81691297208538582</v>
      </c>
    </row>
    <row r="26" spans="1:8" ht="12" customHeight="1" x14ac:dyDescent="0.3">
      <c r="A26" s="4" t="s">
        <v>68</v>
      </c>
      <c r="B26" s="1322" t="s">
        <v>67</v>
      </c>
      <c r="C26" s="1322"/>
      <c r="D26" s="441"/>
      <c r="E26" s="441"/>
      <c r="F26" s="21"/>
      <c r="G26" s="21"/>
      <c r="H26" s="706"/>
    </row>
    <row r="27" spans="1:8" ht="12" customHeight="1" x14ac:dyDescent="0.3">
      <c r="A27" s="4" t="s">
        <v>70</v>
      </c>
      <c r="B27" s="1322" t="s">
        <v>69</v>
      </c>
      <c r="C27" s="1322"/>
      <c r="D27" s="441"/>
      <c r="E27" s="441"/>
      <c r="F27" s="21"/>
      <c r="G27" s="21"/>
      <c r="H27" s="706"/>
    </row>
    <row r="28" spans="1:8" ht="12" customHeight="1" x14ac:dyDescent="0.3">
      <c r="A28" s="6" t="s">
        <v>71</v>
      </c>
      <c r="B28" s="1326" t="s">
        <v>155</v>
      </c>
      <c r="C28" s="1326"/>
      <c r="D28" s="435">
        <v>0</v>
      </c>
      <c r="E28" s="435">
        <f>SUM(E26:E27)</f>
        <v>0</v>
      </c>
      <c r="F28" s="49"/>
      <c r="G28" s="49"/>
      <c r="H28" s="706"/>
    </row>
    <row r="29" spans="1:8" ht="12" customHeight="1" x14ac:dyDescent="0.3">
      <c r="A29" s="4" t="s">
        <v>73</v>
      </c>
      <c r="B29" s="1322" t="s">
        <v>72</v>
      </c>
      <c r="C29" s="1322"/>
      <c r="D29" s="441">
        <v>360</v>
      </c>
      <c r="E29" s="441">
        <v>541</v>
      </c>
      <c r="F29" s="21"/>
      <c r="G29" s="21"/>
      <c r="H29" s="706">
        <f t="shared" si="0"/>
        <v>1.5027777777777778</v>
      </c>
    </row>
    <row r="30" spans="1:8" ht="12" customHeight="1" x14ac:dyDescent="0.3">
      <c r="A30" s="4" t="s">
        <v>75</v>
      </c>
      <c r="B30" s="1322" t="s">
        <v>74</v>
      </c>
      <c r="C30" s="1322"/>
      <c r="D30" s="441"/>
      <c r="E30" s="441"/>
      <c r="F30" s="21"/>
      <c r="G30" s="21"/>
      <c r="H30" s="706"/>
    </row>
    <row r="31" spans="1:8" ht="12" customHeight="1" x14ac:dyDescent="0.3">
      <c r="A31" s="4" t="s">
        <v>76</v>
      </c>
      <c r="B31" s="1322" t="s">
        <v>154</v>
      </c>
      <c r="C31" s="1322"/>
      <c r="D31" s="441"/>
      <c r="E31" s="441"/>
      <c r="F31" s="21"/>
      <c r="G31" s="21"/>
      <c r="H31" s="706"/>
    </row>
    <row r="32" spans="1:8" ht="12" customHeight="1" x14ac:dyDescent="0.3">
      <c r="A32" s="4" t="s">
        <v>77</v>
      </c>
      <c r="B32" s="1322" t="s">
        <v>153</v>
      </c>
      <c r="C32" s="1322"/>
      <c r="D32" s="441"/>
      <c r="E32" s="441"/>
      <c r="F32" s="21"/>
      <c r="G32" s="21"/>
      <c r="H32" s="706"/>
    </row>
    <row r="33" spans="1:8" ht="12" customHeight="1" x14ac:dyDescent="0.3">
      <c r="A33" s="4" t="s">
        <v>79</v>
      </c>
      <c r="B33" s="1322" t="s">
        <v>78</v>
      </c>
      <c r="C33" s="1322"/>
      <c r="D33" s="441">
        <v>210</v>
      </c>
      <c r="E33" s="441">
        <v>0</v>
      </c>
      <c r="F33" s="21"/>
      <c r="G33" s="21"/>
      <c r="H33" s="706">
        <f t="shared" si="0"/>
        <v>0</v>
      </c>
    </row>
    <row r="34" spans="1:8" ht="12" customHeight="1" x14ac:dyDescent="0.3">
      <c r="A34" s="6" t="s">
        <v>80</v>
      </c>
      <c r="B34" s="1326" t="s">
        <v>152</v>
      </c>
      <c r="C34" s="1326"/>
      <c r="D34" s="435">
        <v>570</v>
      </c>
      <c r="E34" s="435">
        <f>SUM(E29:E33)</f>
        <v>541</v>
      </c>
      <c r="F34" s="49"/>
      <c r="G34" s="49"/>
      <c r="H34" s="706">
        <f t="shared" si="0"/>
        <v>0.94912280701754381</v>
      </c>
    </row>
    <row r="35" spans="1:8" ht="12" customHeight="1" x14ac:dyDescent="0.3">
      <c r="A35" s="7" t="s">
        <v>81</v>
      </c>
      <c r="B35" s="1325" t="s">
        <v>151</v>
      </c>
      <c r="C35" s="1325"/>
      <c r="D35" s="436">
        <v>8260</v>
      </c>
      <c r="E35" s="436">
        <f>+E34+E28+E25+E17+E14</f>
        <v>6476</v>
      </c>
      <c r="F35" s="47"/>
      <c r="G35" s="47"/>
      <c r="H35" s="706">
        <f t="shared" si="0"/>
        <v>0.78401937046004844</v>
      </c>
    </row>
    <row r="36" spans="1:8" ht="12" customHeight="1" x14ac:dyDescent="0.3">
      <c r="A36" s="8"/>
      <c r="B36" s="9"/>
      <c r="C36" s="9"/>
      <c r="D36" s="442"/>
      <c r="E36" s="442"/>
      <c r="F36" s="23"/>
      <c r="G36" s="24"/>
      <c r="H36" s="706"/>
    </row>
    <row r="37" spans="1:8" ht="12" hidden="1" customHeight="1" x14ac:dyDescent="0.3">
      <c r="A37" s="4" t="s">
        <v>96</v>
      </c>
      <c r="B37" s="1339" t="s">
        <v>95</v>
      </c>
      <c r="C37" s="1339"/>
      <c r="D37" s="441"/>
      <c r="E37" s="441"/>
      <c r="F37" s="21"/>
      <c r="G37" s="21"/>
      <c r="H37" s="706"/>
    </row>
    <row r="38" spans="1:8" ht="12" hidden="1" customHeight="1" x14ac:dyDescent="0.3">
      <c r="A38" s="4" t="s">
        <v>98</v>
      </c>
      <c r="B38" s="1339" t="s">
        <v>184</v>
      </c>
      <c r="C38" s="1339"/>
      <c r="D38" s="441"/>
      <c r="E38" s="441"/>
      <c r="F38" s="21"/>
      <c r="G38" s="21"/>
      <c r="H38" s="706"/>
    </row>
    <row r="39" spans="1:8" ht="12" hidden="1" customHeight="1" x14ac:dyDescent="0.3">
      <c r="A39" s="4" t="s">
        <v>101</v>
      </c>
      <c r="B39" s="1339" t="s">
        <v>165</v>
      </c>
      <c r="C39" s="1339"/>
      <c r="D39" s="441"/>
      <c r="E39" s="441"/>
      <c r="F39" s="21"/>
      <c r="G39" s="21"/>
      <c r="H39" s="706"/>
    </row>
    <row r="40" spans="1:8" ht="12" hidden="1" customHeight="1" x14ac:dyDescent="0.3">
      <c r="A40" s="4" t="s">
        <v>103</v>
      </c>
      <c r="B40" s="1339" t="s">
        <v>183</v>
      </c>
      <c r="C40" s="1339"/>
      <c r="D40" s="441"/>
      <c r="E40" s="441"/>
      <c r="F40" s="21"/>
      <c r="G40" s="21"/>
      <c r="H40" s="706"/>
    </row>
    <row r="41" spans="1:8" ht="12" hidden="1" customHeight="1" x14ac:dyDescent="0.3">
      <c r="A41" s="4" t="s">
        <v>107</v>
      </c>
      <c r="B41" s="1339" t="s">
        <v>164</v>
      </c>
      <c r="C41" s="1339"/>
      <c r="D41" s="441"/>
      <c r="E41" s="441"/>
      <c r="F41" s="21"/>
      <c r="G41" s="21"/>
      <c r="H41" s="706"/>
    </row>
    <row r="42" spans="1:8" ht="12" hidden="1" customHeight="1" x14ac:dyDescent="0.3">
      <c r="A42" s="4" t="s">
        <v>673</v>
      </c>
      <c r="B42" s="1322" t="s">
        <v>106</v>
      </c>
      <c r="C42" s="1322"/>
      <c r="D42" s="441"/>
      <c r="E42" s="441"/>
      <c r="F42" s="21"/>
      <c r="G42" s="21"/>
      <c r="H42" s="706"/>
    </row>
    <row r="43" spans="1:8" ht="12" customHeight="1" x14ac:dyDescent="0.3">
      <c r="A43" s="7" t="s">
        <v>108</v>
      </c>
      <c r="B43" s="1325" t="s">
        <v>163</v>
      </c>
      <c r="C43" s="1325"/>
      <c r="D43" s="436">
        <v>0</v>
      </c>
      <c r="E43" s="436">
        <f>+E42+E41+E40+E39+E38+E37</f>
        <v>0</v>
      </c>
      <c r="F43" s="47"/>
      <c r="G43" s="47"/>
      <c r="H43" s="706"/>
    </row>
    <row r="44" spans="1:8" ht="12" customHeight="1" x14ac:dyDescent="0.3">
      <c r="A44" s="8"/>
      <c r="B44" s="9"/>
      <c r="C44" s="9"/>
      <c r="D44" s="442"/>
      <c r="E44" s="442"/>
      <c r="F44" s="23"/>
      <c r="G44" s="24"/>
      <c r="H44" s="706"/>
    </row>
    <row r="45" spans="1:8" ht="12" hidden="1" customHeight="1" x14ac:dyDescent="0.3">
      <c r="A45" s="13" t="s">
        <v>110</v>
      </c>
      <c r="B45" s="1324" t="s">
        <v>109</v>
      </c>
      <c r="C45" s="1324"/>
      <c r="D45" s="440"/>
      <c r="E45" s="440"/>
      <c r="F45" s="25"/>
      <c r="G45" s="25"/>
      <c r="H45" s="706"/>
    </row>
    <row r="46" spans="1:8" ht="12" hidden="1" customHeight="1" x14ac:dyDescent="0.3">
      <c r="A46" s="4" t="s">
        <v>111</v>
      </c>
      <c r="B46" s="1322" t="s">
        <v>162</v>
      </c>
      <c r="C46" s="1322"/>
      <c r="D46" s="441"/>
      <c r="E46" s="441"/>
      <c r="F46" s="21"/>
      <c r="G46" s="21"/>
      <c r="H46" s="706"/>
    </row>
    <row r="47" spans="1:8" ht="12" hidden="1" customHeight="1" x14ac:dyDescent="0.3">
      <c r="A47" s="4" t="s">
        <v>114</v>
      </c>
      <c r="B47" s="1322" t="s">
        <v>113</v>
      </c>
      <c r="C47" s="1322"/>
      <c r="D47" s="441"/>
      <c r="E47" s="441"/>
      <c r="F47" s="21"/>
      <c r="G47" s="21"/>
      <c r="H47" s="706"/>
    </row>
    <row r="48" spans="1:8" ht="12" hidden="1" customHeight="1" x14ac:dyDescent="0.3">
      <c r="A48" s="4" t="s">
        <v>116</v>
      </c>
      <c r="B48" s="1322" t="s">
        <v>115</v>
      </c>
      <c r="C48" s="1322"/>
      <c r="D48" s="441"/>
      <c r="E48" s="441"/>
      <c r="F48" s="21"/>
      <c r="G48" s="21"/>
      <c r="H48" s="706"/>
    </row>
    <row r="49" spans="1:8" ht="12" hidden="1" customHeight="1" x14ac:dyDescent="0.3">
      <c r="A49" s="4" t="s">
        <v>118</v>
      </c>
      <c r="B49" s="1322" t="s">
        <v>117</v>
      </c>
      <c r="C49" s="1322"/>
      <c r="D49" s="441"/>
      <c r="E49" s="441"/>
      <c r="F49" s="21"/>
      <c r="G49" s="21"/>
      <c r="H49" s="706"/>
    </row>
    <row r="50" spans="1:8" ht="12" hidden="1" customHeight="1" x14ac:dyDescent="0.3">
      <c r="A50" s="4" t="s">
        <v>120</v>
      </c>
      <c r="B50" s="1322" t="s">
        <v>119</v>
      </c>
      <c r="C50" s="1322"/>
      <c r="D50" s="441"/>
      <c r="E50" s="441"/>
      <c r="F50" s="21"/>
      <c r="G50" s="21"/>
      <c r="H50" s="706"/>
    </row>
    <row r="51" spans="1:8" ht="12" hidden="1" customHeight="1" x14ac:dyDescent="0.3">
      <c r="A51" s="4" t="s">
        <v>122</v>
      </c>
      <c r="B51" s="1322" t="s">
        <v>121</v>
      </c>
      <c r="C51" s="1322"/>
      <c r="D51" s="441"/>
      <c r="E51" s="441"/>
      <c r="F51" s="21"/>
      <c r="G51" s="21"/>
      <c r="H51" s="706"/>
    </row>
    <row r="52" spans="1:8" ht="12" customHeight="1" x14ac:dyDescent="0.3">
      <c r="A52" s="7" t="s">
        <v>123</v>
      </c>
      <c r="B52" s="1325" t="s">
        <v>161</v>
      </c>
      <c r="C52" s="1325"/>
      <c r="D52" s="436">
        <v>0</v>
      </c>
      <c r="E52" s="436">
        <f>+E51+E50+E49+E48+E47+E46+E45</f>
        <v>0</v>
      </c>
      <c r="F52" s="47">
        <f>+F51+F50+F49+F48+F47+F46+F45</f>
        <v>0</v>
      </c>
      <c r="G52" s="47">
        <f>+G51+G50+G49+G48+G47+G46+G45</f>
        <v>0</v>
      </c>
      <c r="H52" s="706"/>
    </row>
    <row r="53" spans="1:8" ht="12" customHeight="1" x14ac:dyDescent="0.3">
      <c r="A53" s="8"/>
      <c r="B53" s="9"/>
      <c r="C53" s="9"/>
      <c r="D53" s="442"/>
      <c r="E53" s="442"/>
      <c r="F53" s="23"/>
      <c r="G53" s="24"/>
      <c r="H53" s="706"/>
    </row>
    <row r="54" spans="1:8" ht="12" hidden="1" customHeight="1" x14ac:dyDescent="0.3">
      <c r="A54" s="13" t="s">
        <v>125</v>
      </c>
      <c r="B54" s="1324" t="s">
        <v>124</v>
      </c>
      <c r="C54" s="1324"/>
      <c r="D54" s="440"/>
      <c r="E54" s="440"/>
      <c r="F54" s="25"/>
      <c r="G54" s="25"/>
      <c r="H54" s="706"/>
    </row>
    <row r="55" spans="1:8" ht="12" hidden="1" customHeight="1" x14ac:dyDescent="0.3">
      <c r="A55" s="4" t="s">
        <v>127</v>
      </c>
      <c r="B55" s="1322" t="s">
        <v>126</v>
      </c>
      <c r="C55" s="1322"/>
      <c r="D55" s="441"/>
      <c r="E55" s="441"/>
      <c r="F55" s="21"/>
      <c r="G55" s="21"/>
      <c r="H55" s="706"/>
    </row>
    <row r="56" spans="1:8" ht="12" hidden="1" customHeight="1" x14ac:dyDescent="0.3">
      <c r="A56" s="4" t="s">
        <v>129</v>
      </c>
      <c r="B56" s="1322" t="s">
        <v>128</v>
      </c>
      <c r="C56" s="1322"/>
      <c r="D56" s="441"/>
      <c r="E56" s="441"/>
      <c r="F56" s="21"/>
      <c r="G56" s="21"/>
      <c r="H56" s="706"/>
    </row>
    <row r="57" spans="1:8" ht="12" hidden="1" customHeight="1" x14ac:dyDescent="0.3">
      <c r="A57" s="4" t="s">
        <v>131</v>
      </c>
      <c r="B57" s="1322" t="s">
        <v>130</v>
      </c>
      <c r="C57" s="1322"/>
      <c r="D57" s="441"/>
      <c r="E57" s="441"/>
      <c r="F57" s="21"/>
      <c r="G57" s="21"/>
      <c r="H57" s="706"/>
    </row>
    <row r="58" spans="1:8" ht="12" customHeight="1" x14ac:dyDescent="0.3">
      <c r="A58" s="6" t="s">
        <v>132</v>
      </c>
      <c r="B58" s="1326" t="s">
        <v>160</v>
      </c>
      <c r="C58" s="1326"/>
      <c r="D58" s="441"/>
      <c r="E58" s="441"/>
      <c r="F58" s="21"/>
      <c r="G58" s="21"/>
      <c r="H58" s="706"/>
    </row>
    <row r="59" spans="1:8" ht="12" customHeight="1" x14ac:dyDescent="0.3">
      <c r="A59" s="8"/>
      <c r="B59" s="17"/>
      <c r="C59" s="17"/>
      <c r="D59" s="442"/>
      <c r="E59" s="442"/>
      <c r="F59" s="23"/>
      <c r="G59" s="24"/>
      <c r="H59" s="706"/>
    </row>
    <row r="60" spans="1:8" ht="12" hidden="1" customHeight="1" x14ac:dyDescent="0.3">
      <c r="A60" s="118" t="s">
        <v>383</v>
      </c>
      <c r="B60" s="1324" t="s">
        <v>384</v>
      </c>
      <c r="C60" s="1324"/>
      <c r="D60" s="441"/>
      <c r="E60" s="441"/>
      <c r="F60" s="21"/>
      <c r="G60" s="21"/>
      <c r="H60" s="706"/>
    </row>
    <row r="61" spans="1:8" ht="12" hidden="1" customHeight="1" x14ac:dyDescent="0.3">
      <c r="A61" s="118" t="s">
        <v>396</v>
      </c>
      <c r="B61" s="1337" t="s">
        <v>397</v>
      </c>
      <c r="C61" s="1338"/>
      <c r="D61" s="440"/>
      <c r="E61" s="440"/>
      <c r="F61" s="25"/>
      <c r="G61" s="25"/>
      <c r="H61" s="706"/>
    </row>
    <row r="62" spans="1:8" ht="12" hidden="1" customHeight="1" x14ac:dyDescent="0.3">
      <c r="A62" s="13" t="s">
        <v>674</v>
      </c>
      <c r="B62" s="1324" t="s">
        <v>159</v>
      </c>
      <c r="C62" s="1324"/>
      <c r="D62" s="440"/>
      <c r="E62" s="440"/>
      <c r="F62" s="25"/>
      <c r="G62" s="25"/>
      <c r="H62" s="706"/>
    </row>
    <row r="63" spans="1:8" ht="12" customHeight="1" x14ac:dyDescent="0.3">
      <c r="A63" s="16" t="s">
        <v>134</v>
      </c>
      <c r="B63" s="1335" t="s">
        <v>158</v>
      </c>
      <c r="C63" s="1335"/>
      <c r="D63" s="435">
        <v>0</v>
      </c>
      <c r="E63" s="435">
        <f>+E62+E60</f>
        <v>0</v>
      </c>
      <c r="F63" s="49"/>
      <c r="G63" s="49"/>
      <c r="H63" s="706"/>
    </row>
    <row r="64" spans="1:8" ht="12" customHeight="1" thickBot="1" x14ac:dyDescent="0.35">
      <c r="A64" s="52"/>
      <c r="B64" s="53"/>
      <c r="C64" s="53"/>
      <c r="D64" s="443"/>
      <c r="E64" s="443"/>
      <c r="F64" s="54"/>
      <c r="G64" s="26"/>
      <c r="H64" s="707"/>
    </row>
    <row r="65" spans="1:8" ht="12" customHeight="1" thickBot="1" x14ac:dyDescent="0.35">
      <c r="A65" s="55" t="s">
        <v>135</v>
      </c>
      <c r="B65" s="1336" t="s">
        <v>157</v>
      </c>
      <c r="C65" s="1336"/>
      <c r="D65" s="444">
        <v>30191</v>
      </c>
      <c r="E65" s="444">
        <f>+E63+E58+E52+E43+E35+E9+E7</f>
        <v>31124</v>
      </c>
      <c r="F65" s="56">
        <f t="shared" ref="F65:G65" si="1">+F63+F58+F52+F43+F35+F9+F7</f>
        <v>0</v>
      </c>
      <c r="G65" s="56">
        <f t="shared" si="1"/>
        <v>0</v>
      </c>
      <c r="H65" s="708">
        <f t="shared" si="0"/>
        <v>1.030903249312709</v>
      </c>
    </row>
  </sheetData>
  <mergeCells count="61">
    <mergeCell ref="H2:H4"/>
    <mergeCell ref="B46:C46"/>
    <mergeCell ref="B39:C39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A2:A4"/>
    <mergeCell ref="D2:D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48:C48"/>
    <mergeCell ref="E1:G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E2:G2"/>
    <mergeCell ref="E4:G4"/>
    <mergeCell ref="B20:C20"/>
    <mergeCell ref="B24:C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cellComments="asDisplayed" r:id="rId1"/>
  <headerFooter>
    <oddHeader>&amp;C&amp;"Times New Roman,Félkövér"&amp;12Martonvásár Város Önkormányzatának kiadásai 2019.
Önkormányzati jogalkotás kormányzati funkció&amp;R&amp;"Times New Roman,Félkövér"&amp;12 5/a.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1"/>
  <sheetViews>
    <sheetView topLeftCell="A5" zoomScaleNormal="100" workbookViewId="0">
      <selection activeCell="D58" sqref="D58"/>
    </sheetView>
  </sheetViews>
  <sheetFormatPr defaultColWidth="9.109375" defaultRowHeight="13.2" x14ac:dyDescent="0.25"/>
  <cols>
    <col min="1" max="1" width="8.109375" style="765" customWidth="1"/>
    <col min="2" max="2" width="7.109375" style="29" customWidth="1"/>
    <col min="3" max="3" width="31" style="29" customWidth="1"/>
    <col min="4" max="4" width="8.109375" style="48" customWidth="1"/>
    <col min="5" max="5" width="8.44140625" style="48" customWidth="1"/>
    <col min="6" max="6" width="8.109375" style="48" customWidth="1"/>
    <col min="7" max="7" width="7.5546875" style="20" customWidth="1"/>
    <col min="8" max="8" width="7.109375" style="20" customWidth="1"/>
    <col min="9" max="9" width="8.109375" style="20" customWidth="1"/>
    <col min="10" max="10" width="7.88671875" style="20" customWidth="1"/>
    <col min="11" max="11" width="7.6640625" style="20" customWidth="1"/>
    <col min="12" max="12" width="7.88671875" style="20" customWidth="1"/>
    <col min="13" max="13" width="7.109375" style="20" customWidth="1"/>
    <col min="14" max="14" width="8" style="20" customWidth="1"/>
    <col min="15" max="15" width="7.5546875" style="20" customWidth="1"/>
    <col min="16" max="16" width="8" style="20" customWidth="1"/>
    <col min="17" max="17" width="7.88671875" style="20" customWidth="1"/>
    <col min="18" max="18" width="7.33203125" style="20" customWidth="1"/>
    <col min="19" max="19" width="8" style="20" customWidth="1"/>
    <col min="20" max="20" width="7.88671875" style="20" customWidth="1"/>
    <col min="21" max="21" width="7.33203125" style="20" customWidth="1"/>
    <col min="22" max="22" width="8" style="20" hidden="1" customWidth="1"/>
    <col min="23" max="23" width="7.88671875" style="20" hidden="1" customWidth="1"/>
    <col min="24" max="24" width="7.33203125" style="20" hidden="1" customWidth="1"/>
    <col min="25" max="25" width="8" style="20" hidden="1" customWidth="1"/>
    <col min="26" max="26" width="7.88671875" style="20" hidden="1" customWidth="1"/>
    <col min="27" max="27" width="7.33203125" style="20" hidden="1" customWidth="1"/>
    <col min="28" max="16384" width="9.109375" style="20"/>
  </cols>
  <sheetData>
    <row r="1" spans="1:27" s="1" customFormat="1" ht="17.25" customHeight="1" thickBot="1" x14ac:dyDescent="0.35">
      <c r="A1" s="765"/>
      <c r="B1" s="29"/>
      <c r="C1" s="29"/>
      <c r="D1" s="51"/>
      <c r="E1" s="51"/>
      <c r="F1" s="51"/>
      <c r="P1" s="77"/>
      <c r="Q1" s="77"/>
      <c r="R1" s="77"/>
      <c r="S1" s="77"/>
      <c r="T1" s="77"/>
      <c r="U1" s="77"/>
      <c r="V1" s="77"/>
      <c r="W1" s="77"/>
      <c r="X1" s="77"/>
      <c r="Y1" s="77" t="s">
        <v>395</v>
      </c>
      <c r="Z1" s="77"/>
      <c r="AA1" s="77"/>
    </row>
    <row r="2" spans="1:27" s="35" customFormat="1" ht="35.25" customHeight="1" x14ac:dyDescent="0.3">
      <c r="A2" s="1346" t="s">
        <v>0</v>
      </c>
      <c r="B2" s="1348" t="s">
        <v>182</v>
      </c>
      <c r="C2" s="1349"/>
      <c r="D2" s="1351" t="s">
        <v>180</v>
      </c>
      <c r="E2" s="1352"/>
      <c r="F2" s="1353"/>
      <c r="G2" s="1354" t="s">
        <v>616</v>
      </c>
      <c r="H2" s="1341"/>
      <c r="I2" s="1342"/>
      <c r="J2" s="1354" t="s">
        <v>881</v>
      </c>
      <c r="K2" s="1341"/>
      <c r="L2" s="1342"/>
      <c r="M2" s="1354" t="s">
        <v>882</v>
      </c>
      <c r="N2" s="1341"/>
      <c r="O2" s="1342"/>
      <c r="P2" s="1355" t="s">
        <v>709</v>
      </c>
      <c r="Q2" s="1341"/>
      <c r="R2" s="1342"/>
      <c r="S2" s="1341" t="s">
        <v>880</v>
      </c>
      <c r="T2" s="1341"/>
      <c r="U2" s="1342"/>
      <c r="V2" s="1341" t="s">
        <v>717</v>
      </c>
      <c r="W2" s="1341"/>
      <c r="X2" s="1342"/>
      <c r="Y2" s="1341" t="s">
        <v>718</v>
      </c>
      <c r="Z2" s="1341"/>
      <c r="AA2" s="1342"/>
    </row>
    <row r="3" spans="1:27" s="35" customFormat="1" ht="12.75" customHeight="1" x14ac:dyDescent="0.3">
      <c r="A3" s="1347"/>
      <c r="B3" s="1331"/>
      <c r="C3" s="1350"/>
      <c r="D3" s="1356"/>
      <c r="E3" s="1357"/>
      <c r="F3" s="1358"/>
      <c r="G3" s="1359" t="s">
        <v>189</v>
      </c>
      <c r="H3" s="1343"/>
      <c r="I3" s="1344"/>
      <c r="J3" s="1359" t="s">
        <v>189</v>
      </c>
      <c r="K3" s="1343"/>
      <c r="L3" s="1344"/>
      <c r="M3" s="1359" t="s">
        <v>189</v>
      </c>
      <c r="N3" s="1343"/>
      <c r="O3" s="1344"/>
      <c r="P3" s="1360" t="s">
        <v>189</v>
      </c>
      <c r="Q3" s="1343"/>
      <c r="R3" s="1344"/>
      <c r="S3" s="1343" t="s">
        <v>189</v>
      </c>
      <c r="T3" s="1343"/>
      <c r="U3" s="1344"/>
      <c r="V3" s="1343" t="s">
        <v>189</v>
      </c>
      <c r="W3" s="1343"/>
      <c r="X3" s="1344"/>
      <c r="Y3" s="1343" t="s">
        <v>189</v>
      </c>
      <c r="Z3" s="1343"/>
      <c r="AA3" s="1344"/>
    </row>
    <row r="4" spans="1:27" s="19" customFormat="1" ht="26.4" x14ac:dyDescent="0.3">
      <c r="A4" s="1347"/>
      <c r="B4" s="1331"/>
      <c r="C4" s="1350"/>
      <c r="D4" s="856" t="s">
        <v>177</v>
      </c>
      <c r="E4" s="910" t="s">
        <v>178</v>
      </c>
      <c r="F4" s="771" t="s">
        <v>179</v>
      </c>
      <c r="G4" s="856" t="s">
        <v>177</v>
      </c>
      <c r="H4" s="910" t="s">
        <v>178</v>
      </c>
      <c r="I4" s="771" t="s">
        <v>179</v>
      </c>
      <c r="J4" s="856" t="s">
        <v>177</v>
      </c>
      <c r="K4" s="910" t="s">
        <v>178</v>
      </c>
      <c r="L4" s="771" t="s">
        <v>179</v>
      </c>
      <c r="M4" s="856" t="s">
        <v>177</v>
      </c>
      <c r="N4" s="910" t="s">
        <v>178</v>
      </c>
      <c r="O4" s="771" t="s">
        <v>179</v>
      </c>
      <c r="P4" s="853" t="s">
        <v>177</v>
      </c>
      <c r="Q4" s="910" t="s">
        <v>178</v>
      </c>
      <c r="R4" s="771" t="s">
        <v>179</v>
      </c>
      <c r="S4" s="910" t="s">
        <v>177</v>
      </c>
      <c r="T4" s="910" t="s">
        <v>178</v>
      </c>
      <c r="U4" s="771" t="s">
        <v>179</v>
      </c>
      <c r="V4" s="910" t="s">
        <v>177</v>
      </c>
      <c r="W4" s="910" t="s">
        <v>178</v>
      </c>
      <c r="X4" s="771" t="s">
        <v>179</v>
      </c>
      <c r="Y4" s="910" t="s">
        <v>177</v>
      </c>
      <c r="Z4" s="910" t="s">
        <v>178</v>
      </c>
      <c r="AA4" s="771" t="s">
        <v>179</v>
      </c>
    </row>
    <row r="5" spans="1:27" s="48" customFormat="1" ht="12.75" customHeight="1" x14ac:dyDescent="0.25">
      <c r="A5" s="772" t="s">
        <v>27</v>
      </c>
      <c r="B5" s="1326" t="s">
        <v>174</v>
      </c>
      <c r="C5" s="1345"/>
      <c r="D5" s="857">
        <f>+G5+J5+M5+P5+S5+V5+Y5</f>
        <v>10000</v>
      </c>
      <c r="E5" s="63"/>
      <c r="F5" s="773"/>
      <c r="G5" s="864"/>
      <c r="H5" s="63"/>
      <c r="I5" s="773"/>
      <c r="J5" s="864"/>
      <c r="K5" s="63"/>
      <c r="L5" s="773"/>
      <c r="M5" s="864"/>
      <c r="N5" s="63"/>
      <c r="O5" s="773"/>
      <c r="P5" s="854"/>
      <c r="Q5" s="63"/>
      <c r="R5" s="773"/>
      <c r="S5" s="63">
        <v>10000</v>
      </c>
      <c r="T5" s="63"/>
      <c r="U5" s="773"/>
      <c r="V5" s="63"/>
      <c r="W5" s="63"/>
      <c r="X5" s="773"/>
      <c r="Y5" s="63"/>
      <c r="Z5" s="63"/>
      <c r="AA5" s="773"/>
    </row>
    <row r="6" spans="1:27" s="48" customFormat="1" ht="12.75" customHeight="1" x14ac:dyDescent="0.25">
      <c r="A6" s="772" t="s">
        <v>33</v>
      </c>
      <c r="B6" s="1326" t="s">
        <v>173</v>
      </c>
      <c r="C6" s="1345"/>
      <c r="D6" s="857">
        <f t="shared" ref="D6:D64" si="0">+G6+J6+M6+P6+S6+V6+Y6</f>
        <v>0</v>
      </c>
      <c r="E6" s="63"/>
      <c r="F6" s="773"/>
      <c r="G6" s="864"/>
      <c r="H6" s="63"/>
      <c r="I6" s="773"/>
      <c r="J6" s="864"/>
      <c r="K6" s="63"/>
      <c r="L6" s="773"/>
      <c r="M6" s="864"/>
      <c r="N6" s="63"/>
      <c r="O6" s="773"/>
      <c r="P6" s="972"/>
      <c r="Q6" s="63"/>
      <c r="R6" s="773"/>
      <c r="S6" s="63"/>
      <c r="T6" s="63"/>
      <c r="U6" s="773"/>
      <c r="V6" s="63"/>
      <c r="W6" s="63"/>
      <c r="X6" s="773"/>
      <c r="Y6" s="63"/>
      <c r="Z6" s="63"/>
      <c r="AA6" s="773"/>
    </row>
    <row r="7" spans="1:27" s="48" customFormat="1" ht="12.75" customHeight="1" x14ac:dyDescent="0.25">
      <c r="A7" s="772" t="s">
        <v>34</v>
      </c>
      <c r="B7" s="1326" t="s">
        <v>172</v>
      </c>
      <c r="C7" s="1345"/>
      <c r="D7" s="857">
        <f t="shared" si="0"/>
        <v>10000</v>
      </c>
      <c r="E7" s="63">
        <f>+E6+E5</f>
        <v>0</v>
      </c>
      <c r="F7" s="773">
        <f>+F6+F5</f>
        <v>0</v>
      </c>
      <c r="G7" s="864">
        <f>SUM(G5:G6)</f>
        <v>0</v>
      </c>
      <c r="H7" s="63">
        <f t="shared" ref="H7:R7" si="1">SUM(H5:H6)</f>
        <v>0</v>
      </c>
      <c r="I7" s="773">
        <f t="shared" si="1"/>
        <v>0</v>
      </c>
      <c r="J7" s="864">
        <f t="shared" si="1"/>
        <v>0</v>
      </c>
      <c r="K7" s="63">
        <f t="shared" si="1"/>
        <v>0</v>
      </c>
      <c r="L7" s="773">
        <f t="shared" si="1"/>
        <v>0</v>
      </c>
      <c r="M7" s="864">
        <f t="shared" si="1"/>
        <v>0</v>
      </c>
      <c r="N7" s="63">
        <f t="shared" si="1"/>
        <v>0</v>
      </c>
      <c r="O7" s="773">
        <f t="shared" si="1"/>
        <v>0</v>
      </c>
      <c r="P7" s="972">
        <f>+P6+P5</f>
        <v>0</v>
      </c>
      <c r="Q7" s="63">
        <f t="shared" si="1"/>
        <v>0</v>
      </c>
      <c r="R7" s="773">
        <f t="shared" si="1"/>
        <v>0</v>
      </c>
      <c r="S7" s="63">
        <f t="shared" ref="S7:U7" si="2">SUM(S5:S6)</f>
        <v>10000</v>
      </c>
      <c r="T7" s="63">
        <f t="shared" si="2"/>
        <v>0</v>
      </c>
      <c r="U7" s="773">
        <f t="shared" si="2"/>
        <v>0</v>
      </c>
      <c r="V7" s="63">
        <f t="shared" ref="V7:X7" si="3">SUM(V5:V6)</f>
        <v>0</v>
      </c>
      <c r="W7" s="63">
        <f t="shared" si="3"/>
        <v>0</v>
      </c>
      <c r="X7" s="773">
        <f t="shared" si="3"/>
        <v>0</v>
      </c>
      <c r="Y7" s="63">
        <f t="shared" ref="Y7:AA7" si="4">SUM(Y5:Y6)</f>
        <v>0</v>
      </c>
      <c r="Z7" s="63">
        <f t="shared" si="4"/>
        <v>0</v>
      </c>
      <c r="AA7" s="773">
        <f t="shared" si="4"/>
        <v>0</v>
      </c>
    </row>
    <row r="8" spans="1:27" ht="12" customHeight="1" x14ac:dyDescent="0.25">
      <c r="A8" s="774"/>
      <c r="B8" s="911"/>
      <c r="C8" s="911"/>
      <c r="D8" s="858"/>
      <c r="E8" s="275"/>
      <c r="F8" s="859"/>
      <c r="G8" s="865"/>
      <c r="H8" s="68"/>
      <c r="I8" s="775"/>
      <c r="J8" s="865"/>
      <c r="K8" s="68"/>
      <c r="L8" s="775"/>
      <c r="M8" s="865"/>
      <c r="N8" s="68"/>
      <c r="O8" s="775"/>
      <c r="P8" s="973"/>
      <c r="Q8" s="68"/>
      <c r="R8" s="775"/>
      <c r="S8" s="68"/>
      <c r="T8" s="68"/>
      <c r="U8" s="775"/>
      <c r="V8" s="68"/>
      <c r="W8" s="68"/>
      <c r="X8" s="775"/>
      <c r="Y8" s="68"/>
      <c r="Z8" s="68"/>
      <c r="AA8" s="775"/>
    </row>
    <row r="9" spans="1:27" s="48" customFormat="1" ht="12.75" customHeight="1" x14ac:dyDescent="0.25">
      <c r="A9" s="772" t="s">
        <v>35</v>
      </c>
      <c r="B9" s="1326" t="s">
        <v>171</v>
      </c>
      <c r="C9" s="1345"/>
      <c r="D9" s="857">
        <f t="shared" si="0"/>
        <v>0</v>
      </c>
      <c r="E9" s="63"/>
      <c r="F9" s="773"/>
      <c r="G9" s="864"/>
      <c r="H9" s="63"/>
      <c r="I9" s="773"/>
      <c r="J9" s="864"/>
      <c r="K9" s="63"/>
      <c r="L9" s="773"/>
      <c r="M9" s="864"/>
      <c r="N9" s="63"/>
      <c r="O9" s="773"/>
      <c r="P9" s="972"/>
      <c r="Q9" s="63"/>
      <c r="R9" s="773"/>
      <c r="S9" s="63"/>
      <c r="T9" s="63"/>
      <c r="U9" s="773"/>
      <c r="V9" s="63"/>
      <c r="W9" s="63"/>
      <c r="X9" s="773"/>
      <c r="Y9" s="63"/>
      <c r="Z9" s="63"/>
      <c r="AA9" s="773"/>
    </row>
    <row r="10" spans="1:27" ht="11.25" customHeight="1" x14ac:dyDescent="0.25">
      <c r="A10" s="115"/>
      <c r="C10" s="769"/>
      <c r="D10" s="858"/>
      <c r="E10" s="275"/>
      <c r="F10" s="859"/>
      <c r="G10" s="865"/>
      <c r="H10" s="68"/>
      <c r="I10" s="775"/>
      <c r="J10" s="865"/>
      <c r="K10" s="68"/>
      <c r="L10" s="775"/>
      <c r="M10" s="865"/>
      <c r="N10" s="68"/>
      <c r="O10" s="775"/>
      <c r="P10" s="973"/>
      <c r="Q10" s="68"/>
      <c r="R10" s="775"/>
      <c r="S10" s="68"/>
      <c r="T10" s="68"/>
      <c r="U10" s="775"/>
      <c r="V10" s="68"/>
      <c r="W10" s="68"/>
      <c r="X10" s="775"/>
      <c r="Y10" s="68"/>
      <c r="Z10" s="68"/>
      <c r="AA10" s="775"/>
    </row>
    <row r="11" spans="1:27" ht="12.75" hidden="1" customHeight="1" x14ac:dyDescent="0.25">
      <c r="A11" s="776" t="s">
        <v>42</v>
      </c>
      <c r="B11" s="1322" t="s">
        <v>41</v>
      </c>
      <c r="C11" s="1337"/>
      <c r="D11" s="857">
        <f t="shared" si="0"/>
        <v>0</v>
      </c>
      <c r="E11" s="63"/>
      <c r="F11" s="773"/>
      <c r="G11" s="866"/>
      <c r="H11" s="31"/>
      <c r="I11" s="777"/>
      <c r="J11" s="866"/>
      <c r="K11" s="31"/>
      <c r="L11" s="777"/>
      <c r="M11" s="866"/>
      <c r="N11" s="31"/>
      <c r="O11" s="777"/>
      <c r="P11" s="33"/>
      <c r="Q11" s="31"/>
      <c r="R11" s="777"/>
      <c r="S11" s="31"/>
      <c r="T11" s="31"/>
      <c r="U11" s="777"/>
      <c r="V11" s="31"/>
      <c r="W11" s="31"/>
      <c r="X11" s="777"/>
      <c r="Y11" s="31"/>
      <c r="Z11" s="31"/>
      <c r="AA11" s="777"/>
    </row>
    <row r="12" spans="1:27" ht="12.75" hidden="1" customHeight="1" x14ac:dyDescent="0.25">
      <c r="A12" s="776" t="s">
        <v>44</v>
      </c>
      <c r="B12" s="1322" t="s">
        <v>43</v>
      </c>
      <c r="C12" s="1337"/>
      <c r="D12" s="857">
        <f t="shared" si="0"/>
        <v>0</v>
      </c>
      <c r="E12" s="63"/>
      <c r="F12" s="773"/>
      <c r="G12" s="866"/>
      <c r="H12" s="31"/>
      <c r="I12" s="777"/>
      <c r="J12" s="866"/>
      <c r="K12" s="31"/>
      <c r="L12" s="777"/>
      <c r="M12" s="866"/>
      <c r="N12" s="31"/>
      <c r="O12" s="777"/>
      <c r="P12" s="33"/>
      <c r="Q12" s="31"/>
      <c r="R12" s="777"/>
      <c r="S12" s="31"/>
      <c r="T12" s="31"/>
      <c r="U12" s="777"/>
      <c r="V12" s="31"/>
      <c r="W12" s="31"/>
      <c r="X12" s="777"/>
      <c r="Y12" s="31"/>
      <c r="Z12" s="31"/>
      <c r="AA12" s="777"/>
    </row>
    <row r="13" spans="1:27" ht="12.75" hidden="1" customHeight="1" x14ac:dyDescent="0.25">
      <c r="A13" s="776" t="s">
        <v>46</v>
      </c>
      <c r="B13" s="1322" t="s">
        <v>45</v>
      </c>
      <c r="C13" s="1337"/>
      <c r="D13" s="857">
        <f t="shared" si="0"/>
        <v>0</v>
      </c>
      <c r="E13" s="63"/>
      <c r="F13" s="773"/>
      <c r="G13" s="866"/>
      <c r="H13" s="31"/>
      <c r="I13" s="777"/>
      <c r="J13" s="866"/>
      <c r="K13" s="31"/>
      <c r="L13" s="777"/>
      <c r="M13" s="866"/>
      <c r="N13" s="31"/>
      <c r="O13" s="777"/>
      <c r="P13" s="33"/>
      <c r="Q13" s="31"/>
      <c r="R13" s="777"/>
      <c r="S13" s="31"/>
      <c r="T13" s="31"/>
      <c r="U13" s="777"/>
      <c r="V13" s="31"/>
      <c r="W13" s="31"/>
      <c r="X13" s="777"/>
      <c r="Y13" s="31"/>
      <c r="Z13" s="31"/>
      <c r="AA13" s="777"/>
    </row>
    <row r="14" spans="1:27" s="48" customFormat="1" ht="12.75" customHeight="1" x14ac:dyDescent="0.25">
      <c r="A14" s="772" t="s">
        <v>47</v>
      </c>
      <c r="B14" s="1326" t="s">
        <v>170</v>
      </c>
      <c r="C14" s="1345"/>
      <c r="D14" s="857">
        <f t="shared" si="0"/>
        <v>0</v>
      </c>
      <c r="E14" s="63">
        <f>SUM(E11:E13)</f>
        <v>0</v>
      </c>
      <c r="F14" s="773">
        <f>SUM(F11:F13)</f>
        <v>0</v>
      </c>
      <c r="G14" s="864">
        <f>SUM(G11:G13)</f>
        <v>0</v>
      </c>
      <c r="H14" s="63">
        <f t="shared" ref="H14:O14" si="5">SUM(H11:H13)</f>
        <v>0</v>
      </c>
      <c r="I14" s="773">
        <f t="shared" si="5"/>
        <v>0</v>
      </c>
      <c r="J14" s="864">
        <f t="shared" si="5"/>
        <v>0</v>
      </c>
      <c r="K14" s="63">
        <f t="shared" si="5"/>
        <v>0</v>
      </c>
      <c r="L14" s="773">
        <f t="shared" si="5"/>
        <v>0</v>
      </c>
      <c r="M14" s="864">
        <f t="shared" si="5"/>
        <v>0</v>
      </c>
      <c r="N14" s="63">
        <f t="shared" si="5"/>
        <v>0</v>
      </c>
      <c r="O14" s="773">
        <f t="shared" si="5"/>
        <v>0</v>
      </c>
      <c r="P14" s="854">
        <f t="shared" ref="P14:AA14" si="6">SUM(P11:P13)</f>
        <v>0</v>
      </c>
      <c r="Q14" s="63">
        <f t="shared" si="6"/>
        <v>0</v>
      </c>
      <c r="R14" s="773">
        <f t="shared" si="6"/>
        <v>0</v>
      </c>
      <c r="S14" s="63">
        <f t="shared" si="6"/>
        <v>0</v>
      </c>
      <c r="T14" s="63">
        <f t="shared" si="6"/>
        <v>0</v>
      </c>
      <c r="U14" s="773">
        <f t="shared" si="6"/>
        <v>0</v>
      </c>
      <c r="V14" s="63">
        <f t="shared" si="6"/>
        <v>0</v>
      </c>
      <c r="W14" s="63">
        <f t="shared" si="6"/>
        <v>0</v>
      </c>
      <c r="X14" s="773">
        <f t="shared" si="6"/>
        <v>0</v>
      </c>
      <c r="Y14" s="63">
        <f t="shared" si="6"/>
        <v>0</v>
      </c>
      <c r="Z14" s="63">
        <f t="shared" si="6"/>
        <v>0</v>
      </c>
      <c r="AA14" s="773">
        <f t="shared" si="6"/>
        <v>0</v>
      </c>
    </row>
    <row r="15" spans="1:27" ht="12.75" hidden="1" customHeight="1" x14ac:dyDescent="0.25">
      <c r="A15" s="776" t="s">
        <v>49</v>
      </c>
      <c r="B15" s="1322" t="s">
        <v>48</v>
      </c>
      <c r="C15" s="1337"/>
      <c r="D15" s="857">
        <f t="shared" si="0"/>
        <v>0</v>
      </c>
      <c r="E15" s="63"/>
      <c r="F15" s="773"/>
      <c r="G15" s="866"/>
      <c r="H15" s="31"/>
      <c r="I15" s="777"/>
      <c r="J15" s="866"/>
      <c r="K15" s="31"/>
      <c r="L15" s="777"/>
      <c r="M15" s="866"/>
      <c r="N15" s="31"/>
      <c r="O15" s="777"/>
      <c r="P15" s="33"/>
      <c r="Q15" s="31"/>
      <c r="R15" s="777"/>
      <c r="S15" s="31"/>
      <c r="T15" s="31"/>
      <c r="U15" s="777"/>
      <c r="V15" s="31"/>
      <c r="W15" s="31"/>
      <c r="X15" s="777"/>
      <c r="Y15" s="31"/>
      <c r="Z15" s="31"/>
      <c r="AA15" s="777"/>
    </row>
    <row r="16" spans="1:27" ht="12.75" hidden="1" customHeight="1" x14ac:dyDescent="0.25">
      <c r="A16" s="776" t="s">
        <v>51</v>
      </c>
      <c r="B16" s="1322" t="s">
        <v>50</v>
      </c>
      <c r="C16" s="1337"/>
      <c r="D16" s="857">
        <f t="shared" si="0"/>
        <v>0</v>
      </c>
      <c r="E16" s="63"/>
      <c r="F16" s="773"/>
      <c r="G16" s="866"/>
      <c r="H16" s="31"/>
      <c r="I16" s="777"/>
      <c r="J16" s="866"/>
      <c r="K16" s="31"/>
      <c r="L16" s="777"/>
      <c r="M16" s="866"/>
      <c r="N16" s="31"/>
      <c r="O16" s="777"/>
      <c r="P16" s="33"/>
      <c r="Q16" s="31"/>
      <c r="R16" s="777"/>
      <c r="S16" s="31"/>
      <c r="T16" s="31"/>
      <c r="U16" s="777"/>
      <c r="V16" s="31"/>
      <c r="W16" s="31"/>
      <c r="X16" s="777"/>
      <c r="Y16" s="31"/>
      <c r="Z16" s="31"/>
      <c r="AA16" s="777"/>
    </row>
    <row r="17" spans="1:27" s="48" customFormat="1" ht="12.75" customHeight="1" x14ac:dyDescent="0.25">
      <c r="A17" s="772" t="s">
        <v>52</v>
      </c>
      <c r="B17" s="1326" t="s">
        <v>169</v>
      </c>
      <c r="C17" s="1345"/>
      <c r="D17" s="857">
        <f t="shared" si="0"/>
        <v>0</v>
      </c>
      <c r="E17" s="63">
        <f>+E15+E16</f>
        <v>0</v>
      </c>
      <c r="F17" s="773">
        <f>+F15+F16</f>
        <v>0</v>
      </c>
      <c r="G17" s="864">
        <f>+G15+G16</f>
        <v>0</v>
      </c>
      <c r="H17" s="63">
        <f t="shared" ref="H17:O17" si="7">+H15+H16</f>
        <v>0</v>
      </c>
      <c r="I17" s="773">
        <f t="shared" si="7"/>
        <v>0</v>
      </c>
      <c r="J17" s="864">
        <f t="shared" si="7"/>
        <v>0</v>
      </c>
      <c r="K17" s="63">
        <f t="shared" si="7"/>
        <v>0</v>
      </c>
      <c r="L17" s="773">
        <f t="shared" si="7"/>
        <v>0</v>
      </c>
      <c r="M17" s="864">
        <f t="shared" si="7"/>
        <v>0</v>
      </c>
      <c r="N17" s="63">
        <f t="shared" si="7"/>
        <v>0</v>
      </c>
      <c r="O17" s="773">
        <f t="shared" si="7"/>
        <v>0</v>
      </c>
      <c r="P17" s="854">
        <f t="shared" ref="P17:AA17" si="8">+P15+P16</f>
        <v>0</v>
      </c>
      <c r="Q17" s="63">
        <f t="shared" si="8"/>
        <v>0</v>
      </c>
      <c r="R17" s="773">
        <f t="shared" si="8"/>
        <v>0</v>
      </c>
      <c r="S17" s="63">
        <f t="shared" si="8"/>
        <v>0</v>
      </c>
      <c r="T17" s="63">
        <f t="shared" si="8"/>
        <v>0</v>
      </c>
      <c r="U17" s="773">
        <f t="shared" si="8"/>
        <v>0</v>
      </c>
      <c r="V17" s="63">
        <f t="shared" si="8"/>
        <v>0</v>
      </c>
      <c r="W17" s="63">
        <f t="shared" si="8"/>
        <v>0</v>
      </c>
      <c r="X17" s="773">
        <f t="shared" si="8"/>
        <v>0</v>
      </c>
      <c r="Y17" s="63">
        <f t="shared" si="8"/>
        <v>0</v>
      </c>
      <c r="Z17" s="63">
        <f t="shared" si="8"/>
        <v>0</v>
      </c>
      <c r="AA17" s="773">
        <f t="shared" si="8"/>
        <v>0</v>
      </c>
    </row>
    <row r="18" spans="1:27" ht="12.75" customHeight="1" x14ac:dyDescent="0.25">
      <c r="A18" s="776" t="s">
        <v>54</v>
      </c>
      <c r="B18" s="1322" t="s">
        <v>53</v>
      </c>
      <c r="C18" s="1337"/>
      <c r="D18" s="857">
        <f t="shared" si="0"/>
        <v>0</v>
      </c>
      <c r="E18" s="63"/>
      <c r="F18" s="773"/>
      <c r="G18" s="866"/>
      <c r="H18" s="31"/>
      <c r="I18" s="777"/>
      <c r="J18" s="866"/>
      <c r="K18" s="31"/>
      <c r="L18" s="777"/>
      <c r="M18" s="866"/>
      <c r="N18" s="31"/>
      <c r="O18" s="777"/>
      <c r="P18" s="33"/>
      <c r="Q18" s="31"/>
      <c r="R18" s="777"/>
      <c r="S18" s="31"/>
      <c r="T18" s="31"/>
      <c r="U18" s="777"/>
      <c r="V18" s="31"/>
      <c r="W18" s="31"/>
      <c r="X18" s="777"/>
      <c r="Y18" s="31"/>
      <c r="Z18" s="31"/>
      <c r="AA18" s="777"/>
    </row>
    <row r="19" spans="1:27" ht="12.75" customHeight="1" x14ac:dyDescent="0.25">
      <c r="A19" s="776" t="s">
        <v>56</v>
      </c>
      <c r="B19" s="1322" t="s">
        <v>55</v>
      </c>
      <c r="C19" s="1337"/>
      <c r="D19" s="857">
        <f t="shared" si="0"/>
        <v>0</v>
      </c>
      <c r="E19" s="63"/>
      <c r="F19" s="773"/>
      <c r="G19" s="866"/>
      <c r="H19" s="31"/>
      <c r="I19" s="777"/>
      <c r="J19" s="866"/>
      <c r="K19" s="31"/>
      <c r="L19" s="777"/>
      <c r="M19" s="866"/>
      <c r="N19" s="31"/>
      <c r="O19" s="777"/>
      <c r="P19" s="33"/>
      <c r="Q19" s="31"/>
      <c r="R19" s="777"/>
      <c r="S19" s="31"/>
      <c r="T19" s="31"/>
      <c r="U19" s="777"/>
      <c r="V19" s="31"/>
      <c r="W19" s="31"/>
      <c r="X19" s="777"/>
      <c r="Y19" s="31"/>
      <c r="Z19" s="31"/>
      <c r="AA19" s="777"/>
    </row>
    <row r="20" spans="1:27" ht="12.75" customHeight="1" x14ac:dyDescent="0.25">
      <c r="A20" s="776" t="s">
        <v>57</v>
      </c>
      <c r="B20" s="1322" t="s">
        <v>167</v>
      </c>
      <c r="C20" s="1337"/>
      <c r="D20" s="857">
        <f t="shared" si="0"/>
        <v>0</v>
      </c>
      <c r="E20" s="63"/>
      <c r="F20" s="773"/>
      <c r="G20" s="866"/>
      <c r="H20" s="31"/>
      <c r="I20" s="777"/>
      <c r="J20" s="866"/>
      <c r="K20" s="31"/>
      <c r="L20" s="777"/>
      <c r="M20" s="866"/>
      <c r="N20" s="31"/>
      <c r="O20" s="777"/>
      <c r="P20" s="33"/>
      <c r="Q20" s="31"/>
      <c r="R20" s="777"/>
      <c r="S20" s="31"/>
      <c r="T20" s="31"/>
      <c r="U20" s="777"/>
      <c r="V20" s="31"/>
      <c r="W20" s="31"/>
      <c r="X20" s="777"/>
      <c r="Y20" s="31"/>
      <c r="Z20" s="31"/>
      <c r="AA20" s="777"/>
    </row>
    <row r="21" spans="1:27" ht="12.75" customHeight="1" x14ac:dyDescent="0.25">
      <c r="A21" s="776" t="s">
        <v>59</v>
      </c>
      <c r="B21" s="1322" t="s">
        <v>58</v>
      </c>
      <c r="C21" s="1337"/>
      <c r="D21" s="857">
        <f t="shared" si="0"/>
        <v>0</v>
      </c>
      <c r="E21" s="63"/>
      <c r="F21" s="773"/>
      <c r="G21" s="866"/>
      <c r="H21" s="31"/>
      <c r="I21" s="777"/>
      <c r="J21" s="866"/>
      <c r="K21" s="31"/>
      <c r="L21" s="777"/>
      <c r="M21" s="866"/>
      <c r="N21" s="31"/>
      <c r="O21" s="777"/>
      <c r="P21" s="33"/>
      <c r="Q21" s="31"/>
      <c r="R21" s="777"/>
      <c r="S21" s="31"/>
      <c r="T21" s="31"/>
      <c r="U21" s="777"/>
      <c r="V21" s="31"/>
      <c r="W21" s="31"/>
      <c r="X21" s="777"/>
      <c r="Y21" s="31"/>
      <c r="Z21" s="31"/>
      <c r="AA21" s="777"/>
    </row>
    <row r="22" spans="1:27" ht="12.75" customHeight="1" x14ac:dyDescent="0.25">
      <c r="A22" s="776" t="s">
        <v>60</v>
      </c>
      <c r="B22" s="1322" t="s">
        <v>166</v>
      </c>
      <c r="C22" s="1337"/>
      <c r="D22" s="857">
        <f t="shared" si="0"/>
        <v>0</v>
      </c>
      <c r="E22" s="104">
        <f t="shared" ref="E22:F22" si="9">+H22+K22+N22+Q22</f>
        <v>0</v>
      </c>
      <c r="F22" s="860">
        <f t="shared" si="9"/>
        <v>0</v>
      </c>
      <c r="G22" s="866"/>
      <c r="H22" s="31"/>
      <c r="I22" s="777"/>
      <c r="J22" s="866"/>
      <c r="K22" s="31"/>
      <c r="L22" s="777"/>
      <c r="M22" s="866"/>
      <c r="N22" s="31"/>
      <c r="O22" s="777"/>
      <c r="P22" s="33"/>
      <c r="Q22" s="31"/>
      <c r="R22" s="777"/>
      <c r="S22" s="31"/>
      <c r="T22" s="31"/>
      <c r="U22" s="777"/>
      <c r="V22" s="31"/>
      <c r="W22" s="31"/>
      <c r="X22" s="777"/>
      <c r="Y22" s="31"/>
      <c r="Z22" s="31"/>
      <c r="AA22" s="777"/>
    </row>
    <row r="23" spans="1:27" ht="12.75" customHeight="1" x14ac:dyDescent="0.25">
      <c r="A23" s="776" t="s">
        <v>63</v>
      </c>
      <c r="B23" s="1322" t="s">
        <v>62</v>
      </c>
      <c r="C23" s="1337"/>
      <c r="D23" s="857">
        <f t="shared" si="0"/>
        <v>0</v>
      </c>
      <c r="E23" s="63"/>
      <c r="F23" s="773"/>
      <c r="G23" s="866"/>
      <c r="H23" s="31"/>
      <c r="I23" s="777"/>
      <c r="J23" s="866"/>
      <c r="K23" s="31"/>
      <c r="L23" s="777"/>
      <c r="M23" s="866"/>
      <c r="N23" s="31"/>
      <c r="O23" s="777"/>
      <c r="P23" s="33"/>
      <c r="Q23" s="31"/>
      <c r="R23" s="777"/>
      <c r="S23" s="31"/>
      <c r="T23" s="31"/>
      <c r="U23" s="777"/>
      <c r="V23" s="31"/>
      <c r="W23" s="31"/>
      <c r="X23" s="777"/>
      <c r="Y23" s="31"/>
      <c r="Z23" s="31"/>
      <c r="AA23" s="777"/>
    </row>
    <row r="24" spans="1:27" ht="12.75" customHeight="1" x14ac:dyDescent="0.25">
      <c r="A24" s="776" t="s">
        <v>65</v>
      </c>
      <c r="B24" s="1322" t="s">
        <v>64</v>
      </c>
      <c r="C24" s="1337"/>
      <c r="D24" s="857">
        <f t="shared" si="0"/>
        <v>10000</v>
      </c>
      <c r="E24" s="63"/>
      <c r="F24" s="773"/>
      <c r="G24" s="866"/>
      <c r="H24" s="31"/>
      <c r="I24" s="777"/>
      <c r="J24" s="866"/>
      <c r="K24" s="31"/>
      <c r="L24" s="777"/>
      <c r="M24" s="866"/>
      <c r="N24" s="31"/>
      <c r="O24" s="777"/>
      <c r="P24" s="33"/>
      <c r="Q24" s="31"/>
      <c r="R24" s="777"/>
      <c r="S24" s="31">
        <v>10000</v>
      </c>
      <c r="T24" s="31"/>
      <c r="U24" s="777"/>
      <c r="V24" s="31"/>
      <c r="W24" s="31"/>
      <c r="X24" s="777"/>
      <c r="Y24" s="31"/>
      <c r="Z24" s="31"/>
      <c r="AA24" s="777"/>
    </row>
    <row r="25" spans="1:27" s="48" customFormat="1" ht="12.75" customHeight="1" x14ac:dyDescent="0.25">
      <c r="A25" s="772" t="s">
        <v>66</v>
      </c>
      <c r="B25" s="1326" t="s">
        <v>156</v>
      </c>
      <c r="C25" s="1345"/>
      <c r="D25" s="857">
        <f t="shared" si="0"/>
        <v>10000</v>
      </c>
      <c r="E25" s="63">
        <f t="shared" ref="E25:R25" si="10">+E24+E23+E22+E21+E20+E19+E18</f>
        <v>0</v>
      </c>
      <c r="F25" s="773">
        <f t="shared" si="10"/>
        <v>0</v>
      </c>
      <c r="G25" s="864">
        <f t="shared" si="10"/>
        <v>0</v>
      </c>
      <c r="H25" s="63">
        <f t="shared" si="10"/>
        <v>0</v>
      </c>
      <c r="I25" s="773">
        <f t="shared" si="10"/>
        <v>0</v>
      </c>
      <c r="J25" s="864">
        <f t="shared" si="10"/>
        <v>0</v>
      </c>
      <c r="K25" s="63">
        <f t="shared" si="10"/>
        <v>0</v>
      </c>
      <c r="L25" s="773">
        <f t="shared" si="10"/>
        <v>0</v>
      </c>
      <c r="M25" s="864">
        <f t="shared" si="10"/>
        <v>0</v>
      </c>
      <c r="N25" s="63">
        <f t="shared" si="10"/>
        <v>0</v>
      </c>
      <c r="O25" s="773">
        <f t="shared" si="10"/>
        <v>0</v>
      </c>
      <c r="P25" s="854">
        <f t="shared" si="10"/>
        <v>0</v>
      </c>
      <c r="Q25" s="63">
        <f t="shared" si="10"/>
        <v>0</v>
      </c>
      <c r="R25" s="773">
        <f t="shared" si="10"/>
        <v>0</v>
      </c>
      <c r="S25" s="63">
        <f t="shared" ref="S25:U25" si="11">+S24+S23+S22+S21+S20+S19+S18</f>
        <v>10000</v>
      </c>
      <c r="T25" s="63">
        <f t="shared" si="11"/>
        <v>0</v>
      </c>
      <c r="U25" s="773">
        <f t="shared" si="11"/>
        <v>0</v>
      </c>
      <c r="V25" s="63">
        <f t="shared" ref="V25:X25" si="12">+V24+V23+V22+V21+V20+V19+V18</f>
        <v>0</v>
      </c>
      <c r="W25" s="63">
        <f t="shared" si="12"/>
        <v>0</v>
      </c>
      <c r="X25" s="773">
        <f t="shared" si="12"/>
        <v>0</v>
      </c>
      <c r="Y25" s="63">
        <f t="shared" ref="Y25:AA25" si="13">+Y24+Y23+Y22+Y21+Y20+Y19+Y18</f>
        <v>0</v>
      </c>
      <c r="Z25" s="63">
        <f t="shared" si="13"/>
        <v>0</v>
      </c>
      <c r="AA25" s="773">
        <f t="shared" si="13"/>
        <v>0</v>
      </c>
    </row>
    <row r="26" spans="1:27" ht="12.75" customHeight="1" x14ac:dyDescent="0.25">
      <c r="A26" s="776" t="s">
        <v>68</v>
      </c>
      <c r="B26" s="1322" t="s">
        <v>67</v>
      </c>
      <c r="C26" s="1337"/>
      <c r="D26" s="857">
        <f t="shared" si="0"/>
        <v>0</v>
      </c>
      <c r="E26" s="63"/>
      <c r="F26" s="773"/>
      <c r="G26" s="866"/>
      <c r="H26" s="31"/>
      <c r="I26" s="777"/>
      <c r="J26" s="866"/>
      <c r="K26" s="31"/>
      <c r="L26" s="777"/>
      <c r="M26" s="866"/>
      <c r="N26" s="31"/>
      <c r="O26" s="777"/>
      <c r="P26" s="33"/>
      <c r="Q26" s="31"/>
      <c r="R26" s="777"/>
      <c r="S26" s="31"/>
      <c r="T26" s="31"/>
      <c r="U26" s="777"/>
      <c r="V26" s="31"/>
      <c r="W26" s="31"/>
      <c r="X26" s="777"/>
      <c r="Y26" s="31"/>
      <c r="Z26" s="31"/>
      <c r="AA26" s="777"/>
    </row>
    <row r="27" spans="1:27" ht="12.75" customHeight="1" x14ac:dyDescent="0.25">
      <c r="A27" s="776" t="s">
        <v>70</v>
      </c>
      <c r="B27" s="1322" t="s">
        <v>69</v>
      </c>
      <c r="C27" s="1337"/>
      <c r="D27" s="857">
        <f t="shared" si="0"/>
        <v>1000</v>
      </c>
      <c r="E27" s="63"/>
      <c r="F27" s="773"/>
      <c r="G27" s="866">
        <v>250</v>
      </c>
      <c r="H27" s="31"/>
      <c r="I27" s="777"/>
      <c r="J27" s="866">
        <v>250</v>
      </c>
      <c r="K27" s="31"/>
      <c r="L27" s="777"/>
      <c r="M27" s="866">
        <v>250</v>
      </c>
      <c r="N27" s="31"/>
      <c r="O27" s="777"/>
      <c r="P27" s="33">
        <v>250</v>
      </c>
      <c r="Q27" s="31"/>
      <c r="R27" s="777"/>
      <c r="S27" s="31"/>
      <c r="T27" s="31"/>
      <c r="U27" s="777"/>
      <c r="V27" s="31"/>
      <c r="W27" s="31"/>
      <c r="X27" s="777"/>
      <c r="Y27" s="31"/>
      <c r="Z27" s="31"/>
      <c r="AA27" s="777"/>
    </row>
    <row r="28" spans="1:27" s="48" customFormat="1" ht="12.75" customHeight="1" x14ac:dyDescent="0.25">
      <c r="A28" s="772" t="s">
        <v>71</v>
      </c>
      <c r="B28" s="1326" t="s">
        <v>155</v>
      </c>
      <c r="C28" s="1345"/>
      <c r="D28" s="857">
        <f t="shared" si="0"/>
        <v>1000</v>
      </c>
      <c r="E28" s="63"/>
      <c r="F28" s="773"/>
      <c r="G28" s="864">
        <f>SUM(G26:G27)</f>
        <v>250</v>
      </c>
      <c r="H28" s="63">
        <f t="shared" ref="H28:O28" si="14">SUM(H26:H27)</f>
        <v>0</v>
      </c>
      <c r="I28" s="773">
        <f t="shared" si="14"/>
        <v>0</v>
      </c>
      <c r="J28" s="864">
        <f t="shared" si="14"/>
        <v>250</v>
      </c>
      <c r="K28" s="63">
        <f t="shared" si="14"/>
        <v>0</v>
      </c>
      <c r="L28" s="773">
        <f t="shared" si="14"/>
        <v>0</v>
      </c>
      <c r="M28" s="864">
        <f t="shared" si="14"/>
        <v>250</v>
      </c>
      <c r="N28" s="63">
        <f t="shared" si="14"/>
        <v>0</v>
      </c>
      <c r="O28" s="773">
        <f t="shared" si="14"/>
        <v>0</v>
      </c>
      <c r="P28" s="854">
        <f t="shared" ref="P28:AA28" si="15">SUM(P26:P27)</f>
        <v>250</v>
      </c>
      <c r="Q28" s="63">
        <f t="shared" si="15"/>
        <v>0</v>
      </c>
      <c r="R28" s="773">
        <f t="shared" si="15"/>
        <v>0</v>
      </c>
      <c r="S28" s="63">
        <f t="shared" si="15"/>
        <v>0</v>
      </c>
      <c r="T28" s="63">
        <f t="shared" si="15"/>
        <v>0</v>
      </c>
      <c r="U28" s="773">
        <f t="shared" si="15"/>
        <v>0</v>
      </c>
      <c r="V28" s="63">
        <f t="shared" si="15"/>
        <v>0</v>
      </c>
      <c r="W28" s="63">
        <f t="shared" si="15"/>
        <v>0</v>
      </c>
      <c r="X28" s="773">
        <f t="shared" si="15"/>
        <v>0</v>
      </c>
      <c r="Y28" s="63">
        <f t="shared" si="15"/>
        <v>0</v>
      </c>
      <c r="Z28" s="63">
        <f t="shared" si="15"/>
        <v>0</v>
      </c>
      <c r="AA28" s="773">
        <f t="shared" si="15"/>
        <v>0</v>
      </c>
    </row>
    <row r="29" spans="1:27" ht="12.75" customHeight="1" x14ac:dyDescent="0.25">
      <c r="A29" s="776" t="s">
        <v>73</v>
      </c>
      <c r="B29" s="1322" t="s">
        <v>72</v>
      </c>
      <c r="C29" s="1337"/>
      <c r="D29" s="857">
        <f t="shared" si="0"/>
        <v>0</v>
      </c>
      <c r="E29" s="63"/>
      <c r="F29" s="773"/>
      <c r="G29" s="866"/>
      <c r="H29" s="31"/>
      <c r="I29" s="777"/>
      <c r="J29" s="866"/>
      <c r="K29" s="31"/>
      <c r="L29" s="777"/>
      <c r="M29" s="866"/>
      <c r="N29" s="31"/>
      <c r="O29" s="777"/>
      <c r="P29" s="33"/>
      <c r="Q29" s="31"/>
      <c r="R29" s="777"/>
      <c r="S29" s="31"/>
      <c r="T29" s="31"/>
      <c r="U29" s="777"/>
      <c r="V29" s="31"/>
      <c r="W29" s="31"/>
      <c r="X29" s="777"/>
      <c r="Y29" s="31"/>
      <c r="Z29" s="31"/>
      <c r="AA29" s="777"/>
    </row>
    <row r="30" spans="1:27" ht="12.75" customHeight="1" x14ac:dyDescent="0.25">
      <c r="A30" s="776" t="s">
        <v>75</v>
      </c>
      <c r="B30" s="1322" t="s">
        <v>74</v>
      </c>
      <c r="C30" s="1337"/>
      <c r="D30" s="857">
        <f t="shared" si="0"/>
        <v>69872</v>
      </c>
      <c r="E30" s="63"/>
      <c r="F30" s="773"/>
      <c r="G30" s="866"/>
      <c r="H30" s="31"/>
      <c r="I30" s="777"/>
      <c r="J30" s="866">
        <v>40845</v>
      </c>
      <c r="K30" s="31"/>
      <c r="L30" s="777"/>
      <c r="M30" s="866">
        <v>29027</v>
      </c>
      <c r="N30" s="31"/>
      <c r="O30" s="777"/>
      <c r="P30" s="33"/>
      <c r="Q30" s="31"/>
      <c r="R30" s="777"/>
      <c r="S30" s="31"/>
      <c r="T30" s="31"/>
      <c r="U30" s="777"/>
      <c r="V30" s="31"/>
      <c r="W30" s="31"/>
      <c r="X30" s="777"/>
      <c r="Y30" s="31"/>
      <c r="Z30" s="31"/>
      <c r="AA30" s="777"/>
    </row>
    <row r="31" spans="1:27" ht="12.75" customHeight="1" x14ac:dyDescent="0.25">
      <c r="A31" s="776" t="s">
        <v>76</v>
      </c>
      <c r="B31" s="1322" t="s">
        <v>154</v>
      </c>
      <c r="C31" s="1337"/>
      <c r="D31" s="857">
        <f t="shared" si="0"/>
        <v>0</v>
      </c>
      <c r="E31" s="63"/>
      <c r="F31" s="773"/>
      <c r="G31" s="866"/>
      <c r="H31" s="31"/>
      <c r="I31" s="777"/>
      <c r="J31" s="866"/>
      <c r="K31" s="31"/>
      <c r="L31" s="777"/>
      <c r="M31" s="866"/>
      <c r="N31" s="31"/>
      <c r="O31" s="777"/>
      <c r="P31" s="33"/>
      <c r="Q31" s="31"/>
      <c r="R31" s="777"/>
      <c r="S31" s="31"/>
      <c r="T31" s="31"/>
      <c r="U31" s="777"/>
      <c r="V31" s="31"/>
      <c r="W31" s="31"/>
      <c r="X31" s="777"/>
      <c r="Y31" s="31"/>
      <c r="Z31" s="31"/>
      <c r="AA31" s="777"/>
    </row>
    <row r="32" spans="1:27" ht="12.75" customHeight="1" x14ac:dyDescent="0.25">
      <c r="A32" s="776" t="s">
        <v>77</v>
      </c>
      <c r="B32" s="1322" t="s">
        <v>153</v>
      </c>
      <c r="C32" s="1337"/>
      <c r="D32" s="857">
        <f t="shared" si="0"/>
        <v>0</v>
      </c>
      <c r="E32" s="63"/>
      <c r="F32" s="773"/>
      <c r="G32" s="866"/>
      <c r="H32" s="31"/>
      <c r="I32" s="777"/>
      <c r="J32" s="866"/>
      <c r="K32" s="31"/>
      <c r="L32" s="777"/>
      <c r="M32" s="866"/>
      <c r="N32" s="31"/>
      <c r="O32" s="777"/>
      <c r="P32" s="33"/>
      <c r="Q32" s="31"/>
      <c r="R32" s="777"/>
      <c r="S32" s="31"/>
      <c r="T32" s="31"/>
      <c r="U32" s="777"/>
      <c r="V32" s="31"/>
      <c r="W32" s="31"/>
      <c r="X32" s="777"/>
      <c r="Y32" s="31"/>
      <c r="Z32" s="31"/>
      <c r="AA32" s="777"/>
    </row>
    <row r="33" spans="1:27" ht="12.75" customHeight="1" x14ac:dyDescent="0.25">
      <c r="A33" s="776" t="s">
        <v>79</v>
      </c>
      <c r="B33" s="1322" t="s">
        <v>78</v>
      </c>
      <c r="C33" s="1337"/>
      <c r="D33" s="857">
        <f t="shared" si="0"/>
        <v>1843</v>
      </c>
      <c r="E33" s="63"/>
      <c r="F33" s="773"/>
      <c r="G33" s="866"/>
      <c r="H33" s="31"/>
      <c r="I33" s="777"/>
      <c r="J33" s="866">
        <v>308</v>
      </c>
      <c r="K33" s="31"/>
      <c r="L33" s="777"/>
      <c r="M33" s="866">
        <f>900+635</f>
        <v>1535</v>
      </c>
      <c r="N33" s="31"/>
      <c r="O33" s="777"/>
      <c r="P33" s="33"/>
      <c r="Q33" s="31"/>
      <c r="R33" s="777"/>
      <c r="S33" s="31"/>
      <c r="T33" s="31"/>
      <c r="U33" s="777"/>
      <c r="V33" s="31"/>
      <c r="W33" s="31"/>
      <c r="X33" s="777"/>
      <c r="Y33" s="31"/>
      <c r="Z33" s="31"/>
      <c r="AA33" s="777"/>
    </row>
    <row r="34" spans="1:27" s="48" customFormat="1" ht="12.75" customHeight="1" x14ac:dyDescent="0.25">
      <c r="A34" s="772" t="s">
        <v>80</v>
      </c>
      <c r="B34" s="1326" t="s">
        <v>152</v>
      </c>
      <c r="C34" s="1345"/>
      <c r="D34" s="857">
        <f t="shared" si="0"/>
        <v>71715</v>
      </c>
      <c r="E34" s="63"/>
      <c r="F34" s="773"/>
      <c r="G34" s="864">
        <f>SUM(G29:G33)</f>
        <v>0</v>
      </c>
      <c r="H34" s="63">
        <f t="shared" ref="H34:O34" si="16">SUM(H29:H33)</f>
        <v>0</v>
      </c>
      <c r="I34" s="773">
        <f t="shared" si="16"/>
        <v>0</v>
      </c>
      <c r="J34" s="864">
        <f t="shared" si="16"/>
        <v>41153</v>
      </c>
      <c r="K34" s="63">
        <f t="shared" si="16"/>
        <v>0</v>
      </c>
      <c r="L34" s="773">
        <f t="shared" si="16"/>
        <v>0</v>
      </c>
      <c r="M34" s="864">
        <f t="shared" si="16"/>
        <v>30562</v>
      </c>
      <c r="N34" s="63">
        <f t="shared" si="16"/>
        <v>0</v>
      </c>
      <c r="O34" s="773">
        <f t="shared" si="16"/>
        <v>0</v>
      </c>
      <c r="P34" s="854">
        <f t="shared" ref="P34:AA34" si="17">SUM(P29:P33)</f>
        <v>0</v>
      </c>
      <c r="Q34" s="63">
        <f t="shared" si="17"/>
        <v>0</v>
      </c>
      <c r="R34" s="773">
        <f t="shared" si="17"/>
        <v>0</v>
      </c>
      <c r="S34" s="63">
        <f t="shared" si="17"/>
        <v>0</v>
      </c>
      <c r="T34" s="63">
        <f t="shared" si="17"/>
        <v>0</v>
      </c>
      <c r="U34" s="773">
        <f t="shared" si="17"/>
        <v>0</v>
      </c>
      <c r="V34" s="63">
        <f t="shared" si="17"/>
        <v>0</v>
      </c>
      <c r="W34" s="63">
        <f t="shared" si="17"/>
        <v>0</v>
      </c>
      <c r="X34" s="773">
        <f t="shared" si="17"/>
        <v>0</v>
      </c>
      <c r="Y34" s="63">
        <f t="shared" si="17"/>
        <v>0</v>
      </c>
      <c r="Z34" s="63">
        <f t="shared" si="17"/>
        <v>0</v>
      </c>
      <c r="AA34" s="773">
        <f t="shared" si="17"/>
        <v>0</v>
      </c>
    </row>
    <row r="35" spans="1:27" s="48" customFormat="1" ht="12.75" customHeight="1" x14ac:dyDescent="0.25">
      <c r="A35" s="772" t="s">
        <v>81</v>
      </c>
      <c r="B35" s="1326" t="s">
        <v>151</v>
      </c>
      <c r="C35" s="1345"/>
      <c r="D35" s="857">
        <f t="shared" si="0"/>
        <v>82715</v>
      </c>
      <c r="E35" s="63">
        <f t="shared" ref="E35:R35" si="18">+E34+E28+E25+E17+E14</f>
        <v>0</v>
      </c>
      <c r="F35" s="773">
        <f t="shared" si="18"/>
        <v>0</v>
      </c>
      <c r="G35" s="864">
        <f t="shared" si="18"/>
        <v>250</v>
      </c>
      <c r="H35" s="63">
        <f t="shared" si="18"/>
        <v>0</v>
      </c>
      <c r="I35" s="773">
        <f t="shared" si="18"/>
        <v>0</v>
      </c>
      <c r="J35" s="864">
        <f t="shared" si="18"/>
        <v>41403</v>
      </c>
      <c r="K35" s="63">
        <f t="shared" si="18"/>
        <v>0</v>
      </c>
      <c r="L35" s="773">
        <f t="shared" si="18"/>
        <v>0</v>
      </c>
      <c r="M35" s="864">
        <f t="shared" si="18"/>
        <v>30812</v>
      </c>
      <c r="N35" s="63">
        <f t="shared" si="18"/>
        <v>0</v>
      </c>
      <c r="O35" s="773">
        <f t="shared" si="18"/>
        <v>0</v>
      </c>
      <c r="P35" s="854">
        <f t="shared" si="18"/>
        <v>250</v>
      </c>
      <c r="Q35" s="63">
        <f t="shared" si="18"/>
        <v>0</v>
      </c>
      <c r="R35" s="773">
        <f t="shared" si="18"/>
        <v>0</v>
      </c>
      <c r="S35" s="63">
        <f t="shared" ref="S35:U35" si="19">+S34+S28+S25+S17+S14</f>
        <v>10000</v>
      </c>
      <c r="T35" s="63">
        <f t="shared" si="19"/>
        <v>0</v>
      </c>
      <c r="U35" s="773">
        <f t="shared" si="19"/>
        <v>0</v>
      </c>
      <c r="V35" s="63">
        <f t="shared" ref="V35:X35" si="20">+V34+V28+V25+V17+V14</f>
        <v>0</v>
      </c>
      <c r="W35" s="63">
        <f t="shared" si="20"/>
        <v>0</v>
      </c>
      <c r="X35" s="773">
        <f t="shared" si="20"/>
        <v>0</v>
      </c>
      <c r="Y35" s="63">
        <f t="shared" ref="Y35:AA35" si="21">+Y34+Y28+Y25+Y17+Y14</f>
        <v>0</v>
      </c>
      <c r="Z35" s="63">
        <f t="shared" si="21"/>
        <v>0</v>
      </c>
      <c r="AA35" s="773">
        <f t="shared" si="21"/>
        <v>0</v>
      </c>
    </row>
    <row r="36" spans="1:27" ht="11.25" customHeight="1" x14ac:dyDescent="0.25">
      <c r="A36" s="774"/>
      <c r="B36" s="911"/>
      <c r="C36" s="911"/>
      <c r="D36" s="861"/>
      <c r="E36" s="275"/>
      <c r="F36" s="859"/>
      <c r="G36" s="865"/>
      <c r="H36" s="68"/>
      <c r="I36" s="775"/>
      <c r="J36" s="865"/>
      <c r="K36" s="68"/>
      <c r="L36" s="775"/>
      <c r="M36" s="865"/>
      <c r="N36" s="68"/>
      <c r="O36" s="775"/>
      <c r="P36" s="68"/>
      <c r="Q36" s="68"/>
      <c r="R36" s="775"/>
      <c r="S36" s="68"/>
      <c r="T36" s="68"/>
      <c r="U36" s="775"/>
      <c r="V36" s="68"/>
      <c r="W36" s="68"/>
      <c r="X36" s="775"/>
      <c r="Y36" s="68"/>
      <c r="Z36" s="68"/>
      <c r="AA36" s="775"/>
    </row>
    <row r="37" spans="1:27" ht="12" customHeight="1" x14ac:dyDescent="0.25">
      <c r="A37" s="774"/>
      <c r="B37" s="1361"/>
      <c r="C37" s="1361"/>
      <c r="D37" s="862"/>
      <c r="E37" s="275"/>
      <c r="F37" s="859"/>
      <c r="G37" s="865"/>
      <c r="H37" s="68"/>
      <c r="I37" s="775"/>
      <c r="J37" s="865"/>
      <c r="K37" s="68"/>
      <c r="L37" s="775"/>
      <c r="M37" s="865"/>
      <c r="N37" s="68"/>
      <c r="O37" s="775"/>
      <c r="P37" s="68"/>
      <c r="Q37" s="68"/>
      <c r="R37" s="775"/>
      <c r="S37" s="68"/>
      <c r="T37" s="68"/>
      <c r="U37" s="775"/>
      <c r="V37" s="68"/>
      <c r="W37" s="68"/>
      <c r="X37" s="775"/>
      <c r="Y37" s="68"/>
      <c r="Z37" s="68"/>
      <c r="AA37" s="775"/>
    </row>
    <row r="38" spans="1:27" ht="12.75" hidden="1" customHeight="1" x14ac:dyDescent="0.25">
      <c r="A38" s="115" t="s">
        <v>96</v>
      </c>
      <c r="B38" s="1362" t="s">
        <v>95</v>
      </c>
      <c r="C38" s="1362"/>
      <c r="D38" s="857">
        <f t="shared" si="0"/>
        <v>0</v>
      </c>
      <c r="E38" s="275"/>
      <c r="F38" s="859"/>
      <c r="G38" s="865"/>
      <c r="H38" s="68"/>
      <c r="I38" s="775"/>
      <c r="J38" s="865"/>
      <c r="K38" s="68"/>
      <c r="L38" s="775"/>
      <c r="M38" s="865"/>
      <c r="N38" s="68"/>
      <c r="O38" s="775"/>
      <c r="P38" s="68"/>
      <c r="Q38" s="68"/>
      <c r="R38" s="775"/>
      <c r="S38" s="68"/>
      <c r="T38" s="68"/>
      <c r="U38" s="775"/>
      <c r="V38" s="68"/>
      <c r="W38" s="68"/>
      <c r="X38" s="775"/>
      <c r="Y38" s="68"/>
      <c r="Z38" s="68"/>
      <c r="AA38" s="775"/>
    </row>
    <row r="39" spans="1:27" ht="12.75" hidden="1" customHeight="1" x14ac:dyDescent="0.25">
      <c r="A39" s="115" t="s">
        <v>98</v>
      </c>
      <c r="B39" s="1362" t="s">
        <v>97</v>
      </c>
      <c r="C39" s="1362"/>
      <c r="D39" s="857">
        <f t="shared" si="0"/>
        <v>0</v>
      </c>
      <c r="E39" s="275"/>
      <c r="F39" s="859"/>
      <c r="G39" s="865"/>
      <c r="H39" s="68"/>
      <c r="I39" s="775"/>
      <c r="J39" s="865"/>
      <c r="K39" s="68"/>
      <c r="L39" s="775"/>
      <c r="M39" s="865"/>
      <c r="N39" s="68"/>
      <c r="O39" s="775"/>
      <c r="P39" s="68"/>
      <c r="Q39" s="68"/>
      <c r="R39" s="775"/>
      <c r="S39" s="68"/>
      <c r="T39" s="68"/>
      <c r="U39" s="775"/>
      <c r="V39" s="68"/>
      <c r="W39" s="68"/>
      <c r="X39" s="775"/>
      <c r="Y39" s="68"/>
      <c r="Z39" s="68"/>
      <c r="AA39" s="775"/>
    </row>
    <row r="40" spans="1:27" ht="23.25" hidden="1" customHeight="1" x14ac:dyDescent="0.25">
      <c r="A40" s="115" t="s">
        <v>101</v>
      </c>
      <c r="B40" s="1362" t="s">
        <v>165</v>
      </c>
      <c r="C40" s="1362"/>
      <c r="D40" s="857">
        <f t="shared" si="0"/>
        <v>0</v>
      </c>
      <c r="E40" s="275"/>
      <c r="F40" s="859"/>
      <c r="G40" s="865"/>
      <c r="H40" s="68"/>
      <c r="I40" s="775"/>
      <c r="J40" s="865"/>
      <c r="K40" s="68"/>
      <c r="L40" s="775"/>
      <c r="M40" s="865"/>
      <c r="N40" s="68"/>
      <c r="O40" s="775"/>
      <c r="P40" s="68"/>
      <c r="Q40" s="68"/>
      <c r="R40" s="775"/>
      <c r="S40" s="68"/>
      <c r="T40" s="68"/>
      <c r="U40" s="775"/>
      <c r="V40" s="68"/>
      <c r="W40" s="68"/>
      <c r="X40" s="775"/>
      <c r="Y40" s="68"/>
      <c r="Z40" s="68"/>
      <c r="AA40" s="775"/>
    </row>
    <row r="41" spans="1:27" ht="25.5" hidden="1" customHeight="1" x14ac:dyDescent="0.25">
      <c r="A41" s="115" t="s">
        <v>103</v>
      </c>
      <c r="B41" s="1362" t="s">
        <v>102</v>
      </c>
      <c r="C41" s="1362"/>
      <c r="D41" s="857">
        <f t="shared" si="0"/>
        <v>0</v>
      </c>
      <c r="E41" s="275"/>
      <c r="F41" s="859"/>
      <c r="G41" s="865"/>
      <c r="H41" s="68"/>
      <c r="I41" s="775"/>
      <c r="J41" s="865"/>
      <c r="K41" s="68"/>
      <c r="L41" s="775"/>
      <c r="M41" s="865"/>
      <c r="N41" s="68"/>
      <c r="O41" s="775"/>
      <c r="P41" s="68"/>
      <c r="Q41" s="68"/>
      <c r="R41" s="775"/>
      <c r="S41" s="68"/>
      <c r="T41" s="68"/>
      <c r="U41" s="775"/>
      <c r="V41" s="68"/>
      <c r="W41" s="68"/>
      <c r="X41" s="775"/>
      <c r="Y41" s="68"/>
      <c r="Z41" s="68"/>
      <c r="AA41" s="775"/>
    </row>
    <row r="42" spans="1:27" ht="27" hidden="1" customHeight="1" x14ac:dyDescent="0.25">
      <c r="A42" s="115" t="s">
        <v>107</v>
      </c>
      <c r="B42" s="1362" t="s">
        <v>164</v>
      </c>
      <c r="C42" s="1362"/>
      <c r="D42" s="857">
        <f t="shared" si="0"/>
        <v>0</v>
      </c>
      <c r="E42" s="275"/>
      <c r="F42" s="859"/>
      <c r="G42" s="865"/>
      <c r="H42" s="68"/>
      <c r="I42" s="775"/>
      <c r="J42" s="865"/>
      <c r="K42" s="68"/>
      <c r="L42" s="775"/>
      <c r="M42" s="865"/>
      <c r="N42" s="68"/>
      <c r="O42" s="775"/>
      <c r="P42" s="68"/>
      <c r="Q42" s="68"/>
      <c r="R42" s="775"/>
      <c r="S42" s="68"/>
      <c r="T42" s="68"/>
      <c r="U42" s="775"/>
      <c r="V42" s="68"/>
      <c r="W42" s="68"/>
      <c r="X42" s="775"/>
      <c r="Y42" s="68"/>
      <c r="Z42" s="68"/>
      <c r="AA42" s="775"/>
    </row>
    <row r="43" spans="1:27" ht="12.75" hidden="1" customHeight="1" x14ac:dyDescent="0.25">
      <c r="A43" s="115" t="s">
        <v>673</v>
      </c>
      <c r="B43" s="1363" t="s">
        <v>106</v>
      </c>
      <c r="C43" s="1363"/>
      <c r="D43" s="857">
        <f t="shared" si="0"/>
        <v>0</v>
      </c>
      <c r="E43" s="275"/>
      <c r="F43" s="859"/>
      <c r="G43" s="865"/>
      <c r="H43" s="68"/>
      <c r="I43" s="775"/>
      <c r="J43" s="865"/>
      <c r="K43" s="68"/>
      <c r="L43" s="775"/>
      <c r="M43" s="865"/>
      <c r="N43" s="68"/>
      <c r="O43" s="775"/>
      <c r="P43" s="68"/>
      <c r="Q43" s="68"/>
      <c r="R43" s="775"/>
      <c r="S43" s="68"/>
      <c r="T43" s="68"/>
      <c r="U43" s="775"/>
      <c r="V43" s="68"/>
      <c r="W43" s="68"/>
      <c r="X43" s="775"/>
      <c r="Y43" s="68"/>
      <c r="Z43" s="68"/>
      <c r="AA43" s="775"/>
    </row>
    <row r="44" spans="1:27" s="48" customFormat="1" ht="12.75" customHeight="1" x14ac:dyDescent="0.25">
      <c r="A44" s="772" t="s">
        <v>108</v>
      </c>
      <c r="B44" s="1326" t="s">
        <v>163</v>
      </c>
      <c r="C44" s="1345"/>
      <c r="D44" s="857">
        <f t="shared" si="0"/>
        <v>0</v>
      </c>
      <c r="E44" s="63"/>
      <c r="F44" s="773"/>
      <c r="G44" s="864"/>
      <c r="H44" s="63"/>
      <c r="I44" s="773"/>
      <c r="J44" s="864"/>
      <c r="K44" s="63"/>
      <c r="L44" s="773"/>
      <c r="M44" s="864"/>
      <c r="N44" s="63"/>
      <c r="O44" s="773"/>
      <c r="P44" s="854"/>
      <c r="Q44" s="63"/>
      <c r="R44" s="773"/>
      <c r="S44" s="63"/>
      <c r="T44" s="63"/>
      <c r="U44" s="773"/>
      <c r="V44" s="63"/>
      <c r="W44" s="63"/>
      <c r="X44" s="773"/>
      <c r="Y44" s="63"/>
      <c r="Z44" s="63"/>
      <c r="AA44" s="773"/>
    </row>
    <row r="45" spans="1:27" ht="12" customHeight="1" x14ac:dyDescent="0.25">
      <c r="A45" s="774"/>
      <c r="B45" s="911"/>
      <c r="C45" s="911"/>
      <c r="D45" s="857">
        <f t="shared" si="0"/>
        <v>0</v>
      </c>
      <c r="E45" s="275"/>
      <c r="F45" s="859"/>
      <c r="G45" s="865"/>
      <c r="H45" s="68"/>
      <c r="I45" s="775"/>
      <c r="J45" s="865"/>
      <c r="K45" s="68"/>
      <c r="L45" s="775"/>
      <c r="M45" s="865"/>
      <c r="N45" s="68"/>
      <c r="O45" s="775"/>
      <c r="P45" s="68"/>
      <c r="Q45" s="68"/>
      <c r="R45" s="775"/>
      <c r="S45" s="68"/>
      <c r="T45" s="68"/>
      <c r="U45" s="775"/>
      <c r="V45" s="68"/>
      <c r="W45" s="68"/>
      <c r="X45" s="775"/>
      <c r="Y45" s="68"/>
      <c r="Z45" s="68"/>
      <c r="AA45" s="775"/>
    </row>
    <row r="46" spans="1:27" ht="12.75" customHeight="1" x14ac:dyDescent="0.25">
      <c r="A46" s="776" t="s">
        <v>110</v>
      </c>
      <c r="B46" s="1322" t="s">
        <v>109</v>
      </c>
      <c r="C46" s="1337"/>
      <c r="D46" s="857">
        <f t="shared" si="0"/>
        <v>0</v>
      </c>
      <c r="E46" s="63"/>
      <c r="F46" s="773"/>
      <c r="G46" s="866"/>
      <c r="H46" s="31"/>
      <c r="I46" s="777"/>
      <c r="J46" s="866"/>
      <c r="K46" s="31"/>
      <c r="L46" s="777"/>
      <c r="M46" s="866"/>
      <c r="N46" s="31"/>
      <c r="O46" s="777"/>
      <c r="P46" s="33"/>
      <c r="Q46" s="31"/>
      <c r="R46" s="777"/>
      <c r="S46" s="31"/>
      <c r="T46" s="31"/>
      <c r="U46" s="777"/>
      <c r="V46" s="31"/>
      <c r="W46" s="31"/>
      <c r="X46" s="777"/>
      <c r="Y46" s="31"/>
      <c r="Z46" s="31"/>
      <c r="AA46" s="777"/>
    </row>
    <row r="47" spans="1:27" ht="12.75" customHeight="1" x14ac:dyDescent="0.25">
      <c r="A47" s="776" t="s">
        <v>111</v>
      </c>
      <c r="B47" s="1322" t="s">
        <v>162</v>
      </c>
      <c r="C47" s="1337"/>
      <c r="D47" s="857">
        <f t="shared" si="0"/>
        <v>580434</v>
      </c>
      <c r="E47" s="63"/>
      <c r="F47" s="773"/>
      <c r="G47" s="866">
        <f>12000+1531</f>
        <v>13531</v>
      </c>
      <c r="H47" s="31"/>
      <c r="I47" s="777"/>
      <c r="J47" s="866">
        <f>133700+17576</f>
        <v>151276</v>
      </c>
      <c r="K47" s="31"/>
      <c r="L47" s="777"/>
      <c r="M47" s="866">
        <f>5900+107507-1763+635</f>
        <v>112279</v>
      </c>
      <c r="N47" s="31"/>
      <c r="O47" s="777"/>
      <c r="P47" s="33">
        <f>635+3500</f>
        <v>4135</v>
      </c>
      <c r="Q47" s="31"/>
      <c r="R47" s="777"/>
      <c r="S47" s="31">
        <v>299213</v>
      </c>
      <c r="T47" s="31"/>
      <c r="U47" s="777"/>
      <c r="V47" s="31"/>
      <c r="W47" s="31"/>
      <c r="X47" s="777"/>
      <c r="Y47" s="31"/>
      <c r="Z47" s="31"/>
      <c r="AA47" s="777"/>
    </row>
    <row r="48" spans="1:27" ht="12.75" customHeight="1" x14ac:dyDescent="0.25">
      <c r="A48" s="776" t="s">
        <v>114</v>
      </c>
      <c r="B48" s="1322" t="s">
        <v>113</v>
      </c>
      <c r="C48" s="1337"/>
      <c r="D48" s="857">
        <f t="shared" si="0"/>
        <v>0</v>
      </c>
      <c r="E48" s="63"/>
      <c r="F48" s="773"/>
      <c r="G48" s="866"/>
      <c r="H48" s="31"/>
      <c r="I48" s="777"/>
      <c r="J48" s="866"/>
      <c r="K48" s="31"/>
      <c r="L48" s="777"/>
      <c r="M48" s="866"/>
      <c r="N48" s="31"/>
      <c r="O48" s="777"/>
      <c r="P48" s="33"/>
      <c r="Q48" s="31"/>
      <c r="R48" s="777"/>
      <c r="S48" s="31"/>
      <c r="T48" s="31"/>
      <c r="U48" s="777"/>
      <c r="V48" s="31"/>
      <c r="W48" s="31"/>
      <c r="X48" s="777"/>
      <c r="Y48" s="31"/>
      <c r="Z48" s="31"/>
      <c r="AA48" s="777"/>
    </row>
    <row r="49" spans="1:27" ht="12.75" customHeight="1" x14ac:dyDescent="0.25">
      <c r="A49" s="776" t="s">
        <v>116</v>
      </c>
      <c r="B49" s="1322" t="s">
        <v>115</v>
      </c>
      <c r="C49" s="1337"/>
      <c r="D49" s="857">
        <f t="shared" si="0"/>
        <v>0</v>
      </c>
      <c r="E49" s="63"/>
      <c r="F49" s="773"/>
      <c r="G49" s="866"/>
      <c r="H49" s="31"/>
      <c r="I49" s="777"/>
      <c r="J49" s="866"/>
      <c r="K49" s="31"/>
      <c r="L49" s="777"/>
      <c r="M49" s="866"/>
      <c r="N49" s="31"/>
      <c r="O49" s="777"/>
      <c r="P49" s="33"/>
      <c r="Q49" s="31"/>
      <c r="R49" s="777"/>
      <c r="S49" s="31"/>
      <c r="T49" s="31"/>
      <c r="U49" s="777"/>
      <c r="V49" s="31"/>
      <c r="W49" s="31"/>
      <c r="X49" s="777"/>
      <c r="Y49" s="31"/>
      <c r="Z49" s="31"/>
      <c r="AA49" s="777"/>
    </row>
    <row r="50" spans="1:27" ht="12.75" customHeight="1" x14ac:dyDescent="0.25">
      <c r="A50" s="776" t="s">
        <v>118</v>
      </c>
      <c r="B50" s="1322" t="s">
        <v>117</v>
      </c>
      <c r="C50" s="1337"/>
      <c r="D50" s="857">
        <f t="shared" si="0"/>
        <v>0</v>
      </c>
      <c r="E50" s="63"/>
      <c r="F50" s="773"/>
      <c r="G50" s="866"/>
      <c r="H50" s="31"/>
      <c r="I50" s="777"/>
      <c r="J50" s="866"/>
      <c r="K50" s="31"/>
      <c r="L50" s="777"/>
      <c r="M50" s="866"/>
      <c r="N50" s="31"/>
      <c r="O50" s="777"/>
      <c r="P50" s="33"/>
      <c r="Q50" s="31"/>
      <c r="R50" s="777"/>
      <c r="S50" s="31"/>
      <c r="T50" s="31"/>
      <c r="U50" s="777"/>
      <c r="V50" s="31"/>
      <c r="W50" s="31"/>
      <c r="X50" s="777"/>
      <c r="Y50" s="31"/>
      <c r="Z50" s="31"/>
      <c r="AA50" s="777"/>
    </row>
    <row r="51" spans="1:27" ht="12.75" customHeight="1" x14ac:dyDescent="0.25">
      <c r="A51" s="776" t="s">
        <v>120</v>
      </c>
      <c r="B51" s="1322" t="s">
        <v>119</v>
      </c>
      <c r="C51" s="1337"/>
      <c r="D51" s="857">
        <f t="shared" si="0"/>
        <v>0</v>
      </c>
      <c r="E51" s="63"/>
      <c r="F51" s="773"/>
      <c r="G51" s="866"/>
      <c r="H51" s="31"/>
      <c r="I51" s="777"/>
      <c r="J51" s="866"/>
      <c r="K51" s="31"/>
      <c r="L51" s="777"/>
      <c r="M51" s="866"/>
      <c r="N51" s="31"/>
      <c r="O51" s="777"/>
      <c r="P51" s="33"/>
      <c r="Q51" s="31"/>
      <c r="R51" s="777"/>
      <c r="S51" s="31"/>
      <c r="T51" s="31"/>
      <c r="U51" s="777"/>
      <c r="V51" s="31"/>
      <c r="W51" s="31"/>
      <c r="X51" s="777"/>
      <c r="Y51" s="31"/>
      <c r="Z51" s="31"/>
      <c r="AA51" s="777"/>
    </row>
    <row r="52" spans="1:27" ht="12.75" customHeight="1" x14ac:dyDescent="0.25">
      <c r="A52" s="776" t="s">
        <v>122</v>
      </c>
      <c r="B52" s="1322" t="s">
        <v>121</v>
      </c>
      <c r="C52" s="1337"/>
      <c r="D52" s="857">
        <f t="shared" si="0"/>
        <v>82793</v>
      </c>
      <c r="E52" s="63"/>
      <c r="F52" s="773"/>
      <c r="G52" s="866">
        <v>413</v>
      </c>
      <c r="H52" s="31"/>
      <c r="I52" s="777"/>
      <c r="J52" s="866"/>
      <c r="K52" s="31"/>
      <c r="L52" s="777"/>
      <c r="M52" s="866">
        <v>1593</v>
      </c>
      <c r="N52" s="31"/>
      <c r="O52" s="777"/>
      <c r="P52" s="33"/>
      <c r="Q52" s="31"/>
      <c r="R52" s="777"/>
      <c r="S52" s="31">
        <v>80787</v>
      </c>
      <c r="T52" s="31"/>
      <c r="U52" s="777"/>
      <c r="V52" s="31"/>
      <c r="W52" s="31"/>
      <c r="X52" s="777"/>
      <c r="Y52" s="31"/>
      <c r="Z52" s="31"/>
      <c r="AA52" s="777"/>
    </row>
    <row r="53" spans="1:27" s="48" customFormat="1" ht="12.75" customHeight="1" x14ac:dyDescent="0.25">
      <c r="A53" s="772" t="s">
        <v>123</v>
      </c>
      <c r="B53" s="1326" t="s">
        <v>161</v>
      </c>
      <c r="C53" s="1345"/>
      <c r="D53" s="857">
        <f t="shared" si="0"/>
        <v>663227</v>
      </c>
      <c r="E53" s="63">
        <f t="shared" ref="E53:R53" si="22">+E52+E51+E50+E49+E48+E47+E46</f>
        <v>0</v>
      </c>
      <c r="F53" s="773">
        <f t="shared" si="22"/>
        <v>0</v>
      </c>
      <c r="G53" s="864">
        <f t="shared" si="22"/>
        <v>13944</v>
      </c>
      <c r="H53" s="63">
        <f t="shared" si="22"/>
        <v>0</v>
      </c>
      <c r="I53" s="773">
        <f t="shared" si="22"/>
        <v>0</v>
      </c>
      <c r="J53" s="864">
        <f t="shared" si="22"/>
        <v>151276</v>
      </c>
      <c r="K53" s="63">
        <f t="shared" si="22"/>
        <v>0</v>
      </c>
      <c r="L53" s="773">
        <f t="shared" si="22"/>
        <v>0</v>
      </c>
      <c r="M53" s="864">
        <f t="shared" si="22"/>
        <v>113872</v>
      </c>
      <c r="N53" s="63">
        <f t="shared" si="22"/>
        <v>0</v>
      </c>
      <c r="O53" s="773">
        <f t="shared" si="22"/>
        <v>0</v>
      </c>
      <c r="P53" s="854">
        <f t="shared" si="22"/>
        <v>4135</v>
      </c>
      <c r="Q53" s="63">
        <f t="shared" si="22"/>
        <v>0</v>
      </c>
      <c r="R53" s="773">
        <f t="shared" si="22"/>
        <v>0</v>
      </c>
      <c r="S53" s="63">
        <f t="shared" ref="S53:U53" si="23">+S52+S51+S50+S49+S48+S47+S46</f>
        <v>380000</v>
      </c>
      <c r="T53" s="63">
        <f t="shared" si="23"/>
        <v>0</v>
      </c>
      <c r="U53" s="773">
        <f t="shared" si="23"/>
        <v>0</v>
      </c>
      <c r="V53" s="63">
        <f t="shared" ref="V53:X53" si="24">+V52+V51+V50+V49+V48+V47+V46</f>
        <v>0</v>
      </c>
      <c r="W53" s="63">
        <f t="shared" si="24"/>
        <v>0</v>
      </c>
      <c r="X53" s="773">
        <f t="shared" si="24"/>
        <v>0</v>
      </c>
      <c r="Y53" s="63">
        <f t="shared" ref="Y53:AA53" si="25">+Y52+Y51+Y50+Y49+Y48+Y47+Y46</f>
        <v>0</v>
      </c>
      <c r="Z53" s="63">
        <f t="shared" si="25"/>
        <v>0</v>
      </c>
      <c r="AA53" s="773">
        <f t="shared" si="25"/>
        <v>0</v>
      </c>
    </row>
    <row r="54" spans="1:27" x14ac:dyDescent="0.25">
      <c r="A54" s="774"/>
      <c r="B54" s="911"/>
      <c r="C54" s="911"/>
      <c r="D54" s="858"/>
      <c r="E54" s="275"/>
      <c r="F54" s="859"/>
      <c r="G54" s="865"/>
      <c r="H54" s="68"/>
      <c r="I54" s="775"/>
      <c r="J54" s="865"/>
      <c r="K54" s="68"/>
      <c r="L54" s="775"/>
      <c r="M54" s="865"/>
      <c r="N54" s="68"/>
      <c r="O54" s="775"/>
      <c r="P54" s="68"/>
      <c r="Q54" s="68"/>
      <c r="R54" s="775"/>
      <c r="S54" s="68"/>
      <c r="T54" s="68"/>
      <c r="U54" s="775"/>
      <c r="V54" s="68"/>
      <c r="W54" s="68"/>
      <c r="X54" s="775"/>
      <c r="Y54" s="68"/>
      <c r="Z54" s="68"/>
      <c r="AA54" s="775"/>
    </row>
    <row r="55" spans="1:27" ht="12.75" customHeight="1" x14ac:dyDescent="0.25">
      <c r="A55" s="776" t="s">
        <v>125</v>
      </c>
      <c r="B55" s="1322" t="s">
        <v>124</v>
      </c>
      <c r="C55" s="1337"/>
      <c r="D55" s="857">
        <f t="shared" si="0"/>
        <v>13439</v>
      </c>
      <c r="E55" s="63"/>
      <c r="F55" s="773"/>
      <c r="G55" s="866">
        <v>13439</v>
      </c>
      <c r="H55" s="31"/>
      <c r="I55" s="777"/>
      <c r="J55" s="866"/>
      <c r="K55" s="31"/>
      <c r="L55" s="777"/>
      <c r="M55" s="866"/>
      <c r="N55" s="31"/>
      <c r="O55" s="777"/>
      <c r="P55" s="33"/>
      <c r="Q55" s="31"/>
      <c r="R55" s="777"/>
      <c r="S55" s="31"/>
      <c r="T55" s="31"/>
      <c r="U55" s="777"/>
      <c r="V55" s="31"/>
      <c r="W55" s="31"/>
      <c r="X55" s="777"/>
      <c r="Y55" s="31"/>
      <c r="Z55" s="31"/>
      <c r="AA55" s="777"/>
    </row>
    <row r="56" spans="1:27" ht="12.75" customHeight="1" x14ac:dyDescent="0.25">
      <c r="A56" s="776" t="s">
        <v>127</v>
      </c>
      <c r="B56" s="1322" t="s">
        <v>126</v>
      </c>
      <c r="C56" s="1337"/>
      <c r="D56" s="857">
        <f t="shared" si="0"/>
        <v>0</v>
      </c>
      <c r="E56" s="63"/>
      <c r="F56" s="773"/>
      <c r="G56" s="866"/>
      <c r="H56" s="31"/>
      <c r="I56" s="777"/>
      <c r="J56" s="866"/>
      <c r="K56" s="31"/>
      <c r="L56" s="777"/>
      <c r="M56" s="866"/>
      <c r="N56" s="31"/>
      <c r="O56" s="777"/>
      <c r="P56" s="33"/>
      <c r="Q56" s="31"/>
      <c r="R56" s="777"/>
      <c r="S56" s="31"/>
      <c r="T56" s="31"/>
      <c r="U56" s="777"/>
      <c r="V56" s="31"/>
      <c r="W56" s="31"/>
      <c r="X56" s="777"/>
      <c r="Y56" s="31"/>
      <c r="Z56" s="31"/>
      <c r="AA56" s="777"/>
    </row>
    <row r="57" spans="1:27" ht="12.75" customHeight="1" x14ac:dyDescent="0.25">
      <c r="A57" s="776" t="s">
        <v>129</v>
      </c>
      <c r="B57" s="1322" t="s">
        <v>128</v>
      </c>
      <c r="C57" s="1337"/>
      <c r="D57" s="857">
        <f t="shared" si="0"/>
        <v>0</v>
      </c>
      <c r="E57" s="63"/>
      <c r="F57" s="773"/>
      <c r="G57" s="866"/>
      <c r="H57" s="31"/>
      <c r="I57" s="777"/>
      <c r="J57" s="866"/>
      <c r="K57" s="31"/>
      <c r="L57" s="777"/>
      <c r="M57" s="866"/>
      <c r="N57" s="31"/>
      <c r="O57" s="777"/>
      <c r="P57" s="33"/>
      <c r="Q57" s="31"/>
      <c r="R57" s="777"/>
      <c r="S57" s="31"/>
      <c r="T57" s="31"/>
      <c r="U57" s="777"/>
      <c r="V57" s="31"/>
      <c r="W57" s="31"/>
      <c r="X57" s="777"/>
      <c r="Y57" s="31"/>
      <c r="Z57" s="31"/>
      <c r="AA57" s="777"/>
    </row>
    <row r="58" spans="1:27" ht="12.75" customHeight="1" x14ac:dyDescent="0.25">
      <c r="A58" s="776" t="s">
        <v>131</v>
      </c>
      <c r="B58" s="1322" t="s">
        <v>130</v>
      </c>
      <c r="C58" s="1337"/>
      <c r="D58" s="857">
        <f t="shared" si="0"/>
        <v>3629</v>
      </c>
      <c r="E58" s="63"/>
      <c r="F58" s="773"/>
      <c r="G58" s="866">
        <v>3629</v>
      </c>
      <c r="H58" s="31"/>
      <c r="I58" s="777"/>
      <c r="J58" s="866"/>
      <c r="K58" s="31"/>
      <c r="L58" s="777"/>
      <c r="M58" s="866"/>
      <c r="N58" s="31"/>
      <c r="O58" s="777"/>
      <c r="P58" s="33"/>
      <c r="Q58" s="31"/>
      <c r="R58" s="777"/>
      <c r="S58" s="31"/>
      <c r="T58" s="31"/>
      <c r="U58" s="777"/>
      <c r="V58" s="31"/>
      <c r="W58" s="31"/>
      <c r="X58" s="777"/>
      <c r="Y58" s="31"/>
      <c r="Z58" s="31"/>
      <c r="AA58" s="777"/>
    </row>
    <row r="59" spans="1:27" s="48" customFormat="1" ht="12.75" customHeight="1" x14ac:dyDescent="0.25">
      <c r="A59" s="772" t="s">
        <v>132</v>
      </c>
      <c r="B59" s="1326" t="s">
        <v>160</v>
      </c>
      <c r="C59" s="1345"/>
      <c r="D59" s="857">
        <f t="shared" si="0"/>
        <v>17068</v>
      </c>
      <c r="E59" s="63"/>
      <c r="F59" s="773"/>
      <c r="G59" s="864">
        <f>SUM(G55:G58)</f>
        <v>17068</v>
      </c>
      <c r="H59" s="63"/>
      <c r="I59" s="773"/>
      <c r="J59" s="864">
        <f>SUM(J55:J58)</f>
        <v>0</v>
      </c>
      <c r="K59" s="63"/>
      <c r="L59" s="773"/>
      <c r="M59" s="864"/>
      <c r="N59" s="63"/>
      <c r="O59" s="773"/>
      <c r="P59" s="854"/>
      <c r="Q59" s="63"/>
      <c r="R59" s="773"/>
      <c r="S59" s="63"/>
      <c r="T59" s="63"/>
      <c r="U59" s="773"/>
      <c r="V59" s="63"/>
      <c r="W59" s="63"/>
      <c r="X59" s="773"/>
      <c r="Y59" s="63"/>
      <c r="Z59" s="63"/>
      <c r="AA59" s="773"/>
    </row>
    <row r="60" spans="1:27" x14ac:dyDescent="0.25">
      <c r="A60" s="774"/>
      <c r="B60" s="911"/>
      <c r="C60" s="911"/>
      <c r="D60" s="858"/>
      <c r="E60" s="275"/>
      <c r="F60" s="859"/>
      <c r="G60" s="865"/>
      <c r="H60" s="68"/>
      <c r="I60" s="775"/>
      <c r="J60" s="865"/>
      <c r="K60" s="68"/>
      <c r="L60" s="775"/>
      <c r="M60" s="865"/>
      <c r="N60" s="68"/>
      <c r="O60" s="775"/>
      <c r="P60" s="68"/>
      <c r="Q60" s="68"/>
      <c r="R60" s="775"/>
      <c r="S60" s="68"/>
      <c r="T60" s="68"/>
      <c r="U60" s="775"/>
      <c r="V60" s="68"/>
      <c r="W60" s="68"/>
      <c r="X60" s="775"/>
      <c r="Y60" s="68"/>
      <c r="Z60" s="68"/>
      <c r="AA60" s="775"/>
    </row>
    <row r="61" spans="1:27" hidden="1" x14ac:dyDescent="0.25">
      <c r="A61" s="115" t="s">
        <v>383</v>
      </c>
      <c r="B61" s="1363" t="s">
        <v>384</v>
      </c>
      <c r="C61" s="1363"/>
      <c r="D61" s="857">
        <f t="shared" si="0"/>
        <v>0</v>
      </c>
      <c r="E61" s="275"/>
      <c r="F61" s="859"/>
      <c r="G61" s="865"/>
      <c r="H61" s="68"/>
      <c r="I61" s="775"/>
      <c r="J61" s="865"/>
      <c r="K61" s="68"/>
      <c r="L61" s="775"/>
      <c r="M61" s="865"/>
      <c r="N61" s="68"/>
      <c r="O61" s="775"/>
      <c r="P61" s="68"/>
      <c r="Q61" s="68"/>
      <c r="R61" s="775"/>
      <c r="S61" s="68"/>
      <c r="T61" s="68"/>
      <c r="U61" s="775"/>
      <c r="V61" s="68"/>
      <c r="W61" s="68"/>
      <c r="X61" s="775"/>
      <c r="Y61" s="68"/>
      <c r="Z61" s="68"/>
      <c r="AA61" s="775"/>
    </row>
    <row r="62" spans="1:27" hidden="1" x14ac:dyDescent="0.25">
      <c r="A62" s="115" t="s">
        <v>396</v>
      </c>
      <c r="B62" s="1363" t="s">
        <v>397</v>
      </c>
      <c r="C62" s="1363"/>
      <c r="D62" s="857">
        <f t="shared" si="0"/>
        <v>0</v>
      </c>
      <c r="E62" s="275"/>
      <c r="F62" s="859"/>
      <c r="G62" s="865"/>
      <c r="H62" s="68"/>
      <c r="I62" s="775"/>
      <c r="J62" s="865"/>
      <c r="K62" s="68"/>
      <c r="L62" s="775"/>
      <c r="M62" s="865"/>
      <c r="N62" s="68"/>
      <c r="O62" s="775"/>
      <c r="P62" s="68"/>
      <c r="Q62" s="68"/>
      <c r="R62" s="775"/>
      <c r="S62" s="68"/>
      <c r="T62" s="68"/>
      <c r="U62" s="775"/>
      <c r="V62" s="68"/>
      <c r="W62" s="68"/>
      <c r="X62" s="775"/>
      <c r="Y62" s="68"/>
      <c r="Z62" s="68"/>
      <c r="AA62" s="775"/>
    </row>
    <row r="63" spans="1:27" ht="12.75" hidden="1" customHeight="1" x14ac:dyDescent="0.25">
      <c r="A63" s="115" t="s">
        <v>674</v>
      </c>
      <c r="B63" s="1363" t="s">
        <v>398</v>
      </c>
      <c r="C63" s="1363"/>
      <c r="D63" s="857">
        <f t="shared" si="0"/>
        <v>0</v>
      </c>
      <c r="E63" s="275"/>
      <c r="F63" s="859"/>
      <c r="G63" s="865"/>
      <c r="H63" s="68"/>
      <c r="I63" s="775"/>
      <c r="J63" s="865"/>
      <c r="K63" s="68"/>
      <c r="L63" s="775"/>
      <c r="M63" s="865"/>
      <c r="N63" s="68"/>
      <c r="O63" s="775"/>
      <c r="P63" s="68"/>
      <c r="Q63" s="68"/>
      <c r="R63" s="775"/>
      <c r="S63" s="68"/>
      <c r="T63" s="68"/>
      <c r="U63" s="775"/>
      <c r="V63" s="68"/>
      <c r="W63" s="68"/>
      <c r="X63" s="775"/>
      <c r="Y63" s="68"/>
      <c r="Z63" s="68"/>
      <c r="AA63" s="775"/>
    </row>
    <row r="64" spans="1:27" s="48" customFormat="1" ht="12.75" customHeight="1" x14ac:dyDescent="0.25">
      <c r="A64" s="772" t="s">
        <v>134</v>
      </c>
      <c r="B64" s="1326" t="s">
        <v>158</v>
      </c>
      <c r="C64" s="1345"/>
      <c r="D64" s="857">
        <f t="shared" si="0"/>
        <v>0</v>
      </c>
      <c r="E64" s="63">
        <f t="shared" ref="E64:R64" si="26">SUM(E61:E63)</f>
        <v>0</v>
      </c>
      <c r="F64" s="773">
        <f t="shared" si="26"/>
        <v>0</v>
      </c>
      <c r="G64" s="864">
        <f t="shared" si="26"/>
        <v>0</v>
      </c>
      <c r="H64" s="63">
        <f t="shared" si="26"/>
        <v>0</v>
      </c>
      <c r="I64" s="773">
        <f t="shared" si="26"/>
        <v>0</v>
      </c>
      <c r="J64" s="864">
        <f t="shared" si="26"/>
        <v>0</v>
      </c>
      <c r="K64" s="63">
        <f t="shared" si="26"/>
        <v>0</v>
      </c>
      <c r="L64" s="773">
        <f t="shared" si="26"/>
        <v>0</v>
      </c>
      <c r="M64" s="864">
        <f t="shared" si="26"/>
        <v>0</v>
      </c>
      <c r="N64" s="63">
        <f t="shared" si="26"/>
        <v>0</v>
      </c>
      <c r="O64" s="773">
        <f t="shared" si="26"/>
        <v>0</v>
      </c>
      <c r="P64" s="854">
        <f t="shared" si="26"/>
        <v>0</v>
      </c>
      <c r="Q64" s="63">
        <f t="shared" si="26"/>
        <v>0</v>
      </c>
      <c r="R64" s="773">
        <f t="shared" si="26"/>
        <v>0</v>
      </c>
      <c r="S64" s="63">
        <f t="shared" ref="S64:U64" si="27">SUM(S61:S63)</f>
        <v>0</v>
      </c>
      <c r="T64" s="63">
        <f t="shared" si="27"/>
        <v>0</v>
      </c>
      <c r="U64" s="773">
        <f t="shared" si="27"/>
        <v>0</v>
      </c>
      <c r="V64" s="63">
        <f t="shared" ref="V64:X64" si="28">SUM(V61:V63)</f>
        <v>0</v>
      </c>
      <c r="W64" s="63">
        <f t="shared" si="28"/>
        <v>0</v>
      </c>
      <c r="X64" s="773">
        <f t="shared" si="28"/>
        <v>0</v>
      </c>
      <c r="Y64" s="63">
        <f t="shared" ref="Y64:AA64" si="29">SUM(Y61:Y63)</f>
        <v>0</v>
      </c>
      <c r="Z64" s="63">
        <f t="shared" si="29"/>
        <v>0</v>
      </c>
      <c r="AA64" s="773">
        <f t="shared" si="29"/>
        <v>0</v>
      </c>
    </row>
    <row r="65" spans="1:27" ht="13.8" thickBot="1" x14ac:dyDescent="0.3">
      <c r="A65" s="774"/>
      <c r="B65" s="770"/>
      <c r="C65" s="770"/>
      <c r="D65" s="861"/>
      <c r="E65" s="275"/>
      <c r="F65" s="859"/>
      <c r="G65" s="865"/>
      <c r="H65" s="68"/>
      <c r="I65" s="775"/>
      <c r="J65" s="865"/>
      <c r="K65" s="68"/>
      <c r="L65" s="775"/>
      <c r="M65" s="865"/>
      <c r="N65" s="68"/>
      <c r="O65" s="775"/>
      <c r="P65" s="68"/>
      <c r="Q65" s="68"/>
      <c r="R65" s="775"/>
      <c r="S65" s="68"/>
      <c r="T65" s="68"/>
      <c r="U65" s="775"/>
      <c r="V65" s="68"/>
      <c r="W65" s="68"/>
      <c r="X65" s="775"/>
      <c r="Y65" s="68"/>
      <c r="Z65" s="68"/>
      <c r="AA65" s="775"/>
    </row>
    <row r="66" spans="1:27" s="48" customFormat="1" ht="12.75" customHeight="1" thickBot="1" x14ac:dyDescent="0.3">
      <c r="A66" s="55" t="s">
        <v>135</v>
      </c>
      <c r="B66" s="1336" t="s">
        <v>157</v>
      </c>
      <c r="C66" s="1340"/>
      <c r="D66" s="863">
        <f>+G66+J66+M66+P66+S66+V66+Y66</f>
        <v>773010</v>
      </c>
      <c r="E66" s="69">
        <f t="shared" ref="E66:R66" si="30">+E64+E59+E53+E44+E35+E9+E7</f>
        <v>0</v>
      </c>
      <c r="F66" s="852">
        <f t="shared" si="30"/>
        <v>0</v>
      </c>
      <c r="G66" s="867">
        <f t="shared" si="30"/>
        <v>31262</v>
      </c>
      <c r="H66" s="69">
        <f t="shared" si="30"/>
        <v>0</v>
      </c>
      <c r="I66" s="852">
        <f t="shared" si="30"/>
        <v>0</v>
      </c>
      <c r="J66" s="867">
        <f t="shared" si="30"/>
        <v>192679</v>
      </c>
      <c r="K66" s="69">
        <f t="shared" si="30"/>
        <v>0</v>
      </c>
      <c r="L66" s="852">
        <f t="shared" si="30"/>
        <v>0</v>
      </c>
      <c r="M66" s="867">
        <f t="shared" si="30"/>
        <v>144684</v>
      </c>
      <c r="N66" s="69">
        <f t="shared" si="30"/>
        <v>0</v>
      </c>
      <c r="O66" s="852">
        <f t="shared" si="30"/>
        <v>0</v>
      </c>
      <c r="P66" s="855">
        <f t="shared" si="30"/>
        <v>4385</v>
      </c>
      <c r="Q66" s="69">
        <f t="shared" si="30"/>
        <v>0</v>
      </c>
      <c r="R66" s="852">
        <f t="shared" si="30"/>
        <v>0</v>
      </c>
      <c r="S66" s="69">
        <f>+S64+S59+S53+S44+S35+S9+S7</f>
        <v>400000</v>
      </c>
      <c r="T66" s="69">
        <f t="shared" ref="T66:U66" si="31">+T64+T59+T53+T44+T35+T9+T7</f>
        <v>0</v>
      </c>
      <c r="U66" s="852">
        <f t="shared" si="31"/>
        <v>0</v>
      </c>
      <c r="V66" s="69">
        <f t="shared" ref="V66:X66" si="32">+V64+V59+V53+V44+V35+V9+V7</f>
        <v>0</v>
      </c>
      <c r="W66" s="69">
        <f t="shared" si="32"/>
        <v>0</v>
      </c>
      <c r="X66" s="852">
        <f t="shared" si="32"/>
        <v>0</v>
      </c>
      <c r="Y66" s="69">
        <f t="shared" ref="Y66:AA66" si="33">+Y64+Y59+Y53+Y44+Y35+Y9+Y7</f>
        <v>0</v>
      </c>
      <c r="Z66" s="69">
        <f t="shared" si="33"/>
        <v>0</v>
      </c>
      <c r="AA66" s="852">
        <f t="shared" si="33"/>
        <v>0</v>
      </c>
    </row>
    <row r="67" spans="1:27" ht="13.8" thickBot="1" x14ac:dyDescent="0.3">
      <c r="A67" s="116"/>
      <c r="AA67" s="967"/>
    </row>
    <row r="68" spans="1:27" ht="12.75" customHeight="1" thickBot="1" x14ac:dyDescent="0.3">
      <c r="A68" s="55" t="s">
        <v>380</v>
      </c>
      <c r="B68" s="1336" t="s">
        <v>381</v>
      </c>
      <c r="C68" s="1340"/>
      <c r="D68" s="863">
        <f>+G68+J68+M68+P68+S68+V68+Y68</f>
        <v>0</v>
      </c>
      <c r="E68" s="69">
        <f t="shared" ref="E68:F68" si="34">+H68+K68+N68+Q68+T68+W68+Z68</f>
        <v>0</v>
      </c>
      <c r="F68" s="852">
        <f t="shared" si="34"/>
        <v>0</v>
      </c>
      <c r="G68" s="867"/>
      <c r="H68" s="69"/>
      <c r="I68" s="852"/>
      <c r="J68" s="867"/>
      <c r="K68" s="69"/>
      <c r="L68" s="852"/>
      <c r="M68" s="867"/>
      <c r="N68" s="69"/>
      <c r="O68" s="852"/>
      <c r="P68" s="974"/>
      <c r="Q68" s="69"/>
      <c r="R68" s="852"/>
      <c r="S68" s="69"/>
      <c r="T68" s="69"/>
      <c r="U68" s="852"/>
      <c r="V68" s="69"/>
      <c r="W68" s="69"/>
      <c r="X68" s="852"/>
      <c r="Y68" s="69"/>
      <c r="Z68" s="69"/>
      <c r="AA68" s="852"/>
    </row>
    <row r="81" spans="7:7" x14ac:dyDescent="0.25">
      <c r="G81" s="20" t="s">
        <v>740</v>
      </c>
    </row>
  </sheetData>
  <mergeCells count="74">
    <mergeCell ref="B61:C61"/>
    <mergeCell ref="B62:C62"/>
    <mergeCell ref="B63:C63"/>
    <mergeCell ref="B64:C64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Y2:AA2"/>
    <mergeCell ref="Y3:AA3"/>
    <mergeCell ref="B6:C6"/>
    <mergeCell ref="A2:A4"/>
    <mergeCell ref="B2:C4"/>
    <mergeCell ref="D2:F2"/>
    <mergeCell ref="G2:I2"/>
    <mergeCell ref="B5:C5"/>
    <mergeCell ref="J2:L2"/>
    <mergeCell ref="M2:O2"/>
    <mergeCell ref="P2:R2"/>
    <mergeCell ref="D3:F3"/>
    <mergeCell ref="G3:I3"/>
    <mergeCell ref="J3:L3"/>
    <mergeCell ref="M3:O3"/>
    <mergeCell ref="P3:R3"/>
    <mergeCell ref="B68:C68"/>
    <mergeCell ref="S2:U2"/>
    <mergeCell ref="S3:U3"/>
    <mergeCell ref="V2:X2"/>
    <mergeCell ref="V3:X3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0" orientation="landscape" cellComments="asDisplayed" r:id="rId1"/>
  <headerFooter>
    <oddHeader>&amp;C&amp;"Times New Roman,Félkövér"&amp;12Martonvásár Város Önkormányzatának kiadásai 2019.
Városfejlesztési feladatok saját forrásból&amp;R&amp;"Times New Roman,Félkövér"&amp;12 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6" zoomScaleNormal="100" workbookViewId="0">
      <selection activeCell="D58" sqref="D58"/>
    </sheetView>
  </sheetViews>
  <sheetFormatPr defaultColWidth="9.109375" defaultRowHeight="13.2" x14ac:dyDescent="0.25"/>
  <cols>
    <col min="1" max="1" width="8.109375" style="28" customWidth="1"/>
    <col min="2" max="2" width="7.109375" style="29" customWidth="1"/>
    <col min="3" max="3" width="31" style="29" customWidth="1"/>
    <col min="4" max="4" width="11.44140625" style="20" customWidth="1"/>
    <col min="5" max="5" width="8.44140625" style="20" customWidth="1"/>
    <col min="6" max="6" width="8.109375" style="20" customWidth="1"/>
    <col min="7" max="7" width="7.5546875" style="20" customWidth="1"/>
    <col min="8" max="8" width="7.109375" style="20" customWidth="1"/>
    <col min="9" max="9" width="8.109375" style="20" customWidth="1"/>
    <col min="10" max="10" width="7.88671875" style="20" customWidth="1"/>
    <col min="11" max="11" width="7.6640625" style="20" customWidth="1"/>
    <col min="12" max="21" width="7.88671875" style="20" customWidth="1"/>
    <col min="22" max="22" width="7.109375" style="20" customWidth="1"/>
    <col min="23" max="23" width="8" style="20" customWidth="1"/>
    <col min="24" max="24" width="7.5546875" style="20" customWidth="1"/>
    <col min="25" max="25" width="8" style="20" customWidth="1"/>
    <col min="26" max="26" width="7.88671875" style="20" customWidth="1"/>
    <col min="27" max="27" width="7.33203125" style="20" customWidth="1"/>
    <col min="28" max="33" width="7.88671875" style="20" customWidth="1"/>
    <col min="34" max="16384" width="9.109375" style="20"/>
  </cols>
  <sheetData>
    <row r="1" spans="1:33" s="1" customFormat="1" ht="12.75" customHeight="1" x14ac:dyDescent="0.3">
      <c r="A1" s="28"/>
      <c r="B1" s="29"/>
      <c r="C1" s="29"/>
      <c r="Y1" s="155" t="s">
        <v>395</v>
      </c>
      <c r="Z1" s="155"/>
      <c r="AA1" s="155"/>
    </row>
    <row r="2" spans="1:33" s="35" customFormat="1" ht="28.5" customHeight="1" x14ac:dyDescent="0.3">
      <c r="A2" s="1331" t="s">
        <v>0</v>
      </c>
      <c r="B2" s="1331" t="s">
        <v>182</v>
      </c>
      <c r="C2" s="1331"/>
      <c r="D2" s="1343" t="s">
        <v>180</v>
      </c>
      <c r="E2" s="1343"/>
      <c r="F2" s="1343"/>
      <c r="G2" s="1343" t="s">
        <v>755</v>
      </c>
      <c r="H2" s="1343"/>
      <c r="I2" s="1343"/>
      <c r="J2" s="1343" t="s">
        <v>756</v>
      </c>
      <c r="K2" s="1343"/>
      <c r="L2" s="1343"/>
      <c r="M2" s="1366" t="s">
        <v>825</v>
      </c>
      <c r="N2" s="1367"/>
      <c r="O2" s="1360"/>
      <c r="P2" s="1343" t="s">
        <v>826</v>
      </c>
      <c r="Q2" s="1343"/>
      <c r="R2" s="1343"/>
      <c r="S2" s="1343" t="s">
        <v>827</v>
      </c>
      <c r="T2" s="1343"/>
      <c r="U2" s="1343"/>
      <c r="V2" s="1343" t="s">
        <v>828</v>
      </c>
      <c r="W2" s="1343"/>
      <c r="X2" s="1343"/>
      <c r="Y2" s="1343" t="s">
        <v>757</v>
      </c>
      <c r="Z2" s="1343"/>
      <c r="AA2" s="1343"/>
      <c r="AB2" s="1343" t="s">
        <v>873</v>
      </c>
      <c r="AC2" s="1343"/>
      <c r="AD2" s="1343"/>
      <c r="AE2" s="1343" t="s">
        <v>874</v>
      </c>
      <c r="AF2" s="1343"/>
      <c r="AG2" s="1343"/>
    </row>
    <row r="3" spans="1:33" s="35" customFormat="1" x14ac:dyDescent="0.3">
      <c r="A3" s="1331"/>
      <c r="B3" s="1331"/>
      <c r="C3" s="1331"/>
      <c r="D3" s="1343"/>
      <c r="E3" s="1343"/>
      <c r="F3" s="1343"/>
      <c r="G3" s="1343" t="s">
        <v>295</v>
      </c>
      <c r="H3" s="1343"/>
      <c r="I3" s="1343"/>
      <c r="J3" s="1343" t="s">
        <v>295</v>
      </c>
      <c r="K3" s="1343"/>
      <c r="L3" s="1343"/>
      <c r="M3" s="1343" t="s">
        <v>295</v>
      </c>
      <c r="N3" s="1343"/>
      <c r="O3" s="1343"/>
      <c r="P3" s="1343" t="s">
        <v>295</v>
      </c>
      <c r="Q3" s="1343"/>
      <c r="R3" s="1343"/>
      <c r="S3" s="1343" t="s">
        <v>295</v>
      </c>
      <c r="T3" s="1343"/>
      <c r="U3" s="1343"/>
      <c r="V3" s="1343" t="s">
        <v>295</v>
      </c>
      <c r="W3" s="1343"/>
      <c r="X3" s="1343"/>
      <c r="Y3" s="1343" t="s">
        <v>295</v>
      </c>
      <c r="Z3" s="1343"/>
      <c r="AA3" s="1343"/>
      <c r="AB3" s="1343" t="s">
        <v>295</v>
      </c>
      <c r="AC3" s="1343"/>
      <c r="AD3" s="1343"/>
      <c r="AE3" s="1343" t="s">
        <v>295</v>
      </c>
      <c r="AF3" s="1343"/>
      <c r="AG3" s="1343"/>
    </row>
    <row r="4" spans="1:33" s="19" customFormat="1" ht="26.4" x14ac:dyDescent="0.3">
      <c r="A4" s="1331"/>
      <c r="B4" s="1331"/>
      <c r="C4" s="1331"/>
      <c r="D4" s="3" t="s">
        <v>177</v>
      </c>
      <c r="E4" s="3" t="s">
        <v>178</v>
      </c>
      <c r="F4" s="3" t="s">
        <v>179</v>
      </c>
      <c r="G4" s="3" t="s">
        <v>177</v>
      </c>
      <c r="H4" s="3" t="s">
        <v>178</v>
      </c>
      <c r="I4" s="3" t="s">
        <v>179</v>
      </c>
      <c r="J4" s="3" t="s">
        <v>177</v>
      </c>
      <c r="K4" s="3" t="s">
        <v>178</v>
      </c>
      <c r="L4" s="3" t="s">
        <v>179</v>
      </c>
      <c r="M4" s="1062" t="s">
        <v>177</v>
      </c>
      <c r="N4" s="1062" t="s">
        <v>178</v>
      </c>
      <c r="O4" s="1062" t="s">
        <v>179</v>
      </c>
      <c r="P4" s="908" t="s">
        <v>177</v>
      </c>
      <c r="Q4" s="908" t="s">
        <v>178</v>
      </c>
      <c r="R4" s="908" t="s">
        <v>179</v>
      </c>
      <c r="S4" s="908" t="s">
        <v>177</v>
      </c>
      <c r="T4" s="908" t="s">
        <v>178</v>
      </c>
      <c r="U4" s="908" t="s">
        <v>179</v>
      </c>
      <c r="V4" s="3" t="s">
        <v>177</v>
      </c>
      <c r="W4" s="3" t="s">
        <v>178</v>
      </c>
      <c r="X4" s="3" t="s">
        <v>179</v>
      </c>
      <c r="Y4" s="3" t="s">
        <v>177</v>
      </c>
      <c r="Z4" s="3" t="s">
        <v>178</v>
      </c>
      <c r="AA4" s="3" t="s">
        <v>179</v>
      </c>
      <c r="AB4" s="1155" t="s">
        <v>177</v>
      </c>
      <c r="AC4" s="1155" t="s">
        <v>178</v>
      </c>
      <c r="AD4" s="1155" t="s">
        <v>179</v>
      </c>
      <c r="AE4" s="1155" t="s">
        <v>177</v>
      </c>
      <c r="AF4" s="1155" t="s">
        <v>178</v>
      </c>
      <c r="AG4" s="1155" t="s">
        <v>179</v>
      </c>
    </row>
    <row r="5" spans="1:33" s="48" customFormat="1" ht="12.75" customHeight="1" x14ac:dyDescent="0.25">
      <c r="A5" s="6" t="s">
        <v>27</v>
      </c>
      <c r="B5" s="1326" t="s">
        <v>174</v>
      </c>
      <c r="C5" s="1326"/>
      <c r="D5" s="104">
        <f>+G5+J5+V5+Y5+P5+S5+M5</f>
        <v>0</v>
      </c>
      <c r="E5" s="63">
        <f t="shared" ref="E5:F5" si="0">+H5+K5+W5+Z5+Q5+T5+N5</f>
        <v>0</v>
      </c>
      <c r="F5" s="63">
        <f t="shared" si="0"/>
        <v>0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s="48" customFormat="1" ht="12.75" customHeight="1" x14ac:dyDescent="0.25">
      <c r="A6" s="6" t="s">
        <v>33</v>
      </c>
      <c r="B6" s="1326" t="s">
        <v>173</v>
      </c>
      <c r="C6" s="1326"/>
      <c r="D6" s="104">
        <f>+G6+J6+V6+Y6+P6+S6+M6+AB6+AE6</f>
        <v>11420</v>
      </c>
      <c r="E6" s="63">
        <f t="shared" ref="E6:E65" si="1">+H6+K6+W6+Z6+Q6+T6+N6</f>
        <v>0</v>
      </c>
      <c r="F6" s="63">
        <f t="shared" ref="F6:F65" si="2">+I6+L6+X6+AA6+R6+U6+O6</f>
        <v>0</v>
      </c>
      <c r="G6" s="63"/>
      <c r="H6" s="63"/>
      <c r="I6" s="63"/>
      <c r="J6" s="63"/>
      <c r="K6" s="63"/>
      <c r="L6" s="63"/>
      <c r="M6" s="63">
        <v>3720</v>
      </c>
      <c r="N6" s="63"/>
      <c r="O6" s="63"/>
      <c r="P6" s="63">
        <f>2310+1760</f>
        <v>4070</v>
      </c>
      <c r="Q6" s="63"/>
      <c r="R6" s="63"/>
      <c r="S6" s="63">
        <f>2090+1540</f>
        <v>3630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3" s="48" customFormat="1" ht="12.75" customHeight="1" x14ac:dyDescent="0.25">
      <c r="A7" s="7" t="s">
        <v>34</v>
      </c>
      <c r="B7" s="1325" t="s">
        <v>172</v>
      </c>
      <c r="C7" s="1325"/>
      <c r="D7" s="104">
        <f>+G7+J7+V7+Y7+P7+S7+M7+AB7+AE7</f>
        <v>11420</v>
      </c>
      <c r="E7" s="60">
        <f t="shared" si="1"/>
        <v>0</v>
      </c>
      <c r="F7" s="60">
        <f t="shared" si="2"/>
        <v>0</v>
      </c>
      <c r="G7" s="60">
        <f>+G5+G6</f>
        <v>0</v>
      </c>
      <c r="H7" s="60">
        <f t="shared" ref="H7:AA7" si="3">+H5+H6</f>
        <v>0</v>
      </c>
      <c r="I7" s="60">
        <f t="shared" si="3"/>
        <v>0</v>
      </c>
      <c r="J7" s="60">
        <f t="shared" si="3"/>
        <v>0</v>
      </c>
      <c r="K7" s="60">
        <f t="shared" si="3"/>
        <v>0</v>
      </c>
      <c r="L7" s="60">
        <f t="shared" si="3"/>
        <v>0</v>
      </c>
      <c r="M7" s="60">
        <f t="shared" si="3"/>
        <v>3720</v>
      </c>
      <c r="N7" s="60">
        <f t="shared" si="3"/>
        <v>0</v>
      </c>
      <c r="O7" s="60">
        <f t="shared" si="3"/>
        <v>0</v>
      </c>
      <c r="P7" s="60">
        <f t="shared" si="3"/>
        <v>4070</v>
      </c>
      <c r="Q7" s="60">
        <f t="shared" si="3"/>
        <v>0</v>
      </c>
      <c r="R7" s="60">
        <f t="shared" si="3"/>
        <v>0</v>
      </c>
      <c r="S7" s="60">
        <f t="shared" si="3"/>
        <v>3630</v>
      </c>
      <c r="T7" s="60">
        <f t="shared" si="3"/>
        <v>0</v>
      </c>
      <c r="U7" s="60">
        <f t="shared" si="3"/>
        <v>0</v>
      </c>
      <c r="V7" s="60">
        <f t="shared" si="3"/>
        <v>0</v>
      </c>
      <c r="W7" s="60">
        <f t="shared" si="3"/>
        <v>0</v>
      </c>
      <c r="X7" s="60">
        <f t="shared" si="3"/>
        <v>0</v>
      </c>
      <c r="Y7" s="60">
        <f t="shared" si="3"/>
        <v>0</v>
      </c>
      <c r="Z7" s="60">
        <f t="shared" si="3"/>
        <v>0</v>
      </c>
      <c r="AA7" s="60">
        <f t="shared" si="3"/>
        <v>0</v>
      </c>
      <c r="AB7" s="60">
        <f t="shared" ref="AB7:AD7" si="4">+AB5+AB6</f>
        <v>0</v>
      </c>
      <c r="AC7" s="60">
        <f t="shared" si="4"/>
        <v>0</v>
      </c>
      <c r="AD7" s="60">
        <f t="shared" si="4"/>
        <v>0</v>
      </c>
      <c r="AE7" s="60">
        <f t="shared" ref="AE7:AG7" si="5">+AE5+AE6</f>
        <v>0</v>
      </c>
      <c r="AF7" s="60">
        <f t="shared" si="5"/>
        <v>0</v>
      </c>
      <c r="AG7" s="60">
        <f t="shared" si="5"/>
        <v>0</v>
      </c>
    </row>
    <row r="8" spans="1:33" ht="12" customHeight="1" x14ac:dyDescent="0.25">
      <c r="A8" s="8"/>
      <c r="B8" s="9"/>
      <c r="C8" s="9"/>
      <c r="D8" s="30"/>
      <c r="E8" s="32"/>
      <c r="F8" s="33"/>
      <c r="G8" s="32"/>
      <c r="H8" s="32"/>
      <c r="I8" s="33"/>
      <c r="J8" s="32"/>
      <c r="K8" s="32"/>
      <c r="L8" s="33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  <c r="Y8" s="32"/>
      <c r="Z8" s="32"/>
      <c r="AA8" s="32"/>
      <c r="AB8" s="32"/>
      <c r="AC8" s="32"/>
      <c r="AD8" s="32"/>
      <c r="AE8" s="32"/>
      <c r="AF8" s="32"/>
      <c r="AG8" s="32"/>
    </row>
    <row r="9" spans="1:33" s="48" customFormat="1" ht="12.75" customHeight="1" x14ac:dyDescent="0.25">
      <c r="A9" s="6" t="s">
        <v>35</v>
      </c>
      <c r="B9" s="1326" t="s">
        <v>171</v>
      </c>
      <c r="C9" s="1326"/>
      <c r="D9" s="104">
        <f>+G9+J9+V9+Y9+P9+S9+M9+AB9+AE9</f>
        <v>2004</v>
      </c>
      <c r="E9" s="59">
        <f t="shared" si="1"/>
        <v>0</v>
      </c>
      <c r="F9" s="59">
        <f t="shared" si="2"/>
        <v>0</v>
      </c>
      <c r="G9" s="59"/>
      <c r="H9" s="59"/>
      <c r="I9" s="59"/>
      <c r="J9" s="59"/>
      <c r="K9" s="59"/>
      <c r="L9" s="59"/>
      <c r="M9" s="59">
        <v>653</v>
      </c>
      <c r="N9" s="59"/>
      <c r="O9" s="59"/>
      <c r="P9" s="59">
        <f>405+309</f>
        <v>714</v>
      </c>
      <c r="Q9" s="59"/>
      <c r="R9" s="59"/>
      <c r="S9" s="59">
        <f>367+270</f>
        <v>637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</row>
    <row r="10" spans="1:33" ht="11.25" customHeight="1" x14ac:dyDescent="0.25">
      <c r="A10" s="118"/>
      <c r="B10" s="27"/>
      <c r="C10" s="12"/>
      <c r="D10" s="276"/>
      <c r="E10" s="32"/>
      <c r="F10" s="33"/>
      <c r="G10" s="32"/>
      <c r="H10" s="32"/>
      <c r="I10" s="33"/>
      <c r="J10" s="32"/>
      <c r="K10" s="32"/>
      <c r="L10" s="33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ht="12.75" customHeight="1" x14ac:dyDescent="0.25">
      <c r="A11" s="13" t="s">
        <v>42</v>
      </c>
      <c r="B11" s="1324" t="s">
        <v>41</v>
      </c>
      <c r="C11" s="1324"/>
      <c r="D11" s="30">
        <f>+G11+J11+V11+Y11+P11+S11+M11+AB11+AE11</f>
        <v>0</v>
      </c>
      <c r="E11" s="34">
        <f t="shared" si="1"/>
        <v>0</v>
      </c>
      <c r="F11" s="34">
        <f t="shared" si="2"/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2.75" customHeight="1" x14ac:dyDescent="0.25">
      <c r="A12" s="4" t="s">
        <v>44</v>
      </c>
      <c r="B12" s="1322" t="s">
        <v>43</v>
      </c>
      <c r="C12" s="1322"/>
      <c r="D12" s="30">
        <f t="shared" ref="D12:D13" si="6">+G12+J12+V12+Y12+P12+S12+M12+AB12+AE12</f>
        <v>1442</v>
      </c>
      <c r="E12" s="31">
        <f t="shared" si="1"/>
        <v>0</v>
      </c>
      <c r="F12" s="31">
        <f t="shared" si="2"/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>
        <v>680</v>
      </c>
      <c r="Q12" s="31"/>
      <c r="R12" s="31"/>
      <c r="S12" s="31">
        <v>762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ht="12.75" customHeight="1" x14ac:dyDescent="0.25">
      <c r="A13" s="4" t="s">
        <v>46</v>
      </c>
      <c r="B13" s="1322" t="s">
        <v>45</v>
      </c>
      <c r="C13" s="1322"/>
      <c r="D13" s="30">
        <f t="shared" si="6"/>
        <v>0</v>
      </c>
      <c r="E13" s="31">
        <f t="shared" si="1"/>
        <v>0</v>
      </c>
      <c r="F13" s="31">
        <f t="shared" si="2"/>
        <v>0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s="48" customFormat="1" ht="12.75" customHeight="1" x14ac:dyDescent="0.25">
      <c r="A14" s="6" t="s">
        <v>47</v>
      </c>
      <c r="B14" s="1326" t="s">
        <v>170</v>
      </c>
      <c r="C14" s="1326"/>
      <c r="D14" s="104">
        <f>+G14+J14++V14+Y14+P14+S14+M14+AB14+AE14</f>
        <v>1442</v>
      </c>
      <c r="E14" s="63">
        <f t="shared" si="1"/>
        <v>0</v>
      </c>
      <c r="F14" s="63">
        <f t="shared" si="2"/>
        <v>0</v>
      </c>
      <c r="G14" s="63">
        <f>SUM(G11:G13)</f>
        <v>0</v>
      </c>
      <c r="H14" s="63">
        <f t="shared" ref="H14:X14" si="7">SUM(H11:H13)</f>
        <v>0</v>
      </c>
      <c r="I14" s="63">
        <f t="shared" si="7"/>
        <v>0</v>
      </c>
      <c r="J14" s="63">
        <f t="shared" si="7"/>
        <v>0</v>
      </c>
      <c r="K14" s="63">
        <f t="shared" si="7"/>
        <v>0</v>
      </c>
      <c r="L14" s="63">
        <f t="shared" si="7"/>
        <v>0</v>
      </c>
      <c r="M14" s="63"/>
      <c r="N14" s="63"/>
      <c r="O14" s="63"/>
      <c r="P14" s="63">
        <f>SUM(P11:P13)</f>
        <v>680</v>
      </c>
      <c r="Q14" s="63"/>
      <c r="R14" s="63"/>
      <c r="S14" s="63">
        <f>SUM(S11:S13)</f>
        <v>762</v>
      </c>
      <c r="T14" s="63"/>
      <c r="U14" s="63"/>
      <c r="V14" s="63">
        <f t="shared" si="7"/>
        <v>0</v>
      </c>
      <c r="W14" s="63">
        <f t="shared" si="7"/>
        <v>0</v>
      </c>
      <c r="X14" s="63">
        <f t="shared" si="7"/>
        <v>0</v>
      </c>
      <c r="Y14" s="63">
        <f>SUM(Y11:Y13)</f>
        <v>0</v>
      </c>
      <c r="Z14" s="63">
        <f>SUM(Z11:Z13)</f>
        <v>0</v>
      </c>
      <c r="AA14" s="63">
        <f>SUM(AA11:AA13)</f>
        <v>0</v>
      </c>
      <c r="AB14" s="63">
        <f>SUM(AB11:AB13)</f>
        <v>0</v>
      </c>
      <c r="AC14" s="63"/>
      <c r="AD14" s="63"/>
      <c r="AE14" s="63">
        <f>SUM(AE11:AE13)</f>
        <v>0</v>
      </c>
      <c r="AF14" s="63"/>
      <c r="AG14" s="63"/>
    </row>
    <row r="15" spans="1:33" ht="12.75" customHeight="1" x14ac:dyDescent="0.25">
      <c r="A15" s="4" t="s">
        <v>49</v>
      </c>
      <c r="B15" s="1322" t="s">
        <v>48</v>
      </c>
      <c r="C15" s="1322"/>
      <c r="D15" s="30">
        <f>+G15+J15+V15+Y15+P15+S15+M15+AB15+AE15</f>
        <v>0</v>
      </c>
      <c r="E15" s="31">
        <f t="shared" si="1"/>
        <v>0</v>
      </c>
      <c r="F15" s="31">
        <f t="shared" si="2"/>
        <v>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ht="12.75" customHeight="1" x14ac:dyDescent="0.25">
      <c r="A16" s="4" t="s">
        <v>51</v>
      </c>
      <c r="B16" s="1322" t="s">
        <v>50</v>
      </c>
      <c r="C16" s="1322"/>
      <c r="D16" s="30">
        <f>+G16+J16+V16+Y16+P16+S16+M16+AB16+AE16</f>
        <v>0</v>
      </c>
      <c r="E16" s="31">
        <f t="shared" si="1"/>
        <v>0</v>
      </c>
      <c r="F16" s="31">
        <f t="shared" si="2"/>
        <v>0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s="48" customFormat="1" ht="12.75" customHeight="1" x14ac:dyDescent="0.25">
      <c r="A17" s="6" t="s">
        <v>52</v>
      </c>
      <c r="B17" s="1326" t="s">
        <v>169</v>
      </c>
      <c r="C17" s="1326"/>
      <c r="D17" s="104">
        <f>+G17+J17+V17+Y17+P17+S17+M17+AB17+AE17</f>
        <v>0</v>
      </c>
      <c r="E17" s="63">
        <f t="shared" si="1"/>
        <v>0</v>
      </c>
      <c r="F17" s="63">
        <f t="shared" si="2"/>
        <v>0</v>
      </c>
      <c r="G17" s="63">
        <f>+G15+G16</f>
        <v>0</v>
      </c>
      <c r="H17" s="63">
        <f t="shared" ref="H17:X17" si="8">+H15+H16</f>
        <v>0</v>
      </c>
      <c r="I17" s="63">
        <f t="shared" si="8"/>
        <v>0</v>
      </c>
      <c r="J17" s="63">
        <f t="shared" si="8"/>
        <v>0</v>
      </c>
      <c r="K17" s="63">
        <f t="shared" si="8"/>
        <v>0</v>
      </c>
      <c r="L17" s="63">
        <f t="shared" si="8"/>
        <v>0</v>
      </c>
      <c r="M17" s="63"/>
      <c r="N17" s="63"/>
      <c r="O17" s="63"/>
      <c r="P17" s="63"/>
      <c r="Q17" s="63"/>
      <c r="R17" s="63"/>
      <c r="S17" s="63"/>
      <c r="T17" s="63"/>
      <c r="U17" s="63"/>
      <c r="V17" s="63">
        <f t="shared" si="8"/>
        <v>0</v>
      </c>
      <c r="W17" s="63">
        <f t="shared" si="8"/>
        <v>0</v>
      </c>
      <c r="X17" s="63">
        <f t="shared" si="8"/>
        <v>0</v>
      </c>
      <c r="Y17" s="63">
        <f>+Y15+Y16</f>
        <v>0</v>
      </c>
      <c r="Z17" s="63">
        <f>+Z15+Z16</f>
        <v>0</v>
      </c>
      <c r="AA17" s="63">
        <f>+AA15+AA16</f>
        <v>0</v>
      </c>
      <c r="AB17" s="63"/>
      <c r="AC17" s="63"/>
      <c r="AD17" s="63"/>
      <c r="AE17" s="63"/>
      <c r="AF17" s="63"/>
      <c r="AG17" s="63"/>
    </row>
    <row r="18" spans="1:33" ht="12.75" customHeight="1" x14ac:dyDescent="0.25">
      <c r="A18" s="4" t="s">
        <v>54</v>
      </c>
      <c r="B18" s="1322" t="s">
        <v>53</v>
      </c>
      <c r="C18" s="1322"/>
      <c r="D18" s="30">
        <f>+G18+J18+V18+Y18+P18+S18+M18+AB18+AE18</f>
        <v>0</v>
      </c>
      <c r="E18" s="31">
        <f t="shared" si="1"/>
        <v>0</v>
      </c>
      <c r="F18" s="31">
        <f t="shared" si="2"/>
        <v>0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ht="12.75" customHeight="1" x14ac:dyDescent="0.25">
      <c r="A19" s="4" t="s">
        <v>56</v>
      </c>
      <c r="B19" s="1322" t="s">
        <v>55</v>
      </c>
      <c r="C19" s="1322"/>
      <c r="D19" s="30">
        <f t="shared" ref="D19:D22" si="9">+G19+J19+V19+Y19+P19+S19+M19+AB19+AE19</f>
        <v>0</v>
      </c>
      <c r="E19" s="31">
        <f t="shared" si="1"/>
        <v>0</v>
      </c>
      <c r="F19" s="31">
        <f t="shared" si="2"/>
        <v>0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ht="12.75" customHeight="1" x14ac:dyDescent="0.25">
      <c r="A20" s="4" t="s">
        <v>57</v>
      </c>
      <c r="B20" s="1322" t="s">
        <v>167</v>
      </c>
      <c r="C20" s="1322"/>
      <c r="D20" s="30">
        <f t="shared" si="9"/>
        <v>0</v>
      </c>
      <c r="E20" s="31">
        <f t="shared" si="1"/>
        <v>0</v>
      </c>
      <c r="F20" s="31">
        <f t="shared" si="2"/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ht="12.75" customHeight="1" x14ac:dyDescent="0.25">
      <c r="A21" s="4" t="s">
        <v>59</v>
      </c>
      <c r="B21" s="1322" t="s">
        <v>58</v>
      </c>
      <c r="C21" s="1322"/>
      <c r="D21" s="30">
        <f t="shared" si="9"/>
        <v>0</v>
      </c>
      <c r="E21" s="31">
        <f t="shared" si="1"/>
        <v>0</v>
      </c>
      <c r="F21" s="31">
        <f t="shared" si="2"/>
        <v>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ht="12.75" customHeight="1" x14ac:dyDescent="0.25">
      <c r="A22" s="4" t="s">
        <v>60</v>
      </c>
      <c r="B22" s="1322" t="s">
        <v>166</v>
      </c>
      <c r="C22" s="1322"/>
      <c r="D22" s="30">
        <f t="shared" si="9"/>
        <v>0</v>
      </c>
      <c r="E22" s="30">
        <f t="shared" si="1"/>
        <v>0</v>
      </c>
      <c r="F22" s="30">
        <f t="shared" si="2"/>
        <v>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ht="12.75" customHeight="1" x14ac:dyDescent="0.25">
      <c r="A23" s="4" t="s">
        <v>63</v>
      </c>
      <c r="B23" s="1322" t="s">
        <v>62</v>
      </c>
      <c r="C23" s="1322"/>
      <c r="D23" s="30">
        <f t="shared" ref="D23:D30" si="10">+G23+J23+V23+Y23+P23+S23+M23+AB23+AE23</f>
        <v>2595</v>
      </c>
      <c r="E23" s="31">
        <f t="shared" si="1"/>
        <v>0</v>
      </c>
      <c r="F23" s="31">
        <f t="shared" si="2"/>
        <v>0</v>
      </c>
      <c r="G23" s="31"/>
      <c r="H23" s="31"/>
      <c r="I23" s="31"/>
      <c r="J23" s="31"/>
      <c r="K23" s="31"/>
      <c r="L23" s="31"/>
      <c r="M23" s="31">
        <v>1056</v>
      </c>
      <c r="N23" s="31"/>
      <c r="O23" s="31"/>
      <c r="P23" s="31">
        <v>200</v>
      </c>
      <c r="Q23" s="31"/>
      <c r="R23" s="31"/>
      <c r="S23" s="31">
        <v>1339</v>
      </c>
      <c r="T23" s="31"/>
      <c r="U23" s="31"/>
      <c r="V23" s="1144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ht="12.75" customHeight="1" x14ac:dyDescent="0.25">
      <c r="A24" s="4" t="s">
        <v>65</v>
      </c>
      <c r="B24" s="1322" t="s">
        <v>64</v>
      </c>
      <c r="C24" s="1322"/>
      <c r="D24" s="30">
        <f t="shared" si="10"/>
        <v>6045</v>
      </c>
      <c r="E24" s="31">
        <f t="shared" si="1"/>
        <v>0</v>
      </c>
      <c r="F24" s="31">
        <f t="shared" si="2"/>
        <v>0</v>
      </c>
      <c r="G24" s="31">
        <f>2+1600+390+1462</f>
        <v>3454</v>
      </c>
      <c r="H24" s="31"/>
      <c r="I24" s="31"/>
      <c r="J24" s="31">
        <v>181</v>
      </c>
      <c r="K24" s="31"/>
      <c r="L24" s="31"/>
      <c r="M24" s="31">
        <v>638</v>
      </c>
      <c r="N24" s="31"/>
      <c r="O24" s="31"/>
      <c r="P24" s="31">
        <f>97</f>
        <v>97</v>
      </c>
      <c r="Q24" s="31"/>
      <c r="R24" s="31"/>
      <c r="S24" s="31"/>
      <c r="T24" s="31"/>
      <c r="U24" s="31"/>
      <c r="V24" s="1014">
        <v>1575</v>
      </c>
      <c r="W24" s="31"/>
      <c r="X24" s="31"/>
      <c r="Y24" s="31"/>
      <c r="Z24" s="31"/>
      <c r="AA24" s="31"/>
      <c r="AB24" s="31">
        <v>100</v>
      </c>
      <c r="AC24" s="31"/>
      <c r="AD24" s="31"/>
      <c r="AE24" s="31"/>
      <c r="AF24" s="31"/>
      <c r="AG24" s="31"/>
    </row>
    <row r="25" spans="1:33" s="48" customFormat="1" ht="12.75" customHeight="1" x14ac:dyDescent="0.25">
      <c r="A25" s="6" t="s">
        <v>66</v>
      </c>
      <c r="B25" s="1326" t="s">
        <v>156</v>
      </c>
      <c r="C25" s="1326"/>
      <c r="D25" s="104">
        <f t="shared" si="10"/>
        <v>8640</v>
      </c>
      <c r="E25" s="63">
        <f t="shared" si="1"/>
        <v>0</v>
      </c>
      <c r="F25" s="63">
        <f t="shared" si="2"/>
        <v>0</v>
      </c>
      <c r="G25" s="63">
        <f t="shared" ref="G25:AA25" si="11">+G24+G23+G22+G21+G20+G19+G18</f>
        <v>3454</v>
      </c>
      <c r="H25" s="63">
        <f t="shared" si="11"/>
        <v>0</v>
      </c>
      <c r="I25" s="63">
        <f t="shared" si="11"/>
        <v>0</v>
      </c>
      <c r="J25" s="63">
        <f t="shared" si="11"/>
        <v>181</v>
      </c>
      <c r="K25" s="63">
        <f t="shared" si="11"/>
        <v>0</v>
      </c>
      <c r="L25" s="63">
        <f t="shared" si="11"/>
        <v>0</v>
      </c>
      <c r="M25" s="63">
        <f t="shared" si="11"/>
        <v>1694</v>
      </c>
      <c r="N25" s="63">
        <f t="shared" si="11"/>
        <v>0</v>
      </c>
      <c r="O25" s="63">
        <f t="shared" si="11"/>
        <v>0</v>
      </c>
      <c r="P25" s="63">
        <f t="shared" si="11"/>
        <v>297</v>
      </c>
      <c r="Q25" s="63">
        <f t="shared" si="11"/>
        <v>0</v>
      </c>
      <c r="R25" s="63">
        <f t="shared" si="11"/>
        <v>0</v>
      </c>
      <c r="S25" s="63">
        <f t="shared" si="11"/>
        <v>1339</v>
      </c>
      <c r="T25" s="63">
        <f t="shared" si="11"/>
        <v>0</v>
      </c>
      <c r="U25" s="63">
        <f t="shared" si="11"/>
        <v>0</v>
      </c>
      <c r="V25" s="1015">
        <f t="shared" si="11"/>
        <v>1575</v>
      </c>
      <c r="W25" s="63">
        <f t="shared" si="11"/>
        <v>0</v>
      </c>
      <c r="X25" s="63">
        <f t="shared" si="11"/>
        <v>0</v>
      </c>
      <c r="Y25" s="63">
        <f t="shared" si="11"/>
        <v>0</v>
      </c>
      <c r="Z25" s="63">
        <f t="shared" si="11"/>
        <v>0</v>
      </c>
      <c r="AA25" s="63">
        <f t="shared" si="11"/>
        <v>0</v>
      </c>
      <c r="AB25" s="63">
        <f t="shared" ref="AB25:AD25" si="12">+AB24+AB23+AB22+AB21+AB20+AB19+AB18</f>
        <v>100</v>
      </c>
      <c r="AC25" s="63">
        <f t="shared" si="12"/>
        <v>0</v>
      </c>
      <c r="AD25" s="63">
        <f t="shared" si="12"/>
        <v>0</v>
      </c>
      <c r="AE25" s="63">
        <f t="shared" ref="AE25:AG25" si="13">+AE24+AE23+AE22+AE21+AE20+AE19+AE18</f>
        <v>0</v>
      </c>
      <c r="AF25" s="63">
        <f t="shared" si="13"/>
        <v>0</v>
      </c>
      <c r="AG25" s="63">
        <f t="shared" si="13"/>
        <v>0</v>
      </c>
    </row>
    <row r="26" spans="1:33" ht="12.75" customHeight="1" x14ac:dyDescent="0.25">
      <c r="A26" s="4" t="s">
        <v>68</v>
      </c>
      <c r="B26" s="1322" t="s">
        <v>67</v>
      </c>
      <c r="C26" s="1322"/>
      <c r="D26" s="30">
        <f t="shared" si="10"/>
        <v>0</v>
      </c>
      <c r="E26" s="31">
        <f t="shared" si="1"/>
        <v>0</v>
      </c>
      <c r="F26" s="31">
        <f t="shared" si="2"/>
        <v>0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1014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2.75" customHeight="1" x14ac:dyDescent="0.25">
      <c r="A27" s="4" t="s">
        <v>70</v>
      </c>
      <c r="B27" s="1322" t="s">
        <v>69</v>
      </c>
      <c r="C27" s="1322"/>
      <c r="D27" s="30">
        <f t="shared" si="10"/>
        <v>4307</v>
      </c>
      <c r="E27" s="31">
        <f t="shared" si="1"/>
        <v>0</v>
      </c>
      <c r="F27" s="31">
        <f t="shared" si="2"/>
        <v>0</v>
      </c>
      <c r="G27" s="31"/>
      <c r="H27" s="31"/>
      <c r="I27" s="31"/>
      <c r="J27" s="31"/>
      <c r="K27" s="31"/>
      <c r="L27" s="31"/>
      <c r="M27" s="31">
        <v>3701</v>
      </c>
      <c r="N27" s="31"/>
      <c r="O27" s="31"/>
      <c r="P27" s="31">
        <v>157</v>
      </c>
      <c r="Q27" s="31"/>
      <c r="R27" s="31"/>
      <c r="S27" s="31">
        <v>157</v>
      </c>
      <c r="T27" s="31"/>
      <c r="U27" s="31"/>
      <c r="V27" s="1014">
        <f>175+75</f>
        <v>250</v>
      </c>
      <c r="W27" s="31"/>
      <c r="X27" s="31"/>
      <c r="Y27" s="31"/>
      <c r="Z27" s="31"/>
      <c r="AA27" s="31"/>
      <c r="AB27" s="31"/>
      <c r="AC27" s="31"/>
      <c r="AD27" s="31"/>
      <c r="AE27" s="31">
        <v>42</v>
      </c>
      <c r="AF27" s="31"/>
      <c r="AG27" s="31"/>
    </row>
    <row r="28" spans="1:33" s="48" customFormat="1" ht="12.75" customHeight="1" x14ac:dyDescent="0.25">
      <c r="A28" s="6" t="s">
        <v>71</v>
      </c>
      <c r="B28" s="1326" t="s">
        <v>155</v>
      </c>
      <c r="C28" s="1326"/>
      <c r="D28" s="104">
        <f t="shared" si="10"/>
        <v>4307</v>
      </c>
      <c r="E28" s="63">
        <f t="shared" si="1"/>
        <v>0</v>
      </c>
      <c r="F28" s="63">
        <f t="shared" si="2"/>
        <v>0</v>
      </c>
      <c r="G28" s="63">
        <f>SUM(G26:G27)</f>
        <v>0</v>
      </c>
      <c r="H28" s="63">
        <f t="shared" ref="H28:X28" si="14">SUM(H26:H27)</f>
        <v>0</v>
      </c>
      <c r="I28" s="63">
        <f t="shared" si="14"/>
        <v>0</v>
      </c>
      <c r="J28" s="63">
        <f t="shared" si="14"/>
        <v>0</v>
      </c>
      <c r="K28" s="63">
        <f t="shared" si="14"/>
        <v>0</v>
      </c>
      <c r="L28" s="63">
        <f t="shared" si="14"/>
        <v>0</v>
      </c>
      <c r="M28" s="63">
        <f t="shared" si="14"/>
        <v>3701</v>
      </c>
      <c r="N28" s="63">
        <f t="shared" si="14"/>
        <v>0</v>
      </c>
      <c r="O28" s="63">
        <f t="shared" si="14"/>
        <v>0</v>
      </c>
      <c r="P28" s="63">
        <f t="shared" si="14"/>
        <v>157</v>
      </c>
      <c r="Q28" s="63">
        <f t="shared" si="14"/>
        <v>0</v>
      </c>
      <c r="R28" s="63">
        <f t="shared" si="14"/>
        <v>0</v>
      </c>
      <c r="S28" s="63">
        <f t="shared" si="14"/>
        <v>157</v>
      </c>
      <c r="T28" s="63">
        <f t="shared" si="14"/>
        <v>0</v>
      </c>
      <c r="U28" s="63">
        <f t="shared" si="14"/>
        <v>0</v>
      </c>
      <c r="V28" s="1015">
        <f t="shared" si="14"/>
        <v>250</v>
      </c>
      <c r="W28" s="63">
        <f t="shared" si="14"/>
        <v>0</v>
      </c>
      <c r="X28" s="63">
        <f t="shared" si="14"/>
        <v>0</v>
      </c>
      <c r="Y28" s="63">
        <f>SUM(Y26:Y27)</f>
        <v>0</v>
      </c>
      <c r="Z28" s="63">
        <f>SUM(Z26:Z27)</f>
        <v>0</v>
      </c>
      <c r="AA28" s="63">
        <f>SUM(AA26:AA27)</f>
        <v>0</v>
      </c>
      <c r="AB28" s="63">
        <f t="shared" ref="AB28:AD28" si="15">SUM(AB26:AB27)</f>
        <v>0</v>
      </c>
      <c r="AC28" s="63">
        <f t="shared" si="15"/>
        <v>0</v>
      </c>
      <c r="AD28" s="63">
        <f t="shared" si="15"/>
        <v>0</v>
      </c>
      <c r="AE28" s="63">
        <f t="shared" ref="AE28:AG28" si="16">SUM(AE26:AE27)</f>
        <v>42</v>
      </c>
      <c r="AF28" s="63">
        <f t="shared" si="16"/>
        <v>0</v>
      </c>
      <c r="AG28" s="63">
        <f t="shared" si="16"/>
        <v>0</v>
      </c>
    </row>
    <row r="29" spans="1:33" ht="12.75" customHeight="1" x14ac:dyDescent="0.25">
      <c r="A29" s="4" t="s">
        <v>73</v>
      </c>
      <c r="B29" s="1322" t="s">
        <v>72</v>
      </c>
      <c r="C29" s="1322"/>
      <c r="D29" s="30">
        <f t="shared" si="10"/>
        <v>6689</v>
      </c>
      <c r="E29" s="31">
        <f t="shared" si="1"/>
        <v>0</v>
      </c>
      <c r="F29" s="31">
        <f t="shared" si="2"/>
        <v>0</v>
      </c>
      <c r="G29" s="31">
        <f>432+105+681+247+531+394</f>
        <v>2390</v>
      </c>
      <c r="H29" s="31"/>
      <c r="I29" s="31"/>
      <c r="J29" s="31">
        <f>49+213</f>
        <v>262</v>
      </c>
      <c r="K29" s="31"/>
      <c r="L29" s="31"/>
      <c r="M29" s="31">
        <f>172+285+999+301</f>
        <v>1757</v>
      </c>
      <c r="N29" s="31"/>
      <c r="O29" s="31"/>
      <c r="P29" s="31">
        <f>64+26+184+54+43</f>
        <v>371</v>
      </c>
      <c r="Q29" s="31"/>
      <c r="R29" s="31"/>
      <c r="S29" s="31">
        <f>43+275+65+206</f>
        <v>589</v>
      </c>
      <c r="T29" s="31"/>
      <c r="U29" s="31"/>
      <c r="V29" s="1014">
        <f>425+162+157+68</f>
        <v>812</v>
      </c>
      <c r="W29" s="31"/>
      <c r="X29" s="31"/>
      <c r="Y29" s="31"/>
      <c r="Z29" s="31"/>
      <c r="AA29" s="31"/>
      <c r="AB29" s="31">
        <v>215</v>
      </c>
      <c r="AC29" s="31"/>
      <c r="AD29" s="31"/>
      <c r="AE29" s="31">
        <f>149+78+66</f>
        <v>293</v>
      </c>
      <c r="AF29" s="31"/>
      <c r="AG29" s="31"/>
    </row>
    <row r="30" spans="1:33" ht="12.75" customHeight="1" x14ac:dyDescent="0.25">
      <c r="A30" s="4" t="s">
        <v>75</v>
      </c>
      <c r="B30" s="1322" t="s">
        <v>74</v>
      </c>
      <c r="C30" s="1322"/>
      <c r="D30" s="30">
        <f t="shared" si="10"/>
        <v>89195</v>
      </c>
      <c r="E30" s="31">
        <f t="shared" si="1"/>
        <v>0</v>
      </c>
      <c r="F30" s="31">
        <f t="shared" si="2"/>
        <v>0</v>
      </c>
      <c r="G30" s="31">
        <f>50668</f>
        <v>50668</v>
      </c>
      <c r="H30" s="31"/>
      <c r="I30" s="31"/>
      <c r="J30" s="31">
        <f>17219+1913+19395</f>
        <v>38527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1014"/>
      <c r="W30" s="31"/>
      <c r="X30" s="31"/>
      <c r="Y30" s="31">
        <v>0</v>
      </c>
      <c r="Z30" s="31"/>
      <c r="AA30" s="31"/>
      <c r="AB30" s="31"/>
      <c r="AC30" s="31"/>
      <c r="AD30" s="31"/>
      <c r="AE30" s="31"/>
      <c r="AF30" s="31"/>
      <c r="AG30" s="31"/>
    </row>
    <row r="31" spans="1:33" ht="12.75" customHeight="1" x14ac:dyDescent="0.25">
      <c r="A31" s="4" t="s">
        <v>76</v>
      </c>
      <c r="B31" s="1322" t="s">
        <v>154</v>
      </c>
      <c r="C31" s="1322"/>
      <c r="D31" s="30">
        <f t="shared" ref="D31:D33" si="17">+G31+J31+V31+Y31+P31+S31+M31+AB31+AE31</f>
        <v>0</v>
      </c>
      <c r="E31" s="31">
        <f t="shared" si="1"/>
        <v>0</v>
      </c>
      <c r="F31" s="31">
        <f t="shared" si="2"/>
        <v>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1014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2.75" customHeight="1" x14ac:dyDescent="0.25">
      <c r="A32" s="4" t="s">
        <v>77</v>
      </c>
      <c r="B32" s="1322" t="s">
        <v>153</v>
      </c>
      <c r="C32" s="1322"/>
      <c r="D32" s="30">
        <f t="shared" si="17"/>
        <v>0</v>
      </c>
      <c r="E32" s="31">
        <f t="shared" si="1"/>
        <v>0</v>
      </c>
      <c r="F32" s="31">
        <f t="shared" si="2"/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1014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ht="12.75" customHeight="1" x14ac:dyDescent="0.25">
      <c r="A33" s="4" t="s">
        <v>79</v>
      </c>
      <c r="B33" s="1322" t="s">
        <v>78</v>
      </c>
      <c r="C33" s="1322"/>
      <c r="D33" s="30">
        <f t="shared" si="17"/>
        <v>11574</v>
      </c>
      <c r="E33" s="31">
        <f t="shared" si="1"/>
        <v>0</v>
      </c>
      <c r="F33" s="31">
        <f t="shared" si="2"/>
        <v>0</v>
      </c>
      <c r="G33" s="31">
        <f>2521+913+1969</f>
        <v>5403</v>
      </c>
      <c r="H33" s="31"/>
      <c r="I33" s="31"/>
      <c r="J33" s="31">
        <v>787</v>
      </c>
      <c r="K33" s="31"/>
      <c r="L33" s="31"/>
      <c r="M33" s="31">
        <v>1116</v>
      </c>
      <c r="N33" s="31"/>
      <c r="O33" s="31"/>
      <c r="P33" s="31">
        <f>336+150</f>
        <v>486</v>
      </c>
      <c r="Q33" s="31"/>
      <c r="R33" s="31"/>
      <c r="S33" s="31">
        <f>380+240+134</f>
        <v>754</v>
      </c>
      <c r="T33" s="31"/>
      <c r="U33" s="31"/>
      <c r="V33" s="1014">
        <f>600+580</f>
        <v>1180</v>
      </c>
      <c r="W33" s="31"/>
      <c r="X33" s="31"/>
      <c r="Y33" s="31"/>
      <c r="Z33" s="31"/>
      <c r="AA33" s="31"/>
      <c r="AB33" s="31">
        <f>80+620+60</f>
        <v>760</v>
      </c>
      <c r="AC33" s="31"/>
      <c r="AD33" s="31"/>
      <c r="AE33" s="31">
        <f>554+288+246</f>
        <v>1088</v>
      </c>
      <c r="AF33" s="31"/>
      <c r="AG33" s="31"/>
    </row>
    <row r="34" spans="1:33" s="48" customFormat="1" ht="12.75" customHeight="1" x14ac:dyDescent="0.25">
      <c r="A34" s="6" t="s">
        <v>80</v>
      </c>
      <c r="B34" s="1326" t="s">
        <v>152</v>
      </c>
      <c r="C34" s="1326"/>
      <c r="D34" s="104">
        <f>+G34+J34+V34+Y34+P34+S34+M34+AB34+AE34</f>
        <v>107458</v>
      </c>
      <c r="E34" s="63">
        <f t="shared" si="1"/>
        <v>0</v>
      </c>
      <c r="F34" s="63">
        <f t="shared" si="2"/>
        <v>0</v>
      </c>
      <c r="G34" s="63">
        <f>SUM(G29:G33)</f>
        <v>58461</v>
      </c>
      <c r="H34" s="63">
        <f t="shared" ref="H34:X34" si="18">SUM(H29:H33)</f>
        <v>0</v>
      </c>
      <c r="I34" s="63">
        <f t="shared" si="18"/>
        <v>0</v>
      </c>
      <c r="J34" s="63">
        <f t="shared" si="18"/>
        <v>39576</v>
      </c>
      <c r="K34" s="63">
        <f t="shared" si="18"/>
        <v>0</v>
      </c>
      <c r="L34" s="63">
        <f>SUM(L29:L33)</f>
        <v>0</v>
      </c>
      <c r="M34" s="63">
        <f t="shared" ref="M34:P34" si="19">SUM(M29:M33)</f>
        <v>2873</v>
      </c>
      <c r="N34" s="63">
        <f t="shared" si="19"/>
        <v>0</v>
      </c>
      <c r="O34" s="63">
        <f t="shared" si="19"/>
        <v>0</v>
      </c>
      <c r="P34" s="63">
        <f t="shared" si="19"/>
        <v>857</v>
      </c>
      <c r="Q34" s="63">
        <f t="shared" ref="Q34:R34" si="20">SUM(Q29:Q33)</f>
        <v>0</v>
      </c>
      <c r="R34" s="63">
        <f t="shared" si="20"/>
        <v>0</v>
      </c>
      <c r="S34" s="63">
        <f t="shared" ref="S34" si="21">SUM(S29:S33)</f>
        <v>1343</v>
      </c>
      <c r="T34" s="63">
        <f t="shared" ref="T34" si="22">SUM(T29:T33)</f>
        <v>0</v>
      </c>
      <c r="U34" s="63">
        <f t="shared" ref="U34" si="23">SUM(U29:U33)</f>
        <v>0</v>
      </c>
      <c r="V34" s="1015">
        <f t="shared" si="18"/>
        <v>1992</v>
      </c>
      <c r="W34" s="63">
        <f t="shared" si="18"/>
        <v>0</v>
      </c>
      <c r="X34" s="63">
        <f t="shared" si="18"/>
        <v>0</v>
      </c>
      <c r="Y34" s="63">
        <f>SUM(Y29:Y33)</f>
        <v>0</v>
      </c>
      <c r="Z34" s="63">
        <f>SUM(Z29:Z33)</f>
        <v>0</v>
      </c>
      <c r="AA34" s="63">
        <f>SUM(AA29:AA33)</f>
        <v>0</v>
      </c>
      <c r="AB34" s="63">
        <f t="shared" ref="AB34:AD34" si="24">SUM(AB29:AB33)</f>
        <v>975</v>
      </c>
      <c r="AC34" s="63">
        <f t="shared" si="24"/>
        <v>0</v>
      </c>
      <c r="AD34" s="63">
        <f t="shared" si="24"/>
        <v>0</v>
      </c>
      <c r="AE34" s="63">
        <f t="shared" ref="AE34:AG34" si="25">SUM(AE29:AE33)</f>
        <v>1381</v>
      </c>
      <c r="AF34" s="63">
        <f t="shared" si="25"/>
        <v>0</v>
      </c>
      <c r="AG34" s="63">
        <f t="shared" si="25"/>
        <v>0</v>
      </c>
    </row>
    <row r="35" spans="1:33" s="48" customFormat="1" ht="12.75" customHeight="1" x14ac:dyDescent="0.25">
      <c r="A35" s="7" t="s">
        <v>81</v>
      </c>
      <c r="B35" s="1325" t="s">
        <v>151</v>
      </c>
      <c r="C35" s="1325"/>
      <c r="D35" s="104">
        <f>+G35+J35+V35+Y35+P35+S35+M35+AB35+AE35</f>
        <v>121847</v>
      </c>
      <c r="E35" s="60">
        <f t="shared" si="1"/>
        <v>0</v>
      </c>
      <c r="F35" s="60">
        <f t="shared" si="2"/>
        <v>0</v>
      </c>
      <c r="G35" s="60">
        <f t="shared" ref="G35:AD35" si="26">+G34+G28+G25+G17+G14</f>
        <v>61915</v>
      </c>
      <c r="H35" s="60">
        <f t="shared" si="26"/>
        <v>0</v>
      </c>
      <c r="I35" s="60">
        <f t="shared" si="26"/>
        <v>0</v>
      </c>
      <c r="J35" s="60">
        <f t="shared" si="26"/>
        <v>39757</v>
      </c>
      <c r="K35" s="60">
        <f t="shared" si="26"/>
        <v>0</v>
      </c>
      <c r="L35" s="60">
        <f t="shared" si="26"/>
        <v>0</v>
      </c>
      <c r="M35" s="60">
        <f t="shared" ref="M35:P35" si="27">+M34+M28+M25+M17+M14</f>
        <v>8268</v>
      </c>
      <c r="N35" s="60">
        <f t="shared" si="27"/>
        <v>0</v>
      </c>
      <c r="O35" s="60">
        <f t="shared" si="27"/>
        <v>0</v>
      </c>
      <c r="P35" s="60">
        <f t="shared" si="27"/>
        <v>1991</v>
      </c>
      <c r="Q35" s="60">
        <f t="shared" si="26"/>
        <v>0</v>
      </c>
      <c r="R35" s="60">
        <f t="shared" si="26"/>
        <v>0</v>
      </c>
      <c r="S35" s="60">
        <f t="shared" ref="S35:U35" si="28">+S34+S28+S25+S17+S14</f>
        <v>3601</v>
      </c>
      <c r="T35" s="60">
        <f t="shared" si="28"/>
        <v>0</v>
      </c>
      <c r="U35" s="60">
        <f t="shared" si="28"/>
        <v>0</v>
      </c>
      <c r="V35" s="1229">
        <f t="shared" si="26"/>
        <v>3817</v>
      </c>
      <c r="W35" s="60">
        <f t="shared" si="26"/>
        <v>0</v>
      </c>
      <c r="X35" s="60">
        <f t="shared" si="26"/>
        <v>0</v>
      </c>
      <c r="Y35" s="60">
        <f t="shared" si="26"/>
        <v>0</v>
      </c>
      <c r="Z35" s="60">
        <f t="shared" si="26"/>
        <v>0</v>
      </c>
      <c r="AA35" s="60">
        <f t="shared" si="26"/>
        <v>0</v>
      </c>
      <c r="AB35" s="60">
        <f t="shared" si="26"/>
        <v>1075</v>
      </c>
      <c r="AC35" s="60">
        <f t="shared" si="26"/>
        <v>0</v>
      </c>
      <c r="AD35" s="60">
        <f t="shared" si="26"/>
        <v>0</v>
      </c>
      <c r="AE35" s="60">
        <f t="shared" ref="AE35:AG35" si="29">+AE34+AE28+AE25+AE17+AE14</f>
        <v>1423</v>
      </c>
      <c r="AF35" s="60">
        <f t="shared" si="29"/>
        <v>0</v>
      </c>
      <c r="AG35" s="60">
        <f t="shared" si="29"/>
        <v>0</v>
      </c>
    </row>
    <row r="36" spans="1:33" ht="12" customHeight="1" x14ac:dyDescent="0.25">
      <c r="A36" s="8"/>
      <c r="B36" s="1365"/>
      <c r="C36" s="1365"/>
      <c r="D36" s="30">
        <f t="shared" ref="D36:D64" si="30">+G36+J36+V36+Y36+P36+S36+M36</f>
        <v>0</v>
      </c>
      <c r="E36" s="32">
        <f t="shared" si="1"/>
        <v>0</v>
      </c>
      <c r="F36" s="33">
        <f t="shared" si="2"/>
        <v>0</v>
      </c>
      <c r="G36" s="32"/>
      <c r="H36" s="32"/>
      <c r="I36" s="33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1230"/>
      <c r="W36" s="32"/>
      <c r="X36" s="33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ht="12.75" hidden="1" customHeight="1" x14ac:dyDescent="0.25">
      <c r="A37" s="4" t="s">
        <v>96</v>
      </c>
      <c r="B37" s="1339" t="s">
        <v>95</v>
      </c>
      <c r="C37" s="1339"/>
      <c r="D37" s="30">
        <f t="shared" si="30"/>
        <v>0</v>
      </c>
      <c r="E37" s="31">
        <f t="shared" si="1"/>
        <v>0</v>
      </c>
      <c r="F37" s="31">
        <f t="shared" si="2"/>
        <v>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1014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2.75" hidden="1" customHeight="1" x14ac:dyDescent="0.25">
      <c r="A38" s="4" t="s">
        <v>98</v>
      </c>
      <c r="B38" s="1339" t="s">
        <v>97</v>
      </c>
      <c r="C38" s="1339"/>
      <c r="D38" s="30">
        <f t="shared" si="30"/>
        <v>0</v>
      </c>
      <c r="E38" s="31">
        <f t="shared" si="1"/>
        <v>0</v>
      </c>
      <c r="F38" s="31">
        <f t="shared" si="2"/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1014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23.25" hidden="1" customHeight="1" x14ac:dyDescent="0.25">
      <c r="A39" s="4" t="s">
        <v>101</v>
      </c>
      <c r="B39" s="1339" t="s">
        <v>165</v>
      </c>
      <c r="C39" s="1339"/>
      <c r="D39" s="30">
        <f t="shared" si="30"/>
        <v>0</v>
      </c>
      <c r="E39" s="31">
        <f t="shared" si="1"/>
        <v>0</v>
      </c>
      <c r="F39" s="31">
        <f t="shared" si="2"/>
        <v>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1014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ht="25.5" hidden="1" customHeight="1" x14ac:dyDescent="0.25">
      <c r="A40" s="4" t="s">
        <v>103</v>
      </c>
      <c r="B40" s="1339" t="s">
        <v>102</v>
      </c>
      <c r="C40" s="1339"/>
      <c r="D40" s="30">
        <f t="shared" si="30"/>
        <v>0</v>
      </c>
      <c r="E40" s="31">
        <f t="shared" si="1"/>
        <v>0</v>
      </c>
      <c r="F40" s="31">
        <f t="shared" si="2"/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1014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ht="27" hidden="1" customHeight="1" x14ac:dyDescent="0.25">
      <c r="A41" s="4" t="s">
        <v>107</v>
      </c>
      <c r="B41" s="1339" t="s">
        <v>164</v>
      </c>
      <c r="C41" s="1339"/>
      <c r="D41" s="30">
        <f t="shared" si="30"/>
        <v>0</v>
      </c>
      <c r="E41" s="31">
        <f t="shared" si="1"/>
        <v>0</v>
      </c>
      <c r="F41" s="31">
        <f t="shared" si="2"/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1014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ht="12.75" hidden="1" customHeight="1" x14ac:dyDescent="0.25">
      <c r="A42" s="4" t="s">
        <v>673</v>
      </c>
      <c r="B42" s="1322" t="s">
        <v>106</v>
      </c>
      <c r="C42" s="1322"/>
      <c r="D42" s="30">
        <f t="shared" si="30"/>
        <v>0</v>
      </c>
      <c r="E42" s="31">
        <f t="shared" si="1"/>
        <v>0</v>
      </c>
      <c r="F42" s="31">
        <f t="shared" si="2"/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1014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s="48" customFormat="1" ht="12.75" customHeight="1" x14ac:dyDescent="0.25">
      <c r="A43" s="6" t="s">
        <v>108</v>
      </c>
      <c r="B43" s="1326" t="s">
        <v>163</v>
      </c>
      <c r="C43" s="1326"/>
      <c r="D43" s="30">
        <f>+G43+J43+V43+Y43+P43+S43+M43+AB43+AE43</f>
        <v>0</v>
      </c>
      <c r="E43" s="63">
        <f t="shared" si="1"/>
        <v>0</v>
      </c>
      <c r="F43" s="63">
        <f t="shared" si="2"/>
        <v>0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1015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3" ht="12" customHeight="1" x14ac:dyDescent="0.25">
      <c r="A44" s="8"/>
      <c r="B44" s="9"/>
      <c r="C44" s="9"/>
      <c r="D44" s="30">
        <f t="shared" si="30"/>
        <v>0</v>
      </c>
      <c r="E44" s="32">
        <f t="shared" si="1"/>
        <v>0</v>
      </c>
      <c r="F44" s="33">
        <f t="shared" si="2"/>
        <v>0</v>
      </c>
      <c r="G44" s="32"/>
      <c r="H44" s="32"/>
      <c r="I44" s="33"/>
      <c r="J44" s="32"/>
      <c r="K44" s="32"/>
      <c r="L44" s="33"/>
      <c r="M44" s="32"/>
      <c r="N44" s="32"/>
      <c r="O44" s="32"/>
      <c r="P44" s="32"/>
      <c r="Q44" s="32"/>
      <c r="R44" s="32"/>
      <c r="S44" s="32"/>
      <c r="T44" s="32"/>
      <c r="U44" s="32"/>
      <c r="V44" s="1230"/>
      <c r="W44" s="32"/>
      <c r="X44" s="33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:33" ht="12.75" customHeight="1" x14ac:dyDescent="0.25">
      <c r="A45" s="13" t="s">
        <v>110</v>
      </c>
      <c r="B45" s="1324" t="s">
        <v>109</v>
      </c>
      <c r="C45" s="1324"/>
      <c r="D45" s="30">
        <f>+G45+J45+V45+Y45+P45+S45+M45+AB45+AE45</f>
        <v>28937</v>
      </c>
      <c r="E45" s="34">
        <f t="shared" si="1"/>
        <v>0</v>
      </c>
      <c r="F45" s="34">
        <f t="shared" si="2"/>
        <v>0</v>
      </c>
      <c r="G45" s="34"/>
      <c r="H45" s="34"/>
      <c r="I45" s="34"/>
      <c r="J45" s="34"/>
      <c r="K45" s="34"/>
      <c r="L45" s="34"/>
      <c r="M45" s="34">
        <v>2700</v>
      </c>
      <c r="N45" s="34"/>
      <c r="O45" s="34"/>
      <c r="P45" s="34">
        <v>12224</v>
      </c>
      <c r="Q45" s="34"/>
      <c r="R45" s="34"/>
      <c r="S45" s="34">
        <f>13348</f>
        <v>13348</v>
      </c>
      <c r="T45" s="34"/>
      <c r="U45" s="34"/>
      <c r="V45" s="1231"/>
      <c r="W45" s="34"/>
      <c r="X45" s="34"/>
      <c r="Y45" s="34"/>
      <c r="Z45" s="34"/>
      <c r="AA45" s="34"/>
      <c r="AB45" s="34"/>
      <c r="AC45" s="34"/>
      <c r="AD45" s="34"/>
      <c r="AE45" s="34">
        <v>665</v>
      </c>
      <c r="AF45" s="34"/>
      <c r="AG45" s="34"/>
    </row>
    <row r="46" spans="1:33" ht="12.75" customHeight="1" x14ac:dyDescent="0.25">
      <c r="A46" s="4" t="s">
        <v>111</v>
      </c>
      <c r="B46" s="1322" t="s">
        <v>162</v>
      </c>
      <c r="C46" s="1322"/>
      <c r="D46" s="30">
        <f t="shared" ref="D46:D51" si="31">+G46+J46+V46+Y46+P46+S46+M46+AB46+AE46</f>
        <v>562501</v>
      </c>
      <c r="E46" s="31">
        <f t="shared" si="1"/>
        <v>0</v>
      </c>
      <c r="F46" s="31">
        <f t="shared" si="2"/>
        <v>0</v>
      </c>
      <c r="G46" s="31">
        <f>6465+1800+17194+39370+56394+187656</f>
        <v>308879</v>
      </c>
      <c r="H46" s="31"/>
      <c r="I46" s="31"/>
      <c r="J46" s="31">
        <v>108741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1014">
        <v>100027</v>
      </c>
      <c r="W46" s="31"/>
      <c r="X46" s="31"/>
      <c r="Y46" s="34">
        <v>0</v>
      </c>
      <c r="Z46" s="34"/>
      <c r="AA46" s="34"/>
      <c r="AB46" s="31">
        <v>321</v>
      </c>
      <c r="AC46" s="31"/>
      <c r="AD46" s="31"/>
      <c r="AE46" s="31">
        <v>44533</v>
      </c>
      <c r="AF46" s="31"/>
      <c r="AG46" s="31"/>
    </row>
    <row r="47" spans="1:33" ht="12.75" customHeight="1" x14ac:dyDescent="0.25">
      <c r="A47" s="4" t="s">
        <v>114</v>
      </c>
      <c r="B47" s="1322" t="s">
        <v>113</v>
      </c>
      <c r="C47" s="1322"/>
      <c r="D47" s="30">
        <f t="shared" si="31"/>
        <v>12991</v>
      </c>
      <c r="E47" s="31">
        <f t="shared" si="1"/>
        <v>0</v>
      </c>
      <c r="F47" s="31">
        <f t="shared" si="2"/>
        <v>0</v>
      </c>
      <c r="G47" s="31"/>
      <c r="H47" s="31"/>
      <c r="I47" s="31"/>
      <c r="J47" s="31"/>
      <c r="K47" s="31"/>
      <c r="L47" s="31"/>
      <c r="M47" s="31"/>
      <c r="N47" s="31"/>
      <c r="O47" s="31"/>
      <c r="P47" s="31">
        <v>7978</v>
      </c>
      <c r="Q47" s="31"/>
      <c r="R47" s="31"/>
      <c r="S47" s="31">
        <f>5013</f>
        <v>5013</v>
      </c>
      <c r="T47" s="31"/>
      <c r="U47" s="31"/>
      <c r="V47" s="1014"/>
      <c r="W47" s="31"/>
      <c r="X47" s="31"/>
      <c r="Y47" s="34"/>
      <c r="Z47" s="34"/>
      <c r="AA47" s="34"/>
      <c r="AB47" s="31"/>
      <c r="AC47" s="31"/>
      <c r="AD47" s="31"/>
      <c r="AE47" s="31"/>
      <c r="AF47" s="31"/>
      <c r="AG47" s="31"/>
    </row>
    <row r="48" spans="1:33" ht="12.75" customHeight="1" x14ac:dyDescent="0.25">
      <c r="A48" s="4" t="s">
        <v>116</v>
      </c>
      <c r="B48" s="1322" t="s">
        <v>115</v>
      </c>
      <c r="C48" s="1322"/>
      <c r="D48" s="30">
        <f t="shared" si="31"/>
        <v>17275</v>
      </c>
      <c r="E48" s="31">
        <f t="shared" si="1"/>
        <v>0</v>
      </c>
      <c r="F48" s="31">
        <f t="shared" si="2"/>
        <v>0</v>
      </c>
      <c r="G48" s="31"/>
      <c r="H48" s="31"/>
      <c r="I48" s="31"/>
      <c r="J48" s="31">
        <v>797</v>
      </c>
      <c r="K48" s="31"/>
      <c r="L48" s="31"/>
      <c r="M48" s="31">
        <v>2362</v>
      </c>
      <c r="N48" s="31"/>
      <c r="O48" s="31"/>
      <c r="P48" s="31">
        <v>6842</v>
      </c>
      <c r="Q48" s="31"/>
      <c r="R48" s="31"/>
      <c r="S48" s="31">
        <f>4787</f>
        <v>4787</v>
      </c>
      <c r="T48" s="31"/>
      <c r="U48" s="31"/>
      <c r="V48" s="1014">
        <v>2400</v>
      </c>
      <c r="W48" s="31"/>
      <c r="X48" s="31"/>
      <c r="Y48" s="34"/>
      <c r="Z48" s="34"/>
      <c r="AA48" s="34"/>
      <c r="AB48" s="31">
        <v>87</v>
      </c>
      <c r="AC48" s="31"/>
      <c r="AD48" s="31"/>
      <c r="AE48" s="31"/>
      <c r="AF48" s="31"/>
      <c r="AG48" s="31"/>
    </row>
    <row r="49" spans="1:33" ht="12.75" customHeight="1" x14ac:dyDescent="0.25">
      <c r="A49" s="4" t="s">
        <v>118</v>
      </c>
      <c r="B49" s="1322" t="s">
        <v>117</v>
      </c>
      <c r="C49" s="1322"/>
      <c r="D49" s="30">
        <f t="shared" si="31"/>
        <v>0</v>
      </c>
      <c r="E49" s="31">
        <f t="shared" si="1"/>
        <v>0</v>
      </c>
      <c r="F49" s="31">
        <f t="shared" si="2"/>
        <v>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1014"/>
      <c r="W49" s="31"/>
      <c r="X49" s="31"/>
      <c r="Y49" s="34"/>
      <c r="Z49" s="34"/>
      <c r="AA49" s="34"/>
      <c r="AB49" s="31"/>
      <c r="AC49" s="31"/>
      <c r="AD49" s="31"/>
      <c r="AE49" s="31"/>
      <c r="AF49" s="31"/>
      <c r="AG49" s="31"/>
    </row>
    <row r="50" spans="1:33" ht="12.75" customHeight="1" x14ac:dyDescent="0.25">
      <c r="A50" s="4" t="s">
        <v>120</v>
      </c>
      <c r="B50" s="1322" t="s">
        <v>119</v>
      </c>
      <c r="C50" s="1322"/>
      <c r="D50" s="30">
        <f t="shared" si="31"/>
        <v>0</v>
      </c>
      <c r="E50" s="31">
        <f t="shared" si="1"/>
        <v>0</v>
      </c>
      <c r="F50" s="31">
        <f t="shared" si="2"/>
        <v>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1014"/>
      <c r="W50" s="31"/>
      <c r="X50" s="31"/>
      <c r="Y50" s="34"/>
      <c r="Z50" s="34"/>
      <c r="AA50" s="34"/>
      <c r="AB50" s="31"/>
      <c r="AC50" s="31"/>
      <c r="AD50" s="31"/>
      <c r="AE50" s="31"/>
      <c r="AF50" s="31"/>
      <c r="AG50" s="31"/>
    </row>
    <row r="51" spans="1:33" ht="12.75" customHeight="1" x14ac:dyDescent="0.25">
      <c r="A51" s="4" t="s">
        <v>122</v>
      </c>
      <c r="B51" s="1322" t="s">
        <v>121</v>
      </c>
      <c r="C51" s="1322"/>
      <c r="D51" s="30">
        <f t="shared" si="31"/>
        <v>87720</v>
      </c>
      <c r="E51" s="31">
        <f t="shared" si="1"/>
        <v>0</v>
      </c>
      <c r="F51" s="31">
        <f t="shared" si="2"/>
        <v>0</v>
      </c>
      <c r="G51" s="31">
        <f>1745+486+4642+10630+15226</f>
        <v>32729</v>
      </c>
      <c r="H51" s="31"/>
      <c r="I51" s="31"/>
      <c r="J51" s="31">
        <v>215</v>
      </c>
      <c r="K51" s="31"/>
      <c r="L51" s="31"/>
      <c r="M51" s="31">
        <f>729+638</f>
        <v>1367</v>
      </c>
      <c r="N51" s="31"/>
      <c r="O51" s="31"/>
      <c r="P51" s="31">
        <f>1847+2154+3300</f>
        <v>7301</v>
      </c>
      <c r="Q51" s="31"/>
      <c r="R51" s="31"/>
      <c r="S51" s="31">
        <f>1292+1354+3604</f>
        <v>6250</v>
      </c>
      <c r="T51" s="31"/>
      <c r="U51" s="31"/>
      <c r="V51" s="1014">
        <f>27007+648</f>
        <v>27655</v>
      </c>
      <c r="W51" s="31"/>
      <c r="X51" s="31"/>
      <c r="Y51" s="34"/>
      <c r="Z51" s="34"/>
      <c r="AA51" s="34"/>
      <c r="AB51" s="31"/>
      <c r="AC51" s="31"/>
      <c r="AD51" s="31"/>
      <c r="AE51" s="31">
        <f>179+12024</f>
        <v>12203</v>
      </c>
      <c r="AF51" s="31"/>
      <c r="AG51" s="31"/>
    </row>
    <row r="52" spans="1:33" s="48" customFormat="1" ht="12.75" customHeight="1" x14ac:dyDescent="0.25">
      <c r="A52" s="7" t="s">
        <v>123</v>
      </c>
      <c r="B52" s="1325" t="s">
        <v>161</v>
      </c>
      <c r="C52" s="1325"/>
      <c r="D52" s="60">
        <f>+G52+J52+V52+Y52+P52+S52+M52+AB52+AE52</f>
        <v>709424</v>
      </c>
      <c r="E52" s="60">
        <f t="shared" si="1"/>
        <v>0</v>
      </c>
      <c r="F52" s="60">
        <f t="shared" si="2"/>
        <v>0</v>
      </c>
      <c r="G52" s="60">
        <f t="shared" ref="G52:AA52" si="32">+G51+G50+G49+G48+G47+G46+G45</f>
        <v>341608</v>
      </c>
      <c r="H52" s="60">
        <f t="shared" si="32"/>
        <v>0</v>
      </c>
      <c r="I52" s="60">
        <f t="shared" si="32"/>
        <v>0</v>
      </c>
      <c r="J52" s="60">
        <f t="shared" si="32"/>
        <v>109753</v>
      </c>
      <c r="K52" s="60">
        <f t="shared" si="32"/>
        <v>0</v>
      </c>
      <c r="L52" s="60">
        <f t="shared" si="32"/>
        <v>0</v>
      </c>
      <c r="M52" s="60">
        <f t="shared" si="32"/>
        <v>6429</v>
      </c>
      <c r="N52" s="60">
        <f t="shared" si="32"/>
        <v>0</v>
      </c>
      <c r="O52" s="60">
        <f t="shared" si="32"/>
        <v>0</v>
      </c>
      <c r="P52" s="60">
        <f t="shared" si="32"/>
        <v>34345</v>
      </c>
      <c r="Q52" s="60">
        <f t="shared" si="32"/>
        <v>0</v>
      </c>
      <c r="R52" s="60">
        <f t="shared" si="32"/>
        <v>0</v>
      </c>
      <c r="S52" s="60">
        <f>+S51+S50+S49+S48+S47+S46+S45</f>
        <v>29398</v>
      </c>
      <c r="T52" s="60">
        <f t="shared" si="32"/>
        <v>0</v>
      </c>
      <c r="U52" s="60">
        <f t="shared" si="32"/>
        <v>0</v>
      </c>
      <c r="V52" s="1229">
        <f t="shared" si="32"/>
        <v>130082</v>
      </c>
      <c r="W52" s="60">
        <f t="shared" si="32"/>
        <v>0</v>
      </c>
      <c r="X52" s="60">
        <f t="shared" si="32"/>
        <v>0</v>
      </c>
      <c r="Y52" s="60">
        <f t="shared" si="32"/>
        <v>0</v>
      </c>
      <c r="Z52" s="60">
        <f t="shared" si="32"/>
        <v>0</v>
      </c>
      <c r="AA52" s="60">
        <f t="shared" si="32"/>
        <v>0</v>
      </c>
      <c r="AB52" s="60">
        <f>+AB51+AB50+AB49+AB48+AB47+AB46+AB45</f>
        <v>408</v>
      </c>
      <c r="AC52" s="60">
        <f t="shared" ref="AC52:AD52" si="33">+AC51+AC50+AC49+AC48+AC47+AC46+AC45</f>
        <v>0</v>
      </c>
      <c r="AD52" s="60">
        <f t="shared" si="33"/>
        <v>0</v>
      </c>
      <c r="AE52" s="60">
        <f>+AE51+AE50+AE49+AE48+AE47+AE46+AE45</f>
        <v>57401</v>
      </c>
      <c r="AF52" s="60">
        <f t="shared" ref="AF52:AG52" si="34">+AF51+AF50+AF49+AF48+AF47+AF46+AF45</f>
        <v>0</v>
      </c>
      <c r="AG52" s="60">
        <f t="shared" si="34"/>
        <v>0</v>
      </c>
    </row>
    <row r="53" spans="1:33" x14ac:dyDescent="0.25">
      <c r="A53" s="8"/>
      <c r="B53" s="9"/>
      <c r="C53" s="9"/>
      <c r="D53" s="32">
        <f t="shared" si="30"/>
        <v>0</v>
      </c>
      <c r="E53" s="32">
        <f t="shared" si="1"/>
        <v>0</v>
      </c>
      <c r="F53" s="33">
        <f t="shared" si="2"/>
        <v>0</v>
      </c>
      <c r="G53" s="32"/>
      <c r="H53" s="32"/>
      <c r="I53" s="33"/>
      <c r="J53" s="32"/>
      <c r="K53" s="32"/>
      <c r="L53" s="33"/>
      <c r="M53" s="32"/>
      <c r="N53" s="32"/>
      <c r="O53" s="32"/>
      <c r="P53" s="32"/>
      <c r="Q53" s="32"/>
      <c r="R53" s="32"/>
      <c r="S53" s="32"/>
      <c r="T53" s="32"/>
      <c r="U53" s="32"/>
      <c r="V53" s="1230"/>
      <c r="W53" s="32"/>
      <c r="X53" s="33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ht="12.75" customHeight="1" x14ac:dyDescent="0.25">
      <c r="A54" s="4" t="s">
        <v>125</v>
      </c>
      <c r="B54" s="1322" t="s">
        <v>124</v>
      </c>
      <c r="C54" s="1322"/>
      <c r="D54" s="31">
        <f>+G54+J54+V54+Y54+P54+S54+M54+AB54+AE54</f>
        <v>27276</v>
      </c>
      <c r="E54" s="31">
        <f t="shared" si="1"/>
        <v>0</v>
      </c>
      <c r="F54" s="31">
        <f t="shared" si="2"/>
        <v>0</v>
      </c>
      <c r="G54" s="31"/>
      <c r="H54" s="31"/>
      <c r="I54" s="31"/>
      <c r="J54" s="31"/>
      <c r="K54" s="31"/>
      <c r="L54" s="31"/>
      <c r="M54" s="31"/>
      <c r="N54" s="31"/>
      <c r="O54" s="31"/>
      <c r="P54" s="31">
        <v>13206</v>
      </c>
      <c r="Q54" s="31"/>
      <c r="R54" s="31"/>
      <c r="S54" s="31">
        <v>14070</v>
      </c>
      <c r="T54" s="31"/>
      <c r="U54" s="31"/>
      <c r="V54" s="1014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ht="12.75" customHeight="1" x14ac:dyDescent="0.25">
      <c r="A55" s="4" t="s">
        <v>127</v>
      </c>
      <c r="B55" s="1322" t="s">
        <v>126</v>
      </c>
      <c r="C55" s="1322"/>
      <c r="D55" s="31">
        <f t="shared" ref="D55:D57" si="35">+G55+J55+V55+Y55+P55+S55+M55+AB55+AE55</f>
        <v>0</v>
      </c>
      <c r="E55" s="31">
        <f t="shared" si="1"/>
        <v>0</v>
      </c>
      <c r="F55" s="31">
        <f t="shared" si="2"/>
        <v>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1014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1:33" ht="12.75" customHeight="1" x14ac:dyDescent="0.25">
      <c r="A56" s="4" t="s">
        <v>129</v>
      </c>
      <c r="B56" s="1322" t="s">
        <v>128</v>
      </c>
      <c r="C56" s="1322"/>
      <c r="D56" s="31">
        <f t="shared" si="35"/>
        <v>0</v>
      </c>
      <c r="E56" s="31">
        <f t="shared" si="1"/>
        <v>0</v>
      </c>
      <c r="F56" s="31">
        <f t="shared" si="2"/>
        <v>0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1014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ht="12.75" customHeight="1" x14ac:dyDescent="0.25">
      <c r="A57" s="4" t="s">
        <v>131</v>
      </c>
      <c r="B57" s="1322" t="s">
        <v>130</v>
      </c>
      <c r="C57" s="1322"/>
      <c r="D57" s="31">
        <f t="shared" si="35"/>
        <v>7365</v>
      </c>
      <c r="E57" s="31">
        <f t="shared" si="1"/>
        <v>0</v>
      </c>
      <c r="F57" s="31">
        <f t="shared" si="2"/>
        <v>0</v>
      </c>
      <c r="G57" s="31"/>
      <c r="H57" s="31"/>
      <c r="I57" s="31"/>
      <c r="J57" s="31"/>
      <c r="K57" s="31"/>
      <c r="L57" s="31"/>
      <c r="M57" s="31"/>
      <c r="N57" s="31"/>
      <c r="O57" s="31"/>
      <c r="P57" s="31">
        <v>3566</v>
      </c>
      <c r="Q57" s="31"/>
      <c r="R57" s="31"/>
      <c r="S57" s="31">
        <v>3799</v>
      </c>
      <c r="T57" s="31"/>
      <c r="U57" s="31"/>
      <c r="V57" s="1014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s="48" customFormat="1" ht="12.75" customHeight="1" x14ac:dyDescent="0.25">
      <c r="A58" s="7" t="s">
        <v>132</v>
      </c>
      <c r="B58" s="1325" t="s">
        <v>160</v>
      </c>
      <c r="C58" s="1325"/>
      <c r="D58" s="60">
        <f>+G58+J58+V58+Y58+P58+S58+M58+AB58+AE58</f>
        <v>34641</v>
      </c>
      <c r="E58" s="60">
        <f t="shared" si="1"/>
        <v>0</v>
      </c>
      <c r="F58" s="60">
        <f t="shared" si="2"/>
        <v>0</v>
      </c>
      <c r="G58" s="60"/>
      <c r="H58" s="60"/>
      <c r="I58" s="60"/>
      <c r="J58" s="60"/>
      <c r="K58" s="60"/>
      <c r="L58" s="60"/>
      <c r="M58" s="60"/>
      <c r="N58" s="60"/>
      <c r="O58" s="60"/>
      <c r="P58" s="60">
        <f>SUM(P54:P57)</f>
        <v>16772</v>
      </c>
      <c r="Q58" s="60"/>
      <c r="R58" s="60"/>
      <c r="S58" s="60">
        <f>SUM(S54:S57)</f>
        <v>17869</v>
      </c>
      <c r="T58" s="60"/>
      <c r="U58" s="60"/>
      <c r="V58" s="1229"/>
      <c r="W58" s="60"/>
      <c r="X58" s="60"/>
      <c r="Y58" s="60"/>
      <c r="Z58" s="60"/>
      <c r="AA58" s="60"/>
      <c r="AB58" s="60">
        <f>SUM(AB54:AB57)</f>
        <v>0</v>
      </c>
      <c r="AC58" s="60"/>
      <c r="AD58" s="60"/>
      <c r="AE58" s="60">
        <f>SUM(AE54:AE57)</f>
        <v>0</v>
      </c>
      <c r="AF58" s="60"/>
      <c r="AG58" s="60"/>
    </row>
    <row r="59" spans="1:33" x14ac:dyDescent="0.25">
      <c r="A59" s="8"/>
      <c r="B59" s="9"/>
      <c r="C59" s="9"/>
      <c r="D59" s="32">
        <f t="shared" si="30"/>
        <v>0</v>
      </c>
      <c r="E59" s="32">
        <f t="shared" si="1"/>
        <v>0</v>
      </c>
      <c r="F59" s="33">
        <f t="shared" si="2"/>
        <v>0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30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1:33" x14ac:dyDescent="0.25">
      <c r="A60" s="118" t="s">
        <v>383</v>
      </c>
      <c r="B60" s="1324" t="s">
        <v>384</v>
      </c>
      <c r="C60" s="1324"/>
      <c r="D60" s="31">
        <f t="shared" si="30"/>
        <v>0</v>
      </c>
      <c r="E60" s="31">
        <f t="shared" si="1"/>
        <v>0</v>
      </c>
      <c r="F60" s="31">
        <f t="shared" si="2"/>
        <v>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1014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x14ac:dyDescent="0.25">
      <c r="A61" s="118" t="s">
        <v>396</v>
      </c>
      <c r="B61" s="1337" t="s">
        <v>397</v>
      </c>
      <c r="C61" s="1338"/>
      <c r="D61" s="31">
        <f t="shared" si="30"/>
        <v>0</v>
      </c>
      <c r="E61" s="31">
        <f t="shared" si="1"/>
        <v>0</v>
      </c>
      <c r="F61" s="31">
        <f t="shared" si="2"/>
        <v>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1014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ht="12.75" customHeight="1" x14ac:dyDescent="0.25">
      <c r="A62" s="13" t="s">
        <v>133</v>
      </c>
      <c r="B62" s="1324" t="s">
        <v>398</v>
      </c>
      <c r="C62" s="1324"/>
      <c r="D62" s="31">
        <f t="shared" si="30"/>
        <v>0</v>
      </c>
      <c r="E62" s="31">
        <f t="shared" si="1"/>
        <v>0</v>
      </c>
      <c r="F62" s="31">
        <f t="shared" si="2"/>
        <v>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1014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s="48" customFormat="1" ht="12.75" customHeight="1" x14ac:dyDescent="0.25">
      <c r="A63" s="16" t="s">
        <v>134</v>
      </c>
      <c r="B63" s="1335" t="s">
        <v>158</v>
      </c>
      <c r="C63" s="1335"/>
      <c r="D63" s="58">
        <f t="shared" si="30"/>
        <v>0</v>
      </c>
      <c r="E63" s="58">
        <f t="shared" si="1"/>
        <v>0</v>
      </c>
      <c r="F63" s="58">
        <f t="shared" si="2"/>
        <v>0</v>
      </c>
      <c r="G63" s="58">
        <f t="shared" ref="G63:AA63" si="36">SUM(G60:G62)</f>
        <v>0</v>
      </c>
      <c r="H63" s="58">
        <f t="shared" si="36"/>
        <v>0</v>
      </c>
      <c r="I63" s="58">
        <f t="shared" si="36"/>
        <v>0</v>
      </c>
      <c r="J63" s="58">
        <f t="shared" si="36"/>
        <v>0</v>
      </c>
      <c r="K63" s="58">
        <f t="shared" si="36"/>
        <v>0</v>
      </c>
      <c r="L63" s="58">
        <f t="shared" si="36"/>
        <v>0</v>
      </c>
      <c r="M63" s="58">
        <f t="shared" si="36"/>
        <v>0</v>
      </c>
      <c r="N63" s="58">
        <f t="shared" si="36"/>
        <v>0</v>
      </c>
      <c r="O63" s="58">
        <f t="shared" si="36"/>
        <v>0</v>
      </c>
      <c r="P63" s="58">
        <f t="shared" si="36"/>
        <v>0</v>
      </c>
      <c r="Q63" s="58">
        <f t="shared" si="36"/>
        <v>0</v>
      </c>
      <c r="R63" s="58">
        <f t="shared" si="36"/>
        <v>0</v>
      </c>
      <c r="S63" s="58"/>
      <c r="T63" s="58"/>
      <c r="U63" s="58"/>
      <c r="V63" s="1232">
        <f t="shared" si="36"/>
        <v>0</v>
      </c>
      <c r="W63" s="58">
        <f t="shared" si="36"/>
        <v>0</v>
      </c>
      <c r="X63" s="58">
        <f t="shared" si="36"/>
        <v>0</v>
      </c>
      <c r="Y63" s="58">
        <f t="shared" si="36"/>
        <v>0</v>
      </c>
      <c r="Z63" s="58">
        <f t="shared" si="36"/>
        <v>0</v>
      </c>
      <c r="AA63" s="58">
        <f t="shared" si="36"/>
        <v>0</v>
      </c>
      <c r="AB63" s="58"/>
      <c r="AC63" s="58"/>
      <c r="AD63" s="58"/>
      <c r="AE63" s="58"/>
      <c r="AF63" s="58"/>
      <c r="AG63" s="58"/>
    </row>
    <row r="64" spans="1:33" x14ac:dyDescent="0.25">
      <c r="A64" s="8"/>
      <c r="B64" s="17"/>
      <c r="C64" s="17"/>
      <c r="D64" s="32">
        <f t="shared" si="30"/>
        <v>0</v>
      </c>
      <c r="E64" s="32">
        <f t="shared" si="1"/>
        <v>0</v>
      </c>
      <c r="F64" s="33">
        <f t="shared" si="2"/>
        <v>0</v>
      </c>
      <c r="G64" s="32"/>
      <c r="H64" s="32"/>
      <c r="I64" s="33"/>
      <c r="J64" s="32"/>
      <c r="K64" s="32"/>
      <c r="L64" s="33"/>
      <c r="M64" s="32"/>
      <c r="N64" s="32"/>
      <c r="O64" s="32"/>
      <c r="P64" s="32"/>
      <c r="Q64" s="32"/>
      <c r="R64" s="32"/>
      <c r="S64" s="32"/>
      <c r="T64" s="32"/>
      <c r="U64" s="32"/>
      <c r="V64" s="1230"/>
      <c r="W64" s="32"/>
      <c r="X64" s="33"/>
      <c r="Y64" s="32"/>
      <c r="Z64" s="32"/>
      <c r="AA64" s="32"/>
      <c r="AB64" s="32"/>
      <c r="AC64" s="32"/>
      <c r="AD64" s="32"/>
      <c r="AE64" s="32"/>
      <c r="AF64" s="32"/>
      <c r="AG64" s="32"/>
    </row>
    <row r="65" spans="1:33" s="48" customFormat="1" ht="12.75" customHeight="1" x14ac:dyDescent="0.25">
      <c r="A65" s="18" t="s">
        <v>135</v>
      </c>
      <c r="B65" s="1364" t="s">
        <v>157</v>
      </c>
      <c r="C65" s="1364"/>
      <c r="D65" s="59">
        <f>+G65+J65+V65+Y65+P65+S65+M65+AB65+AE65</f>
        <v>879336</v>
      </c>
      <c r="E65" s="59">
        <f t="shared" si="1"/>
        <v>0</v>
      </c>
      <c r="F65" s="59">
        <f t="shared" si="2"/>
        <v>0</v>
      </c>
      <c r="G65" s="59">
        <f>+G63+G58+G52+G43+G35+G9+G7</f>
        <v>403523</v>
      </c>
      <c r="H65" s="59">
        <f t="shared" ref="H65:AA65" si="37">+H63+H58+H52+H43+H35+H9+H7</f>
        <v>0</v>
      </c>
      <c r="I65" s="59">
        <f t="shared" si="37"/>
        <v>0</v>
      </c>
      <c r="J65" s="59">
        <f t="shared" si="37"/>
        <v>149510</v>
      </c>
      <c r="K65" s="59">
        <f t="shared" si="37"/>
        <v>0</v>
      </c>
      <c r="L65" s="59">
        <f t="shared" si="37"/>
        <v>0</v>
      </c>
      <c r="M65" s="59">
        <f t="shared" si="37"/>
        <v>19070</v>
      </c>
      <c r="N65" s="59">
        <f t="shared" si="37"/>
        <v>0</v>
      </c>
      <c r="O65" s="59">
        <f t="shared" si="37"/>
        <v>0</v>
      </c>
      <c r="P65" s="59">
        <f t="shared" si="37"/>
        <v>57892</v>
      </c>
      <c r="Q65" s="59">
        <f t="shared" si="37"/>
        <v>0</v>
      </c>
      <c r="R65" s="59">
        <f t="shared" si="37"/>
        <v>0</v>
      </c>
      <c r="S65" s="59">
        <f t="shared" si="37"/>
        <v>55135</v>
      </c>
      <c r="T65" s="59">
        <f t="shared" si="37"/>
        <v>0</v>
      </c>
      <c r="U65" s="59">
        <f t="shared" si="37"/>
        <v>0</v>
      </c>
      <c r="V65" s="1233">
        <f t="shared" si="37"/>
        <v>133899</v>
      </c>
      <c r="W65" s="59">
        <f t="shared" si="37"/>
        <v>0</v>
      </c>
      <c r="X65" s="59">
        <f t="shared" si="37"/>
        <v>0</v>
      </c>
      <c r="Y65" s="59">
        <f t="shared" si="37"/>
        <v>0</v>
      </c>
      <c r="Z65" s="59">
        <f t="shared" si="37"/>
        <v>0</v>
      </c>
      <c r="AA65" s="59">
        <f t="shared" si="37"/>
        <v>0</v>
      </c>
      <c r="AB65" s="59">
        <f t="shared" ref="AB65:AD65" si="38">+AB63+AB58+AB52+AB43+AB35+AB9+AB7</f>
        <v>1483</v>
      </c>
      <c r="AC65" s="59">
        <f t="shared" si="38"/>
        <v>0</v>
      </c>
      <c r="AD65" s="59">
        <f t="shared" si="38"/>
        <v>0</v>
      </c>
      <c r="AE65" s="59">
        <f t="shared" ref="AE65:AG65" si="39">+AE63+AE58+AE52+AE43+AE35+AE9+AE7</f>
        <v>58824</v>
      </c>
      <c r="AF65" s="59">
        <f t="shared" si="39"/>
        <v>0</v>
      </c>
      <c r="AG65" s="59">
        <f t="shared" si="39"/>
        <v>0</v>
      </c>
    </row>
  </sheetData>
  <mergeCells count="77">
    <mergeCell ref="AB2:AD2"/>
    <mergeCell ref="AB3:AD3"/>
    <mergeCell ref="AE2:AG2"/>
    <mergeCell ref="AE3:AG3"/>
    <mergeCell ref="D2:F2"/>
    <mergeCell ref="V2:X2"/>
    <mergeCell ref="Y2:AA2"/>
    <mergeCell ref="V3:X3"/>
    <mergeCell ref="Y3:AA3"/>
    <mergeCell ref="P2:R2"/>
    <mergeCell ref="P3:R3"/>
    <mergeCell ref="S2:U2"/>
    <mergeCell ref="S3:U3"/>
    <mergeCell ref="M2:O2"/>
    <mergeCell ref="M3:O3"/>
    <mergeCell ref="A2:A4"/>
    <mergeCell ref="B2:C4"/>
    <mergeCell ref="G2:I2"/>
    <mergeCell ref="J2:L2"/>
    <mergeCell ref="D3:F3"/>
    <mergeCell ref="G3:I3"/>
    <mergeCell ref="J3:L3"/>
    <mergeCell ref="B13:C13"/>
    <mergeCell ref="B5:C5"/>
    <mergeCell ref="B6:C6"/>
    <mergeCell ref="B7:C7"/>
    <mergeCell ref="B9:C9"/>
    <mergeCell ref="B11:C11"/>
    <mergeCell ref="B12:C12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36:C36"/>
    <mergeCell ref="B51:C51"/>
    <mergeCell ref="B52:C52"/>
    <mergeCell ref="B40:C40"/>
    <mergeCell ref="B48:C48"/>
    <mergeCell ref="B49:C49"/>
    <mergeCell ref="B50:C50"/>
    <mergeCell ref="B37:C37"/>
    <mergeCell ref="B38:C38"/>
    <mergeCell ref="B39:C39"/>
    <mergeCell ref="B29:C29"/>
    <mergeCell ref="B32:C32"/>
    <mergeCell ref="B33:C33"/>
    <mergeCell ref="B34:C34"/>
    <mergeCell ref="B30:C30"/>
    <mergeCell ref="B31:C31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54:C54"/>
    <mergeCell ref="B41:C41"/>
    <mergeCell ref="B42:C42"/>
    <mergeCell ref="B43:C43"/>
    <mergeCell ref="B45:C45"/>
    <mergeCell ref="B46:C46"/>
    <mergeCell ref="B47:C47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0" orientation="landscape" cellComments="asDisplayed" r:id="rId1"/>
  <headerFooter>
    <oddHeader>&amp;C&amp;"Times New Roman,Félkövér"&amp;12Martonvásár Város Önkormányzatának kiadásai 2019.
Városfejlesztési feladatok EU forrásból&amp;R&amp;"Times New Roman,Félkövér"&amp;12 5/c.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opLeftCell="A16" zoomScaleNormal="100" workbookViewId="0">
      <selection activeCell="D58" sqref="D58"/>
    </sheetView>
  </sheetViews>
  <sheetFormatPr defaultColWidth="9.109375" defaultRowHeight="13.2" x14ac:dyDescent="0.25"/>
  <cols>
    <col min="1" max="1" width="7.33203125" style="28" customWidth="1"/>
    <col min="2" max="2" width="7.109375" style="29" customWidth="1"/>
    <col min="3" max="3" width="32" style="29" customWidth="1"/>
    <col min="4" max="4" width="10" style="29" customWidth="1"/>
    <col min="5" max="9" width="7.6640625" style="20" customWidth="1"/>
    <col min="10" max="10" width="6.6640625" style="20" customWidth="1"/>
    <col min="11" max="11" width="7.44140625" style="20" customWidth="1"/>
    <col min="12" max="12" width="7.33203125" style="20" customWidth="1"/>
    <col min="13" max="13" width="7.6640625" style="20" customWidth="1"/>
    <col min="14" max="14" width="7" style="20" customWidth="1"/>
    <col min="15" max="15" width="7.6640625" style="20" customWidth="1"/>
    <col min="16" max="16" width="7.44140625" style="20" customWidth="1"/>
    <col min="17" max="17" width="7.6640625" style="20" customWidth="1"/>
    <col min="18" max="18" width="7.6640625" style="20" hidden="1" customWidth="1"/>
    <col min="19" max="19" width="6.6640625" style="20" hidden="1" customWidth="1"/>
    <col min="20" max="21" width="7.6640625" style="20" hidden="1" customWidth="1"/>
    <col min="22" max="22" width="6.88671875" style="20" hidden="1" customWidth="1"/>
    <col min="23" max="23" width="7.109375" style="20" hidden="1" customWidth="1"/>
    <col min="24" max="16384" width="9.109375" style="20"/>
  </cols>
  <sheetData>
    <row r="1" spans="1:23" s="1" customFormat="1" ht="14.4" x14ac:dyDescent="0.3">
      <c r="A1" s="28"/>
      <c r="B1" s="29"/>
      <c r="C1" s="29"/>
      <c r="D1" s="29"/>
      <c r="U1" s="1323" t="s">
        <v>395</v>
      </c>
      <c r="V1" s="1323"/>
      <c r="W1" s="1323"/>
    </row>
    <row r="2" spans="1:23" s="35" customFormat="1" ht="33.75" customHeight="1" x14ac:dyDescent="0.3">
      <c r="A2" s="1331" t="s">
        <v>0</v>
      </c>
      <c r="B2" s="1331" t="s">
        <v>182</v>
      </c>
      <c r="C2" s="1331"/>
      <c r="D2" s="1332" t="s">
        <v>821</v>
      </c>
      <c r="E2" s="1343" t="s">
        <v>180</v>
      </c>
      <c r="F2" s="1343"/>
      <c r="G2" s="1343"/>
      <c r="H2" s="1369" t="s">
        <v>601</v>
      </c>
      <c r="I2" s="1343" t="s">
        <v>186</v>
      </c>
      <c r="J2" s="1343"/>
      <c r="K2" s="1343"/>
      <c r="L2" s="1343" t="s">
        <v>187</v>
      </c>
      <c r="M2" s="1343"/>
      <c r="N2" s="1343"/>
      <c r="O2" s="1368" t="s">
        <v>188</v>
      </c>
      <c r="P2" s="1368"/>
      <c r="Q2" s="1368"/>
      <c r="R2" s="1368" t="s">
        <v>191</v>
      </c>
      <c r="S2" s="1368"/>
      <c r="T2" s="1368"/>
      <c r="U2" s="1368" t="s">
        <v>192</v>
      </c>
      <c r="V2" s="1368"/>
      <c r="W2" s="1368"/>
    </row>
    <row r="3" spans="1:23" s="35" customFormat="1" x14ac:dyDescent="0.3">
      <c r="A3" s="1331"/>
      <c r="B3" s="1331"/>
      <c r="C3" s="1331"/>
      <c r="D3" s="1333"/>
      <c r="E3" s="133"/>
      <c r="F3" s="133"/>
      <c r="G3" s="133"/>
      <c r="H3" s="1370"/>
      <c r="I3" s="1343" t="s">
        <v>189</v>
      </c>
      <c r="J3" s="1343"/>
      <c r="K3" s="1343"/>
      <c r="L3" s="1343" t="s">
        <v>189</v>
      </c>
      <c r="M3" s="1343"/>
      <c r="N3" s="1343"/>
      <c r="O3" s="1343" t="s">
        <v>190</v>
      </c>
      <c r="P3" s="1343"/>
      <c r="Q3" s="1343"/>
      <c r="R3" s="1343" t="s">
        <v>190</v>
      </c>
      <c r="S3" s="1343"/>
      <c r="T3" s="1343"/>
      <c r="U3" s="1343" t="s">
        <v>190</v>
      </c>
      <c r="V3" s="1343"/>
      <c r="W3" s="1343"/>
    </row>
    <row r="4" spans="1:23" s="19" customFormat="1" ht="26.4" x14ac:dyDescent="0.3">
      <c r="A4" s="1331"/>
      <c r="B4" s="1331"/>
      <c r="C4" s="1331"/>
      <c r="D4" s="1334"/>
      <c r="E4" s="3" t="s">
        <v>177</v>
      </c>
      <c r="F4" s="3" t="s">
        <v>178</v>
      </c>
      <c r="G4" s="3" t="s">
        <v>179</v>
      </c>
      <c r="H4" s="1371"/>
      <c r="I4" s="3" t="s">
        <v>177</v>
      </c>
      <c r="J4" s="3" t="s">
        <v>178</v>
      </c>
      <c r="K4" s="3" t="s">
        <v>179</v>
      </c>
      <c r="L4" s="3" t="s">
        <v>177</v>
      </c>
      <c r="M4" s="3" t="s">
        <v>178</v>
      </c>
      <c r="N4" s="3" t="s">
        <v>179</v>
      </c>
      <c r="O4" s="3" t="s">
        <v>177</v>
      </c>
      <c r="P4" s="3" t="s">
        <v>178</v>
      </c>
      <c r="Q4" s="3" t="s">
        <v>179</v>
      </c>
      <c r="R4" s="3" t="s">
        <v>177</v>
      </c>
      <c r="S4" s="3" t="s">
        <v>178</v>
      </c>
      <c r="T4" s="3" t="s">
        <v>179</v>
      </c>
      <c r="U4" s="3" t="s">
        <v>177</v>
      </c>
      <c r="V4" s="3" t="s">
        <v>178</v>
      </c>
      <c r="W4" s="3" t="s">
        <v>179</v>
      </c>
    </row>
    <row r="5" spans="1:23" s="48" customFormat="1" ht="12" customHeight="1" x14ac:dyDescent="0.25">
      <c r="A5" s="6" t="s">
        <v>27</v>
      </c>
      <c r="B5" s="1326" t="s">
        <v>174</v>
      </c>
      <c r="C5" s="1326"/>
      <c r="D5" s="63">
        <v>11428</v>
      </c>
      <c r="E5" s="63">
        <f>+I5+L5+O5+R5+U5</f>
        <v>11598</v>
      </c>
      <c r="F5" s="63">
        <f t="shared" ref="F5:G6" si="0">+J5+M5+P5+S5+V5</f>
        <v>0</v>
      </c>
      <c r="G5" s="63">
        <f t="shared" si="0"/>
        <v>0</v>
      </c>
      <c r="H5" s="704">
        <f>+E5/D5</f>
        <v>1.0148757437871894</v>
      </c>
      <c r="I5" s="63">
        <v>8164</v>
      </c>
      <c r="J5" s="63"/>
      <c r="K5" s="63"/>
      <c r="L5" s="63">
        <v>3434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s="48" customFormat="1" ht="12" customHeight="1" x14ac:dyDescent="0.25">
      <c r="A6" s="6" t="s">
        <v>33</v>
      </c>
      <c r="B6" s="1326" t="s">
        <v>173</v>
      </c>
      <c r="C6" s="1326"/>
      <c r="D6" s="63">
        <v>853</v>
      </c>
      <c r="E6" s="63">
        <f>+I6+L6+O6+R6+U6</f>
        <v>1080</v>
      </c>
      <c r="F6" s="63">
        <f t="shared" si="0"/>
        <v>0</v>
      </c>
      <c r="G6" s="63">
        <f t="shared" si="0"/>
        <v>0</v>
      </c>
      <c r="H6" s="704"/>
      <c r="I6" s="63">
        <v>0</v>
      </c>
      <c r="J6" s="63"/>
      <c r="K6" s="63"/>
      <c r="L6" s="63"/>
      <c r="M6" s="63"/>
      <c r="N6" s="63"/>
      <c r="O6" s="63">
        <v>1080</v>
      </c>
      <c r="P6" s="63"/>
      <c r="Q6" s="63"/>
      <c r="R6" s="63"/>
      <c r="S6" s="63"/>
      <c r="T6" s="63"/>
      <c r="U6" s="63"/>
      <c r="V6" s="63"/>
      <c r="W6" s="63"/>
    </row>
    <row r="7" spans="1:23" s="48" customFormat="1" ht="12" customHeight="1" x14ac:dyDescent="0.25">
      <c r="A7" s="7" t="s">
        <v>34</v>
      </c>
      <c r="B7" s="1325" t="s">
        <v>172</v>
      </c>
      <c r="C7" s="1325"/>
      <c r="D7" s="60">
        <v>12281</v>
      </c>
      <c r="E7" s="60">
        <f>+E6+E5</f>
        <v>12678</v>
      </c>
      <c r="F7" s="60">
        <f t="shared" ref="F7:G7" si="1">+F6+F5</f>
        <v>0</v>
      </c>
      <c r="G7" s="60">
        <f t="shared" si="1"/>
        <v>0</v>
      </c>
      <c r="H7" s="704">
        <f t="shared" ref="H7:H58" si="2">+E7/D7</f>
        <v>1.0323263577884536</v>
      </c>
      <c r="I7" s="60">
        <f>+I5+I6</f>
        <v>8164</v>
      </c>
      <c r="J7" s="60">
        <f t="shared" ref="J7:K7" si="3">+J5+J6</f>
        <v>0</v>
      </c>
      <c r="K7" s="60">
        <f t="shared" si="3"/>
        <v>0</v>
      </c>
      <c r="L7" s="60">
        <f>+L5+L6</f>
        <v>3434</v>
      </c>
      <c r="M7" s="60">
        <f t="shared" ref="M7:Q7" si="4">+M5+M6</f>
        <v>0</v>
      </c>
      <c r="N7" s="60">
        <f t="shared" si="4"/>
        <v>0</v>
      </c>
      <c r="O7" s="60">
        <f t="shared" si="4"/>
        <v>1080</v>
      </c>
      <c r="P7" s="60">
        <f t="shared" si="4"/>
        <v>0</v>
      </c>
      <c r="Q7" s="60">
        <f t="shared" si="4"/>
        <v>0</v>
      </c>
      <c r="R7" s="60"/>
      <c r="S7" s="60"/>
      <c r="T7" s="60"/>
      <c r="U7" s="60"/>
      <c r="V7" s="60"/>
      <c r="W7" s="60"/>
    </row>
    <row r="8" spans="1:23" ht="12" customHeight="1" x14ac:dyDescent="0.25">
      <c r="A8" s="8"/>
      <c r="B8" s="9"/>
      <c r="C8" s="9"/>
      <c r="D8" s="794"/>
      <c r="E8" s="794"/>
      <c r="F8" s="32"/>
      <c r="G8" s="32"/>
      <c r="H8" s="79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32"/>
      <c r="V8" s="32"/>
      <c r="W8" s="33"/>
    </row>
    <row r="9" spans="1:23" s="48" customFormat="1" ht="12" customHeight="1" x14ac:dyDescent="0.25">
      <c r="A9" s="10" t="s">
        <v>35</v>
      </c>
      <c r="B9" s="1325" t="s">
        <v>171</v>
      </c>
      <c r="C9" s="1325"/>
      <c r="D9" s="30">
        <v>2453</v>
      </c>
      <c r="E9" s="30">
        <f>+I9+L9+O9+R9+U9</f>
        <v>2512</v>
      </c>
      <c r="F9" s="30">
        <f t="shared" ref="F9:G9" si="5">+J9+M9+P9+S9+V9</f>
        <v>0</v>
      </c>
      <c r="G9" s="30">
        <f t="shared" si="5"/>
        <v>0</v>
      </c>
      <c r="H9" s="704">
        <f t="shared" si="2"/>
        <v>1.0240521810028536</v>
      </c>
      <c r="I9" s="59">
        <v>1618</v>
      </c>
      <c r="J9" s="59"/>
      <c r="K9" s="59"/>
      <c r="L9" s="59">
        <v>683</v>
      </c>
      <c r="M9" s="59"/>
      <c r="N9" s="59"/>
      <c r="O9" s="59">
        <v>211</v>
      </c>
      <c r="P9" s="59"/>
      <c r="Q9" s="59"/>
      <c r="R9" s="59"/>
      <c r="S9" s="59"/>
      <c r="T9" s="59"/>
      <c r="U9" s="59"/>
      <c r="V9" s="59"/>
      <c r="W9" s="59"/>
    </row>
    <row r="10" spans="1:23" s="44" customFormat="1" ht="11.25" customHeight="1" x14ac:dyDescent="0.25">
      <c r="A10" s="279"/>
      <c r="B10" s="280"/>
      <c r="C10" s="281"/>
      <c r="D10" s="794"/>
      <c r="E10" s="794"/>
      <c r="F10" s="796"/>
      <c r="G10" s="796"/>
      <c r="H10" s="795"/>
      <c r="I10" s="796"/>
      <c r="J10" s="796"/>
      <c r="K10" s="796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</row>
    <row r="11" spans="1:23" ht="12" customHeight="1" x14ac:dyDescent="0.25">
      <c r="A11" s="4" t="s">
        <v>42</v>
      </c>
      <c r="B11" s="1322" t="s">
        <v>41</v>
      </c>
      <c r="C11" s="1322"/>
      <c r="D11" s="31">
        <v>170</v>
      </c>
      <c r="E11" s="31">
        <f t="shared" ref="E11:E34" si="6">+I11+L11+O11+R11+U11</f>
        <v>170</v>
      </c>
      <c r="F11" s="21"/>
      <c r="G11" s="31"/>
      <c r="H11" s="704">
        <f t="shared" si="2"/>
        <v>1</v>
      </c>
      <c r="I11" s="31">
        <v>170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2" customHeight="1" x14ac:dyDescent="0.25">
      <c r="A12" s="4" t="s">
        <v>44</v>
      </c>
      <c r="B12" s="1322" t="s">
        <v>43</v>
      </c>
      <c r="C12" s="1322"/>
      <c r="D12" s="31">
        <v>150</v>
      </c>
      <c r="E12" s="31">
        <f t="shared" si="6"/>
        <v>204</v>
      </c>
      <c r="F12" s="31"/>
      <c r="G12" s="31"/>
      <c r="H12" s="704">
        <f t="shared" si="2"/>
        <v>1.36</v>
      </c>
      <c r="I12" s="31">
        <v>150</v>
      </c>
      <c r="J12" s="31"/>
      <c r="K12" s="31"/>
      <c r="L12" s="31">
        <v>9</v>
      </c>
      <c r="M12" s="31"/>
      <c r="N12" s="31"/>
      <c r="O12" s="31">
        <v>45</v>
      </c>
      <c r="P12" s="31"/>
      <c r="Q12" s="31"/>
      <c r="R12" s="31"/>
      <c r="S12" s="31"/>
      <c r="T12" s="31"/>
      <c r="U12" s="31"/>
      <c r="V12" s="31"/>
      <c r="W12" s="31"/>
    </row>
    <row r="13" spans="1:23" ht="12" customHeight="1" x14ac:dyDescent="0.25">
      <c r="A13" s="4" t="s">
        <v>46</v>
      </c>
      <c r="B13" s="1322" t="s">
        <v>45</v>
      </c>
      <c r="C13" s="1322"/>
      <c r="D13" s="31">
        <v>0</v>
      </c>
      <c r="E13" s="31">
        <f t="shared" si="6"/>
        <v>0</v>
      </c>
      <c r="F13" s="31"/>
      <c r="G13" s="31"/>
      <c r="H13" s="70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s="48" customFormat="1" ht="12" customHeight="1" x14ac:dyDescent="0.25">
      <c r="A14" s="6" t="s">
        <v>47</v>
      </c>
      <c r="B14" s="1326" t="s">
        <v>170</v>
      </c>
      <c r="C14" s="1326"/>
      <c r="D14" s="59">
        <v>320</v>
      </c>
      <c r="E14" s="59">
        <f t="shared" si="6"/>
        <v>374</v>
      </c>
      <c r="F14" s="63">
        <f>SUM(F11:F13)</f>
        <v>0</v>
      </c>
      <c r="G14" s="63">
        <f>SUM(G11:G13)</f>
        <v>0</v>
      </c>
      <c r="H14" s="704">
        <f t="shared" si="2"/>
        <v>1.16875</v>
      </c>
      <c r="I14" s="63">
        <f>SUM(I11:I13)</f>
        <v>320</v>
      </c>
      <c r="J14" s="63">
        <f t="shared" ref="J14:W14" si="7">SUM(J11:J13)</f>
        <v>0</v>
      </c>
      <c r="K14" s="63">
        <f t="shared" si="7"/>
        <v>0</v>
      </c>
      <c r="L14" s="63">
        <f t="shared" si="7"/>
        <v>9</v>
      </c>
      <c r="M14" s="63">
        <f t="shared" si="7"/>
        <v>0</v>
      </c>
      <c r="N14" s="63">
        <f t="shared" si="7"/>
        <v>0</v>
      </c>
      <c r="O14" s="63">
        <f t="shared" si="7"/>
        <v>45</v>
      </c>
      <c r="P14" s="63">
        <f t="shared" si="7"/>
        <v>0</v>
      </c>
      <c r="Q14" s="63">
        <f t="shared" si="7"/>
        <v>0</v>
      </c>
      <c r="R14" s="63">
        <f t="shared" si="7"/>
        <v>0</v>
      </c>
      <c r="S14" s="63">
        <f t="shared" si="7"/>
        <v>0</v>
      </c>
      <c r="T14" s="63">
        <f t="shared" si="7"/>
        <v>0</v>
      </c>
      <c r="U14" s="63">
        <f t="shared" si="7"/>
        <v>0</v>
      </c>
      <c r="V14" s="63">
        <f t="shared" si="7"/>
        <v>0</v>
      </c>
      <c r="W14" s="63">
        <f t="shared" si="7"/>
        <v>0</v>
      </c>
    </row>
    <row r="15" spans="1:23" ht="12" customHeight="1" x14ac:dyDescent="0.25">
      <c r="A15" s="4" t="s">
        <v>49</v>
      </c>
      <c r="B15" s="1322" t="s">
        <v>48</v>
      </c>
      <c r="C15" s="1322"/>
      <c r="D15" s="34">
        <v>75</v>
      </c>
      <c r="E15" s="34">
        <f t="shared" si="6"/>
        <v>136</v>
      </c>
      <c r="F15" s="31"/>
      <c r="G15" s="31"/>
      <c r="H15" s="704">
        <f t="shared" si="2"/>
        <v>1.8133333333333332</v>
      </c>
      <c r="I15" s="31">
        <v>75</v>
      </c>
      <c r="J15" s="31"/>
      <c r="K15" s="31"/>
      <c r="L15" s="31"/>
      <c r="M15" s="31"/>
      <c r="N15" s="31"/>
      <c r="O15" s="31">
        <v>61</v>
      </c>
      <c r="P15" s="31"/>
      <c r="Q15" s="31"/>
      <c r="R15" s="31"/>
      <c r="S15" s="31"/>
      <c r="T15" s="31"/>
      <c r="U15" s="31"/>
      <c r="V15" s="31"/>
      <c r="W15" s="31"/>
    </row>
    <row r="16" spans="1:23" ht="12" customHeight="1" x14ac:dyDescent="0.25">
      <c r="A16" s="4" t="s">
        <v>51</v>
      </c>
      <c r="B16" s="1322" t="s">
        <v>50</v>
      </c>
      <c r="C16" s="1322"/>
      <c r="D16" s="34">
        <v>145</v>
      </c>
      <c r="E16" s="34">
        <f t="shared" si="6"/>
        <v>181</v>
      </c>
      <c r="F16" s="31"/>
      <c r="G16" s="31"/>
      <c r="H16" s="704">
        <f t="shared" si="2"/>
        <v>1.2482758620689656</v>
      </c>
      <c r="I16" s="31">
        <v>145</v>
      </c>
      <c r="J16" s="31"/>
      <c r="K16" s="31"/>
      <c r="L16" s="31"/>
      <c r="M16" s="31"/>
      <c r="N16" s="31"/>
      <c r="O16" s="31">
        <v>36</v>
      </c>
      <c r="P16" s="31"/>
      <c r="Q16" s="31"/>
      <c r="R16" s="31"/>
      <c r="S16" s="31"/>
      <c r="T16" s="31"/>
      <c r="U16" s="31"/>
      <c r="V16" s="31"/>
      <c r="W16" s="31"/>
    </row>
    <row r="17" spans="1:23" s="48" customFormat="1" ht="12" customHeight="1" x14ac:dyDescent="0.25">
      <c r="A17" s="6" t="s">
        <v>52</v>
      </c>
      <c r="B17" s="1326" t="s">
        <v>169</v>
      </c>
      <c r="C17" s="1326"/>
      <c r="D17" s="59">
        <v>220</v>
      </c>
      <c r="E17" s="59">
        <f t="shared" si="6"/>
        <v>317</v>
      </c>
      <c r="F17" s="63">
        <f>+F15+F16</f>
        <v>0</v>
      </c>
      <c r="G17" s="63">
        <f>+G15+G16</f>
        <v>0</v>
      </c>
      <c r="H17" s="704">
        <f t="shared" si="2"/>
        <v>1.4409090909090909</v>
      </c>
      <c r="I17" s="63">
        <f>+I15+I16</f>
        <v>220</v>
      </c>
      <c r="J17" s="63">
        <f t="shared" ref="J17:W17" si="8">+J15+J16</f>
        <v>0</v>
      </c>
      <c r="K17" s="63">
        <f t="shared" si="8"/>
        <v>0</v>
      </c>
      <c r="L17" s="63">
        <f t="shared" si="8"/>
        <v>0</v>
      </c>
      <c r="M17" s="63">
        <f t="shared" si="8"/>
        <v>0</v>
      </c>
      <c r="N17" s="63">
        <f t="shared" si="8"/>
        <v>0</v>
      </c>
      <c r="O17" s="63">
        <f t="shared" si="8"/>
        <v>97</v>
      </c>
      <c r="P17" s="63">
        <f t="shared" si="8"/>
        <v>0</v>
      </c>
      <c r="Q17" s="63">
        <f t="shared" si="8"/>
        <v>0</v>
      </c>
      <c r="R17" s="63">
        <f t="shared" si="8"/>
        <v>0</v>
      </c>
      <c r="S17" s="63">
        <f t="shared" si="8"/>
        <v>0</v>
      </c>
      <c r="T17" s="63">
        <f t="shared" si="8"/>
        <v>0</v>
      </c>
      <c r="U17" s="63">
        <f t="shared" si="8"/>
        <v>0</v>
      </c>
      <c r="V17" s="63">
        <f t="shared" si="8"/>
        <v>0</v>
      </c>
      <c r="W17" s="63">
        <f t="shared" si="8"/>
        <v>0</v>
      </c>
    </row>
    <row r="18" spans="1:23" ht="12" customHeight="1" x14ac:dyDescent="0.25">
      <c r="A18" s="4" t="s">
        <v>54</v>
      </c>
      <c r="B18" s="1322" t="s">
        <v>53</v>
      </c>
      <c r="C18" s="1322"/>
      <c r="D18" s="34">
        <v>0</v>
      </c>
      <c r="E18" s="34">
        <f t="shared" si="6"/>
        <v>0</v>
      </c>
      <c r="F18" s="31"/>
      <c r="G18" s="31"/>
      <c r="H18" s="704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2" customHeight="1" x14ac:dyDescent="0.25">
      <c r="A19" s="4" t="s">
        <v>56</v>
      </c>
      <c r="B19" s="1322" t="s">
        <v>55</v>
      </c>
      <c r="C19" s="1322"/>
      <c r="D19" s="34">
        <v>0</v>
      </c>
      <c r="E19" s="34">
        <f t="shared" si="6"/>
        <v>0</v>
      </c>
      <c r="F19" s="31"/>
      <c r="G19" s="31"/>
      <c r="H19" s="704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2" customHeight="1" x14ac:dyDescent="0.25">
      <c r="A20" s="4" t="s">
        <v>57</v>
      </c>
      <c r="B20" s="1322" t="s">
        <v>167</v>
      </c>
      <c r="C20" s="1322"/>
      <c r="D20" s="34">
        <v>0</v>
      </c>
      <c r="E20" s="34">
        <f t="shared" si="6"/>
        <v>0</v>
      </c>
      <c r="F20" s="31"/>
      <c r="G20" s="31"/>
      <c r="H20" s="704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2" customHeight="1" x14ac:dyDescent="0.25">
      <c r="A21" s="4" t="s">
        <v>59</v>
      </c>
      <c r="B21" s="1322" t="s">
        <v>58</v>
      </c>
      <c r="C21" s="1322"/>
      <c r="D21" s="34">
        <v>0</v>
      </c>
      <c r="E21" s="34">
        <f t="shared" si="6"/>
        <v>0</v>
      </c>
      <c r="F21" s="31"/>
      <c r="G21" s="31"/>
      <c r="H21" s="704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2" customHeight="1" x14ac:dyDescent="0.25">
      <c r="A22" s="4" t="s">
        <v>60</v>
      </c>
      <c r="B22" s="1322" t="s">
        <v>166</v>
      </c>
      <c r="C22" s="1322"/>
      <c r="D22" s="34">
        <v>0</v>
      </c>
      <c r="E22" s="34">
        <f t="shared" si="6"/>
        <v>0</v>
      </c>
      <c r="F22" s="34">
        <f t="shared" ref="F22" si="9">+J22+M22+P22+S22+V22</f>
        <v>0</v>
      </c>
      <c r="G22" s="34">
        <f t="shared" ref="G22" si="10">+K22+N22+Q22+T22+W22</f>
        <v>0</v>
      </c>
      <c r="H22" s="704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2" customHeight="1" x14ac:dyDescent="0.25">
      <c r="A23" s="4" t="s">
        <v>63</v>
      </c>
      <c r="B23" s="1322" t="s">
        <v>62</v>
      </c>
      <c r="C23" s="1322"/>
      <c r="D23" s="34">
        <v>0</v>
      </c>
      <c r="E23" s="34">
        <f t="shared" si="6"/>
        <v>0</v>
      </c>
      <c r="F23" s="31"/>
      <c r="G23" s="31"/>
      <c r="H23" s="704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2" customHeight="1" x14ac:dyDescent="0.25">
      <c r="A24" s="4" t="s">
        <v>65</v>
      </c>
      <c r="B24" s="1322" t="s">
        <v>64</v>
      </c>
      <c r="C24" s="1322"/>
      <c r="D24" s="34">
        <v>997</v>
      </c>
      <c r="E24" s="34">
        <f t="shared" si="6"/>
        <v>1796</v>
      </c>
      <c r="F24" s="31"/>
      <c r="G24" s="31"/>
      <c r="H24" s="704">
        <f t="shared" si="2"/>
        <v>1.8014042126379137</v>
      </c>
      <c r="I24" s="31">
        <v>997</v>
      </c>
      <c r="J24" s="31"/>
      <c r="K24" s="31"/>
      <c r="L24" s="31">
        <v>516</v>
      </c>
      <c r="M24" s="31"/>
      <c r="N24" s="31"/>
      <c r="O24" s="31">
        <v>283</v>
      </c>
      <c r="P24" s="31"/>
      <c r="Q24" s="31"/>
      <c r="R24" s="31"/>
      <c r="S24" s="31"/>
      <c r="T24" s="31"/>
      <c r="U24" s="31"/>
      <c r="V24" s="31"/>
      <c r="W24" s="31"/>
    </row>
    <row r="25" spans="1:23" s="48" customFormat="1" ht="12" customHeight="1" x14ac:dyDescent="0.25">
      <c r="A25" s="6" t="s">
        <v>66</v>
      </c>
      <c r="B25" s="1326" t="s">
        <v>156</v>
      </c>
      <c r="C25" s="1326"/>
      <c r="D25" s="59">
        <v>997</v>
      </c>
      <c r="E25" s="59">
        <f t="shared" si="6"/>
        <v>1796</v>
      </c>
      <c r="F25" s="63">
        <f t="shared" ref="F25:W25" si="11">+F24+F23+F22+F21+F20+F19+F18</f>
        <v>0</v>
      </c>
      <c r="G25" s="63">
        <f t="shared" si="11"/>
        <v>0</v>
      </c>
      <c r="H25" s="704">
        <f t="shared" si="2"/>
        <v>1.8014042126379137</v>
      </c>
      <c r="I25" s="63">
        <f t="shared" si="11"/>
        <v>997</v>
      </c>
      <c r="J25" s="63">
        <f t="shared" si="11"/>
        <v>0</v>
      </c>
      <c r="K25" s="63">
        <f t="shared" si="11"/>
        <v>0</v>
      </c>
      <c r="L25" s="63">
        <f t="shared" si="11"/>
        <v>516</v>
      </c>
      <c r="M25" s="63">
        <f t="shared" si="11"/>
        <v>0</v>
      </c>
      <c r="N25" s="63">
        <f t="shared" si="11"/>
        <v>0</v>
      </c>
      <c r="O25" s="63">
        <f t="shared" si="11"/>
        <v>283</v>
      </c>
      <c r="P25" s="63">
        <f t="shared" si="11"/>
        <v>0</v>
      </c>
      <c r="Q25" s="63">
        <f t="shared" si="11"/>
        <v>0</v>
      </c>
      <c r="R25" s="63">
        <f t="shared" si="11"/>
        <v>0</v>
      </c>
      <c r="S25" s="63">
        <f t="shared" si="11"/>
        <v>0</v>
      </c>
      <c r="T25" s="63">
        <f t="shared" si="11"/>
        <v>0</v>
      </c>
      <c r="U25" s="63">
        <f t="shared" si="11"/>
        <v>0</v>
      </c>
      <c r="V25" s="63">
        <f t="shared" si="11"/>
        <v>0</v>
      </c>
      <c r="W25" s="63">
        <f t="shared" si="11"/>
        <v>0</v>
      </c>
    </row>
    <row r="26" spans="1:23" ht="12" customHeight="1" x14ac:dyDescent="0.25">
      <c r="A26" s="4" t="s">
        <v>68</v>
      </c>
      <c r="B26" s="1322" t="s">
        <v>67</v>
      </c>
      <c r="C26" s="1322"/>
      <c r="D26" s="34">
        <v>160</v>
      </c>
      <c r="E26" s="34">
        <f t="shared" si="6"/>
        <v>240</v>
      </c>
      <c r="F26" s="31"/>
      <c r="G26" s="31"/>
      <c r="H26" s="704"/>
      <c r="I26" s="31">
        <v>160</v>
      </c>
      <c r="J26" s="31"/>
      <c r="K26" s="31"/>
      <c r="L26" s="31">
        <v>80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12" customHeight="1" x14ac:dyDescent="0.25">
      <c r="A27" s="4" t="s">
        <v>70</v>
      </c>
      <c r="B27" s="1322" t="s">
        <v>69</v>
      </c>
      <c r="C27" s="1322"/>
      <c r="D27" s="34">
        <v>0</v>
      </c>
      <c r="E27" s="34">
        <f t="shared" si="6"/>
        <v>0</v>
      </c>
      <c r="F27" s="31"/>
      <c r="G27" s="31"/>
      <c r="H27" s="704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48" customFormat="1" ht="12" customHeight="1" x14ac:dyDescent="0.25">
      <c r="A28" s="6" t="s">
        <v>71</v>
      </c>
      <c r="B28" s="1326" t="s">
        <v>155</v>
      </c>
      <c r="C28" s="1326"/>
      <c r="D28" s="59">
        <v>160</v>
      </c>
      <c r="E28" s="59">
        <f t="shared" si="6"/>
        <v>240</v>
      </c>
      <c r="F28" s="63"/>
      <c r="G28" s="63"/>
      <c r="H28" s="704"/>
      <c r="I28" s="63">
        <f>+I26+I27</f>
        <v>160</v>
      </c>
      <c r="J28" s="63">
        <f t="shared" ref="J28:W28" si="12">+J26+J27</f>
        <v>0</v>
      </c>
      <c r="K28" s="63">
        <f t="shared" si="12"/>
        <v>0</v>
      </c>
      <c r="L28" s="63">
        <f t="shared" si="12"/>
        <v>80</v>
      </c>
      <c r="M28" s="63">
        <f t="shared" si="12"/>
        <v>0</v>
      </c>
      <c r="N28" s="63">
        <f t="shared" si="12"/>
        <v>0</v>
      </c>
      <c r="O28" s="63">
        <f t="shared" si="12"/>
        <v>0</v>
      </c>
      <c r="P28" s="63">
        <f t="shared" si="12"/>
        <v>0</v>
      </c>
      <c r="Q28" s="63">
        <f t="shared" si="12"/>
        <v>0</v>
      </c>
      <c r="R28" s="63">
        <f t="shared" si="12"/>
        <v>0</v>
      </c>
      <c r="S28" s="63">
        <f t="shared" si="12"/>
        <v>0</v>
      </c>
      <c r="T28" s="63">
        <f t="shared" si="12"/>
        <v>0</v>
      </c>
      <c r="U28" s="63">
        <f t="shared" si="12"/>
        <v>0</v>
      </c>
      <c r="V28" s="63">
        <f t="shared" si="12"/>
        <v>0</v>
      </c>
      <c r="W28" s="63">
        <f t="shared" si="12"/>
        <v>0</v>
      </c>
    </row>
    <row r="29" spans="1:23" ht="12" customHeight="1" x14ac:dyDescent="0.25">
      <c r="A29" s="4" t="s">
        <v>73</v>
      </c>
      <c r="B29" s="1322" t="s">
        <v>72</v>
      </c>
      <c r="C29" s="1322"/>
      <c r="D29" s="34">
        <v>158</v>
      </c>
      <c r="E29" s="34">
        <f t="shared" si="6"/>
        <v>183</v>
      </c>
      <c r="F29" s="31"/>
      <c r="G29" s="31"/>
      <c r="H29" s="704">
        <f t="shared" si="2"/>
        <v>1.1582278481012658</v>
      </c>
      <c r="I29" s="31">
        <v>158</v>
      </c>
      <c r="J29" s="31"/>
      <c r="K29" s="31"/>
      <c r="L29" s="31"/>
      <c r="M29" s="31"/>
      <c r="N29" s="31"/>
      <c r="O29" s="31">
        <v>25</v>
      </c>
      <c r="P29" s="31"/>
      <c r="Q29" s="31"/>
      <c r="R29" s="31"/>
      <c r="S29" s="31"/>
      <c r="T29" s="31"/>
      <c r="U29" s="31"/>
      <c r="V29" s="31"/>
      <c r="W29" s="31"/>
    </row>
    <row r="30" spans="1:23" ht="12" customHeight="1" x14ac:dyDescent="0.25">
      <c r="A30" s="4" t="s">
        <v>75</v>
      </c>
      <c r="B30" s="1322" t="s">
        <v>74</v>
      </c>
      <c r="C30" s="1322"/>
      <c r="D30" s="34">
        <v>0</v>
      </c>
      <c r="E30" s="34">
        <f t="shared" si="6"/>
        <v>0</v>
      </c>
      <c r="F30" s="31"/>
      <c r="G30" s="31"/>
      <c r="H30" s="70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2" customHeight="1" x14ac:dyDescent="0.25">
      <c r="A31" s="4" t="s">
        <v>76</v>
      </c>
      <c r="B31" s="1322" t="s">
        <v>154</v>
      </c>
      <c r="C31" s="1322"/>
      <c r="D31" s="34">
        <v>0</v>
      </c>
      <c r="E31" s="34">
        <f t="shared" si="6"/>
        <v>0</v>
      </c>
      <c r="F31" s="31"/>
      <c r="G31" s="31"/>
      <c r="H31" s="704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ht="12" customHeight="1" x14ac:dyDescent="0.25">
      <c r="A32" s="4" t="s">
        <v>77</v>
      </c>
      <c r="B32" s="1322" t="s">
        <v>153</v>
      </c>
      <c r="C32" s="1322"/>
      <c r="D32" s="34">
        <v>0</v>
      </c>
      <c r="E32" s="34">
        <f t="shared" si="6"/>
        <v>0</v>
      </c>
      <c r="F32" s="31"/>
      <c r="G32" s="31"/>
      <c r="H32" s="704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12" customHeight="1" x14ac:dyDescent="0.25">
      <c r="A33" s="4" t="s">
        <v>79</v>
      </c>
      <c r="B33" s="1322" t="s">
        <v>78</v>
      </c>
      <c r="C33" s="1322"/>
      <c r="D33" s="34">
        <v>0</v>
      </c>
      <c r="E33" s="34">
        <f t="shared" si="6"/>
        <v>0</v>
      </c>
      <c r="F33" s="31"/>
      <c r="G33" s="31"/>
      <c r="H33" s="704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s="48" customFormat="1" ht="12" customHeight="1" x14ac:dyDescent="0.25">
      <c r="A34" s="6" t="s">
        <v>80</v>
      </c>
      <c r="B34" s="1326" t="s">
        <v>152</v>
      </c>
      <c r="C34" s="1326"/>
      <c r="D34" s="59">
        <v>158</v>
      </c>
      <c r="E34" s="59">
        <f t="shared" si="6"/>
        <v>183</v>
      </c>
      <c r="F34" s="63"/>
      <c r="G34" s="63"/>
      <c r="H34" s="704">
        <f t="shared" si="2"/>
        <v>1.1582278481012658</v>
      </c>
      <c r="I34" s="63">
        <f>SUM(I29:I33)</f>
        <v>158</v>
      </c>
      <c r="J34" s="63">
        <f t="shared" ref="J34:W34" si="13">SUM(J29:J33)</f>
        <v>0</v>
      </c>
      <c r="K34" s="63">
        <f t="shared" si="13"/>
        <v>0</v>
      </c>
      <c r="L34" s="63">
        <f t="shared" si="13"/>
        <v>0</v>
      </c>
      <c r="M34" s="63">
        <f t="shared" si="13"/>
        <v>0</v>
      </c>
      <c r="N34" s="63">
        <f t="shared" si="13"/>
        <v>0</v>
      </c>
      <c r="O34" s="63">
        <f t="shared" si="13"/>
        <v>25</v>
      </c>
      <c r="P34" s="63">
        <f t="shared" si="13"/>
        <v>0</v>
      </c>
      <c r="Q34" s="63">
        <f t="shared" si="13"/>
        <v>0</v>
      </c>
      <c r="R34" s="63">
        <f t="shared" si="13"/>
        <v>0</v>
      </c>
      <c r="S34" s="63">
        <f t="shared" si="13"/>
        <v>0</v>
      </c>
      <c r="T34" s="63">
        <f t="shared" si="13"/>
        <v>0</v>
      </c>
      <c r="U34" s="63">
        <f t="shared" si="13"/>
        <v>0</v>
      </c>
      <c r="V34" s="63">
        <f t="shared" si="13"/>
        <v>0</v>
      </c>
      <c r="W34" s="63">
        <f t="shared" si="13"/>
        <v>0</v>
      </c>
    </row>
    <row r="35" spans="1:23" s="48" customFormat="1" ht="12" customHeight="1" x14ac:dyDescent="0.25">
      <c r="A35" s="7" t="s">
        <v>81</v>
      </c>
      <c r="B35" s="1325" t="s">
        <v>151</v>
      </c>
      <c r="C35" s="1325"/>
      <c r="D35" s="60">
        <v>1855</v>
      </c>
      <c r="E35" s="60">
        <f t="shared" ref="E35:W35" si="14">+E34+E28+E25+E17+E14</f>
        <v>2910</v>
      </c>
      <c r="F35" s="60">
        <f t="shared" si="14"/>
        <v>0</v>
      </c>
      <c r="G35" s="60">
        <f t="shared" si="14"/>
        <v>0</v>
      </c>
      <c r="H35" s="704">
        <f t="shared" si="2"/>
        <v>1.568733153638814</v>
      </c>
      <c r="I35" s="60">
        <f t="shared" si="14"/>
        <v>1855</v>
      </c>
      <c r="J35" s="60">
        <f t="shared" si="14"/>
        <v>0</v>
      </c>
      <c r="K35" s="60">
        <f t="shared" si="14"/>
        <v>0</v>
      </c>
      <c r="L35" s="60">
        <f t="shared" si="14"/>
        <v>605</v>
      </c>
      <c r="M35" s="60">
        <f t="shared" si="14"/>
        <v>0</v>
      </c>
      <c r="N35" s="60">
        <f t="shared" si="14"/>
        <v>0</v>
      </c>
      <c r="O35" s="60">
        <f t="shared" si="14"/>
        <v>450</v>
      </c>
      <c r="P35" s="60">
        <f t="shared" si="14"/>
        <v>0</v>
      </c>
      <c r="Q35" s="60">
        <f t="shared" si="14"/>
        <v>0</v>
      </c>
      <c r="R35" s="60">
        <f t="shared" si="14"/>
        <v>0</v>
      </c>
      <c r="S35" s="60">
        <f t="shared" si="14"/>
        <v>0</v>
      </c>
      <c r="T35" s="60">
        <f t="shared" si="14"/>
        <v>0</v>
      </c>
      <c r="U35" s="60">
        <f t="shared" si="14"/>
        <v>0</v>
      </c>
      <c r="V35" s="60">
        <f t="shared" si="14"/>
        <v>0</v>
      </c>
      <c r="W35" s="60">
        <f t="shared" si="14"/>
        <v>0</v>
      </c>
    </row>
    <row r="36" spans="1:23" ht="9.75" customHeight="1" x14ac:dyDescent="0.25">
      <c r="A36" s="8"/>
      <c r="B36" s="9"/>
      <c r="C36" s="9"/>
      <c r="D36" s="32"/>
      <c r="E36" s="32"/>
      <c r="F36" s="32"/>
      <c r="G36" s="32"/>
      <c r="H36" s="795"/>
      <c r="I36" s="32"/>
      <c r="J36" s="32"/>
      <c r="K36" s="33"/>
      <c r="L36" s="32"/>
      <c r="M36" s="32"/>
      <c r="N36" s="33"/>
      <c r="O36" s="32"/>
      <c r="P36" s="32"/>
      <c r="Q36" s="33"/>
      <c r="R36" s="32"/>
      <c r="S36" s="32"/>
      <c r="T36" s="33"/>
      <c r="U36" s="32"/>
      <c r="V36" s="32"/>
      <c r="W36" s="33"/>
    </row>
    <row r="37" spans="1:23" ht="12" customHeight="1" x14ac:dyDescent="0.25">
      <c r="A37" s="13" t="s">
        <v>110</v>
      </c>
      <c r="B37" s="1324" t="s">
        <v>109</v>
      </c>
      <c r="C37" s="1324"/>
      <c r="D37" s="34">
        <v>0</v>
      </c>
      <c r="E37" s="34">
        <f t="shared" ref="E37:E44" si="15">+I37+L37+O37+U37</f>
        <v>0</v>
      </c>
      <c r="F37" s="34"/>
      <c r="G37" s="34"/>
      <c r="H37" s="70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12" customHeight="1" x14ac:dyDescent="0.25">
      <c r="A38" s="4" t="s">
        <v>111</v>
      </c>
      <c r="B38" s="1322" t="s">
        <v>162</v>
      </c>
      <c r="C38" s="1322"/>
      <c r="D38" s="34">
        <v>0</v>
      </c>
      <c r="E38" s="34">
        <f t="shared" si="15"/>
        <v>0</v>
      </c>
      <c r="F38" s="31"/>
      <c r="G38" s="31"/>
      <c r="H38" s="704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44" customFormat="1" ht="12" customHeight="1" x14ac:dyDescent="0.25">
      <c r="A39" s="40" t="s">
        <v>111</v>
      </c>
      <c r="B39" s="43"/>
      <c r="C39" s="46" t="s">
        <v>112</v>
      </c>
      <c r="D39" s="34">
        <v>0</v>
      </c>
      <c r="E39" s="34">
        <f t="shared" si="15"/>
        <v>0</v>
      </c>
      <c r="F39" s="57"/>
      <c r="G39" s="57"/>
      <c r="H39" s="704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12" customHeight="1" x14ac:dyDescent="0.25">
      <c r="A40" s="4" t="s">
        <v>114</v>
      </c>
      <c r="B40" s="1322" t="s">
        <v>113</v>
      </c>
      <c r="C40" s="1322"/>
      <c r="D40" s="34">
        <v>0</v>
      </c>
      <c r="E40" s="34">
        <f t="shared" si="15"/>
        <v>0</v>
      </c>
      <c r="F40" s="31"/>
      <c r="G40" s="31"/>
      <c r="H40" s="704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12" customHeight="1" x14ac:dyDescent="0.25">
      <c r="A41" s="4" t="s">
        <v>116</v>
      </c>
      <c r="B41" s="1322" t="s">
        <v>115</v>
      </c>
      <c r="C41" s="1322"/>
      <c r="D41" s="34">
        <v>126</v>
      </c>
      <c r="E41" s="34">
        <f t="shared" si="15"/>
        <v>0</v>
      </c>
      <c r="F41" s="31"/>
      <c r="G41" s="31"/>
      <c r="H41" s="704">
        <f t="shared" si="2"/>
        <v>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2" customHeight="1" x14ac:dyDescent="0.25">
      <c r="A42" s="4" t="s">
        <v>118</v>
      </c>
      <c r="B42" s="1322" t="s">
        <v>117</v>
      </c>
      <c r="C42" s="1322"/>
      <c r="D42" s="34">
        <v>34</v>
      </c>
      <c r="E42" s="34">
        <f t="shared" si="15"/>
        <v>0</v>
      </c>
      <c r="F42" s="31"/>
      <c r="G42" s="31"/>
      <c r="H42" s="704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2" customHeight="1" x14ac:dyDescent="0.25">
      <c r="A43" s="4" t="s">
        <v>120</v>
      </c>
      <c r="B43" s="1322" t="s">
        <v>119</v>
      </c>
      <c r="C43" s="1322"/>
      <c r="D43" s="34">
        <v>0</v>
      </c>
      <c r="E43" s="34">
        <f t="shared" si="15"/>
        <v>0</v>
      </c>
      <c r="F43" s="31"/>
      <c r="G43" s="31"/>
      <c r="H43" s="704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12" customHeight="1" x14ac:dyDescent="0.25">
      <c r="A44" s="4" t="s">
        <v>122</v>
      </c>
      <c r="B44" s="1322" t="s">
        <v>121</v>
      </c>
      <c r="C44" s="1322"/>
      <c r="D44" s="34">
        <v>0</v>
      </c>
      <c r="E44" s="34">
        <f t="shared" si="15"/>
        <v>0</v>
      </c>
      <c r="F44" s="31"/>
      <c r="G44" s="31"/>
      <c r="H44" s="704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s="48" customFormat="1" ht="12" customHeight="1" x14ac:dyDescent="0.25">
      <c r="A45" s="7" t="s">
        <v>123</v>
      </c>
      <c r="B45" s="1325" t="s">
        <v>161</v>
      </c>
      <c r="C45" s="1325"/>
      <c r="D45" s="60">
        <v>160</v>
      </c>
      <c r="E45" s="60">
        <f>+E44+E43+E42+E41+E40+E38+E37</f>
        <v>0</v>
      </c>
      <c r="F45" s="60">
        <f>+F44+F43+F42+F41+F40+F38+F37</f>
        <v>0</v>
      </c>
      <c r="G45" s="60">
        <f>+G44+G43+G42+G41+G40+G38+G37</f>
        <v>0</v>
      </c>
      <c r="H45" s="704">
        <f t="shared" si="2"/>
        <v>0</v>
      </c>
      <c r="I45" s="60">
        <f>+I44+I43+I42+I41+I40+I38+I37</f>
        <v>0</v>
      </c>
      <c r="J45" s="60">
        <f t="shared" ref="J45:W45" si="16">+J44+J43+J42+J41+J40+J38+J37</f>
        <v>0</v>
      </c>
      <c r="K45" s="60">
        <f t="shared" si="16"/>
        <v>0</v>
      </c>
      <c r="L45" s="60">
        <f t="shared" si="16"/>
        <v>0</v>
      </c>
      <c r="M45" s="60">
        <f t="shared" si="16"/>
        <v>0</v>
      </c>
      <c r="N45" s="60">
        <f t="shared" si="16"/>
        <v>0</v>
      </c>
      <c r="O45" s="60">
        <f t="shared" si="16"/>
        <v>0</v>
      </c>
      <c r="P45" s="60">
        <f t="shared" si="16"/>
        <v>0</v>
      </c>
      <c r="Q45" s="60">
        <f t="shared" si="16"/>
        <v>0</v>
      </c>
      <c r="R45" s="60">
        <f t="shared" si="16"/>
        <v>0</v>
      </c>
      <c r="S45" s="60">
        <f t="shared" si="16"/>
        <v>0</v>
      </c>
      <c r="T45" s="60">
        <f t="shared" si="16"/>
        <v>0</v>
      </c>
      <c r="U45" s="60">
        <f t="shared" si="16"/>
        <v>0</v>
      </c>
      <c r="V45" s="60">
        <f t="shared" si="16"/>
        <v>0</v>
      </c>
      <c r="W45" s="60">
        <f t="shared" si="16"/>
        <v>0</v>
      </c>
    </row>
    <row r="46" spans="1:23" ht="9" customHeight="1" x14ac:dyDescent="0.25">
      <c r="A46" s="8"/>
      <c r="B46" s="9"/>
      <c r="C46" s="9"/>
      <c r="D46" s="32"/>
      <c r="E46" s="32"/>
      <c r="F46" s="32"/>
      <c r="G46" s="32"/>
      <c r="H46" s="795"/>
      <c r="I46" s="32"/>
      <c r="J46" s="32"/>
      <c r="K46" s="32"/>
      <c r="L46" s="32"/>
      <c r="M46" s="32"/>
      <c r="N46" s="33"/>
      <c r="O46" s="32"/>
      <c r="P46" s="32"/>
      <c r="Q46" s="33"/>
      <c r="R46" s="32"/>
      <c r="S46" s="32"/>
      <c r="T46" s="33"/>
      <c r="U46" s="32"/>
      <c r="V46" s="32"/>
      <c r="W46" s="33"/>
    </row>
    <row r="47" spans="1:23" ht="12" hidden="1" customHeight="1" x14ac:dyDescent="0.25">
      <c r="A47" s="4" t="s">
        <v>125</v>
      </c>
      <c r="B47" s="1322" t="s">
        <v>124</v>
      </c>
      <c r="C47" s="1322"/>
      <c r="D47" s="31"/>
      <c r="E47" s="31"/>
      <c r="F47" s="31"/>
      <c r="G47" s="31"/>
      <c r="H47" s="704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2" hidden="1" customHeight="1" x14ac:dyDescent="0.25">
      <c r="A48" s="4" t="s">
        <v>127</v>
      </c>
      <c r="B48" s="1322" t="s">
        <v>126</v>
      </c>
      <c r="C48" s="1322"/>
      <c r="D48" s="31"/>
      <c r="E48" s="31"/>
      <c r="F48" s="31"/>
      <c r="G48" s="31"/>
      <c r="H48" s="704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12" hidden="1" customHeight="1" x14ac:dyDescent="0.25">
      <c r="A49" s="4" t="s">
        <v>129</v>
      </c>
      <c r="B49" s="1322" t="s">
        <v>128</v>
      </c>
      <c r="C49" s="1322"/>
      <c r="D49" s="31"/>
      <c r="E49" s="31"/>
      <c r="F49" s="31"/>
      <c r="G49" s="31"/>
      <c r="H49" s="704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15" hidden="1" customHeight="1" x14ac:dyDescent="0.25">
      <c r="A50" s="4" t="s">
        <v>131</v>
      </c>
      <c r="B50" s="1322" t="s">
        <v>130</v>
      </c>
      <c r="C50" s="1322"/>
      <c r="D50" s="31"/>
      <c r="E50" s="31"/>
      <c r="F50" s="31"/>
      <c r="G50" s="31"/>
      <c r="H50" s="704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48" customFormat="1" ht="12" customHeight="1" x14ac:dyDescent="0.25">
      <c r="A51" s="7" t="s">
        <v>132</v>
      </c>
      <c r="B51" s="1325" t="s">
        <v>160</v>
      </c>
      <c r="C51" s="1325"/>
      <c r="D51" s="60"/>
      <c r="E51" s="60"/>
      <c r="F51" s="60"/>
      <c r="G51" s="60"/>
      <c r="H51" s="704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:23" ht="7.5" customHeight="1" x14ac:dyDescent="0.25">
      <c r="A52" s="8"/>
      <c r="B52" s="9"/>
      <c r="C52" s="9"/>
      <c r="D52" s="32"/>
      <c r="E52" s="32"/>
      <c r="F52" s="32"/>
      <c r="G52" s="32"/>
      <c r="H52" s="795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" hidden="1" customHeight="1" x14ac:dyDescent="0.25">
      <c r="A53" s="118" t="s">
        <v>383</v>
      </c>
      <c r="B53" s="1324" t="s">
        <v>384</v>
      </c>
      <c r="C53" s="1324"/>
      <c r="D53" s="119"/>
      <c r="E53" s="119"/>
      <c r="F53" s="119"/>
      <c r="G53" s="120"/>
      <c r="H53" s="704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</row>
    <row r="54" spans="1:23" ht="12" hidden="1" customHeight="1" x14ac:dyDescent="0.25">
      <c r="A54" s="118" t="s">
        <v>396</v>
      </c>
      <c r="B54" s="1337" t="s">
        <v>397</v>
      </c>
      <c r="C54" s="1338"/>
      <c r="D54" s="119"/>
      <c r="E54" s="119"/>
      <c r="F54" s="119"/>
      <c r="G54" s="120"/>
      <c r="H54" s="704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</row>
    <row r="55" spans="1:23" ht="12" hidden="1" customHeight="1" x14ac:dyDescent="0.25">
      <c r="A55" s="13" t="s">
        <v>674</v>
      </c>
      <c r="B55" s="1324" t="s">
        <v>159</v>
      </c>
      <c r="C55" s="1324"/>
      <c r="D55" s="34"/>
      <c r="E55" s="34"/>
      <c r="F55" s="34"/>
      <c r="G55" s="34"/>
      <c r="H55" s="70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s="48" customFormat="1" ht="12" customHeight="1" x14ac:dyDescent="0.25">
      <c r="A56" s="16" t="s">
        <v>134</v>
      </c>
      <c r="B56" s="1335" t="s">
        <v>158</v>
      </c>
      <c r="C56" s="1335"/>
      <c r="D56" s="58"/>
      <c r="E56" s="58"/>
      <c r="F56" s="58"/>
      <c r="G56" s="58"/>
      <c r="H56" s="704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  <row r="57" spans="1:23" ht="12" customHeight="1" x14ac:dyDescent="0.25">
      <c r="A57" s="8"/>
      <c r="B57" s="17"/>
      <c r="C57" s="17"/>
      <c r="D57" s="32"/>
      <c r="E57" s="32"/>
      <c r="F57" s="32"/>
      <c r="G57" s="32"/>
      <c r="H57" s="795"/>
      <c r="I57" s="32"/>
      <c r="J57" s="32"/>
      <c r="K57" s="32"/>
      <c r="L57" s="32"/>
      <c r="M57" s="32"/>
      <c r="N57" s="33"/>
      <c r="O57" s="32"/>
      <c r="P57" s="32"/>
      <c r="Q57" s="33"/>
      <c r="R57" s="32"/>
      <c r="S57" s="32"/>
      <c r="T57" s="33"/>
      <c r="U57" s="32"/>
      <c r="V57" s="32"/>
      <c r="W57" s="33"/>
    </row>
    <row r="58" spans="1:23" s="48" customFormat="1" ht="12" customHeight="1" x14ac:dyDescent="0.25">
      <c r="A58" s="18" t="s">
        <v>135</v>
      </c>
      <c r="B58" s="1364" t="s">
        <v>157</v>
      </c>
      <c r="C58" s="1364"/>
      <c r="D58" s="59">
        <v>16749</v>
      </c>
      <c r="E58" s="59">
        <f t="shared" ref="E58:W58" si="17">+E56+E51+E45+E35+E9+E7</f>
        <v>18100</v>
      </c>
      <c r="F58" s="59">
        <f t="shared" si="17"/>
        <v>0</v>
      </c>
      <c r="G58" s="59">
        <f t="shared" si="17"/>
        <v>0</v>
      </c>
      <c r="H58" s="704">
        <f t="shared" si="2"/>
        <v>1.0806615320317632</v>
      </c>
      <c r="I58" s="59">
        <f t="shared" si="17"/>
        <v>11637</v>
      </c>
      <c r="J58" s="59">
        <f t="shared" si="17"/>
        <v>0</v>
      </c>
      <c r="K58" s="59">
        <f t="shared" si="17"/>
        <v>0</v>
      </c>
      <c r="L58" s="59">
        <f t="shared" si="17"/>
        <v>4722</v>
      </c>
      <c r="M58" s="59">
        <f t="shared" si="17"/>
        <v>0</v>
      </c>
      <c r="N58" s="59">
        <f t="shared" si="17"/>
        <v>0</v>
      </c>
      <c r="O58" s="59">
        <f t="shared" si="17"/>
        <v>1741</v>
      </c>
      <c r="P58" s="59">
        <f t="shared" si="17"/>
        <v>0</v>
      </c>
      <c r="Q58" s="59">
        <f t="shared" si="17"/>
        <v>0</v>
      </c>
      <c r="R58" s="59">
        <f t="shared" si="17"/>
        <v>0</v>
      </c>
      <c r="S58" s="59">
        <f t="shared" si="17"/>
        <v>0</v>
      </c>
      <c r="T58" s="59">
        <f t="shared" si="17"/>
        <v>0</v>
      </c>
      <c r="U58" s="59">
        <f t="shared" si="17"/>
        <v>0</v>
      </c>
      <c r="V58" s="59">
        <f t="shared" si="17"/>
        <v>0</v>
      </c>
      <c r="W58" s="59">
        <f t="shared" si="17"/>
        <v>0</v>
      </c>
    </row>
  </sheetData>
  <mergeCells count="63">
    <mergeCell ref="B55:C55"/>
    <mergeCell ref="B58:C58"/>
    <mergeCell ref="I3:K3"/>
    <mergeCell ref="L3:N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31:C31"/>
    <mergeCell ref="B41:C41"/>
    <mergeCell ref="B45:C45"/>
    <mergeCell ref="B47:C47"/>
    <mergeCell ref="B34:C34"/>
    <mergeCell ref="B35:C35"/>
    <mergeCell ref="U1:W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D2:D4"/>
    <mergeCell ref="H2:H4"/>
    <mergeCell ref="A2:A4"/>
    <mergeCell ref="B2:C4"/>
    <mergeCell ref="I2:K2"/>
    <mergeCell ref="L2:N2"/>
    <mergeCell ref="U3:W3"/>
    <mergeCell ref="R3:T3"/>
    <mergeCell ref="O3:Q3"/>
    <mergeCell ref="O2:Q2"/>
    <mergeCell ref="R2:T2"/>
    <mergeCell ref="B54:C54"/>
    <mergeCell ref="B20:C20"/>
    <mergeCell ref="B21:C21"/>
    <mergeCell ref="U2:W2"/>
    <mergeCell ref="E2:G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2019.
Védőnői, iskola egészségügyi feladatok ellátása&amp;R&amp;"Times New Roman,Félkövér"&amp;12 5/d.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Normal="100" workbookViewId="0">
      <selection activeCell="D58" sqref="D58"/>
    </sheetView>
  </sheetViews>
  <sheetFormatPr defaultColWidth="9.109375" defaultRowHeight="13.2" x14ac:dyDescent="0.25"/>
  <cols>
    <col min="1" max="1" width="7.5546875" style="413" customWidth="1"/>
    <col min="2" max="2" width="25.44140625" style="412" customWidth="1"/>
    <col min="3" max="3" width="10.5546875" style="412" customWidth="1"/>
    <col min="4" max="4" width="8.5546875" style="412" customWidth="1"/>
    <col min="5" max="5" width="6.5546875" style="412" customWidth="1"/>
    <col min="6" max="6" width="6.6640625" style="412" customWidth="1"/>
    <col min="7" max="16384" width="9.109375" style="412"/>
  </cols>
  <sheetData>
    <row r="1" spans="1:15" ht="12" customHeight="1" x14ac:dyDescent="0.25"/>
    <row r="2" spans="1:15" s="416" customFormat="1" ht="28.5" customHeight="1" x14ac:dyDescent="0.25">
      <c r="A2" s="1378" t="s">
        <v>283</v>
      </c>
      <c r="B2" s="1379"/>
      <c r="C2" s="1374" t="s">
        <v>538</v>
      </c>
      <c r="D2" s="1375"/>
      <c r="E2" s="1375"/>
      <c r="F2" s="1376"/>
      <c r="G2" s="412"/>
      <c r="H2" s="412"/>
      <c r="I2" s="412"/>
      <c r="J2" s="412"/>
      <c r="K2" s="412"/>
      <c r="L2" s="412"/>
      <c r="M2" s="412"/>
      <c r="N2" s="412"/>
      <c r="O2" s="412"/>
    </row>
    <row r="3" spans="1:15" s="416" customFormat="1" ht="26.4" x14ac:dyDescent="0.25">
      <c r="A3" s="1366" t="s">
        <v>536</v>
      </c>
      <c r="B3" s="1360"/>
      <c r="C3" s="762" t="s">
        <v>931</v>
      </c>
      <c r="D3" s="403" t="s">
        <v>177</v>
      </c>
      <c r="E3" s="410" t="s">
        <v>178</v>
      </c>
      <c r="F3" s="410" t="s">
        <v>179</v>
      </c>
      <c r="G3" s="412"/>
      <c r="H3" s="412"/>
      <c r="I3" s="412"/>
      <c r="J3" s="412"/>
      <c r="K3" s="412"/>
      <c r="L3" s="412"/>
      <c r="M3" s="412"/>
      <c r="N3" s="412"/>
      <c r="O3" s="412"/>
    </row>
    <row r="4" spans="1:15" s="416" customFormat="1" ht="15" customHeight="1" x14ac:dyDescent="0.25">
      <c r="A4" s="793" t="s">
        <v>539</v>
      </c>
      <c r="B4" s="415" t="s">
        <v>687</v>
      </c>
      <c r="C4" s="431">
        <v>500</v>
      </c>
      <c r="D4" s="431">
        <v>550</v>
      </c>
      <c r="E4" s="727"/>
      <c r="F4" s="727"/>
      <c r="G4" s="412"/>
      <c r="H4" s="412"/>
      <c r="I4" s="412"/>
      <c r="J4" s="412"/>
      <c r="K4" s="412"/>
      <c r="L4" s="412"/>
      <c r="M4" s="412"/>
      <c r="N4" s="412"/>
      <c r="O4" s="412"/>
    </row>
    <row r="5" spans="1:15" s="416" customFormat="1" ht="14.25" customHeight="1" x14ac:dyDescent="0.3">
      <c r="A5" s="792" t="s">
        <v>539</v>
      </c>
      <c r="B5" s="415" t="s">
        <v>630</v>
      </c>
      <c r="C5" s="431">
        <v>600</v>
      </c>
      <c r="D5" s="431">
        <v>300</v>
      </c>
      <c r="E5" s="431"/>
      <c r="F5" s="431"/>
    </row>
    <row r="6" spans="1:15" ht="52.8" x14ac:dyDescent="0.25">
      <c r="A6" s="792" t="s">
        <v>539</v>
      </c>
      <c r="B6" s="415" t="s">
        <v>871</v>
      </c>
      <c r="C6" s="1016">
        <f>21283+950</f>
        <v>22233</v>
      </c>
      <c r="D6" s="1016">
        <f>5650+10000</f>
        <v>15650</v>
      </c>
      <c r="E6" s="431"/>
      <c r="F6" s="431"/>
      <c r="G6" s="416"/>
      <c r="H6" s="416"/>
      <c r="I6" s="763"/>
      <c r="J6" s="416"/>
      <c r="K6" s="416"/>
      <c r="L6" s="416"/>
      <c r="M6" s="416"/>
      <c r="N6" s="416"/>
      <c r="O6" s="416"/>
    </row>
    <row r="7" spans="1:15" x14ac:dyDescent="0.25">
      <c r="A7" s="1159" t="s">
        <v>539</v>
      </c>
      <c r="B7" s="415" t="s">
        <v>877</v>
      </c>
      <c r="C7" s="1016"/>
      <c r="D7" s="1016">
        <v>1464</v>
      </c>
      <c r="E7" s="431"/>
      <c r="F7" s="431"/>
      <c r="G7" s="416"/>
      <c r="H7" s="416"/>
      <c r="I7" s="763"/>
      <c r="J7" s="416"/>
      <c r="K7" s="416"/>
      <c r="L7" s="416"/>
      <c r="M7" s="416"/>
      <c r="N7" s="416"/>
      <c r="O7" s="416"/>
    </row>
    <row r="8" spans="1:15" ht="19.5" customHeight="1" x14ac:dyDescent="0.25">
      <c r="A8" s="1372" t="s">
        <v>180</v>
      </c>
      <c r="B8" s="1373"/>
      <c r="C8" s="433">
        <f>SUM(C4:C6)</f>
        <v>23333</v>
      </c>
      <c r="D8" s="433">
        <f>SUM(D4:D7)</f>
        <v>17964</v>
      </c>
      <c r="E8" s="433">
        <f t="shared" ref="E8:F8" si="0">SUM(E4:E6)</f>
        <v>0</v>
      </c>
      <c r="F8" s="433">
        <f t="shared" si="0"/>
        <v>0</v>
      </c>
    </row>
    <row r="9" spans="1:15" ht="19.5" customHeight="1" x14ac:dyDescent="0.25">
      <c r="A9" s="719"/>
      <c r="B9" s="719"/>
      <c r="C9" s="719"/>
      <c r="D9" s="720"/>
      <c r="E9" s="720"/>
      <c r="F9" s="720"/>
    </row>
    <row r="10" spans="1:15" ht="12.75" customHeight="1" x14ac:dyDescent="0.25">
      <c r="A10" s="1377" t="s">
        <v>283</v>
      </c>
      <c r="B10" s="1377"/>
      <c r="C10" s="1374" t="s">
        <v>681</v>
      </c>
      <c r="D10" s="1375"/>
      <c r="E10" s="1375"/>
      <c r="F10" s="1376"/>
    </row>
    <row r="11" spans="1:15" ht="26.4" x14ac:dyDescent="0.25">
      <c r="A11" s="1343" t="s">
        <v>536</v>
      </c>
      <c r="B11" s="1343"/>
      <c r="C11" s="870" t="s">
        <v>931</v>
      </c>
      <c r="D11" s="403" t="s">
        <v>177</v>
      </c>
      <c r="E11" s="717" t="s">
        <v>178</v>
      </c>
      <c r="F11" s="717" t="s">
        <v>179</v>
      </c>
    </row>
    <row r="12" spans="1:15" ht="26.4" x14ac:dyDescent="0.25">
      <c r="A12" s="414" t="s">
        <v>663</v>
      </c>
      <c r="B12" s="415" t="s">
        <v>660</v>
      </c>
      <c r="C12" s="431">
        <v>2274</v>
      </c>
      <c r="D12" s="1016">
        <f>+'5.f. mell. Átadott pénzeszk.'!C10</f>
        <v>2380</v>
      </c>
      <c r="E12" s="31">
        <f>+'5.f. mell. Átadott pénzeszk.'!D10</f>
        <v>0</v>
      </c>
      <c r="F12" s="31">
        <f>+'5.f. mell. Átadott pénzeszk.'!E10</f>
        <v>0</v>
      </c>
    </row>
    <row r="13" spans="1:15" ht="26.4" x14ac:dyDescent="0.25">
      <c r="A13" s="414" t="s">
        <v>667</v>
      </c>
      <c r="B13" s="415" t="s">
        <v>656</v>
      </c>
      <c r="C13" s="431">
        <v>986</v>
      </c>
      <c r="D13" s="1016">
        <f>+'5.f. mell. Átadott pénzeszk.'!C11</f>
        <v>2402</v>
      </c>
      <c r="E13" s="31">
        <f>+'5.f. mell. Átadott pénzeszk.'!D11</f>
        <v>0</v>
      </c>
      <c r="F13" s="31">
        <f>+'5.f. mell. Átadott pénzeszk.'!E11</f>
        <v>0</v>
      </c>
    </row>
    <row r="14" spans="1:15" ht="26.4" x14ac:dyDescent="0.25">
      <c r="A14" s="414" t="s">
        <v>668</v>
      </c>
      <c r="B14" s="415" t="s">
        <v>657</v>
      </c>
      <c r="C14" s="431">
        <v>3388</v>
      </c>
      <c r="D14" s="1016">
        <f>+'5.f. mell. Átadott pénzeszk.'!C12</f>
        <v>1791</v>
      </c>
      <c r="E14" s="31">
        <f>+'5.f. mell. Átadott pénzeszk.'!D12</f>
        <v>0</v>
      </c>
      <c r="F14" s="31">
        <f>+'5.f. mell. Átadott pénzeszk.'!E12</f>
        <v>0</v>
      </c>
    </row>
    <row r="15" spans="1:15" x14ac:dyDescent="0.25">
      <c r="A15" s="414" t="s">
        <v>666</v>
      </c>
      <c r="B15" s="415" t="s">
        <v>661</v>
      </c>
      <c r="C15" s="431">
        <v>933</v>
      </c>
      <c r="D15" s="1016">
        <f>+'5.f. mell. Átadott pénzeszk.'!C13</f>
        <v>1026</v>
      </c>
      <c r="E15" s="31">
        <f>+'5.f. mell. Átadott pénzeszk.'!D13</f>
        <v>0</v>
      </c>
      <c r="F15" s="31">
        <f>+'5.f. mell. Átadott pénzeszk.'!E13</f>
        <v>0</v>
      </c>
    </row>
    <row r="16" spans="1:15" ht="26.4" x14ac:dyDescent="0.25">
      <c r="A16" s="414" t="s">
        <v>665</v>
      </c>
      <c r="B16" s="415" t="s">
        <v>662</v>
      </c>
      <c r="C16" s="431">
        <v>1714</v>
      </c>
      <c r="D16" s="1016">
        <f>+'5.f. mell. Átadott pénzeszk.'!C14</f>
        <v>1967</v>
      </c>
      <c r="E16" s="31">
        <f>+'5.f. mell. Átadott pénzeszk.'!D14</f>
        <v>0</v>
      </c>
      <c r="F16" s="31">
        <f>+'5.f. mell. Átadott pénzeszk.'!E14</f>
        <v>0</v>
      </c>
    </row>
    <row r="17" spans="1:6" x14ac:dyDescent="0.25">
      <c r="A17" s="414" t="s">
        <v>784</v>
      </c>
      <c r="B17" s="415" t="s">
        <v>781</v>
      </c>
      <c r="C17" s="431">
        <v>1037</v>
      </c>
      <c r="D17" s="1016">
        <f>+'5.f. mell. Átadott pénzeszk.'!C16</f>
        <v>716</v>
      </c>
      <c r="E17" s="31"/>
      <c r="F17" s="31"/>
    </row>
    <row r="18" spans="1:6" x14ac:dyDescent="0.25">
      <c r="A18" s="414" t="s">
        <v>669</v>
      </c>
      <c r="B18" s="415" t="s">
        <v>664</v>
      </c>
      <c r="C18" s="431">
        <v>543</v>
      </c>
      <c r="D18" s="1016">
        <f>+'5.f. mell. Átadott pénzeszk.'!C15</f>
        <v>501</v>
      </c>
      <c r="E18" s="31">
        <f>+'5.f. mell. Átadott pénzeszk.'!D15</f>
        <v>0</v>
      </c>
      <c r="F18" s="31">
        <f>+'5.f. mell. Átadott pénzeszk.'!E15</f>
        <v>0</v>
      </c>
    </row>
    <row r="19" spans="1:6" x14ac:dyDescent="0.25">
      <c r="A19" s="1372" t="s">
        <v>180</v>
      </c>
      <c r="B19" s="1373"/>
      <c r="C19" s="433">
        <f>SUM(C12:C18)</f>
        <v>10875</v>
      </c>
      <c r="D19" s="1153">
        <f>SUM(D12:D18)</f>
        <v>10783</v>
      </c>
      <c r="E19" s="433">
        <f>SUM(E16:E18)</f>
        <v>0</v>
      </c>
      <c r="F19" s="433">
        <f>SUM(F16:F18)</f>
        <v>0</v>
      </c>
    </row>
    <row r="20" spans="1:6" x14ac:dyDescent="0.25">
      <c r="A20" s="721"/>
      <c r="B20" s="722"/>
      <c r="C20" s="722"/>
      <c r="D20" s="723"/>
      <c r="E20" s="20"/>
      <c r="F20" s="20"/>
    </row>
  </sheetData>
  <mergeCells count="8">
    <mergeCell ref="A19:B19"/>
    <mergeCell ref="C2:F2"/>
    <mergeCell ref="C10:F10"/>
    <mergeCell ref="A10:B10"/>
    <mergeCell ref="A11:B11"/>
    <mergeCell ref="A3:B3"/>
    <mergeCell ref="A8:B8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2019.
Szociális feladatok ellátása&amp;R&amp;"Times New Roman,Félkövér"&amp;12 5/e. 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>
      <selection activeCell="D58" sqref="D58"/>
    </sheetView>
  </sheetViews>
  <sheetFormatPr defaultColWidth="9.109375" defaultRowHeight="13.2" x14ac:dyDescent="0.25"/>
  <cols>
    <col min="1" max="1" width="7.5546875" style="413" customWidth="1"/>
    <col min="2" max="2" width="29" style="412" customWidth="1"/>
    <col min="3" max="3" width="7.44140625" style="412" customWidth="1"/>
    <col min="4" max="4" width="6.5546875" style="412" customWidth="1"/>
    <col min="5" max="5" width="6.6640625" style="412" customWidth="1"/>
    <col min="6" max="6" width="7.6640625" style="412" customWidth="1"/>
    <col min="7" max="7" width="5.88671875" style="412" customWidth="1"/>
    <col min="8" max="11" width="7.44140625" style="412" customWidth="1"/>
    <col min="12" max="12" width="8.109375" style="412" customWidth="1"/>
    <col min="13" max="13" width="5.88671875" style="412" customWidth="1"/>
    <col min="14" max="15" width="7.88671875" style="412" customWidth="1"/>
    <col min="16" max="16" width="6" style="412" customWidth="1"/>
    <col min="17" max="16384" width="9.109375" style="412"/>
  </cols>
  <sheetData>
    <row r="1" spans="1:16" ht="12.75" customHeight="1" x14ac:dyDescent="0.25">
      <c r="A1" s="1399"/>
      <c r="B1" s="1400" t="s">
        <v>537</v>
      </c>
      <c r="C1" s="1390" t="s">
        <v>101</v>
      </c>
      <c r="D1" s="1390"/>
      <c r="E1" s="1390"/>
      <c r="F1" s="1390" t="s">
        <v>105</v>
      </c>
      <c r="G1" s="1390"/>
      <c r="H1" s="1390"/>
      <c r="I1" s="1390" t="s">
        <v>134</v>
      </c>
      <c r="J1" s="1390"/>
      <c r="K1" s="1390"/>
      <c r="L1" s="1383" t="s">
        <v>180</v>
      </c>
      <c r="M1" s="1384"/>
      <c r="N1" s="1385"/>
      <c r="O1" s="1380" t="s">
        <v>821</v>
      </c>
      <c r="P1" s="1380" t="s">
        <v>601</v>
      </c>
    </row>
    <row r="2" spans="1:16" ht="29.25" customHeight="1" x14ac:dyDescent="0.25">
      <c r="A2" s="1399"/>
      <c r="B2" s="1400"/>
      <c r="C2" s="1389" t="s">
        <v>624</v>
      </c>
      <c r="D2" s="1389"/>
      <c r="E2" s="1389"/>
      <c r="F2" s="1389" t="s">
        <v>532</v>
      </c>
      <c r="G2" s="1389"/>
      <c r="H2" s="1389"/>
      <c r="I2" s="1389" t="s">
        <v>694</v>
      </c>
      <c r="J2" s="1389"/>
      <c r="K2" s="1389"/>
      <c r="L2" s="1386"/>
      <c r="M2" s="1387"/>
      <c r="N2" s="1388"/>
      <c r="O2" s="1381"/>
      <c r="P2" s="1381"/>
    </row>
    <row r="3" spans="1:16" ht="26.25" customHeight="1" x14ac:dyDescent="0.25">
      <c r="A3" s="418" t="s">
        <v>536</v>
      </c>
      <c r="B3" s="419" t="s">
        <v>283</v>
      </c>
      <c r="C3" s="403" t="s">
        <v>177</v>
      </c>
      <c r="D3" s="417" t="s">
        <v>178</v>
      </c>
      <c r="E3" s="417" t="s">
        <v>179</v>
      </c>
      <c r="F3" s="403" t="s">
        <v>177</v>
      </c>
      <c r="G3" s="417" t="s">
        <v>178</v>
      </c>
      <c r="H3" s="417" t="s">
        <v>179</v>
      </c>
      <c r="I3" s="403" t="s">
        <v>177</v>
      </c>
      <c r="J3" s="726" t="s">
        <v>178</v>
      </c>
      <c r="K3" s="726" t="s">
        <v>179</v>
      </c>
      <c r="L3" s="403" t="s">
        <v>177</v>
      </c>
      <c r="M3" s="417" t="s">
        <v>178</v>
      </c>
      <c r="N3" s="417" t="s">
        <v>179</v>
      </c>
      <c r="O3" s="1382"/>
      <c r="P3" s="1382"/>
    </row>
    <row r="4" spans="1:16" s="416" customFormat="1" ht="15" customHeight="1" x14ac:dyDescent="0.3">
      <c r="A4" s="778" t="s">
        <v>533</v>
      </c>
      <c r="B4" s="766" t="s">
        <v>534</v>
      </c>
      <c r="C4" s="779">
        <v>3000</v>
      </c>
      <c r="D4" s="779"/>
      <c r="E4" s="779"/>
      <c r="F4" s="779"/>
      <c r="G4" s="431"/>
      <c r="H4" s="431"/>
      <c r="I4" s="431"/>
      <c r="J4" s="431"/>
      <c r="K4" s="431"/>
      <c r="L4" s="431">
        <f>+C4+F4+I4</f>
        <v>3000</v>
      </c>
      <c r="M4" s="431">
        <f t="shared" ref="M4:N7" si="0">+D4+G4+J4</f>
        <v>0</v>
      </c>
      <c r="N4" s="431">
        <f t="shared" si="0"/>
        <v>0</v>
      </c>
      <c r="O4" s="431">
        <v>1500</v>
      </c>
      <c r="P4" s="709">
        <f>+L4/O4</f>
        <v>2</v>
      </c>
    </row>
    <row r="5" spans="1:16" s="416" customFormat="1" ht="39.6" x14ac:dyDescent="0.3">
      <c r="A5" s="778" t="s">
        <v>533</v>
      </c>
      <c r="B5" s="766" t="s">
        <v>878</v>
      </c>
      <c r="C5" s="779">
        <v>1000</v>
      </c>
      <c r="D5" s="779"/>
      <c r="E5" s="779"/>
      <c r="F5" s="779"/>
      <c r="G5" s="431"/>
      <c r="H5" s="431"/>
      <c r="I5" s="431"/>
      <c r="J5" s="431"/>
      <c r="K5" s="431"/>
      <c r="L5" s="431">
        <f>+C5+F5+I5</f>
        <v>1000</v>
      </c>
      <c r="M5" s="431">
        <f t="shared" si="0"/>
        <v>0</v>
      </c>
      <c r="N5" s="431">
        <f t="shared" si="0"/>
        <v>0</v>
      </c>
      <c r="O5" s="431">
        <v>900</v>
      </c>
      <c r="P5" s="709">
        <f t="shared" ref="P5:P39" si="1">+L5/O5</f>
        <v>1.1111111111111112</v>
      </c>
    </row>
    <row r="6" spans="1:16" s="416" customFormat="1" ht="15" customHeight="1" x14ac:dyDescent="0.3">
      <c r="A6" s="778"/>
      <c r="B6" s="766"/>
      <c r="C6" s="779"/>
      <c r="D6" s="779"/>
      <c r="E6" s="779"/>
      <c r="F6" s="779"/>
      <c r="G6" s="431"/>
      <c r="H6" s="431"/>
      <c r="I6" s="431"/>
      <c r="J6" s="431"/>
      <c r="K6" s="431"/>
      <c r="L6" s="431">
        <f t="shared" ref="L6:L7" si="2">+C6+F6+I6</f>
        <v>0</v>
      </c>
      <c r="M6" s="431">
        <f t="shared" si="0"/>
        <v>0</v>
      </c>
      <c r="N6" s="431">
        <f t="shared" si="0"/>
        <v>0</v>
      </c>
      <c r="O6" s="431">
        <v>0</v>
      </c>
      <c r="P6" s="709" t="e">
        <f t="shared" si="1"/>
        <v>#DIV/0!</v>
      </c>
    </row>
    <row r="7" spans="1:16" s="416" customFormat="1" ht="15" customHeight="1" x14ac:dyDescent="0.3">
      <c r="A7" s="778"/>
      <c r="B7" s="766"/>
      <c r="C7" s="779"/>
      <c r="D7" s="779"/>
      <c r="E7" s="779"/>
      <c r="F7" s="779"/>
      <c r="G7" s="431"/>
      <c r="H7" s="431"/>
      <c r="I7" s="431"/>
      <c r="J7" s="431"/>
      <c r="K7" s="431"/>
      <c r="L7" s="431">
        <f t="shared" si="2"/>
        <v>0</v>
      </c>
      <c r="M7" s="431">
        <f t="shared" si="0"/>
        <v>0</v>
      </c>
      <c r="N7" s="431">
        <f t="shared" si="0"/>
        <v>0</v>
      </c>
      <c r="O7" s="431">
        <v>0</v>
      </c>
      <c r="P7" s="709" t="e">
        <f t="shared" si="1"/>
        <v>#DIV/0!</v>
      </c>
    </row>
    <row r="8" spans="1:16" s="416" customFormat="1" ht="15" customHeight="1" x14ac:dyDescent="0.3">
      <c r="A8" s="778" t="s">
        <v>535</v>
      </c>
      <c r="B8" s="766" t="s">
        <v>523</v>
      </c>
      <c r="C8" s="779">
        <v>6000</v>
      </c>
      <c r="D8" s="779"/>
      <c r="E8" s="779"/>
      <c r="F8" s="779"/>
      <c r="G8" s="431"/>
      <c r="H8" s="431"/>
      <c r="I8" s="431"/>
      <c r="J8" s="431"/>
      <c r="K8" s="431"/>
      <c r="L8" s="431">
        <f t="shared" ref="L8:L22" si="3">+C8+F8+I8</f>
        <v>6000</v>
      </c>
      <c r="M8" s="431">
        <f t="shared" ref="M8:M38" si="4">+D8+G8+J8</f>
        <v>0</v>
      </c>
      <c r="N8" s="431">
        <f t="shared" ref="N8:N38" si="5">+E8+H8+K8</f>
        <v>0</v>
      </c>
      <c r="O8" s="431">
        <v>7500</v>
      </c>
      <c r="P8" s="709">
        <f t="shared" si="1"/>
        <v>0.8</v>
      </c>
    </row>
    <row r="9" spans="1:16" s="416" customFormat="1" ht="15" customHeight="1" x14ac:dyDescent="0.3">
      <c r="A9" s="1393" t="s">
        <v>872</v>
      </c>
      <c r="B9" s="1394"/>
      <c r="C9" s="779">
        <f>SUM(C10:C18)</f>
        <v>17197</v>
      </c>
      <c r="D9" s="780"/>
      <c r="E9" s="780"/>
      <c r="F9" s="780"/>
      <c r="G9" s="431"/>
      <c r="H9" s="431"/>
      <c r="I9" s="431"/>
      <c r="J9" s="431"/>
      <c r="K9" s="431"/>
      <c r="L9" s="431">
        <f t="shared" si="3"/>
        <v>17197</v>
      </c>
      <c r="M9" s="431">
        <f t="shared" si="4"/>
        <v>0</v>
      </c>
      <c r="N9" s="431">
        <f t="shared" si="5"/>
        <v>0</v>
      </c>
      <c r="O9" s="431">
        <v>16467</v>
      </c>
      <c r="P9" s="709">
        <f t="shared" si="1"/>
        <v>1.0443310864152549</v>
      </c>
    </row>
    <row r="10" spans="1:16" s="729" customFormat="1" ht="24.75" customHeight="1" x14ac:dyDescent="0.3">
      <c r="A10" s="728" t="s">
        <v>663</v>
      </c>
      <c r="B10" s="534" t="s">
        <v>660</v>
      </c>
      <c r="C10" s="1152">
        <v>2380</v>
      </c>
      <c r="D10" s="536"/>
      <c r="E10" s="536"/>
      <c r="F10" s="536"/>
      <c r="G10" s="536"/>
      <c r="H10" s="536"/>
      <c r="I10" s="536"/>
      <c r="J10" s="536"/>
      <c r="K10" s="536"/>
      <c r="L10" s="536">
        <f t="shared" si="3"/>
        <v>2380</v>
      </c>
      <c r="M10" s="536">
        <f t="shared" si="4"/>
        <v>0</v>
      </c>
      <c r="N10" s="536">
        <f t="shared" si="5"/>
        <v>0</v>
      </c>
      <c r="O10" s="536">
        <v>2274</v>
      </c>
      <c r="P10" s="709">
        <f t="shared" si="1"/>
        <v>1.046613896218118</v>
      </c>
    </row>
    <row r="11" spans="1:16" s="729" customFormat="1" ht="15" customHeight="1" x14ac:dyDescent="0.3">
      <c r="A11" s="728" t="s">
        <v>667</v>
      </c>
      <c r="B11" s="534" t="s">
        <v>656</v>
      </c>
      <c r="C11" s="1152">
        <v>2402</v>
      </c>
      <c r="D11" s="536"/>
      <c r="E11" s="536"/>
      <c r="F11" s="536"/>
      <c r="G11" s="536"/>
      <c r="H11" s="536"/>
      <c r="I11" s="536"/>
      <c r="J11" s="536"/>
      <c r="K11" s="536"/>
      <c r="L11" s="536">
        <f t="shared" si="3"/>
        <v>2402</v>
      </c>
      <c r="M11" s="536">
        <f t="shared" si="4"/>
        <v>0</v>
      </c>
      <c r="N11" s="536">
        <f t="shared" si="5"/>
        <v>0</v>
      </c>
      <c r="O11" s="536">
        <v>986</v>
      </c>
      <c r="P11" s="709">
        <f t="shared" si="1"/>
        <v>2.4361054766734278</v>
      </c>
    </row>
    <row r="12" spans="1:16" s="729" customFormat="1" ht="15" customHeight="1" x14ac:dyDescent="0.3">
      <c r="A12" s="728" t="s">
        <v>668</v>
      </c>
      <c r="B12" s="534" t="s">
        <v>657</v>
      </c>
      <c r="C12" s="1152">
        <v>1791</v>
      </c>
      <c r="D12" s="536"/>
      <c r="E12" s="536"/>
      <c r="F12" s="536"/>
      <c r="G12" s="536"/>
      <c r="H12" s="536"/>
      <c r="I12" s="536"/>
      <c r="J12" s="536"/>
      <c r="K12" s="536"/>
      <c r="L12" s="536">
        <f t="shared" si="3"/>
        <v>1791</v>
      </c>
      <c r="M12" s="536">
        <f t="shared" si="4"/>
        <v>0</v>
      </c>
      <c r="N12" s="536">
        <f t="shared" si="5"/>
        <v>0</v>
      </c>
      <c r="O12" s="536">
        <v>3388</v>
      </c>
      <c r="P12" s="709">
        <f t="shared" si="1"/>
        <v>0.52863046044864226</v>
      </c>
    </row>
    <row r="13" spans="1:16" s="729" customFormat="1" ht="15" customHeight="1" x14ac:dyDescent="0.3">
      <c r="A13" s="728" t="s">
        <v>666</v>
      </c>
      <c r="B13" s="534" t="s">
        <v>661</v>
      </c>
      <c r="C13" s="1152">
        <v>1026</v>
      </c>
      <c r="D13" s="536"/>
      <c r="E13" s="536"/>
      <c r="F13" s="536"/>
      <c r="G13" s="536"/>
      <c r="H13" s="536"/>
      <c r="I13" s="536"/>
      <c r="J13" s="536"/>
      <c r="K13" s="536"/>
      <c r="L13" s="536">
        <f t="shared" si="3"/>
        <v>1026</v>
      </c>
      <c r="M13" s="536">
        <f t="shared" si="4"/>
        <v>0</v>
      </c>
      <c r="N13" s="536">
        <f t="shared" si="5"/>
        <v>0</v>
      </c>
      <c r="O13" s="536">
        <v>933</v>
      </c>
      <c r="P13" s="709">
        <f t="shared" si="1"/>
        <v>1.0996784565916398</v>
      </c>
    </row>
    <row r="14" spans="1:16" s="729" customFormat="1" ht="24" customHeight="1" x14ac:dyDescent="0.3">
      <c r="A14" s="728" t="s">
        <v>665</v>
      </c>
      <c r="B14" s="534" t="s">
        <v>662</v>
      </c>
      <c r="C14" s="1152">
        <v>1967</v>
      </c>
      <c r="D14" s="536"/>
      <c r="E14" s="536"/>
      <c r="F14" s="536"/>
      <c r="G14" s="536"/>
      <c r="H14" s="536"/>
      <c r="I14" s="536"/>
      <c r="J14" s="536"/>
      <c r="K14" s="536"/>
      <c r="L14" s="536">
        <f t="shared" si="3"/>
        <v>1967</v>
      </c>
      <c r="M14" s="536">
        <f t="shared" si="4"/>
        <v>0</v>
      </c>
      <c r="N14" s="536">
        <f t="shared" si="5"/>
        <v>0</v>
      </c>
      <c r="O14" s="536">
        <v>1714</v>
      </c>
      <c r="P14" s="709">
        <f t="shared" si="1"/>
        <v>1.1476079346557759</v>
      </c>
    </row>
    <row r="15" spans="1:16" s="729" customFormat="1" ht="15" customHeight="1" x14ac:dyDescent="0.3">
      <c r="A15" s="728" t="s">
        <v>669</v>
      </c>
      <c r="B15" s="534" t="s">
        <v>664</v>
      </c>
      <c r="C15" s="1152">
        <v>501</v>
      </c>
      <c r="D15" s="536"/>
      <c r="E15" s="536"/>
      <c r="F15" s="536"/>
      <c r="G15" s="536"/>
      <c r="H15" s="536"/>
      <c r="I15" s="536"/>
      <c r="J15" s="536"/>
      <c r="K15" s="536"/>
      <c r="L15" s="536">
        <f t="shared" si="3"/>
        <v>501</v>
      </c>
      <c r="M15" s="536">
        <f t="shared" si="4"/>
        <v>0</v>
      </c>
      <c r="N15" s="536">
        <f t="shared" si="5"/>
        <v>0</v>
      </c>
      <c r="O15" s="536">
        <v>543</v>
      </c>
      <c r="P15" s="709">
        <f t="shared" si="1"/>
        <v>0.92265193370165743</v>
      </c>
    </row>
    <row r="16" spans="1:16" s="729" customFormat="1" ht="15" customHeight="1" x14ac:dyDescent="0.3">
      <c r="A16" s="728" t="s">
        <v>784</v>
      </c>
      <c r="B16" s="534" t="s">
        <v>781</v>
      </c>
      <c r="C16" s="1152">
        <v>716</v>
      </c>
      <c r="D16" s="536"/>
      <c r="E16" s="536"/>
      <c r="F16" s="536"/>
      <c r="G16" s="536"/>
      <c r="H16" s="536"/>
      <c r="I16" s="536"/>
      <c r="J16" s="536"/>
      <c r="K16" s="536"/>
      <c r="L16" s="536">
        <f t="shared" si="3"/>
        <v>716</v>
      </c>
      <c r="M16" s="536"/>
      <c r="N16" s="536"/>
      <c r="O16" s="536">
        <v>1037</v>
      </c>
      <c r="P16" s="709"/>
    </row>
    <row r="17" spans="1:16" s="729" customFormat="1" ht="15" customHeight="1" x14ac:dyDescent="0.3">
      <c r="A17" s="728" t="s">
        <v>783</v>
      </c>
      <c r="B17" s="534" t="s">
        <v>782</v>
      </c>
      <c r="C17" s="1152">
        <v>888</v>
      </c>
      <c r="D17" s="536"/>
      <c r="E17" s="536"/>
      <c r="F17" s="536"/>
      <c r="G17" s="536"/>
      <c r="H17" s="536"/>
      <c r="I17" s="536"/>
      <c r="J17" s="536"/>
      <c r="K17" s="536"/>
      <c r="L17" s="536">
        <f t="shared" si="3"/>
        <v>888</v>
      </c>
      <c r="M17" s="536"/>
      <c r="N17" s="536"/>
      <c r="O17" s="536">
        <v>885</v>
      </c>
      <c r="P17" s="709"/>
    </row>
    <row r="18" spans="1:16" s="729" customFormat="1" ht="26.25" customHeight="1" x14ac:dyDescent="0.3">
      <c r="A18" s="728" t="s">
        <v>524</v>
      </c>
      <c r="B18" s="534" t="s">
        <v>876</v>
      </c>
      <c r="C18" s="1152">
        <f>4760+766</f>
        <v>5526</v>
      </c>
      <c r="D18" s="536"/>
      <c r="E18" s="536"/>
      <c r="F18" s="536"/>
      <c r="G18" s="536"/>
      <c r="H18" s="536"/>
      <c r="I18" s="536"/>
      <c r="J18" s="536"/>
      <c r="K18" s="536"/>
      <c r="L18" s="536">
        <f t="shared" si="3"/>
        <v>5526</v>
      </c>
      <c r="M18" s="536">
        <f t="shared" si="4"/>
        <v>0</v>
      </c>
      <c r="N18" s="536">
        <f t="shared" si="5"/>
        <v>0</v>
      </c>
      <c r="O18" s="536">
        <v>4707</v>
      </c>
      <c r="P18" s="709">
        <f t="shared" si="1"/>
        <v>1.1739961759082218</v>
      </c>
    </row>
    <row r="19" spans="1:16" s="416" customFormat="1" ht="15" customHeight="1" x14ac:dyDescent="0.3">
      <c r="A19" s="1395" t="s">
        <v>685</v>
      </c>
      <c r="B19" s="1396"/>
      <c r="C19" s="1016">
        <v>88051</v>
      </c>
      <c r="D19" s="431"/>
      <c r="E19" s="431"/>
      <c r="F19" s="431"/>
      <c r="G19" s="431"/>
      <c r="H19" s="431"/>
      <c r="I19" s="431"/>
      <c r="J19" s="431"/>
      <c r="K19" s="431"/>
      <c r="L19" s="431">
        <f t="shared" si="3"/>
        <v>88051</v>
      </c>
      <c r="M19" s="431">
        <f t="shared" si="4"/>
        <v>0</v>
      </c>
      <c r="N19" s="431">
        <f t="shared" si="5"/>
        <v>0</v>
      </c>
      <c r="O19" s="431">
        <v>72909</v>
      </c>
      <c r="P19" s="709">
        <f t="shared" si="1"/>
        <v>1.2076835507276193</v>
      </c>
    </row>
    <row r="20" spans="1:16" s="416" customFormat="1" ht="15" customHeight="1" x14ac:dyDescent="0.3">
      <c r="A20" s="1395" t="s">
        <v>684</v>
      </c>
      <c r="B20" s="1396"/>
      <c r="C20" s="431"/>
      <c r="D20" s="431"/>
      <c r="E20" s="431"/>
      <c r="F20" s="431"/>
      <c r="G20" s="431"/>
      <c r="H20" s="431"/>
      <c r="I20" s="431"/>
      <c r="J20" s="431"/>
      <c r="K20" s="431"/>
      <c r="L20" s="431">
        <f t="shared" si="3"/>
        <v>0</v>
      </c>
      <c r="M20" s="431">
        <f t="shared" si="4"/>
        <v>0</v>
      </c>
      <c r="N20" s="431">
        <f t="shared" si="5"/>
        <v>0</v>
      </c>
      <c r="O20" s="431">
        <v>0</v>
      </c>
      <c r="P20" s="709"/>
    </row>
    <row r="21" spans="1:16" s="416" customFormat="1" ht="15" customHeight="1" x14ac:dyDescent="0.3">
      <c r="A21" s="1397" t="s">
        <v>654</v>
      </c>
      <c r="B21" s="1398"/>
      <c r="C21" s="431"/>
      <c r="D21" s="431"/>
      <c r="E21" s="431"/>
      <c r="F21" s="780"/>
      <c r="G21" s="431"/>
      <c r="H21" s="431"/>
      <c r="I21" s="431"/>
      <c r="J21" s="431"/>
      <c r="K21" s="431"/>
      <c r="L21" s="431">
        <f t="shared" si="3"/>
        <v>0</v>
      </c>
      <c r="M21" s="431">
        <f t="shared" si="4"/>
        <v>0</v>
      </c>
      <c r="N21" s="431">
        <f t="shared" si="5"/>
        <v>0</v>
      </c>
      <c r="O21" s="431">
        <v>0</v>
      </c>
      <c r="P21" s="709" t="e">
        <f t="shared" si="1"/>
        <v>#DIV/0!</v>
      </c>
    </row>
    <row r="22" spans="1:16" s="416" customFormat="1" ht="35.25" customHeight="1" x14ac:dyDescent="0.3">
      <c r="A22" s="1397" t="s">
        <v>621</v>
      </c>
      <c r="B22" s="1398"/>
      <c r="C22" s="431"/>
      <c r="D22" s="431"/>
      <c r="E22" s="431"/>
      <c r="F22" s="1016">
        <f>SUM(F23:F37)</f>
        <v>120383</v>
      </c>
      <c r="G22" s="431"/>
      <c r="H22" s="431"/>
      <c r="I22" s="431"/>
      <c r="J22" s="431"/>
      <c r="K22" s="431"/>
      <c r="L22" s="431">
        <f t="shared" si="3"/>
        <v>120383</v>
      </c>
      <c r="M22" s="431">
        <f t="shared" si="4"/>
        <v>0</v>
      </c>
      <c r="N22" s="431">
        <f t="shared" si="5"/>
        <v>0</v>
      </c>
      <c r="O22" s="431">
        <v>108956</v>
      </c>
      <c r="P22" s="709">
        <f t="shared" si="1"/>
        <v>1.1048771981350269</v>
      </c>
    </row>
    <row r="23" spans="1:16" s="729" customFormat="1" ht="25.5" customHeight="1" x14ac:dyDescent="0.3">
      <c r="A23" s="970" t="s">
        <v>761</v>
      </c>
      <c r="B23" s="534" t="s">
        <v>527</v>
      </c>
      <c r="C23" s="535"/>
      <c r="D23" s="536"/>
      <c r="E23" s="536"/>
      <c r="F23" s="61">
        <v>9557</v>
      </c>
      <c r="G23" s="536"/>
      <c r="H23" s="536"/>
      <c r="I23" s="536"/>
      <c r="J23" s="536"/>
      <c r="K23" s="536"/>
      <c r="L23" s="536">
        <f t="shared" ref="L23:L38" si="6">+C23+F23+I23</f>
        <v>9557</v>
      </c>
      <c r="M23" s="536">
        <f t="shared" si="4"/>
        <v>0</v>
      </c>
      <c r="N23" s="536">
        <f t="shared" si="5"/>
        <v>0</v>
      </c>
      <c r="O23" s="536">
        <v>12967</v>
      </c>
      <c r="P23" s="709">
        <f t="shared" ref="P23:P38" si="7">+L23/O23</f>
        <v>0.73702475514768262</v>
      </c>
    </row>
    <row r="24" spans="1:16" s="729" customFormat="1" ht="15" customHeight="1" x14ac:dyDescent="0.3">
      <c r="A24" s="970" t="s">
        <v>762</v>
      </c>
      <c r="B24" s="534" t="s">
        <v>525</v>
      </c>
      <c r="C24" s="535"/>
      <c r="D24" s="536"/>
      <c r="E24" s="536"/>
      <c r="F24" s="61">
        <v>12029</v>
      </c>
      <c r="G24" s="536"/>
      <c r="H24" s="536"/>
      <c r="I24" s="536"/>
      <c r="J24" s="536"/>
      <c r="K24" s="536"/>
      <c r="L24" s="536">
        <f t="shared" si="6"/>
        <v>12029</v>
      </c>
      <c r="M24" s="536">
        <f t="shared" si="4"/>
        <v>0</v>
      </c>
      <c r="N24" s="536">
        <f t="shared" si="5"/>
        <v>0</v>
      </c>
      <c r="O24" s="536">
        <v>6623</v>
      </c>
      <c r="P24" s="709">
        <f t="shared" si="7"/>
        <v>1.8162464140117771</v>
      </c>
    </row>
    <row r="25" spans="1:16" s="729" customFormat="1" ht="15" customHeight="1" x14ac:dyDescent="0.3">
      <c r="A25" s="970" t="s">
        <v>763</v>
      </c>
      <c r="B25" s="534" t="s">
        <v>459</v>
      </c>
      <c r="C25" s="535"/>
      <c r="D25" s="536"/>
      <c r="E25" s="536"/>
      <c r="F25" s="61">
        <v>4810</v>
      </c>
      <c r="G25" s="536"/>
      <c r="H25" s="536"/>
      <c r="I25" s="536"/>
      <c r="J25" s="536"/>
      <c r="K25" s="536"/>
      <c r="L25" s="536">
        <f t="shared" si="6"/>
        <v>4810</v>
      </c>
      <c r="M25" s="536">
        <f t="shared" si="4"/>
        <v>0</v>
      </c>
      <c r="N25" s="536">
        <f t="shared" si="5"/>
        <v>0</v>
      </c>
      <c r="O25" s="536">
        <v>6554</v>
      </c>
      <c r="P25" s="709">
        <f t="shared" si="7"/>
        <v>0.73390296002441258</v>
      </c>
    </row>
    <row r="26" spans="1:16" s="729" customFormat="1" ht="15" customHeight="1" x14ac:dyDescent="0.3">
      <c r="A26" s="970" t="s">
        <v>764</v>
      </c>
      <c r="B26" s="534" t="s">
        <v>526</v>
      </c>
      <c r="C26" s="535"/>
      <c r="D26" s="536"/>
      <c r="E26" s="536"/>
      <c r="F26" s="61">
        <v>7203</v>
      </c>
      <c r="G26" s="536"/>
      <c r="H26" s="536"/>
      <c r="I26" s="536"/>
      <c r="J26" s="536"/>
      <c r="K26" s="536"/>
      <c r="L26" s="536">
        <f t="shared" si="6"/>
        <v>7203</v>
      </c>
      <c r="M26" s="536">
        <f t="shared" si="4"/>
        <v>0</v>
      </c>
      <c r="N26" s="536">
        <f t="shared" si="5"/>
        <v>0</v>
      </c>
      <c r="O26" s="536">
        <v>6561</v>
      </c>
      <c r="P26" s="709">
        <f t="shared" si="7"/>
        <v>1.0978509373571101</v>
      </c>
    </row>
    <row r="27" spans="1:16" s="729" customFormat="1" ht="15" customHeight="1" x14ac:dyDescent="0.3">
      <c r="A27" s="970" t="s">
        <v>765</v>
      </c>
      <c r="B27" s="534" t="s">
        <v>528</v>
      </c>
      <c r="C27" s="535"/>
      <c r="D27" s="536"/>
      <c r="E27" s="536"/>
      <c r="F27" s="61">
        <v>12094</v>
      </c>
      <c r="G27" s="536"/>
      <c r="H27" s="536"/>
      <c r="I27" s="536"/>
      <c r="J27" s="536"/>
      <c r="K27" s="536"/>
      <c r="L27" s="536">
        <f t="shared" si="6"/>
        <v>12094</v>
      </c>
      <c r="M27" s="536">
        <f t="shared" si="4"/>
        <v>0</v>
      </c>
      <c r="N27" s="536">
        <f t="shared" si="5"/>
        <v>0</v>
      </c>
      <c r="O27" s="536">
        <v>14298</v>
      </c>
      <c r="P27" s="709">
        <f t="shared" si="7"/>
        <v>0.84585256679255838</v>
      </c>
    </row>
    <row r="28" spans="1:16" s="729" customFormat="1" ht="15" customHeight="1" x14ac:dyDescent="0.3">
      <c r="A28" s="970" t="s">
        <v>766</v>
      </c>
      <c r="B28" s="534" t="s">
        <v>529</v>
      </c>
      <c r="C28" s="535"/>
      <c r="D28" s="536"/>
      <c r="E28" s="536"/>
      <c r="F28" s="61">
        <v>14781</v>
      </c>
      <c r="G28" s="536"/>
      <c r="H28" s="536"/>
      <c r="I28" s="536"/>
      <c r="J28" s="536"/>
      <c r="K28" s="536"/>
      <c r="L28" s="536">
        <f t="shared" si="6"/>
        <v>14781</v>
      </c>
      <c r="M28" s="536">
        <f t="shared" si="4"/>
        <v>0</v>
      </c>
      <c r="N28" s="536">
        <f t="shared" si="5"/>
        <v>0</v>
      </c>
      <c r="O28" s="536">
        <v>13128</v>
      </c>
      <c r="P28" s="709">
        <f t="shared" si="7"/>
        <v>1.1259140767824498</v>
      </c>
    </row>
    <row r="29" spans="1:16" s="729" customFormat="1" ht="15" customHeight="1" x14ac:dyDescent="0.3">
      <c r="A29" s="970" t="s">
        <v>767</v>
      </c>
      <c r="B29" s="534" t="s">
        <v>775</v>
      </c>
      <c r="C29" s="535"/>
      <c r="D29" s="536"/>
      <c r="E29" s="536"/>
      <c r="F29" s="61">
        <v>1550</v>
      </c>
      <c r="G29" s="536"/>
      <c r="H29" s="536"/>
      <c r="I29" s="536"/>
      <c r="J29" s="536"/>
      <c r="K29" s="536"/>
      <c r="L29" s="536">
        <f t="shared" si="6"/>
        <v>1550</v>
      </c>
      <c r="M29" s="536"/>
      <c r="N29" s="536"/>
      <c r="O29" s="536">
        <v>645</v>
      </c>
      <c r="P29" s="709"/>
    </row>
    <row r="30" spans="1:16" s="729" customFormat="1" ht="15" customHeight="1" x14ac:dyDescent="0.3">
      <c r="A30" s="970" t="s">
        <v>767</v>
      </c>
      <c r="B30" s="534" t="s">
        <v>530</v>
      </c>
      <c r="C30" s="535"/>
      <c r="D30" s="536"/>
      <c r="E30" s="536"/>
      <c r="F30" s="61">
        <v>26805</v>
      </c>
      <c r="G30" s="536"/>
      <c r="H30" s="536"/>
      <c r="I30" s="536"/>
      <c r="J30" s="536"/>
      <c r="K30" s="536"/>
      <c r="L30" s="536">
        <f t="shared" si="6"/>
        <v>26805</v>
      </c>
      <c r="M30" s="536">
        <f t="shared" si="4"/>
        <v>0</v>
      </c>
      <c r="N30" s="536">
        <f t="shared" si="5"/>
        <v>0</v>
      </c>
      <c r="O30" s="536">
        <v>26269</v>
      </c>
      <c r="P30" s="709">
        <f t="shared" si="7"/>
        <v>1.0204042788077201</v>
      </c>
    </row>
    <row r="31" spans="1:16" s="729" customFormat="1" ht="30.75" customHeight="1" x14ac:dyDescent="0.3">
      <c r="A31" s="970" t="s">
        <v>768</v>
      </c>
      <c r="B31" s="534" t="s">
        <v>531</v>
      </c>
      <c r="C31" s="535"/>
      <c r="D31" s="536"/>
      <c r="E31" s="536"/>
      <c r="F31" s="1152">
        <v>0</v>
      </c>
      <c r="G31" s="536"/>
      <c r="H31" s="536"/>
      <c r="I31" s="536"/>
      <c r="J31" s="536"/>
      <c r="K31" s="536"/>
      <c r="L31" s="536">
        <f t="shared" si="6"/>
        <v>0</v>
      </c>
      <c r="M31" s="536">
        <f t="shared" si="4"/>
        <v>0</v>
      </c>
      <c r="N31" s="536">
        <f t="shared" si="5"/>
        <v>0</v>
      </c>
      <c r="O31" s="536">
        <v>11731</v>
      </c>
      <c r="P31" s="709">
        <f t="shared" si="7"/>
        <v>0</v>
      </c>
    </row>
    <row r="32" spans="1:16" s="729" customFormat="1" ht="14.25" customHeight="1" x14ac:dyDescent="0.3">
      <c r="A32" s="970" t="s">
        <v>711</v>
      </c>
      <c r="B32" s="534" t="s">
        <v>776</v>
      </c>
      <c r="C32" s="535"/>
      <c r="D32" s="536"/>
      <c r="E32" s="536"/>
      <c r="F32" s="1152">
        <v>3909</v>
      </c>
      <c r="G32" s="536"/>
      <c r="H32" s="536"/>
      <c r="I32" s="536"/>
      <c r="J32" s="536"/>
      <c r="K32" s="536"/>
      <c r="L32" s="536">
        <f t="shared" si="6"/>
        <v>3909</v>
      </c>
      <c r="M32" s="536">
        <f t="shared" si="4"/>
        <v>0</v>
      </c>
      <c r="N32" s="536">
        <f t="shared" si="5"/>
        <v>0</v>
      </c>
      <c r="O32" s="536">
        <v>1246</v>
      </c>
      <c r="P32" s="709"/>
    </row>
    <row r="33" spans="1:16" s="729" customFormat="1" ht="14.25" customHeight="1" x14ac:dyDescent="0.3">
      <c r="A33" s="970" t="s">
        <v>711</v>
      </c>
      <c r="B33" s="534" t="s">
        <v>777</v>
      </c>
      <c r="C33" s="535"/>
      <c r="D33" s="536"/>
      <c r="E33" s="536"/>
      <c r="F33" s="1152">
        <v>1455</v>
      </c>
      <c r="G33" s="536"/>
      <c r="H33" s="536"/>
      <c r="I33" s="536"/>
      <c r="J33" s="536"/>
      <c r="K33" s="536"/>
      <c r="L33" s="536">
        <f t="shared" si="6"/>
        <v>1455</v>
      </c>
      <c r="M33" s="536">
        <f t="shared" si="4"/>
        <v>0</v>
      </c>
      <c r="N33" s="536">
        <f t="shared" si="5"/>
        <v>0</v>
      </c>
      <c r="O33" s="536">
        <v>1925</v>
      </c>
      <c r="P33" s="709"/>
    </row>
    <row r="34" spans="1:16" s="729" customFormat="1" ht="14.25" customHeight="1" x14ac:dyDescent="0.3">
      <c r="A34" s="970" t="s">
        <v>711</v>
      </c>
      <c r="B34" s="534" t="s">
        <v>778</v>
      </c>
      <c r="C34" s="535"/>
      <c r="D34" s="536"/>
      <c r="E34" s="536"/>
      <c r="F34" s="1152">
        <v>927</v>
      </c>
      <c r="G34" s="536"/>
      <c r="H34" s="536"/>
      <c r="I34" s="536"/>
      <c r="J34" s="536"/>
      <c r="K34" s="536"/>
      <c r="L34" s="536">
        <f t="shared" si="6"/>
        <v>927</v>
      </c>
      <c r="M34" s="536">
        <f t="shared" si="4"/>
        <v>0</v>
      </c>
      <c r="N34" s="536">
        <f t="shared" si="5"/>
        <v>0</v>
      </c>
      <c r="O34" s="536">
        <v>1581</v>
      </c>
      <c r="P34" s="709"/>
    </row>
    <row r="35" spans="1:16" s="729" customFormat="1" ht="14.25" customHeight="1" x14ac:dyDescent="0.3">
      <c r="A35" s="970" t="s">
        <v>711</v>
      </c>
      <c r="B35" s="534" t="s">
        <v>779</v>
      </c>
      <c r="C35" s="535"/>
      <c r="D35" s="536"/>
      <c r="E35" s="536"/>
      <c r="F35" s="1152">
        <v>2782</v>
      </c>
      <c r="G35" s="536"/>
      <c r="H35" s="536"/>
      <c r="I35" s="536"/>
      <c r="J35" s="536"/>
      <c r="K35" s="536"/>
      <c r="L35" s="536">
        <f t="shared" si="6"/>
        <v>2782</v>
      </c>
      <c r="M35" s="536">
        <f t="shared" si="4"/>
        <v>0</v>
      </c>
      <c r="N35" s="536">
        <f t="shared" si="5"/>
        <v>0</v>
      </c>
      <c r="O35" s="536">
        <v>944</v>
      </c>
      <c r="P35" s="709"/>
    </row>
    <row r="36" spans="1:16" s="729" customFormat="1" ht="15" customHeight="1" x14ac:dyDescent="0.3">
      <c r="A36" s="970" t="s">
        <v>711</v>
      </c>
      <c r="B36" s="537" t="s">
        <v>712</v>
      </c>
      <c r="C36" s="538"/>
      <c r="D36" s="539"/>
      <c r="E36" s="539"/>
      <c r="F36" s="1157">
        <f>2156+1021</f>
        <v>3177</v>
      </c>
      <c r="G36" s="536"/>
      <c r="H36" s="536"/>
      <c r="I36" s="536"/>
      <c r="J36" s="536"/>
      <c r="K36" s="536"/>
      <c r="L36" s="536">
        <f t="shared" si="6"/>
        <v>3177</v>
      </c>
      <c r="M36" s="536">
        <f t="shared" si="4"/>
        <v>0</v>
      </c>
      <c r="N36" s="536">
        <f t="shared" si="5"/>
        <v>0</v>
      </c>
      <c r="O36" s="536">
        <v>1111</v>
      </c>
      <c r="P36" s="709">
        <f t="shared" si="7"/>
        <v>2.8595859585958596</v>
      </c>
    </row>
    <row r="37" spans="1:16" s="729" customFormat="1" ht="15" customHeight="1" x14ac:dyDescent="0.3">
      <c r="A37" s="971" t="s">
        <v>767</v>
      </c>
      <c r="B37" s="537" t="s">
        <v>780</v>
      </c>
      <c r="C37" s="538"/>
      <c r="D37" s="539"/>
      <c r="E37" s="539"/>
      <c r="F37" s="1157">
        <v>19304</v>
      </c>
      <c r="G37" s="539"/>
      <c r="H37" s="539"/>
      <c r="I37" s="539"/>
      <c r="J37" s="539"/>
      <c r="K37" s="539"/>
      <c r="L37" s="536">
        <f t="shared" si="6"/>
        <v>19304</v>
      </c>
      <c r="M37" s="536">
        <f t="shared" si="4"/>
        <v>0</v>
      </c>
      <c r="N37" s="536">
        <f t="shared" si="5"/>
        <v>0</v>
      </c>
      <c r="O37" s="536">
        <v>3373</v>
      </c>
      <c r="P37" s="709">
        <f t="shared" si="7"/>
        <v>5.7230951675066706</v>
      </c>
    </row>
    <row r="38" spans="1:16" s="416" customFormat="1" ht="26.25" customHeight="1" thickBot="1" x14ac:dyDescent="0.35">
      <c r="A38" s="414"/>
      <c r="B38" s="415" t="s">
        <v>686</v>
      </c>
      <c r="C38" s="431"/>
      <c r="D38" s="431"/>
      <c r="E38" s="431"/>
      <c r="F38" s="1016"/>
      <c r="G38" s="431"/>
      <c r="H38" s="431"/>
      <c r="I38" s="431"/>
      <c r="J38" s="431"/>
      <c r="K38" s="431"/>
      <c r="L38" s="536">
        <f t="shared" si="6"/>
        <v>0</v>
      </c>
      <c r="M38" s="536">
        <f t="shared" si="4"/>
        <v>0</v>
      </c>
      <c r="N38" s="536">
        <f t="shared" si="5"/>
        <v>0</v>
      </c>
      <c r="O38" s="536">
        <v>0</v>
      </c>
      <c r="P38" s="709" t="e">
        <f t="shared" si="7"/>
        <v>#DIV/0!</v>
      </c>
    </row>
    <row r="39" spans="1:16" ht="13.8" thickBot="1" x14ac:dyDescent="0.3">
      <c r="A39" s="1391" t="s">
        <v>180</v>
      </c>
      <c r="B39" s="1392"/>
      <c r="C39" s="69">
        <f>+C19+C9+C4+C5+C6+C7+C8</f>
        <v>115248</v>
      </c>
      <c r="D39" s="69">
        <f>SUM(D4:D9)</f>
        <v>0</v>
      </c>
      <c r="E39" s="69">
        <f>SUM(E4:E9)</f>
        <v>0</v>
      </c>
      <c r="F39" s="1158">
        <f>SUM(F4:F22)</f>
        <v>120383</v>
      </c>
      <c r="G39" s="69">
        <f>SUM(G4:G9)</f>
        <v>0</v>
      </c>
      <c r="H39" s="69">
        <f>SUM(H4:H9)</f>
        <v>0</v>
      </c>
      <c r="I39" s="69">
        <f>SUM(I4:I38)</f>
        <v>0</v>
      </c>
      <c r="J39" s="69">
        <f>SUM(J4:J38)</f>
        <v>0</v>
      </c>
      <c r="K39" s="69">
        <f>SUM(K4:K38)</f>
        <v>0</v>
      </c>
      <c r="L39" s="540">
        <f>+C39+F39+I39</f>
        <v>235631</v>
      </c>
      <c r="M39" s="541">
        <f t="shared" ref="M39" si="8">+D39+G39</f>
        <v>0</v>
      </c>
      <c r="N39" s="542">
        <f t="shared" ref="N39" si="9">+E39+H39</f>
        <v>0</v>
      </c>
      <c r="O39" s="540">
        <v>208282</v>
      </c>
      <c r="P39" s="709">
        <f t="shared" si="1"/>
        <v>1.1313075541813502</v>
      </c>
    </row>
  </sheetData>
  <mergeCells count="17">
    <mergeCell ref="A39:B39"/>
    <mergeCell ref="A9:B9"/>
    <mergeCell ref="A19:B19"/>
    <mergeCell ref="A22:B22"/>
    <mergeCell ref="A1:A2"/>
    <mergeCell ref="B1:B2"/>
    <mergeCell ref="A20:B20"/>
    <mergeCell ref="A21:B21"/>
    <mergeCell ref="O1:O3"/>
    <mergeCell ref="P1:P3"/>
    <mergeCell ref="L1:N2"/>
    <mergeCell ref="F2:H2"/>
    <mergeCell ref="C1:E1"/>
    <mergeCell ref="F1:H1"/>
    <mergeCell ref="C2:E2"/>
    <mergeCell ref="I1:K1"/>
    <mergeCell ref="I2:K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&amp;C&amp;"Times New Roman,Félkövér"&amp;12Martonvásár Város Önkormányzatának kiadásai 2019.
Egyéb működési célú támogatások&amp;R&amp;"Times New Roman,Félkövér"&amp;12 5/f.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4"/>
  <sheetViews>
    <sheetView topLeftCell="F4" zoomScaleNormal="100" zoomScaleSheetLayoutView="80" workbookViewId="0">
      <selection activeCell="O20" activeCellId="2" sqref="L67 L20 O20"/>
    </sheetView>
  </sheetViews>
  <sheetFormatPr defaultColWidth="9.109375" defaultRowHeight="14.4" x14ac:dyDescent="0.3"/>
  <cols>
    <col min="1" max="1" width="6.109375" style="28" customWidth="1"/>
    <col min="2" max="2" width="7.109375" style="29" customWidth="1"/>
    <col min="3" max="3" width="42.44140625" style="29" customWidth="1"/>
    <col min="4" max="4" width="11.5546875" style="703" customWidth="1"/>
    <col min="5" max="6" width="7.6640625" style="20" customWidth="1"/>
    <col min="7" max="7" width="10" style="20" customWidth="1"/>
    <col min="8" max="8" width="8.33203125" style="20" customWidth="1"/>
    <col min="9" max="9" width="7.33203125" style="20" customWidth="1"/>
    <col min="10" max="10" width="7.6640625" style="20" customWidth="1"/>
    <col min="11" max="12" width="6.88671875" style="20" customWidth="1"/>
    <col min="13" max="13" width="7.6640625" style="20" customWidth="1"/>
    <col min="14" max="14" width="6.5546875" style="20" customWidth="1"/>
    <col min="15" max="16" width="7.6640625" style="20" customWidth="1"/>
    <col min="17" max="17" width="9.6640625" style="20" customWidth="1"/>
    <col min="18" max="18" width="6.109375" style="20" hidden="1" customWidth="1"/>
    <col min="19" max="19" width="6.6640625" style="20" hidden="1" customWidth="1"/>
    <col min="20" max="21" width="7" style="20" hidden="1" customWidth="1"/>
    <col min="22" max="22" width="6.44140625" style="20" hidden="1" customWidth="1"/>
    <col min="23" max="23" width="7.44140625" style="20" hidden="1" customWidth="1"/>
    <col min="24" max="24" width="7.6640625" style="20" customWidth="1"/>
    <col min="25" max="25" width="5.88671875" style="20" customWidth="1"/>
    <col min="26" max="32" width="6.44140625" style="20" customWidth="1"/>
    <col min="33" max="33" width="8" style="20" customWidth="1"/>
    <col min="34" max="34" width="6.44140625" style="20" customWidth="1"/>
    <col min="35" max="35" width="7.44140625" style="20" customWidth="1"/>
    <col min="36" max="38" width="8.88671875" customWidth="1"/>
    <col min="39" max="16384" width="9.109375" style="20"/>
  </cols>
  <sheetData>
    <row r="1" spans="1:35" s="1" customFormat="1" ht="15.6" x14ac:dyDescent="0.3">
      <c r="A1" s="1404"/>
      <c r="B1" s="1404"/>
      <c r="C1" s="1404"/>
      <c r="D1" s="1404"/>
      <c r="E1" s="1404"/>
      <c r="F1" s="1404"/>
      <c r="G1" s="1404"/>
      <c r="H1" s="1404"/>
      <c r="I1" s="1404"/>
      <c r="J1" s="1404"/>
      <c r="K1" s="1404"/>
      <c r="L1" s="1404"/>
      <c r="M1" s="1404"/>
      <c r="N1" s="1404"/>
      <c r="O1" s="1404"/>
      <c r="P1" s="1404"/>
      <c r="Q1" s="1404"/>
      <c r="R1" s="1404"/>
      <c r="S1" s="1404"/>
      <c r="T1" s="1404"/>
      <c r="U1" s="1404"/>
      <c r="V1" s="1404"/>
      <c r="W1" s="1404"/>
      <c r="X1" s="1404"/>
      <c r="Y1" s="1404"/>
      <c r="Z1" s="1404"/>
      <c r="AA1" s="1404"/>
      <c r="AB1" s="1404"/>
      <c r="AC1" s="1404"/>
      <c r="AD1" s="1404"/>
      <c r="AE1" s="1404"/>
      <c r="AF1" s="1404"/>
      <c r="AG1" s="1404"/>
      <c r="AH1" s="1404"/>
      <c r="AI1" s="1404"/>
    </row>
    <row r="2" spans="1:35" s="1" customFormat="1" ht="15.6" x14ac:dyDescent="0.3">
      <c r="A2" s="1405"/>
      <c r="B2" s="1405"/>
      <c r="C2" s="1405"/>
      <c r="D2" s="1405"/>
      <c r="E2" s="1405"/>
      <c r="F2" s="1405"/>
      <c r="G2" s="1405"/>
      <c r="H2" s="1405"/>
      <c r="I2" s="1405"/>
      <c r="J2" s="1405"/>
      <c r="K2" s="1405"/>
      <c r="L2" s="1405"/>
      <c r="M2" s="1405"/>
      <c r="N2" s="1405"/>
      <c r="O2" s="1405"/>
      <c r="P2" s="1405"/>
      <c r="Q2" s="1405"/>
      <c r="R2" s="1405"/>
      <c r="S2" s="1405"/>
      <c r="T2" s="1405"/>
      <c r="U2" s="1405"/>
      <c r="V2" s="1405"/>
      <c r="W2" s="1405"/>
      <c r="X2" s="1405"/>
      <c r="Y2" s="1405"/>
      <c r="Z2" s="1405"/>
      <c r="AA2" s="1405"/>
      <c r="AB2" s="1405"/>
      <c r="AC2" s="1405"/>
      <c r="AD2" s="1405"/>
      <c r="AE2" s="1405"/>
      <c r="AF2" s="1405"/>
      <c r="AG2" s="1405"/>
      <c r="AH2" s="1405"/>
      <c r="AI2" s="1405"/>
    </row>
    <row r="3" spans="1:35" s="35" customFormat="1" ht="38.25" customHeight="1" x14ac:dyDescent="0.3">
      <c r="A3" s="1331" t="s">
        <v>0</v>
      </c>
      <c r="B3" s="1331" t="s">
        <v>182</v>
      </c>
      <c r="C3" s="1331"/>
      <c r="D3" s="1332" t="s">
        <v>821</v>
      </c>
      <c r="E3" s="1343" t="s">
        <v>180</v>
      </c>
      <c r="F3" s="1343"/>
      <c r="G3" s="1343"/>
      <c r="H3" s="1369" t="s">
        <v>613</v>
      </c>
      <c r="I3" s="1368" t="s">
        <v>181</v>
      </c>
      <c r="J3" s="1368"/>
      <c r="K3" s="1368"/>
      <c r="L3" s="1407" t="s">
        <v>625</v>
      </c>
      <c r="M3" s="1408"/>
      <c r="N3" s="1409"/>
      <c r="O3" s="1343" t="s">
        <v>626</v>
      </c>
      <c r="P3" s="1343"/>
      <c r="Q3" s="1343"/>
      <c r="R3" s="1407" t="s">
        <v>545</v>
      </c>
      <c r="S3" s="1408"/>
      <c r="T3" s="1409"/>
      <c r="U3" s="1407" t="s">
        <v>193</v>
      </c>
      <c r="V3" s="1408"/>
      <c r="W3" s="1409"/>
      <c r="X3" s="1366" t="s">
        <v>544</v>
      </c>
      <c r="Y3" s="1367"/>
      <c r="Z3" s="1360"/>
      <c r="AA3" s="1406" t="s">
        <v>302</v>
      </c>
      <c r="AB3" s="1406"/>
      <c r="AC3" s="1406"/>
      <c r="AD3" s="1406" t="s">
        <v>758</v>
      </c>
      <c r="AE3" s="1406"/>
      <c r="AF3" s="1406"/>
      <c r="AG3" s="1343" t="s">
        <v>266</v>
      </c>
      <c r="AH3" s="1343"/>
      <c r="AI3" s="1343"/>
    </row>
    <row r="4" spans="1:35" s="35" customFormat="1" ht="12.75" customHeight="1" x14ac:dyDescent="0.3">
      <c r="A4" s="1331"/>
      <c r="B4" s="1331"/>
      <c r="C4" s="1331"/>
      <c r="D4" s="1333"/>
      <c r="E4" s="1343"/>
      <c r="F4" s="1343"/>
      <c r="G4" s="1343"/>
      <c r="H4" s="1370"/>
      <c r="I4" s="1343" t="s">
        <v>189</v>
      </c>
      <c r="J4" s="1343"/>
      <c r="K4" s="1343"/>
      <c r="L4" s="1343" t="s">
        <v>189</v>
      </c>
      <c r="M4" s="1343"/>
      <c r="N4" s="1343"/>
      <c r="O4" s="1343" t="s">
        <v>189</v>
      </c>
      <c r="P4" s="1343"/>
      <c r="Q4" s="1343"/>
      <c r="R4" s="1343" t="s">
        <v>189</v>
      </c>
      <c r="S4" s="1343"/>
      <c r="T4" s="1343"/>
      <c r="U4" s="1343" t="s">
        <v>189</v>
      </c>
      <c r="V4" s="1343"/>
      <c r="W4" s="1343"/>
      <c r="X4" s="1343" t="s">
        <v>189</v>
      </c>
      <c r="Y4" s="1343"/>
      <c r="Z4" s="1343"/>
      <c r="AA4" s="1406" t="s">
        <v>190</v>
      </c>
      <c r="AB4" s="1406"/>
      <c r="AC4" s="1406"/>
      <c r="AD4" s="1401"/>
      <c r="AE4" s="1402"/>
      <c r="AF4" s="1403"/>
      <c r="AG4" s="1366"/>
      <c r="AH4" s="1367"/>
      <c r="AI4" s="1360"/>
    </row>
    <row r="5" spans="1:35" s="19" customFormat="1" ht="26.4" x14ac:dyDescent="0.3">
      <c r="A5" s="1331"/>
      <c r="B5" s="1331"/>
      <c r="C5" s="1331"/>
      <c r="D5" s="1334"/>
      <c r="E5" s="3" t="s">
        <v>177</v>
      </c>
      <c r="F5" s="3" t="s">
        <v>178</v>
      </c>
      <c r="G5" s="3" t="s">
        <v>179</v>
      </c>
      <c r="H5" s="1371"/>
      <c r="I5" s="410" t="s">
        <v>177</v>
      </c>
      <c r="J5" s="410" t="s">
        <v>178</v>
      </c>
      <c r="K5" s="410" t="s">
        <v>179</v>
      </c>
      <c r="L5" s="602" t="s">
        <v>177</v>
      </c>
      <c r="M5" s="602" t="s">
        <v>178</v>
      </c>
      <c r="N5" s="602" t="s">
        <v>179</v>
      </c>
      <c r="O5" s="410" t="s">
        <v>177</v>
      </c>
      <c r="P5" s="410" t="s">
        <v>178</v>
      </c>
      <c r="Q5" s="410" t="s">
        <v>179</v>
      </c>
      <c r="R5" s="3" t="s">
        <v>177</v>
      </c>
      <c r="S5" s="3" t="s">
        <v>178</v>
      </c>
      <c r="T5" s="3" t="s">
        <v>179</v>
      </c>
      <c r="U5" s="3" t="s">
        <v>177</v>
      </c>
      <c r="V5" s="3" t="s">
        <v>178</v>
      </c>
      <c r="W5" s="3" t="s">
        <v>179</v>
      </c>
      <c r="X5" s="3" t="s">
        <v>177</v>
      </c>
      <c r="Y5" s="3" t="s">
        <v>178</v>
      </c>
      <c r="Z5" s="3" t="s">
        <v>179</v>
      </c>
      <c r="AA5" s="645" t="s">
        <v>177</v>
      </c>
      <c r="AB5" s="645" t="s">
        <v>178</v>
      </c>
      <c r="AC5" s="645" t="s">
        <v>179</v>
      </c>
      <c r="AD5" s="907" t="s">
        <v>177</v>
      </c>
      <c r="AE5" s="907" t="s">
        <v>178</v>
      </c>
      <c r="AF5" s="907" t="s">
        <v>179</v>
      </c>
      <c r="AG5" s="3" t="s">
        <v>177</v>
      </c>
      <c r="AH5" s="3" t="s">
        <v>178</v>
      </c>
      <c r="AI5" s="3" t="s">
        <v>179</v>
      </c>
    </row>
    <row r="6" spans="1:35" s="48" customFormat="1" ht="12.9" customHeight="1" x14ac:dyDescent="0.25">
      <c r="A6" s="6" t="s">
        <v>27</v>
      </c>
      <c r="B6" s="1326" t="s">
        <v>174</v>
      </c>
      <c r="C6" s="1326"/>
      <c r="D6" s="871">
        <v>17550</v>
      </c>
      <c r="E6" s="63">
        <f t="shared" ref="E6:G8" si="0">+I6+O6+R6+U6+X6+AG6</f>
        <v>2092</v>
      </c>
      <c r="F6" s="63">
        <f t="shared" si="0"/>
        <v>0</v>
      </c>
      <c r="G6" s="63">
        <f t="shared" si="0"/>
        <v>0</v>
      </c>
      <c r="H6" s="704">
        <f>+E6/D6</f>
        <v>0.1192022792022792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>
        <v>2092</v>
      </c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</row>
    <row r="7" spans="1:35" s="48" customFormat="1" ht="12.9" customHeight="1" x14ac:dyDescent="0.25">
      <c r="A7" s="6" t="s">
        <v>33</v>
      </c>
      <c r="B7" s="1326" t="s">
        <v>173</v>
      </c>
      <c r="C7" s="1326"/>
      <c r="D7" s="871">
        <v>0</v>
      </c>
      <c r="E7" s="63">
        <f t="shared" si="0"/>
        <v>0</v>
      </c>
      <c r="F7" s="63">
        <f t="shared" si="0"/>
        <v>0</v>
      </c>
      <c r="G7" s="63">
        <f t="shared" si="0"/>
        <v>0</v>
      </c>
      <c r="H7" s="704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>
        <v>300</v>
      </c>
      <c r="AE7" s="63"/>
      <c r="AF7" s="63"/>
      <c r="AG7" s="63"/>
      <c r="AH7" s="63"/>
      <c r="AI7" s="63"/>
    </row>
    <row r="8" spans="1:35" s="48" customFormat="1" ht="12.9" customHeight="1" x14ac:dyDescent="0.25">
      <c r="A8" s="7" t="s">
        <v>34</v>
      </c>
      <c r="B8" s="1325" t="s">
        <v>172</v>
      </c>
      <c r="C8" s="1325"/>
      <c r="D8" s="872">
        <v>7765</v>
      </c>
      <c r="E8" s="63">
        <f t="shared" si="0"/>
        <v>2092</v>
      </c>
      <c r="F8" s="63">
        <f t="shared" si="0"/>
        <v>0</v>
      </c>
      <c r="G8" s="63">
        <f t="shared" si="0"/>
        <v>0</v>
      </c>
      <c r="H8" s="704">
        <f t="shared" ref="H8:H74" si="1">+E8/D8</f>
        <v>0.2694140373470702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f>SUM(X6:X7)</f>
        <v>2092</v>
      </c>
      <c r="Y8" s="60"/>
      <c r="Z8" s="60"/>
      <c r="AA8" s="60"/>
      <c r="AB8" s="60"/>
      <c r="AC8" s="60"/>
      <c r="AD8" s="60">
        <f>SUM(AD6:AD7)</f>
        <v>300</v>
      </c>
      <c r="AE8" s="60"/>
      <c r="AF8" s="60"/>
      <c r="AG8" s="60"/>
      <c r="AH8" s="60"/>
      <c r="AI8" s="60"/>
    </row>
    <row r="9" spans="1:35" ht="10.5" customHeight="1" x14ac:dyDescent="0.3">
      <c r="A9" s="8"/>
      <c r="B9" s="9"/>
      <c r="C9" s="9"/>
      <c r="D9" s="873"/>
      <c r="E9" s="63"/>
      <c r="F9" s="63"/>
      <c r="G9" s="63"/>
      <c r="H9" s="704"/>
      <c r="I9" s="32"/>
      <c r="J9" s="32"/>
      <c r="K9" s="33"/>
      <c r="L9" s="32"/>
      <c r="M9" s="32"/>
      <c r="N9" s="32"/>
      <c r="O9" s="32"/>
      <c r="P9" s="32"/>
      <c r="Q9" s="32"/>
      <c r="R9" s="32"/>
      <c r="S9" s="32"/>
      <c r="T9" s="33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s="48" customFormat="1" ht="12.9" customHeight="1" x14ac:dyDescent="0.25">
      <c r="A10" s="6" t="s">
        <v>35</v>
      </c>
      <c r="B10" s="1326" t="s">
        <v>171</v>
      </c>
      <c r="C10" s="1326"/>
      <c r="D10" s="871">
        <v>1530</v>
      </c>
      <c r="E10" s="63">
        <f>+I10+O10+R10+U10+X10+AG10</f>
        <v>408</v>
      </c>
      <c r="F10" s="63">
        <f>+J10+P10+S10+V10+Y10+AH10</f>
        <v>0</v>
      </c>
      <c r="G10" s="63">
        <f>+K10+Q10+T10+W10+Z10+AI10</f>
        <v>0</v>
      </c>
      <c r="H10" s="704">
        <f t="shared" si="1"/>
        <v>0.26666666666666666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>
        <v>408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</row>
    <row r="11" spans="1:35" ht="10.5" customHeight="1" x14ac:dyDescent="0.3">
      <c r="A11" s="11"/>
      <c r="B11" s="27"/>
      <c r="C11" s="12"/>
      <c r="D11" s="874"/>
      <c r="E11" s="63"/>
      <c r="F11" s="63"/>
      <c r="G11" s="63"/>
      <c r="H11" s="704"/>
      <c r="I11" s="32"/>
      <c r="J11" s="32"/>
      <c r="K11" s="33"/>
      <c r="L11" s="32"/>
      <c r="M11" s="32"/>
      <c r="N11" s="32"/>
      <c r="O11" s="32"/>
      <c r="P11" s="32"/>
      <c r="Q11" s="32"/>
      <c r="R11" s="32"/>
      <c r="S11" s="32"/>
      <c r="T11" s="33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ht="12.9" customHeight="1" x14ac:dyDescent="0.3">
      <c r="A12" s="13" t="s">
        <v>42</v>
      </c>
      <c r="B12" s="1324" t="s">
        <v>41</v>
      </c>
      <c r="C12" s="1324"/>
      <c r="D12" s="875">
        <v>0</v>
      </c>
      <c r="E12" s="63">
        <f>+I12+L12+O12+R12+U12+X12+AA12+AG12+AD12</f>
        <v>0</v>
      </c>
      <c r="F12" s="63">
        <f t="shared" ref="F12:G36" si="2">+J12+M12+P12+S12+V12+Y12+AB12+AH12</f>
        <v>0</v>
      </c>
      <c r="G12" s="63">
        <f t="shared" ref="G12:G36" si="3">+K12+N12+Q12+T12+W12+Z12+AC12+AI12</f>
        <v>0</v>
      </c>
      <c r="H12" s="70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2.9" customHeight="1" x14ac:dyDescent="0.3">
      <c r="A13" s="4" t="s">
        <v>44</v>
      </c>
      <c r="B13" s="1322" t="s">
        <v>43</v>
      </c>
      <c r="C13" s="1322"/>
      <c r="D13" s="876">
        <v>1768</v>
      </c>
      <c r="E13" s="63">
        <f t="shared" ref="E13:E36" si="4">+I13+L13+O13+R13+U13+X13+AA13+AG13+AD13</f>
        <v>300</v>
      </c>
      <c r="F13" s="63">
        <f t="shared" si="2"/>
        <v>0</v>
      </c>
      <c r="G13" s="63">
        <f t="shared" si="3"/>
        <v>0</v>
      </c>
      <c r="H13" s="70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>
        <v>300</v>
      </c>
      <c r="AE13" s="31"/>
      <c r="AF13" s="31"/>
      <c r="AG13" s="31"/>
      <c r="AH13" s="31"/>
      <c r="AI13" s="31"/>
    </row>
    <row r="14" spans="1:35" ht="12.9" customHeight="1" x14ac:dyDescent="0.3">
      <c r="A14" s="4" t="s">
        <v>46</v>
      </c>
      <c r="B14" s="1322" t="s">
        <v>45</v>
      </c>
      <c r="C14" s="1322"/>
      <c r="D14" s="876">
        <v>0</v>
      </c>
      <c r="E14" s="63">
        <f t="shared" si="4"/>
        <v>0</v>
      </c>
      <c r="F14" s="63">
        <f t="shared" si="2"/>
        <v>0</v>
      </c>
      <c r="G14" s="63">
        <f t="shared" si="3"/>
        <v>0</v>
      </c>
      <c r="H14" s="704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35" s="48" customFormat="1" ht="12.9" customHeight="1" x14ac:dyDescent="0.25">
      <c r="A15" s="6" t="s">
        <v>47</v>
      </c>
      <c r="B15" s="1326" t="s">
        <v>170</v>
      </c>
      <c r="C15" s="1326"/>
      <c r="D15" s="871">
        <v>1768</v>
      </c>
      <c r="E15" s="63">
        <f t="shared" si="4"/>
        <v>300</v>
      </c>
      <c r="F15" s="63">
        <f t="shared" si="2"/>
        <v>0</v>
      </c>
      <c r="G15" s="63">
        <f t="shared" si="3"/>
        <v>0</v>
      </c>
      <c r="H15" s="704"/>
      <c r="I15" s="63">
        <f t="shared" ref="I15:K15" si="5">SUM(I12:I14)</f>
        <v>0</v>
      </c>
      <c r="J15" s="63">
        <f t="shared" si="5"/>
        <v>0</v>
      </c>
      <c r="K15" s="63">
        <f t="shared" si="5"/>
        <v>0</v>
      </c>
      <c r="L15" s="63"/>
      <c r="M15" s="63"/>
      <c r="N15" s="63"/>
      <c r="O15" s="63">
        <f>SUM(O12:O14)</f>
        <v>0</v>
      </c>
      <c r="P15" s="63">
        <f>SUM(P12:P14)</f>
        <v>0</v>
      </c>
      <c r="Q15" s="63">
        <f>SUM(Q12:Q14)</f>
        <v>0</v>
      </c>
      <c r="R15" s="63">
        <f t="shared" ref="R15:T15" si="6">SUM(R12:R14)</f>
        <v>0</v>
      </c>
      <c r="S15" s="63">
        <f t="shared" si="6"/>
        <v>0</v>
      </c>
      <c r="T15" s="63">
        <f t="shared" si="6"/>
        <v>0</v>
      </c>
      <c r="U15" s="63">
        <f t="shared" ref="U15:AF15" si="7">SUM(U12:U14)</f>
        <v>0</v>
      </c>
      <c r="V15" s="63">
        <f t="shared" si="7"/>
        <v>0</v>
      </c>
      <c r="W15" s="63">
        <f t="shared" si="7"/>
        <v>0</v>
      </c>
      <c r="X15" s="63">
        <f t="shared" si="7"/>
        <v>0</v>
      </c>
      <c r="Y15" s="63">
        <f t="shared" si="7"/>
        <v>0</v>
      </c>
      <c r="Z15" s="63">
        <f t="shared" si="7"/>
        <v>0</v>
      </c>
      <c r="AA15" s="63">
        <f t="shared" si="7"/>
        <v>0</v>
      </c>
      <c r="AB15" s="63">
        <f t="shared" si="7"/>
        <v>0</v>
      </c>
      <c r="AC15" s="63">
        <f t="shared" si="7"/>
        <v>0</v>
      </c>
      <c r="AD15" s="63">
        <f t="shared" si="7"/>
        <v>300</v>
      </c>
      <c r="AE15" s="63">
        <f t="shared" si="7"/>
        <v>0</v>
      </c>
      <c r="AF15" s="63">
        <f t="shared" si="7"/>
        <v>0</v>
      </c>
      <c r="AG15" s="63">
        <f>SUM(AG12:AG14)</f>
        <v>0</v>
      </c>
      <c r="AH15" s="63">
        <f>SUM(AH12:AH14)</f>
        <v>0</v>
      </c>
      <c r="AI15" s="63">
        <f>SUM(AI12:AI14)</f>
        <v>0</v>
      </c>
    </row>
    <row r="16" spans="1:35" ht="12.9" customHeight="1" x14ac:dyDescent="0.3">
      <c r="A16" s="4" t="s">
        <v>49</v>
      </c>
      <c r="B16" s="1322" t="s">
        <v>48</v>
      </c>
      <c r="C16" s="1322"/>
      <c r="D16" s="876">
        <v>2880</v>
      </c>
      <c r="E16" s="63">
        <f t="shared" si="4"/>
        <v>2760</v>
      </c>
      <c r="F16" s="63">
        <f t="shared" si="2"/>
        <v>0</v>
      </c>
      <c r="G16" s="63">
        <f t="shared" si="3"/>
        <v>0</v>
      </c>
      <c r="H16" s="704"/>
      <c r="I16" s="31">
        <f>2520+240</f>
        <v>2760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ht="12.9" customHeight="1" x14ac:dyDescent="0.3">
      <c r="A17" s="4" t="s">
        <v>51</v>
      </c>
      <c r="B17" s="1322" t="s">
        <v>50</v>
      </c>
      <c r="C17" s="1322"/>
      <c r="D17" s="876">
        <v>0</v>
      </c>
      <c r="E17" s="63">
        <f t="shared" si="4"/>
        <v>0</v>
      </c>
      <c r="F17" s="63">
        <f t="shared" si="2"/>
        <v>0</v>
      </c>
      <c r="G17" s="63">
        <f t="shared" si="3"/>
        <v>0</v>
      </c>
      <c r="H17" s="704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35" s="48" customFormat="1" ht="12.9" customHeight="1" x14ac:dyDescent="0.25">
      <c r="A18" s="6" t="s">
        <v>52</v>
      </c>
      <c r="B18" s="1326" t="s">
        <v>169</v>
      </c>
      <c r="C18" s="1326"/>
      <c r="D18" s="871">
        <v>2880</v>
      </c>
      <c r="E18" s="63">
        <f t="shared" si="4"/>
        <v>2760</v>
      </c>
      <c r="F18" s="63">
        <f t="shared" si="2"/>
        <v>0</v>
      </c>
      <c r="G18" s="63">
        <f t="shared" si="3"/>
        <v>0</v>
      </c>
      <c r="H18" s="704"/>
      <c r="I18" s="63">
        <f t="shared" ref="I18:K18" si="8">+I16+I17</f>
        <v>2760</v>
      </c>
      <c r="J18" s="63">
        <f t="shared" si="8"/>
        <v>0</v>
      </c>
      <c r="K18" s="63">
        <f t="shared" si="8"/>
        <v>0</v>
      </c>
      <c r="L18" s="63"/>
      <c r="M18" s="63"/>
      <c r="N18" s="63"/>
      <c r="O18" s="63">
        <f>+O16+O17</f>
        <v>0</v>
      </c>
      <c r="P18" s="63">
        <f>+P16+P17</f>
        <v>0</v>
      </c>
      <c r="Q18" s="63">
        <f>+Q16+Q17</f>
        <v>0</v>
      </c>
      <c r="R18" s="63">
        <f t="shared" ref="R18:T18" si="9">+R16+R17</f>
        <v>0</v>
      </c>
      <c r="S18" s="63">
        <f t="shared" si="9"/>
        <v>0</v>
      </c>
      <c r="T18" s="63">
        <f t="shared" si="9"/>
        <v>0</v>
      </c>
      <c r="U18" s="63">
        <f t="shared" ref="U18:AF18" si="10">+U16+U17</f>
        <v>0</v>
      </c>
      <c r="V18" s="63">
        <f t="shared" si="10"/>
        <v>0</v>
      </c>
      <c r="W18" s="63">
        <f t="shared" si="10"/>
        <v>0</v>
      </c>
      <c r="X18" s="63">
        <f t="shared" si="10"/>
        <v>0</v>
      </c>
      <c r="Y18" s="63">
        <f t="shared" si="10"/>
        <v>0</v>
      </c>
      <c r="Z18" s="63">
        <f t="shared" si="10"/>
        <v>0</v>
      </c>
      <c r="AA18" s="63">
        <f t="shared" si="10"/>
        <v>0</v>
      </c>
      <c r="AB18" s="63">
        <f t="shared" si="10"/>
        <v>0</v>
      </c>
      <c r="AC18" s="63">
        <f t="shared" si="10"/>
        <v>0</v>
      </c>
      <c r="AD18" s="63">
        <f t="shared" si="10"/>
        <v>0</v>
      </c>
      <c r="AE18" s="63">
        <f t="shared" si="10"/>
        <v>0</v>
      </c>
      <c r="AF18" s="63">
        <f t="shared" si="10"/>
        <v>0</v>
      </c>
      <c r="AG18" s="63">
        <f>+AG16+AG17</f>
        <v>0</v>
      </c>
      <c r="AH18" s="63">
        <f>+AH16+AH17</f>
        <v>0</v>
      </c>
      <c r="AI18" s="63">
        <f>+AI16+AI17</f>
        <v>0</v>
      </c>
    </row>
    <row r="19" spans="1:35" ht="12.9" customHeight="1" x14ac:dyDescent="0.3">
      <c r="A19" s="4" t="s">
        <v>54</v>
      </c>
      <c r="B19" s="1322" t="s">
        <v>53</v>
      </c>
      <c r="C19" s="1322"/>
      <c r="D19" s="876">
        <v>0</v>
      </c>
      <c r="E19" s="63">
        <f t="shared" si="4"/>
        <v>0</v>
      </c>
      <c r="F19" s="63">
        <f t="shared" si="2"/>
        <v>0</v>
      </c>
      <c r="G19" s="63">
        <f t="shared" si="3"/>
        <v>0</v>
      </c>
      <c r="H19" s="704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ht="12.9" customHeight="1" x14ac:dyDescent="0.3">
      <c r="A20" s="4" t="s">
        <v>56</v>
      </c>
      <c r="B20" s="1322" t="s">
        <v>55</v>
      </c>
      <c r="C20" s="1322"/>
      <c r="D20" s="876">
        <v>57131</v>
      </c>
      <c r="E20" s="63">
        <f t="shared" si="4"/>
        <v>52466</v>
      </c>
      <c r="F20" s="63">
        <f t="shared" si="2"/>
        <v>0</v>
      </c>
      <c r="G20" s="63">
        <f t="shared" si="3"/>
        <v>0</v>
      </c>
      <c r="H20" s="704">
        <f t="shared" si="1"/>
        <v>0.91834555670301588</v>
      </c>
      <c r="I20" s="31"/>
      <c r="J20" s="31"/>
      <c r="K20" s="31"/>
      <c r="L20" s="1014">
        <v>39254</v>
      </c>
      <c r="M20" s="1014"/>
      <c r="N20" s="1014"/>
      <c r="O20" s="1014">
        <v>13212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ht="12.9" customHeight="1" x14ac:dyDescent="0.3">
      <c r="A21" s="4" t="s">
        <v>57</v>
      </c>
      <c r="B21" s="1322" t="s">
        <v>167</v>
      </c>
      <c r="C21" s="1322"/>
      <c r="D21" s="876">
        <v>360</v>
      </c>
      <c r="E21" s="63">
        <f t="shared" si="4"/>
        <v>288</v>
      </c>
      <c r="F21" s="63">
        <f t="shared" si="2"/>
        <v>0</v>
      </c>
      <c r="G21" s="63">
        <f t="shared" si="3"/>
        <v>0</v>
      </c>
      <c r="H21" s="704"/>
      <c r="I21" s="31">
        <v>288</v>
      </c>
      <c r="J21" s="31"/>
      <c r="K21" s="31"/>
      <c r="L21" s="1014"/>
      <c r="M21" s="1014"/>
      <c r="N21" s="1014"/>
      <c r="O21" s="1014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12.9" customHeight="1" x14ac:dyDescent="0.3">
      <c r="A22" s="4" t="s">
        <v>59</v>
      </c>
      <c r="B22" s="1322" t="s">
        <v>58</v>
      </c>
      <c r="C22" s="1322"/>
      <c r="D22" s="876">
        <v>0</v>
      </c>
      <c r="E22" s="63">
        <f t="shared" si="4"/>
        <v>420</v>
      </c>
      <c r="F22" s="63">
        <f t="shared" si="2"/>
        <v>0</v>
      </c>
      <c r="G22" s="63">
        <f t="shared" si="3"/>
        <v>0</v>
      </c>
      <c r="H22" s="704"/>
      <c r="I22" s="31">
        <v>420</v>
      </c>
      <c r="J22" s="31"/>
      <c r="K22" s="31"/>
      <c r="L22" s="1014"/>
      <c r="M22" s="1014"/>
      <c r="N22" s="1014"/>
      <c r="O22" s="1014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12.9" customHeight="1" x14ac:dyDescent="0.3">
      <c r="A23" s="4" t="s">
        <v>60</v>
      </c>
      <c r="B23" s="1322" t="s">
        <v>166</v>
      </c>
      <c r="C23" s="1322"/>
      <c r="D23" s="876">
        <v>1500</v>
      </c>
      <c r="E23" s="63">
        <f t="shared" si="4"/>
        <v>500</v>
      </c>
      <c r="F23" s="63">
        <f t="shared" si="2"/>
        <v>0</v>
      </c>
      <c r="G23" s="63">
        <f t="shared" si="3"/>
        <v>0</v>
      </c>
      <c r="H23" s="704">
        <f t="shared" si="1"/>
        <v>0.33333333333333331</v>
      </c>
      <c r="I23" s="31">
        <v>500</v>
      </c>
      <c r="J23" s="31"/>
      <c r="K23" s="31"/>
      <c r="L23" s="1014"/>
      <c r="M23" s="1014"/>
      <c r="N23" s="1014"/>
      <c r="O23" s="1014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1:35" ht="12.9" customHeight="1" x14ac:dyDescent="0.3">
      <c r="A24" s="4" t="s">
        <v>63</v>
      </c>
      <c r="B24" s="1322" t="s">
        <v>62</v>
      </c>
      <c r="C24" s="1322"/>
      <c r="D24" s="876">
        <v>0</v>
      </c>
      <c r="E24" s="63">
        <f t="shared" si="4"/>
        <v>0</v>
      </c>
      <c r="F24" s="63">
        <f t="shared" si="2"/>
        <v>0</v>
      </c>
      <c r="G24" s="63">
        <f t="shared" si="3"/>
        <v>0</v>
      </c>
      <c r="H24" s="704"/>
      <c r="I24" s="31"/>
      <c r="J24" s="31"/>
      <c r="K24" s="31"/>
      <c r="L24" s="1014"/>
      <c r="M24" s="1014"/>
      <c r="N24" s="1014"/>
      <c r="O24" s="1014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5" ht="12.9" customHeight="1" x14ac:dyDescent="0.3">
      <c r="A25" s="4" t="s">
        <v>65</v>
      </c>
      <c r="B25" s="1322" t="s">
        <v>64</v>
      </c>
      <c r="C25" s="1322"/>
      <c r="D25" s="876">
        <v>9686</v>
      </c>
      <c r="E25" s="63">
        <f t="shared" si="4"/>
        <v>11750</v>
      </c>
      <c r="F25" s="63">
        <f t="shared" si="2"/>
        <v>0</v>
      </c>
      <c r="G25" s="63">
        <f t="shared" si="3"/>
        <v>0</v>
      </c>
      <c r="H25" s="704">
        <f t="shared" si="1"/>
        <v>1.2130910592607889</v>
      </c>
      <c r="I25" s="31">
        <f>1400+500+300</f>
        <v>2200</v>
      </c>
      <c r="J25" s="31"/>
      <c r="K25" s="31"/>
      <c r="L25" s="1014">
        <v>600</v>
      </c>
      <c r="M25" s="1014"/>
      <c r="N25" s="1014"/>
      <c r="O25" s="1014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>
        <v>5570</v>
      </c>
      <c r="AB25" s="31"/>
      <c r="AC25" s="31"/>
      <c r="AD25" s="31">
        <f>2880+500</f>
        <v>3380</v>
      </c>
      <c r="AE25" s="31"/>
      <c r="AF25" s="31"/>
      <c r="AG25" s="31"/>
      <c r="AH25" s="31"/>
      <c r="AI25" s="31"/>
    </row>
    <row r="26" spans="1:35" s="48" customFormat="1" ht="12.9" customHeight="1" x14ac:dyDescent="0.25">
      <c r="A26" s="6" t="s">
        <v>66</v>
      </c>
      <c r="B26" s="1326" t="s">
        <v>156</v>
      </c>
      <c r="C26" s="1326"/>
      <c r="D26" s="871">
        <v>68677</v>
      </c>
      <c r="E26" s="63">
        <f t="shared" si="4"/>
        <v>65424</v>
      </c>
      <c r="F26" s="63">
        <f t="shared" si="2"/>
        <v>0</v>
      </c>
      <c r="G26" s="63">
        <f t="shared" si="3"/>
        <v>0</v>
      </c>
      <c r="H26" s="704">
        <f t="shared" si="1"/>
        <v>0.95263334158451884</v>
      </c>
      <c r="I26" s="63">
        <f t="shared" ref="I26:AI26" si="11">+I25+I24+I23+I22+I21+I20+I19</f>
        <v>3408</v>
      </c>
      <c r="J26" s="63">
        <f t="shared" si="11"/>
        <v>0</v>
      </c>
      <c r="K26" s="63">
        <f t="shared" si="11"/>
        <v>0</v>
      </c>
      <c r="L26" s="1015">
        <f t="shared" si="11"/>
        <v>39854</v>
      </c>
      <c r="M26" s="1015">
        <f t="shared" si="11"/>
        <v>0</v>
      </c>
      <c r="N26" s="1015">
        <f t="shared" si="11"/>
        <v>0</v>
      </c>
      <c r="O26" s="1015">
        <f t="shared" si="11"/>
        <v>13212</v>
      </c>
      <c r="P26" s="63">
        <f t="shared" si="11"/>
        <v>0</v>
      </c>
      <c r="Q26" s="63">
        <f t="shared" si="11"/>
        <v>0</v>
      </c>
      <c r="R26" s="63">
        <f t="shared" si="11"/>
        <v>0</v>
      </c>
      <c r="S26" s="63">
        <f t="shared" si="11"/>
        <v>0</v>
      </c>
      <c r="T26" s="63">
        <f t="shared" si="11"/>
        <v>0</v>
      </c>
      <c r="U26" s="63">
        <f t="shared" si="11"/>
        <v>0</v>
      </c>
      <c r="V26" s="63">
        <f t="shared" si="11"/>
        <v>0</v>
      </c>
      <c r="W26" s="63">
        <f t="shared" si="11"/>
        <v>0</v>
      </c>
      <c r="X26" s="63">
        <f t="shared" si="11"/>
        <v>0</v>
      </c>
      <c r="Y26" s="63">
        <f t="shared" si="11"/>
        <v>0</v>
      </c>
      <c r="Z26" s="63">
        <f t="shared" si="11"/>
        <v>0</v>
      </c>
      <c r="AA26" s="63">
        <f t="shared" si="11"/>
        <v>5570</v>
      </c>
      <c r="AB26" s="63">
        <f t="shared" si="11"/>
        <v>0</v>
      </c>
      <c r="AC26" s="63">
        <f t="shared" si="11"/>
        <v>0</v>
      </c>
      <c r="AD26" s="63">
        <f t="shared" si="11"/>
        <v>3380</v>
      </c>
      <c r="AE26" s="63">
        <f t="shared" si="11"/>
        <v>0</v>
      </c>
      <c r="AF26" s="63">
        <f t="shared" si="11"/>
        <v>0</v>
      </c>
      <c r="AG26" s="63">
        <f t="shared" si="11"/>
        <v>0</v>
      </c>
      <c r="AH26" s="63">
        <f t="shared" si="11"/>
        <v>0</v>
      </c>
      <c r="AI26" s="63">
        <f t="shared" si="11"/>
        <v>0</v>
      </c>
    </row>
    <row r="27" spans="1:35" ht="12.9" customHeight="1" x14ac:dyDescent="0.3">
      <c r="A27" s="4" t="s">
        <v>68</v>
      </c>
      <c r="B27" s="1322" t="s">
        <v>67</v>
      </c>
      <c r="C27" s="1322"/>
      <c r="D27" s="876">
        <v>0</v>
      </c>
      <c r="E27" s="63">
        <f t="shared" si="4"/>
        <v>0</v>
      </c>
      <c r="F27" s="63">
        <f t="shared" si="2"/>
        <v>0</v>
      </c>
      <c r="G27" s="63">
        <f t="shared" si="3"/>
        <v>0</v>
      </c>
      <c r="H27" s="704"/>
      <c r="I27" s="31"/>
      <c r="J27" s="31"/>
      <c r="K27" s="31"/>
      <c r="L27" s="1014"/>
      <c r="M27" s="1014"/>
      <c r="N27" s="1014"/>
      <c r="O27" s="1014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ht="12.9" customHeight="1" x14ac:dyDescent="0.3">
      <c r="A28" s="4" t="s">
        <v>70</v>
      </c>
      <c r="B28" s="1322" t="s">
        <v>69</v>
      </c>
      <c r="C28" s="1322"/>
      <c r="D28" s="876">
        <v>0</v>
      </c>
      <c r="E28" s="63">
        <f t="shared" si="4"/>
        <v>0</v>
      </c>
      <c r="F28" s="63">
        <f t="shared" si="2"/>
        <v>0</v>
      </c>
      <c r="G28" s="63">
        <f t="shared" si="2"/>
        <v>0</v>
      </c>
      <c r="H28" s="704"/>
      <c r="I28" s="31"/>
      <c r="J28" s="31"/>
      <c r="K28" s="31"/>
      <c r="L28" s="1014"/>
      <c r="M28" s="1014"/>
      <c r="N28" s="1014"/>
      <c r="O28" s="1014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8" customFormat="1" ht="12.9" customHeight="1" x14ac:dyDescent="0.25">
      <c r="A29" s="6" t="s">
        <v>71</v>
      </c>
      <c r="B29" s="1326" t="s">
        <v>155</v>
      </c>
      <c r="C29" s="1326"/>
      <c r="D29" s="871">
        <v>0</v>
      </c>
      <c r="E29" s="63">
        <f t="shared" si="4"/>
        <v>0</v>
      </c>
      <c r="F29" s="63">
        <f t="shared" si="2"/>
        <v>0</v>
      </c>
      <c r="G29" s="63">
        <f t="shared" si="3"/>
        <v>0</v>
      </c>
      <c r="H29" s="704"/>
      <c r="I29" s="63">
        <f t="shared" ref="I29:K29" si="12">+I27+I28</f>
        <v>0</v>
      </c>
      <c r="J29" s="63">
        <f t="shared" si="12"/>
        <v>0</v>
      </c>
      <c r="K29" s="63">
        <f t="shared" si="12"/>
        <v>0</v>
      </c>
      <c r="L29" s="1015"/>
      <c r="M29" s="1015"/>
      <c r="N29" s="1015"/>
      <c r="O29" s="1015">
        <f>+O27+O28</f>
        <v>0</v>
      </c>
      <c r="P29" s="63">
        <f>+P27+P28</f>
        <v>0</v>
      </c>
      <c r="Q29" s="63"/>
      <c r="R29" s="63">
        <f t="shared" ref="R29:AF29" si="13">+R27+R28</f>
        <v>0</v>
      </c>
      <c r="S29" s="63">
        <f t="shared" si="13"/>
        <v>0</v>
      </c>
      <c r="T29" s="63">
        <f t="shared" si="13"/>
        <v>0</v>
      </c>
      <c r="U29" s="63">
        <f t="shared" si="13"/>
        <v>0</v>
      </c>
      <c r="V29" s="63">
        <f t="shared" si="13"/>
        <v>0</v>
      </c>
      <c r="W29" s="63">
        <f t="shared" si="13"/>
        <v>0</v>
      </c>
      <c r="X29" s="63">
        <f t="shared" si="13"/>
        <v>0</v>
      </c>
      <c r="Y29" s="63">
        <f t="shared" si="13"/>
        <v>0</v>
      </c>
      <c r="Z29" s="63">
        <f t="shared" si="13"/>
        <v>0</v>
      </c>
      <c r="AA29" s="63">
        <f t="shared" si="13"/>
        <v>0</v>
      </c>
      <c r="AB29" s="63">
        <f t="shared" si="13"/>
        <v>0</v>
      </c>
      <c r="AC29" s="63">
        <f t="shared" si="13"/>
        <v>0</v>
      </c>
      <c r="AD29" s="63">
        <f t="shared" si="13"/>
        <v>0</v>
      </c>
      <c r="AE29" s="63">
        <f t="shared" si="13"/>
        <v>0</v>
      </c>
      <c r="AF29" s="63">
        <f t="shared" si="13"/>
        <v>0</v>
      </c>
      <c r="AG29" s="63">
        <f>+AG27+AG28</f>
        <v>0</v>
      </c>
      <c r="AH29" s="63">
        <f>+AH27+AH28</f>
        <v>0</v>
      </c>
      <c r="AI29" s="63">
        <f>+AI27+AI28</f>
        <v>0</v>
      </c>
    </row>
    <row r="30" spans="1:35" ht="12.9" customHeight="1" x14ac:dyDescent="0.3">
      <c r="A30" s="4" t="s">
        <v>73</v>
      </c>
      <c r="B30" s="1322" t="s">
        <v>72</v>
      </c>
      <c r="C30" s="1322"/>
      <c r="D30" s="876">
        <v>17540</v>
      </c>
      <c r="E30" s="63">
        <f t="shared" si="4"/>
        <v>10388</v>
      </c>
      <c r="F30" s="63">
        <f t="shared" si="2"/>
        <v>0</v>
      </c>
      <c r="G30" s="63">
        <f t="shared" si="3"/>
        <v>0</v>
      </c>
      <c r="H30" s="704">
        <f t="shared" si="1"/>
        <v>0.59224629418472063</v>
      </c>
      <c r="I30" s="647">
        <f>78+135+135</f>
        <v>348</v>
      </c>
      <c r="J30" s="31"/>
      <c r="K30" s="31"/>
      <c r="L30" s="152">
        <v>6253</v>
      </c>
      <c r="M30" s="1014"/>
      <c r="N30" s="1014"/>
      <c r="O30" s="1014">
        <v>2747</v>
      </c>
      <c r="P30" s="31"/>
      <c r="Q30" s="31"/>
      <c r="R30" s="647"/>
      <c r="S30" s="31"/>
      <c r="T30" s="31"/>
      <c r="U30" s="31"/>
      <c r="V30" s="31"/>
      <c r="W30" s="31"/>
      <c r="X30" s="31"/>
      <c r="Y30" s="31"/>
      <c r="Z30" s="31"/>
      <c r="AA30" s="31">
        <v>101</v>
      </c>
      <c r="AB30" s="31"/>
      <c r="AC30" s="31"/>
      <c r="AD30" s="31">
        <v>939</v>
      </c>
      <c r="AE30" s="31"/>
      <c r="AF30" s="31"/>
      <c r="AG30" s="31"/>
      <c r="AH30" s="31"/>
      <c r="AI30" s="31"/>
    </row>
    <row r="31" spans="1:35" ht="12.9" customHeight="1" x14ac:dyDescent="0.3">
      <c r="A31" s="4" t="s">
        <v>75</v>
      </c>
      <c r="B31" s="1322" t="s">
        <v>74</v>
      </c>
      <c r="C31" s="1322"/>
      <c r="D31" s="876">
        <v>9617</v>
      </c>
      <c r="E31" s="63">
        <f t="shared" si="4"/>
        <v>5825</v>
      </c>
      <c r="F31" s="63">
        <f t="shared" si="2"/>
        <v>0</v>
      </c>
      <c r="G31" s="63">
        <f t="shared" si="3"/>
        <v>0</v>
      </c>
      <c r="H31" s="704">
        <f t="shared" si="1"/>
        <v>0.60569824269522721</v>
      </c>
      <c r="I31" s="647">
        <f>135+351+4403+119-4403</f>
        <v>605</v>
      </c>
      <c r="J31" s="31"/>
      <c r="K31" s="31"/>
      <c r="L31" s="1014">
        <v>4346</v>
      </c>
      <c r="M31" s="1014"/>
      <c r="N31" s="1014"/>
      <c r="O31" s="1014">
        <v>820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647">
        <v>54</v>
      </c>
      <c r="AB31" s="31"/>
      <c r="AC31" s="31"/>
      <c r="AD31" s="31"/>
      <c r="AE31" s="31"/>
      <c r="AF31" s="31"/>
      <c r="AG31" s="647"/>
      <c r="AH31" s="31"/>
      <c r="AI31" s="31"/>
    </row>
    <row r="32" spans="1:35" ht="12.9" customHeight="1" x14ac:dyDescent="0.3">
      <c r="A32" s="4" t="s">
        <v>76</v>
      </c>
      <c r="B32" s="1322" t="s">
        <v>154</v>
      </c>
      <c r="C32" s="1322"/>
      <c r="D32" s="876">
        <v>0</v>
      </c>
      <c r="E32" s="63">
        <f t="shared" si="4"/>
        <v>0</v>
      </c>
      <c r="F32" s="63">
        <f t="shared" si="2"/>
        <v>0</v>
      </c>
      <c r="G32" s="63">
        <f t="shared" si="3"/>
        <v>0</v>
      </c>
      <c r="H32" s="704"/>
      <c r="I32" s="31"/>
      <c r="J32" s="31"/>
      <c r="K32" s="31"/>
      <c r="L32" s="1014"/>
      <c r="M32" s="1014"/>
      <c r="N32" s="1014"/>
      <c r="O32" s="1014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ht="12.9" customHeight="1" x14ac:dyDescent="0.3">
      <c r="A33" s="4" t="s">
        <v>77</v>
      </c>
      <c r="B33" s="1322" t="s">
        <v>153</v>
      </c>
      <c r="C33" s="1322"/>
      <c r="D33" s="876">
        <v>0</v>
      </c>
      <c r="E33" s="63">
        <f t="shared" si="4"/>
        <v>0</v>
      </c>
      <c r="F33" s="63">
        <f t="shared" si="2"/>
        <v>0</v>
      </c>
      <c r="G33" s="63">
        <f t="shared" si="3"/>
        <v>0</v>
      </c>
      <c r="H33" s="704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ht="12.9" customHeight="1" x14ac:dyDescent="0.3">
      <c r="A34" s="4" t="s">
        <v>79</v>
      </c>
      <c r="B34" s="1322" t="s">
        <v>78</v>
      </c>
      <c r="C34" s="1322"/>
      <c r="D34" s="876">
        <v>0</v>
      </c>
      <c r="E34" s="63">
        <f t="shared" si="4"/>
        <v>500</v>
      </c>
      <c r="F34" s="63">
        <f t="shared" si="2"/>
        <v>0</v>
      </c>
      <c r="G34" s="63">
        <f t="shared" si="3"/>
        <v>0</v>
      </c>
      <c r="H34" s="704"/>
      <c r="I34" s="31">
        <v>500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35" s="48" customFormat="1" ht="12.9" customHeight="1" x14ac:dyDescent="0.25">
      <c r="A35" s="6" t="s">
        <v>80</v>
      </c>
      <c r="B35" s="1326" t="s">
        <v>152</v>
      </c>
      <c r="C35" s="1326"/>
      <c r="D35" s="871">
        <v>27157</v>
      </c>
      <c r="E35" s="63">
        <f t="shared" si="4"/>
        <v>16713</v>
      </c>
      <c r="F35" s="63">
        <f t="shared" si="2"/>
        <v>0</v>
      </c>
      <c r="G35" s="63">
        <f t="shared" si="3"/>
        <v>0</v>
      </c>
      <c r="H35" s="704">
        <f t="shared" si="1"/>
        <v>0.61542143830319995</v>
      </c>
      <c r="I35" s="63">
        <f t="shared" ref="I35:O35" si="14">SUM(I30:I34)</f>
        <v>1453</v>
      </c>
      <c r="J35" s="63">
        <f t="shared" si="14"/>
        <v>0</v>
      </c>
      <c r="K35" s="63">
        <f t="shared" si="14"/>
        <v>0</v>
      </c>
      <c r="L35" s="63">
        <f t="shared" si="14"/>
        <v>10599</v>
      </c>
      <c r="M35" s="63">
        <f t="shared" si="14"/>
        <v>0</v>
      </c>
      <c r="N35" s="63">
        <f t="shared" si="14"/>
        <v>0</v>
      </c>
      <c r="O35" s="63">
        <f t="shared" si="14"/>
        <v>3567</v>
      </c>
      <c r="P35" s="63">
        <f>SUM(P30:P34)</f>
        <v>0</v>
      </c>
      <c r="Q35" s="63">
        <f>SUM(Q30:Q34)</f>
        <v>0</v>
      </c>
      <c r="R35" s="63">
        <f t="shared" ref="R35:AC35" si="15">SUM(R30:R34)</f>
        <v>0</v>
      </c>
      <c r="S35" s="63">
        <f t="shared" si="15"/>
        <v>0</v>
      </c>
      <c r="T35" s="63">
        <f t="shared" si="15"/>
        <v>0</v>
      </c>
      <c r="U35" s="63">
        <f t="shared" si="15"/>
        <v>0</v>
      </c>
      <c r="V35" s="63">
        <f t="shared" si="15"/>
        <v>0</v>
      </c>
      <c r="W35" s="63">
        <f t="shared" si="15"/>
        <v>0</v>
      </c>
      <c r="X35" s="63">
        <f t="shared" si="15"/>
        <v>0</v>
      </c>
      <c r="Y35" s="63">
        <f t="shared" si="15"/>
        <v>0</v>
      </c>
      <c r="Z35" s="63">
        <f t="shared" si="15"/>
        <v>0</v>
      </c>
      <c r="AA35" s="63">
        <f t="shared" si="15"/>
        <v>155</v>
      </c>
      <c r="AB35" s="63">
        <f t="shared" si="15"/>
        <v>0</v>
      </c>
      <c r="AC35" s="63">
        <f t="shared" si="15"/>
        <v>0</v>
      </c>
      <c r="AD35" s="63">
        <f t="shared" ref="AD35:AF35" si="16">SUM(AD30:AD34)</f>
        <v>939</v>
      </c>
      <c r="AE35" s="63">
        <f t="shared" si="16"/>
        <v>0</v>
      </c>
      <c r="AF35" s="63">
        <f t="shared" si="16"/>
        <v>0</v>
      </c>
      <c r="AG35" s="63">
        <f>SUM(AG30:AG34)</f>
        <v>0</v>
      </c>
      <c r="AH35" s="63">
        <f>SUM(AH30:AH34)</f>
        <v>0</v>
      </c>
      <c r="AI35" s="63">
        <f>SUM(AI30:AI34)</f>
        <v>0</v>
      </c>
    </row>
    <row r="36" spans="1:35" s="48" customFormat="1" ht="12.9" customHeight="1" x14ac:dyDescent="0.25">
      <c r="A36" s="7" t="s">
        <v>81</v>
      </c>
      <c r="B36" s="1325" t="s">
        <v>151</v>
      </c>
      <c r="C36" s="1325"/>
      <c r="D36" s="872">
        <v>100482</v>
      </c>
      <c r="E36" s="63">
        <f t="shared" si="4"/>
        <v>85497</v>
      </c>
      <c r="F36" s="63">
        <f t="shared" si="2"/>
        <v>0</v>
      </c>
      <c r="G36" s="63">
        <f t="shared" si="3"/>
        <v>0</v>
      </c>
      <c r="H36" s="704">
        <f t="shared" si="1"/>
        <v>0.85086881232459544</v>
      </c>
      <c r="I36" s="60">
        <f>+I35+I29+I26+I18+I15</f>
        <v>7621</v>
      </c>
      <c r="J36" s="60">
        <f t="shared" ref="J36:AI36" si="17">+J35+J29+J26+J18+J15</f>
        <v>0</v>
      </c>
      <c r="K36" s="60">
        <f t="shared" si="17"/>
        <v>0</v>
      </c>
      <c r="L36" s="60">
        <f t="shared" si="17"/>
        <v>50453</v>
      </c>
      <c r="M36" s="60">
        <f t="shared" si="17"/>
        <v>0</v>
      </c>
      <c r="N36" s="60">
        <f t="shared" si="17"/>
        <v>0</v>
      </c>
      <c r="O36" s="60">
        <f t="shared" si="17"/>
        <v>16779</v>
      </c>
      <c r="P36" s="60">
        <f t="shared" si="17"/>
        <v>0</v>
      </c>
      <c r="Q36" s="60">
        <f t="shared" si="17"/>
        <v>0</v>
      </c>
      <c r="R36" s="60">
        <f t="shared" si="17"/>
        <v>0</v>
      </c>
      <c r="S36" s="60">
        <f t="shared" si="17"/>
        <v>0</v>
      </c>
      <c r="T36" s="60">
        <f t="shared" si="17"/>
        <v>0</v>
      </c>
      <c r="U36" s="60">
        <f t="shared" si="17"/>
        <v>0</v>
      </c>
      <c r="V36" s="60">
        <f t="shared" si="17"/>
        <v>0</v>
      </c>
      <c r="W36" s="60">
        <f t="shared" si="17"/>
        <v>0</v>
      </c>
      <c r="X36" s="60">
        <f t="shared" si="17"/>
        <v>0</v>
      </c>
      <c r="Y36" s="60">
        <f t="shared" si="17"/>
        <v>0</v>
      </c>
      <c r="Z36" s="60">
        <f t="shared" si="17"/>
        <v>0</v>
      </c>
      <c r="AA36" s="60">
        <f t="shared" si="17"/>
        <v>5725</v>
      </c>
      <c r="AB36" s="60">
        <f t="shared" si="17"/>
        <v>0</v>
      </c>
      <c r="AC36" s="60">
        <f t="shared" si="17"/>
        <v>0</v>
      </c>
      <c r="AD36" s="60">
        <f>+AD35+AD29+AD26+AD18+AD15+AD8</f>
        <v>4919</v>
      </c>
      <c r="AE36" s="60">
        <f t="shared" ref="AE36:AF36" si="18">+AE35+AE29+AE26+AE18+AE15</f>
        <v>0</v>
      </c>
      <c r="AF36" s="60">
        <f t="shared" si="18"/>
        <v>0</v>
      </c>
      <c r="AG36" s="60">
        <f t="shared" si="17"/>
        <v>0</v>
      </c>
      <c r="AH36" s="60">
        <f t="shared" si="17"/>
        <v>0</v>
      </c>
      <c r="AI36" s="60">
        <f t="shared" si="17"/>
        <v>0</v>
      </c>
    </row>
    <row r="37" spans="1:35" ht="8.25" customHeight="1" x14ac:dyDescent="0.3">
      <c r="A37" s="8"/>
      <c r="B37" s="9"/>
      <c r="C37" s="9"/>
      <c r="D37" s="873"/>
      <c r="E37" s="63"/>
      <c r="F37" s="63"/>
      <c r="G37" s="63"/>
      <c r="H37" s="704"/>
      <c r="I37" s="32"/>
      <c r="J37" s="32"/>
      <c r="K37" s="33"/>
      <c r="L37" s="32"/>
      <c r="M37" s="32"/>
      <c r="N37" s="32"/>
      <c r="O37" s="32"/>
      <c r="P37" s="32"/>
      <c r="Q37" s="32"/>
      <c r="R37" s="32"/>
      <c r="S37" s="32"/>
      <c r="T37" s="33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12.9" hidden="1" customHeight="1" x14ac:dyDescent="0.3">
      <c r="A38" s="13" t="s">
        <v>83</v>
      </c>
      <c r="B38" s="1324" t="s">
        <v>82</v>
      </c>
      <c r="C38" s="1324"/>
      <c r="D38" s="875"/>
      <c r="E38" s="63"/>
      <c r="F38" s="63"/>
      <c r="G38" s="63"/>
      <c r="H38" s="70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ht="12.9" hidden="1" customHeight="1" x14ac:dyDescent="0.3">
      <c r="A39" s="14" t="s">
        <v>84</v>
      </c>
      <c r="B39" s="1410" t="s">
        <v>136</v>
      </c>
      <c r="C39" s="1410"/>
      <c r="D39" s="877"/>
      <c r="E39" s="63"/>
      <c r="F39" s="63"/>
      <c r="G39" s="63"/>
      <c r="H39" s="704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s="44" customFormat="1" ht="12.9" hidden="1" customHeight="1" x14ac:dyDescent="0.25">
      <c r="A40" s="36" t="s">
        <v>84</v>
      </c>
      <c r="B40" s="43"/>
      <c r="C40" s="39" t="s">
        <v>138</v>
      </c>
      <c r="D40" s="878"/>
      <c r="E40" s="63"/>
      <c r="F40" s="63"/>
      <c r="G40" s="63"/>
      <c r="H40" s="704"/>
      <c r="I40" s="62"/>
      <c r="J40" s="57"/>
      <c r="K40" s="57"/>
      <c r="L40" s="62"/>
      <c r="M40" s="62"/>
      <c r="N40" s="62"/>
      <c r="O40" s="62"/>
      <c r="P40" s="62"/>
      <c r="Q40" s="62"/>
      <c r="R40" s="62"/>
      <c r="S40" s="57"/>
      <c r="T40" s="5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</row>
    <row r="41" spans="1:35" ht="12.9" hidden="1" customHeight="1" x14ac:dyDescent="0.3">
      <c r="A41" s="4" t="s">
        <v>86</v>
      </c>
      <c r="B41" s="1324" t="s">
        <v>85</v>
      </c>
      <c r="C41" s="1324"/>
      <c r="D41" s="875"/>
      <c r="E41" s="63"/>
      <c r="F41" s="63"/>
      <c r="G41" s="63"/>
      <c r="H41" s="704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1:35" ht="12.9" hidden="1" customHeight="1" x14ac:dyDescent="0.3">
      <c r="A42" s="14" t="s">
        <v>87</v>
      </c>
      <c r="B42" s="1410" t="s">
        <v>139</v>
      </c>
      <c r="C42" s="1410"/>
      <c r="D42" s="877"/>
      <c r="E42" s="63"/>
      <c r="F42" s="63"/>
      <c r="G42" s="63"/>
      <c r="H42" s="704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</row>
    <row r="43" spans="1:35" s="44" customFormat="1" ht="12.9" hidden="1" customHeight="1" x14ac:dyDescent="0.25">
      <c r="A43" s="36" t="s">
        <v>87</v>
      </c>
      <c r="B43" s="43"/>
      <c r="C43" s="37" t="s">
        <v>88</v>
      </c>
      <c r="D43" s="879"/>
      <c r="E43" s="63"/>
      <c r="F43" s="63"/>
      <c r="G43" s="63"/>
      <c r="H43" s="704"/>
      <c r="I43" s="62"/>
      <c r="J43" s="57"/>
      <c r="K43" s="57"/>
      <c r="L43" s="62"/>
      <c r="M43" s="62"/>
      <c r="N43" s="62"/>
      <c r="O43" s="62"/>
      <c r="P43" s="62"/>
      <c r="Q43" s="62"/>
      <c r="R43" s="62"/>
      <c r="S43" s="57"/>
      <c r="T43" s="57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</row>
    <row r="44" spans="1:35" s="44" customFormat="1" ht="12.9" hidden="1" customHeight="1" x14ac:dyDescent="0.25">
      <c r="A44" s="36" t="s">
        <v>87</v>
      </c>
      <c r="B44" s="43"/>
      <c r="C44" s="39" t="s">
        <v>140</v>
      </c>
      <c r="D44" s="878"/>
      <c r="E44" s="63"/>
      <c r="F44" s="63"/>
      <c r="G44" s="63"/>
      <c r="H44" s="704"/>
      <c r="I44" s="62"/>
      <c r="J44" s="57"/>
      <c r="K44" s="57"/>
      <c r="L44" s="62"/>
      <c r="M44" s="62"/>
      <c r="N44" s="62"/>
      <c r="O44" s="62"/>
      <c r="P44" s="62"/>
      <c r="Q44" s="62"/>
      <c r="R44" s="62"/>
      <c r="S44" s="57"/>
      <c r="T44" s="57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</row>
    <row r="45" spans="1:35" ht="12.9" hidden="1" customHeight="1" x14ac:dyDescent="0.3">
      <c r="A45" s="14" t="s">
        <v>89</v>
      </c>
      <c r="B45" s="1412" t="s">
        <v>141</v>
      </c>
      <c r="C45" s="1412"/>
      <c r="D45" s="880"/>
      <c r="E45" s="63"/>
      <c r="F45" s="63"/>
      <c r="G45" s="63"/>
      <c r="H45" s="704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1:35" s="44" customFormat="1" ht="12.9" hidden="1" customHeight="1" x14ac:dyDescent="0.25">
      <c r="A46" s="40" t="s">
        <v>89</v>
      </c>
      <c r="B46" s="43"/>
      <c r="C46" s="39" t="s">
        <v>142</v>
      </c>
      <c r="D46" s="878"/>
      <c r="E46" s="63"/>
      <c r="F46" s="63"/>
      <c r="G46" s="63"/>
      <c r="H46" s="704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35" ht="12.9" hidden="1" customHeight="1" x14ac:dyDescent="0.3">
      <c r="A47" s="14" t="s">
        <v>90</v>
      </c>
      <c r="B47" s="1339" t="s">
        <v>143</v>
      </c>
      <c r="C47" s="1339"/>
      <c r="D47" s="881"/>
      <c r="E47" s="63"/>
      <c r="F47" s="63"/>
      <c r="G47" s="63"/>
      <c r="H47" s="704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</row>
    <row r="48" spans="1:35" s="44" customFormat="1" ht="12.9" hidden="1" customHeight="1" x14ac:dyDescent="0.25">
      <c r="A48" s="40" t="s">
        <v>90</v>
      </c>
      <c r="B48" s="43"/>
      <c r="C48" s="39" t="s">
        <v>144</v>
      </c>
      <c r="D48" s="878"/>
      <c r="E48" s="63"/>
      <c r="F48" s="63"/>
      <c r="G48" s="63"/>
      <c r="H48" s="704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5" ht="12.9" hidden="1" customHeight="1" x14ac:dyDescent="0.3">
      <c r="A49" s="4" t="s">
        <v>91</v>
      </c>
      <c r="B49" s="1339" t="s">
        <v>145</v>
      </c>
      <c r="C49" s="1339"/>
      <c r="D49" s="881"/>
      <c r="E49" s="63"/>
      <c r="F49" s="63"/>
      <c r="G49" s="63"/>
      <c r="H49" s="704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 s="44" customFormat="1" ht="12.9" hidden="1" customHeight="1" x14ac:dyDescent="0.25">
      <c r="A50" s="40" t="s">
        <v>91</v>
      </c>
      <c r="B50" s="43"/>
      <c r="C50" s="39" t="s">
        <v>92</v>
      </c>
      <c r="D50" s="878"/>
      <c r="E50" s="63"/>
      <c r="F50" s="63"/>
      <c r="G50" s="63"/>
      <c r="H50" s="704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1:35" ht="12.9" hidden="1" customHeight="1" x14ac:dyDescent="0.3">
      <c r="A51" s="14" t="s">
        <v>93</v>
      </c>
      <c r="B51" s="1411" t="s">
        <v>146</v>
      </c>
      <c r="C51" s="1339"/>
      <c r="D51" s="881"/>
      <c r="E51" s="63"/>
      <c r="F51" s="63"/>
      <c r="G51" s="63"/>
      <c r="H51" s="704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</row>
    <row r="52" spans="1:35" s="44" customFormat="1" ht="12.9" hidden="1" customHeight="1" x14ac:dyDescent="0.25">
      <c r="A52" s="36" t="s">
        <v>93</v>
      </c>
      <c r="B52" s="43"/>
      <c r="C52" s="39" t="s">
        <v>147</v>
      </c>
      <c r="D52" s="878"/>
      <c r="E52" s="63"/>
      <c r="F52" s="63"/>
      <c r="G52" s="63"/>
      <c r="H52" s="704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5" s="44" customFormat="1" ht="12.9" hidden="1" customHeight="1" x14ac:dyDescent="0.25">
      <c r="A53" s="36" t="s">
        <v>93</v>
      </c>
      <c r="B53" s="43"/>
      <c r="C53" s="39" t="s">
        <v>137</v>
      </c>
      <c r="D53" s="878"/>
      <c r="E53" s="63"/>
      <c r="F53" s="63"/>
      <c r="G53" s="63"/>
      <c r="H53" s="704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5" s="44" customFormat="1" ht="12.9" hidden="1" customHeight="1" x14ac:dyDescent="0.25">
      <c r="A54" s="41" t="s">
        <v>93</v>
      </c>
      <c r="B54" s="43"/>
      <c r="C54" s="39" t="s">
        <v>148</v>
      </c>
      <c r="D54" s="878"/>
      <c r="E54" s="63"/>
      <c r="F54" s="63"/>
      <c r="G54" s="63"/>
      <c r="H54" s="704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</row>
    <row r="55" spans="1:35" s="44" customFormat="1" ht="12.9" hidden="1" customHeight="1" x14ac:dyDescent="0.25">
      <c r="A55" s="36" t="s">
        <v>93</v>
      </c>
      <c r="B55" s="43"/>
      <c r="C55" s="39" t="s">
        <v>149</v>
      </c>
      <c r="D55" s="878"/>
      <c r="E55" s="63"/>
      <c r="F55" s="63"/>
      <c r="G55" s="63"/>
      <c r="H55" s="704"/>
      <c r="I55" s="64"/>
      <c r="J55" s="64"/>
      <c r="K55" s="64"/>
      <c r="L55" s="64"/>
      <c r="M55" s="64"/>
      <c r="N55" s="64"/>
      <c r="O55" s="64"/>
      <c r="P55" s="64"/>
      <c r="Q55" s="64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5" s="48" customFormat="1" ht="12.9" hidden="1" customHeight="1" x14ac:dyDescent="0.25">
      <c r="A56" s="7" t="s">
        <v>94</v>
      </c>
      <c r="B56" s="1413" t="s">
        <v>150</v>
      </c>
      <c r="C56" s="1414"/>
      <c r="D56" s="882"/>
      <c r="E56" s="63"/>
      <c r="F56" s="63"/>
      <c r="G56" s="63"/>
      <c r="H56" s="704"/>
      <c r="I56" s="63"/>
      <c r="J56" s="63"/>
      <c r="K56" s="63"/>
      <c r="L56" s="63"/>
      <c r="M56" s="63"/>
      <c r="N56" s="63"/>
      <c r="O56" s="63"/>
      <c r="P56" s="63"/>
      <c r="Q56" s="63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</row>
    <row r="57" spans="1:35" ht="7.5" hidden="1" customHeight="1" x14ac:dyDescent="0.3">
      <c r="A57" s="8"/>
      <c r="B57" s="1365"/>
      <c r="C57" s="1365"/>
      <c r="D57" s="883"/>
      <c r="E57" s="63"/>
      <c r="F57" s="63"/>
      <c r="G57" s="63"/>
      <c r="H57" s="704"/>
      <c r="I57" s="275"/>
      <c r="J57" s="275"/>
      <c r="K57" s="275"/>
      <c r="L57" s="275"/>
      <c r="M57" s="275"/>
      <c r="N57" s="275"/>
      <c r="O57" s="275"/>
      <c r="P57" s="275"/>
      <c r="Q57" s="275"/>
      <c r="R57" s="32"/>
      <c r="S57" s="32"/>
      <c r="T57" s="33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ht="12.9" customHeight="1" x14ac:dyDescent="0.3">
      <c r="A58" s="13" t="s">
        <v>96</v>
      </c>
      <c r="B58" s="1339" t="s">
        <v>95</v>
      </c>
      <c r="C58" s="1339"/>
      <c r="D58" s="881">
        <v>0</v>
      </c>
      <c r="E58" s="63">
        <f t="shared" ref="E58:E74" si="19">+I58+O58+R58+U58+X58+AG58</f>
        <v>0</v>
      </c>
      <c r="F58" s="63">
        <f t="shared" ref="F58:F74" si="20">+J58+P58+S58+V58+Y58+AH58</f>
        <v>0</v>
      </c>
      <c r="G58" s="63">
        <f t="shared" ref="G58:G74" si="21">+K58+Q58+T58+W58+Z58+AI58</f>
        <v>0</v>
      </c>
      <c r="H58" s="704"/>
      <c r="I58" s="31"/>
      <c r="J58" s="31"/>
      <c r="K58" s="31"/>
      <c r="L58" s="31"/>
      <c r="M58" s="31"/>
      <c r="N58" s="31"/>
      <c r="O58" s="31"/>
      <c r="P58" s="31"/>
      <c r="Q58" s="31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 ht="12.9" customHeight="1" x14ac:dyDescent="0.3">
      <c r="A59" s="4" t="s">
        <v>98</v>
      </c>
      <c r="B59" s="1339" t="s">
        <v>97</v>
      </c>
      <c r="C59" s="1339"/>
      <c r="D59" s="881">
        <v>0</v>
      </c>
      <c r="E59" s="63">
        <f t="shared" si="19"/>
        <v>0</v>
      </c>
      <c r="F59" s="63">
        <f t="shared" si="20"/>
        <v>0</v>
      </c>
      <c r="G59" s="63">
        <f t="shared" si="21"/>
        <v>0</v>
      </c>
      <c r="H59" s="704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1:35" ht="12.9" customHeight="1" x14ac:dyDescent="0.3">
      <c r="A60" s="4" t="s">
        <v>101</v>
      </c>
      <c r="B60" s="1339" t="s">
        <v>165</v>
      </c>
      <c r="C60" s="1339"/>
      <c r="D60" s="881">
        <v>0</v>
      </c>
      <c r="E60" s="63">
        <f t="shared" si="19"/>
        <v>0</v>
      </c>
      <c r="F60" s="63">
        <f t="shared" si="20"/>
        <v>0</v>
      </c>
      <c r="G60" s="63">
        <f t="shared" si="21"/>
        <v>0</v>
      </c>
      <c r="H60" s="704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1:35" ht="12.9" customHeight="1" x14ac:dyDescent="0.3">
      <c r="A61" s="4" t="s">
        <v>103</v>
      </c>
      <c r="B61" s="1339" t="s">
        <v>102</v>
      </c>
      <c r="C61" s="1339"/>
      <c r="D61" s="881">
        <v>0</v>
      </c>
      <c r="E61" s="63">
        <f t="shared" si="19"/>
        <v>0</v>
      </c>
      <c r="F61" s="63">
        <f t="shared" si="20"/>
        <v>0</v>
      </c>
      <c r="G61" s="63">
        <f t="shared" si="21"/>
        <v>0</v>
      </c>
      <c r="H61" s="704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 ht="12.9" customHeight="1" x14ac:dyDescent="0.3">
      <c r="A62" s="4" t="s">
        <v>105</v>
      </c>
      <c r="B62" s="1339" t="s">
        <v>164</v>
      </c>
      <c r="C62" s="1339"/>
      <c r="D62" s="881">
        <v>0</v>
      </c>
      <c r="E62" s="63">
        <f t="shared" si="19"/>
        <v>0</v>
      </c>
      <c r="F62" s="63">
        <f t="shared" si="20"/>
        <v>0</v>
      </c>
      <c r="G62" s="63">
        <f t="shared" si="21"/>
        <v>0</v>
      </c>
      <c r="H62" s="704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4"/>
      <c r="AB62" s="34"/>
      <c r="AC62" s="34"/>
      <c r="AD62" s="34">
        <v>350</v>
      </c>
      <c r="AE62" s="34"/>
      <c r="AF62" s="34"/>
      <c r="AG62" s="34"/>
      <c r="AH62" s="34"/>
      <c r="AI62" s="34"/>
    </row>
    <row r="63" spans="1:35" ht="12.9" customHeight="1" x14ac:dyDescent="0.3">
      <c r="A63" s="4" t="s">
        <v>107</v>
      </c>
      <c r="B63" s="1322" t="s">
        <v>106</v>
      </c>
      <c r="C63" s="1322"/>
      <c r="D63" s="876">
        <v>338240</v>
      </c>
      <c r="E63" s="63">
        <f t="shared" si="19"/>
        <v>144342</v>
      </c>
      <c r="F63" s="63">
        <f t="shared" si="20"/>
        <v>0</v>
      </c>
      <c r="G63" s="63">
        <f t="shared" si="21"/>
        <v>0</v>
      </c>
      <c r="H63" s="704">
        <f t="shared" si="1"/>
        <v>0.42674432355723746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4"/>
      <c r="AB63" s="34"/>
      <c r="AC63" s="34"/>
      <c r="AD63" s="34"/>
      <c r="AE63" s="34"/>
      <c r="AF63" s="34"/>
      <c r="AG63" s="34">
        <f>SUM(AG64:AG73)</f>
        <v>144342</v>
      </c>
      <c r="AH63" s="34"/>
      <c r="AI63" s="34"/>
    </row>
    <row r="64" spans="1:35" ht="12.9" customHeight="1" x14ac:dyDescent="0.3">
      <c r="A64" s="445"/>
      <c r="B64" s="434"/>
      <c r="C64" s="714" t="s">
        <v>932</v>
      </c>
      <c r="D64" s="877">
        <v>6500</v>
      </c>
      <c r="E64" s="31">
        <f t="shared" si="19"/>
        <v>4394</v>
      </c>
      <c r="F64" s="31">
        <f t="shared" si="20"/>
        <v>0</v>
      </c>
      <c r="G64" s="31">
        <f t="shared" si="21"/>
        <v>0</v>
      </c>
      <c r="H64" s="704">
        <f t="shared" si="1"/>
        <v>0.67600000000000005</v>
      </c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6"/>
      <c r="T64" s="446"/>
      <c r="U64" s="446"/>
      <c r="V64" s="446"/>
      <c r="W64" s="446"/>
      <c r="X64" s="446"/>
      <c r="Y64" s="446"/>
      <c r="Z64" s="446"/>
      <c r="AA64" s="446"/>
      <c r="AB64" s="446"/>
      <c r="AC64" s="446"/>
      <c r="AD64" s="446"/>
      <c r="AE64" s="446"/>
      <c r="AF64" s="446"/>
      <c r="AG64" s="647">
        <v>4394</v>
      </c>
      <c r="AH64" s="31"/>
      <c r="AI64" s="31"/>
    </row>
    <row r="65" spans="1:38" ht="12.9" hidden="1" customHeight="1" x14ac:dyDescent="0.3">
      <c r="A65" s="445"/>
      <c r="B65" s="781"/>
      <c r="C65" s="781" t="s">
        <v>716</v>
      </c>
      <c r="D65" s="877">
        <v>0</v>
      </c>
      <c r="E65" s="31">
        <f t="shared" si="19"/>
        <v>0</v>
      </c>
      <c r="F65" s="31">
        <f t="shared" si="20"/>
        <v>0</v>
      </c>
      <c r="G65" s="31">
        <f t="shared" si="21"/>
        <v>0</v>
      </c>
      <c r="H65" s="704"/>
      <c r="I65" s="446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783"/>
      <c r="AH65" s="446"/>
      <c r="AI65" s="446"/>
    </row>
    <row r="66" spans="1:38" ht="12.9" hidden="1" customHeight="1" x14ac:dyDescent="0.3">
      <c r="A66" s="445"/>
      <c r="B66" s="782"/>
      <c r="C66" s="782" t="s">
        <v>719</v>
      </c>
      <c r="D66" s="877">
        <v>0</v>
      </c>
      <c r="E66" s="31">
        <f t="shared" si="19"/>
        <v>0</v>
      </c>
      <c r="F66" s="31">
        <f t="shared" si="20"/>
        <v>0</v>
      </c>
      <c r="G66" s="31">
        <f t="shared" si="21"/>
        <v>0</v>
      </c>
      <c r="H66" s="704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6"/>
      <c r="U66" s="446"/>
      <c r="V66" s="446"/>
      <c r="W66" s="446"/>
      <c r="X66" s="446"/>
      <c r="Y66" s="446"/>
      <c r="Z66" s="446"/>
      <c r="AA66" s="446"/>
      <c r="AB66" s="446"/>
      <c r="AC66" s="446"/>
      <c r="AD66" s="446"/>
      <c r="AE66" s="446"/>
      <c r="AF66" s="446"/>
      <c r="AG66" s="783"/>
      <c r="AH66" s="446"/>
      <c r="AI66" s="446"/>
    </row>
    <row r="67" spans="1:38" ht="12.9" customHeight="1" x14ac:dyDescent="0.3">
      <c r="A67" s="445"/>
      <c r="B67" s="714"/>
      <c r="C67" s="714" t="s">
        <v>670</v>
      </c>
      <c r="D67" s="877">
        <v>0</v>
      </c>
      <c r="E67" s="31">
        <f t="shared" si="19"/>
        <v>0</v>
      </c>
      <c r="F67" s="31">
        <f t="shared" si="20"/>
        <v>0</v>
      </c>
      <c r="G67" s="31">
        <f t="shared" si="21"/>
        <v>0</v>
      </c>
      <c r="H67" s="704"/>
      <c r="I67" s="446"/>
      <c r="J67" s="446"/>
      <c r="K67" s="446"/>
      <c r="L67" s="446"/>
      <c r="M67" s="446"/>
      <c r="N67" s="446"/>
      <c r="O67" s="446"/>
      <c r="P67" s="446"/>
      <c r="Q67" s="446"/>
      <c r="R67" s="446"/>
      <c r="S67" s="446"/>
      <c r="T67" s="446"/>
      <c r="U67" s="446"/>
      <c r="V67" s="446"/>
      <c r="W67" s="446"/>
      <c r="X67" s="446"/>
      <c r="Y67" s="446"/>
      <c r="Z67" s="446"/>
      <c r="AA67" s="446"/>
      <c r="AB67" s="446"/>
      <c r="AC67" s="446"/>
      <c r="AD67" s="446"/>
      <c r="AE67" s="446"/>
      <c r="AF67" s="446"/>
      <c r="AG67" s="446"/>
      <c r="AH67" s="446"/>
      <c r="AI67" s="446"/>
    </row>
    <row r="68" spans="1:38" ht="12.9" customHeight="1" x14ac:dyDescent="0.3">
      <c r="A68" s="445"/>
      <c r="B68" s="702"/>
      <c r="C68" s="718" t="s">
        <v>760</v>
      </c>
      <c r="D68" s="877">
        <v>239565</v>
      </c>
      <c r="E68" s="31">
        <f t="shared" si="19"/>
        <v>0</v>
      </c>
      <c r="F68" s="31">
        <f t="shared" si="20"/>
        <v>0</v>
      </c>
      <c r="G68" s="31">
        <f t="shared" si="21"/>
        <v>0</v>
      </c>
      <c r="H68" s="704"/>
      <c r="I68" s="446"/>
      <c r="J68" s="446"/>
      <c r="K68" s="446"/>
      <c r="L68" s="446"/>
      <c r="M68" s="446"/>
      <c r="N68" s="446"/>
      <c r="O68" s="446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  <c r="AG68" s="446">
        <v>0</v>
      </c>
      <c r="AH68" s="446"/>
      <c r="AI68" s="446"/>
    </row>
    <row r="69" spans="1:38" ht="12.9" customHeight="1" x14ac:dyDescent="0.3">
      <c r="A69" s="445"/>
      <c r="B69" s="1156"/>
      <c r="C69" s="1156" t="s">
        <v>672</v>
      </c>
      <c r="D69" s="877">
        <v>0</v>
      </c>
      <c r="E69" s="647">
        <f t="shared" si="19"/>
        <v>19500</v>
      </c>
      <c r="F69" s="647">
        <f t="shared" si="20"/>
        <v>0</v>
      </c>
      <c r="G69" s="647">
        <f t="shared" si="21"/>
        <v>0</v>
      </c>
      <c r="H69" s="1001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>
        <f>11846+19500-11846</f>
        <v>19500</v>
      </c>
      <c r="AH69" s="783"/>
      <c r="AI69" s="783"/>
    </row>
    <row r="70" spans="1:38" ht="12.9" customHeight="1" x14ac:dyDescent="0.3">
      <c r="A70" s="445"/>
      <c r="B70" s="702"/>
      <c r="C70" s="714" t="s">
        <v>788</v>
      </c>
      <c r="D70" s="877">
        <v>1050</v>
      </c>
      <c r="E70" s="31">
        <f t="shared" si="19"/>
        <v>2340</v>
      </c>
      <c r="F70" s="31">
        <f t="shared" si="20"/>
        <v>0</v>
      </c>
      <c r="G70" s="31">
        <f t="shared" si="21"/>
        <v>0</v>
      </c>
      <c r="H70" s="704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6"/>
      <c r="AE70" s="446"/>
      <c r="AF70" s="446"/>
      <c r="AG70" s="446">
        <v>2340</v>
      </c>
      <c r="AH70" s="446"/>
      <c r="AI70" s="446"/>
    </row>
    <row r="71" spans="1:38" s="1003" customFormat="1" ht="12.9" hidden="1" customHeight="1" x14ac:dyDescent="0.3">
      <c r="A71" s="445"/>
      <c r="B71" s="994"/>
      <c r="C71" s="994" t="s">
        <v>786</v>
      </c>
      <c r="D71" s="877">
        <v>11262</v>
      </c>
      <c r="E71" s="647">
        <f t="shared" si="19"/>
        <v>0</v>
      </c>
      <c r="F71" s="647"/>
      <c r="G71" s="647"/>
      <c r="H71" s="1001"/>
      <c r="I71" s="783"/>
      <c r="J71" s="783"/>
      <c r="K71" s="783"/>
      <c r="L71" s="783"/>
      <c r="M71" s="783"/>
      <c r="N71" s="783"/>
      <c r="O71" s="783"/>
      <c r="P71" s="783"/>
      <c r="Q71" s="783"/>
      <c r="R71" s="783"/>
      <c r="S71" s="783"/>
      <c r="T71" s="783"/>
      <c r="U71" s="783"/>
      <c r="V71" s="783"/>
      <c r="W71" s="783"/>
      <c r="X71" s="783"/>
      <c r="Y71" s="783"/>
      <c r="Z71" s="783"/>
      <c r="AA71" s="783"/>
      <c r="AB71" s="783"/>
      <c r="AC71" s="783"/>
      <c r="AD71" s="783"/>
      <c r="AE71" s="783"/>
      <c r="AF71" s="783"/>
      <c r="AG71" s="783"/>
      <c r="AH71" s="783"/>
      <c r="AI71" s="783"/>
      <c r="AJ71" s="1002"/>
      <c r="AK71" s="1002"/>
      <c r="AL71" s="1002"/>
    </row>
    <row r="72" spans="1:38" ht="12.9" customHeight="1" x14ac:dyDescent="0.3">
      <c r="A72" s="445"/>
      <c r="B72" s="434"/>
      <c r="C72" s="714" t="s">
        <v>671</v>
      </c>
      <c r="D72" s="877">
        <v>10000</v>
      </c>
      <c r="E72" s="31">
        <f t="shared" si="19"/>
        <v>25600</v>
      </c>
      <c r="F72" s="31">
        <f t="shared" si="20"/>
        <v>0</v>
      </c>
      <c r="G72" s="31">
        <f t="shared" si="21"/>
        <v>0</v>
      </c>
      <c r="H72" s="704">
        <f t="shared" si="1"/>
        <v>2.56</v>
      </c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446"/>
      <c r="Z72" s="446"/>
      <c r="AA72" s="446"/>
      <c r="AB72" s="446"/>
      <c r="AC72" s="446"/>
      <c r="AD72" s="446"/>
      <c r="AE72" s="446"/>
      <c r="AF72" s="446"/>
      <c r="AG72" s="783">
        <f>10000+15600</f>
        <v>25600</v>
      </c>
      <c r="AH72" s="446"/>
      <c r="AI72" s="446"/>
    </row>
    <row r="73" spans="1:38" x14ac:dyDescent="0.3">
      <c r="A73" s="445"/>
      <c r="B73" s="702"/>
      <c r="C73" s="702" t="s">
        <v>652</v>
      </c>
      <c r="D73" s="877">
        <v>69863</v>
      </c>
      <c r="E73" s="31">
        <f>+I73+O73+R73+U73+X73+AG73</f>
        <v>92508</v>
      </c>
      <c r="F73" s="31">
        <f t="shared" si="20"/>
        <v>0</v>
      </c>
      <c r="G73" s="31">
        <f t="shared" si="21"/>
        <v>0</v>
      </c>
      <c r="H73" s="704"/>
      <c r="I73" s="446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46"/>
      <c r="U73" s="446"/>
      <c r="V73" s="446"/>
      <c r="W73" s="446"/>
      <c r="X73" s="446"/>
      <c r="Y73" s="446"/>
      <c r="Z73" s="446"/>
      <c r="AA73" s="446"/>
      <c r="AB73" s="446"/>
      <c r="AC73" s="446"/>
      <c r="AD73" s="446"/>
      <c r="AE73" s="446"/>
      <c r="AF73" s="446"/>
      <c r="AG73" s="446">
        <f>91926+582</f>
        <v>92508</v>
      </c>
      <c r="AH73" s="446"/>
      <c r="AI73" s="446"/>
    </row>
    <row r="74" spans="1:38" s="48" customFormat="1" ht="12.9" customHeight="1" x14ac:dyDescent="0.25">
      <c r="A74" s="7" t="s">
        <v>108</v>
      </c>
      <c r="B74" s="1325" t="s">
        <v>163</v>
      </c>
      <c r="C74" s="1325"/>
      <c r="D74" s="872">
        <v>338240</v>
      </c>
      <c r="E74" s="63">
        <f t="shared" si="19"/>
        <v>144342</v>
      </c>
      <c r="F74" s="63">
        <f t="shared" si="20"/>
        <v>0</v>
      </c>
      <c r="G74" s="63">
        <f t="shared" si="21"/>
        <v>0</v>
      </c>
      <c r="H74" s="704">
        <f t="shared" si="1"/>
        <v>0.42674432355723746</v>
      </c>
      <c r="I74" s="60">
        <f>+I63+I62+I61+I60+I59+I58</f>
        <v>0</v>
      </c>
      <c r="J74" s="60">
        <f>+J63+J62+J61+J60+J59+J58</f>
        <v>0</v>
      </c>
      <c r="K74" s="60">
        <f>+K63+K62+K61+K60+K59+K58</f>
        <v>0</v>
      </c>
      <c r="L74" s="60"/>
      <c r="M74" s="60"/>
      <c r="N74" s="60"/>
      <c r="O74" s="60"/>
      <c r="P74" s="60"/>
      <c r="Q74" s="60"/>
      <c r="R74" s="60">
        <f t="shared" ref="R74:Z74" si="22">+R63+R62+R61+R60+R59+R58</f>
        <v>0</v>
      </c>
      <c r="S74" s="60">
        <f t="shared" si="22"/>
        <v>0</v>
      </c>
      <c r="T74" s="60">
        <f t="shared" si="22"/>
        <v>0</v>
      </c>
      <c r="U74" s="60">
        <f t="shared" si="22"/>
        <v>0</v>
      </c>
      <c r="V74" s="60">
        <f t="shared" si="22"/>
        <v>0</v>
      </c>
      <c r="W74" s="60">
        <f t="shared" si="22"/>
        <v>0</v>
      </c>
      <c r="X74" s="60">
        <f t="shared" si="22"/>
        <v>0</v>
      </c>
      <c r="Y74" s="60">
        <f t="shared" si="22"/>
        <v>0</v>
      </c>
      <c r="Z74" s="60">
        <f t="shared" si="22"/>
        <v>0</v>
      </c>
      <c r="AA74" s="60">
        <f t="shared" ref="AA74:AC74" si="23">+AA63+AA62+AA61+AA60+AA59+AA58</f>
        <v>0</v>
      </c>
      <c r="AB74" s="60">
        <f t="shared" si="23"/>
        <v>0</v>
      </c>
      <c r="AC74" s="60">
        <f t="shared" si="23"/>
        <v>0</v>
      </c>
      <c r="AD74" s="60"/>
      <c r="AE74" s="60"/>
      <c r="AF74" s="60"/>
      <c r="AG74" s="60">
        <f>+AG63+AG62+AG61+AG60+AG59+AG58</f>
        <v>144342</v>
      </c>
      <c r="AH74" s="60">
        <f>+AH63+AH62+AH61+AH60+AH59+AH58</f>
        <v>0</v>
      </c>
      <c r="AI74" s="60">
        <f>+AI63+AI62+AI61+AI60+AI59+AI58</f>
        <v>0</v>
      </c>
    </row>
    <row r="75" spans="1:38" ht="11.25" customHeight="1" x14ac:dyDescent="0.3">
      <c r="A75" s="8"/>
      <c r="B75" s="9"/>
      <c r="C75" s="9"/>
      <c r="D75" s="873"/>
      <c r="E75" s="63"/>
      <c r="F75" s="63"/>
      <c r="G75" s="63"/>
      <c r="H75" s="704"/>
      <c r="I75" s="32"/>
      <c r="J75" s="32"/>
      <c r="K75" s="33"/>
      <c r="L75" s="32"/>
      <c r="M75" s="32"/>
      <c r="N75" s="32"/>
      <c r="O75" s="32"/>
      <c r="P75" s="32"/>
      <c r="Q75" s="32"/>
      <c r="R75" s="32"/>
      <c r="S75" s="32"/>
      <c r="T75" s="33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1:38" ht="12.9" hidden="1" customHeight="1" x14ac:dyDescent="0.3">
      <c r="A76" s="13" t="s">
        <v>110</v>
      </c>
      <c r="B76" s="1324" t="s">
        <v>109</v>
      </c>
      <c r="C76" s="1324"/>
      <c r="D76" s="875"/>
      <c r="E76" s="63"/>
      <c r="F76" s="63"/>
      <c r="G76" s="63"/>
      <c r="H76" s="70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1:38" ht="12.9" hidden="1" customHeight="1" x14ac:dyDescent="0.3">
      <c r="A77" s="4" t="s">
        <v>111</v>
      </c>
      <c r="B77" s="1322" t="s">
        <v>162</v>
      </c>
      <c r="C77" s="1322"/>
      <c r="D77" s="876"/>
      <c r="E77" s="63"/>
      <c r="F77" s="63"/>
      <c r="G77" s="63"/>
      <c r="H77" s="704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1:38" s="44" customFormat="1" ht="12.9" hidden="1" customHeight="1" x14ac:dyDescent="0.25">
      <c r="A78" s="40" t="s">
        <v>111</v>
      </c>
      <c r="B78" s="43"/>
      <c r="C78" s="46" t="s">
        <v>112</v>
      </c>
      <c r="D78" s="879"/>
      <c r="E78" s="63"/>
      <c r="F78" s="63"/>
      <c r="G78" s="63"/>
      <c r="H78" s="704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</row>
    <row r="79" spans="1:38" ht="12.9" hidden="1" customHeight="1" x14ac:dyDescent="0.3">
      <c r="A79" s="4" t="s">
        <v>114</v>
      </c>
      <c r="B79" s="1322" t="s">
        <v>113</v>
      </c>
      <c r="C79" s="1322"/>
      <c r="D79" s="876"/>
      <c r="E79" s="63"/>
      <c r="F79" s="63"/>
      <c r="G79" s="63"/>
      <c r="H79" s="704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1:38" ht="12.9" hidden="1" customHeight="1" x14ac:dyDescent="0.3">
      <c r="A80" s="4" t="s">
        <v>116</v>
      </c>
      <c r="B80" s="1322" t="s">
        <v>115</v>
      </c>
      <c r="C80" s="1322"/>
      <c r="D80" s="876"/>
      <c r="E80" s="63"/>
      <c r="F80" s="63"/>
      <c r="G80" s="63"/>
      <c r="H80" s="704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1:35" ht="12.9" hidden="1" customHeight="1" x14ac:dyDescent="0.3">
      <c r="A81" s="4" t="s">
        <v>118</v>
      </c>
      <c r="B81" s="1322" t="s">
        <v>117</v>
      </c>
      <c r="C81" s="1322"/>
      <c r="D81" s="876"/>
      <c r="E81" s="63"/>
      <c r="F81" s="63"/>
      <c r="G81" s="63"/>
      <c r="H81" s="704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1:35" ht="12.9" hidden="1" customHeight="1" x14ac:dyDescent="0.3">
      <c r="A82" s="4" t="s">
        <v>120</v>
      </c>
      <c r="B82" s="1322" t="s">
        <v>119</v>
      </c>
      <c r="C82" s="1322"/>
      <c r="D82" s="876"/>
      <c r="E82" s="63"/>
      <c r="F82" s="63"/>
      <c r="G82" s="63"/>
      <c r="H82" s="704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1:35" ht="12.9" hidden="1" customHeight="1" x14ac:dyDescent="0.3">
      <c r="A83" s="4" t="s">
        <v>122</v>
      </c>
      <c r="B83" s="1322" t="s">
        <v>121</v>
      </c>
      <c r="C83" s="1322"/>
      <c r="D83" s="876"/>
      <c r="E83" s="63"/>
      <c r="F83" s="63"/>
      <c r="G83" s="63"/>
      <c r="H83" s="704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1:35" s="48" customFormat="1" ht="12.9" hidden="1" customHeight="1" x14ac:dyDescent="0.25">
      <c r="A84" s="7" t="s">
        <v>123</v>
      </c>
      <c r="B84" s="1325" t="s">
        <v>161</v>
      </c>
      <c r="C84" s="1325"/>
      <c r="D84" s="872"/>
      <c r="E84" s="63"/>
      <c r="F84" s="63"/>
      <c r="G84" s="63"/>
      <c r="H84" s="704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</row>
    <row r="85" spans="1:35" ht="5.25" hidden="1" customHeight="1" x14ac:dyDescent="0.3">
      <c r="A85" s="8"/>
      <c r="B85" s="9"/>
      <c r="C85" s="9"/>
      <c r="D85" s="873"/>
      <c r="E85" s="63"/>
      <c r="F85" s="63"/>
      <c r="G85" s="63"/>
      <c r="H85" s="704"/>
      <c r="I85" s="32"/>
      <c r="J85" s="32"/>
      <c r="K85" s="33"/>
      <c r="L85" s="32"/>
      <c r="M85" s="32"/>
      <c r="N85" s="32"/>
      <c r="O85" s="32"/>
      <c r="P85" s="32"/>
      <c r="Q85" s="32"/>
      <c r="R85" s="32"/>
      <c r="S85" s="32"/>
      <c r="T85" s="33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</row>
    <row r="86" spans="1:35" ht="12.9" hidden="1" customHeight="1" x14ac:dyDescent="0.3">
      <c r="A86" s="4" t="s">
        <v>125</v>
      </c>
      <c r="B86" s="1322" t="s">
        <v>124</v>
      </c>
      <c r="C86" s="1322"/>
      <c r="D86" s="876"/>
      <c r="E86" s="63"/>
      <c r="F86" s="63"/>
      <c r="G86" s="63"/>
      <c r="H86" s="704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1:35" ht="12.9" hidden="1" customHeight="1" x14ac:dyDescent="0.3">
      <c r="A87" s="4" t="s">
        <v>127</v>
      </c>
      <c r="B87" s="1322" t="s">
        <v>126</v>
      </c>
      <c r="C87" s="1322"/>
      <c r="D87" s="876"/>
      <c r="E87" s="63"/>
      <c r="F87" s="63"/>
      <c r="G87" s="63"/>
      <c r="H87" s="704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1:35" ht="12.9" hidden="1" customHeight="1" x14ac:dyDescent="0.3">
      <c r="A88" s="4" t="s">
        <v>129</v>
      </c>
      <c r="B88" s="1322" t="s">
        <v>128</v>
      </c>
      <c r="C88" s="1322"/>
      <c r="D88" s="876"/>
      <c r="E88" s="63"/>
      <c r="F88" s="63"/>
      <c r="G88" s="63"/>
      <c r="H88" s="704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1:35" ht="12.9" hidden="1" customHeight="1" x14ac:dyDescent="0.3">
      <c r="A89" s="4" t="s">
        <v>131</v>
      </c>
      <c r="B89" s="1322" t="s">
        <v>130</v>
      </c>
      <c r="C89" s="1322"/>
      <c r="D89" s="876"/>
      <c r="E89" s="63"/>
      <c r="F89" s="63"/>
      <c r="G89" s="63"/>
      <c r="H89" s="704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1:35" s="48" customFormat="1" ht="12.9" hidden="1" customHeight="1" x14ac:dyDescent="0.25">
      <c r="A90" s="7" t="s">
        <v>132</v>
      </c>
      <c r="B90" s="1325" t="s">
        <v>160</v>
      </c>
      <c r="C90" s="1325"/>
      <c r="D90" s="872"/>
      <c r="E90" s="63"/>
      <c r="F90" s="63"/>
      <c r="G90" s="63"/>
      <c r="H90" s="704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</row>
    <row r="91" spans="1:35" ht="12.9" hidden="1" customHeight="1" x14ac:dyDescent="0.3">
      <c r="A91" s="8"/>
      <c r="B91" s="9"/>
      <c r="C91" s="9"/>
      <c r="D91" s="873"/>
      <c r="E91" s="63"/>
      <c r="F91" s="63"/>
      <c r="G91" s="63"/>
      <c r="H91" s="704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1:35" ht="12.9" hidden="1" customHeight="1" x14ac:dyDescent="0.3">
      <c r="A92" s="118" t="s">
        <v>383</v>
      </c>
      <c r="B92" s="1324" t="s">
        <v>384</v>
      </c>
      <c r="C92" s="1324"/>
      <c r="D92" s="875"/>
      <c r="E92" s="63"/>
      <c r="F92" s="63"/>
      <c r="G92" s="63"/>
      <c r="H92" s="704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</row>
    <row r="93" spans="1:35" ht="12.9" hidden="1" customHeight="1" x14ac:dyDescent="0.3">
      <c r="A93" s="118" t="s">
        <v>396</v>
      </c>
      <c r="B93" s="1337" t="s">
        <v>397</v>
      </c>
      <c r="C93" s="1338"/>
      <c r="D93" s="884"/>
      <c r="E93" s="63"/>
      <c r="F93" s="63"/>
      <c r="G93" s="63"/>
      <c r="H93" s="704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</row>
    <row r="94" spans="1:35" ht="12.9" hidden="1" customHeight="1" x14ac:dyDescent="0.3">
      <c r="A94" s="13" t="s">
        <v>133</v>
      </c>
      <c r="B94" s="1324" t="s">
        <v>159</v>
      </c>
      <c r="C94" s="1324"/>
      <c r="D94" s="875"/>
      <c r="E94" s="63"/>
      <c r="F94" s="63"/>
      <c r="G94" s="63"/>
      <c r="H94" s="70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</row>
    <row r="95" spans="1:35" s="48" customFormat="1" ht="12.9" hidden="1" customHeight="1" x14ac:dyDescent="0.25">
      <c r="A95" s="16" t="s">
        <v>134</v>
      </c>
      <c r="B95" s="1335" t="s">
        <v>158</v>
      </c>
      <c r="C95" s="1335"/>
      <c r="D95" s="885"/>
      <c r="E95" s="63"/>
      <c r="F95" s="63"/>
      <c r="G95" s="63"/>
      <c r="H95" s="704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</row>
    <row r="96" spans="1:35" ht="12.9" hidden="1" customHeight="1" x14ac:dyDescent="0.3">
      <c r="A96" s="8"/>
      <c r="B96" s="17"/>
      <c r="C96" s="17"/>
      <c r="D96" s="886"/>
      <c r="E96" s="63"/>
      <c r="F96" s="63"/>
      <c r="G96" s="63"/>
      <c r="H96" s="704"/>
      <c r="I96" s="32"/>
      <c r="J96" s="32"/>
      <c r="K96" s="33"/>
      <c r="L96" s="32"/>
      <c r="M96" s="32"/>
      <c r="N96" s="32"/>
      <c r="O96" s="32"/>
      <c r="P96" s="32"/>
      <c r="Q96" s="32"/>
      <c r="R96" s="32"/>
      <c r="S96" s="32"/>
      <c r="T96" s="33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</row>
    <row r="97" spans="1:35" s="48" customFormat="1" ht="12.9" customHeight="1" x14ac:dyDescent="0.25">
      <c r="A97" s="18" t="s">
        <v>135</v>
      </c>
      <c r="B97" s="1364" t="s">
        <v>157</v>
      </c>
      <c r="C97" s="1364"/>
      <c r="D97" s="887">
        <v>448017</v>
      </c>
      <c r="E97" s="63">
        <f>+E74+E36+E10+E8</f>
        <v>232339</v>
      </c>
      <c r="F97" s="63">
        <f>+J97+P97+S97+V97+Y97+AH97</f>
        <v>0</v>
      </c>
      <c r="G97" s="63">
        <f>+K97+Q97+T97+W97+Z97+AI97</f>
        <v>0</v>
      </c>
      <c r="H97" s="704">
        <f t="shared" ref="H97:H104" si="24">+E97/D97</f>
        <v>0.51859416048944573</v>
      </c>
      <c r="I97" s="59">
        <f t="shared" ref="I97:AI97" si="25">+I95+I90+I84+I74+I56+I36+I10+I8</f>
        <v>7621</v>
      </c>
      <c r="J97" s="59">
        <f t="shared" si="25"/>
        <v>0</v>
      </c>
      <c r="K97" s="59">
        <f t="shared" si="25"/>
        <v>0</v>
      </c>
      <c r="L97" s="59">
        <f t="shared" si="25"/>
        <v>50453</v>
      </c>
      <c r="M97" s="59">
        <f t="shared" si="25"/>
        <v>0</v>
      </c>
      <c r="N97" s="59">
        <f t="shared" si="25"/>
        <v>0</v>
      </c>
      <c r="O97" s="59">
        <f t="shared" si="25"/>
        <v>16779</v>
      </c>
      <c r="P97" s="59">
        <f t="shared" si="25"/>
        <v>0</v>
      </c>
      <c r="Q97" s="59">
        <f t="shared" si="25"/>
        <v>0</v>
      </c>
      <c r="R97" s="59">
        <f t="shared" si="25"/>
        <v>0</v>
      </c>
      <c r="S97" s="59">
        <f t="shared" si="25"/>
        <v>0</v>
      </c>
      <c r="T97" s="59">
        <f t="shared" si="25"/>
        <v>0</v>
      </c>
      <c r="U97" s="59">
        <f t="shared" si="25"/>
        <v>0</v>
      </c>
      <c r="V97" s="59">
        <f t="shared" si="25"/>
        <v>0</v>
      </c>
      <c r="W97" s="59">
        <f t="shared" si="25"/>
        <v>0</v>
      </c>
      <c r="X97" s="59">
        <f t="shared" si="25"/>
        <v>2500</v>
      </c>
      <c r="Y97" s="59">
        <f t="shared" si="25"/>
        <v>0</v>
      </c>
      <c r="Z97" s="59">
        <f t="shared" si="25"/>
        <v>0</v>
      </c>
      <c r="AA97" s="59">
        <f t="shared" si="25"/>
        <v>5725</v>
      </c>
      <c r="AB97" s="59">
        <f t="shared" si="25"/>
        <v>0</v>
      </c>
      <c r="AC97" s="59">
        <f t="shared" si="25"/>
        <v>0</v>
      </c>
      <c r="AD97" s="59">
        <f t="shared" si="25"/>
        <v>5219</v>
      </c>
      <c r="AE97" s="59">
        <f t="shared" si="25"/>
        <v>0</v>
      </c>
      <c r="AF97" s="59">
        <f t="shared" si="25"/>
        <v>0</v>
      </c>
      <c r="AG97" s="59">
        <f t="shared" si="25"/>
        <v>144342</v>
      </c>
      <c r="AH97" s="59">
        <f t="shared" si="25"/>
        <v>0</v>
      </c>
      <c r="AI97" s="59">
        <f t="shared" si="25"/>
        <v>0</v>
      </c>
    </row>
    <row r="98" spans="1:35" ht="12.9" customHeight="1" x14ac:dyDescent="0.3">
      <c r="D98" s="888"/>
      <c r="E98" s="63"/>
      <c r="F98" s="63"/>
      <c r="G98" s="63"/>
      <c r="H98" s="704"/>
    </row>
    <row r="99" spans="1:35" ht="12.9" customHeight="1" x14ac:dyDescent="0.3">
      <c r="A99" s="72" t="s">
        <v>268</v>
      </c>
      <c r="B99" s="1415" t="s">
        <v>267</v>
      </c>
      <c r="C99" s="1416"/>
      <c r="D99" s="889">
        <v>0</v>
      </c>
      <c r="E99" s="63">
        <f t="shared" ref="E99:G104" si="26">+I99+O99+R99+U99+X99+AG99</f>
        <v>0</v>
      </c>
      <c r="F99" s="63">
        <f t="shared" si="26"/>
        <v>0</v>
      </c>
      <c r="G99" s="63">
        <f t="shared" si="26"/>
        <v>0</v>
      </c>
      <c r="H99" s="704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12.9" customHeight="1" x14ac:dyDescent="0.3">
      <c r="A100" s="72" t="s">
        <v>376</v>
      </c>
      <c r="B100" s="1415" t="s">
        <v>379</v>
      </c>
      <c r="C100" s="1416"/>
      <c r="D100" s="889">
        <v>0</v>
      </c>
      <c r="E100" s="63">
        <f t="shared" si="26"/>
        <v>0</v>
      </c>
      <c r="F100" s="63">
        <f t="shared" si="26"/>
        <v>0</v>
      </c>
      <c r="G100" s="63">
        <f t="shared" si="26"/>
        <v>0</v>
      </c>
      <c r="H100" s="704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12.9" customHeight="1" x14ac:dyDescent="0.3">
      <c r="A101" s="72" t="s">
        <v>377</v>
      </c>
      <c r="B101" s="1415" t="s">
        <v>378</v>
      </c>
      <c r="C101" s="1416"/>
      <c r="D101" s="889">
        <v>0</v>
      </c>
      <c r="E101" s="63">
        <f t="shared" si="26"/>
        <v>0</v>
      </c>
      <c r="F101" s="63">
        <f t="shared" si="26"/>
        <v>0</v>
      </c>
      <c r="G101" s="63">
        <f t="shared" si="26"/>
        <v>0</v>
      </c>
      <c r="H101" s="704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s="48" customFormat="1" ht="12.9" customHeight="1" x14ac:dyDescent="0.25">
      <c r="A102" s="71" t="s">
        <v>270</v>
      </c>
      <c r="B102" s="1419" t="s">
        <v>269</v>
      </c>
      <c r="C102" s="1419"/>
      <c r="D102" s="890">
        <v>0</v>
      </c>
      <c r="E102" s="63">
        <f t="shared" si="26"/>
        <v>0</v>
      </c>
      <c r="F102" s="63">
        <f t="shared" si="26"/>
        <v>0</v>
      </c>
      <c r="G102" s="63">
        <f t="shared" si="26"/>
        <v>0</v>
      </c>
      <c r="H102" s="704"/>
      <c r="I102" s="49"/>
      <c r="J102" s="49"/>
      <c r="K102" s="49"/>
      <c r="L102" s="49"/>
      <c r="M102" s="49"/>
      <c r="N102" s="49"/>
      <c r="O102" s="49"/>
      <c r="P102" s="49"/>
      <c r="Q102" s="49"/>
      <c r="R102" s="49">
        <f t="shared" ref="R102:AG102" si="27">SUM(R99:R101)</f>
        <v>0</v>
      </c>
      <c r="S102" s="49">
        <f t="shared" si="27"/>
        <v>0</v>
      </c>
      <c r="T102" s="49">
        <f t="shared" si="27"/>
        <v>0</v>
      </c>
      <c r="U102" s="49">
        <f t="shared" si="27"/>
        <v>0</v>
      </c>
      <c r="V102" s="49">
        <f t="shared" si="27"/>
        <v>0</v>
      </c>
      <c r="W102" s="49">
        <f t="shared" si="27"/>
        <v>0</v>
      </c>
      <c r="X102" s="49">
        <f t="shared" si="27"/>
        <v>0</v>
      </c>
      <c r="Y102" s="49">
        <f t="shared" si="27"/>
        <v>0</v>
      </c>
      <c r="Z102" s="49">
        <f t="shared" si="27"/>
        <v>0</v>
      </c>
      <c r="AA102" s="49"/>
      <c r="AB102" s="49"/>
      <c r="AC102" s="49"/>
      <c r="AD102" s="49"/>
      <c r="AE102" s="49"/>
      <c r="AF102" s="49"/>
      <c r="AG102" s="49">
        <f t="shared" si="27"/>
        <v>0</v>
      </c>
      <c r="AH102" s="49">
        <f>SUM(AH99:AH101)</f>
        <v>0</v>
      </c>
      <c r="AI102" s="49">
        <f>SUM(AI99:AI101)</f>
        <v>0</v>
      </c>
    </row>
    <row r="103" spans="1:35" s="48" customFormat="1" ht="12.9" customHeight="1" x14ac:dyDescent="0.25">
      <c r="A103" s="71" t="s">
        <v>380</v>
      </c>
      <c r="B103" s="1417" t="s">
        <v>381</v>
      </c>
      <c r="C103" s="1418"/>
      <c r="D103" s="891">
        <v>447990</v>
      </c>
      <c r="E103" s="63">
        <f t="shared" si="26"/>
        <v>459415</v>
      </c>
      <c r="F103" s="63">
        <f t="shared" si="26"/>
        <v>0</v>
      </c>
      <c r="G103" s="63">
        <f t="shared" si="26"/>
        <v>0</v>
      </c>
      <c r="H103" s="704">
        <f t="shared" si="24"/>
        <v>1.025502801401817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>
        <v>459415</v>
      </c>
      <c r="AH103" s="49"/>
      <c r="AI103" s="49"/>
    </row>
    <row r="104" spans="1:35" s="48" customFormat="1" ht="12.9" customHeight="1" x14ac:dyDescent="0.25">
      <c r="A104" s="71" t="s">
        <v>271</v>
      </c>
      <c r="B104" s="84" t="s">
        <v>277</v>
      </c>
      <c r="C104" s="96"/>
      <c r="D104" s="892">
        <v>447990</v>
      </c>
      <c r="E104" s="63">
        <f t="shared" si="26"/>
        <v>459415</v>
      </c>
      <c r="F104" s="63">
        <f t="shared" si="26"/>
        <v>0</v>
      </c>
      <c r="G104" s="63">
        <f t="shared" si="26"/>
        <v>0</v>
      </c>
      <c r="H104" s="704">
        <f t="shared" si="24"/>
        <v>1.025502801401817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>
        <f t="shared" ref="R104:AI104" si="28">+R103+R102</f>
        <v>0</v>
      </c>
      <c r="S104" s="49">
        <f t="shared" si="28"/>
        <v>0</v>
      </c>
      <c r="T104" s="49">
        <f t="shared" si="28"/>
        <v>0</v>
      </c>
      <c r="U104" s="49">
        <f t="shared" si="28"/>
        <v>0</v>
      </c>
      <c r="V104" s="49">
        <f t="shared" si="28"/>
        <v>0</v>
      </c>
      <c r="W104" s="49">
        <f t="shared" si="28"/>
        <v>0</v>
      </c>
      <c r="X104" s="49">
        <f t="shared" si="28"/>
        <v>0</v>
      </c>
      <c r="Y104" s="49">
        <f t="shared" si="28"/>
        <v>0</v>
      </c>
      <c r="Z104" s="49">
        <f t="shared" si="28"/>
        <v>0</v>
      </c>
      <c r="AA104" s="49">
        <f t="shared" si="28"/>
        <v>0</v>
      </c>
      <c r="AB104" s="49">
        <f t="shared" si="28"/>
        <v>0</v>
      </c>
      <c r="AC104" s="49">
        <f t="shared" si="28"/>
        <v>0</v>
      </c>
      <c r="AD104" s="49"/>
      <c r="AE104" s="49"/>
      <c r="AF104" s="49"/>
      <c r="AG104" s="49">
        <f t="shared" si="28"/>
        <v>459415</v>
      </c>
      <c r="AH104" s="49">
        <f t="shared" si="28"/>
        <v>0</v>
      </c>
      <c r="AI104" s="49">
        <f t="shared" si="28"/>
        <v>0</v>
      </c>
    </row>
  </sheetData>
  <mergeCells count="95">
    <mergeCell ref="B42:C42"/>
    <mergeCell ref="B100:C100"/>
    <mergeCell ref="B101:C101"/>
    <mergeCell ref="B103:C103"/>
    <mergeCell ref="B92:C92"/>
    <mergeCell ref="B97:C97"/>
    <mergeCell ref="B102:C102"/>
    <mergeCell ref="B99:C99"/>
    <mergeCell ref="B93:C93"/>
    <mergeCell ref="B26:C26"/>
    <mergeCell ref="B33:C33"/>
    <mergeCell ref="B23:C23"/>
    <mergeCell ref="B79:C79"/>
    <mergeCell ref="B61:C61"/>
    <mergeCell ref="B62:C62"/>
    <mergeCell ref="B63:C63"/>
    <mergeCell ref="B74:C74"/>
    <mergeCell ref="B76:C76"/>
    <mergeCell ref="B77:C77"/>
    <mergeCell ref="B58:C58"/>
    <mergeCell ref="B29:C29"/>
    <mergeCell ref="B30:C30"/>
    <mergeCell ref="B31:C31"/>
    <mergeCell ref="B32:C32"/>
    <mergeCell ref="B41:C41"/>
    <mergeCell ref="B22:C22"/>
    <mergeCell ref="B38:C38"/>
    <mergeCell ref="B90:C90"/>
    <mergeCell ref="B94:C94"/>
    <mergeCell ref="B95:C95"/>
    <mergeCell ref="B80:C80"/>
    <mergeCell ref="B81:C81"/>
    <mergeCell ref="B82:C82"/>
    <mergeCell ref="B83:C83"/>
    <mergeCell ref="B84:C84"/>
    <mergeCell ref="B86:C86"/>
    <mergeCell ref="B87:C87"/>
    <mergeCell ref="B88:C88"/>
    <mergeCell ref="B89:C89"/>
    <mergeCell ref="B56:C56"/>
    <mergeCell ref="B57:C57"/>
    <mergeCell ref="B10:C10"/>
    <mergeCell ref="B59:C59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45:C45"/>
    <mergeCell ref="B47:C47"/>
    <mergeCell ref="B49:C49"/>
    <mergeCell ref="B12:C12"/>
    <mergeCell ref="B28:C28"/>
    <mergeCell ref="X3:Z3"/>
    <mergeCell ref="B6:C6"/>
    <mergeCell ref="B7:C7"/>
    <mergeCell ref="B8:C8"/>
    <mergeCell ref="L3:N3"/>
    <mergeCell ref="H3:H5"/>
    <mergeCell ref="AD3:AF3"/>
    <mergeCell ref="B20:C20"/>
    <mergeCell ref="B21:C21"/>
    <mergeCell ref="B17:C17"/>
    <mergeCell ref="B18:C18"/>
    <mergeCell ref="B14:C14"/>
    <mergeCell ref="B19:C19"/>
    <mergeCell ref="B13:C13"/>
    <mergeCell ref="B15:C15"/>
    <mergeCell ref="B16:C16"/>
    <mergeCell ref="U4:W4"/>
    <mergeCell ref="X4:Z4"/>
    <mergeCell ref="B3:C5"/>
    <mergeCell ref="R3:T3"/>
    <mergeCell ref="R4:T4"/>
    <mergeCell ref="U3:W3"/>
    <mergeCell ref="AG4:AI4"/>
    <mergeCell ref="AD4:AF4"/>
    <mergeCell ref="A1:AI1"/>
    <mergeCell ref="A2:AI2"/>
    <mergeCell ref="I3:K3"/>
    <mergeCell ref="O3:Q3"/>
    <mergeCell ref="I4:K4"/>
    <mergeCell ref="O4:Q4"/>
    <mergeCell ref="AG3:AI3"/>
    <mergeCell ref="E3:G3"/>
    <mergeCell ref="E4:G4"/>
    <mergeCell ref="A3:A5"/>
    <mergeCell ref="L4:N4"/>
    <mergeCell ref="AA3:AC3"/>
    <mergeCell ref="AA4:AC4"/>
    <mergeCell ref="D3:D5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5" fitToWidth="2" orientation="landscape" r:id="rId1"/>
  <headerFooter>
    <oddHeader>&amp;C&amp;"Times New Roman,Félkövér"&amp;12Martonvásár Város Önkormányzatának kiadásai 2019.
Egyéb tevékenység&amp;R&amp;"Times New Roman,Félkövér"&amp;10 5/g. melléklet</oddHeader>
  </headerFooter>
  <colBreaks count="1" manualBreakCount="1">
    <brk id="23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11"/>
  <sheetViews>
    <sheetView zoomScaleNormal="100" workbookViewId="0">
      <selection activeCell="L29" sqref="L29"/>
    </sheetView>
  </sheetViews>
  <sheetFormatPr defaultColWidth="9.109375" defaultRowHeight="13.2" x14ac:dyDescent="0.25"/>
  <cols>
    <col min="1" max="1" width="7.44140625" style="28" customWidth="1"/>
    <col min="2" max="2" width="9.44140625" style="77" customWidth="1"/>
    <col min="3" max="3" width="32.33203125" style="77" customWidth="1"/>
    <col min="4" max="4" width="16.6640625" style="460" bestFit="1" customWidth="1"/>
    <col min="5" max="5" width="10.5546875" style="20" bestFit="1" customWidth="1"/>
    <col min="6" max="6" width="7.5546875" style="20" customWidth="1"/>
    <col min="7" max="7" width="7.44140625" style="20" customWidth="1"/>
    <col min="8" max="8" width="5.6640625" style="1143" customWidth="1"/>
    <col min="9" max="9" width="10.5546875" style="20" bestFit="1" customWidth="1"/>
    <col min="10" max="10" width="6.33203125" style="20" customWidth="1"/>
    <col min="11" max="11" width="7" style="20" customWidth="1"/>
    <col min="12" max="12" width="10.5546875" style="20" bestFit="1" customWidth="1"/>
    <col min="13" max="13" width="6.5546875" style="20" customWidth="1"/>
    <col min="14" max="14" width="6.44140625" style="20" customWidth="1"/>
    <col min="15" max="15" width="12.6640625" style="20" bestFit="1" customWidth="1"/>
    <col min="16" max="17" width="7" style="20" customWidth="1"/>
    <col min="18" max="16384" width="9.109375" style="20"/>
  </cols>
  <sheetData>
    <row r="1" spans="1:29" s="1" customFormat="1" ht="3.75" customHeight="1" x14ac:dyDescent="0.3">
      <c r="A1" s="28"/>
      <c r="B1" s="29"/>
      <c r="C1" s="29"/>
      <c r="D1" s="458"/>
      <c r="H1" s="1141"/>
      <c r="O1" s="1323" t="s">
        <v>395</v>
      </c>
      <c r="P1" s="1323"/>
      <c r="Q1" s="1323"/>
      <c r="AB1" s="77"/>
      <c r="AC1" s="77"/>
    </row>
    <row r="2" spans="1:29" x14ac:dyDescent="0.25">
      <c r="A2" s="1331" t="s">
        <v>0</v>
      </c>
      <c r="B2" s="1441" t="s">
        <v>283</v>
      </c>
      <c r="C2" s="1442"/>
      <c r="D2" s="1421" t="s">
        <v>821</v>
      </c>
      <c r="E2" s="1426" t="s">
        <v>301</v>
      </c>
      <c r="F2" s="1426"/>
      <c r="G2" s="1426"/>
      <c r="H2" s="1430" t="s">
        <v>601</v>
      </c>
      <c r="I2" s="1426" t="s">
        <v>292</v>
      </c>
      <c r="J2" s="1426"/>
      <c r="K2" s="1426"/>
      <c r="L2" s="1426" t="s">
        <v>293</v>
      </c>
      <c r="M2" s="1426"/>
      <c r="N2" s="1426"/>
      <c r="O2" s="1426" t="s">
        <v>294</v>
      </c>
      <c r="P2" s="1426"/>
      <c r="Q2" s="1426"/>
    </row>
    <row r="3" spans="1:29" ht="21" customHeight="1" x14ac:dyDescent="0.25">
      <c r="A3" s="1331"/>
      <c r="B3" s="1443"/>
      <c r="C3" s="1444"/>
      <c r="D3" s="1421"/>
      <c r="E3" s="1114" t="s">
        <v>177</v>
      </c>
      <c r="F3" s="1114" t="s">
        <v>178</v>
      </c>
      <c r="G3" s="1114" t="s">
        <v>179</v>
      </c>
      <c r="H3" s="1431"/>
      <c r="I3" s="1114" t="s">
        <v>177</v>
      </c>
      <c r="J3" s="1114" t="s">
        <v>178</v>
      </c>
      <c r="K3" s="1114" t="s">
        <v>179</v>
      </c>
      <c r="L3" s="1114" t="s">
        <v>177</v>
      </c>
      <c r="M3" s="1114" t="s">
        <v>178</v>
      </c>
      <c r="N3" s="1114" t="s">
        <v>179</v>
      </c>
      <c r="O3" s="1114" t="s">
        <v>177</v>
      </c>
      <c r="P3" s="1114" t="s">
        <v>178</v>
      </c>
      <c r="Q3" s="1114" t="s">
        <v>179</v>
      </c>
    </row>
    <row r="4" spans="1:29" x14ac:dyDescent="0.25">
      <c r="A4" s="79" t="s">
        <v>206</v>
      </c>
      <c r="B4" s="1436" t="s">
        <v>205</v>
      </c>
      <c r="C4" s="1437"/>
      <c r="D4" s="1115">
        <v>0</v>
      </c>
      <c r="E4" s="1116">
        <f>+I4+L4+O4</f>
        <v>0</v>
      </c>
      <c r="F4" s="1116"/>
      <c r="G4" s="1116"/>
      <c r="H4" s="1142"/>
      <c r="I4" s="1116">
        <v>0</v>
      </c>
      <c r="J4" s="1116"/>
      <c r="K4" s="1116"/>
      <c r="L4" s="1116"/>
      <c r="M4" s="1116">
        <f>SUM(M5:M14)</f>
        <v>0</v>
      </c>
      <c r="N4" s="1116"/>
      <c r="O4" s="1116">
        <f>SUM(O5:O14)</f>
        <v>0</v>
      </c>
      <c r="P4" s="1116"/>
      <c r="Q4" s="1114"/>
    </row>
    <row r="5" spans="1:29" s="44" customFormat="1" hidden="1" x14ac:dyDescent="0.25">
      <c r="A5" s="109"/>
      <c r="B5" s="1422" t="s">
        <v>335</v>
      </c>
      <c r="C5" s="1423"/>
      <c r="D5" s="1117">
        <v>0</v>
      </c>
      <c r="E5" s="1116">
        <f t="shared" ref="E5:E27" si="0">+I5+L5+O5</f>
        <v>0</v>
      </c>
      <c r="F5" s="1118"/>
      <c r="G5" s="1118"/>
      <c r="H5" s="1142"/>
      <c r="I5" s="1118"/>
      <c r="J5" s="1118"/>
      <c r="K5" s="1118"/>
      <c r="L5" s="1116"/>
      <c r="M5" s="1116">
        <f t="shared" ref="M5" si="1">SUM(M6:M15)</f>
        <v>0</v>
      </c>
      <c r="N5" s="1118"/>
      <c r="O5" s="1118"/>
      <c r="P5" s="1118"/>
      <c r="Q5" s="1119"/>
    </row>
    <row r="6" spans="1:29" s="44" customFormat="1" hidden="1" x14ac:dyDescent="0.25">
      <c r="A6" s="109"/>
      <c r="B6" s="1422" t="s">
        <v>325</v>
      </c>
      <c r="C6" s="1423"/>
      <c r="D6" s="1117">
        <v>0</v>
      </c>
      <c r="E6" s="1116">
        <f t="shared" si="0"/>
        <v>0</v>
      </c>
      <c r="F6" s="1118"/>
      <c r="G6" s="1118"/>
      <c r="H6" s="1142"/>
      <c r="I6" s="1118"/>
      <c r="J6" s="1118"/>
      <c r="K6" s="1118"/>
      <c r="L6" s="1116"/>
      <c r="M6" s="1116">
        <f t="shared" ref="M6" si="2">SUM(M7:M16)</f>
        <v>0</v>
      </c>
      <c r="N6" s="1118"/>
      <c r="O6" s="1118"/>
      <c r="P6" s="1118"/>
      <c r="Q6" s="1119"/>
    </row>
    <row r="7" spans="1:29" s="44" customFormat="1" hidden="1" x14ac:dyDescent="0.25">
      <c r="A7" s="109"/>
      <c r="B7" s="1422" t="s">
        <v>326</v>
      </c>
      <c r="C7" s="1423"/>
      <c r="D7" s="1117">
        <v>0</v>
      </c>
      <c r="E7" s="1116">
        <f t="shared" si="0"/>
        <v>0</v>
      </c>
      <c r="F7" s="1118"/>
      <c r="G7" s="1118"/>
      <c r="H7" s="1142"/>
      <c r="I7" s="1118"/>
      <c r="J7" s="1118"/>
      <c r="K7" s="1118"/>
      <c r="L7" s="1116"/>
      <c r="M7" s="1116">
        <f t="shared" ref="M7" si="3">SUM(M8:M17)</f>
        <v>0</v>
      </c>
      <c r="N7" s="1118"/>
      <c r="O7" s="1118"/>
      <c r="P7" s="1118"/>
      <c r="Q7" s="1119"/>
    </row>
    <row r="8" spans="1:29" s="44" customFormat="1" hidden="1" x14ac:dyDescent="0.25">
      <c r="A8" s="109"/>
      <c r="B8" s="1422" t="s">
        <v>327</v>
      </c>
      <c r="C8" s="1423"/>
      <c r="D8" s="1117">
        <v>0</v>
      </c>
      <c r="E8" s="1116">
        <f t="shared" si="0"/>
        <v>0</v>
      </c>
      <c r="F8" s="1118"/>
      <c r="G8" s="1118"/>
      <c r="H8" s="1142"/>
      <c r="I8" s="1118"/>
      <c r="J8" s="1118"/>
      <c r="K8" s="1118"/>
      <c r="L8" s="1116"/>
      <c r="M8" s="1116">
        <f t="shared" ref="M8" si="4">SUM(M9:M18)</f>
        <v>0</v>
      </c>
      <c r="N8" s="1118"/>
      <c r="O8" s="1118"/>
      <c r="P8" s="1118"/>
      <c r="Q8" s="1119"/>
    </row>
    <row r="9" spans="1:29" s="44" customFormat="1" hidden="1" x14ac:dyDescent="0.25">
      <c r="A9" s="109"/>
      <c r="B9" s="1422" t="s">
        <v>328</v>
      </c>
      <c r="C9" s="1423"/>
      <c r="D9" s="1117">
        <v>0</v>
      </c>
      <c r="E9" s="1116">
        <f t="shared" si="0"/>
        <v>0</v>
      </c>
      <c r="F9" s="1118"/>
      <c r="G9" s="1118"/>
      <c r="H9" s="1142"/>
      <c r="I9" s="1118"/>
      <c r="J9" s="1118"/>
      <c r="K9" s="1118"/>
      <c r="L9" s="1116"/>
      <c r="M9" s="1116">
        <f t="shared" ref="M9" si="5">SUM(M10:M19)</f>
        <v>0</v>
      </c>
      <c r="N9" s="1118"/>
      <c r="O9" s="1118"/>
      <c r="P9" s="1118"/>
      <c r="Q9" s="1119"/>
    </row>
    <row r="10" spans="1:29" s="44" customFormat="1" hidden="1" x14ac:dyDescent="0.25">
      <c r="A10" s="109"/>
      <c r="B10" s="1422" t="s">
        <v>329</v>
      </c>
      <c r="C10" s="1423"/>
      <c r="D10" s="1117">
        <v>0</v>
      </c>
      <c r="E10" s="1116">
        <f t="shared" si="0"/>
        <v>0</v>
      </c>
      <c r="F10" s="1118"/>
      <c r="G10" s="1118"/>
      <c r="H10" s="1142"/>
      <c r="I10" s="1118"/>
      <c r="J10" s="1118"/>
      <c r="K10" s="1118"/>
      <c r="L10" s="1116"/>
      <c r="M10" s="1116">
        <f t="shared" ref="M10" si="6">SUM(M11:M20)</f>
        <v>0</v>
      </c>
      <c r="N10" s="1118"/>
      <c r="O10" s="1118"/>
      <c r="P10" s="1118"/>
      <c r="Q10" s="1119"/>
    </row>
    <row r="11" spans="1:29" s="44" customFormat="1" hidden="1" x14ac:dyDescent="0.25">
      <c r="A11" s="109"/>
      <c r="B11" s="1422" t="s">
        <v>99</v>
      </c>
      <c r="C11" s="1423"/>
      <c r="D11" s="1117">
        <v>0</v>
      </c>
      <c r="E11" s="1116">
        <f t="shared" si="0"/>
        <v>0</v>
      </c>
      <c r="F11" s="1118"/>
      <c r="G11" s="1118"/>
      <c r="H11" s="1142"/>
      <c r="I11" s="1118"/>
      <c r="J11" s="1118"/>
      <c r="K11" s="1118"/>
      <c r="L11" s="1116"/>
      <c r="M11" s="1116">
        <f t="shared" ref="M11" si="7">SUM(M12:M21)</f>
        <v>0</v>
      </c>
      <c r="N11" s="1118"/>
      <c r="O11" s="1118"/>
      <c r="P11" s="1118"/>
      <c r="Q11" s="1119"/>
    </row>
    <row r="12" spans="1:29" s="44" customFormat="1" hidden="1" x14ac:dyDescent="0.25">
      <c r="A12" s="109"/>
      <c r="B12" s="1422" t="s">
        <v>100</v>
      </c>
      <c r="C12" s="1423"/>
      <c r="D12" s="1117">
        <v>0</v>
      </c>
      <c r="E12" s="1116">
        <f t="shared" si="0"/>
        <v>0</v>
      </c>
      <c r="F12" s="1118"/>
      <c r="G12" s="1118"/>
      <c r="H12" s="1142"/>
      <c r="I12" s="1118"/>
      <c r="J12" s="1118"/>
      <c r="K12" s="1118"/>
      <c r="L12" s="1116"/>
      <c r="M12" s="1116">
        <f t="shared" ref="M12" si="8">SUM(M13:M22)</f>
        <v>0</v>
      </c>
      <c r="N12" s="1118"/>
      <c r="O12" s="1118"/>
      <c r="P12" s="1118"/>
      <c r="Q12" s="1119"/>
    </row>
    <row r="13" spans="1:29" s="44" customFormat="1" hidden="1" x14ac:dyDescent="0.25">
      <c r="A13" s="109"/>
      <c r="B13" s="1422" t="s">
        <v>330</v>
      </c>
      <c r="C13" s="1423"/>
      <c r="D13" s="1117">
        <v>0</v>
      </c>
      <c r="E13" s="1116">
        <f t="shared" si="0"/>
        <v>0</v>
      </c>
      <c r="F13" s="1118"/>
      <c r="G13" s="1118"/>
      <c r="H13" s="1142"/>
      <c r="I13" s="1118"/>
      <c r="J13" s="1118"/>
      <c r="K13" s="1118"/>
      <c r="L13" s="1116"/>
      <c r="M13" s="1116">
        <f t="shared" ref="M13" si="9">SUM(M14:M23)</f>
        <v>0</v>
      </c>
      <c r="N13" s="1118"/>
      <c r="O13" s="1118"/>
      <c r="P13" s="1118"/>
      <c r="Q13" s="1119"/>
    </row>
    <row r="14" spans="1:29" s="44" customFormat="1" hidden="1" x14ac:dyDescent="0.25">
      <c r="A14" s="109"/>
      <c r="B14" s="1422" t="s">
        <v>331</v>
      </c>
      <c r="C14" s="1423"/>
      <c r="D14" s="1117">
        <v>0</v>
      </c>
      <c r="E14" s="1116">
        <f t="shared" si="0"/>
        <v>0</v>
      </c>
      <c r="F14" s="1118"/>
      <c r="G14" s="1118"/>
      <c r="H14" s="1142"/>
      <c r="I14" s="1118"/>
      <c r="J14" s="1118"/>
      <c r="K14" s="1118"/>
      <c r="L14" s="1116"/>
      <c r="M14" s="1116">
        <f t="shared" ref="M14" si="10">SUM(M15:M24)</f>
        <v>0</v>
      </c>
      <c r="N14" s="1118"/>
      <c r="O14" s="1118"/>
      <c r="P14" s="1118"/>
      <c r="Q14" s="1119"/>
    </row>
    <row r="15" spans="1:29" s="48" customFormat="1" x14ac:dyDescent="0.25">
      <c r="A15" s="80" t="s">
        <v>207</v>
      </c>
      <c r="B15" s="1424" t="s">
        <v>412</v>
      </c>
      <c r="C15" s="1425"/>
      <c r="D15" s="1120">
        <v>0</v>
      </c>
      <c r="E15" s="1121">
        <f t="shared" si="0"/>
        <v>0</v>
      </c>
      <c r="F15" s="1121"/>
      <c r="G15" s="1121"/>
      <c r="H15" s="1142"/>
      <c r="I15" s="1121">
        <v>0</v>
      </c>
      <c r="J15" s="1121"/>
      <c r="K15" s="1121"/>
      <c r="L15" s="1116"/>
      <c r="M15" s="1116">
        <f t="shared" ref="M15" si="11">SUM(M16:M25)</f>
        <v>0</v>
      </c>
      <c r="N15" s="1121"/>
      <c r="O15" s="1121">
        <f>+O4</f>
        <v>0</v>
      </c>
      <c r="P15" s="1121"/>
      <c r="Q15" s="1122"/>
    </row>
    <row r="16" spans="1:29" x14ac:dyDescent="0.25">
      <c r="A16" s="79" t="s">
        <v>209</v>
      </c>
      <c r="B16" s="1436" t="s">
        <v>208</v>
      </c>
      <c r="C16" s="1437"/>
      <c r="D16" s="1115">
        <v>0</v>
      </c>
      <c r="E16" s="1116">
        <f t="shared" si="0"/>
        <v>0</v>
      </c>
      <c r="F16" s="1116"/>
      <c r="G16" s="1116"/>
      <c r="H16" s="1142"/>
      <c r="I16" s="1116">
        <v>0</v>
      </c>
      <c r="J16" s="1116"/>
      <c r="K16" s="1116"/>
      <c r="L16" s="1116"/>
      <c r="M16" s="1116">
        <f t="shared" ref="M16" si="12">SUM(M17:M26)</f>
        <v>0</v>
      </c>
      <c r="N16" s="1116"/>
      <c r="O16" s="1116">
        <f>+O19</f>
        <v>0</v>
      </c>
      <c r="P16" s="1116"/>
      <c r="Q16" s="1114"/>
    </row>
    <row r="17" spans="1:17" s="44" customFormat="1" ht="12.75" hidden="1" customHeight="1" x14ac:dyDescent="0.25">
      <c r="A17" s="109"/>
      <c r="B17" s="1422" t="s">
        <v>335</v>
      </c>
      <c r="C17" s="1423"/>
      <c r="D17" s="1117">
        <v>0</v>
      </c>
      <c r="E17" s="1116">
        <f t="shared" si="0"/>
        <v>0</v>
      </c>
      <c r="F17" s="1118"/>
      <c r="G17" s="1118"/>
      <c r="H17" s="1142"/>
      <c r="I17" s="1118"/>
      <c r="J17" s="1118"/>
      <c r="K17" s="1118"/>
      <c r="L17" s="1116"/>
      <c r="M17" s="1116">
        <f t="shared" ref="M17" si="13">SUM(M18:M27)</f>
        <v>0</v>
      </c>
      <c r="N17" s="1118"/>
      <c r="O17" s="1118"/>
      <c r="P17" s="1118"/>
      <c r="Q17" s="1119"/>
    </row>
    <row r="18" spans="1:17" s="44" customFormat="1" ht="12.75" hidden="1" customHeight="1" x14ac:dyDescent="0.25">
      <c r="A18" s="109"/>
      <c r="B18" s="1422" t="s">
        <v>325</v>
      </c>
      <c r="C18" s="1423"/>
      <c r="D18" s="1117">
        <v>0</v>
      </c>
      <c r="E18" s="1116">
        <f t="shared" si="0"/>
        <v>0</v>
      </c>
      <c r="F18" s="1118"/>
      <c r="G18" s="1118"/>
      <c r="H18" s="1142"/>
      <c r="I18" s="1118"/>
      <c r="J18" s="1118"/>
      <c r="K18" s="1118"/>
      <c r="L18" s="1116"/>
      <c r="M18" s="1116">
        <f t="shared" ref="M18" si="14">SUM(M19:M28)</f>
        <v>0</v>
      </c>
      <c r="N18" s="1118"/>
      <c r="O18" s="1118"/>
      <c r="P18" s="1118"/>
      <c r="Q18" s="1119"/>
    </row>
    <row r="19" spans="1:17" s="44" customFormat="1" ht="12.75" hidden="1" customHeight="1" x14ac:dyDescent="0.25">
      <c r="A19" s="109"/>
      <c r="B19" s="1422" t="s">
        <v>326</v>
      </c>
      <c r="C19" s="1423"/>
      <c r="D19" s="1117">
        <v>0</v>
      </c>
      <c r="E19" s="1116">
        <f t="shared" si="0"/>
        <v>0</v>
      </c>
      <c r="F19" s="1118"/>
      <c r="G19" s="1118"/>
      <c r="H19" s="1142"/>
      <c r="I19" s="1118"/>
      <c r="J19" s="1118"/>
      <c r="K19" s="1118"/>
      <c r="L19" s="1116"/>
      <c r="M19" s="1116">
        <f t="shared" ref="M19" si="15">SUM(M20:M29)</f>
        <v>0</v>
      </c>
      <c r="N19" s="1118"/>
      <c r="O19" s="1118"/>
      <c r="P19" s="1118"/>
      <c r="Q19" s="1119"/>
    </row>
    <row r="20" spans="1:17" s="44" customFormat="1" ht="12.75" hidden="1" customHeight="1" x14ac:dyDescent="0.25">
      <c r="A20" s="109"/>
      <c r="B20" s="1422" t="s">
        <v>327</v>
      </c>
      <c r="C20" s="1423"/>
      <c r="D20" s="1117">
        <v>0</v>
      </c>
      <c r="E20" s="1116">
        <f t="shared" si="0"/>
        <v>0</v>
      </c>
      <c r="F20" s="1118"/>
      <c r="G20" s="1118"/>
      <c r="H20" s="1142"/>
      <c r="I20" s="1118"/>
      <c r="J20" s="1118"/>
      <c r="K20" s="1118"/>
      <c r="L20" s="1116"/>
      <c r="M20" s="1116">
        <f t="shared" ref="M20" si="16">SUM(M21:M30)</f>
        <v>0</v>
      </c>
      <c r="N20" s="1118"/>
      <c r="O20" s="1118"/>
      <c r="P20" s="1118"/>
      <c r="Q20" s="1119"/>
    </row>
    <row r="21" spans="1:17" s="44" customFormat="1" ht="12.75" hidden="1" customHeight="1" x14ac:dyDescent="0.25">
      <c r="A21" s="109"/>
      <c r="B21" s="1422" t="s">
        <v>328</v>
      </c>
      <c r="C21" s="1423"/>
      <c r="D21" s="1117">
        <v>0</v>
      </c>
      <c r="E21" s="1116">
        <f t="shared" si="0"/>
        <v>0</v>
      </c>
      <c r="F21" s="1118"/>
      <c r="G21" s="1118"/>
      <c r="H21" s="1142"/>
      <c r="I21" s="1118"/>
      <c r="J21" s="1118"/>
      <c r="K21" s="1118"/>
      <c r="L21" s="1116"/>
      <c r="M21" s="1116">
        <f t="shared" ref="M21" si="17">SUM(M22:M31)</f>
        <v>0</v>
      </c>
      <c r="N21" s="1118"/>
      <c r="O21" s="1118"/>
      <c r="P21" s="1118"/>
      <c r="Q21" s="1119"/>
    </row>
    <row r="22" spans="1:17" s="44" customFormat="1" ht="12.75" hidden="1" customHeight="1" x14ac:dyDescent="0.25">
      <c r="A22" s="109"/>
      <c r="B22" s="1422" t="s">
        <v>329</v>
      </c>
      <c r="C22" s="1423"/>
      <c r="D22" s="1117">
        <v>0</v>
      </c>
      <c r="E22" s="1116">
        <f t="shared" si="0"/>
        <v>0</v>
      </c>
      <c r="F22" s="1118"/>
      <c r="G22" s="1118"/>
      <c r="H22" s="1142"/>
      <c r="I22" s="1118"/>
      <c r="J22" s="1118"/>
      <c r="K22" s="1118"/>
      <c r="L22" s="1116"/>
      <c r="M22" s="1116">
        <f t="shared" ref="M22" si="18">SUM(M23:M32)</f>
        <v>0</v>
      </c>
      <c r="N22" s="1118"/>
      <c r="O22" s="1118"/>
      <c r="P22" s="1118"/>
      <c r="Q22" s="1119"/>
    </row>
    <row r="23" spans="1:17" s="44" customFormat="1" ht="12.75" hidden="1" customHeight="1" x14ac:dyDescent="0.25">
      <c r="A23" s="109"/>
      <c r="B23" s="1422" t="s">
        <v>99</v>
      </c>
      <c r="C23" s="1423"/>
      <c r="D23" s="1117">
        <v>0</v>
      </c>
      <c r="E23" s="1116">
        <f t="shared" si="0"/>
        <v>0</v>
      </c>
      <c r="F23" s="1118"/>
      <c r="G23" s="1118"/>
      <c r="H23" s="1142"/>
      <c r="I23" s="1118"/>
      <c r="J23" s="1118"/>
      <c r="K23" s="1118"/>
      <c r="L23" s="1116"/>
      <c r="M23" s="1116">
        <f t="shared" ref="M23" si="19">SUM(M24:M33)</f>
        <v>0</v>
      </c>
      <c r="N23" s="1118"/>
      <c r="O23" s="1118"/>
      <c r="P23" s="1118"/>
      <c r="Q23" s="1119"/>
    </row>
    <row r="24" spans="1:17" s="44" customFormat="1" ht="12.75" hidden="1" customHeight="1" x14ac:dyDescent="0.25">
      <c r="A24" s="109"/>
      <c r="B24" s="1422" t="s">
        <v>100</v>
      </c>
      <c r="C24" s="1423"/>
      <c r="D24" s="1117">
        <v>0</v>
      </c>
      <c r="E24" s="1116">
        <f t="shared" si="0"/>
        <v>0</v>
      </c>
      <c r="F24" s="1118"/>
      <c r="G24" s="1118"/>
      <c r="H24" s="1142"/>
      <c r="I24" s="1118"/>
      <c r="J24" s="1118"/>
      <c r="K24" s="1118"/>
      <c r="L24" s="1116"/>
      <c r="M24" s="1116">
        <f t="shared" ref="M24" si="20">SUM(M25:M34)</f>
        <v>0</v>
      </c>
      <c r="N24" s="1118"/>
      <c r="O24" s="1118"/>
      <c r="P24" s="1118"/>
      <c r="Q24" s="1119"/>
    </row>
    <row r="25" spans="1:17" s="44" customFormat="1" ht="12.75" hidden="1" customHeight="1" x14ac:dyDescent="0.25">
      <c r="A25" s="109"/>
      <c r="B25" s="1422" t="s">
        <v>330</v>
      </c>
      <c r="C25" s="1423"/>
      <c r="D25" s="1117">
        <v>0</v>
      </c>
      <c r="E25" s="1116">
        <f t="shared" si="0"/>
        <v>0</v>
      </c>
      <c r="F25" s="1118"/>
      <c r="G25" s="1118"/>
      <c r="H25" s="1142"/>
      <c r="I25" s="1118"/>
      <c r="J25" s="1118"/>
      <c r="K25" s="1118"/>
      <c r="L25" s="1116"/>
      <c r="M25" s="1116">
        <f t="shared" ref="M25" si="21">SUM(M26:M35)</f>
        <v>0</v>
      </c>
      <c r="N25" s="1118"/>
      <c r="O25" s="1118"/>
      <c r="P25" s="1118"/>
      <c r="Q25" s="1119"/>
    </row>
    <row r="26" spans="1:17" s="44" customFormat="1" ht="12.75" hidden="1" customHeight="1" x14ac:dyDescent="0.25">
      <c r="A26" s="109"/>
      <c r="B26" s="1422" t="s">
        <v>331</v>
      </c>
      <c r="C26" s="1423"/>
      <c r="D26" s="1117">
        <v>0</v>
      </c>
      <c r="E26" s="1116">
        <f t="shared" si="0"/>
        <v>0</v>
      </c>
      <c r="F26" s="1118"/>
      <c r="G26" s="1118"/>
      <c r="H26" s="1142"/>
      <c r="I26" s="1118"/>
      <c r="J26" s="1118"/>
      <c r="K26" s="1118"/>
      <c r="L26" s="1116"/>
      <c r="M26" s="1116">
        <f t="shared" ref="M26" si="22">SUM(M27:M36)</f>
        <v>0</v>
      </c>
      <c r="N26" s="1118"/>
      <c r="O26" s="1118"/>
      <c r="P26" s="1118"/>
      <c r="Q26" s="1119"/>
    </row>
    <row r="27" spans="1:17" s="48" customFormat="1" x14ac:dyDescent="0.25">
      <c r="A27" s="80" t="s">
        <v>210</v>
      </c>
      <c r="B27" s="1424" t="s">
        <v>333</v>
      </c>
      <c r="C27" s="1425"/>
      <c r="D27" s="1120">
        <v>0</v>
      </c>
      <c r="E27" s="1121">
        <f t="shared" si="0"/>
        <v>0</v>
      </c>
      <c r="F27" s="1121"/>
      <c r="G27" s="1121"/>
      <c r="H27" s="1142"/>
      <c r="I27" s="1121">
        <v>0</v>
      </c>
      <c r="J27" s="1121"/>
      <c r="K27" s="1121"/>
      <c r="L27" s="1116"/>
      <c r="M27" s="1116">
        <f t="shared" ref="M27" si="23">SUM(M28:M37)</f>
        <v>0</v>
      </c>
      <c r="N27" s="1121"/>
      <c r="O27" s="1121">
        <f>+O16</f>
        <v>0</v>
      </c>
      <c r="P27" s="1121"/>
      <c r="Q27" s="1122"/>
    </row>
    <row r="28" spans="1:17" s="48" customFormat="1" ht="15" customHeight="1" x14ac:dyDescent="0.25">
      <c r="A28" s="80" t="s">
        <v>235</v>
      </c>
      <c r="B28" s="1417" t="s">
        <v>338</v>
      </c>
      <c r="C28" s="1418"/>
      <c r="D28" s="1120">
        <v>0</v>
      </c>
      <c r="E28" s="1121">
        <f>+I28+L28+O28</f>
        <v>0</v>
      </c>
      <c r="F28" s="1121"/>
      <c r="G28" s="1121"/>
      <c r="H28" s="1142"/>
      <c r="I28" s="1121">
        <v>0</v>
      </c>
      <c r="J28" s="1121"/>
      <c r="K28" s="1121"/>
      <c r="L28" s="1116"/>
      <c r="M28" s="1116">
        <f t="shared" ref="M28" si="24">SUM(M29:M38)</f>
        <v>0</v>
      </c>
      <c r="N28" s="1121"/>
      <c r="O28" s="1121">
        <v>0</v>
      </c>
      <c r="P28" s="1121"/>
      <c r="Q28" s="1122"/>
    </row>
    <row r="29" spans="1:17" x14ac:dyDescent="0.25">
      <c r="A29" s="79" t="s">
        <v>239</v>
      </c>
      <c r="B29" s="1434" t="s">
        <v>238</v>
      </c>
      <c r="C29" s="1434"/>
      <c r="D29" s="1115">
        <v>5565</v>
      </c>
      <c r="E29" s="1123">
        <f>+I29+L29+O29</f>
        <v>6409</v>
      </c>
      <c r="F29" s="1123"/>
      <c r="G29" s="1124"/>
      <c r="H29" s="1142">
        <f t="shared" ref="H29:H49" si="25">+E29/D29</f>
        <v>1.1516621743036837</v>
      </c>
      <c r="I29" s="1123">
        <v>0</v>
      </c>
      <c r="J29" s="1123"/>
      <c r="K29" s="1124"/>
      <c r="L29" s="1123">
        <v>3709</v>
      </c>
      <c r="M29" s="1123"/>
      <c r="N29" s="1124"/>
      <c r="O29" s="1123">
        <v>2700</v>
      </c>
      <c r="P29" s="1123"/>
      <c r="Q29" s="1124"/>
    </row>
    <row r="30" spans="1:17" x14ac:dyDescent="0.25">
      <c r="A30" s="975" t="s">
        <v>241</v>
      </c>
      <c r="B30" s="1434" t="s">
        <v>240</v>
      </c>
      <c r="C30" s="1434"/>
      <c r="D30" s="1115">
        <v>0</v>
      </c>
      <c r="E30" s="1123">
        <f t="shared" ref="E30:E31" si="26">+I30+L30+O30</f>
        <v>0</v>
      </c>
      <c r="F30" s="1123"/>
      <c r="G30" s="1124"/>
      <c r="H30" s="1142"/>
      <c r="I30" s="1123"/>
      <c r="J30" s="1123"/>
      <c r="K30" s="1124"/>
      <c r="L30" s="1123">
        <v>0</v>
      </c>
      <c r="M30" s="1123"/>
      <c r="N30" s="1124"/>
      <c r="O30" s="1123"/>
      <c r="P30" s="1123"/>
      <c r="Q30" s="1124"/>
    </row>
    <row r="31" spans="1:17" x14ac:dyDescent="0.25">
      <c r="A31" s="975" t="s">
        <v>243</v>
      </c>
      <c r="B31" s="1434" t="s">
        <v>242</v>
      </c>
      <c r="C31" s="1434"/>
      <c r="D31" s="1115">
        <v>1806</v>
      </c>
      <c r="E31" s="1123">
        <f t="shared" si="26"/>
        <v>1800</v>
      </c>
      <c r="F31" s="1123"/>
      <c r="G31" s="1124"/>
      <c r="H31" s="1142"/>
      <c r="I31" s="1123"/>
      <c r="J31" s="1123"/>
      <c r="K31" s="1124"/>
      <c r="L31" s="1123">
        <v>0</v>
      </c>
      <c r="M31" s="1123"/>
      <c r="N31" s="1124"/>
      <c r="O31" s="1123">
        <v>1800</v>
      </c>
      <c r="P31" s="1123"/>
      <c r="Q31" s="1124"/>
    </row>
    <row r="32" spans="1:17" x14ac:dyDescent="0.25">
      <c r="A32" s="79" t="s">
        <v>247</v>
      </c>
      <c r="B32" s="1415" t="s">
        <v>246</v>
      </c>
      <c r="C32" s="1416"/>
      <c r="D32" s="1115">
        <v>1503</v>
      </c>
      <c r="E32" s="1123">
        <f t="shared" ref="E32:E35" si="27">+I32+L32+O32</f>
        <v>1730</v>
      </c>
      <c r="F32" s="1123"/>
      <c r="G32" s="1124"/>
      <c r="H32" s="1142"/>
      <c r="I32" s="1123"/>
      <c r="J32" s="1123"/>
      <c r="K32" s="1124"/>
      <c r="L32" s="1123">
        <v>1001</v>
      </c>
      <c r="M32" s="1123"/>
      <c r="N32" s="1124"/>
      <c r="O32" s="1123">
        <v>729</v>
      </c>
      <c r="P32" s="1123"/>
      <c r="Q32" s="1124"/>
    </row>
    <row r="33" spans="1:17" x14ac:dyDescent="0.25">
      <c r="A33" s="79" t="s">
        <v>249</v>
      </c>
      <c r="B33" s="1415" t="s">
        <v>248</v>
      </c>
      <c r="C33" s="1416"/>
      <c r="D33" s="1115">
        <v>1805</v>
      </c>
      <c r="E33" s="1123">
        <f t="shared" si="27"/>
        <v>1967</v>
      </c>
      <c r="F33" s="1123"/>
      <c r="G33" s="1124"/>
      <c r="H33" s="1142"/>
      <c r="I33" s="1123"/>
      <c r="J33" s="1123"/>
      <c r="K33" s="1124"/>
      <c r="L33" s="1123">
        <v>1238</v>
      </c>
      <c r="M33" s="1123"/>
      <c r="N33" s="1124"/>
      <c r="O33" s="1123">
        <v>729</v>
      </c>
      <c r="P33" s="1123"/>
      <c r="Q33" s="1124"/>
    </row>
    <row r="34" spans="1:17" x14ac:dyDescent="0.25">
      <c r="A34" s="79" t="s">
        <v>251</v>
      </c>
      <c r="B34" s="1436" t="s">
        <v>250</v>
      </c>
      <c r="C34" s="1437"/>
      <c r="D34" s="1115">
        <v>0</v>
      </c>
      <c r="E34" s="1123">
        <f t="shared" si="27"/>
        <v>0</v>
      </c>
      <c r="F34" s="1123"/>
      <c r="G34" s="1124"/>
      <c r="H34" s="1142"/>
      <c r="I34" s="1123"/>
      <c r="J34" s="1123"/>
      <c r="K34" s="1124"/>
      <c r="L34" s="1123">
        <v>0</v>
      </c>
      <c r="M34" s="1123"/>
      <c r="N34" s="1124"/>
      <c r="O34" s="1123">
        <v>0</v>
      </c>
      <c r="P34" s="1123"/>
      <c r="Q34" s="1124"/>
    </row>
    <row r="35" spans="1:17" x14ac:dyDescent="0.25">
      <c r="A35" s="79" t="s">
        <v>675</v>
      </c>
      <c r="B35" s="1436" t="s">
        <v>254</v>
      </c>
      <c r="C35" s="1437"/>
      <c r="D35" s="1115">
        <v>0</v>
      </c>
      <c r="E35" s="1123">
        <f t="shared" si="27"/>
        <v>0</v>
      </c>
      <c r="F35" s="1123"/>
      <c r="G35" s="1124"/>
      <c r="H35" s="1142"/>
      <c r="I35" s="1123"/>
      <c r="J35" s="1123"/>
      <c r="K35" s="1124"/>
      <c r="L35" s="1123">
        <v>0</v>
      </c>
      <c r="M35" s="1123"/>
      <c r="N35" s="1124"/>
      <c r="O35" s="1123">
        <v>0</v>
      </c>
      <c r="P35" s="1123"/>
      <c r="Q35" s="1124"/>
    </row>
    <row r="36" spans="1:17" x14ac:dyDescent="0.25">
      <c r="A36" s="80" t="s">
        <v>255</v>
      </c>
      <c r="B36" s="1428" t="s">
        <v>280</v>
      </c>
      <c r="C36" s="1428"/>
      <c r="D36" s="1125">
        <v>10679</v>
      </c>
      <c r="E36" s="1126">
        <f>SUM(E29:E35)</f>
        <v>11906</v>
      </c>
      <c r="F36" s="1126"/>
      <c r="G36" s="1127"/>
      <c r="H36" s="1142">
        <f t="shared" si="25"/>
        <v>1.1148983987264725</v>
      </c>
      <c r="I36" s="1126">
        <f>SUM(I29:I35)</f>
        <v>0</v>
      </c>
      <c r="J36" s="1126"/>
      <c r="K36" s="1127"/>
      <c r="L36" s="1126">
        <f>SUM(L29:L35)</f>
        <v>5948</v>
      </c>
      <c r="M36" s="1126"/>
      <c r="N36" s="1127"/>
      <c r="O36" s="1126">
        <f>SUM(O29:O35)</f>
        <v>5958</v>
      </c>
      <c r="P36" s="1126"/>
      <c r="Q36" s="1127"/>
    </row>
    <row r="37" spans="1:17" x14ac:dyDescent="0.25">
      <c r="A37" s="80" t="s">
        <v>256</v>
      </c>
      <c r="B37" s="1428" t="s">
        <v>279</v>
      </c>
      <c r="C37" s="1428">
        <v>0</v>
      </c>
      <c r="D37" s="1125">
        <v>0</v>
      </c>
      <c r="E37" s="1126">
        <f>+I37+L37+O37</f>
        <v>0</v>
      </c>
      <c r="F37" s="1126"/>
      <c r="G37" s="1127"/>
      <c r="H37" s="1142"/>
      <c r="I37" s="1126"/>
      <c r="J37" s="1126"/>
      <c r="K37" s="1127"/>
      <c r="L37" s="1126">
        <v>0</v>
      </c>
      <c r="M37" s="1126"/>
      <c r="N37" s="1127"/>
      <c r="O37" s="1126">
        <v>0</v>
      </c>
      <c r="P37" s="1126"/>
      <c r="Q37" s="1127"/>
    </row>
    <row r="38" spans="1:17" x14ac:dyDescent="0.25">
      <c r="A38" s="79" t="s">
        <v>258</v>
      </c>
      <c r="B38" s="1434" t="s">
        <v>257</v>
      </c>
      <c r="C38" s="1434">
        <v>42</v>
      </c>
      <c r="D38" s="1128">
        <v>300</v>
      </c>
      <c r="E38" s="1123">
        <f>+I38+L38+O38</f>
        <v>700</v>
      </c>
      <c r="F38" s="1123"/>
      <c r="G38" s="1124"/>
      <c r="H38" s="1142"/>
      <c r="I38" s="1123">
        <v>700</v>
      </c>
      <c r="J38" s="1123"/>
      <c r="K38" s="1124"/>
      <c r="L38" s="1123">
        <v>0</v>
      </c>
      <c r="M38" s="1123"/>
      <c r="N38" s="1124"/>
      <c r="O38" s="1123">
        <v>0</v>
      </c>
      <c r="P38" s="1123"/>
      <c r="Q38" s="1124"/>
    </row>
    <row r="39" spans="1:17" x14ac:dyDescent="0.25">
      <c r="A39" s="80" t="s">
        <v>259</v>
      </c>
      <c r="B39" s="1428" t="s">
        <v>278</v>
      </c>
      <c r="C39" s="1428">
        <f>+C38</f>
        <v>42</v>
      </c>
      <c r="D39" s="1125">
        <v>300</v>
      </c>
      <c r="E39" s="1126">
        <f>SUM(E38)</f>
        <v>700</v>
      </c>
      <c r="F39" s="1126"/>
      <c r="G39" s="1127"/>
      <c r="H39" s="1142"/>
      <c r="I39" s="1126">
        <f>+I38</f>
        <v>700</v>
      </c>
      <c r="J39" s="1126"/>
      <c r="K39" s="1127"/>
      <c r="L39" s="1126">
        <f>+L38</f>
        <v>0</v>
      </c>
      <c r="M39" s="1126"/>
      <c r="N39" s="1127"/>
      <c r="O39" s="1126">
        <f>+O38</f>
        <v>0</v>
      </c>
      <c r="P39" s="1126"/>
      <c r="Q39" s="1127"/>
    </row>
    <row r="40" spans="1:17" x14ac:dyDescent="0.25">
      <c r="A40" s="79" t="s">
        <v>261</v>
      </c>
      <c r="B40" s="1434" t="s">
        <v>260</v>
      </c>
      <c r="C40" s="1434"/>
      <c r="D40" s="1128">
        <v>0</v>
      </c>
      <c r="E40" s="1123">
        <f>+I40+L40+O40</f>
        <v>0</v>
      </c>
      <c r="F40" s="1123"/>
      <c r="G40" s="1124"/>
      <c r="H40" s="1142"/>
      <c r="I40" s="1123"/>
      <c r="J40" s="1123"/>
      <c r="K40" s="1124"/>
      <c r="L40" s="1123">
        <v>0</v>
      </c>
      <c r="M40" s="1123"/>
      <c r="N40" s="1124"/>
      <c r="O40" s="1123">
        <v>0</v>
      </c>
      <c r="P40" s="1123"/>
      <c r="Q40" s="1124"/>
    </row>
    <row r="41" spans="1:17" x14ac:dyDescent="0.25">
      <c r="A41" s="80" t="s">
        <v>262</v>
      </c>
      <c r="B41" s="1428" t="s">
        <v>284</v>
      </c>
      <c r="C41" s="1428"/>
      <c r="D41" s="1125">
        <v>0</v>
      </c>
      <c r="E41" s="1126">
        <f>+E40</f>
        <v>0</v>
      </c>
      <c r="F41" s="1126"/>
      <c r="G41" s="1127"/>
      <c r="H41" s="1142"/>
      <c r="I41" s="1126">
        <f>+I40</f>
        <v>0</v>
      </c>
      <c r="J41" s="1126"/>
      <c r="K41" s="1127"/>
      <c r="L41" s="1126">
        <f>+L40</f>
        <v>0</v>
      </c>
      <c r="M41" s="1126"/>
      <c r="N41" s="1127"/>
      <c r="O41" s="1126">
        <f>+O40</f>
        <v>0</v>
      </c>
      <c r="P41" s="1126"/>
      <c r="Q41" s="1127"/>
    </row>
    <row r="42" spans="1:17" x14ac:dyDescent="0.25">
      <c r="A42" s="80" t="s">
        <v>263</v>
      </c>
      <c r="B42" s="1428" t="s">
        <v>276</v>
      </c>
      <c r="C42" s="1428"/>
      <c r="D42" s="1125">
        <v>10979</v>
      </c>
      <c r="E42" s="1126">
        <f>+E41+E39+E37+E36+E27+E15+E28</f>
        <v>12606</v>
      </c>
      <c r="F42" s="1126">
        <f>+F41+F39+F37+F36+F27+F15</f>
        <v>0</v>
      </c>
      <c r="G42" s="1126">
        <f>+G41+G39+G37+G36+G27+G15</f>
        <v>0</v>
      </c>
      <c r="H42" s="1142">
        <f t="shared" si="25"/>
        <v>1.1481920029146553</v>
      </c>
      <c r="I42" s="1126">
        <f t="shared" ref="I42:Q42" si="28">+I41+I39+I37+I36+I27+I15</f>
        <v>700</v>
      </c>
      <c r="J42" s="1126">
        <f t="shared" si="28"/>
        <v>0</v>
      </c>
      <c r="K42" s="1126">
        <f t="shared" si="28"/>
        <v>0</v>
      </c>
      <c r="L42" s="1126">
        <f t="shared" si="28"/>
        <v>5948</v>
      </c>
      <c r="M42" s="1126">
        <f t="shared" si="28"/>
        <v>0</v>
      </c>
      <c r="N42" s="1126">
        <f t="shared" si="28"/>
        <v>0</v>
      </c>
      <c r="O42" s="1126">
        <f t="shared" si="28"/>
        <v>5958</v>
      </c>
      <c r="P42" s="1126">
        <f t="shared" si="28"/>
        <v>0</v>
      </c>
      <c r="Q42" s="1126">
        <f t="shared" si="28"/>
        <v>0</v>
      </c>
    </row>
    <row r="43" spans="1:17" x14ac:dyDescent="0.25">
      <c r="A43" s="456" t="s">
        <v>273</v>
      </c>
      <c r="B43" s="1433" t="s">
        <v>272</v>
      </c>
      <c r="C43" s="1433"/>
      <c r="D43" s="1128">
        <v>0</v>
      </c>
      <c r="E43" s="1123">
        <f>+I43+L43+O43</f>
        <v>13098</v>
      </c>
      <c r="F43" s="1123"/>
      <c r="G43" s="1123"/>
      <c r="H43" s="1142"/>
      <c r="I43" s="1123">
        <f>+I44+I45</f>
        <v>0</v>
      </c>
      <c r="J43" s="1123">
        <f t="shared" ref="J43:Q43" si="29">+J44+J45</f>
        <v>0</v>
      </c>
      <c r="K43" s="1123">
        <f t="shared" si="29"/>
        <v>0</v>
      </c>
      <c r="L43" s="1123">
        <f t="shared" si="29"/>
        <v>0</v>
      </c>
      <c r="M43" s="1123">
        <f t="shared" si="29"/>
        <v>0</v>
      </c>
      <c r="N43" s="1123">
        <f t="shared" si="29"/>
        <v>0</v>
      </c>
      <c r="O43" s="1123">
        <f t="shared" si="29"/>
        <v>13098</v>
      </c>
      <c r="P43" s="1123">
        <f t="shared" si="29"/>
        <v>0</v>
      </c>
      <c r="Q43" s="1123">
        <f t="shared" si="29"/>
        <v>0</v>
      </c>
    </row>
    <row r="44" spans="1:17" s="44" customFormat="1" ht="10.5" customHeight="1" x14ac:dyDescent="0.25">
      <c r="A44" s="457"/>
      <c r="B44" s="642"/>
      <c r="C44" s="643" t="s">
        <v>399</v>
      </c>
      <c r="D44" s="1129">
        <v>0</v>
      </c>
      <c r="E44" s="1130">
        <f>+I44+L44+O44</f>
        <v>13098</v>
      </c>
      <c r="F44" s="1130"/>
      <c r="G44" s="1130"/>
      <c r="H44" s="1142"/>
      <c r="I44" s="1130"/>
      <c r="J44" s="1130"/>
      <c r="K44" s="1130"/>
      <c r="L44" s="1130"/>
      <c r="M44" s="1130"/>
      <c r="N44" s="1130"/>
      <c r="O44" s="1130">
        <v>13098</v>
      </c>
      <c r="P44" s="1130"/>
      <c r="Q44" s="1130"/>
    </row>
    <row r="45" spans="1:17" s="44" customFormat="1" ht="11.25" customHeight="1" x14ac:dyDescent="0.25">
      <c r="A45" s="457"/>
      <c r="B45" s="642"/>
      <c r="C45" s="643" t="s">
        <v>400</v>
      </c>
      <c r="D45" s="1129">
        <v>0</v>
      </c>
      <c r="E45" s="1130">
        <f>+I45+L45+O45</f>
        <v>0</v>
      </c>
      <c r="F45" s="1130"/>
      <c r="G45" s="1130"/>
      <c r="H45" s="1142"/>
      <c r="I45" s="1130"/>
      <c r="J45" s="1130"/>
      <c r="K45" s="1130"/>
      <c r="L45" s="1130"/>
      <c r="M45" s="1130"/>
      <c r="N45" s="1130"/>
      <c r="O45" s="1130"/>
      <c r="P45" s="1130"/>
      <c r="Q45" s="1130"/>
    </row>
    <row r="46" spans="1:17" x14ac:dyDescent="0.25">
      <c r="A46" s="156" t="s">
        <v>274</v>
      </c>
      <c r="B46" s="1417" t="s">
        <v>339</v>
      </c>
      <c r="C46" s="1418"/>
      <c r="D46" s="1120">
        <v>0</v>
      </c>
      <c r="E46" s="1126">
        <f>+E43</f>
        <v>13098</v>
      </c>
      <c r="F46" s="1126">
        <f t="shared" ref="F46:Q46" si="30">+F43</f>
        <v>0</v>
      </c>
      <c r="G46" s="1126">
        <f t="shared" si="30"/>
        <v>0</v>
      </c>
      <c r="H46" s="1142"/>
      <c r="I46" s="1126">
        <f t="shared" si="30"/>
        <v>0</v>
      </c>
      <c r="J46" s="1126">
        <f t="shared" si="30"/>
        <v>0</v>
      </c>
      <c r="K46" s="1126">
        <f t="shared" si="30"/>
        <v>0</v>
      </c>
      <c r="L46" s="1126">
        <f t="shared" si="30"/>
        <v>0</v>
      </c>
      <c r="M46" s="1126">
        <f t="shared" si="30"/>
        <v>0</v>
      </c>
      <c r="N46" s="1126">
        <f t="shared" si="30"/>
        <v>0</v>
      </c>
      <c r="O46" s="1126">
        <f t="shared" si="30"/>
        <v>13098</v>
      </c>
      <c r="P46" s="1126">
        <f t="shared" si="30"/>
        <v>0</v>
      </c>
      <c r="Q46" s="1126">
        <f t="shared" si="30"/>
        <v>0</v>
      </c>
    </row>
    <row r="47" spans="1:17" x14ac:dyDescent="0.25">
      <c r="A47" s="79" t="s">
        <v>285</v>
      </c>
      <c r="B47" s="1435" t="s">
        <v>286</v>
      </c>
      <c r="C47" s="1435"/>
      <c r="D47" s="1131">
        <v>450258</v>
      </c>
      <c r="E47" s="1123">
        <f>+I47+L47+O47</f>
        <v>446317</v>
      </c>
      <c r="F47" s="1126"/>
      <c r="G47" s="1127"/>
      <c r="H47" s="1142">
        <f t="shared" si="25"/>
        <v>0.99124724047101886</v>
      </c>
      <c r="I47" s="1123">
        <f>206976-2394+30</f>
        <v>204612</v>
      </c>
      <c r="J47" s="1126"/>
      <c r="K47" s="1127"/>
      <c r="L47" s="1123">
        <f>182913+1184</f>
        <v>184097</v>
      </c>
      <c r="M47" s="1126"/>
      <c r="N47" s="1127"/>
      <c r="O47" s="1123">
        <v>57608</v>
      </c>
      <c r="P47" s="1126"/>
      <c r="Q47" s="1127"/>
    </row>
    <row r="48" spans="1:17" x14ac:dyDescent="0.25">
      <c r="A48" s="80" t="s">
        <v>275</v>
      </c>
      <c r="B48" s="1424" t="s">
        <v>287</v>
      </c>
      <c r="C48" s="1425"/>
      <c r="D48" s="1120">
        <v>450258</v>
      </c>
      <c r="E48" s="1126">
        <f>+E47+E46</f>
        <v>459415</v>
      </c>
      <c r="F48" s="1126">
        <f t="shared" ref="F48:Q48" si="31">+F47+F46</f>
        <v>0</v>
      </c>
      <c r="G48" s="1126">
        <f t="shared" si="31"/>
        <v>0</v>
      </c>
      <c r="H48" s="1142">
        <f t="shared" si="25"/>
        <v>1.0203372288776658</v>
      </c>
      <c r="I48" s="1126">
        <f>+I47</f>
        <v>204612</v>
      </c>
      <c r="J48" s="1126">
        <f t="shared" si="31"/>
        <v>0</v>
      </c>
      <c r="K48" s="1126">
        <f t="shared" si="31"/>
        <v>0</v>
      </c>
      <c r="L48" s="1126">
        <f t="shared" si="31"/>
        <v>184097</v>
      </c>
      <c r="M48" s="1126">
        <f t="shared" si="31"/>
        <v>0</v>
      </c>
      <c r="N48" s="1126">
        <f t="shared" si="31"/>
        <v>0</v>
      </c>
      <c r="O48" s="1126">
        <f t="shared" si="31"/>
        <v>70706</v>
      </c>
      <c r="P48" s="1126">
        <f t="shared" si="31"/>
        <v>0</v>
      </c>
      <c r="Q48" s="1126">
        <f t="shared" si="31"/>
        <v>0</v>
      </c>
    </row>
    <row r="49" spans="1:16384" x14ac:dyDescent="0.25">
      <c r="A49" s="1438" t="s">
        <v>288</v>
      </c>
      <c r="B49" s="1438"/>
      <c r="C49" s="1438"/>
      <c r="D49" s="1132">
        <v>461237</v>
      </c>
      <c r="E49" s="1126">
        <f t="shared" ref="E49:Q49" si="32">+E48+E42</f>
        <v>472021</v>
      </c>
      <c r="F49" s="1126">
        <f t="shared" si="32"/>
        <v>0</v>
      </c>
      <c r="G49" s="1126">
        <f t="shared" si="32"/>
        <v>0</v>
      </c>
      <c r="H49" s="1142">
        <f t="shared" si="25"/>
        <v>1.0233806047650122</v>
      </c>
      <c r="I49" s="1126">
        <f t="shared" si="32"/>
        <v>205312</v>
      </c>
      <c r="J49" s="1126">
        <f t="shared" si="32"/>
        <v>0</v>
      </c>
      <c r="K49" s="1126">
        <f t="shared" si="32"/>
        <v>0</v>
      </c>
      <c r="L49" s="1126">
        <f t="shared" si="32"/>
        <v>190045</v>
      </c>
      <c r="M49" s="1126">
        <f t="shared" si="32"/>
        <v>0</v>
      </c>
      <c r="N49" s="1126">
        <f t="shared" si="32"/>
        <v>0</v>
      </c>
      <c r="O49" s="1126">
        <f t="shared" si="32"/>
        <v>76664</v>
      </c>
      <c r="P49" s="1126">
        <f t="shared" si="32"/>
        <v>0</v>
      </c>
      <c r="Q49" s="1126">
        <f t="shared" si="32"/>
        <v>0</v>
      </c>
    </row>
    <row r="50" spans="1:16384" x14ac:dyDescent="0.25">
      <c r="D50" s="1133"/>
      <c r="E50" s="1134"/>
      <c r="F50" s="1134"/>
      <c r="G50" s="1134"/>
      <c r="I50" s="1134"/>
      <c r="J50" s="1134"/>
      <c r="K50" s="1134"/>
      <c r="L50" s="1134"/>
      <c r="M50" s="1134"/>
      <c r="N50" s="1134"/>
      <c r="O50" s="1134"/>
      <c r="P50" s="1134"/>
      <c r="Q50" s="1134"/>
    </row>
    <row r="51" spans="1:16384" s="42" customFormat="1" ht="33.75" customHeight="1" x14ac:dyDescent="0.3">
      <c r="A51" s="1331" t="s">
        <v>0</v>
      </c>
      <c r="B51" s="1331" t="s">
        <v>182</v>
      </c>
      <c r="C51" s="1331"/>
      <c r="D51" s="1421" t="s">
        <v>821</v>
      </c>
      <c r="E51" s="1426" t="s">
        <v>180</v>
      </c>
      <c r="F51" s="1426"/>
      <c r="G51" s="1426"/>
      <c r="H51" s="1429" t="s">
        <v>601</v>
      </c>
      <c r="I51" s="1426" t="s">
        <v>292</v>
      </c>
      <c r="J51" s="1426"/>
      <c r="K51" s="1426"/>
      <c r="L51" s="1426" t="s">
        <v>293</v>
      </c>
      <c r="M51" s="1426"/>
      <c r="N51" s="1426"/>
      <c r="O51" s="1426" t="s">
        <v>294</v>
      </c>
      <c r="P51" s="1426"/>
      <c r="Q51" s="1426"/>
    </row>
    <row r="52" spans="1:16384" s="75" customFormat="1" ht="25.5" customHeight="1" x14ac:dyDescent="0.3">
      <c r="A52" s="1331"/>
      <c r="B52" s="1331"/>
      <c r="C52" s="1331"/>
      <c r="D52" s="1421"/>
      <c r="E52" s="1122" t="s">
        <v>177</v>
      </c>
      <c r="F52" s="1122" t="s">
        <v>178</v>
      </c>
      <c r="G52" s="1122" t="s">
        <v>179</v>
      </c>
      <c r="H52" s="1429"/>
      <c r="I52" s="1122" t="s">
        <v>177</v>
      </c>
      <c r="J52" s="1122" t="s">
        <v>178</v>
      </c>
      <c r="K52" s="1122" t="s">
        <v>179</v>
      </c>
      <c r="L52" s="1122" t="s">
        <v>177</v>
      </c>
      <c r="M52" s="1122" t="s">
        <v>178</v>
      </c>
      <c r="N52" s="1122" t="s">
        <v>179</v>
      </c>
      <c r="O52" s="1122" t="s">
        <v>177</v>
      </c>
      <c r="P52" s="1122" t="s">
        <v>178</v>
      </c>
      <c r="Q52" s="1122" t="s">
        <v>179</v>
      </c>
    </row>
    <row r="53" spans="1:16384" x14ac:dyDescent="0.25">
      <c r="A53" s="4" t="s">
        <v>27</v>
      </c>
      <c r="B53" s="1432" t="s">
        <v>174</v>
      </c>
      <c r="C53" s="1432"/>
      <c r="D53" s="1135">
        <v>297067</v>
      </c>
      <c r="E53" s="1124">
        <f>+I53+L53+O53</f>
        <v>299623</v>
      </c>
      <c r="F53" s="1124"/>
      <c r="G53" s="1124"/>
      <c r="H53" s="706">
        <f>+E53/D53</f>
        <v>1.0086041196093811</v>
      </c>
      <c r="I53" s="1124">
        <f>+'6.a. mell. PH'!E19</f>
        <v>148461</v>
      </c>
      <c r="J53" s="1124"/>
      <c r="K53" s="1124"/>
      <c r="L53" s="1124">
        <f>+'6.b. mell. Óvoda'!E19</f>
        <v>121026</v>
      </c>
      <c r="M53" s="1124"/>
      <c r="N53" s="1124"/>
      <c r="O53" s="1124">
        <f>+'6.c. mell. BBKP'!E19</f>
        <v>30136</v>
      </c>
      <c r="P53" s="1124"/>
      <c r="Q53" s="1124"/>
    </row>
    <row r="54" spans="1:16384" ht="15" customHeight="1" x14ac:dyDescent="0.25">
      <c r="A54" s="4" t="s">
        <v>33</v>
      </c>
      <c r="B54" s="1432" t="s">
        <v>173</v>
      </c>
      <c r="C54" s="1432"/>
      <c r="D54" s="1135">
        <v>3590</v>
      </c>
      <c r="E54" s="1124">
        <f t="shared" ref="E54:E76" si="33">+I54+L54+O54</f>
        <v>4090</v>
      </c>
      <c r="F54" s="1124"/>
      <c r="G54" s="1124"/>
      <c r="H54" s="706">
        <f t="shared" ref="H54:H78" si="34">+E54/D54</f>
        <v>1.139275766016713</v>
      </c>
      <c r="I54" s="1124">
        <f>+'6.a. mell. PH'!E23</f>
        <v>30</v>
      </c>
      <c r="J54" s="1124"/>
      <c r="K54" s="1124"/>
      <c r="L54" s="1124">
        <f>+'6.b. mell. Óvoda'!E23</f>
        <v>2530</v>
      </c>
      <c r="M54" s="1124"/>
      <c r="N54" s="1124"/>
      <c r="O54" s="1124">
        <f>+'6.c. mell. BBKP'!E23</f>
        <v>1530</v>
      </c>
      <c r="P54" s="1124"/>
      <c r="Q54" s="1124"/>
    </row>
    <row r="55" spans="1:16384" s="48" customFormat="1" x14ac:dyDescent="0.25">
      <c r="A55" s="6" t="s">
        <v>34</v>
      </c>
      <c r="B55" s="1427" t="s">
        <v>172</v>
      </c>
      <c r="C55" s="1427"/>
      <c r="D55" s="1136">
        <v>300657</v>
      </c>
      <c r="E55" s="1127">
        <f t="shared" si="33"/>
        <v>303713</v>
      </c>
      <c r="F55" s="1127"/>
      <c r="G55" s="1127"/>
      <c r="H55" s="706">
        <f t="shared" si="34"/>
        <v>1.0101644066161772</v>
      </c>
      <c r="I55" s="1127">
        <f>SUM(I53:I54)</f>
        <v>148491</v>
      </c>
      <c r="J55" s="1127"/>
      <c r="K55" s="1127"/>
      <c r="L55" s="1127">
        <f>+L54+L53</f>
        <v>123556</v>
      </c>
      <c r="M55" s="1127"/>
      <c r="N55" s="1127"/>
      <c r="O55" s="1127">
        <f>+O54+O53</f>
        <v>31666</v>
      </c>
      <c r="P55" s="1127"/>
      <c r="Q55" s="1127"/>
    </row>
    <row r="56" spans="1:16384" s="48" customFormat="1" x14ac:dyDescent="0.25">
      <c r="A56" s="6" t="s">
        <v>35</v>
      </c>
      <c r="B56" s="1427" t="s">
        <v>171</v>
      </c>
      <c r="C56" s="1427"/>
      <c r="D56" s="1136">
        <v>64484</v>
      </c>
      <c r="E56" s="1127">
        <f t="shared" si="33"/>
        <v>65197.5</v>
      </c>
      <c r="F56" s="1127"/>
      <c r="G56" s="1127"/>
      <c r="H56" s="706">
        <f t="shared" si="34"/>
        <v>1.0110647602506049</v>
      </c>
      <c r="I56" s="1127">
        <f>+'6.a. mell. PH'!E26</f>
        <v>32010</v>
      </c>
      <c r="J56" s="1127"/>
      <c r="K56" s="1127"/>
      <c r="L56" s="1127">
        <f>+'6.b. mell. Óvoda'!E26</f>
        <v>26958.5</v>
      </c>
      <c r="M56" s="1127"/>
      <c r="N56" s="1127"/>
      <c r="O56" s="1127">
        <f>+'6.c. mell. BBKP'!E26</f>
        <v>6229</v>
      </c>
      <c r="P56" s="1127"/>
      <c r="Q56" s="1127"/>
    </row>
    <row r="57" spans="1:16384" x14ac:dyDescent="0.25">
      <c r="A57" s="1420"/>
      <c r="B57" s="1420"/>
      <c r="C57" s="1420"/>
      <c r="D57" s="1137"/>
      <c r="E57" s="1134"/>
      <c r="F57" s="1134"/>
      <c r="G57" s="1134"/>
      <c r="I57" s="1134"/>
      <c r="J57" s="1134"/>
      <c r="K57" s="1134"/>
      <c r="L57" s="1134"/>
      <c r="M57" s="1134"/>
      <c r="N57" s="1134"/>
      <c r="O57" s="1134"/>
      <c r="P57" s="1134"/>
      <c r="Q57" s="1134"/>
    </row>
    <row r="58" spans="1:16384" x14ac:dyDescent="0.25">
      <c r="A58" s="4" t="s">
        <v>47</v>
      </c>
      <c r="B58" s="1432" t="s">
        <v>170</v>
      </c>
      <c r="C58" s="1432"/>
      <c r="D58" s="1135">
        <v>7349</v>
      </c>
      <c r="E58" s="1124">
        <f t="shared" si="33"/>
        <v>7099</v>
      </c>
      <c r="F58" s="1124"/>
      <c r="G58" s="1124"/>
      <c r="H58" s="706">
        <f t="shared" si="34"/>
        <v>0.96598176622669751</v>
      </c>
      <c r="I58" s="1124">
        <f>+'6.a. mell. PH'!E36</f>
        <v>2819</v>
      </c>
      <c r="J58" s="1124"/>
      <c r="K58" s="1124"/>
      <c r="L58" s="1124">
        <f>+'6.b. mell. Óvoda'!E36</f>
        <v>2025</v>
      </c>
      <c r="M58" s="1124"/>
      <c r="N58" s="1124"/>
      <c r="O58" s="1124">
        <f>+'6.c. mell. BBKP'!E37</f>
        <v>2255</v>
      </c>
      <c r="P58" s="1124"/>
      <c r="Q58" s="1124"/>
    </row>
    <row r="59" spans="1:16384" x14ac:dyDescent="0.25">
      <c r="A59" s="4" t="s">
        <v>52</v>
      </c>
      <c r="B59" s="1432" t="s">
        <v>169</v>
      </c>
      <c r="C59" s="1432"/>
      <c r="D59" s="1135">
        <v>3526</v>
      </c>
      <c r="E59" s="1124">
        <f t="shared" si="33"/>
        <v>3333</v>
      </c>
      <c r="F59" s="1124"/>
      <c r="G59" s="1124"/>
      <c r="H59" s="706">
        <f t="shared" si="34"/>
        <v>0.94526375496313098</v>
      </c>
      <c r="I59" s="1124">
        <f>+'6.a. mell. PH'!E39</f>
        <v>2307</v>
      </c>
      <c r="J59" s="1124"/>
      <c r="K59" s="1124"/>
      <c r="L59" s="1124">
        <f>+'6.b. mell. Óvoda'!E39</f>
        <v>240</v>
      </c>
      <c r="M59" s="1124"/>
      <c r="N59" s="1124"/>
      <c r="O59" s="1124">
        <f>+'6.c. mell. BBKP'!E40</f>
        <v>786</v>
      </c>
      <c r="P59" s="1124"/>
      <c r="Q59" s="1124"/>
    </row>
    <row r="60" spans="1:16384" x14ac:dyDescent="0.25">
      <c r="A60" s="4" t="s">
        <v>66</v>
      </c>
      <c r="B60" s="1432" t="s">
        <v>156</v>
      </c>
      <c r="C60" s="1432"/>
      <c r="D60" s="1135">
        <v>36232</v>
      </c>
      <c r="E60" s="1124">
        <f t="shared" si="33"/>
        <v>46261</v>
      </c>
      <c r="F60" s="1124"/>
      <c r="G60" s="1124"/>
      <c r="H60" s="706">
        <f t="shared" si="34"/>
        <v>1.2767995142415545</v>
      </c>
      <c r="I60" s="1124">
        <f>+'6.a. mell. PH'!E49</f>
        <v>11494</v>
      </c>
      <c r="J60" s="1124"/>
      <c r="K60" s="1124"/>
      <c r="L60" s="1124">
        <f>+'6.b. mell. Óvoda'!E49</f>
        <v>21399</v>
      </c>
      <c r="M60" s="1124"/>
      <c r="N60" s="1124"/>
      <c r="O60" s="1124">
        <f>+'6.c. mell. BBKP'!E50</f>
        <v>13368</v>
      </c>
      <c r="P60" s="1124"/>
      <c r="Q60" s="1124"/>
    </row>
    <row r="61" spans="1:16384" x14ac:dyDescent="0.25">
      <c r="A61" s="4" t="s">
        <v>71</v>
      </c>
      <c r="B61" s="1432" t="s">
        <v>155</v>
      </c>
      <c r="C61" s="1432"/>
      <c r="D61" s="1135">
        <v>1375</v>
      </c>
      <c r="E61" s="1124">
        <f t="shared" si="33"/>
        <v>1204</v>
      </c>
      <c r="F61" s="1124"/>
      <c r="G61" s="1124"/>
      <c r="H61" s="706">
        <f t="shared" si="34"/>
        <v>0.87563636363636366</v>
      </c>
      <c r="I61" s="1124">
        <f>+'6.a. mell. PH'!E52</f>
        <v>550</v>
      </c>
      <c r="J61" s="1124"/>
      <c r="K61" s="1124"/>
      <c r="L61" s="1124">
        <f>+'6.b. mell. Óvoda'!E52</f>
        <v>50</v>
      </c>
      <c r="M61" s="1124"/>
      <c r="N61" s="1124"/>
      <c r="O61" s="1124">
        <f>+'6.c. mell. BBKP'!E53</f>
        <v>604</v>
      </c>
      <c r="P61" s="1124"/>
      <c r="Q61" s="1124"/>
    </row>
    <row r="62" spans="1:16384" x14ac:dyDescent="0.25">
      <c r="A62" s="4" t="s">
        <v>80</v>
      </c>
      <c r="B62" s="1432" t="s">
        <v>152</v>
      </c>
      <c r="C62" s="1432"/>
      <c r="D62" s="1135">
        <v>12470.91</v>
      </c>
      <c r="E62" s="1124">
        <f t="shared" si="33"/>
        <v>17595.98</v>
      </c>
      <c r="F62" s="1124"/>
      <c r="G62" s="1124"/>
      <c r="H62" s="706">
        <f t="shared" si="34"/>
        <v>1.4109619907448614</v>
      </c>
      <c r="I62" s="1124">
        <f>+'6.a. mell. PH'!E58</f>
        <v>2452</v>
      </c>
      <c r="J62" s="1124"/>
      <c r="K62" s="1124"/>
      <c r="L62" s="1124">
        <f>+'6.b. mell. Óvoda'!E58</f>
        <v>6239.4800000000005</v>
      </c>
      <c r="M62" s="1124"/>
      <c r="N62" s="1124"/>
      <c r="O62" s="1124">
        <f>+'6.c. mell. BBKP'!E59</f>
        <v>8904.5</v>
      </c>
      <c r="P62" s="1124"/>
      <c r="Q62" s="1124"/>
    </row>
    <row r="63" spans="1:16384" s="48" customFormat="1" x14ac:dyDescent="0.25">
      <c r="A63" s="6" t="s">
        <v>81</v>
      </c>
      <c r="B63" s="1427" t="s">
        <v>151</v>
      </c>
      <c r="C63" s="1427"/>
      <c r="D63" s="1136">
        <v>60952.91</v>
      </c>
      <c r="E63" s="1127">
        <f t="shared" si="33"/>
        <v>75492.98</v>
      </c>
      <c r="F63" s="1127"/>
      <c r="G63" s="1127"/>
      <c r="H63" s="706">
        <f t="shared" si="34"/>
        <v>1.2385459529331739</v>
      </c>
      <c r="I63" s="1127">
        <f>SUM(I58:I62)</f>
        <v>19622</v>
      </c>
      <c r="J63" s="1127"/>
      <c r="K63" s="1127"/>
      <c r="L63" s="1127">
        <f>SUM(L58:L62)</f>
        <v>29953.48</v>
      </c>
      <c r="M63" s="1127"/>
      <c r="N63" s="1127"/>
      <c r="O63" s="1127">
        <f>SUM(O58:O62)</f>
        <v>25917.5</v>
      </c>
      <c r="P63" s="1127"/>
      <c r="Q63" s="1127"/>
    </row>
    <row r="64" spans="1:16384" x14ac:dyDescent="0.25">
      <c r="A64" s="1420"/>
      <c r="B64" s="1420"/>
      <c r="C64" s="1420"/>
      <c r="D64" s="1137"/>
      <c r="E64" s="1134"/>
      <c r="F64" s="1134"/>
      <c r="G64" s="1134"/>
      <c r="I64" s="1134"/>
      <c r="J64" s="1134"/>
      <c r="K64" s="1134"/>
      <c r="L64" s="1134"/>
      <c r="M64" s="1134"/>
      <c r="N64" s="1134"/>
      <c r="O64" s="1134"/>
      <c r="P64" s="1134"/>
      <c r="Q64" s="1134"/>
      <c r="R64" s="1420"/>
      <c r="S64" s="1420"/>
      <c r="T64" s="1420"/>
      <c r="U64" s="868"/>
      <c r="V64" s="615"/>
      <c r="W64" s="615"/>
      <c r="X64" s="615"/>
      <c r="Y64" s="869"/>
      <c r="Z64" s="615"/>
      <c r="AA64" s="615"/>
      <c r="AB64" s="615"/>
      <c r="AC64" s="615"/>
      <c r="AD64" s="615"/>
      <c r="AE64" s="615"/>
      <c r="AF64" s="615"/>
      <c r="AG64" s="615"/>
      <c r="AH64" s="615"/>
      <c r="AI64" s="1420"/>
      <c r="AJ64" s="1420"/>
      <c r="AK64" s="1420"/>
      <c r="AL64" s="868"/>
      <c r="AM64" s="615"/>
      <c r="AN64" s="615"/>
      <c r="AO64" s="615"/>
      <c r="AP64" s="869"/>
      <c r="AQ64" s="615"/>
      <c r="AR64" s="615"/>
      <c r="AS64" s="615"/>
      <c r="AT64" s="615"/>
      <c r="AU64" s="615"/>
      <c r="AV64" s="615"/>
      <c r="AW64" s="615"/>
      <c r="AX64" s="615"/>
      <c r="AY64" s="615"/>
      <c r="AZ64" s="1420"/>
      <c r="BA64" s="1420"/>
      <c r="BB64" s="1420"/>
      <c r="BC64" s="868"/>
      <c r="BD64" s="615"/>
      <c r="BE64" s="615"/>
      <c r="BF64" s="615"/>
      <c r="BG64" s="869"/>
      <c r="BH64" s="615"/>
      <c r="BI64" s="615"/>
      <c r="BJ64" s="615"/>
      <c r="BK64" s="615"/>
      <c r="BL64" s="615"/>
      <c r="BM64" s="615"/>
      <c r="BN64" s="615"/>
      <c r="BO64" s="615"/>
      <c r="BP64" s="615"/>
      <c r="BQ64" s="1420"/>
      <c r="BR64" s="1420"/>
      <c r="BS64" s="1420"/>
      <c r="BT64" s="868"/>
      <c r="BU64" s="615"/>
      <c r="BV64" s="615"/>
      <c r="BW64" s="615"/>
      <c r="BX64" s="869"/>
      <c r="BY64" s="615"/>
      <c r="BZ64" s="615"/>
      <c r="CA64" s="615"/>
      <c r="CB64" s="615"/>
      <c r="CC64" s="615"/>
      <c r="CD64" s="615"/>
      <c r="CE64" s="615"/>
      <c r="CF64" s="615"/>
      <c r="CG64" s="615"/>
      <c r="CH64" s="1420"/>
      <c r="CI64" s="1420"/>
      <c r="CJ64" s="1420"/>
      <c r="CK64" s="868"/>
      <c r="CL64" s="615"/>
      <c r="CM64" s="615"/>
      <c r="CN64" s="615"/>
      <c r="CO64" s="869"/>
      <c r="CP64" s="615"/>
      <c r="CQ64" s="615"/>
      <c r="CR64" s="615"/>
      <c r="CS64" s="615"/>
      <c r="CT64" s="615"/>
      <c r="CU64" s="615"/>
      <c r="CV64" s="615"/>
      <c r="CW64" s="615"/>
      <c r="CX64" s="615"/>
      <c r="CY64" s="1420"/>
      <c r="CZ64" s="1420"/>
      <c r="DA64" s="1420"/>
      <c r="DB64" s="868"/>
      <c r="DC64" s="615"/>
      <c r="DD64" s="615"/>
      <c r="DE64" s="615"/>
      <c r="DF64" s="869"/>
      <c r="DG64" s="615"/>
      <c r="DH64" s="615"/>
      <c r="DI64" s="615"/>
      <c r="DJ64" s="615"/>
      <c r="DK64" s="615"/>
      <c r="DL64" s="615"/>
      <c r="DM64" s="615"/>
      <c r="DN64" s="615"/>
      <c r="DO64" s="615"/>
      <c r="DP64" s="1420"/>
      <c r="DQ64" s="1420"/>
      <c r="DR64" s="1420"/>
      <c r="DS64" s="868"/>
      <c r="DT64" s="615"/>
      <c r="DU64" s="615"/>
      <c r="DV64" s="615"/>
      <c r="DW64" s="869"/>
      <c r="DX64" s="615"/>
      <c r="DY64" s="615"/>
      <c r="DZ64" s="615"/>
      <c r="EA64" s="615"/>
      <c r="EB64" s="615"/>
      <c r="EC64" s="615"/>
      <c r="ED64" s="615"/>
      <c r="EE64" s="615"/>
      <c r="EF64" s="615"/>
      <c r="EG64" s="1420"/>
      <c r="EH64" s="1420"/>
      <c r="EI64" s="1420"/>
      <c r="EJ64" s="868"/>
      <c r="EK64" s="615"/>
      <c r="EL64" s="615"/>
      <c r="EM64" s="615"/>
      <c r="EN64" s="869"/>
      <c r="EO64" s="615"/>
      <c r="EP64" s="615"/>
      <c r="EQ64" s="615"/>
      <c r="ER64" s="615"/>
      <c r="ES64" s="615"/>
      <c r="ET64" s="615"/>
      <c r="EU64" s="615"/>
      <c r="EV64" s="615"/>
      <c r="EW64" s="615"/>
      <c r="EX64" s="1420"/>
      <c r="EY64" s="1420"/>
      <c r="EZ64" s="1420"/>
      <c r="FA64" s="868"/>
      <c r="FB64" s="615"/>
      <c r="FC64" s="615"/>
      <c r="FD64" s="615"/>
      <c r="FE64" s="869"/>
      <c r="FF64" s="615"/>
      <c r="FG64" s="615"/>
      <c r="FH64" s="615"/>
      <c r="FI64" s="615"/>
      <c r="FJ64" s="615"/>
      <c r="FK64" s="615"/>
      <c r="FL64" s="615"/>
      <c r="FM64" s="615"/>
      <c r="FN64" s="615"/>
      <c r="FO64" s="1420"/>
      <c r="FP64" s="1420"/>
      <c r="FQ64" s="1420"/>
      <c r="FR64" s="868"/>
      <c r="FS64" s="615"/>
      <c r="FT64" s="615"/>
      <c r="FU64" s="615"/>
      <c r="FV64" s="869"/>
      <c r="FW64" s="615"/>
      <c r="FX64" s="615"/>
      <c r="FY64" s="615"/>
      <c r="FZ64" s="615"/>
      <c r="GA64" s="615"/>
      <c r="GB64" s="615"/>
      <c r="GC64" s="615"/>
      <c r="GD64" s="615"/>
      <c r="GE64" s="615"/>
      <c r="GF64" s="1420"/>
      <c r="GG64" s="1420"/>
      <c r="GH64" s="1420"/>
      <c r="GI64" s="868"/>
      <c r="GJ64" s="615"/>
      <c r="GK64" s="615"/>
      <c r="GL64" s="615"/>
      <c r="GM64" s="869"/>
      <c r="GN64" s="615"/>
      <c r="GO64" s="615"/>
      <c r="GP64" s="615"/>
      <c r="GQ64" s="615"/>
      <c r="GR64" s="615"/>
      <c r="GS64" s="615"/>
      <c r="GT64" s="615"/>
      <c r="GU64" s="615"/>
      <c r="GV64" s="615"/>
      <c r="GW64" s="1420"/>
      <c r="GX64" s="1420"/>
      <c r="GY64" s="1420"/>
      <c r="GZ64" s="868"/>
      <c r="HA64" s="615"/>
      <c r="HB64" s="615"/>
      <c r="HC64" s="615"/>
      <c r="HD64" s="869"/>
      <c r="HE64" s="615"/>
      <c r="HF64" s="615"/>
      <c r="HG64" s="615"/>
      <c r="HH64" s="615"/>
      <c r="HI64" s="615"/>
      <c r="HJ64" s="615"/>
      <c r="HK64" s="615"/>
      <c r="HL64" s="615"/>
      <c r="HM64" s="615"/>
      <c r="HN64" s="1420"/>
      <c r="HO64" s="1420"/>
      <c r="HP64" s="1420"/>
      <c r="HQ64" s="868"/>
      <c r="HR64" s="615"/>
      <c r="HS64" s="615"/>
      <c r="HT64" s="615"/>
      <c r="HU64" s="869"/>
      <c r="HV64" s="615"/>
      <c r="HW64" s="615"/>
      <c r="HX64" s="615"/>
      <c r="HY64" s="615"/>
      <c r="HZ64" s="615"/>
      <c r="IA64" s="615"/>
      <c r="IB64" s="615"/>
      <c r="IC64" s="615"/>
      <c r="ID64" s="615"/>
      <c r="IE64" s="1420"/>
      <c r="IF64" s="1420"/>
      <c r="IG64" s="1420"/>
      <c r="IH64" s="868"/>
      <c r="II64" s="615"/>
      <c r="IJ64" s="615"/>
      <c r="IK64" s="615"/>
      <c r="IL64" s="869"/>
      <c r="IM64" s="615"/>
      <c r="IN64" s="615"/>
      <c r="IO64" s="615"/>
      <c r="IP64" s="615"/>
      <c r="IQ64" s="615"/>
      <c r="IR64" s="615"/>
      <c r="IS64" s="615"/>
      <c r="IT64" s="615"/>
      <c r="IU64" s="615"/>
      <c r="IV64" s="1420"/>
      <c r="IW64" s="1420"/>
      <c r="IX64" s="1420"/>
      <c r="IY64" s="868"/>
      <c r="IZ64" s="615"/>
      <c r="JA64" s="615"/>
      <c r="JB64" s="615"/>
      <c r="JC64" s="869"/>
      <c r="JD64" s="615"/>
      <c r="JE64" s="615"/>
      <c r="JF64" s="615"/>
      <c r="JG64" s="615"/>
      <c r="JH64" s="615"/>
      <c r="JI64" s="615"/>
      <c r="JJ64" s="615"/>
      <c r="JK64" s="615"/>
      <c r="JL64" s="615"/>
      <c r="JM64" s="1420"/>
      <c r="JN64" s="1420"/>
      <c r="JO64" s="1420"/>
      <c r="JP64" s="868"/>
      <c r="JQ64" s="615"/>
      <c r="JR64" s="615"/>
      <c r="JS64" s="615"/>
      <c r="JT64" s="869"/>
      <c r="JU64" s="615"/>
      <c r="JV64" s="615"/>
      <c r="JW64" s="615"/>
      <c r="JX64" s="615"/>
      <c r="JY64" s="615"/>
      <c r="JZ64" s="615"/>
      <c r="KA64" s="615"/>
      <c r="KB64" s="615"/>
      <c r="KC64" s="615"/>
      <c r="KD64" s="1420"/>
      <c r="KE64" s="1420"/>
      <c r="KF64" s="1420"/>
      <c r="KG64" s="868"/>
      <c r="KH64" s="615"/>
      <c r="KI64" s="615"/>
      <c r="KJ64" s="615"/>
      <c r="KK64" s="869"/>
      <c r="KL64" s="615"/>
      <c r="KM64" s="615"/>
      <c r="KN64" s="615"/>
      <c r="KO64" s="615"/>
      <c r="KP64" s="615"/>
      <c r="KQ64" s="615"/>
      <c r="KR64" s="615"/>
      <c r="KS64" s="615"/>
      <c r="KT64" s="615"/>
      <c r="KU64" s="1420"/>
      <c r="KV64" s="1420"/>
      <c r="KW64" s="1420"/>
      <c r="KX64" s="868"/>
      <c r="KY64" s="615"/>
      <c r="KZ64" s="615"/>
      <c r="LA64" s="615"/>
      <c r="LB64" s="869"/>
      <c r="LC64" s="615"/>
      <c r="LD64" s="615"/>
      <c r="LE64" s="615"/>
      <c r="LF64" s="615"/>
      <c r="LG64" s="615"/>
      <c r="LH64" s="615"/>
      <c r="LI64" s="615"/>
      <c r="LJ64" s="615"/>
      <c r="LK64" s="615"/>
      <c r="LL64" s="1420"/>
      <c r="LM64" s="1420"/>
      <c r="LN64" s="1420"/>
      <c r="LO64" s="868"/>
      <c r="LP64" s="615"/>
      <c r="LQ64" s="615"/>
      <c r="LR64" s="615"/>
      <c r="LS64" s="869"/>
      <c r="LT64" s="615"/>
      <c r="LU64" s="615"/>
      <c r="LV64" s="615"/>
      <c r="LW64" s="615"/>
      <c r="LX64" s="615"/>
      <c r="LY64" s="615"/>
      <c r="LZ64" s="615"/>
      <c r="MA64" s="615"/>
      <c r="MB64" s="615"/>
      <c r="MC64" s="1420"/>
      <c r="MD64" s="1420"/>
      <c r="ME64" s="1420"/>
      <c r="MF64" s="868"/>
      <c r="MG64" s="615"/>
      <c r="MH64" s="615"/>
      <c r="MI64" s="615"/>
      <c r="MJ64" s="869"/>
      <c r="MK64" s="615"/>
      <c r="ML64" s="615"/>
      <c r="MM64" s="615"/>
      <c r="MN64" s="615"/>
      <c r="MO64" s="615"/>
      <c r="MP64" s="615"/>
      <c r="MQ64" s="615"/>
      <c r="MR64" s="615"/>
      <c r="MS64" s="615"/>
      <c r="MT64" s="1420"/>
      <c r="MU64" s="1420"/>
      <c r="MV64" s="1420"/>
      <c r="MW64" s="868"/>
      <c r="MX64" s="615"/>
      <c r="MY64" s="615"/>
      <c r="MZ64" s="615"/>
      <c r="NA64" s="869"/>
      <c r="NB64" s="615"/>
      <c r="NC64" s="615"/>
      <c r="ND64" s="615"/>
      <c r="NE64" s="615"/>
      <c r="NF64" s="615"/>
      <c r="NG64" s="615"/>
      <c r="NH64" s="615"/>
      <c r="NI64" s="615"/>
      <c r="NJ64" s="615"/>
      <c r="NK64" s="1420"/>
      <c r="NL64" s="1420"/>
      <c r="NM64" s="1420"/>
      <c r="NN64" s="868"/>
      <c r="NO64" s="615"/>
      <c r="NP64" s="615"/>
      <c r="NQ64" s="615"/>
      <c r="NR64" s="869"/>
      <c r="NS64" s="615"/>
      <c r="NT64" s="615"/>
      <c r="NU64" s="615"/>
      <c r="NV64" s="615"/>
      <c r="NW64" s="615"/>
      <c r="NX64" s="615"/>
      <c r="NY64" s="615"/>
      <c r="NZ64" s="615"/>
      <c r="OA64" s="615"/>
      <c r="OB64" s="1420"/>
      <c r="OC64" s="1420"/>
      <c r="OD64" s="1420"/>
      <c r="OE64" s="868"/>
      <c r="OF64" s="615"/>
      <c r="OG64" s="615"/>
      <c r="OH64" s="615"/>
      <c r="OI64" s="869"/>
      <c r="OJ64" s="615"/>
      <c r="OK64" s="615"/>
      <c r="OL64" s="615"/>
      <c r="OM64" s="615"/>
      <c r="ON64" s="615"/>
      <c r="OO64" s="615"/>
      <c r="OP64" s="615"/>
      <c r="OQ64" s="615"/>
      <c r="OR64" s="615"/>
      <c r="OS64" s="1420"/>
      <c r="OT64" s="1420"/>
      <c r="OU64" s="1420"/>
      <c r="OV64" s="868"/>
      <c r="OW64" s="615"/>
      <c r="OX64" s="615"/>
      <c r="OY64" s="615"/>
      <c r="OZ64" s="869"/>
      <c r="PA64" s="615"/>
      <c r="PB64" s="615"/>
      <c r="PC64" s="615"/>
      <c r="PD64" s="615"/>
      <c r="PE64" s="615"/>
      <c r="PF64" s="615"/>
      <c r="PG64" s="615"/>
      <c r="PH64" s="615"/>
      <c r="PI64" s="615"/>
      <c r="PJ64" s="1420"/>
      <c r="PK64" s="1420"/>
      <c r="PL64" s="1420"/>
      <c r="PM64" s="868"/>
      <c r="PN64" s="615"/>
      <c r="PO64" s="615"/>
      <c r="PP64" s="615"/>
      <c r="PQ64" s="869"/>
      <c r="PR64" s="615"/>
      <c r="PS64" s="615"/>
      <c r="PT64" s="615"/>
      <c r="PU64" s="615"/>
      <c r="PV64" s="615"/>
      <c r="PW64" s="615"/>
      <c r="PX64" s="615"/>
      <c r="PY64" s="615"/>
      <c r="PZ64" s="615"/>
      <c r="QA64" s="1420"/>
      <c r="QB64" s="1420"/>
      <c r="QC64" s="1420"/>
      <c r="QD64" s="868"/>
      <c r="QE64" s="615"/>
      <c r="QF64" s="615"/>
      <c r="QG64" s="615"/>
      <c r="QH64" s="869"/>
      <c r="QI64" s="615"/>
      <c r="QJ64" s="615"/>
      <c r="QK64" s="615"/>
      <c r="QL64" s="615"/>
      <c r="QM64" s="615"/>
      <c r="QN64" s="615"/>
      <c r="QO64" s="615"/>
      <c r="QP64" s="615"/>
      <c r="QQ64" s="615"/>
      <c r="QR64" s="1420"/>
      <c r="QS64" s="1420"/>
      <c r="QT64" s="1420"/>
      <c r="QU64" s="868"/>
      <c r="QV64" s="615"/>
      <c r="QW64" s="615"/>
      <c r="QX64" s="615"/>
      <c r="QY64" s="869"/>
      <c r="QZ64" s="615"/>
      <c r="RA64" s="615"/>
      <c r="RB64" s="615"/>
      <c r="RC64" s="615"/>
      <c r="RD64" s="615"/>
      <c r="RE64" s="615"/>
      <c r="RF64" s="615"/>
      <c r="RG64" s="615"/>
      <c r="RH64" s="615"/>
      <c r="RI64" s="1420"/>
      <c r="RJ64" s="1420"/>
      <c r="RK64" s="1420"/>
      <c r="RL64" s="868"/>
      <c r="RM64" s="615"/>
      <c r="RN64" s="615"/>
      <c r="RO64" s="615"/>
      <c r="RP64" s="869"/>
      <c r="RQ64" s="615"/>
      <c r="RR64" s="615"/>
      <c r="RS64" s="615"/>
      <c r="RT64" s="615"/>
      <c r="RU64" s="615"/>
      <c r="RV64" s="615"/>
      <c r="RW64" s="615"/>
      <c r="RX64" s="615"/>
      <c r="RY64" s="615"/>
      <c r="RZ64" s="1420"/>
      <c r="SA64" s="1420"/>
      <c r="SB64" s="1420"/>
      <c r="SC64" s="868"/>
      <c r="SD64" s="615"/>
      <c r="SE64" s="615"/>
      <c r="SF64" s="615"/>
      <c r="SG64" s="869"/>
      <c r="SH64" s="615"/>
      <c r="SI64" s="615"/>
      <c r="SJ64" s="615"/>
      <c r="SK64" s="615"/>
      <c r="SL64" s="615"/>
      <c r="SM64" s="615"/>
      <c r="SN64" s="615"/>
      <c r="SO64" s="615"/>
      <c r="SP64" s="615"/>
      <c r="SQ64" s="1420"/>
      <c r="SR64" s="1420"/>
      <c r="SS64" s="1420"/>
      <c r="ST64" s="868"/>
      <c r="SU64" s="615"/>
      <c r="SV64" s="615"/>
      <c r="SW64" s="615"/>
      <c r="SX64" s="869"/>
      <c r="SY64" s="615"/>
      <c r="SZ64" s="615"/>
      <c r="TA64" s="615"/>
      <c r="TB64" s="615"/>
      <c r="TC64" s="615"/>
      <c r="TD64" s="615"/>
      <c r="TE64" s="615"/>
      <c r="TF64" s="615"/>
      <c r="TG64" s="615"/>
      <c r="TH64" s="1420"/>
      <c r="TI64" s="1420"/>
      <c r="TJ64" s="1420"/>
      <c r="TK64" s="868"/>
      <c r="TL64" s="615"/>
      <c r="TM64" s="615"/>
      <c r="TN64" s="615"/>
      <c r="TO64" s="869"/>
      <c r="TP64" s="615"/>
      <c r="TQ64" s="615"/>
      <c r="TR64" s="615"/>
      <c r="TS64" s="615"/>
      <c r="TT64" s="615"/>
      <c r="TU64" s="615"/>
      <c r="TV64" s="615"/>
      <c r="TW64" s="615"/>
      <c r="TX64" s="615"/>
      <c r="TY64" s="1420"/>
      <c r="TZ64" s="1420"/>
      <c r="UA64" s="1420"/>
      <c r="UB64" s="868"/>
      <c r="UC64" s="615"/>
      <c r="UD64" s="615"/>
      <c r="UE64" s="615"/>
      <c r="UF64" s="869"/>
      <c r="UG64" s="615"/>
      <c r="UH64" s="615"/>
      <c r="UI64" s="615"/>
      <c r="UJ64" s="615"/>
      <c r="UK64" s="615"/>
      <c r="UL64" s="615"/>
      <c r="UM64" s="615"/>
      <c r="UN64" s="615"/>
      <c r="UO64" s="615"/>
      <c r="UP64" s="1420"/>
      <c r="UQ64" s="1420"/>
      <c r="UR64" s="1420"/>
      <c r="US64" s="868"/>
      <c r="UT64" s="615"/>
      <c r="UU64" s="615"/>
      <c r="UV64" s="615"/>
      <c r="UW64" s="869"/>
      <c r="UX64" s="615"/>
      <c r="UY64" s="615"/>
      <c r="UZ64" s="615"/>
      <c r="VA64" s="615"/>
      <c r="VB64" s="615"/>
      <c r="VC64" s="615"/>
      <c r="VD64" s="615"/>
      <c r="VE64" s="615"/>
      <c r="VF64" s="615"/>
      <c r="VG64" s="1420"/>
      <c r="VH64" s="1420"/>
      <c r="VI64" s="1420"/>
      <c r="VJ64" s="868"/>
      <c r="VK64" s="615"/>
      <c r="VL64" s="615"/>
      <c r="VM64" s="615"/>
      <c r="VN64" s="869"/>
      <c r="VO64" s="615"/>
      <c r="VP64" s="615"/>
      <c r="VQ64" s="615"/>
      <c r="VR64" s="615"/>
      <c r="VS64" s="615"/>
      <c r="VT64" s="615"/>
      <c r="VU64" s="615"/>
      <c r="VV64" s="615"/>
      <c r="VW64" s="615"/>
      <c r="VX64" s="1420"/>
      <c r="VY64" s="1420"/>
      <c r="VZ64" s="1420"/>
      <c r="WA64" s="868"/>
      <c r="WB64" s="615"/>
      <c r="WC64" s="615"/>
      <c r="WD64" s="615"/>
      <c r="WE64" s="869"/>
      <c r="WF64" s="615"/>
      <c r="WG64" s="615"/>
      <c r="WH64" s="615"/>
      <c r="WI64" s="615"/>
      <c r="WJ64" s="615"/>
      <c r="WK64" s="615"/>
      <c r="WL64" s="615"/>
      <c r="WM64" s="615"/>
      <c r="WN64" s="615"/>
      <c r="WO64" s="1420"/>
      <c r="WP64" s="1420"/>
      <c r="WQ64" s="1420"/>
      <c r="WR64" s="868"/>
      <c r="WS64" s="615"/>
      <c r="WT64" s="615"/>
      <c r="WU64" s="615"/>
      <c r="WV64" s="869"/>
      <c r="WW64" s="615"/>
      <c r="WX64" s="615"/>
      <c r="WY64" s="615"/>
      <c r="WZ64" s="615"/>
      <c r="XA64" s="615"/>
      <c r="XB64" s="615"/>
      <c r="XC64" s="615"/>
      <c r="XD64" s="615"/>
      <c r="XE64" s="615"/>
      <c r="XF64" s="1420"/>
      <c r="XG64" s="1420"/>
      <c r="XH64" s="1420"/>
      <c r="XI64" s="868"/>
      <c r="XJ64" s="615"/>
      <c r="XK64" s="615"/>
      <c r="XL64" s="615"/>
      <c r="XM64" s="869"/>
      <c r="XN64" s="615"/>
      <c r="XO64" s="615"/>
      <c r="XP64" s="615"/>
      <c r="XQ64" s="615"/>
      <c r="XR64" s="615"/>
      <c r="XS64" s="615"/>
      <c r="XT64" s="615"/>
      <c r="XU64" s="615"/>
      <c r="XV64" s="615"/>
      <c r="XW64" s="1420"/>
      <c r="XX64" s="1420"/>
      <c r="XY64" s="1420"/>
      <c r="XZ64" s="868"/>
      <c r="YA64" s="615"/>
      <c r="YB64" s="615"/>
      <c r="YC64" s="615"/>
      <c r="YD64" s="869"/>
      <c r="YE64" s="615"/>
      <c r="YF64" s="615"/>
      <c r="YG64" s="615"/>
      <c r="YH64" s="615"/>
      <c r="YI64" s="615"/>
      <c r="YJ64" s="615"/>
      <c r="YK64" s="615"/>
      <c r="YL64" s="615"/>
      <c r="YM64" s="615"/>
      <c r="YN64" s="1420"/>
      <c r="YO64" s="1420"/>
      <c r="YP64" s="1420"/>
      <c r="YQ64" s="868"/>
      <c r="YR64" s="615"/>
      <c r="YS64" s="615"/>
      <c r="YT64" s="615"/>
      <c r="YU64" s="869"/>
      <c r="YV64" s="615"/>
      <c r="YW64" s="615"/>
      <c r="YX64" s="615"/>
      <c r="YY64" s="615"/>
      <c r="YZ64" s="615"/>
      <c r="ZA64" s="615"/>
      <c r="ZB64" s="615"/>
      <c r="ZC64" s="615"/>
      <c r="ZD64" s="615"/>
      <c r="ZE64" s="1420"/>
      <c r="ZF64" s="1420"/>
      <c r="ZG64" s="1420"/>
      <c r="ZH64" s="868"/>
      <c r="ZI64" s="615"/>
      <c r="ZJ64" s="615"/>
      <c r="ZK64" s="615"/>
      <c r="ZL64" s="869"/>
      <c r="ZM64" s="615"/>
      <c r="ZN64" s="615"/>
      <c r="ZO64" s="615"/>
      <c r="ZP64" s="615"/>
      <c r="ZQ64" s="615"/>
      <c r="ZR64" s="615"/>
      <c r="ZS64" s="615"/>
      <c r="ZT64" s="615"/>
      <c r="ZU64" s="615"/>
      <c r="ZV64" s="1420"/>
      <c r="ZW64" s="1420"/>
      <c r="ZX64" s="1420"/>
      <c r="ZY64" s="868"/>
      <c r="ZZ64" s="615"/>
      <c r="AAA64" s="615"/>
      <c r="AAB64" s="615"/>
      <c r="AAC64" s="869"/>
      <c r="AAD64" s="615"/>
      <c r="AAE64" s="615"/>
      <c r="AAF64" s="615"/>
      <c r="AAG64" s="615"/>
      <c r="AAH64" s="615"/>
      <c r="AAI64" s="615"/>
      <c r="AAJ64" s="615"/>
      <c r="AAK64" s="615"/>
      <c r="AAL64" s="615"/>
      <c r="AAM64" s="1420"/>
      <c r="AAN64" s="1420"/>
      <c r="AAO64" s="1420"/>
      <c r="AAP64" s="868"/>
      <c r="AAQ64" s="615"/>
      <c r="AAR64" s="615"/>
      <c r="AAS64" s="615"/>
      <c r="AAT64" s="869"/>
      <c r="AAU64" s="615"/>
      <c r="AAV64" s="615"/>
      <c r="AAW64" s="615"/>
      <c r="AAX64" s="615"/>
      <c r="AAY64" s="615"/>
      <c r="AAZ64" s="615"/>
      <c r="ABA64" s="615"/>
      <c r="ABB64" s="615"/>
      <c r="ABC64" s="615"/>
      <c r="ABD64" s="1420"/>
      <c r="ABE64" s="1420"/>
      <c r="ABF64" s="1420"/>
      <c r="ABG64" s="868"/>
      <c r="ABH64" s="615"/>
      <c r="ABI64" s="615"/>
      <c r="ABJ64" s="615"/>
      <c r="ABK64" s="869"/>
      <c r="ABL64" s="615"/>
      <c r="ABM64" s="615"/>
      <c r="ABN64" s="615"/>
      <c r="ABO64" s="615"/>
      <c r="ABP64" s="615"/>
      <c r="ABQ64" s="615"/>
      <c r="ABR64" s="615"/>
      <c r="ABS64" s="615"/>
      <c r="ABT64" s="615"/>
      <c r="ABU64" s="1420"/>
      <c r="ABV64" s="1420"/>
      <c r="ABW64" s="1420"/>
      <c r="ABX64" s="868"/>
      <c r="ABY64" s="615"/>
      <c r="ABZ64" s="615"/>
      <c r="ACA64" s="615"/>
      <c r="ACB64" s="869"/>
      <c r="ACC64" s="615"/>
      <c r="ACD64" s="615"/>
      <c r="ACE64" s="615"/>
      <c r="ACF64" s="615"/>
      <c r="ACG64" s="615"/>
      <c r="ACH64" s="615"/>
      <c r="ACI64" s="615"/>
      <c r="ACJ64" s="615"/>
      <c r="ACK64" s="615"/>
      <c r="ACL64" s="1420"/>
      <c r="ACM64" s="1420"/>
      <c r="ACN64" s="1420"/>
      <c r="ACO64" s="868"/>
      <c r="ACP64" s="615"/>
      <c r="ACQ64" s="615"/>
      <c r="ACR64" s="615"/>
      <c r="ACS64" s="869"/>
      <c r="ACT64" s="615"/>
      <c r="ACU64" s="615"/>
      <c r="ACV64" s="615"/>
      <c r="ACW64" s="615"/>
      <c r="ACX64" s="615"/>
      <c r="ACY64" s="615"/>
      <c r="ACZ64" s="615"/>
      <c r="ADA64" s="615"/>
      <c r="ADB64" s="615"/>
      <c r="ADC64" s="1420"/>
      <c r="ADD64" s="1420"/>
      <c r="ADE64" s="1420"/>
      <c r="ADF64" s="868"/>
      <c r="ADG64" s="615"/>
      <c r="ADH64" s="615"/>
      <c r="ADI64" s="615"/>
      <c r="ADJ64" s="869"/>
      <c r="ADK64" s="615"/>
      <c r="ADL64" s="615"/>
      <c r="ADM64" s="615"/>
      <c r="ADN64" s="615"/>
      <c r="ADO64" s="615"/>
      <c r="ADP64" s="615"/>
      <c r="ADQ64" s="615"/>
      <c r="ADR64" s="615"/>
      <c r="ADS64" s="615"/>
      <c r="ADT64" s="1420"/>
      <c r="ADU64" s="1420"/>
      <c r="ADV64" s="1420"/>
      <c r="ADW64" s="868"/>
      <c r="ADX64" s="615"/>
      <c r="ADY64" s="615"/>
      <c r="ADZ64" s="615"/>
      <c r="AEA64" s="869"/>
      <c r="AEB64" s="615"/>
      <c r="AEC64" s="615"/>
      <c r="AED64" s="615"/>
      <c r="AEE64" s="615"/>
      <c r="AEF64" s="615"/>
      <c r="AEG64" s="615"/>
      <c r="AEH64" s="615"/>
      <c r="AEI64" s="615"/>
      <c r="AEJ64" s="615"/>
      <c r="AEK64" s="1420"/>
      <c r="AEL64" s="1420"/>
      <c r="AEM64" s="1420"/>
      <c r="AEN64" s="868"/>
      <c r="AEO64" s="615"/>
      <c r="AEP64" s="615"/>
      <c r="AEQ64" s="615"/>
      <c r="AER64" s="869"/>
      <c r="AES64" s="615"/>
      <c r="AET64" s="615"/>
      <c r="AEU64" s="615"/>
      <c r="AEV64" s="615"/>
      <c r="AEW64" s="615"/>
      <c r="AEX64" s="615"/>
      <c r="AEY64" s="615"/>
      <c r="AEZ64" s="615"/>
      <c r="AFA64" s="615"/>
      <c r="AFB64" s="1420"/>
      <c r="AFC64" s="1420"/>
      <c r="AFD64" s="1420"/>
      <c r="AFE64" s="868"/>
      <c r="AFF64" s="615"/>
      <c r="AFG64" s="615"/>
      <c r="AFH64" s="615"/>
      <c r="AFI64" s="869"/>
      <c r="AFJ64" s="615"/>
      <c r="AFK64" s="615"/>
      <c r="AFL64" s="615"/>
      <c r="AFM64" s="615"/>
      <c r="AFN64" s="615"/>
      <c r="AFO64" s="615"/>
      <c r="AFP64" s="615"/>
      <c r="AFQ64" s="615"/>
      <c r="AFR64" s="615"/>
      <c r="AFS64" s="1420"/>
      <c r="AFT64" s="1420"/>
      <c r="AFU64" s="1420"/>
      <c r="AFV64" s="868"/>
      <c r="AFW64" s="615"/>
      <c r="AFX64" s="615"/>
      <c r="AFY64" s="615"/>
      <c r="AFZ64" s="869"/>
      <c r="AGA64" s="615"/>
      <c r="AGB64" s="615"/>
      <c r="AGC64" s="615"/>
      <c r="AGD64" s="615"/>
      <c r="AGE64" s="615"/>
      <c r="AGF64" s="615"/>
      <c r="AGG64" s="615"/>
      <c r="AGH64" s="615"/>
      <c r="AGI64" s="615"/>
      <c r="AGJ64" s="1420"/>
      <c r="AGK64" s="1420"/>
      <c r="AGL64" s="1420"/>
      <c r="AGM64" s="868"/>
      <c r="AGN64" s="615"/>
      <c r="AGO64" s="615"/>
      <c r="AGP64" s="615"/>
      <c r="AGQ64" s="869"/>
      <c r="AGR64" s="615"/>
      <c r="AGS64" s="615"/>
      <c r="AGT64" s="615"/>
      <c r="AGU64" s="615"/>
      <c r="AGV64" s="615"/>
      <c r="AGW64" s="615"/>
      <c r="AGX64" s="615"/>
      <c r="AGY64" s="615"/>
      <c r="AGZ64" s="615"/>
      <c r="AHA64" s="1420"/>
      <c r="AHB64" s="1420"/>
      <c r="AHC64" s="1420"/>
      <c r="AHD64" s="868"/>
      <c r="AHE64" s="615"/>
      <c r="AHF64" s="615"/>
      <c r="AHG64" s="615"/>
      <c r="AHH64" s="869"/>
      <c r="AHI64" s="615"/>
      <c r="AHJ64" s="615"/>
      <c r="AHK64" s="615"/>
      <c r="AHL64" s="615"/>
      <c r="AHM64" s="615"/>
      <c r="AHN64" s="615"/>
      <c r="AHO64" s="615"/>
      <c r="AHP64" s="615"/>
      <c r="AHQ64" s="615"/>
      <c r="AHR64" s="1420"/>
      <c r="AHS64" s="1420"/>
      <c r="AHT64" s="1420"/>
      <c r="AHU64" s="868"/>
      <c r="AHV64" s="615"/>
      <c r="AHW64" s="615"/>
      <c r="AHX64" s="615"/>
      <c r="AHY64" s="869"/>
      <c r="AHZ64" s="615"/>
      <c r="AIA64" s="615"/>
      <c r="AIB64" s="615"/>
      <c r="AIC64" s="615"/>
      <c r="AID64" s="615"/>
      <c r="AIE64" s="615"/>
      <c r="AIF64" s="615"/>
      <c r="AIG64" s="615"/>
      <c r="AIH64" s="615"/>
      <c r="AII64" s="1420"/>
      <c r="AIJ64" s="1420"/>
      <c r="AIK64" s="1420"/>
      <c r="AIL64" s="868"/>
      <c r="AIM64" s="615"/>
      <c r="AIN64" s="615"/>
      <c r="AIO64" s="615"/>
      <c r="AIP64" s="869"/>
      <c r="AIQ64" s="615"/>
      <c r="AIR64" s="615"/>
      <c r="AIS64" s="615"/>
      <c r="AIT64" s="615"/>
      <c r="AIU64" s="615"/>
      <c r="AIV64" s="615"/>
      <c r="AIW64" s="615"/>
      <c r="AIX64" s="615"/>
      <c r="AIY64" s="615"/>
      <c r="AIZ64" s="1420"/>
      <c r="AJA64" s="1420"/>
      <c r="AJB64" s="1420"/>
      <c r="AJC64" s="868"/>
      <c r="AJD64" s="615"/>
      <c r="AJE64" s="615"/>
      <c r="AJF64" s="615"/>
      <c r="AJG64" s="869"/>
      <c r="AJH64" s="615"/>
      <c r="AJI64" s="615"/>
      <c r="AJJ64" s="615"/>
      <c r="AJK64" s="615"/>
      <c r="AJL64" s="615"/>
      <c r="AJM64" s="615"/>
      <c r="AJN64" s="615"/>
      <c r="AJO64" s="615"/>
      <c r="AJP64" s="615"/>
      <c r="AJQ64" s="1420"/>
      <c r="AJR64" s="1420"/>
      <c r="AJS64" s="1420"/>
      <c r="AJT64" s="868"/>
      <c r="AJU64" s="615"/>
      <c r="AJV64" s="615"/>
      <c r="AJW64" s="615"/>
      <c r="AJX64" s="869"/>
      <c r="AJY64" s="615"/>
      <c r="AJZ64" s="615"/>
      <c r="AKA64" s="615"/>
      <c r="AKB64" s="615"/>
      <c r="AKC64" s="615"/>
      <c r="AKD64" s="615"/>
      <c r="AKE64" s="615"/>
      <c r="AKF64" s="615"/>
      <c r="AKG64" s="615"/>
      <c r="AKH64" s="1420"/>
      <c r="AKI64" s="1420"/>
      <c r="AKJ64" s="1420"/>
      <c r="AKK64" s="868"/>
      <c r="AKL64" s="615"/>
      <c r="AKM64" s="615"/>
      <c r="AKN64" s="615"/>
      <c r="AKO64" s="869"/>
      <c r="AKP64" s="615"/>
      <c r="AKQ64" s="615"/>
      <c r="AKR64" s="615"/>
      <c r="AKS64" s="615"/>
      <c r="AKT64" s="615"/>
      <c r="AKU64" s="615"/>
      <c r="AKV64" s="615"/>
      <c r="AKW64" s="615"/>
      <c r="AKX64" s="615"/>
      <c r="AKY64" s="1420"/>
      <c r="AKZ64" s="1420"/>
      <c r="ALA64" s="1420"/>
      <c r="ALB64" s="868"/>
      <c r="ALC64" s="615"/>
      <c r="ALD64" s="615"/>
      <c r="ALE64" s="615"/>
      <c r="ALF64" s="869"/>
      <c r="ALG64" s="615"/>
      <c r="ALH64" s="615"/>
      <c r="ALI64" s="615"/>
      <c r="ALJ64" s="615"/>
      <c r="ALK64" s="615"/>
      <c r="ALL64" s="615"/>
      <c r="ALM64" s="615"/>
      <c r="ALN64" s="615"/>
      <c r="ALO64" s="615"/>
      <c r="ALP64" s="1420"/>
      <c r="ALQ64" s="1420"/>
      <c r="ALR64" s="1420"/>
      <c r="ALS64" s="868"/>
      <c r="ALT64" s="615"/>
      <c r="ALU64" s="615"/>
      <c r="ALV64" s="615"/>
      <c r="ALW64" s="869"/>
      <c r="ALX64" s="615"/>
      <c r="ALY64" s="615"/>
      <c r="ALZ64" s="615"/>
      <c r="AMA64" s="615"/>
      <c r="AMB64" s="615"/>
      <c r="AMC64" s="615"/>
      <c r="AMD64" s="615"/>
      <c r="AME64" s="615"/>
      <c r="AMF64" s="615"/>
      <c r="AMG64" s="1420"/>
      <c r="AMH64" s="1420"/>
      <c r="AMI64" s="1420"/>
      <c r="AMJ64" s="868"/>
      <c r="AMK64" s="615"/>
      <c r="AML64" s="615"/>
      <c r="AMM64" s="615"/>
      <c r="AMN64" s="869"/>
      <c r="AMO64" s="615"/>
      <c r="AMP64" s="615"/>
      <c r="AMQ64" s="615"/>
      <c r="AMR64" s="615"/>
      <c r="AMS64" s="615"/>
      <c r="AMT64" s="615"/>
      <c r="AMU64" s="615"/>
      <c r="AMV64" s="615"/>
      <c r="AMW64" s="615"/>
      <c r="AMX64" s="1420"/>
      <c r="AMY64" s="1420"/>
      <c r="AMZ64" s="1420"/>
      <c r="ANA64" s="868"/>
      <c r="ANB64" s="615"/>
      <c r="ANC64" s="615"/>
      <c r="AND64" s="615"/>
      <c r="ANE64" s="869"/>
      <c r="ANF64" s="615"/>
      <c r="ANG64" s="615"/>
      <c r="ANH64" s="615"/>
      <c r="ANI64" s="615"/>
      <c r="ANJ64" s="615"/>
      <c r="ANK64" s="615"/>
      <c r="ANL64" s="615"/>
      <c r="ANM64" s="615"/>
      <c r="ANN64" s="615"/>
      <c r="ANO64" s="1420"/>
      <c r="ANP64" s="1420"/>
      <c r="ANQ64" s="1420"/>
      <c r="ANR64" s="868"/>
      <c r="ANS64" s="615"/>
      <c r="ANT64" s="615"/>
      <c r="ANU64" s="615"/>
      <c r="ANV64" s="869"/>
      <c r="ANW64" s="615"/>
      <c r="ANX64" s="615"/>
      <c r="ANY64" s="615"/>
      <c r="ANZ64" s="615"/>
      <c r="AOA64" s="615"/>
      <c r="AOB64" s="615"/>
      <c r="AOC64" s="615"/>
      <c r="AOD64" s="615"/>
      <c r="AOE64" s="615"/>
      <c r="AOF64" s="1420"/>
      <c r="AOG64" s="1420"/>
      <c r="AOH64" s="1420"/>
      <c r="AOI64" s="868"/>
      <c r="AOJ64" s="615"/>
      <c r="AOK64" s="615"/>
      <c r="AOL64" s="615"/>
      <c r="AOM64" s="869"/>
      <c r="AON64" s="615"/>
      <c r="AOO64" s="615"/>
      <c r="AOP64" s="615"/>
      <c r="AOQ64" s="615"/>
      <c r="AOR64" s="615"/>
      <c r="AOS64" s="615"/>
      <c r="AOT64" s="615"/>
      <c r="AOU64" s="615"/>
      <c r="AOV64" s="615"/>
      <c r="AOW64" s="1420"/>
      <c r="AOX64" s="1420"/>
      <c r="AOY64" s="1420"/>
      <c r="AOZ64" s="868"/>
      <c r="APA64" s="615"/>
      <c r="APB64" s="615"/>
      <c r="APC64" s="615"/>
      <c r="APD64" s="869"/>
      <c r="APE64" s="615"/>
      <c r="APF64" s="615"/>
      <c r="APG64" s="615"/>
      <c r="APH64" s="615"/>
      <c r="API64" s="615"/>
      <c r="APJ64" s="615"/>
      <c r="APK64" s="615"/>
      <c r="APL64" s="615"/>
      <c r="APM64" s="615"/>
      <c r="APN64" s="1420"/>
      <c r="APO64" s="1420"/>
      <c r="APP64" s="1420"/>
      <c r="APQ64" s="868"/>
      <c r="APR64" s="615"/>
      <c r="APS64" s="615"/>
      <c r="APT64" s="615"/>
      <c r="APU64" s="869"/>
      <c r="APV64" s="615"/>
      <c r="APW64" s="615"/>
      <c r="APX64" s="615"/>
      <c r="APY64" s="615"/>
      <c r="APZ64" s="615"/>
      <c r="AQA64" s="615"/>
      <c r="AQB64" s="615"/>
      <c r="AQC64" s="615"/>
      <c r="AQD64" s="615"/>
      <c r="AQE64" s="1420"/>
      <c r="AQF64" s="1420"/>
      <c r="AQG64" s="1420"/>
      <c r="AQH64" s="868"/>
      <c r="AQI64" s="615"/>
      <c r="AQJ64" s="615"/>
      <c r="AQK64" s="615"/>
      <c r="AQL64" s="869"/>
      <c r="AQM64" s="615"/>
      <c r="AQN64" s="615"/>
      <c r="AQO64" s="615"/>
      <c r="AQP64" s="615"/>
      <c r="AQQ64" s="615"/>
      <c r="AQR64" s="615"/>
      <c r="AQS64" s="615"/>
      <c r="AQT64" s="615"/>
      <c r="AQU64" s="615"/>
      <c r="AQV64" s="1420"/>
      <c r="AQW64" s="1420"/>
      <c r="AQX64" s="1420"/>
      <c r="AQY64" s="868"/>
      <c r="AQZ64" s="615"/>
      <c r="ARA64" s="615"/>
      <c r="ARB64" s="615"/>
      <c r="ARC64" s="869"/>
      <c r="ARD64" s="615"/>
      <c r="ARE64" s="615"/>
      <c r="ARF64" s="615"/>
      <c r="ARG64" s="615"/>
      <c r="ARH64" s="615"/>
      <c r="ARI64" s="615"/>
      <c r="ARJ64" s="615"/>
      <c r="ARK64" s="615"/>
      <c r="ARL64" s="615"/>
      <c r="ARM64" s="1420"/>
      <c r="ARN64" s="1420"/>
      <c r="ARO64" s="1420"/>
      <c r="ARP64" s="868"/>
      <c r="ARQ64" s="615"/>
      <c r="ARR64" s="615"/>
      <c r="ARS64" s="615"/>
      <c r="ART64" s="869"/>
      <c r="ARU64" s="615"/>
      <c r="ARV64" s="615"/>
      <c r="ARW64" s="615"/>
      <c r="ARX64" s="615"/>
      <c r="ARY64" s="615"/>
      <c r="ARZ64" s="615"/>
      <c r="ASA64" s="615"/>
      <c r="ASB64" s="615"/>
      <c r="ASC64" s="615"/>
      <c r="ASD64" s="1420"/>
      <c r="ASE64" s="1420"/>
      <c r="ASF64" s="1420"/>
      <c r="ASG64" s="868"/>
      <c r="ASH64" s="615"/>
      <c r="ASI64" s="615"/>
      <c r="ASJ64" s="615"/>
      <c r="ASK64" s="869"/>
      <c r="ASL64" s="615"/>
      <c r="ASM64" s="615"/>
      <c r="ASN64" s="615"/>
      <c r="ASO64" s="615"/>
      <c r="ASP64" s="615"/>
      <c r="ASQ64" s="615"/>
      <c r="ASR64" s="615"/>
      <c r="ASS64" s="615"/>
      <c r="AST64" s="615"/>
      <c r="ASU64" s="1420"/>
      <c r="ASV64" s="1420"/>
      <c r="ASW64" s="1420"/>
      <c r="ASX64" s="868"/>
      <c r="ASY64" s="615"/>
      <c r="ASZ64" s="615"/>
      <c r="ATA64" s="615"/>
      <c r="ATB64" s="869"/>
      <c r="ATC64" s="615"/>
      <c r="ATD64" s="615"/>
      <c r="ATE64" s="615"/>
      <c r="ATF64" s="615"/>
      <c r="ATG64" s="615"/>
      <c r="ATH64" s="615"/>
      <c r="ATI64" s="615"/>
      <c r="ATJ64" s="615"/>
      <c r="ATK64" s="615"/>
      <c r="ATL64" s="1420"/>
      <c r="ATM64" s="1420"/>
      <c r="ATN64" s="1420"/>
      <c r="ATO64" s="868"/>
      <c r="ATP64" s="615"/>
      <c r="ATQ64" s="615"/>
      <c r="ATR64" s="615"/>
      <c r="ATS64" s="869"/>
      <c r="ATT64" s="615"/>
      <c r="ATU64" s="615"/>
      <c r="ATV64" s="615"/>
      <c r="ATW64" s="615"/>
      <c r="ATX64" s="615"/>
      <c r="ATY64" s="615"/>
      <c r="ATZ64" s="615"/>
      <c r="AUA64" s="615"/>
      <c r="AUB64" s="615"/>
      <c r="AUC64" s="1420"/>
      <c r="AUD64" s="1420"/>
      <c r="AUE64" s="1420"/>
      <c r="AUF64" s="868"/>
      <c r="AUG64" s="615"/>
      <c r="AUH64" s="615"/>
      <c r="AUI64" s="615"/>
      <c r="AUJ64" s="869"/>
      <c r="AUK64" s="615"/>
      <c r="AUL64" s="615"/>
      <c r="AUM64" s="615"/>
      <c r="AUN64" s="615"/>
      <c r="AUO64" s="615"/>
      <c r="AUP64" s="615"/>
      <c r="AUQ64" s="615"/>
      <c r="AUR64" s="615"/>
      <c r="AUS64" s="615"/>
      <c r="AUT64" s="1420"/>
      <c r="AUU64" s="1420"/>
      <c r="AUV64" s="1420"/>
      <c r="AUW64" s="868"/>
      <c r="AUX64" s="615"/>
      <c r="AUY64" s="615"/>
      <c r="AUZ64" s="615"/>
      <c r="AVA64" s="869"/>
      <c r="AVB64" s="615"/>
      <c r="AVC64" s="615"/>
      <c r="AVD64" s="615"/>
      <c r="AVE64" s="615"/>
      <c r="AVF64" s="615"/>
      <c r="AVG64" s="615"/>
      <c r="AVH64" s="615"/>
      <c r="AVI64" s="615"/>
      <c r="AVJ64" s="615"/>
      <c r="AVK64" s="1420"/>
      <c r="AVL64" s="1420"/>
      <c r="AVM64" s="1420"/>
      <c r="AVN64" s="868"/>
      <c r="AVO64" s="615"/>
      <c r="AVP64" s="615"/>
      <c r="AVQ64" s="615"/>
      <c r="AVR64" s="869"/>
      <c r="AVS64" s="615"/>
      <c r="AVT64" s="615"/>
      <c r="AVU64" s="615"/>
      <c r="AVV64" s="615"/>
      <c r="AVW64" s="615"/>
      <c r="AVX64" s="615"/>
      <c r="AVY64" s="615"/>
      <c r="AVZ64" s="615"/>
      <c r="AWA64" s="615"/>
      <c r="AWB64" s="1420"/>
      <c r="AWC64" s="1420"/>
      <c r="AWD64" s="1420"/>
      <c r="AWE64" s="868"/>
      <c r="AWF64" s="615"/>
      <c r="AWG64" s="615"/>
      <c r="AWH64" s="615"/>
      <c r="AWI64" s="869"/>
      <c r="AWJ64" s="615"/>
      <c r="AWK64" s="615"/>
      <c r="AWL64" s="615"/>
      <c r="AWM64" s="615"/>
      <c r="AWN64" s="615"/>
      <c r="AWO64" s="615"/>
      <c r="AWP64" s="615"/>
      <c r="AWQ64" s="615"/>
      <c r="AWR64" s="615"/>
      <c r="AWS64" s="1420"/>
      <c r="AWT64" s="1420"/>
      <c r="AWU64" s="1420"/>
      <c r="AWV64" s="868"/>
      <c r="AWW64" s="615"/>
      <c r="AWX64" s="615"/>
      <c r="AWY64" s="615"/>
      <c r="AWZ64" s="869"/>
      <c r="AXA64" s="615"/>
      <c r="AXB64" s="615"/>
      <c r="AXC64" s="615"/>
      <c r="AXD64" s="615"/>
      <c r="AXE64" s="615"/>
      <c r="AXF64" s="615"/>
      <c r="AXG64" s="615"/>
      <c r="AXH64" s="615"/>
      <c r="AXI64" s="615"/>
      <c r="AXJ64" s="1420"/>
      <c r="AXK64" s="1420"/>
      <c r="AXL64" s="1420"/>
      <c r="AXM64" s="868"/>
      <c r="AXN64" s="615"/>
      <c r="AXO64" s="615"/>
      <c r="AXP64" s="615"/>
      <c r="AXQ64" s="869"/>
      <c r="AXR64" s="615"/>
      <c r="AXS64" s="615"/>
      <c r="AXT64" s="615"/>
      <c r="AXU64" s="615"/>
      <c r="AXV64" s="615"/>
      <c r="AXW64" s="615"/>
      <c r="AXX64" s="615"/>
      <c r="AXY64" s="615"/>
      <c r="AXZ64" s="615"/>
      <c r="AYA64" s="1420"/>
      <c r="AYB64" s="1420"/>
      <c r="AYC64" s="1420"/>
      <c r="AYD64" s="868"/>
      <c r="AYE64" s="615"/>
      <c r="AYF64" s="615"/>
      <c r="AYG64" s="615"/>
      <c r="AYH64" s="869"/>
      <c r="AYI64" s="615"/>
      <c r="AYJ64" s="615"/>
      <c r="AYK64" s="615"/>
      <c r="AYL64" s="615"/>
      <c r="AYM64" s="615"/>
      <c r="AYN64" s="615"/>
      <c r="AYO64" s="615"/>
      <c r="AYP64" s="615"/>
      <c r="AYQ64" s="615"/>
      <c r="AYR64" s="1420"/>
      <c r="AYS64" s="1420"/>
      <c r="AYT64" s="1420"/>
      <c r="AYU64" s="868"/>
      <c r="AYV64" s="615"/>
      <c r="AYW64" s="615"/>
      <c r="AYX64" s="615"/>
      <c r="AYY64" s="869"/>
      <c r="AYZ64" s="615"/>
      <c r="AZA64" s="615"/>
      <c r="AZB64" s="615"/>
      <c r="AZC64" s="615"/>
      <c r="AZD64" s="615"/>
      <c r="AZE64" s="615"/>
      <c r="AZF64" s="615"/>
      <c r="AZG64" s="615"/>
      <c r="AZH64" s="615"/>
      <c r="AZI64" s="1420"/>
      <c r="AZJ64" s="1420"/>
      <c r="AZK64" s="1420"/>
      <c r="AZL64" s="868"/>
      <c r="AZM64" s="615"/>
      <c r="AZN64" s="615"/>
      <c r="AZO64" s="615"/>
      <c r="AZP64" s="869"/>
      <c r="AZQ64" s="615"/>
      <c r="AZR64" s="615"/>
      <c r="AZS64" s="615"/>
      <c r="AZT64" s="615"/>
      <c r="AZU64" s="615"/>
      <c r="AZV64" s="615"/>
      <c r="AZW64" s="615"/>
      <c r="AZX64" s="615"/>
      <c r="AZY64" s="615"/>
      <c r="AZZ64" s="1420"/>
      <c r="BAA64" s="1420"/>
      <c r="BAB64" s="1420"/>
      <c r="BAC64" s="868"/>
      <c r="BAD64" s="615"/>
      <c r="BAE64" s="615"/>
      <c r="BAF64" s="615"/>
      <c r="BAG64" s="869"/>
      <c r="BAH64" s="615"/>
      <c r="BAI64" s="615"/>
      <c r="BAJ64" s="615"/>
      <c r="BAK64" s="615"/>
      <c r="BAL64" s="615"/>
      <c r="BAM64" s="615"/>
      <c r="BAN64" s="615"/>
      <c r="BAO64" s="615"/>
      <c r="BAP64" s="615"/>
      <c r="BAQ64" s="1420"/>
      <c r="BAR64" s="1420"/>
      <c r="BAS64" s="1420"/>
      <c r="BAT64" s="868"/>
      <c r="BAU64" s="615"/>
      <c r="BAV64" s="615"/>
      <c r="BAW64" s="615"/>
      <c r="BAX64" s="869"/>
      <c r="BAY64" s="615"/>
      <c r="BAZ64" s="615"/>
      <c r="BBA64" s="615"/>
      <c r="BBB64" s="615"/>
      <c r="BBC64" s="615"/>
      <c r="BBD64" s="615"/>
      <c r="BBE64" s="615"/>
      <c r="BBF64" s="615"/>
      <c r="BBG64" s="615"/>
      <c r="BBH64" s="1420"/>
      <c r="BBI64" s="1420"/>
      <c r="BBJ64" s="1420"/>
      <c r="BBK64" s="868"/>
      <c r="BBL64" s="615"/>
      <c r="BBM64" s="615"/>
      <c r="BBN64" s="615"/>
      <c r="BBO64" s="869"/>
      <c r="BBP64" s="615"/>
      <c r="BBQ64" s="615"/>
      <c r="BBR64" s="615"/>
      <c r="BBS64" s="615"/>
      <c r="BBT64" s="615"/>
      <c r="BBU64" s="615"/>
      <c r="BBV64" s="615"/>
      <c r="BBW64" s="615"/>
      <c r="BBX64" s="615"/>
      <c r="BBY64" s="1420"/>
      <c r="BBZ64" s="1420"/>
      <c r="BCA64" s="1420"/>
      <c r="BCB64" s="868"/>
      <c r="BCC64" s="615"/>
      <c r="BCD64" s="615"/>
      <c r="BCE64" s="615"/>
      <c r="BCF64" s="869"/>
      <c r="BCG64" s="615"/>
      <c r="BCH64" s="615"/>
      <c r="BCI64" s="615"/>
      <c r="BCJ64" s="615"/>
      <c r="BCK64" s="615"/>
      <c r="BCL64" s="615"/>
      <c r="BCM64" s="615"/>
      <c r="BCN64" s="615"/>
      <c r="BCO64" s="615"/>
      <c r="BCP64" s="1420"/>
      <c r="BCQ64" s="1420"/>
      <c r="BCR64" s="1420"/>
      <c r="BCS64" s="868"/>
      <c r="BCT64" s="615"/>
      <c r="BCU64" s="615"/>
      <c r="BCV64" s="615"/>
      <c r="BCW64" s="869"/>
      <c r="BCX64" s="615"/>
      <c r="BCY64" s="615"/>
      <c r="BCZ64" s="615"/>
      <c r="BDA64" s="615"/>
      <c r="BDB64" s="615"/>
      <c r="BDC64" s="615"/>
      <c r="BDD64" s="615"/>
      <c r="BDE64" s="615"/>
      <c r="BDF64" s="615"/>
      <c r="BDG64" s="1420"/>
      <c r="BDH64" s="1420"/>
      <c r="BDI64" s="1420"/>
      <c r="BDJ64" s="868"/>
      <c r="BDK64" s="615"/>
      <c r="BDL64" s="615"/>
      <c r="BDM64" s="615"/>
      <c r="BDN64" s="869"/>
      <c r="BDO64" s="615"/>
      <c r="BDP64" s="615"/>
      <c r="BDQ64" s="615"/>
      <c r="BDR64" s="615"/>
      <c r="BDS64" s="615"/>
      <c r="BDT64" s="615"/>
      <c r="BDU64" s="615"/>
      <c r="BDV64" s="615"/>
      <c r="BDW64" s="615"/>
      <c r="BDX64" s="1420"/>
      <c r="BDY64" s="1420"/>
      <c r="BDZ64" s="1420"/>
      <c r="BEA64" s="868"/>
      <c r="BEB64" s="615"/>
      <c r="BEC64" s="615"/>
      <c r="BED64" s="615"/>
      <c r="BEE64" s="869"/>
      <c r="BEF64" s="615"/>
      <c r="BEG64" s="615"/>
      <c r="BEH64" s="615"/>
      <c r="BEI64" s="615"/>
      <c r="BEJ64" s="615"/>
      <c r="BEK64" s="615"/>
      <c r="BEL64" s="615"/>
      <c r="BEM64" s="615"/>
      <c r="BEN64" s="615"/>
      <c r="BEO64" s="1420"/>
      <c r="BEP64" s="1420"/>
      <c r="BEQ64" s="1420"/>
      <c r="BER64" s="868"/>
      <c r="BES64" s="615"/>
      <c r="BET64" s="615"/>
      <c r="BEU64" s="615"/>
      <c r="BEV64" s="869"/>
      <c r="BEW64" s="615"/>
      <c r="BEX64" s="615"/>
      <c r="BEY64" s="615"/>
      <c r="BEZ64" s="615"/>
      <c r="BFA64" s="615"/>
      <c r="BFB64" s="615"/>
      <c r="BFC64" s="615"/>
      <c r="BFD64" s="615"/>
      <c r="BFE64" s="615"/>
      <c r="BFF64" s="1420"/>
      <c r="BFG64" s="1420"/>
      <c r="BFH64" s="1420"/>
      <c r="BFI64" s="868"/>
      <c r="BFJ64" s="615"/>
      <c r="BFK64" s="615"/>
      <c r="BFL64" s="615"/>
      <c r="BFM64" s="869"/>
      <c r="BFN64" s="615"/>
      <c r="BFO64" s="615"/>
      <c r="BFP64" s="615"/>
      <c r="BFQ64" s="615"/>
      <c r="BFR64" s="615"/>
      <c r="BFS64" s="615"/>
      <c r="BFT64" s="615"/>
      <c r="BFU64" s="615"/>
      <c r="BFV64" s="615"/>
      <c r="BFW64" s="1420"/>
      <c r="BFX64" s="1420"/>
      <c r="BFY64" s="1420"/>
      <c r="BFZ64" s="868"/>
      <c r="BGA64" s="615"/>
      <c r="BGB64" s="615"/>
      <c r="BGC64" s="615"/>
      <c r="BGD64" s="869"/>
      <c r="BGE64" s="615"/>
      <c r="BGF64" s="615"/>
      <c r="BGG64" s="615"/>
      <c r="BGH64" s="615"/>
      <c r="BGI64" s="615"/>
      <c r="BGJ64" s="615"/>
      <c r="BGK64" s="615"/>
      <c r="BGL64" s="615"/>
      <c r="BGM64" s="615"/>
      <c r="BGN64" s="1420"/>
      <c r="BGO64" s="1420"/>
      <c r="BGP64" s="1420"/>
      <c r="BGQ64" s="868"/>
      <c r="BGR64" s="615"/>
      <c r="BGS64" s="615"/>
      <c r="BGT64" s="615"/>
      <c r="BGU64" s="869"/>
      <c r="BGV64" s="615"/>
      <c r="BGW64" s="615"/>
      <c r="BGX64" s="615"/>
      <c r="BGY64" s="615"/>
      <c r="BGZ64" s="615"/>
      <c r="BHA64" s="615"/>
      <c r="BHB64" s="615"/>
      <c r="BHC64" s="615"/>
      <c r="BHD64" s="615"/>
      <c r="BHE64" s="1420"/>
      <c r="BHF64" s="1420"/>
      <c r="BHG64" s="1420"/>
      <c r="BHH64" s="868"/>
      <c r="BHI64" s="615"/>
      <c r="BHJ64" s="615"/>
      <c r="BHK64" s="615"/>
      <c r="BHL64" s="869"/>
      <c r="BHM64" s="615"/>
      <c r="BHN64" s="615"/>
      <c r="BHO64" s="615"/>
      <c r="BHP64" s="615"/>
      <c r="BHQ64" s="615"/>
      <c r="BHR64" s="615"/>
      <c r="BHS64" s="615"/>
      <c r="BHT64" s="615"/>
      <c r="BHU64" s="615"/>
      <c r="BHV64" s="1420"/>
      <c r="BHW64" s="1420"/>
      <c r="BHX64" s="1420"/>
      <c r="BHY64" s="868"/>
      <c r="BHZ64" s="615"/>
      <c r="BIA64" s="615"/>
      <c r="BIB64" s="615"/>
      <c r="BIC64" s="869"/>
      <c r="BID64" s="615"/>
      <c r="BIE64" s="615"/>
      <c r="BIF64" s="615"/>
      <c r="BIG64" s="615"/>
      <c r="BIH64" s="615"/>
      <c r="BII64" s="615"/>
      <c r="BIJ64" s="615"/>
      <c r="BIK64" s="615"/>
      <c r="BIL64" s="615"/>
      <c r="BIM64" s="1420"/>
      <c r="BIN64" s="1420"/>
      <c r="BIO64" s="1420"/>
      <c r="BIP64" s="868"/>
      <c r="BIQ64" s="615"/>
      <c r="BIR64" s="615"/>
      <c r="BIS64" s="615"/>
      <c r="BIT64" s="869"/>
      <c r="BIU64" s="615"/>
      <c r="BIV64" s="615"/>
      <c r="BIW64" s="615"/>
      <c r="BIX64" s="615"/>
      <c r="BIY64" s="615"/>
      <c r="BIZ64" s="615"/>
      <c r="BJA64" s="615"/>
      <c r="BJB64" s="615"/>
      <c r="BJC64" s="615"/>
      <c r="BJD64" s="1420"/>
      <c r="BJE64" s="1420"/>
      <c r="BJF64" s="1420"/>
      <c r="BJG64" s="868"/>
      <c r="BJH64" s="615"/>
      <c r="BJI64" s="615"/>
      <c r="BJJ64" s="615"/>
      <c r="BJK64" s="869"/>
      <c r="BJL64" s="615"/>
      <c r="BJM64" s="615"/>
      <c r="BJN64" s="615"/>
      <c r="BJO64" s="615"/>
      <c r="BJP64" s="615"/>
      <c r="BJQ64" s="615"/>
      <c r="BJR64" s="615"/>
      <c r="BJS64" s="615"/>
      <c r="BJT64" s="615"/>
      <c r="BJU64" s="1420"/>
      <c r="BJV64" s="1420"/>
      <c r="BJW64" s="1420"/>
      <c r="BJX64" s="868"/>
      <c r="BJY64" s="615"/>
      <c r="BJZ64" s="615"/>
      <c r="BKA64" s="615"/>
      <c r="BKB64" s="869"/>
      <c r="BKC64" s="615"/>
      <c r="BKD64" s="615"/>
      <c r="BKE64" s="615"/>
      <c r="BKF64" s="615"/>
      <c r="BKG64" s="615"/>
      <c r="BKH64" s="615"/>
      <c r="BKI64" s="615"/>
      <c r="BKJ64" s="615"/>
      <c r="BKK64" s="615"/>
      <c r="BKL64" s="1420"/>
      <c r="BKM64" s="1420"/>
      <c r="BKN64" s="1420"/>
      <c r="BKO64" s="868"/>
      <c r="BKP64" s="615"/>
      <c r="BKQ64" s="615"/>
      <c r="BKR64" s="615"/>
      <c r="BKS64" s="869"/>
      <c r="BKT64" s="615"/>
      <c r="BKU64" s="615"/>
      <c r="BKV64" s="615"/>
      <c r="BKW64" s="615"/>
      <c r="BKX64" s="615"/>
      <c r="BKY64" s="615"/>
      <c r="BKZ64" s="615"/>
      <c r="BLA64" s="615"/>
      <c r="BLB64" s="615"/>
      <c r="BLC64" s="1420"/>
      <c r="BLD64" s="1420"/>
      <c r="BLE64" s="1420"/>
      <c r="BLF64" s="868"/>
      <c r="BLG64" s="615"/>
      <c r="BLH64" s="615"/>
      <c r="BLI64" s="615"/>
      <c r="BLJ64" s="869"/>
      <c r="BLK64" s="615"/>
      <c r="BLL64" s="615"/>
      <c r="BLM64" s="615"/>
      <c r="BLN64" s="615"/>
      <c r="BLO64" s="615"/>
      <c r="BLP64" s="615"/>
      <c r="BLQ64" s="615"/>
      <c r="BLR64" s="615"/>
      <c r="BLS64" s="615"/>
      <c r="BLT64" s="1420"/>
      <c r="BLU64" s="1420"/>
      <c r="BLV64" s="1420"/>
      <c r="BLW64" s="868"/>
      <c r="BLX64" s="615"/>
      <c r="BLY64" s="615"/>
      <c r="BLZ64" s="615"/>
      <c r="BMA64" s="869"/>
      <c r="BMB64" s="615"/>
      <c r="BMC64" s="615"/>
      <c r="BMD64" s="615"/>
      <c r="BME64" s="615"/>
      <c r="BMF64" s="615"/>
      <c r="BMG64" s="615"/>
      <c r="BMH64" s="615"/>
      <c r="BMI64" s="615"/>
      <c r="BMJ64" s="615"/>
      <c r="BMK64" s="1420"/>
      <c r="BML64" s="1420"/>
      <c r="BMM64" s="1420"/>
      <c r="BMN64" s="868"/>
      <c r="BMO64" s="615"/>
      <c r="BMP64" s="615"/>
      <c r="BMQ64" s="615"/>
      <c r="BMR64" s="869"/>
      <c r="BMS64" s="615"/>
      <c r="BMT64" s="615"/>
      <c r="BMU64" s="615"/>
      <c r="BMV64" s="615"/>
      <c r="BMW64" s="615"/>
      <c r="BMX64" s="615"/>
      <c r="BMY64" s="615"/>
      <c r="BMZ64" s="615"/>
      <c r="BNA64" s="615"/>
      <c r="BNB64" s="1420"/>
      <c r="BNC64" s="1420"/>
      <c r="BND64" s="1420"/>
      <c r="BNE64" s="868"/>
      <c r="BNF64" s="615"/>
      <c r="BNG64" s="615"/>
      <c r="BNH64" s="615"/>
      <c r="BNI64" s="869"/>
      <c r="BNJ64" s="615"/>
      <c r="BNK64" s="615"/>
      <c r="BNL64" s="615"/>
      <c r="BNM64" s="615"/>
      <c r="BNN64" s="615"/>
      <c r="BNO64" s="615"/>
      <c r="BNP64" s="615"/>
      <c r="BNQ64" s="615"/>
      <c r="BNR64" s="615"/>
      <c r="BNS64" s="1420"/>
      <c r="BNT64" s="1420"/>
      <c r="BNU64" s="1420"/>
      <c r="BNV64" s="868"/>
      <c r="BNW64" s="615"/>
      <c r="BNX64" s="615"/>
      <c r="BNY64" s="615"/>
      <c r="BNZ64" s="869"/>
      <c r="BOA64" s="615"/>
      <c r="BOB64" s="615"/>
      <c r="BOC64" s="615"/>
      <c r="BOD64" s="615"/>
      <c r="BOE64" s="615"/>
      <c r="BOF64" s="615"/>
      <c r="BOG64" s="615"/>
      <c r="BOH64" s="615"/>
      <c r="BOI64" s="615"/>
      <c r="BOJ64" s="1420"/>
      <c r="BOK64" s="1420"/>
      <c r="BOL64" s="1420"/>
      <c r="BOM64" s="868"/>
      <c r="BON64" s="615"/>
      <c r="BOO64" s="615"/>
      <c r="BOP64" s="615"/>
      <c r="BOQ64" s="869"/>
      <c r="BOR64" s="615"/>
      <c r="BOS64" s="615"/>
      <c r="BOT64" s="615"/>
      <c r="BOU64" s="615"/>
      <c r="BOV64" s="615"/>
      <c r="BOW64" s="615"/>
      <c r="BOX64" s="615"/>
      <c r="BOY64" s="615"/>
      <c r="BOZ64" s="615"/>
      <c r="BPA64" s="1420"/>
      <c r="BPB64" s="1420"/>
      <c r="BPC64" s="1420"/>
      <c r="BPD64" s="868"/>
      <c r="BPE64" s="615"/>
      <c r="BPF64" s="615"/>
      <c r="BPG64" s="615"/>
      <c r="BPH64" s="869"/>
      <c r="BPI64" s="615"/>
      <c r="BPJ64" s="615"/>
      <c r="BPK64" s="615"/>
      <c r="BPL64" s="615"/>
      <c r="BPM64" s="615"/>
      <c r="BPN64" s="615"/>
      <c r="BPO64" s="615"/>
      <c r="BPP64" s="615"/>
      <c r="BPQ64" s="615"/>
      <c r="BPR64" s="1420"/>
      <c r="BPS64" s="1420"/>
      <c r="BPT64" s="1420"/>
      <c r="BPU64" s="868"/>
      <c r="BPV64" s="615"/>
      <c r="BPW64" s="615"/>
      <c r="BPX64" s="615"/>
      <c r="BPY64" s="869"/>
      <c r="BPZ64" s="615"/>
      <c r="BQA64" s="615"/>
      <c r="BQB64" s="615"/>
      <c r="BQC64" s="615"/>
      <c r="BQD64" s="615"/>
      <c r="BQE64" s="615"/>
      <c r="BQF64" s="615"/>
      <c r="BQG64" s="615"/>
      <c r="BQH64" s="615"/>
      <c r="BQI64" s="1420"/>
      <c r="BQJ64" s="1420"/>
      <c r="BQK64" s="1420"/>
      <c r="BQL64" s="868"/>
      <c r="BQM64" s="615"/>
      <c r="BQN64" s="615"/>
      <c r="BQO64" s="615"/>
      <c r="BQP64" s="869"/>
      <c r="BQQ64" s="615"/>
      <c r="BQR64" s="615"/>
      <c r="BQS64" s="615"/>
      <c r="BQT64" s="615"/>
      <c r="BQU64" s="615"/>
      <c r="BQV64" s="615"/>
      <c r="BQW64" s="615"/>
      <c r="BQX64" s="615"/>
      <c r="BQY64" s="615"/>
      <c r="BQZ64" s="1420"/>
      <c r="BRA64" s="1420"/>
      <c r="BRB64" s="1420"/>
      <c r="BRC64" s="868"/>
      <c r="BRD64" s="615"/>
      <c r="BRE64" s="615"/>
      <c r="BRF64" s="615"/>
      <c r="BRG64" s="869"/>
      <c r="BRH64" s="615"/>
      <c r="BRI64" s="615"/>
      <c r="BRJ64" s="615"/>
      <c r="BRK64" s="615"/>
      <c r="BRL64" s="615"/>
      <c r="BRM64" s="615"/>
      <c r="BRN64" s="615"/>
      <c r="BRO64" s="615"/>
      <c r="BRP64" s="615"/>
      <c r="BRQ64" s="1420"/>
      <c r="BRR64" s="1420"/>
      <c r="BRS64" s="1420"/>
      <c r="BRT64" s="868"/>
      <c r="BRU64" s="615"/>
      <c r="BRV64" s="615"/>
      <c r="BRW64" s="615"/>
      <c r="BRX64" s="869"/>
      <c r="BRY64" s="615"/>
      <c r="BRZ64" s="615"/>
      <c r="BSA64" s="615"/>
      <c r="BSB64" s="615"/>
      <c r="BSC64" s="615"/>
      <c r="BSD64" s="615"/>
      <c r="BSE64" s="615"/>
      <c r="BSF64" s="615"/>
      <c r="BSG64" s="615"/>
      <c r="BSH64" s="1420"/>
      <c r="BSI64" s="1420"/>
      <c r="BSJ64" s="1420"/>
      <c r="BSK64" s="868"/>
      <c r="BSL64" s="615"/>
      <c r="BSM64" s="615"/>
      <c r="BSN64" s="615"/>
      <c r="BSO64" s="869"/>
      <c r="BSP64" s="615"/>
      <c r="BSQ64" s="615"/>
      <c r="BSR64" s="615"/>
      <c r="BSS64" s="615"/>
      <c r="BST64" s="615"/>
      <c r="BSU64" s="615"/>
      <c r="BSV64" s="615"/>
      <c r="BSW64" s="615"/>
      <c r="BSX64" s="615"/>
      <c r="BSY64" s="1420"/>
      <c r="BSZ64" s="1420"/>
      <c r="BTA64" s="1420"/>
      <c r="BTB64" s="868"/>
      <c r="BTC64" s="615"/>
      <c r="BTD64" s="615"/>
      <c r="BTE64" s="615"/>
      <c r="BTF64" s="869"/>
      <c r="BTG64" s="615"/>
      <c r="BTH64" s="615"/>
      <c r="BTI64" s="615"/>
      <c r="BTJ64" s="615"/>
      <c r="BTK64" s="615"/>
      <c r="BTL64" s="615"/>
      <c r="BTM64" s="615"/>
      <c r="BTN64" s="615"/>
      <c r="BTO64" s="615"/>
      <c r="BTP64" s="1420"/>
      <c r="BTQ64" s="1420"/>
      <c r="BTR64" s="1420"/>
      <c r="BTS64" s="868"/>
      <c r="BTT64" s="615"/>
      <c r="BTU64" s="615"/>
      <c r="BTV64" s="615"/>
      <c r="BTW64" s="869"/>
      <c r="BTX64" s="615"/>
      <c r="BTY64" s="615"/>
      <c r="BTZ64" s="615"/>
      <c r="BUA64" s="615"/>
      <c r="BUB64" s="615"/>
      <c r="BUC64" s="615"/>
      <c r="BUD64" s="615"/>
      <c r="BUE64" s="615"/>
      <c r="BUF64" s="615"/>
      <c r="BUG64" s="1420"/>
      <c r="BUH64" s="1420"/>
      <c r="BUI64" s="1420"/>
      <c r="BUJ64" s="868"/>
      <c r="BUK64" s="615"/>
      <c r="BUL64" s="615"/>
      <c r="BUM64" s="615"/>
      <c r="BUN64" s="869"/>
      <c r="BUO64" s="615"/>
      <c r="BUP64" s="615"/>
      <c r="BUQ64" s="615"/>
      <c r="BUR64" s="615"/>
      <c r="BUS64" s="615"/>
      <c r="BUT64" s="615"/>
      <c r="BUU64" s="615"/>
      <c r="BUV64" s="615"/>
      <c r="BUW64" s="615"/>
      <c r="BUX64" s="1420"/>
      <c r="BUY64" s="1420"/>
      <c r="BUZ64" s="1420"/>
      <c r="BVA64" s="868"/>
      <c r="BVB64" s="615"/>
      <c r="BVC64" s="615"/>
      <c r="BVD64" s="615"/>
      <c r="BVE64" s="869"/>
      <c r="BVF64" s="615"/>
      <c r="BVG64" s="615"/>
      <c r="BVH64" s="615"/>
      <c r="BVI64" s="615"/>
      <c r="BVJ64" s="615"/>
      <c r="BVK64" s="615"/>
      <c r="BVL64" s="615"/>
      <c r="BVM64" s="615"/>
      <c r="BVN64" s="615"/>
      <c r="BVO64" s="1420"/>
      <c r="BVP64" s="1420"/>
      <c r="BVQ64" s="1420"/>
      <c r="BVR64" s="868"/>
      <c r="BVS64" s="615"/>
      <c r="BVT64" s="615"/>
      <c r="BVU64" s="615"/>
      <c r="BVV64" s="869"/>
      <c r="BVW64" s="615"/>
      <c r="BVX64" s="615"/>
      <c r="BVY64" s="615"/>
      <c r="BVZ64" s="615"/>
      <c r="BWA64" s="615"/>
      <c r="BWB64" s="615"/>
      <c r="BWC64" s="615"/>
      <c r="BWD64" s="615"/>
      <c r="BWE64" s="615"/>
      <c r="BWF64" s="1420"/>
      <c r="BWG64" s="1420"/>
      <c r="BWH64" s="1420"/>
      <c r="BWI64" s="868"/>
      <c r="BWJ64" s="615"/>
      <c r="BWK64" s="615"/>
      <c r="BWL64" s="615"/>
      <c r="BWM64" s="869"/>
      <c r="BWN64" s="615"/>
      <c r="BWO64" s="615"/>
      <c r="BWP64" s="615"/>
      <c r="BWQ64" s="615"/>
      <c r="BWR64" s="615"/>
      <c r="BWS64" s="615"/>
      <c r="BWT64" s="615"/>
      <c r="BWU64" s="615"/>
      <c r="BWV64" s="615"/>
      <c r="BWW64" s="1420"/>
      <c r="BWX64" s="1420"/>
      <c r="BWY64" s="1420"/>
      <c r="BWZ64" s="868"/>
      <c r="BXA64" s="615"/>
      <c r="BXB64" s="615"/>
      <c r="BXC64" s="615"/>
      <c r="BXD64" s="869"/>
      <c r="BXE64" s="615"/>
      <c r="BXF64" s="615"/>
      <c r="BXG64" s="615"/>
      <c r="BXH64" s="615"/>
      <c r="BXI64" s="615"/>
      <c r="BXJ64" s="615"/>
      <c r="BXK64" s="615"/>
      <c r="BXL64" s="615"/>
      <c r="BXM64" s="615"/>
      <c r="BXN64" s="1420"/>
      <c r="BXO64" s="1420"/>
      <c r="BXP64" s="1420"/>
      <c r="BXQ64" s="868"/>
      <c r="BXR64" s="615"/>
      <c r="BXS64" s="615"/>
      <c r="BXT64" s="615"/>
      <c r="BXU64" s="869"/>
      <c r="BXV64" s="615"/>
      <c r="BXW64" s="615"/>
      <c r="BXX64" s="615"/>
      <c r="BXY64" s="615"/>
      <c r="BXZ64" s="615"/>
      <c r="BYA64" s="615"/>
      <c r="BYB64" s="615"/>
      <c r="BYC64" s="615"/>
      <c r="BYD64" s="615"/>
      <c r="BYE64" s="1420"/>
      <c r="BYF64" s="1420"/>
      <c r="BYG64" s="1420"/>
      <c r="BYH64" s="868"/>
      <c r="BYI64" s="615"/>
      <c r="BYJ64" s="615"/>
      <c r="BYK64" s="615"/>
      <c r="BYL64" s="869"/>
      <c r="BYM64" s="615"/>
      <c r="BYN64" s="615"/>
      <c r="BYO64" s="615"/>
      <c r="BYP64" s="615"/>
      <c r="BYQ64" s="615"/>
      <c r="BYR64" s="615"/>
      <c r="BYS64" s="615"/>
      <c r="BYT64" s="615"/>
      <c r="BYU64" s="615"/>
      <c r="BYV64" s="1420"/>
      <c r="BYW64" s="1420"/>
      <c r="BYX64" s="1420"/>
      <c r="BYY64" s="868"/>
      <c r="BYZ64" s="615"/>
      <c r="BZA64" s="615"/>
      <c r="BZB64" s="615"/>
      <c r="BZC64" s="869"/>
      <c r="BZD64" s="615"/>
      <c r="BZE64" s="615"/>
      <c r="BZF64" s="615"/>
      <c r="BZG64" s="615"/>
      <c r="BZH64" s="615"/>
      <c r="BZI64" s="615"/>
      <c r="BZJ64" s="615"/>
      <c r="BZK64" s="615"/>
      <c r="BZL64" s="615"/>
      <c r="BZM64" s="1420"/>
      <c r="BZN64" s="1420"/>
      <c r="BZO64" s="1420"/>
      <c r="BZP64" s="868"/>
      <c r="BZQ64" s="615"/>
      <c r="BZR64" s="615"/>
      <c r="BZS64" s="615"/>
      <c r="BZT64" s="869"/>
      <c r="BZU64" s="615"/>
      <c r="BZV64" s="615"/>
      <c r="BZW64" s="615"/>
      <c r="BZX64" s="615"/>
      <c r="BZY64" s="615"/>
      <c r="BZZ64" s="615"/>
      <c r="CAA64" s="615"/>
      <c r="CAB64" s="615"/>
      <c r="CAC64" s="615"/>
      <c r="CAD64" s="1420"/>
      <c r="CAE64" s="1420"/>
      <c r="CAF64" s="1420"/>
      <c r="CAG64" s="868"/>
      <c r="CAH64" s="615"/>
      <c r="CAI64" s="615"/>
      <c r="CAJ64" s="615"/>
      <c r="CAK64" s="869"/>
      <c r="CAL64" s="615"/>
      <c r="CAM64" s="615"/>
      <c r="CAN64" s="615"/>
      <c r="CAO64" s="615"/>
      <c r="CAP64" s="615"/>
      <c r="CAQ64" s="615"/>
      <c r="CAR64" s="615"/>
      <c r="CAS64" s="615"/>
      <c r="CAT64" s="615"/>
      <c r="CAU64" s="1420"/>
      <c r="CAV64" s="1420"/>
      <c r="CAW64" s="1420"/>
      <c r="CAX64" s="868"/>
      <c r="CAY64" s="615"/>
      <c r="CAZ64" s="615"/>
      <c r="CBA64" s="615"/>
      <c r="CBB64" s="869"/>
      <c r="CBC64" s="615"/>
      <c r="CBD64" s="615"/>
      <c r="CBE64" s="615"/>
      <c r="CBF64" s="615"/>
      <c r="CBG64" s="615"/>
      <c r="CBH64" s="615"/>
      <c r="CBI64" s="615"/>
      <c r="CBJ64" s="615"/>
      <c r="CBK64" s="615"/>
      <c r="CBL64" s="1420"/>
      <c r="CBM64" s="1420"/>
      <c r="CBN64" s="1420"/>
      <c r="CBO64" s="868"/>
      <c r="CBP64" s="615"/>
      <c r="CBQ64" s="615"/>
      <c r="CBR64" s="615"/>
      <c r="CBS64" s="869"/>
      <c r="CBT64" s="615"/>
      <c r="CBU64" s="615"/>
      <c r="CBV64" s="615"/>
      <c r="CBW64" s="615"/>
      <c r="CBX64" s="615"/>
      <c r="CBY64" s="615"/>
      <c r="CBZ64" s="615"/>
      <c r="CCA64" s="615"/>
      <c r="CCB64" s="615"/>
      <c r="CCC64" s="1420"/>
      <c r="CCD64" s="1420"/>
      <c r="CCE64" s="1420"/>
      <c r="CCF64" s="868"/>
      <c r="CCG64" s="615"/>
      <c r="CCH64" s="615"/>
      <c r="CCI64" s="615"/>
      <c r="CCJ64" s="869"/>
      <c r="CCK64" s="615"/>
      <c r="CCL64" s="615"/>
      <c r="CCM64" s="615"/>
      <c r="CCN64" s="615"/>
      <c r="CCO64" s="615"/>
      <c r="CCP64" s="615"/>
      <c r="CCQ64" s="615"/>
      <c r="CCR64" s="615"/>
      <c r="CCS64" s="615"/>
      <c r="CCT64" s="1420"/>
      <c r="CCU64" s="1420"/>
      <c r="CCV64" s="1420"/>
      <c r="CCW64" s="868"/>
      <c r="CCX64" s="615"/>
      <c r="CCY64" s="615"/>
      <c r="CCZ64" s="615"/>
      <c r="CDA64" s="869"/>
      <c r="CDB64" s="615"/>
      <c r="CDC64" s="615"/>
      <c r="CDD64" s="615"/>
      <c r="CDE64" s="615"/>
      <c r="CDF64" s="615"/>
      <c r="CDG64" s="615"/>
      <c r="CDH64" s="615"/>
      <c r="CDI64" s="615"/>
      <c r="CDJ64" s="615"/>
      <c r="CDK64" s="1420"/>
      <c r="CDL64" s="1420"/>
      <c r="CDM64" s="1420"/>
      <c r="CDN64" s="868"/>
      <c r="CDO64" s="615"/>
      <c r="CDP64" s="615"/>
      <c r="CDQ64" s="615"/>
      <c r="CDR64" s="869"/>
      <c r="CDS64" s="615"/>
      <c r="CDT64" s="615"/>
      <c r="CDU64" s="615"/>
      <c r="CDV64" s="615"/>
      <c r="CDW64" s="615"/>
      <c r="CDX64" s="615"/>
      <c r="CDY64" s="615"/>
      <c r="CDZ64" s="615"/>
      <c r="CEA64" s="615"/>
      <c r="CEB64" s="1420"/>
      <c r="CEC64" s="1420"/>
      <c r="CED64" s="1420"/>
      <c r="CEE64" s="868"/>
      <c r="CEF64" s="615"/>
      <c r="CEG64" s="615"/>
      <c r="CEH64" s="615"/>
      <c r="CEI64" s="869"/>
      <c r="CEJ64" s="615"/>
      <c r="CEK64" s="615"/>
      <c r="CEL64" s="615"/>
      <c r="CEM64" s="615"/>
      <c r="CEN64" s="615"/>
      <c r="CEO64" s="615"/>
      <c r="CEP64" s="615"/>
      <c r="CEQ64" s="615"/>
      <c r="CER64" s="615"/>
      <c r="CES64" s="1420"/>
      <c r="CET64" s="1420"/>
      <c r="CEU64" s="1420"/>
      <c r="CEV64" s="868"/>
      <c r="CEW64" s="615"/>
      <c r="CEX64" s="615"/>
      <c r="CEY64" s="615"/>
      <c r="CEZ64" s="869"/>
      <c r="CFA64" s="615"/>
      <c r="CFB64" s="615"/>
      <c r="CFC64" s="615"/>
      <c r="CFD64" s="615"/>
      <c r="CFE64" s="615"/>
      <c r="CFF64" s="615"/>
      <c r="CFG64" s="615"/>
      <c r="CFH64" s="615"/>
      <c r="CFI64" s="615"/>
      <c r="CFJ64" s="1420"/>
      <c r="CFK64" s="1420"/>
      <c r="CFL64" s="1420"/>
      <c r="CFM64" s="868"/>
      <c r="CFN64" s="615"/>
      <c r="CFO64" s="615"/>
      <c r="CFP64" s="615"/>
      <c r="CFQ64" s="869"/>
      <c r="CFR64" s="615"/>
      <c r="CFS64" s="615"/>
      <c r="CFT64" s="615"/>
      <c r="CFU64" s="615"/>
      <c r="CFV64" s="615"/>
      <c r="CFW64" s="615"/>
      <c r="CFX64" s="615"/>
      <c r="CFY64" s="615"/>
      <c r="CFZ64" s="615"/>
      <c r="CGA64" s="1420"/>
      <c r="CGB64" s="1420"/>
      <c r="CGC64" s="1420"/>
      <c r="CGD64" s="868"/>
      <c r="CGE64" s="615"/>
      <c r="CGF64" s="615"/>
      <c r="CGG64" s="615"/>
      <c r="CGH64" s="869"/>
      <c r="CGI64" s="615"/>
      <c r="CGJ64" s="615"/>
      <c r="CGK64" s="615"/>
      <c r="CGL64" s="615"/>
      <c r="CGM64" s="615"/>
      <c r="CGN64" s="615"/>
      <c r="CGO64" s="615"/>
      <c r="CGP64" s="615"/>
      <c r="CGQ64" s="615"/>
      <c r="CGR64" s="1420"/>
      <c r="CGS64" s="1420"/>
      <c r="CGT64" s="1420"/>
      <c r="CGU64" s="868"/>
      <c r="CGV64" s="615"/>
      <c r="CGW64" s="615"/>
      <c r="CGX64" s="615"/>
      <c r="CGY64" s="869"/>
      <c r="CGZ64" s="615"/>
      <c r="CHA64" s="615"/>
      <c r="CHB64" s="615"/>
      <c r="CHC64" s="615"/>
      <c r="CHD64" s="615"/>
      <c r="CHE64" s="615"/>
      <c r="CHF64" s="615"/>
      <c r="CHG64" s="615"/>
      <c r="CHH64" s="615"/>
      <c r="CHI64" s="1420"/>
      <c r="CHJ64" s="1420"/>
      <c r="CHK64" s="1420"/>
      <c r="CHL64" s="868"/>
      <c r="CHM64" s="615"/>
      <c r="CHN64" s="615"/>
      <c r="CHO64" s="615"/>
      <c r="CHP64" s="869"/>
      <c r="CHQ64" s="615"/>
      <c r="CHR64" s="615"/>
      <c r="CHS64" s="615"/>
      <c r="CHT64" s="615"/>
      <c r="CHU64" s="615"/>
      <c r="CHV64" s="615"/>
      <c r="CHW64" s="615"/>
      <c r="CHX64" s="615"/>
      <c r="CHY64" s="615"/>
      <c r="CHZ64" s="1420"/>
      <c r="CIA64" s="1420"/>
      <c r="CIB64" s="1420"/>
      <c r="CIC64" s="868"/>
      <c r="CID64" s="615"/>
      <c r="CIE64" s="615"/>
      <c r="CIF64" s="615"/>
      <c r="CIG64" s="869"/>
      <c r="CIH64" s="615"/>
      <c r="CII64" s="615"/>
      <c r="CIJ64" s="615"/>
      <c r="CIK64" s="615"/>
      <c r="CIL64" s="615"/>
      <c r="CIM64" s="615"/>
      <c r="CIN64" s="615"/>
      <c r="CIO64" s="615"/>
      <c r="CIP64" s="615"/>
      <c r="CIQ64" s="1420"/>
      <c r="CIR64" s="1420"/>
      <c r="CIS64" s="1420"/>
      <c r="CIT64" s="868"/>
      <c r="CIU64" s="615"/>
      <c r="CIV64" s="615"/>
      <c r="CIW64" s="615"/>
      <c r="CIX64" s="869"/>
      <c r="CIY64" s="615"/>
      <c r="CIZ64" s="615"/>
      <c r="CJA64" s="615"/>
      <c r="CJB64" s="615"/>
      <c r="CJC64" s="615"/>
      <c r="CJD64" s="615"/>
      <c r="CJE64" s="615"/>
      <c r="CJF64" s="615"/>
      <c r="CJG64" s="615"/>
      <c r="CJH64" s="1420"/>
      <c r="CJI64" s="1420"/>
      <c r="CJJ64" s="1420"/>
      <c r="CJK64" s="868"/>
      <c r="CJL64" s="615"/>
      <c r="CJM64" s="615"/>
      <c r="CJN64" s="615"/>
      <c r="CJO64" s="869"/>
      <c r="CJP64" s="615"/>
      <c r="CJQ64" s="615"/>
      <c r="CJR64" s="615"/>
      <c r="CJS64" s="615"/>
      <c r="CJT64" s="615"/>
      <c r="CJU64" s="615"/>
      <c r="CJV64" s="615"/>
      <c r="CJW64" s="615"/>
      <c r="CJX64" s="615"/>
      <c r="CJY64" s="1420"/>
      <c r="CJZ64" s="1420"/>
      <c r="CKA64" s="1420"/>
      <c r="CKB64" s="868"/>
      <c r="CKC64" s="615"/>
      <c r="CKD64" s="615"/>
      <c r="CKE64" s="615"/>
      <c r="CKF64" s="869"/>
      <c r="CKG64" s="615"/>
      <c r="CKH64" s="615"/>
      <c r="CKI64" s="615"/>
      <c r="CKJ64" s="615"/>
      <c r="CKK64" s="615"/>
      <c r="CKL64" s="615"/>
      <c r="CKM64" s="615"/>
      <c r="CKN64" s="615"/>
      <c r="CKO64" s="615"/>
      <c r="CKP64" s="1420"/>
      <c r="CKQ64" s="1420"/>
      <c r="CKR64" s="1420"/>
      <c r="CKS64" s="868"/>
      <c r="CKT64" s="615"/>
      <c r="CKU64" s="615"/>
      <c r="CKV64" s="615"/>
      <c r="CKW64" s="869"/>
      <c r="CKX64" s="615"/>
      <c r="CKY64" s="615"/>
      <c r="CKZ64" s="615"/>
      <c r="CLA64" s="615"/>
      <c r="CLB64" s="615"/>
      <c r="CLC64" s="615"/>
      <c r="CLD64" s="615"/>
      <c r="CLE64" s="615"/>
      <c r="CLF64" s="615"/>
      <c r="CLG64" s="1420"/>
      <c r="CLH64" s="1420"/>
      <c r="CLI64" s="1420"/>
      <c r="CLJ64" s="868"/>
      <c r="CLK64" s="615"/>
      <c r="CLL64" s="615"/>
      <c r="CLM64" s="615"/>
      <c r="CLN64" s="869"/>
      <c r="CLO64" s="615"/>
      <c r="CLP64" s="615"/>
      <c r="CLQ64" s="615"/>
      <c r="CLR64" s="615"/>
      <c r="CLS64" s="615"/>
      <c r="CLT64" s="615"/>
      <c r="CLU64" s="615"/>
      <c r="CLV64" s="615"/>
      <c r="CLW64" s="615"/>
      <c r="CLX64" s="1420"/>
      <c r="CLY64" s="1420"/>
      <c r="CLZ64" s="1420"/>
      <c r="CMA64" s="868"/>
      <c r="CMB64" s="615"/>
      <c r="CMC64" s="615"/>
      <c r="CMD64" s="615"/>
      <c r="CME64" s="869"/>
      <c r="CMF64" s="615"/>
      <c r="CMG64" s="615"/>
      <c r="CMH64" s="615"/>
      <c r="CMI64" s="615"/>
      <c r="CMJ64" s="615"/>
      <c r="CMK64" s="615"/>
      <c r="CML64" s="615"/>
      <c r="CMM64" s="615"/>
      <c r="CMN64" s="615"/>
      <c r="CMO64" s="1420"/>
      <c r="CMP64" s="1420"/>
      <c r="CMQ64" s="1420"/>
      <c r="CMR64" s="868"/>
      <c r="CMS64" s="615"/>
      <c r="CMT64" s="615"/>
      <c r="CMU64" s="615"/>
      <c r="CMV64" s="869"/>
      <c r="CMW64" s="615"/>
      <c r="CMX64" s="615"/>
      <c r="CMY64" s="615"/>
      <c r="CMZ64" s="615"/>
      <c r="CNA64" s="615"/>
      <c r="CNB64" s="615"/>
      <c r="CNC64" s="615"/>
      <c r="CND64" s="615"/>
      <c r="CNE64" s="615"/>
      <c r="CNF64" s="1420"/>
      <c r="CNG64" s="1420"/>
      <c r="CNH64" s="1420"/>
      <c r="CNI64" s="868"/>
      <c r="CNJ64" s="615"/>
      <c r="CNK64" s="615"/>
      <c r="CNL64" s="615"/>
      <c r="CNM64" s="869"/>
      <c r="CNN64" s="615"/>
      <c r="CNO64" s="615"/>
      <c r="CNP64" s="615"/>
      <c r="CNQ64" s="615"/>
      <c r="CNR64" s="615"/>
      <c r="CNS64" s="615"/>
      <c r="CNT64" s="615"/>
      <c r="CNU64" s="615"/>
      <c r="CNV64" s="615"/>
      <c r="CNW64" s="1420"/>
      <c r="CNX64" s="1420"/>
      <c r="CNY64" s="1420"/>
      <c r="CNZ64" s="868"/>
      <c r="COA64" s="615"/>
      <c r="COB64" s="615"/>
      <c r="COC64" s="615"/>
      <c r="COD64" s="869"/>
      <c r="COE64" s="615"/>
      <c r="COF64" s="615"/>
      <c r="COG64" s="615"/>
      <c r="COH64" s="615"/>
      <c r="COI64" s="615"/>
      <c r="COJ64" s="615"/>
      <c r="COK64" s="615"/>
      <c r="COL64" s="615"/>
      <c r="COM64" s="615"/>
      <c r="CON64" s="1420"/>
      <c r="COO64" s="1420"/>
      <c r="COP64" s="1420"/>
      <c r="COQ64" s="868"/>
      <c r="COR64" s="615"/>
      <c r="COS64" s="615"/>
      <c r="COT64" s="615"/>
      <c r="COU64" s="869"/>
      <c r="COV64" s="615"/>
      <c r="COW64" s="615"/>
      <c r="COX64" s="615"/>
      <c r="COY64" s="615"/>
      <c r="COZ64" s="615"/>
      <c r="CPA64" s="615"/>
      <c r="CPB64" s="615"/>
      <c r="CPC64" s="615"/>
      <c r="CPD64" s="615"/>
      <c r="CPE64" s="1420"/>
      <c r="CPF64" s="1420"/>
      <c r="CPG64" s="1420"/>
      <c r="CPH64" s="868"/>
      <c r="CPI64" s="615"/>
      <c r="CPJ64" s="615"/>
      <c r="CPK64" s="615"/>
      <c r="CPL64" s="869"/>
      <c r="CPM64" s="615"/>
      <c r="CPN64" s="615"/>
      <c r="CPO64" s="615"/>
      <c r="CPP64" s="615"/>
      <c r="CPQ64" s="615"/>
      <c r="CPR64" s="615"/>
      <c r="CPS64" s="615"/>
      <c r="CPT64" s="615"/>
      <c r="CPU64" s="615"/>
      <c r="CPV64" s="1420"/>
      <c r="CPW64" s="1420"/>
      <c r="CPX64" s="1420"/>
      <c r="CPY64" s="868"/>
      <c r="CPZ64" s="615"/>
      <c r="CQA64" s="615"/>
      <c r="CQB64" s="615"/>
      <c r="CQC64" s="869"/>
      <c r="CQD64" s="615"/>
      <c r="CQE64" s="615"/>
      <c r="CQF64" s="615"/>
      <c r="CQG64" s="615"/>
      <c r="CQH64" s="615"/>
      <c r="CQI64" s="615"/>
      <c r="CQJ64" s="615"/>
      <c r="CQK64" s="615"/>
      <c r="CQL64" s="615"/>
      <c r="CQM64" s="1420"/>
      <c r="CQN64" s="1420"/>
      <c r="CQO64" s="1420"/>
      <c r="CQP64" s="868"/>
      <c r="CQQ64" s="615"/>
      <c r="CQR64" s="615"/>
      <c r="CQS64" s="615"/>
      <c r="CQT64" s="869"/>
      <c r="CQU64" s="615"/>
      <c r="CQV64" s="615"/>
      <c r="CQW64" s="615"/>
      <c r="CQX64" s="615"/>
      <c r="CQY64" s="615"/>
      <c r="CQZ64" s="615"/>
      <c r="CRA64" s="615"/>
      <c r="CRB64" s="615"/>
      <c r="CRC64" s="615"/>
      <c r="CRD64" s="1420"/>
      <c r="CRE64" s="1420"/>
      <c r="CRF64" s="1420"/>
      <c r="CRG64" s="868"/>
      <c r="CRH64" s="615"/>
      <c r="CRI64" s="615"/>
      <c r="CRJ64" s="615"/>
      <c r="CRK64" s="869"/>
      <c r="CRL64" s="615"/>
      <c r="CRM64" s="615"/>
      <c r="CRN64" s="615"/>
      <c r="CRO64" s="615"/>
      <c r="CRP64" s="615"/>
      <c r="CRQ64" s="615"/>
      <c r="CRR64" s="615"/>
      <c r="CRS64" s="615"/>
      <c r="CRT64" s="615"/>
      <c r="CRU64" s="1420"/>
      <c r="CRV64" s="1420"/>
      <c r="CRW64" s="1420"/>
      <c r="CRX64" s="868"/>
      <c r="CRY64" s="615"/>
      <c r="CRZ64" s="615"/>
      <c r="CSA64" s="615"/>
      <c r="CSB64" s="869"/>
      <c r="CSC64" s="615"/>
      <c r="CSD64" s="615"/>
      <c r="CSE64" s="615"/>
      <c r="CSF64" s="615"/>
      <c r="CSG64" s="615"/>
      <c r="CSH64" s="615"/>
      <c r="CSI64" s="615"/>
      <c r="CSJ64" s="615"/>
      <c r="CSK64" s="615"/>
      <c r="CSL64" s="1420"/>
      <c r="CSM64" s="1420"/>
      <c r="CSN64" s="1420"/>
      <c r="CSO64" s="868"/>
      <c r="CSP64" s="615"/>
      <c r="CSQ64" s="615"/>
      <c r="CSR64" s="615"/>
      <c r="CSS64" s="869"/>
      <c r="CST64" s="615"/>
      <c r="CSU64" s="615"/>
      <c r="CSV64" s="615"/>
      <c r="CSW64" s="615"/>
      <c r="CSX64" s="615"/>
      <c r="CSY64" s="615"/>
      <c r="CSZ64" s="615"/>
      <c r="CTA64" s="615"/>
      <c r="CTB64" s="615"/>
      <c r="CTC64" s="1420"/>
      <c r="CTD64" s="1420"/>
      <c r="CTE64" s="1420"/>
      <c r="CTF64" s="868"/>
      <c r="CTG64" s="615"/>
      <c r="CTH64" s="615"/>
      <c r="CTI64" s="615"/>
      <c r="CTJ64" s="869"/>
      <c r="CTK64" s="615"/>
      <c r="CTL64" s="615"/>
      <c r="CTM64" s="615"/>
      <c r="CTN64" s="615"/>
      <c r="CTO64" s="615"/>
      <c r="CTP64" s="615"/>
      <c r="CTQ64" s="615"/>
      <c r="CTR64" s="615"/>
      <c r="CTS64" s="615"/>
      <c r="CTT64" s="1420"/>
      <c r="CTU64" s="1420"/>
      <c r="CTV64" s="1420"/>
      <c r="CTW64" s="868"/>
      <c r="CTX64" s="615"/>
      <c r="CTY64" s="615"/>
      <c r="CTZ64" s="615"/>
      <c r="CUA64" s="869"/>
      <c r="CUB64" s="615"/>
      <c r="CUC64" s="615"/>
      <c r="CUD64" s="615"/>
      <c r="CUE64" s="615"/>
      <c r="CUF64" s="615"/>
      <c r="CUG64" s="615"/>
      <c r="CUH64" s="615"/>
      <c r="CUI64" s="615"/>
      <c r="CUJ64" s="615"/>
      <c r="CUK64" s="1420"/>
      <c r="CUL64" s="1420"/>
      <c r="CUM64" s="1420"/>
      <c r="CUN64" s="868"/>
      <c r="CUO64" s="615"/>
      <c r="CUP64" s="615"/>
      <c r="CUQ64" s="615"/>
      <c r="CUR64" s="869"/>
      <c r="CUS64" s="615"/>
      <c r="CUT64" s="615"/>
      <c r="CUU64" s="615"/>
      <c r="CUV64" s="615"/>
      <c r="CUW64" s="615"/>
      <c r="CUX64" s="615"/>
      <c r="CUY64" s="615"/>
      <c r="CUZ64" s="615"/>
      <c r="CVA64" s="615"/>
      <c r="CVB64" s="1420"/>
      <c r="CVC64" s="1420"/>
      <c r="CVD64" s="1420"/>
      <c r="CVE64" s="868"/>
      <c r="CVF64" s="615"/>
      <c r="CVG64" s="615"/>
      <c r="CVH64" s="615"/>
      <c r="CVI64" s="869"/>
      <c r="CVJ64" s="615"/>
      <c r="CVK64" s="615"/>
      <c r="CVL64" s="615"/>
      <c r="CVM64" s="615"/>
      <c r="CVN64" s="615"/>
      <c r="CVO64" s="615"/>
      <c r="CVP64" s="615"/>
      <c r="CVQ64" s="615"/>
      <c r="CVR64" s="615"/>
      <c r="CVS64" s="1420"/>
      <c r="CVT64" s="1420"/>
      <c r="CVU64" s="1420"/>
      <c r="CVV64" s="868"/>
      <c r="CVW64" s="615"/>
      <c r="CVX64" s="615"/>
      <c r="CVY64" s="615"/>
      <c r="CVZ64" s="869"/>
      <c r="CWA64" s="615"/>
      <c r="CWB64" s="615"/>
      <c r="CWC64" s="615"/>
      <c r="CWD64" s="615"/>
      <c r="CWE64" s="615"/>
      <c r="CWF64" s="615"/>
      <c r="CWG64" s="615"/>
      <c r="CWH64" s="615"/>
      <c r="CWI64" s="615"/>
      <c r="CWJ64" s="1420"/>
      <c r="CWK64" s="1420"/>
      <c r="CWL64" s="1420"/>
      <c r="CWM64" s="868"/>
      <c r="CWN64" s="615"/>
      <c r="CWO64" s="615"/>
      <c r="CWP64" s="615"/>
      <c r="CWQ64" s="869"/>
      <c r="CWR64" s="615"/>
      <c r="CWS64" s="615"/>
      <c r="CWT64" s="615"/>
      <c r="CWU64" s="615"/>
      <c r="CWV64" s="615"/>
      <c r="CWW64" s="615"/>
      <c r="CWX64" s="615"/>
      <c r="CWY64" s="615"/>
      <c r="CWZ64" s="615"/>
      <c r="CXA64" s="1420"/>
      <c r="CXB64" s="1420"/>
      <c r="CXC64" s="1420"/>
      <c r="CXD64" s="868"/>
      <c r="CXE64" s="615"/>
      <c r="CXF64" s="615"/>
      <c r="CXG64" s="615"/>
      <c r="CXH64" s="869"/>
      <c r="CXI64" s="615"/>
      <c r="CXJ64" s="615"/>
      <c r="CXK64" s="615"/>
      <c r="CXL64" s="615"/>
      <c r="CXM64" s="615"/>
      <c r="CXN64" s="615"/>
      <c r="CXO64" s="615"/>
      <c r="CXP64" s="615"/>
      <c r="CXQ64" s="615"/>
      <c r="CXR64" s="1420"/>
      <c r="CXS64" s="1420"/>
      <c r="CXT64" s="1420"/>
      <c r="CXU64" s="868"/>
      <c r="CXV64" s="615"/>
      <c r="CXW64" s="615"/>
      <c r="CXX64" s="615"/>
      <c r="CXY64" s="869"/>
      <c r="CXZ64" s="615"/>
      <c r="CYA64" s="615"/>
      <c r="CYB64" s="615"/>
      <c r="CYC64" s="615"/>
      <c r="CYD64" s="615"/>
      <c r="CYE64" s="615"/>
      <c r="CYF64" s="615"/>
      <c r="CYG64" s="615"/>
      <c r="CYH64" s="615"/>
      <c r="CYI64" s="1420"/>
      <c r="CYJ64" s="1420"/>
      <c r="CYK64" s="1420"/>
      <c r="CYL64" s="868"/>
      <c r="CYM64" s="615"/>
      <c r="CYN64" s="615"/>
      <c r="CYO64" s="615"/>
      <c r="CYP64" s="869"/>
      <c r="CYQ64" s="615"/>
      <c r="CYR64" s="615"/>
      <c r="CYS64" s="615"/>
      <c r="CYT64" s="615"/>
      <c r="CYU64" s="615"/>
      <c r="CYV64" s="615"/>
      <c r="CYW64" s="615"/>
      <c r="CYX64" s="615"/>
      <c r="CYY64" s="615"/>
      <c r="CYZ64" s="1420"/>
      <c r="CZA64" s="1420"/>
      <c r="CZB64" s="1420"/>
      <c r="CZC64" s="868"/>
      <c r="CZD64" s="615"/>
      <c r="CZE64" s="615"/>
      <c r="CZF64" s="615"/>
      <c r="CZG64" s="869"/>
      <c r="CZH64" s="615"/>
      <c r="CZI64" s="615"/>
      <c r="CZJ64" s="615"/>
      <c r="CZK64" s="615"/>
      <c r="CZL64" s="615"/>
      <c r="CZM64" s="615"/>
      <c r="CZN64" s="615"/>
      <c r="CZO64" s="615"/>
      <c r="CZP64" s="615"/>
      <c r="CZQ64" s="1420"/>
      <c r="CZR64" s="1420"/>
      <c r="CZS64" s="1420"/>
      <c r="CZT64" s="868"/>
      <c r="CZU64" s="615"/>
      <c r="CZV64" s="615"/>
      <c r="CZW64" s="615"/>
      <c r="CZX64" s="869"/>
      <c r="CZY64" s="615"/>
      <c r="CZZ64" s="615"/>
      <c r="DAA64" s="615"/>
      <c r="DAB64" s="615"/>
      <c r="DAC64" s="615"/>
      <c r="DAD64" s="615"/>
      <c r="DAE64" s="615"/>
      <c r="DAF64" s="615"/>
      <c r="DAG64" s="615"/>
      <c r="DAH64" s="1420"/>
      <c r="DAI64" s="1420"/>
      <c r="DAJ64" s="1420"/>
      <c r="DAK64" s="868"/>
      <c r="DAL64" s="615"/>
      <c r="DAM64" s="615"/>
      <c r="DAN64" s="615"/>
      <c r="DAO64" s="869"/>
      <c r="DAP64" s="615"/>
      <c r="DAQ64" s="615"/>
      <c r="DAR64" s="615"/>
      <c r="DAS64" s="615"/>
      <c r="DAT64" s="615"/>
      <c r="DAU64" s="615"/>
      <c r="DAV64" s="615"/>
      <c r="DAW64" s="615"/>
      <c r="DAX64" s="615"/>
      <c r="DAY64" s="1420"/>
      <c r="DAZ64" s="1420"/>
      <c r="DBA64" s="1420"/>
      <c r="DBB64" s="868"/>
      <c r="DBC64" s="615"/>
      <c r="DBD64" s="615"/>
      <c r="DBE64" s="615"/>
      <c r="DBF64" s="869"/>
      <c r="DBG64" s="615"/>
      <c r="DBH64" s="615"/>
      <c r="DBI64" s="615"/>
      <c r="DBJ64" s="615"/>
      <c r="DBK64" s="615"/>
      <c r="DBL64" s="615"/>
      <c r="DBM64" s="615"/>
      <c r="DBN64" s="615"/>
      <c r="DBO64" s="615"/>
      <c r="DBP64" s="1420"/>
      <c r="DBQ64" s="1420"/>
      <c r="DBR64" s="1420"/>
      <c r="DBS64" s="868"/>
      <c r="DBT64" s="615"/>
      <c r="DBU64" s="615"/>
      <c r="DBV64" s="615"/>
      <c r="DBW64" s="869"/>
      <c r="DBX64" s="615"/>
      <c r="DBY64" s="615"/>
      <c r="DBZ64" s="615"/>
      <c r="DCA64" s="615"/>
      <c r="DCB64" s="615"/>
      <c r="DCC64" s="615"/>
      <c r="DCD64" s="615"/>
      <c r="DCE64" s="615"/>
      <c r="DCF64" s="615"/>
      <c r="DCG64" s="1420"/>
      <c r="DCH64" s="1420"/>
      <c r="DCI64" s="1420"/>
      <c r="DCJ64" s="868"/>
      <c r="DCK64" s="615"/>
      <c r="DCL64" s="615"/>
      <c r="DCM64" s="615"/>
      <c r="DCN64" s="869"/>
      <c r="DCO64" s="615"/>
      <c r="DCP64" s="615"/>
      <c r="DCQ64" s="615"/>
      <c r="DCR64" s="615"/>
      <c r="DCS64" s="615"/>
      <c r="DCT64" s="615"/>
      <c r="DCU64" s="615"/>
      <c r="DCV64" s="615"/>
      <c r="DCW64" s="615"/>
      <c r="DCX64" s="1420"/>
      <c r="DCY64" s="1420"/>
      <c r="DCZ64" s="1420"/>
      <c r="DDA64" s="868"/>
      <c r="DDB64" s="615"/>
      <c r="DDC64" s="615"/>
      <c r="DDD64" s="615"/>
      <c r="DDE64" s="869"/>
      <c r="DDF64" s="615"/>
      <c r="DDG64" s="615"/>
      <c r="DDH64" s="615"/>
      <c r="DDI64" s="615"/>
      <c r="DDJ64" s="615"/>
      <c r="DDK64" s="615"/>
      <c r="DDL64" s="615"/>
      <c r="DDM64" s="615"/>
      <c r="DDN64" s="615"/>
      <c r="DDO64" s="1420"/>
      <c r="DDP64" s="1420"/>
      <c r="DDQ64" s="1420"/>
      <c r="DDR64" s="868"/>
      <c r="DDS64" s="615"/>
      <c r="DDT64" s="615"/>
      <c r="DDU64" s="615"/>
      <c r="DDV64" s="869"/>
      <c r="DDW64" s="615"/>
      <c r="DDX64" s="615"/>
      <c r="DDY64" s="615"/>
      <c r="DDZ64" s="615"/>
      <c r="DEA64" s="615"/>
      <c r="DEB64" s="615"/>
      <c r="DEC64" s="615"/>
      <c r="DED64" s="615"/>
      <c r="DEE64" s="615"/>
      <c r="DEF64" s="1420"/>
      <c r="DEG64" s="1420"/>
      <c r="DEH64" s="1420"/>
      <c r="DEI64" s="868"/>
      <c r="DEJ64" s="615"/>
      <c r="DEK64" s="615"/>
      <c r="DEL64" s="615"/>
      <c r="DEM64" s="869"/>
      <c r="DEN64" s="615"/>
      <c r="DEO64" s="615"/>
      <c r="DEP64" s="615"/>
      <c r="DEQ64" s="615"/>
      <c r="DER64" s="615"/>
      <c r="DES64" s="615"/>
      <c r="DET64" s="615"/>
      <c r="DEU64" s="615"/>
      <c r="DEV64" s="615"/>
      <c r="DEW64" s="1420"/>
      <c r="DEX64" s="1420"/>
      <c r="DEY64" s="1420"/>
      <c r="DEZ64" s="868"/>
      <c r="DFA64" s="615"/>
      <c r="DFB64" s="615"/>
      <c r="DFC64" s="615"/>
      <c r="DFD64" s="869"/>
      <c r="DFE64" s="615"/>
      <c r="DFF64" s="615"/>
      <c r="DFG64" s="615"/>
      <c r="DFH64" s="615"/>
      <c r="DFI64" s="615"/>
      <c r="DFJ64" s="615"/>
      <c r="DFK64" s="615"/>
      <c r="DFL64" s="615"/>
      <c r="DFM64" s="615"/>
      <c r="DFN64" s="1420"/>
      <c r="DFO64" s="1420"/>
      <c r="DFP64" s="1420"/>
      <c r="DFQ64" s="868"/>
      <c r="DFR64" s="615"/>
      <c r="DFS64" s="615"/>
      <c r="DFT64" s="615"/>
      <c r="DFU64" s="869"/>
      <c r="DFV64" s="615"/>
      <c r="DFW64" s="615"/>
      <c r="DFX64" s="615"/>
      <c r="DFY64" s="615"/>
      <c r="DFZ64" s="615"/>
      <c r="DGA64" s="615"/>
      <c r="DGB64" s="615"/>
      <c r="DGC64" s="615"/>
      <c r="DGD64" s="615"/>
      <c r="DGE64" s="1420"/>
      <c r="DGF64" s="1420"/>
      <c r="DGG64" s="1420"/>
      <c r="DGH64" s="868"/>
      <c r="DGI64" s="615"/>
      <c r="DGJ64" s="615"/>
      <c r="DGK64" s="615"/>
      <c r="DGL64" s="869"/>
      <c r="DGM64" s="615"/>
      <c r="DGN64" s="615"/>
      <c r="DGO64" s="615"/>
      <c r="DGP64" s="615"/>
      <c r="DGQ64" s="615"/>
      <c r="DGR64" s="615"/>
      <c r="DGS64" s="615"/>
      <c r="DGT64" s="615"/>
      <c r="DGU64" s="615"/>
      <c r="DGV64" s="1420"/>
      <c r="DGW64" s="1420"/>
      <c r="DGX64" s="1420"/>
      <c r="DGY64" s="868"/>
      <c r="DGZ64" s="615"/>
      <c r="DHA64" s="615"/>
      <c r="DHB64" s="615"/>
      <c r="DHC64" s="869"/>
      <c r="DHD64" s="615"/>
      <c r="DHE64" s="615"/>
      <c r="DHF64" s="615"/>
      <c r="DHG64" s="615"/>
      <c r="DHH64" s="615"/>
      <c r="DHI64" s="615"/>
      <c r="DHJ64" s="615"/>
      <c r="DHK64" s="615"/>
      <c r="DHL64" s="615"/>
      <c r="DHM64" s="1420"/>
      <c r="DHN64" s="1420"/>
      <c r="DHO64" s="1420"/>
      <c r="DHP64" s="868"/>
      <c r="DHQ64" s="615"/>
      <c r="DHR64" s="615"/>
      <c r="DHS64" s="615"/>
      <c r="DHT64" s="869"/>
      <c r="DHU64" s="615"/>
      <c r="DHV64" s="615"/>
      <c r="DHW64" s="615"/>
      <c r="DHX64" s="615"/>
      <c r="DHY64" s="615"/>
      <c r="DHZ64" s="615"/>
      <c r="DIA64" s="615"/>
      <c r="DIB64" s="615"/>
      <c r="DIC64" s="615"/>
      <c r="DID64" s="1420"/>
      <c r="DIE64" s="1420"/>
      <c r="DIF64" s="1420"/>
      <c r="DIG64" s="868"/>
      <c r="DIH64" s="615"/>
      <c r="DII64" s="615"/>
      <c r="DIJ64" s="615"/>
      <c r="DIK64" s="869"/>
      <c r="DIL64" s="615"/>
      <c r="DIM64" s="615"/>
      <c r="DIN64" s="615"/>
      <c r="DIO64" s="615"/>
      <c r="DIP64" s="615"/>
      <c r="DIQ64" s="615"/>
      <c r="DIR64" s="615"/>
      <c r="DIS64" s="615"/>
      <c r="DIT64" s="615"/>
      <c r="DIU64" s="1420"/>
      <c r="DIV64" s="1420"/>
      <c r="DIW64" s="1420"/>
      <c r="DIX64" s="868"/>
      <c r="DIY64" s="615"/>
      <c r="DIZ64" s="615"/>
      <c r="DJA64" s="615"/>
      <c r="DJB64" s="869"/>
      <c r="DJC64" s="615"/>
      <c r="DJD64" s="615"/>
      <c r="DJE64" s="615"/>
      <c r="DJF64" s="615"/>
      <c r="DJG64" s="615"/>
      <c r="DJH64" s="615"/>
      <c r="DJI64" s="615"/>
      <c r="DJJ64" s="615"/>
      <c r="DJK64" s="615"/>
      <c r="DJL64" s="1420"/>
      <c r="DJM64" s="1420"/>
      <c r="DJN64" s="1420"/>
      <c r="DJO64" s="868"/>
      <c r="DJP64" s="615"/>
      <c r="DJQ64" s="615"/>
      <c r="DJR64" s="615"/>
      <c r="DJS64" s="869"/>
      <c r="DJT64" s="615"/>
      <c r="DJU64" s="615"/>
      <c r="DJV64" s="615"/>
      <c r="DJW64" s="615"/>
      <c r="DJX64" s="615"/>
      <c r="DJY64" s="615"/>
      <c r="DJZ64" s="615"/>
      <c r="DKA64" s="615"/>
      <c r="DKB64" s="615"/>
      <c r="DKC64" s="1420"/>
      <c r="DKD64" s="1420"/>
      <c r="DKE64" s="1420"/>
      <c r="DKF64" s="868"/>
      <c r="DKG64" s="615"/>
      <c r="DKH64" s="615"/>
      <c r="DKI64" s="615"/>
      <c r="DKJ64" s="869"/>
      <c r="DKK64" s="615"/>
      <c r="DKL64" s="615"/>
      <c r="DKM64" s="615"/>
      <c r="DKN64" s="615"/>
      <c r="DKO64" s="615"/>
      <c r="DKP64" s="615"/>
      <c r="DKQ64" s="615"/>
      <c r="DKR64" s="615"/>
      <c r="DKS64" s="615"/>
      <c r="DKT64" s="1420"/>
      <c r="DKU64" s="1420"/>
      <c r="DKV64" s="1420"/>
      <c r="DKW64" s="868"/>
      <c r="DKX64" s="615"/>
      <c r="DKY64" s="615"/>
      <c r="DKZ64" s="615"/>
      <c r="DLA64" s="869"/>
      <c r="DLB64" s="615"/>
      <c r="DLC64" s="615"/>
      <c r="DLD64" s="615"/>
      <c r="DLE64" s="615"/>
      <c r="DLF64" s="615"/>
      <c r="DLG64" s="615"/>
      <c r="DLH64" s="615"/>
      <c r="DLI64" s="615"/>
      <c r="DLJ64" s="615"/>
      <c r="DLK64" s="1420"/>
      <c r="DLL64" s="1420"/>
      <c r="DLM64" s="1420"/>
      <c r="DLN64" s="868"/>
      <c r="DLO64" s="615"/>
      <c r="DLP64" s="615"/>
      <c r="DLQ64" s="615"/>
      <c r="DLR64" s="869"/>
      <c r="DLS64" s="615"/>
      <c r="DLT64" s="615"/>
      <c r="DLU64" s="615"/>
      <c r="DLV64" s="615"/>
      <c r="DLW64" s="615"/>
      <c r="DLX64" s="615"/>
      <c r="DLY64" s="615"/>
      <c r="DLZ64" s="615"/>
      <c r="DMA64" s="615"/>
      <c r="DMB64" s="1420"/>
      <c r="DMC64" s="1420"/>
      <c r="DMD64" s="1420"/>
      <c r="DME64" s="868"/>
      <c r="DMF64" s="615"/>
      <c r="DMG64" s="615"/>
      <c r="DMH64" s="615"/>
      <c r="DMI64" s="869"/>
      <c r="DMJ64" s="615"/>
      <c r="DMK64" s="615"/>
      <c r="DML64" s="615"/>
      <c r="DMM64" s="615"/>
      <c r="DMN64" s="615"/>
      <c r="DMO64" s="615"/>
      <c r="DMP64" s="615"/>
      <c r="DMQ64" s="615"/>
      <c r="DMR64" s="615"/>
      <c r="DMS64" s="1420"/>
      <c r="DMT64" s="1420"/>
      <c r="DMU64" s="1420"/>
      <c r="DMV64" s="868"/>
      <c r="DMW64" s="615"/>
      <c r="DMX64" s="615"/>
      <c r="DMY64" s="615"/>
      <c r="DMZ64" s="869"/>
      <c r="DNA64" s="615"/>
      <c r="DNB64" s="615"/>
      <c r="DNC64" s="615"/>
      <c r="DND64" s="615"/>
      <c r="DNE64" s="615"/>
      <c r="DNF64" s="615"/>
      <c r="DNG64" s="615"/>
      <c r="DNH64" s="615"/>
      <c r="DNI64" s="615"/>
      <c r="DNJ64" s="1420"/>
      <c r="DNK64" s="1420"/>
      <c r="DNL64" s="1420"/>
      <c r="DNM64" s="868"/>
      <c r="DNN64" s="615"/>
      <c r="DNO64" s="615"/>
      <c r="DNP64" s="615"/>
      <c r="DNQ64" s="869"/>
      <c r="DNR64" s="615"/>
      <c r="DNS64" s="615"/>
      <c r="DNT64" s="615"/>
      <c r="DNU64" s="615"/>
      <c r="DNV64" s="615"/>
      <c r="DNW64" s="615"/>
      <c r="DNX64" s="615"/>
      <c r="DNY64" s="615"/>
      <c r="DNZ64" s="615"/>
      <c r="DOA64" s="1420"/>
      <c r="DOB64" s="1420"/>
      <c r="DOC64" s="1420"/>
      <c r="DOD64" s="868"/>
      <c r="DOE64" s="615"/>
      <c r="DOF64" s="615"/>
      <c r="DOG64" s="615"/>
      <c r="DOH64" s="869"/>
      <c r="DOI64" s="615"/>
      <c r="DOJ64" s="615"/>
      <c r="DOK64" s="615"/>
      <c r="DOL64" s="615"/>
      <c r="DOM64" s="615"/>
      <c r="DON64" s="615"/>
      <c r="DOO64" s="615"/>
      <c r="DOP64" s="615"/>
      <c r="DOQ64" s="615"/>
      <c r="DOR64" s="1420"/>
      <c r="DOS64" s="1420"/>
      <c r="DOT64" s="1420"/>
      <c r="DOU64" s="868"/>
      <c r="DOV64" s="615"/>
      <c r="DOW64" s="615"/>
      <c r="DOX64" s="615"/>
      <c r="DOY64" s="869"/>
      <c r="DOZ64" s="615"/>
      <c r="DPA64" s="615"/>
      <c r="DPB64" s="615"/>
      <c r="DPC64" s="615"/>
      <c r="DPD64" s="615"/>
      <c r="DPE64" s="615"/>
      <c r="DPF64" s="615"/>
      <c r="DPG64" s="615"/>
      <c r="DPH64" s="615"/>
      <c r="DPI64" s="1420"/>
      <c r="DPJ64" s="1420"/>
      <c r="DPK64" s="1420"/>
      <c r="DPL64" s="868"/>
      <c r="DPM64" s="615"/>
      <c r="DPN64" s="615"/>
      <c r="DPO64" s="615"/>
      <c r="DPP64" s="869"/>
      <c r="DPQ64" s="615"/>
      <c r="DPR64" s="615"/>
      <c r="DPS64" s="615"/>
      <c r="DPT64" s="615"/>
      <c r="DPU64" s="615"/>
      <c r="DPV64" s="615"/>
      <c r="DPW64" s="615"/>
      <c r="DPX64" s="615"/>
      <c r="DPY64" s="615"/>
      <c r="DPZ64" s="1420"/>
      <c r="DQA64" s="1420"/>
      <c r="DQB64" s="1420"/>
      <c r="DQC64" s="868"/>
      <c r="DQD64" s="615"/>
      <c r="DQE64" s="615"/>
      <c r="DQF64" s="615"/>
      <c r="DQG64" s="869"/>
      <c r="DQH64" s="615"/>
      <c r="DQI64" s="615"/>
      <c r="DQJ64" s="615"/>
      <c r="DQK64" s="615"/>
      <c r="DQL64" s="615"/>
      <c r="DQM64" s="615"/>
      <c r="DQN64" s="615"/>
      <c r="DQO64" s="615"/>
      <c r="DQP64" s="615"/>
      <c r="DQQ64" s="1420"/>
      <c r="DQR64" s="1420"/>
      <c r="DQS64" s="1420"/>
      <c r="DQT64" s="868"/>
      <c r="DQU64" s="615"/>
      <c r="DQV64" s="615"/>
      <c r="DQW64" s="615"/>
      <c r="DQX64" s="869"/>
      <c r="DQY64" s="615"/>
      <c r="DQZ64" s="615"/>
      <c r="DRA64" s="615"/>
      <c r="DRB64" s="615"/>
      <c r="DRC64" s="615"/>
      <c r="DRD64" s="615"/>
      <c r="DRE64" s="615"/>
      <c r="DRF64" s="615"/>
      <c r="DRG64" s="615"/>
      <c r="DRH64" s="1420"/>
      <c r="DRI64" s="1420"/>
      <c r="DRJ64" s="1420"/>
      <c r="DRK64" s="868"/>
      <c r="DRL64" s="615"/>
      <c r="DRM64" s="615"/>
      <c r="DRN64" s="615"/>
      <c r="DRO64" s="869"/>
      <c r="DRP64" s="615"/>
      <c r="DRQ64" s="615"/>
      <c r="DRR64" s="615"/>
      <c r="DRS64" s="615"/>
      <c r="DRT64" s="615"/>
      <c r="DRU64" s="615"/>
      <c r="DRV64" s="615"/>
      <c r="DRW64" s="615"/>
      <c r="DRX64" s="615"/>
      <c r="DRY64" s="1420"/>
      <c r="DRZ64" s="1420"/>
      <c r="DSA64" s="1420"/>
      <c r="DSB64" s="868"/>
      <c r="DSC64" s="615"/>
      <c r="DSD64" s="615"/>
      <c r="DSE64" s="615"/>
      <c r="DSF64" s="869"/>
      <c r="DSG64" s="615"/>
      <c r="DSH64" s="615"/>
      <c r="DSI64" s="615"/>
      <c r="DSJ64" s="615"/>
      <c r="DSK64" s="615"/>
      <c r="DSL64" s="615"/>
      <c r="DSM64" s="615"/>
      <c r="DSN64" s="615"/>
      <c r="DSO64" s="615"/>
      <c r="DSP64" s="1420"/>
      <c r="DSQ64" s="1420"/>
      <c r="DSR64" s="1420"/>
      <c r="DSS64" s="868"/>
      <c r="DST64" s="615"/>
      <c r="DSU64" s="615"/>
      <c r="DSV64" s="615"/>
      <c r="DSW64" s="869"/>
      <c r="DSX64" s="615"/>
      <c r="DSY64" s="615"/>
      <c r="DSZ64" s="615"/>
      <c r="DTA64" s="615"/>
      <c r="DTB64" s="615"/>
      <c r="DTC64" s="615"/>
      <c r="DTD64" s="615"/>
      <c r="DTE64" s="615"/>
      <c r="DTF64" s="615"/>
      <c r="DTG64" s="1420"/>
      <c r="DTH64" s="1420"/>
      <c r="DTI64" s="1420"/>
      <c r="DTJ64" s="868"/>
      <c r="DTK64" s="615"/>
      <c r="DTL64" s="615"/>
      <c r="DTM64" s="615"/>
      <c r="DTN64" s="869"/>
      <c r="DTO64" s="615"/>
      <c r="DTP64" s="615"/>
      <c r="DTQ64" s="615"/>
      <c r="DTR64" s="615"/>
      <c r="DTS64" s="615"/>
      <c r="DTT64" s="615"/>
      <c r="DTU64" s="615"/>
      <c r="DTV64" s="615"/>
      <c r="DTW64" s="615"/>
      <c r="DTX64" s="1420"/>
      <c r="DTY64" s="1420"/>
      <c r="DTZ64" s="1420"/>
      <c r="DUA64" s="868"/>
      <c r="DUB64" s="615"/>
      <c r="DUC64" s="615"/>
      <c r="DUD64" s="615"/>
      <c r="DUE64" s="869"/>
      <c r="DUF64" s="615"/>
      <c r="DUG64" s="615"/>
      <c r="DUH64" s="615"/>
      <c r="DUI64" s="615"/>
      <c r="DUJ64" s="615"/>
      <c r="DUK64" s="615"/>
      <c r="DUL64" s="615"/>
      <c r="DUM64" s="615"/>
      <c r="DUN64" s="615"/>
      <c r="DUO64" s="1420"/>
      <c r="DUP64" s="1420"/>
      <c r="DUQ64" s="1420"/>
      <c r="DUR64" s="868"/>
      <c r="DUS64" s="615"/>
      <c r="DUT64" s="615"/>
      <c r="DUU64" s="615"/>
      <c r="DUV64" s="869"/>
      <c r="DUW64" s="615"/>
      <c r="DUX64" s="615"/>
      <c r="DUY64" s="615"/>
      <c r="DUZ64" s="615"/>
      <c r="DVA64" s="615"/>
      <c r="DVB64" s="615"/>
      <c r="DVC64" s="615"/>
      <c r="DVD64" s="615"/>
      <c r="DVE64" s="615"/>
      <c r="DVF64" s="1420"/>
      <c r="DVG64" s="1420"/>
      <c r="DVH64" s="1420"/>
      <c r="DVI64" s="868"/>
      <c r="DVJ64" s="615"/>
      <c r="DVK64" s="615"/>
      <c r="DVL64" s="615"/>
      <c r="DVM64" s="869"/>
      <c r="DVN64" s="615"/>
      <c r="DVO64" s="615"/>
      <c r="DVP64" s="615"/>
      <c r="DVQ64" s="615"/>
      <c r="DVR64" s="615"/>
      <c r="DVS64" s="615"/>
      <c r="DVT64" s="615"/>
      <c r="DVU64" s="615"/>
      <c r="DVV64" s="615"/>
      <c r="DVW64" s="1420"/>
      <c r="DVX64" s="1420"/>
      <c r="DVY64" s="1420"/>
      <c r="DVZ64" s="868"/>
      <c r="DWA64" s="615"/>
      <c r="DWB64" s="615"/>
      <c r="DWC64" s="615"/>
      <c r="DWD64" s="869"/>
      <c r="DWE64" s="615"/>
      <c r="DWF64" s="615"/>
      <c r="DWG64" s="615"/>
      <c r="DWH64" s="615"/>
      <c r="DWI64" s="615"/>
      <c r="DWJ64" s="615"/>
      <c r="DWK64" s="615"/>
      <c r="DWL64" s="615"/>
      <c r="DWM64" s="615"/>
      <c r="DWN64" s="1420"/>
      <c r="DWO64" s="1420"/>
      <c r="DWP64" s="1420"/>
      <c r="DWQ64" s="868"/>
      <c r="DWR64" s="615"/>
      <c r="DWS64" s="615"/>
      <c r="DWT64" s="615"/>
      <c r="DWU64" s="869"/>
      <c r="DWV64" s="615"/>
      <c r="DWW64" s="615"/>
      <c r="DWX64" s="615"/>
      <c r="DWY64" s="615"/>
      <c r="DWZ64" s="615"/>
      <c r="DXA64" s="615"/>
      <c r="DXB64" s="615"/>
      <c r="DXC64" s="615"/>
      <c r="DXD64" s="615"/>
      <c r="DXE64" s="1420"/>
      <c r="DXF64" s="1420"/>
      <c r="DXG64" s="1420"/>
      <c r="DXH64" s="868"/>
      <c r="DXI64" s="615"/>
      <c r="DXJ64" s="615"/>
      <c r="DXK64" s="615"/>
      <c r="DXL64" s="869"/>
      <c r="DXM64" s="615"/>
      <c r="DXN64" s="615"/>
      <c r="DXO64" s="615"/>
      <c r="DXP64" s="615"/>
      <c r="DXQ64" s="615"/>
      <c r="DXR64" s="615"/>
      <c r="DXS64" s="615"/>
      <c r="DXT64" s="615"/>
      <c r="DXU64" s="615"/>
      <c r="DXV64" s="1420"/>
      <c r="DXW64" s="1420"/>
      <c r="DXX64" s="1420"/>
      <c r="DXY64" s="868"/>
      <c r="DXZ64" s="615"/>
      <c r="DYA64" s="615"/>
      <c r="DYB64" s="615"/>
      <c r="DYC64" s="869"/>
      <c r="DYD64" s="615"/>
      <c r="DYE64" s="615"/>
      <c r="DYF64" s="615"/>
      <c r="DYG64" s="615"/>
      <c r="DYH64" s="615"/>
      <c r="DYI64" s="615"/>
      <c r="DYJ64" s="615"/>
      <c r="DYK64" s="615"/>
      <c r="DYL64" s="615"/>
      <c r="DYM64" s="1420"/>
      <c r="DYN64" s="1420"/>
      <c r="DYO64" s="1420"/>
      <c r="DYP64" s="868"/>
      <c r="DYQ64" s="615"/>
      <c r="DYR64" s="615"/>
      <c r="DYS64" s="615"/>
      <c r="DYT64" s="869"/>
      <c r="DYU64" s="615"/>
      <c r="DYV64" s="615"/>
      <c r="DYW64" s="615"/>
      <c r="DYX64" s="615"/>
      <c r="DYY64" s="615"/>
      <c r="DYZ64" s="615"/>
      <c r="DZA64" s="615"/>
      <c r="DZB64" s="615"/>
      <c r="DZC64" s="615"/>
      <c r="DZD64" s="1420"/>
      <c r="DZE64" s="1420"/>
      <c r="DZF64" s="1420"/>
      <c r="DZG64" s="868"/>
      <c r="DZH64" s="615"/>
      <c r="DZI64" s="615"/>
      <c r="DZJ64" s="615"/>
      <c r="DZK64" s="869"/>
      <c r="DZL64" s="615"/>
      <c r="DZM64" s="615"/>
      <c r="DZN64" s="615"/>
      <c r="DZO64" s="615"/>
      <c r="DZP64" s="615"/>
      <c r="DZQ64" s="615"/>
      <c r="DZR64" s="615"/>
      <c r="DZS64" s="615"/>
      <c r="DZT64" s="615"/>
      <c r="DZU64" s="1420"/>
      <c r="DZV64" s="1420"/>
      <c r="DZW64" s="1420"/>
      <c r="DZX64" s="868"/>
      <c r="DZY64" s="615"/>
      <c r="DZZ64" s="615"/>
      <c r="EAA64" s="615"/>
      <c r="EAB64" s="869"/>
      <c r="EAC64" s="615"/>
      <c r="EAD64" s="615"/>
      <c r="EAE64" s="615"/>
      <c r="EAF64" s="615"/>
      <c r="EAG64" s="615"/>
      <c r="EAH64" s="615"/>
      <c r="EAI64" s="615"/>
      <c r="EAJ64" s="615"/>
      <c r="EAK64" s="615"/>
      <c r="EAL64" s="1420"/>
      <c r="EAM64" s="1420"/>
      <c r="EAN64" s="1420"/>
      <c r="EAO64" s="868"/>
      <c r="EAP64" s="615"/>
      <c r="EAQ64" s="615"/>
      <c r="EAR64" s="615"/>
      <c r="EAS64" s="869"/>
      <c r="EAT64" s="615"/>
      <c r="EAU64" s="615"/>
      <c r="EAV64" s="615"/>
      <c r="EAW64" s="615"/>
      <c r="EAX64" s="615"/>
      <c r="EAY64" s="615"/>
      <c r="EAZ64" s="615"/>
      <c r="EBA64" s="615"/>
      <c r="EBB64" s="615"/>
      <c r="EBC64" s="1420"/>
      <c r="EBD64" s="1420"/>
      <c r="EBE64" s="1420"/>
      <c r="EBF64" s="868"/>
      <c r="EBG64" s="615"/>
      <c r="EBH64" s="615"/>
      <c r="EBI64" s="615"/>
      <c r="EBJ64" s="869"/>
      <c r="EBK64" s="615"/>
      <c r="EBL64" s="615"/>
      <c r="EBM64" s="615"/>
      <c r="EBN64" s="615"/>
      <c r="EBO64" s="615"/>
      <c r="EBP64" s="615"/>
      <c r="EBQ64" s="615"/>
      <c r="EBR64" s="615"/>
      <c r="EBS64" s="615"/>
      <c r="EBT64" s="1420"/>
      <c r="EBU64" s="1420"/>
      <c r="EBV64" s="1420"/>
      <c r="EBW64" s="868"/>
      <c r="EBX64" s="615"/>
      <c r="EBY64" s="615"/>
      <c r="EBZ64" s="615"/>
      <c r="ECA64" s="869"/>
      <c r="ECB64" s="615"/>
      <c r="ECC64" s="615"/>
      <c r="ECD64" s="615"/>
      <c r="ECE64" s="615"/>
      <c r="ECF64" s="615"/>
      <c r="ECG64" s="615"/>
      <c r="ECH64" s="615"/>
      <c r="ECI64" s="615"/>
      <c r="ECJ64" s="615"/>
      <c r="ECK64" s="1420"/>
      <c r="ECL64" s="1420"/>
      <c r="ECM64" s="1420"/>
      <c r="ECN64" s="868"/>
      <c r="ECO64" s="615"/>
      <c r="ECP64" s="615"/>
      <c r="ECQ64" s="615"/>
      <c r="ECR64" s="869"/>
      <c r="ECS64" s="615"/>
      <c r="ECT64" s="615"/>
      <c r="ECU64" s="615"/>
      <c r="ECV64" s="615"/>
      <c r="ECW64" s="615"/>
      <c r="ECX64" s="615"/>
      <c r="ECY64" s="615"/>
      <c r="ECZ64" s="615"/>
      <c r="EDA64" s="615"/>
      <c r="EDB64" s="1420"/>
      <c r="EDC64" s="1420"/>
      <c r="EDD64" s="1420"/>
      <c r="EDE64" s="868"/>
      <c r="EDF64" s="615"/>
      <c r="EDG64" s="615"/>
      <c r="EDH64" s="615"/>
      <c r="EDI64" s="869"/>
      <c r="EDJ64" s="615"/>
      <c r="EDK64" s="615"/>
      <c r="EDL64" s="615"/>
      <c r="EDM64" s="615"/>
      <c r="EDN64" s="615"/>
      <c r="EDO64" s="615"/>
      <c r="EDP64" s="615"/>
      <c r="EDQ64" s="615"/>
      <c r="EDR64" s="615"/>
      <c r="EDS64" s="1420"/>
      <c r="EDT64" s="1420"/>
      <c r="EDU64" s="1420"/>
      <c r="EDV64" s="868"/>
      <c r="EDW64" s="615"/>
      <c r="EDX64" s="615"/>
      <c r="EDY64" s="615"/>
      <c r="EDZ64" s="869"/>
      <c r="EEA64" s="615"/>
      <c r="EEB64" s="615"/>
      <c r="EEC64" s="615"/>
      <c r="EED64" s="615"/>
      <c r="EEE64" s="615"/>
      <c r="EEF64" s="615"/>
      <c r="EEG64" s="615"/>
      <c r="EEH64" s="615"/>
      <c r="EEI64" s="615"/>
      <c r="EEJ64" s="1420"/>
      <c r="EEK64" s="1420"/>
      <c r="EEL64" s="1420"/>
      <c r="EEM64" s="868"/>
      <c r="EEN64" s="615"/>
      <c r="EEO64" s="615"/>
      <c r="EEP64" s="615"/>
      <c r="EEQ64" s="869"/>
      <c r="EER64" s="615"/>
      <c r="EES64" s="615"/>
      <c r="EET64" s="615"/>
      <c r="EEU64" s="615"/>
      <c r="EEV64" s="615"/>
      <c r="EEW64" s="615"/>
      <c r="EEX64" s="615"/>
      <c r="EEY64" s="615"/>
      <c r="EEZ64" s="615"/>
      <c r="EFA64" s="1420"/>
      <c r="EFB64" s="1420"/>
      <c r="EFC64" s="1420"/>
      <c r="EFD64" s="868"/>
      <c r="EFE64" s="615"/>
      <c r="EFF64" s="615"/>
      <c r="EFG64" s="615"/>
      <c r="EFH64" s="869"/>
      <c r="EFI64" s="615"/>
      <c r="EFJ64" s="615"/>
      <c r="EFK64" s="615"/>
      <c r="EFL64" s="615"/>
      <c r="EFM64" s="615"/>
      <c r="EFN64" s="615"/>
      <c r="EFO64" s="615"/>
      <c r="EFP64" s="615"/>
      <c r="EFQ64" s="615"/>
      <c r="EFR64" s="1420"/>
      <c r="EFS64" s="1420"/>
      <c r="EFT64" s="1420"/>
      <c r="EFU64" s="868"/>
      <c r="EFV64" s="615"/>
      <c r="EFW64" s="615"/>
      <c r="EFX64" s="615"/>
      <c r="EFY64" s="869"/>
      <c r="EFZ64" s="615"/>
      <c r="EGA64" s="615"/>
      <c r="EGB64" s="615"/>
      <c r="EGC64" s="615"/>
      <c r="EGD64" s="615"/>
      <c r="EGE64" s="615"/>
      <c r="EGF64" s="615"/>
      <c r="EGG64" s="615"/>
      <c r="EGH64" s="615"/>
      <c r="EGI64" s="1420"/>
      <c r="EGJ64" s="1420"/>
      <c r="EGK64" s="1420"/>
      <c r="EGL64" s="868"/>
      <c r="EGM64" s="615"/>
      <c r="EGN64" s="615"/>
      <c r="EGO64" s="615"/>
      <c r="EGP64" s="869"/>
      <c r="EGQ64" s="615"/>
      <c r="EGR64" s="615"/>
      <c r="EGS64" s="615"/>
      <c r="EGT64" s="615"/>
      <c r="EGU64" s="615"/>
      <c r="EGV64" s="615"/>
      <c r="EGW64" s="615"/>
      <c r="EGX64" s="615"/>
      <c r="EGY64" s="615"/>
      <c r="EGZ64" s="1420"/>
      <c r="EHA64" s="1420"/>
      <c r="EHB64" s="1420"/>
      <c r="EHC64" s="868"/>
      <c r="EHD64" s="615"/>
      <c r="EHE64" s="615"/>
      <c r="EHF64" s="615"/>
      <c r="EHG64" s="869"/>
      <c r="EHH64" s="615"/>
      <c r="EHI64" s="615"/>
      <c r="EHJ64" s="615"/>
      <c r="EHK64" s="615"/>
      <c r="EHL64" s="615"/>
      <c r="EHM64" s="615"/>
      <c r="EHN64" s="615"/>
      <c r="EHO64" s="615"/>
      <c r="EHP64" s="615"/>
      <c r="EHQ64" s="1420"/>
      <c r="EHR64" s="1420"/>
      <c r="EHS64" s="1420"/>
      <c r="EHT64" s="868"/>
      <c r="EHU64" s="615"/>
      <c r="EHV64" s="615"/>
      <c r="EHW64" s="615"/>
      <c r="EHX64" s="869"/>
      <c r="EHY64" s="615"/>
      <c r="EHZ64" s="615"/>
      <c r="EIA64" s="615"/>
      <c r="EIB64" s="615"/>
      <c r="EIC64" s="615"/>
      <c r="EID64" s="615"/>
      <c r="EIE64" s="615"/>
      <c r="EIF64" s="615"/>
      <c r="EIG64" s="615"/>
      <c r="EIH64" s="1420"/>
      <c r="EII64" s="1420"/>
      <c r="EIJ64" s="1420"/>
      <c r="EIK64" s="868"/>
      <c r="EIL64" s="615"/>
      <c r="EIM64" s="615"/>
      <c r="EIN64" s="615"/>
      <c r="EIO64" s="869"/>
      <c r="EIP64" s="615"/>
      <c r="EIQ64" s="615"/>
      <c r="EIR64" s="615"/>
      <c r="EIS64" s="615"/>
      <c r="EIT64" s="615"/>
      <c r="EIU64" s="615"/>
      <c r="EIV64" s="615"/>
      <c r="EIW64" s="615"/>
      <c r="EIX64" s="615"/>
      <c r="EIY64" s="1420"/>
      <c r="EIZ64" s="1420"/>
      <c r="EJA64" s="1420"/>
      <c r="EJB64" s="868"/>
      <c r="EJC64" s="615"/>
      <c r="EJD64" s="615"/>
      <c r="EJE64" s="615"/>
      <c r="EJF64" s="869"/>
      <c r="EJG64" s="615"/>
      <c r="EJH64" s="615"/>
      <c r="EJI64" s="615"/>
      <c r="EJJ64" s="615"/>
      <c r="EJK64" s="615"/>
      <c r="EJL64" s="615"/>
      <c r="EJM64" s="615"/>
      <c r="EJN64" s="615"/>
      <c r="EJO64" s="615"/>
      <c r="EJP64" s="1420"/>
      <c r="EJQ64" s="1420"/>
      <c r="EJR64" s="1420"/>
      <c r="EJS64" s="868"/>
      <c r="EJT64" s="615"/>
      <c r="EJU64" s="615"/>
      <c r="EJV64" s="615"/>
      <c r="EJW64" s="869"/>
      <c r="EJX64" s="615"/>
      <c r="EJY64" s="615"/>
      <c r="EJZ64" s="615"/>
      <c r="EKA64" s="615"/>
      <c r="EKB64" s="615"/>
      <c r="EKC64" s="615"/>
      <c r="EKD64" s="615"/>
      <c r="EKE64" s="615"/>
      <c r="EKF64" s="615"/>
      <c r="EKG64" s="1420"/>
      <c r="EKH64" s="1420"/>
      <c r="EKI64" s="1420"/>
      <c r="EKJ64" s="868"/>
      <c r="EKK64" s="615"/>
      <c r="EKL64" s="615"/>
      <c r="EKM64" s="615"/>
      <c r="EKN64" s="869"/>
      <c r="EKO64" s="615"/>
      <c r="EKP64" s="615"/>
      <c r="EKQ64" s="615"/>
      <c r="EKR64" s="615"/>
      <c r="EKS64" s="615"/>
      <c r="EKT64" s="615"/>
      <c r="EKU64" s="615"/>
      <c r="EKV64" s="615"/>
      <c r="EKW64" s="615"/>
      <c r="EKX64" s="1420"/>
      <c r="EKY64" s="1420"/>
      <c r="EKZ64" s="1420"/>
      <c r="ELA64" s="868"/>
      <c r="ELB64" s="615"/>
      <c r="ELC64" s="615"/>
      <c r="ELD64" s="615"/>
      <c r="ELE64" s="869"/>
      <c r="ELF64" s="615"/>
      <c r="ELG64" s="615"/>
      <c r="ELH64" s="615"/>
      <c r="ELI64" s="615"/>
      <c r="ELJ64" s="615"/>
      <c r="ELK64" s="615"/>
      <c r="ELL64" s="615"/>
      <c r="ELM64" s="615"/>
      <c r="ELN64" s="615"/>
      <c r="ELO64" s="1420"/>
      <c r="ELP64" s="1420"/>
      <c r="ELQ64" s="1420"/>
      <c r="ELR64" s="868"/>
      <c r="ELS64" s="615"/>
      <c r="ELT64" s="615"/>
      <c r="ELU64" s="615"/>
      <c r="ELV64" s="869"/>
      <c r="ELW64" s="615"/>
      <c r="ELX64" s="615"/>
      <c r="ELY64" s="615"/>
      <c r="ELZ64" s="615"/>
      <c r="EMA64" s="615"/>
      <c r="EMB64" s="615"/>
      <c r="EMC64" s="615"/>
      <c r="EMD64" s="615"/>
      <c r="EME64" s="615"/>
      <c r="EMF64" s="1420"/>
      <c r="EMG64" s="1420"/>
      <c r="EMH64" s="1420"/>
      <c r="EMI64" s="868"/>
      <c r="EMJ64" s="615"/>
      <c r="EMK64" s="615"/>
      <c r="EML64" s="615"/>
      <c r="EMM64" s="869"/>
      <c r="EMN64" s="615"/>
      <c r="EMO64" s="615"/>
      <c r="EMP64" s="615"/>
      <c r="EMQ64" s="615"/>
      <c r="EMR64" s="615"/>
      <c r="EMS64" s="615"/>
      <c r="EMT64" s="615"/>
      <c r="EMU64" s="615"/>
      <c r="EMV64" s="615"/>
      <c r="EMW64" s="1420"/>
      <c r="EMX64" s="1420"/>
      <c r="EMY64" s="1420"/>
      <c r="EMZ64" s="868"/>
      <c r="ENA64" s="615"/>
      <c r="ENB64" s="615"/>
      <c r="ENC64" s="615"/>
      <c r="END64" s="869"/>
      <c r="ENE64" s="615"/>
      <c r="ENF64" s="615"/>
      <c r="ENG64" s="615"/>
      <c r="ENH64" s="615"/>
      <c r="ENI64" s="615"/>
      <c r="ENJ64" s="615"/>
      <c r="ENK64" s="615"/>
      <c r="ENL64" s="615"/>
      <c r="ENM64" s="615"/>
      <c r="ENN64" s="1420"/>
      <c r="ENO64" s="1420"/>
      <c r="ENP64" s="1420"/>
      <c r="ENQ64" s="868"/>
      <c r="ENR64" s="615"/>
      <c r="ENS64" s="615"/>
      <c r="ENT64" s="615"/>
      <c r="ENU64" s="869"/>
      <c r="ENV64" s="615"/>
      <c r="ENW64" s="615"/>
      <c r="ENX64" s="615"/>
      <c r="ENY64" s="615"/>
      <c r="ENZ64" s="615"/>
      <c r="EOA64" s="615"/>
      <c r="EOB64" s="615"/>
      <c r="EOC64" s="615"/>
      <c r="EOD64" s="615"/>
      <c r="EOE64" s="1420"/>
      <c r="EOF64" s="1420"/>
      <c r="EOG64" s="1420"/>
      <c r="EOH64" s="868"/>
      <c r="EOI64" s="615"/>
      <c r="EOJ64" s="615"/>
      <c r="EOK64" s="615"/>
      <c r="EOL64" s="869"/>
      <c r="EOM64" s="615"/>
      <c r="EON64" s="615"/>
      <c r="EOO64" s="615"/>
      <c r="EOP64" s="615"/>
      <c r="EOQ64" s="615"/>
      <c r="EOR64" s="615"/>
      <c r="EOS64" s="615"/>
      <c r="EOT64" s="615"/>
      <c r="EOU64" s="615"/>
      <c r="EOV64" s="1420"/>
      <c r="EOW64" s="1420"/>
      <c r="EOX64" s="1420"/>
      <c r="EOY64" s="868"/>
      <c r="EOZ64" s="615"/>
      <c r="EPA64" s="615"/>
      <c r="EPB64" s="615"/>
      <c r="EPC64" s="869"/>
      <c r="EPD64" s="615"/>
      <c r="EPE64" s="615"/>
      <c r="EPF64" s="615"/>
      <c r="EPG64" s="615"/>
      <c r="EPH64" s="615"/>
      <c r="EPI64" s="615"/>
      <c r="EPJ64" s="615"/>
      <c r="EPK64" s="615"/>
      <c r="EPL64" s="615"/>
      <c r="EPM64" s="1420"/>
      <c r="EPN64" s="1420"/>
      <c r="EPO64" s="1420"/>
      <c r="EPP64" s="868"/>
      <c r="EPQ64" s="615"/>
      <c r="EPR64" s="615"/>
      <c r="EPS64" s="615"/>
      <c r="EPT64" s="869"/>
      <c r="EPU64" s="615"/>
      <c r="EPV64" s="615"/>
      <c r="EPW64" s="615"/>
      <c r="EPX64" s="615"/>
      <c r="EPY64" s="615"/>
      <c r="EPZ64" s="615"/>
      <c r="EQA64" s="615"/>
      <c r="EQB64" s="615"/>
      <c r="EQC64" s="615"/>
      <c r="EQD64" s="1420"/>
      <c r="EQE64" s="1420"/>
      <c r="EQF64" s="1420"/>
      <c r="EQG64" s="868"/>
      <c r="EQH64" s="615"/>
      <c r="EQI64" s="615"/>
      <c r="EQJ64" s="615"/>
      <c r="EQK64" s="869"/>
      <c r="EQL64" s="615"/>
      <c r="EQM64" s="615"/>
      <c r="EQN64" s="615"/>
      <c r="EQO64" s="615"/>
      <c r="EQP64" s="615"/>
      <c r="EQQ64" s="615"/>
      <c r="EQR64" s="615"/>
      <c r="EQS64" s="615"/>
      <c r="EQT64" s="615"/>
      <c r="EQU64" s="1420"/>
      <c r="EQV64" s="1420"/>
      <c r="EQW64" s="1420"/>
      <c r="EQX64" s="868"/>
      <c r="EQY64" s="615"/>
      <c r="EQZ64" s="615"/>
      <c r="ERA64" s="615"/>
      <c r="ERB64" s="869"/>
      <c r="ERC64" s="615"/>
      <c r="ERD64" s="615"/>
      <c r="ERE64" s="615"/>
      <c r="ERF64" s="615"/>
      <c r="ERG64" s="615"/>
      <c r="ERH64" s="615"/>
      <c r="ERI64" s="615"/>
      <c r="ERJ64" s="615"/>
      <c r="ERK64" s="615"/>
      <c r="ERL64" s="1420"/>
      <c r="ERM64" s="1420"/>
      <c r="ERN64" s="1420"/>
      <c r="ERO64" s="868"/>
      <c r="ERP64" s="615"/>
      <c r="ERQ64" s="615"/>
      <c r="ERR64" s="615"/>
      <c r="ERS64" s="869"/>
      <c r="ERT64" s="615"/>
      <c r="ERU64" s="615"/>
      <c r="ERV64" s="615"/>
      <c r="ERW64" s="615"/>
      <c r="ERX64" s="615"/>
      <c r="ERY64" s="615"/>
      <c r="ERZ64" s="615"/>
      <c r="ESA64" s="615"/>
      <c r="ESB64" s="615"/>
      <c r="ESC64" s="1420"/>
      <c r="ESD64" s="1420"/>
      <c r="ESE64" s="1420"/>
      <c r="ESF64" s="868"/>
      <c r="ESG64" s="615"/>
      <c r="ESH64" s="615"/>
      <c r="ESI64" s="615"/>
      <c r="ESJ64" s="869"/>
      <c r="ESK64" s="615"/>
      <c r="ESL64" s="615"/>
      <c r="ESM64" s="615"/>
      <c r="ESN64" s="615"/>
      <c r="ESO64" s="615"/>
      <c r="ESP64" s="615"/>
      <c r="ESQ64" s="615"/>
      <c r="ESR64" s="615"/>
      <c r="ESS64" s="615"/>
      <c r="EST64" s="1420"/>
      <c r="ESU64" s="1420"/>
      <c r="ESV64" s="1420"/>
      <c r="ESW64" s="868"/>
      <c r="ESX64" s="615"/>
      <c r="ESY64" s="615"/>
      <c r="ESZ64" s="615"/>
      <c r="ETA64" s="869"/>
      <c r="ETB64" s="615"/>
      <c r="ETC64" s="615"/>
      <c r="ETD64" s="615"/>
      <c r="ETE64" s="615"/>
      <c r="ETF64" s="615"/>
      <c r="ETG64" s="615"/>
      <c r="ETH64" s="615"/>
      <c r="ETI64" s="615"/>
      <c r="ETJ64" s="615"/>
      <c r="ETK64" s="1420"/>
      <c r="ETL64" s="1420"/>
      <c r="ETM64" s="1420"/>
      <c r="ETN64" s="868"/>
      <c r="ETO64" s="615"/>
      <c r="ETP64" s="615"/>
      <c r="ETQ64" s="615"/>
      <c r="ETR64" s="869"/>
      <c r="ETS64" s="615"/>
      <c r="ETT64" s="615"/>
      <c r="ETU64" s="615"/>
      <c r="ETV64" s="615"/>
      <c r="ETW64" s="615"/>
      <c r="ETX64" s="615"/>
      <c r="ETY64" s="615"/>
      <c r="ETZ64" s="615"/>
      <c r="EUA64" s="615"/>
      <c r="EUB64" s="1420"/>
      <c r="EUC64" s="1420"/>
      <c r="EUD64" s="1420"/>
      <c r="EUE64" s="868"/>
      <c r="EUF64" s="615"/>
      <c r="EUG64" s="615"/>
      <c r="EUH64" s="615"/>
      <c r="EUI64" s="869"/>
      <c r="EUJ64" s="615"/>
      <c r="EUK64" s="615"/>
      <c r="EUL64" s="615"/>
      <c r="EUM64" s="615"/>
      <c r="EUN64" s="615"/>
      <c r="EUO64" s="615"/>
      <c r="EUP64" s="615"/>
      <c r="EUQ64" s="615"/>
      <c r="EUR64" s="615"/>
      <c r="EUS64" s="1420"/>
      <c r="EUT64" s="1420"/>
      <c r="EUU64" s="1420"/>
      <c r="EUV64" s="868"/>
      <c r="EUW64" s="615"/>
      <c r="EUX64" s="615"/>
      <c r="EUY64" s="615"/>
      <c r="EUZ64" s="869"/>
      <c r="EVA64" s="615"/>
      <c r="EVB64" s="615"/>
      <c r="EVC64" s="615"/>
      <c r="EVD64" s="615"/>
      <c r="EVE64" s="615"/>
      <c r="EVF64" s="615"/>
      <c r="EVG64" s="615"/>
      <c r="EVH64" s="615"/>
      <c r="EVI64" s="615"/>
      <c r="EVJ64" s="1420"/>
      <c r="EVK64" s="1420"/>
      <c r="EVL64" s="1420"/>
      <c r="EVM64" s="868"/>
      <c r="EVN64" s="615"/>
      <c r="EVO64" s="615"/>
      <c r="EVP64" s="615"/>
      <c r="EVQ64" s="869"/>
      <c r="EVR64" s="615"/>
      <c r="EVS64" s="615"/>
      <c r="EVT64" s="615"/>
      <c r="EVU64" s="615"/>
      <c r="EVV64" s="615"/>
      <c r="EVW64" s="615"/>
      <c r="EVX64" s="615"/>
      <c r="EVY64" s="615"/>
      <c r="EVZ64" s="615"/>
      <c r="EWA64" s="1420"/>
      <c r="EWB64" s="1420"/>
      <c r="EWC64" s="1420"/>
      <c r="EWD64" s="868"/>
      <c r="EWE64" s="615"/>
      <c r="EWF64" s="615"/>
      <c r="EWG64" s="615"/>
      <c r="EWH64" s="869"/>
      <c r="EWI64" s="615"/>
      <c r="EWJ64" s="615"/>
      <c r="EWK64" s="615"/>
      <c r="EWL64" s="615"/>
      <c r="EWM64" s="615"/>
      <c r="EWN64" s="615"/>
      <c r="EWO64" s="615"/>
      <c r="EWP64" s="615"/>
      <c r="EWQ64" s="615"/>
      <c r="EWR64" s="1420"/>
      <c r="EWS64" s="1420"/>
      <c r="EWT64" s="1420"/>
      <c r="EWU64" s="868"/>
      <c r="EWV64" s="615"/>
      <c r="EWW64" s="615"/>
      <c r="EWX64" s="615"/>
      <c r="EWY64" s="869"/>
      <c r="EWZ64" s="615"/>
      <c r="EXA64" s="615"/>
      <c r="EXB64" s="615"/>
      <c r="EXC64" s="615"/>
      <c r="EXD64" s="615"/>
      <c r="EXE64" s="615"/>
      <c r="EXF64" s="615"/>
      <c r="EXG64" s="615"/>
      <c r="EXH64" s="615"/>
      <c r="EXI64" s="1420"/>
      <c r="EXJ64" s="1420"/>
      <c r="EXK64" s="1420"/>
      <c r="EXL64" s="868"/>
      <c r="EXM64" s="615"/>
      <c r="EXN64" s="615"/>
      <c r="EXO64" s="615"/>
      <c r="EXP64" s="869"/>
      <c r="EXQ64" s="615"/>
      <c r="EXR64" s="615"/>
      <c r="EXS64" s="615"/>
      <c r="EXT64" s="615"/>
      <c r="EXU64" s="615"/>
      <c r="EXV64" s="615"/>
      <c r="EXW64" s="615"/>
      <c r="EXX64" s="615"/>
      <c r="EXY64" s="615"/>
      <c r="EXZ64" s="1420"/>
      <c r="EYA64" s="1420"/>
      <c r="EYB64" s="1420"/>
      <c r="EYC64" s="868"/>
      <c r="EYD64" s="615"/>
      <c r="EYE64" s="615"/>
      <c r="EYF64" s="615"/>
      <c r="EYG64" s="869"/>
      <c r="EYH64" s="615"/>
      <c r="EYI64" s="615"/>
      <c r="EYJ64" s="615"/>
      <c r="EYK64" s="615"/>
      <c r="EYL64" s="615"/>
      <c r="EYM64" s="615"/>
      <c r="EYN64" s="615"/>
      <c r="EYO64" s="615"/>
      <c r="EYP64" s="615"/>
      <c r="EYQ64" s="1420"/>
      <c r="EYR64" s="1420"/>
      <c r="EYS64" s="1420"/>
      <c r="EYT64" s="868"/>
      <c r="EYU64" s="615"/>
      <c r="EYV64" s="615"/>
      <c r="EYW64" s="615"/>
      <c r="EYX64" s="869"/>
      <c r="EYY64" s="615"/>
      <c r="EYZ64" s="615"/>
      <c r="EZA64" s="615"/>
      <c r="EZB64" s="615"/>
      <c r="EZC64" s="615"/>
      <c r="EZD64" s="615"/>
      <c r="EZE64" s="615"/>
      <c r="EZF64" s="615"/>
      <c r="EZG64" s="615"/>
      <c r="EZH64" s="1420"/>
      <c r="EZI64" s="1420"/>
      <c r="EZJ64" s="1420"/>
      <c r="EZK64" s="868"/>
      <c r="EZL64" s="615"/>
      <c r="EZM64" s="615"/>
      <c r="EZN64" s="615"/>
      <c r="EZO64" s="869"/>
      <c r="EZP64" s="615"/>
      <c r="EZQ64" s="615"/>
      <c r="EZR64" s="615"/>
      <c r="EZS64" s="615"/>
      <c r="EZT64" s="615"/>
      <c r="EZU64" s="615"/>
      <c r="EZV64" s="615"/>
      <c r="EZW64" s="615"/>
      <c r="EZX64" s="615"/>
      <c r="EZY64" s="1420"/>
      <c r="EZZ64" s="1420"/>
      <c r="FAA64" s="1420"/>
      <c r="FAB64" s="868"/>
      <c r="FAC64" s="615"/>
      <c r="FAD64" s="615"/>
      <c r="FAE64" s="615"/>
      <c r="FAF64" s="869"/>
      <c r="FAG64" s="615"/>
      <c r="FAH64" s="615"/>
      <c r="FAI64" s="615"/>
      <c r="FAJ64" s="615"/>
      <c r="FAK64" s="615"/>
      <c r="FAL64" s="615"/>
      <c r="FAM64" s="615"/>
      <c r="FAN64" s="615"/>
      <c r="FAO64" s="615"/>
      <c r="FAP64" s="1420"/>
      <c r="FAQ64" s="1420"/>
      <c r="FAR64" s="1420"/>
      <c r="FAS64" s="868"/>
      <c r="FAT64" s="615"/>
      <c r="FAU64" s="615"/>
      <c r="FAV64" s="615"/>
      <c r="FAW64" s="869"/>
      <c r="FAX64" s="615"/>
      <c r="FAY64" s="615"/>
      <c r="FAZ64" s="615"/>
      <c r="FBA64" s="615"/>
      <c r="FBB64" s="615"/>
      <c r="FBC64" s="615"/>
      <c r="FBD64" s="615"/>
      <c r="FBE64" s="615"/>
      <c r="FBF64" s="615"/>
      <c r="FBG64" s="1420"/>
      <c r="FBH64" s="1420"/>
      <c r="FBI64" s="1420"/>
      <c r="FBJ64" s="868"/>
      <c r="FBK64" s="615"/>
      <c r="FBL64" s="615"/>
      <c r="FBM64" s="615"/>
      <c r="FBN64" s="869"/>
      <c r="FBO64" s="615"/>
      <c r="FBP64" s="615"/>
      <c r="FBQ64" s="615"/>
      <c r="FBR64" s="615"/>
      <c r="FBS64" s="615"/>
      <c r="FBT64" s="615"/>
      <c r="FBU64" s="615"/>
      <c r="FBV64" s="615"/>
      <c r="FBW64" s="615"/>
      <c r="FBX64" s="1420"/>
      <c r="FBY64" s="1420"/>
      <c r="FBZ64" s="1420"/>
      <c r="FCA64" s="868"/>
      <c r="FCB64" s="615"/>
      <c r="FCC64" s="615"/>
      <c r="FCD64" s="615"/>
      <c r="FCE64" s="869"/>
      <c r="FCF64" s="615"/>
      <c r="FCG64" s="615"/>
      <c r="FCH64" s="615"/>
      <c r="FCI64" s="615"/>
      <c r="FCJ64" s="615"/>
      <c r="FCK64" s="615"/>
      <c r="FCL64" s="615"/>
      <c r="FCM64" s="615"/>
      <c r="FCN64" s="615"/>
      <c r="FCO64" s="1420"/>
      <c r="FCP64" s="1420"/>
      <c r="FCQ64" s="1420"/>
      <c r="FCR64" s="868"/>
      <c r="FCS64" s="615"/>
      <c r="FCT64" s="615"/>
      <c r="FCU64" s="615"/>
      <c r="FCV64" s="869"/>
      <c r="FCW64" s="615"/>
      <c r="FCX64" s="615"/>
      <c r="FCY64" s="615"/>
      <c r="FCZ64" s="615"/>
      <c r="FDA64" s="615"/>
      <c r="FDB64" s="615"/>
      <c r="FDC64" s="615"/>
      <c r="FDD64" s="615"/>
      <c r="FDE64" s="615"/>
      <c r="FDF64" s="1420"/>
      <c r="FDG64" s="1420"/>
      <c r="FDH64" s="1420"/>
      <c r="FDI64" s="868"/>
      <c r="FDJ64" s="615"/>
      <c r="FDK64" s="615"/>
      <c r="FDL64" s="615"/>
      <c r="FDM64" s="869"/>
      <c r="FDN64" s="615"/>
      <c r="FDO64" s="615"/>
      <c r="FDP64" s="615"/>
      <c r="FDQ64" s="615"/>
      <c r="FDR64" s="615"/>
      <c r="FDS64" s="615"/>
      <c r="FDT64" s="615"/>
      <c r="FDU64" s="615"/>
      <c r="FDV64" s="615"/>
      <c r="FDW64" s="1420"/>
      <c r="FDX64" s="1420"/>
      <c r="FDY64" s="1420"/>
      <c r="FDZ64" s="868"/>
      <c r="FEA64" s="615"/>
      <c r="FEB64" s="615"/>
      <c r="FEC64" s="615"/>
      <c r="FED64" s="869"/>
      <c r="FEE64" s="615"/>
      <c r="FEF64" s="615"/>
      <c r="FEG64" s="615"/>
      <c r="FEH64" s="615"/>
      <c r="FEI64" s="615"/>
      <c r="FEJ64" s="615"/>
      <c r="FEK64" s="615"/>
      <c r="FEL64" s="615"/>
      <c r="FEM64" s="615"/>
      <c r="FEN64" s="1420"/>
      <c r="FEO64" s="1420"/>
      <c r="FEP64" s="1420"/>
      <c r="FEQ64" s="868"/>
      <c r="FER64" s="615"/>
      <c r="FES64" s="615"/>
      <c r="FET64" s="615"/>
      <c r="FEU64" s="869"/>
      <c r="FEV64" s="615"/>
      <c r="FEW64" s="615"/>
      <c r="FEX64" s="615"/>
      <c r="FEY64" s="615"/>
      <c r="FEZ64" s="615"/>
      <c r="FFA64" s="615"/>
      <c r="FFB64" s="615"/>
      <c r="FFC64" s="615"/>
      <c r="FFD64" s="615"/>
      <c r="FFE64" s="1420"/>
      <c r="FFF64" s="1420"/>
      <c r="FFG64" s="1420"/>
      <c r="FFH64" s="868"/>
      <c r="FFI64" s="615"/>
      <c r="FFJ64" s="615"/>
      <c r="FFK64" s="615"/>
      <c r="FFL64" s="869"/>
      <c r="FFM64" s="615"/>
      <c r="FFN64" s="615"/>
      <c r="FFO64" s="615"/>
      <c r="FFP64" s="615"/>
      <c r="FFQ64" s="615"/>
      <c r="FFR64" s="615"/>
      <c r="FFS64" s="615"/>
      <c r="FFT64" s="615"/>
      <c r="FFU64" s="615"/>
      <c r="FFV64" s="1420"/>
      <c r="FFW64" s="1420"/>
      <c r="FFX64" s="1420"/>
      <c r="FFY64" s="868"/>
      <c r="FFZ64" s="615"/>
      <c r="FGA64" s="615"/>
      <c r="FGB64" s="615"/>
      <c r="FGC64" s="869"/>
      <c r="FGD64" s="615"/>
      <c r="FGE64" s="615"/>
      <c r="FGF64" s="615"/>
      <c r="FGG64" s="615"/>
      <c r="FGH64" s="615"/>
      <c r="FGI64" s="615"/>
      <c r="FGJ64" s="615"/>
      <c r="FGK64" s="615"/>
      <c r="FGL64" s="615"/>
      <c r="FGM64" s="1420"/>
      <c r="FGN64" s="1420"/>
      <c r="FGO64" s="1420"/>
      <c r="FGP64" s="868"/>
      <c r="FGQ64" s="615"/>
      <c r="FGR64" s="615"/>
      <c r="FGS64" s="615"/>
      <c r="FGT64" s="869"/>
      <c r="FGU64" s="615"/>
      <c r="FGV64" s="615"/>
      <c r="FGW64" s="615"/>
      <c r="FGX64" s="615"/>
      <c r="FGY64" s="615"/>
      <c r="FGZ64" s="615"/>
      <c r="FHA64" s="615"/>
      <c r="FHB64" s="615"/>
      <c r="FHC64" s="615"/>
      <c r="FHD64" s="1420"/>
      <c r="FHE64" s="1420"/>
      <c r="FHF64" s="1420"/>
      <c r="FHG64" s="868"/>
      <c r="FHH64" s="615"/>
      <c r="FHI64" s="615"/>
      <c r="FHJ64" s="615"/>
      <c r="FHK64" s="869"/>
      <c r="FHL64" s="615"/>
      <c r="FHM64" s="615"/>
      <c r="FHN64" s="615"/>
      <c r="FHO64" s="615"/>
      <c r="FHP64" s="615"/>
      <c r="FHQ64" s="615"/>
      <c r="FHR64" s="615"/>
      <c r="FHS64" s="615"/>
      <c r="FHT64" s="615"/>
      <c r="FHU64" s="1420"/>
      <c r="FHV64" s="1420"/>
      <c r="FHW64" s="1420"/>
      <c r="FHX64" s="868"/>
      <c r="FHY64" s="615"/>
      <c r="FHZ64" s="615"/>
      <c r="FIA64" s="615"/>
      <c r="FIB64" s="869"/>
      <c r="FIC64" s="615"/>
      <c r="FID64" s="615"/>
      <c r="FIE64" s="615"/>
      <c r="FIF64" s="615"/>
      <c r="FIG64" s="615"/>
      <c r="FIH64" s="615"/>
      <c r="FII64" s="615"/>
      <c r="FIJ64" s="615"/>
      <c r="FIK64" s="615"/>
      <c r="FIL64" s="1420"/>
      <c r="FIM64" s="1420"/>
      <c r="FIN64" s="1420"/>
      <c r="FIO64" s="868"/>
      <c r="FIP64" s="615"/>
      <c r="FIQ64" s="615"/>
      <c r="FIR64" s="615"/>
      <c r="FIS64" s="869"/>
      <c r="FIT64" s="615"/>
      <c r="FIU64" s="615"/>
      <c r="FIV64" s="615"/>
      <c r="FIW64" s="615"/>
      <c r="FIX64" s="615"/>
      <c r="FIY64" s="615"/>
      <c r="FIZ64" s="615"/>
      <c r="FJA64" s="615"/>
      <c r="FJB64" s="615"/>
      <c r="FJC64" s="1420"/>
      <c r="FJD64" s="1420"/>
      <c r="FJE64" s="1420"/>
      <c r="FJF64" s="868"/>
      <c r="FJG64" s="615"/>
      <c r="FJH64" s="615"/>
      <c r="FJI64" s="615"/>
      <c r="FJJ64" s="869"/>
      <c r="FJK64" s="615"/>
      <c r="FJL64" s="615"/>
      <c r="FJM64" s="615"/>
      <c r="FJN64" s="615"/>
      <c r="FJO64" s="615"/>
      <c r="FJP64" s="615"/>
      <c r="FJQ64" s="615"/>
      <c r="FJR64" s="615"/>
      <c r="FJS64" s="615"/>
      <c r="FJT64" s="1420"/>
      <c r="FJU64" s="1420"/>
      <c r="FJV64" s="1420"/>
      <c r="FJW64" s="868"/>
      <c r="FJX64" s="615"/>
      <c r="FJY64" s="615"/>
      <c r="FJZ64" s="615"/>
      <c r="FKA64" s="869"/>
      <c r="FKB64" s="615"/>
      <c r="FKC64" s="615"/>
      <c r="FKD64" s="615"/>
      <c r="FKE64" s="615"/>
      <c r="FKF64" s="615"/>
      <c r="FKG64" s="615"/>
      <c r="FKH64" s="615"/>
      <c r="FKI64" s="615"/>
      <c r="FKJ64" s="615"/>
      <c r="FKK64" s="1420"/>
      <c r="FKL64" s="1420"/>
      <c r="FKM64" s="1420"/>
      <c r="FKN64" s="868"/>
      <c r="FKO64" s="615"/>
      <c r="FKP64" s="615"/>
      <c r="FKQ64" s="615"/>
      <c r="FKR64" s="869"/>
      <c r="FKS64" s="615"/>
      <c r="FKT64" s="615"/>
      <c r="FKU64" s="615"/>
      <c r="FKV64" s="615"/>
      <c r="FKW64" s="615"/>
      <c r="FKX64" s="615"/>
      <c r="FKY64" s="615"/>
      <c r="FKZ64" s="615"/>
      <c r="FLA64" s="615"/>
      <c r="FLB64" s="1420"/>
      <c r="FLC64" s="1420"/>
      <c r="FLD64" s="1420"/>
      <c r="FLE64" s="868"/>
      <c r="FLF64" s="615"/>
      <c r="FLG64" s="615"/>
      <c r="FLH64" s="615"/>
      <c r="FLI64" s="869"/>
      <c r="FLJ64" s="615"/>
      <c r="FLK64" s="615"/>
      <c r="FLL64" s="615"/>
      <c r="FLM64" s="615"/>
      <c r="FLN64" s="615"/>
      <c r="FLO64" s="615"/>
      <c r="FLP64" s="615"/>
      <c r="FLQ64" s="615"/>
      <c r="FLR64" s="615"/>
      <c r="FLS64" s="1420"/>
      <c r="FLT64" s="1420"/>
      <c r="FLU64" s="1420"/>
      <c r="FLV64" s="868"/>
      <c r="FLW64" s="615"/>
      <c r="FLX64" s="615"/>
      <c r="FLY64" s="615"/>
      <c r="FLZ64" s="869"/>
      <c r="FMA64" s="615"/>
      <c r="FMB64" s="615"/>
      <c r="FMC64" s="615"/>
      <c r="FMD64" s="615"/>
      <c r="FME64" s="615"/>
      <c r="FMF64" s="615"/>
      <c r="FMG64" s="615"/>
      <c r="FMH64" s="615"/>
      <c r="FMI64" s="615"/>
      <c r="FMJ64" s="1420"/>
      <c r="FMK64" s="1420"/>
      <c r="FML64" s="1420"/>
      <c r="FMM64" s="868"/>
      <c r="FMN64" s="615"/>
      <c r="FMO64" s="615"/>
      <c r="FMP64" s="615"/>
      <c r="FMQ64" s="869"/>
      <c r="FMR64" s="615"/>
      <c r="FMS64" s="615"/>
      <c r="FMT64" s="615"/>
      <c r="FMU64" s="615"/>
      <c r="FMV64" s="615"/>
      <c r="FMW64" s="615"/>
      <c r="FMX64" s="615"/>
      <c r="FMY64" s="615"/>
      <c r="FMZ64" s="615"/>
      <c r="FNA64" s="1420"/>
      <c r="FNB64" s="1420"/>
      <c r="FNC64" s="1420"/>
      <c r="FND64" s="868"/>
      <c r="FNE64" s="615"/>
      <c r="FNF64" s="615"/>
      <c r="FNG64" s="615"/>
      <c r="FNH64" s="869"/>
      <c r="FNI64" s="615"/>
      <c r="FNJ64" s="615"/>
      <c r="FNK64" s="615"/>
      <c r="FNL64" s="615"/>
      <c r="FNM64" s="615"/>
      <c r="FNN64" s="615"/>
      <c r="FNO64" s="615"/>
      <c r="FNP64" s="615"/>
      <c r="FNQ64" s="615"/>
      <c r="FNR64" s="1420"/>
      <c r="FNS64" s="1420"/>
      <c r="FNT64" s="1420"/>
      <c r="FNU64" s="868"/>
      <c r="FNV64" s="615"/>
      <c r="FNW64" s="615"/>
      <c r="FNX64" s="615"/>
      <c r="FNY64" s="869"/>
      <c r="FNZ64" s="615"/>
      <c r="FOA64" s="615"/>
      <c r="FOB64" s="615"/>
      <c r="FOC64" s="615"/>
      <c r="FOD64" s="615"/>
      <c r="FOE64" s="615"/>
      <c r="FOF64" s="615"/>
      <c r="FOG64" s="615"/>
      <c r="FOH64" s="615"/>
      <c r="FOI64" s="1420"/>
      <c r="FOJ64" s="1420"/>
      <c r="FOK64" s="1420"/>
      <c r="FOL64" s="868"/>
      <c r="FOM64" s="615"/>
      <c r="FON64" s="615"/>
      <c r="FOO64" s="615"/>
      <c r="FOP64" s="869"/>
      <c r="FOQ64" s="615"/>
      <c r="FOR64" s="615"/>
      <c r="FOS64" s="615"/>
      <c r="FOT64" s="615"/>
      <c r="FOU64" s="615"/>
      <c r="FOV64" s="615"/>
      <c r="FOW64" s="615"/>
      <c r="FOX64" s="615"/>
      <c r="FOY64" s="615"/>
      <c r="FOZ64" s="1420"/>
      <c r="FPA64" s="1420"/>
      <c r="FPB64" s="1420"/>
      <c r="FPC64" s="868"/>
      <c r="FPD64" s="615"/>
      <c r="FPE64" s="615"/>
      <c r="FPF64" s="615"/>
      <c r="FPG64" s="869"/>
      <c r="FPH64" s="615"/>
      <c r="FPI64" s="615"/>
      <c r="FPJ64" s="615"/>
      <c r="FPK64" s="615"/>
      <c r="FPL64" s="615"/>
      <c r="FPM64" s="615"/>
      <c r="FPN64" s="615"/>
      <c r="FPO64" s="615"/>
      <c r="FPP64" s="615"/>
      <c r="FPQ64" s="1420"/>
      <c r="FPR64" s="1420"/>
      <c r="FPS64" s="1420"/>
      <c r="FPT64" s="868"/>
      <c r="FPU64" s="615"/>
      <c r="FPV64" s="615"/>
      <c r="FPW64" s="615"/>
      <c r="FPX64" s="869"/>
      <c r="FPY64" s="615"/>
      <c r="FPZ64" s="615"/>
      <c r="FQA64" s="615"/>
      <c r="FQB64" s="615"/>
      <c r="FQC64" s="615"/>
      <c r="FQD64" s="615"/>
      <c r="FQE64" s="615"/>
      <c r="FQF64" s="615"/>
      <c r="FQG64" s="615"/>
      <c r="FQH64" s="1420"/>
      <c r="FQI64" s="1420"/>
      <c r="FQJ64" s="1420"/>
      <c r="FQK64" s="868"/>
      <c r="FQL64" s="615"/>
      <c r="FQM64" s="615"/>
      <c r="FQN64" s="615"/>
      <c r="FQO64" s="869"/>
      <c r="FQP64" s="615"/>
      <c r="FQQ64" s="615"/>
      <c r="FQR64" s="615"/>
      <c r="FQS64" s="615"/>
      <c r="FQT64" s="615"/>
      <c r="FQU64" s="615"/>
      <c r="FQV64" s="615"/>
      <c r="FQW64" s="615"/>
      <c r="FQX64" s="615"/>
      <c r="FQY64" s="1420"/>
      <c r="FQZ64" s="1420"/>
      <c r="FRA64" s="1420"/>
      <c r="FRB64" s="868"/>
      <c r="FRC64" s="615"/>
      <c r="FRD64" s="615"/>
      <c r="FRE64" s="615"/>
      <c r="FRF64" s="869"/>
      <c r="FRG64" s="615"/>
      <c r="FRH64" s="615"/>
      <c r="FRI64" s="615"/>
      <c r="FRJ64" s="615"/>
      <c r="FRK64" s="615"/>
      <c r="FRL64" s="615"/>
      <c r="FRM64" s="615"/>
      <c r="FRN64" s="615"/>
      <c r="FRO64" s="615"/>
      <c r="FRP64" s="1420"/>
      <c r="FRQ64" s="1420"/>
      <c r="FRR64" s="1420"/>
      <c r="FRS64" s="868"/>
      <c r="FRT64" s="615"/>
      <c r="FRU64" s="615"/>
      <c r="FRV64" s="615"/>
      <c r="FRW64" s="869"/>
      <c r="FRX64" s="615"/>
      <c r="FRY64" s="615"/>
      <c r="FRZ64" s="615"/>
      <c r="FSA64" s="615"/>
      <c r="FSB64" s="615"/>
      <c r="FSC64" s="615"/>
      <c r="FSD64" s="615"/>
      <c r="FSE64" s="615"/>
      <c r="FSF64" s="615"/>
      <c r="FSG64" s="1420"/>
      <c r="FSH64" s="1420"/>
      <c r="FSI64" s="1420"/>
      <c r="FSJ64" s="868"/>
      <c r="FSK64" s="615"/>
      <c r="FSL64" s="615"/>
      <c r="FSM64" s="615"/>
      <c r="FSN64" s="869"/>
      <c r="FSO64" s="615"/>
      <c r="FSP64" s="615"/>
      <c r="FSQ64" s="615"/>
      <c r="FSR64" s="615"/>
      <c r="FSS64" s="615"/>
      <c r="FST64" s="615"/>
      <c r="FSU64" s="615"/>
      <c r="FSV64" s="615"/>
      <c r="FSW64" s="615"/>
      <c r="FSX64" s="1420"/>
      <c r="FSY64" s="1420"/>
      <c r="FSZ64" s="1420"/>
      <c r="FTA64" s="868"/>
      <c r="FTB64" s="615"/>
      <c r="FTC64" s="615"/>
      <c r="FTD64" s="615"/>
      <c r="FTE64" s="869"/>
      <c r="FTF64" s="615"/>
      <c r="FTG64" s="615"/>
      <c r="FTH64" s="615"/>
      <c r="FTI64" s="615"/>
      <c r="FTJ64" s="615"/>
      <c r="FTK64" s="615"/>
      <c r="FTL64" s="615"/>
      <c r="FTM64" s="615"/>
      <c r="FTN64" s="615"/>
      <c r="FTO64" s="1420"/>
      <c r="FTP64" s="1420"/>
      <c r="FTQ64" s="1420"/>
      <c r="FTR64" s="868"/>
      <c r="FTS64" s="615"/>
      <c r="FTT64" s="615"/>
      <c r="FTU64" s="615"/>
      <c r="FTV64" s="869"/>
      <c r="FTW64" s="615"/>
      <c r="FTX64" s="615"/>
      <c r="FTY64" s="615"/>
      <c r="FTZ64" s="615"/>
      <c r="FUA64" s="615"/>
      <c r="FUB64" s="615"/>
      <c r="FUC64" s="615"/>
      <c r="FUD64" s="615"/>
      <c r="FUE64" s="615"/>
      <c r="FUF64" s="1420"/>
      <c r="FUG64" s="1420"/>
      <c r="FUH64" s="1420"/>
      <c r="FUI64" s="868"/>
      <c r="FUJ64" s="615"/>
      <c r="FUK64" s="615"/>
      <c r="FUL64" s="615"/>
      <c r="FUM64" s="869"/>
      <c r="FUN64" s="615"/>
      <c r="FUO64" s="615"/>
      <c r="FUP64" s="615"/>
      <c r="FUQ64" s="615"/>
      <c r="FUR64" s="615"/>
      <c r="FUS64" s="615"/>
      <c r="FUT64" s="615"/>
      <c r="FUU64" s="615"/>
      <c r="FUV64" s="615"/>
      <c r="FUW64" s="1420"/>
      <c r="FUX64" s="1420"/>
      <c r="FUY64" s="1420"/>
      <c r="FUZ64" s="868"/>
      <c r="FVA64" s="615"/>
      <c r="FVB64" s="615"/>
      <c r="FVC64" s="615"/>
      <c r="FVD64" s="869"/>
      <c r="FVE64" s="615"/>
      <c r="FVF64" s="615"/>
      <c r="FVG64" s="615"/>
      <c r="FVH64" s="615"/>
      <c r="FVI64" s="615"/>
      <c r="FVJ64" s="615"/>
      <c r="FVK64" s="615"/>
      <c r="FVL64" s="615"/>
      <c r="FVM64" s="615"/>
      <c r="FVN64" s="1420"/>
      <c r="FVO64" s="1420"/>
      <c r="FVP64" s="1420"/>
      <c r="FVQ64" s="868"/>
      <c r="FVR64" s="615"/>
      <c r="FVS64" s="615"/>
      <c r="FVT64" s="615"/>
      <c r="FVU64" s="869"/>
      <c r="FVV64" s="615"/>
      <c r="FVW64" s="615"/>
      <c r="FVX64" s="615"/>
      <c r="FVY64" s="615"/>
      <c r="FVZ64" s="615"/>
      <c r="FWA64" s="615"/>
      <c r="FWB64" s="615"/>
      <c r="FWC64" s="615"/>
      <c r="FWD64" s="615"/>
      <c r="FWE64" s="1420"/>
      <c r="FWF64" s="1420"/>
      <c r="FWG64" s="1420"/>
      <c r="FWH64" s="868"/>
      <c r="FWI64" s="615"/>
      <c r="FWJ64" s="615"/>
      <c r="FWK64" s="615"/>
      <c r="FWL64" s="869"/>
      <c r="FWM64" s="615"/>
      <c r="FWN64" s="615"/>
      <c r="FWO64" s="615"/>
      <c r="FWP64" s="615"/>
      <c r="FWQ64" s="615"/>
      <c r="FWR64" s="615"/>
      <c r="FWS64" s="615"/>
      <c r="FWT64" s="615"/>
      <c r="FWU64" s="615"/>
      <c r="FWV64" s="1420"/>
      <c r="FWW64" s="1420"/>
      <c r="FWX64" s="1420"/>
      <c r="FWY64" s="868"/>
      <c r="FWZ64" s="615"/>
      <c r="FXA64" s="615"/>
      <c r="FXB64" s="615"/>
      <c r="FXC64" s="869"/>
      <c r="FXD64" s="615"/>
      <c r="FXE64" s="615"/>
      <c r="FXF64" s="615"/>
      <c r="FXG64" s="615"/>
      <c r="FXH64" s="615"/>
      <c r="FXI64" s="615"/>
      <c r="FXJ64" s="615"/>
      <c r="FXK64" s="615"/>
      <c r="FXL64" s="615"/>
      <c r="FXM64" s="1420"/>
      <c r="FXN64" s="1420"/>
      <c r="FXO64" s="1420"/>
      <c r="FXP64" s="868"/>
      <c r="FXQ64" s="615"/>
      <c r="FXR64" s="615"/>
      <c r="FXS64" s="615"/>
      <c r="FXT64" s="869"/>
      <c r="FXU64" s="615"/>
      <c r="FXV64" s="615"/>
      <c r="FXW64" s="615"/>
      <c r="FXX64" s="615"/>
      <c r="FXY64" s="615"/>
      <c r="FXZ64" s="615"/>
      <c r="FYA64" s="615"/>
      <c r="FYB64" s="615"/>
      <c r="FYC64" s="615"/>
      <c r="FYD64" s="1420"/>
      <c r="FYE64" s="1420"/>
      <c r="FYF64" s="1420"/>
      <c r="FYG64" s="868"/>
      <c r="FYH64" s="615"/>
      <c r="FYI64" s="615"/>
      <c r="FYJ64" s="615"/>
      <c r="FYK64" s="869"/>
      <c r="FYL64" s="615"/>
      <c r="FYM64" s="615"/>
      <c r="FYN64" s="615"/>
      <c r="FYO64" s="615"/>
      <c r="FYP64" s="615"/>
      <c r="FYQ64" s="615"/>
      <c r="FYR64" s="615"/>
      <c r="FYS64" s="615"/>
      <c r="FYT64" s="615"/>
      <c r="FYU64" s="1420"/>
      <c r="FYV64" s="1420"/>
      <c r="FYW64" s="1420"/>
      <c r="FYX64" s="868"/>
      <c r="FYY64" s="615"/>
      <c r="FYZ64" s="615"/>
      <c r="FZA64" s="615"/>
      <c r="FZB64" s="869"/>
      <c r="FZC64" s="615"/>
      <c r="FZD64" s="615"/>
      <c r="FZE64" s="615"/>
      <c r="FZF64" s="615"/>
      <c r="FZG64" s="615"/>
      <c r="FZH64" s="615"/>
      <c r="FZI64" s="615"/>
      <c r="FZJ64" s="615"/>
      <c r="FZK64" s="615"/>
      <c r="FZL64" s="1420"/>
      <c r="FZM64" s="1420"/>
      <c r="FZN64" s="1420"/>
      <c r="FZO64" s="868"/>
      <c r="FZP64" s="615"/>
      <c r="FZQ64" s="615"/>
      <c r="FZR64" s="615"/>
      <c r="FZS64" s="869"/>
      <c r="FZT64" s="615"/>
      <c r="FZU64" s="615"/>
      <c r="FZV64" s="615"/>
      <c r="FZW64" s="615"/>
      <c r="FZX64" s="615"/>
      <c r="FZY64" s="615"/>
      <c r="FZZ64" s="615"/>
      <c r="GAA64" s="615"/>
      <c r="GAB64" s="615"/>
      <c r="GAC64" s="1420"/>
      <c r="GAD64" s="1420"/>
      <c r="GAE64" s="1420"/>
      <c r="GAF64" s="868"/>
      <c r="GAG64" s="615"/>
      <c r="GAH64" s="615"/>
      <c r="GAI64" s="615"/>
      <c r="GAJ64" s="869"/>
      <c r="GAK64" s="615"/>
      <c r="GAL64" s="615"/>
      <c r="GAM64" s="615"/>
      <c r="GAN64" s="615"/>
      <c r="GAO64" s="615"/>
      <c r="GAP64" s="615"/>
      <c r="GAQ64" s="615"/>
      <c r="GAR64" s="615"/>
      <c r="GAS64" s="615"/>
      <c r="GAT64" s="1420"/>
      <c r="GAU64" s="1420"/>
      <c r="GAV64" s="1420"/>
      <c r="GAW64" s="868"/>
      <c r="GAX64" s="615"/>
      <c r="GAY64" s="615"/>
      <c r="GAZ64" s="615"/>
      <c r="GBA64" s="869"/>
      <c r="GBB64" s="615"/>
      <c r="GBC64" s="615"/>
      <c r="GBD64" s="615"/>
      <c r="GBE64" s="615"/>
      <c r="GBF64" s="615"/>
      <c r="GBG64" s="615"/>
      <c r="GBH64" s="615"/>
      <c r="GBI64" s="615"/>
      <c r="GBJ64" s="615"/>
      <c r="GBK64" s="1420"/>
      <c r="GBL64" s="1420"/>
      <c r="GBM64" s="1420"/>
      <c r="GBN64" s="868"/>
      <c r="GBO64" s="615"/>
      <c r="GBP64" s="615"/>
      <c r="GBQ64" s="615"/>
      <c r="GBR64" s="869"/>
      <c r="GBS64" s="615"/>
      <c r="GBT64" s="615"/>
      <c r="GBU64" s="615"/>
      <c r="GBV64" s="615"/>
      <c r="GBW64" s="615"/>
      <c r="GBX64" s="615"/>
      <c r="GBY64" s="615"/>
      <c r="GBZ64" s="615"/>
      <c r="GCA64" s="615"/>
      <c r="GCB64" s="1420"/>
      <c r="GCC64" s="1420"/>
      <c r="GCD64" s="1420"/>
      <c r="GCE64" s="868"/>
      <c r="GCF64" s="615"/>
      <c r="GCG64" s="615"/>
      <c r="GCH64" s="615"/>
      <c r="GCI64" s="869"/>
      <c r="GCJ64" s="615"/>
      <c r="GCK64" s="615"/>
      <c r="GCL64" s="615"/>
      <c r="GCM64" s="615"/>
      <c r="GCN64" s="615"/>
      <c r="GCO64" s="615"/>
      <c r="GCP64" s="615"/>
      <c r="GCQ64" s="615"/>
      <c r="GCR64" s="615"/>
      <c r="GCS64" s="1420"/>
      <c r="GCT64" s="1420"/>
      <c r="GCU64" s="1420"/>
      <c r="GCV64" s="868"/>
      <c r="GCW64" s="615"/>
      <c r="GCX64" s="615"/>
      <c r="GCY64" s="615"/>
      <c r="GCZ64" s="869"/>
      <c r="GDA64" s="615"/>
      <c r="GDB64" s="615"/>
      <c r="GDC64" s="615"/>
      <c r="GDD64" s="615"/>
      <c r="GDE64" s="615"/>
      <c r="GDF64" s="615"/>
      <c r="GDG64" s="615"/>
      <c r="GDH64" s="615"/>
      <c r="GDI64" s="615"/>
      <c r="GDJ64" s="1420"/>
      <c r="GDK64" s="1420"/>
      <c r="GDL64" s="1420"/>
      <c r="GDM64" s="868"/>
      <c r="GDN64" s="615"/>
      <c r="GDO64" s="615"/>
      <c r="GDP64" s="615"/>
      <c r="GDQ64" s="869"/>
      <c r="GDR64" s="615"/>
      <c r="GDS64" s="615"/>
      <c r="GDT64" s="615"/>
      <c r="GDU64" s="615"/>
      <c r="GDV64" s="615"/>
      <c r="GDW64" s="615"/>
      <c r="GDX64" s="615"/>
      <c r="GDY64" s="615"/>
      <c r="GDZ64" s="615"/>
      <c r="GEA64" s="1420"/>
      <c r="GEB64" s="1420"/>
      <c r="GEC64" s="1420"/>
      <c r="GED64" s="868"/>
      <c r="GEE64" s="615"/>
      <c r="GEF64" s="615"/>
      <c r="GEG64" s="615"/>
      <c r="GEH64" s="869"/>
      <c r="GEI64" s="615"/>
      <c r="GEJ64" s="615"/>
      <c r="GEK64" s="615"/>
      <c r="GEL64" s="615"/>
      <c r="GEM64" s="615"/>
      <c r="GEN64" s="615"/>
      <c r="GEO64" s="615"/>
      <c r="GEP64" s="615"/>
      <c r="GEQ64" s="615"/>
      <c r="GER64" s="1420"/>
      <c r="GES64" s="1420"/>
      <c r="GET64" s="1420"/>
      <c r="GEU64" s="868"/>
      <c r="GEV64" s="615"/>
      <c r="GEW64" s="615"/>
      <c r="GEX64" s="615"/>
      <c r="GEY64" s="869"/>
      <c r="GEZ64" s="615"/>
      <c r="GFA64" s="615"/>
      <c r="GFB64" s="615"/>
      <c r="GFC64" s="615"/>
      <c r="GFD64" s="615"/>
      <c r="GFE64" s="615"/>
      <c r="GFF64" s="615"/>
      <c r="GFG64" s="615"/>
      <c r="GFH64" s="615"/>
      <c r="GFI64" s="1420"/>
      <c r="GFJ64" s="1420"/>
      <c r="GFK64" s="1420"/>
      <c r="GFL64" s="868"/>
      <c r="GFM64" s="615"/>
      <c r="GFN64" s="615"/>
      <c r="GFO64" s="615"/>
      <c r="GFP64" s="869"/>
      <c r="GFQ64" s="615"/>
      <c r="GFR64" s="615"/>
      <c r="GFS64" s="615"/>
      <c r="GFT64" s="615"/>
      <c r="GFU64" s="615"/>
      <c r="GFV64" s="615"/>
      <c r="GFW64" s="615"/>
      <c r="GFX64" s="615"/>
      <c r="GFY64" s="615"/>
      <c r="GFZ64" s="1420"/>
      <c r="GGA64" s="1420"/>
      <c r="GGB64" s="1420"/>
      <c r="GGC64" s="868"/>
      <c r="GGD64" s="615"/>
      <c r="GGE64" s="615"/>
      <c r="GGF64" s="615"/>
      <c r="GGG64" s="869"/>
      <c r="GGH64" s="615"/>
      <c r="GGI64" s="615"/>
      <c r="GGJ64" s="615"/>
      <c r="GGK64" s="615"/>
      <c r="GGL64" s="615"/>
      <c r="GGM64" s="615"/>
      <c r="GGN64" s="615"/>
      <c r="GGO64" s="615"/>
      <c r="GGP64" s="615"/>
      <c r="GGQ64" s="1420"/>
      <c r="GGR64" s="1420"/>
      <c r="GGS64" s="1420"/>
      <c r="GGT64" s="868"/>
      <c r="GGU64" s="615"/>
      <c r="GGV64" s="615"/>
      <c r="GGW64" s="615"/>
      <c r="GGX64" s="869"/>
      <c r="GGY64" s="615"/>
      <c r="GGZ64" s="615"/>
      <c r="GHA64" s="615"/>
      <c r="GHB64" s="615"/>
      <c r="GHC64" s="615"/>
      <c r="GHD64" s="615"/>
      <c r="GHE64" s="615"/>
      <c r="GHF64" s="615"/>
      <c r="GHG64" s="615"/>
      <c r="GHH64" s="1420"/>
      <c r="GHI64" s="1420"/>
      <c r="GHJ64" s="1420"/>
      <c r="GHK64" s="868"/>
      <c r="GHL64" s="615"/>
      <c r="GHM64" s="615"/>
      <c r="GHN64" s="615"/>
      <c r="GHO64" s="869"/>
      <c r="GHP64" s="615"/>
      <c r="GHQ64" s="615"/>
      <c r="GHR64" s="615"/>
      <c r="GHS64" s="615"/>
      <c r="GHT64" s="615"/>
      <c r="GHU64" s="615"/>
      <c r="GHV64" s="615"/>
      <c r="GHW64" s="615"/>
      <c r="GHX64" s="615"/>
      <c r="GHY64" s="1420"/>
      <c r="GHZ64" s="1420"/>
      <c r="GIA64" s="1420"/>
      <c r="GIB64" s="868"/>
      <c r="GIC64" s="615"/>
      <c r="GID64" s="615"/>
      <c r="GIE64" s="615"/>
      <c r="GIF64" s="869"/>
      <c r="GIG64" s="615"/>
      <c r="GIH64" s="615"/>
      <c r="GII64" s="615"/>
      <c r="GIJ64" s="615"/>
      <c r="GIK64" s="615"/>
      <c r="GIL64" s="615"/>
      <c r="GIM64" s="615"/>
      <c r="GIN64" s="615"/>
      <c r="GIO64" s="615"/>
      <c r="GIP64" s="1420"/>
      <c r="GIQ64" s="1420"/>
      <c r="GIR64" s="1420"/>
      <c r="GIS64" s="868"/>
      <c r="GIT64" s="615"/>
      <c r="GIU64" s="615"/>
      <c r="GIV64" s="615"/>
      <c r="GIW64" s="869"/>
      <c r="GIX64" s="615"/>
      <c r="GIY64" s="615"/>
      <c r="GIZ64" s="615"/>
      <c r="GJA64" s="615"/>
      <c r="GJB64" s="615"/>
      <c r="GJC64" s="615"/>
      <c r="GJD64" s="615"/>
      <c r="GJE64" s="615"/>
      <c r="GJF64" s="615"/>
      <c r="GJG64" s="1420"/>
      <c r="GJH64" s="1420"/>
      <c r="GJI64" s="1420"/>
      <c r="GJJ64" s="868"/>
      <c r="GJK64" s="615"/>
      <c r="GJL64" s="615"/>
      <c r="GJM64" s="615"/>
      <c r="GJN64" s="869"/>
      <c r="GJO64" s="615"/>
      <c r="GJP64" s="615"/>
      <c r="GJQ64" s="615"/>
      <c r="GJR64" s="615"/>
      <c r="GJS64" s="615"/>
      <c r="GJT64" s="615"/>
      <c r="GJU64" s="615"/>
      <c r="GJV64" s="615"/>
      <c r="GJW64" s="615"/>
      <c r="GJX64" s="1420"/>
      <c r="GJY64" s="1420"/>
      <c r="GJZ64" s="1420"/>
      <c r="GKA64" s="868"/>
      <c r="GKB64" s="615"/>
      <c r="GKC64" s="615"/>
      <c r="GKD64" s="615"/>
      <c r="GKE64" s="869"/>
      <c r="GKF64" s="615"/>
      <c r="GKG64" s="615"/>
      <c r="GKH64" s="615"/>
      <c r="GKI64" s="615"/>
      <c r="GKJ64" s="615"/>
      <c r="GKK64" s="615"/>
      <c r="GKL64" s="615"/>
      <c r="GKM64" s="615"/>
      <c r="GKN64" s="615"/>
      <c r="GKO64" s="1420"/>
      <c r="GKP64" s="1420"/>
      <c r="GKQ64" s="1420"/>
      <c r="GKR64" s="868"/>
      <c r="GKS64" s="615"/>
      <c r="GKT64" s="615"/>
      <c r="GKU64" s="615"/>
      <c r="GKV64" s="869"/>
      <c r="GKW64" s="615"/>
      <c r="GKX64" s="615"/>
      <c r="GKY64" s="615"/>
      <c r="GKZ64" s="615"/>
      <c r="GLA64" s="615"/>
      <c r="GLB64" s="615"/>
      <c r="GLC64" s="615"/>
      <c r="GLD64" s="615"/>
      <c r="GLE64" s="615"/>
      <c r="GLF64" s="1420"/>
      <c r="GLG64" s="1420"/>
      <c r="GLH64" s="1420"/>
      <c r="GLI64" s="868"/>
      <c r="GLJ64" s="615"/>
      <c r="GLK64" s="615"/>
      <c r="GLL64" s="615"/>
      <c r="GLM64" s="869"/>
      <c r="GLN64" s="615"/>
      <c r="GLO64" s="615"/>
      <c r="GLP64" s="615"/>
      <c r="GLQ64" s="615"/>
      <c r="GLR64" s="615"/>
      <c r="GLS64" s="615"/>
      <c r="GLT64" s="615"/>
      <c r="GLU64" s="615"/>
      <c r="GLV64" s="615"/>
      <c r="GLW64" s="1420"/>
      <c r="GLX64" s="1420"/>
      <c r="GLY64" s="1420"/>
      <c r="GLZ64" s="868"/>
      <c r="GMA64" s="615"/>
      <c r="GMB64" s="615"/>
      <c r="GMC64" s="615"/>
      <c r="GMD64" s="869"/>
      <c r="GME64" s="615"/>
      <c r="GMF64" s="615"/>
      <c r="GMG64" s="615"/>
      <c r="GMH64" s="615"/>
      <c r="GMI64" s="615"/>
      <c r="GMJ64" s="615"/>
      <c r="GMK64" s="615"/>
      <c r="GML64" s="615"/>
      <c r="GMM64" s="615"/>
      <c r="GMN64" s="1420"/>
      <c r="GMO64" s="1420"/>
      <c r="GMP64" s="1420"/>
      <c r="GMQ64" s="868"/>
      <c r="GMR64" s="615"/>
      <c r="GMS64" s="615"/>
      <c r="GMT64" s="615"/>
      <c r="GMU64" s="869"/>
      <c r="GMV64" s="615"/>
      <c r="GMW64" s="615"/>
      <c r="GMX64" s="615"/>
      <c r="GMY64" s="615"/>
      <c r="GMZ64" s="615"/>
      <c r="GNA64" s="615"/>
      <c r="GNB64" s="615"/>
      <c r="GNC64" s="615"/>
      <c r="GND64" s="615"/>
      <c r="GNE64" s="1420"/>
      <c r="GNF64" s="1420"/>
      <c r="GNG64" s="1420"/>
      <c r="GNH64" s="868"/>
      <c r="GNI64" s="615"/>
      <c r="GNJ64" s="615"/>
      <c r="GNK64" s="615"/>
      <c r="GNL64" s="869"/>
      <c r="GNM64" s="615"/>
      <c r="GNN64" s="615"/>
      <c r="GNO64" s="615"/>
      <c r="GNP64" s="615"/>
      <c r="GNQ64" s="615"/>
      <c r="GNR64" s="615"/>
      <c r="GNS64" s="615"/>
      <c r="GNT64" s="615"/>
      <c r="GNU64" s="615"/>
      <c r="GNV64" s="1420"/>
      <c r="GNW64" s="1420"/>
      <c r="GNX64" s="1420"/>
      <c r="GNY64" s="868"/>
      <c r="GNZ64" s="615"/>
      <c r="GOA64" s="615"/>
      <c r="GOB64" s="615"/>
      <c r="GOC64" s="869"/>
      <c r="GOD64" s="615"/>
      <c r="GOE64" s="615"/>
      <c r="GOF64" s="615"/>
      <c r="GOG64" s="615"/>
      <c r="GOH64" s="615"/>
      <c r="GOI64" s="615"/>
      <c r="GOJ64" s="615"/>
      <c r="GOK64" s="615"/>
      <c r="GOL64" s="615"/>
      <c r="GOM64" s="1420"/>
      <c r="GON64" s="1420"/>
      <c r="GOO64" s="1420"/>
      <c r="GOP64" s="868"/>
      <c r="GOQ64" s="615"/>
      <c r="GOR64" s="615"/>
      <c r="GOS64" s="615"/>
      <c r="GOT64" s="869"/>
      <c r="GOU64" s="615"/>
      <c r="GOV64" s="615"/>
      <c r="GOW64" s="615"/>
      <c r="GOX64" s="615"/>
      <c r="GOY64" s="615"/>
      <c r="GOZ64" s="615"/>
      <c r="GPA64" s="615"/>
      <c r="GPB64" s="615"/>
      <c r="GPC64" s="615"/>
      <c r="GPD64" s="1420"/>
      <c r="GPE64" s="1420"/>
      <c r="GPF64" s="1420"/>
      <c r="GPG64" s="868"/>
      <c r="GPH64" s="615"/>
      <c r="GPI64" s="615"/>
      <c r="GPJ64" s="615"/>
      <c r="GPK64" s="869"/>
      <c r="GPL64" s="615"/>
      <c r="GPM64" s="615"/>
      <c r="GPN64" s="615"/>
      <c r="GPO64" s="615"/>
      <c r="GPP64" s="615"/>
      <c r="GPQ64" s="615"/>
      <c r="GPR64" s="615"/>
      <c r="GPS64" s="615"/>
      <c r="GPT64" s="615"/>
      <c r="GPU64" s="1420"/>
      <c r="GPV64" s="1420"/>
      <c r="GPW64" s="1420"/>
      <c r="GPX64" s="868"/>
      <c r="GPY64" s="615"/>
      <c r="GPZ64" s="615"/>
      <c r="GQA64" s="615"/>
      <c r="GQB64" s="869"/>
      <c r="GQC64" s="615"/>
      <c r="GQD64" s="615"/>
      <c r="GQE64" s="615"/>
      <c r="GQF64" s="615"/>
      <c r="GQG64" s="615"/>
      <c r="GQH64" s="615"/>
      <c r="GQI64" s="615"/>
      <c r="GQJ64" s="615"/>
      <c r="GQK64" s="615"/>
      <c r="GQL64" s="1420"/>
      <c r="GQM64" s="1420"/>
      <c r="GQN64" s="1420"/>
      <c r="GQO64" s="868"/>
      <c r="GQP64" s="615"/>
      <c r="GQQ64" s="615"/>
      <c r="GQR64" s="615"/>
      <c r="GQS64" s="869"/>
      <c r="GQT64" s="615"/>
      <c r="GQU64" s="615"/>
      <c r="GQV64" s="615"/>
      <c r="GQW64" s="615"/>
      <c r="GQX64" s="615"/>
      <c r="GQY64" s="615"/>
      <c r="GQZ64" s="615"/>
      <c r="GRA64" s="615"/>
      <c r="GRB64" s="615"/>
      <c r="GRC64" s="1420"/>
      <c r="GRD64" s="1420"/>
      <c r="GRE64" s="1420"/>
      <c r="GRF64" s="868"/>
      <c r="GRG64" s="615"/>
      <c r="GRH64" s="615"/>
      <c r="GRI64" s="615"/>
      <c r="GRJ64" s="869"/>
      <c r="GRK64" s="615"/>
      <c r="GRL64" s="615"/>
      <c r="GRM64" s="615"/>
      <c r="GRN64" s="615"/>
      <c r="GRO64" s="615"/>
      <c r="GRP64" s="615"/>
      <c r="GRQ64" s="615"/>
      <c r="GRR64" s="615"/>
      <c r="GRS64" s="615"/>
      <c r="GRT64" s="1420"/>
      <c r="GRU64" s="1420"/>
      <c r="GRV64" s="1420"/>
      <c r="GRW64" s="868"/>
      <c r="GRX64" s="615"/>
      <c r="GRY64" s="615"/>
      <c r="GRZ64" s="615"/>
      <c r="GSA64" s="869"/>
      <c r="GSB64" s="615"/>
      <c r="GSC64" s="615"/>
      <c r="GSD64" s="615"/>
      <c r="GSE64" s="615"/>
      <c r="GSF64" s="615"/>
      <c r="GSG64" s="615"/>
      <c r="GSH64" s="615"/>
      <c r="GSI64" s="615"/>
      <c r="GSJ64" s="615"/>
      <c r="GSK64" s="1420"/>
      <c r="GSL64" s="1420"/>
      <c r="GSM64" s="1420"/>
      <c r="GSN64" s="868"/>
      <c r="GSO64" s="615"/>
      <c r="GSP64" s="615"/>
      <c r="GSQ64" s="615"/>
      <c r="GSR64" s="869"/>
      <c r="GSS64" s="615"/>
      <c r="GST64" s="615"/>
      <c r="GSU64" s="615"/>
      <c r="GSV64" s="615"/>
      <c r="GSW64" s="615"/>
      <c r="GSX64" s="615"/>
      <c r="GSY64" s="615"/>
      <c r="GSZ64" s="615"/>
      <c r="GTA64" s="615"/>
      <c r="GTB64" s="1420"/>
      <c r="GTC64" s="1420"/>
      <c r="GTD64" s="1420"/>
      <c r="GTE64" s="868"/>
      <c r="GTF64" s="615"/>
      <c r="GTG64" s="615"/>
      <c r="GTH64" s="615"/>
      <c r="GTI64" s="869"/>
      <c r="GTJ64" s="615"/>
      <c r="GTK64" s="615"/>
      <c r="GTL64" s="615"/>
      <c r="GTM64" s="615"/>
      <c r="GTN64" s="615"/>
      <c r="GTO64" s="615"/>
      <c r="GTP64" s="615"/>
      <c r="GTQ64" s="615"/>
      <c r="GTR64" s="615"/>
      <c r="GTS64" s="1420"/>
      <c r="GTT64" s="1420"/>
      <c r="GTU64" s="1420"/>
      <c r="GTV64" s="868"/>
      <c r="GTW64" s="615"/>
      <c r="GTX64" s="615"/>
      <c r="GTY64" s="615"/>
      <c r="GTZ64" s="869"/>
      <c r="GUA64" s="615"/>
      <c r="GUB64" s="615"/>
      <c r="GUC64" s="615"/>
      <c r="GUD64" s="615"/>
      <c r="GUE64" s="615"/>
      <c r="GUF64" s="615"/>
      <c r="GUG64" s="615"/>
      <c r="GUH64" s="615"/>
      <c r="GUI64" s="615"/>
      <c r="GUJ64" s="1420"/>
      <c r="GUK64" s="1420"/>
      <c r="GUL64" s="1420"/>
      <c r="GUM64" s="868"/>
      <c r="GUN64" s="615"/>
      <c r="GUO64" s="615"/>
      <c r="GUP64" s="615"/>
      <c r="GUQ64" s="869"/>
      <c r="GUR64" s="615"/>
      <c r="GUS64" s="615"/>
      <c r="GUT64" s="615"/>
      <c r="GUU64" s="615"/>
      <c r="GUV64" s="615"/>
      <c r="GUW64" s="615"/>
      <c r="GUX64" s="615"/>
      <c r="GUY64" s="615"/>
      <c r="GUZ64" s="615"/>
      <c r="GVA64" s="1420"/>
      <c r="GVB64" s="1420"/>
      <c r="GVC64" s="1420"/>
      <c r="GVD64" s="868"/>
      <c r="GVE64" s="615"/>
      <c r="GVF64" s="615"/>
      <c r="GVG64" s="615"/>
      <c r="GVH64" s="869"/>
      <c r="GVI64" s="615"/>
      <c r="GVJ64" s="615"/>
      <c r="GVK64" s="615"/>
      <c r="GVL64" s="615"/>
      <c r="GVM64" s="615"/>
      <c r="GVN64" s="615"/>
      <c r="GVO64" s="615"/>
      <c r="GVP64" s="615"/>
      <c r="GVQ64" s="615"/>
      <c r="GVR64" s="1420"/>
      <c r="GVS64" s="1420"/>
      <c r="GVT64" s="1420"/>
      <c r="GVU64" s="868"/>
      <c r="GVV64" s="615"/>
      <c r="GVW64" s="615"/>
      <c r="GVX64" s="615"/>
      <c r="GVY64" s="869"/>
      <c r="GVZ64" s="615"/>
      <c r="GWA64" s="615"/>
      <c r="GWB64" s="615"/>
      <c r="GWC64" s="615"/>
      <c r="GWD64" s="615"/>
      <c r="GWE64" s="615"/>
      <c r="GWF64" s="615"/>
      <c r="GWG64" s="615"/>
      <c r="GWH64" s="615"/>
      <c r="GWI64" s="1420"/>
      <c r="GWJ64" s="1420"/>
      <c r="GWK64" s="1420"/>
      <c r="GWL64" s="868"/>
      <c r="GWM64" s="615"/>
      <c r="GWN64" s="615"/>
      <c r="GWO64" s="615"/>
      <c r="GWP64" s="869"/>
      <c r="GWQ64" s="615"/>
      <c r="GWR64" s="615"/>
      <c r="GWS64" s="615"/>
      <c r="GWT64" s="615"/>
      <c r="GWU64" s="615"/>
      <c r="GWV64" s="615"/>
      <c r="GWW64" s="615"/>
      <c r="GWX64" s="615"/>
      <c r="GWY64" s="615"/>
      <c r="GWZ64" s="1420"/>
      <c r="GXA64" s="1420"/>
      <c r="GXB64" s="1420"/>
      <c r="GXC64" s="868"/>
      <c r="GXD64" s="615"/>
      <c r="GXE64" s="615"/>
      <c r="GXF64" s="615"/>
      <c r="GXG64" s="869"/>
      <c r="GXH64" s="615"/>
      <c r="GXI64" s="615"/>
      <c r="GXJ64" s="615"/>
      <c r="GXK64" s="615"/>
      <c r="GXL64" s="615"/>
      <c r="GXM64" s="615"/>
      <c r="GXN64" s="615"/>
      <c r="GXO64" s="615"/>
      <c r="GXP64" s="615"/>
      <c r="GXQ64" s="1420"/>
      <c r="GXR64" s="1420"/>
      <c r="GXS64" s="1420"/>
      <c r="GXT64" s="868"/>
      <c r="GXU64" s="615"/>
      <c r="GXV64" s="615"/>
      <c r="GXW64" s="615"/>
      <c r="GXX64" s="869"/>
      <c r="GXY64" s="615"/>
      <c r="GXZ64" s="615"/>
      <c r="GYA64" s="615"/>
      <c r="GYB64" s="615"/>
      <c r="GYC64" s="615"/>
      <c r="GYD64" s="615"/>
      <c r="GYE64" s="615"/>
      <c r="GYF64" s="615"/>
      <c r="GYG64" s="615"/>
      <c r="GYH64" s="1420"/>
      <c r="GYI64" s="1420"/>
      <c r="GYJ64" s="1420"/>
      <c r="GYK64" s="868"/>
      <c r="GYL64" s="615"/>
      <c r="GYM64" s="615"/>
      <c r="GYN64" s="615"/>
      <c r="GYO64" s="869"/>
      <c r="GYP64" s="615"/>
      <c r="GYQ64" s="615"/>
      <c r="GYR64" s="615"/>
      <c r="GYS64" s="615"/>
      <c r="GYT64" s="615"/>
      <c r="GYU64" s="615"/>
      <c r="GYV64" s="615"/>
      <c r="GYW64" s="615"/>
      <c r="GYX64" s="615"/>
      <c r="GYY64" s="1420"/>
      <c r="GYZ64" s="1420"/>
      <c r="GZA64" s="1420"/>
      <c r="GZB64" s="868"/>
      <c r="GZC64" s="615"/>
      <c r="GZD64" s="615"/>
      <c r="GZE64" s="615"/>
      <c r="GZF64" s="869"/>
      <c r="GZG64" s="615"/>
      <c r="GZH64" s="615"/>
      <c r="GZI64" s="615"/>
      <c r="GZJ64" s="615"/>
      <c r="GZK64" s="615"/>
      <c r="GZL64" s="615"/>
      <c r="GZM64" s="615"/>
      <c r="GZN64" s="615"/>
      <c r="GZO64" s="615"/>
      <c r="GZP64" s="1420"/>
      <c r="GZQ64" s="1420"/>
      <c r="GZR64" s="1420"/>
      <c r="GZS64" s="868"/>
      <c r="GZT64" s="615"/>
      <c r="GZU64" s="615"/>
      <c r="GZV64" s="615"/>
      <c r="GZW64" s="869"/>
      <c r="GZX64" s="615"/>
      <c r="GZY64" s="615"/>
      <c r="GZZ64" s="615"/>
      <c r="HAA64" s="615"/>
      <c r="HAB64" s="615"/>
      <c r="HAC64" s="615"/>
      <c r="HAD64" s="615"/>
      <c r="HAE64" s="615"/>
      <c r="HAF64" s="615"/>
      <c r="HAG64" s="1420"/>
      <c r="HAH64" s="1420"/>
      <c r="HAI64" s="1420"/>
      <c r="HAJ64" s="868"/>
      <c r="HAK64" s="615"/>
      <c r="HAL64" s="615"/>
      <c r="HAM64" s="615"/>
      <c r="HAN64" s="869"/>
      <c r="HAO64" s="615"/>
      <c r="HAP64" s="615"/>
      <c r="HAQ64" s="615"/>
      <c r="HAR64" s="615"/>
      <c r="HAS64" s="615"/>
      <c r="HAT64" s="615"/>
      <c r="HAU64" s="615"/>
      <c r="HAV64" s="615"/>
      <c r="HAW64" s="615"/>
      <c r="HAX64" s="1420"/>
      <c r="HAY64" s="1420"/>
      <c r="HAZ64" s="1420"/>
      <c r="HBA64" s="868"/>
      <c r="HBB64" s="615"/>
      <c r="HBC64" s="615"/>
      <c r="HBD64" s="615"/>
      <c r="HBE64" s="869"/>
      <c r="HBF64" s="615"/>
      <c r="HBG64" s="615"/>
      <c r="HBH64" s="615"/>
      <c r="HBI64" s="615"/>
      <c r="HBJ64" s="615"/>
      <c r="HBK64" s="615"/>
      <c r="HBL64" s="615"/>
      <c r="HBM64" s="615"/>
      <c r="HBN64" s="615"/>
      <c r="HBO64" s="1420"/>
      <c r="HBP64" s="1420"/>
      <c r="HBQ64" s="1420"/>
      <c r="HBR64" s="868"/>
      <c r="HBS64" s="615"/>
      <c r="HBT64" s="615"/>
      <c r="HBU64" s="615"/>
      <c r="HBV64" s="869"/>
      <c r="HBW64" s="615"/>
      <c r="HBX64" s="615"/>
      <c r="HBY64" s="615"/>
      <c r="HBZ64" s="615"/>
      <c r="HCA64" s="615"/>
      <c r="HCB64" s="615"/>
      <c r="HCC64" s="615"/>
      <c r="HCD64" s="615"/>
      <c r="HCE64" s="615"/>
      <c r="HCF64" s="1420"/>
      <c r="HCG64" s="1420"/>
      <c r="HCH64" s="1420"/>
      <c r="HCI64" s="868"/>
      <c r="HCJ64" s="615"/>
      <c r="HCK64" s="615"/>
      <c r="HCL64" s="615"/>
      <c r="HCM64" s="869"/>
      <c r="HCN64" s="615"/>
      <c r="HCO64" s="615"/>
      <c r="HCP64" s="615"/>
      <c r="HCQ64" s="615"/>
      <c r="HCR64" s="615"/>
      <c r="HCS64" s="615"/>
      <c r="HCT64" s="615"/>
      <c r="HCU64" s="615"/>
      <c r="HCV64" s="615"/>
      <c r="HCW64" s="1420"/>
      <c r="HCX64" s="1420"/>
      <c r="HCY64" s="1420"/>
      <c r="HCZ64" s="868"/>
      <c r="HDA64" s="615"/>
      <c r="HDB64" s="615"/>
      <c r="HDC64" s="615"/>
      <c r="HDD64" s="869"/>
      <c r="HDE64" s="615"/>
      <c r="HDF64" s="615"/>
      <c r="HDG64" s="615"/>
      <c r="HDH64" s="615"/>
      <c r="HDI64" s="615"/>
      <c r="HDJ64" s="615"/>
      <c r="HDK64" s="615"/>
      <c r="HDL64" s="615"/>
      <c r="HDM64" s="615"/>
      <c r="HDN64" s="1420"/>
      <c r="HDO64" s="1420"/>
      <c r="HDP64" s="1420"/>
      <c r="HDQ64" s="868"/>
      <c r="HDR64" s="615"/>
      <c r="HDS64" s="615"/>
      <c r="HDT64" s="615"/>
      <c r="HDU64" s="869"/>
      <c r="HDV64" s="615"/>
      <c r="HDW64" s="615"/>
      <c r="HDX64" s="615"/>
      <c r="HDY64" s="615"/>
      <c r="HDZ64" s="615"/>
      <c r="HEA64" s="615"/>
      <c r="HEB64" s="615"/>
      <c r="HEC64" s="615"/>
      <c r="HED64" s="615"/>
      <c r="HEE64" s="1420"/>
      <c r="HEF64" s="1420"/>
      <c r="HEG64" s="1420"/>
      <c r="HEH64" s="868"/>
      <c r="HEI64" s="615"/>
      <c r="HEJ64" s="615"/>
      <c r="HEK64" s="615"/>
      <c r="HEL64" s="869"/>
      <c r="HEM64" s="615"/>
      <c r="HEN64" s="615"/>
      <c r="HEO64" s="615"/>
      <c r="HEP64" s="615"/>
      <c r="HEQ64" s="615"/>
      <c r="HER64" s="615"/>
      <c r="HES64" s="615"/>
      <c r="HET64" s="615"/>
      <c r="HEU64" s="615"/>
      <c r="HEV64" s="1420"/>
      <c r="HEW64" s="1420"/>
      <c r="HEX64" s="1420"/>
      <c r="HEY64" s="868"/>
      <c r="HEZ64" s="615"/>
      <c r="HFA64" s="615"/>
      <c r="HFB64" s="615"/>
      <c r="HFC64" s="869"/>
      <c r="HFD64" s="615"/>
      <c r="HFE64" s="615"/>
      <c r="HFF64" s="615"/>
      <c r="HFG64" s="615"/>
      <c r="HFH64" s="615"/>
      <c r="HFI64" s="615"/>
      <c r="HFJ64" s="615"/>
      <c r="HFK64" s="615"/>
      <c r="HFL64" s="615"/>
      <c r="HFM64" s="1420"/>
      <c r="HFN64" s="1420"/>
      <c r="HFO64" s="1420"/>
      <c r="HFP64" s="868"/>
      <c r="HFQ64" s="615"/>
      <c r="HFR64" s="615"/>
      <c r="HFS64" s="615"/>
      <c r="HFT64" s="869"/>
      <c r="HFU64" s="615"/>
      <c r="HFV64" s="615"/>
      <c r="HFW64" s="615"/>
      <c r="HFX64" s="615"/>
      <c r="HFY64" s="615"/>
      <c r="HFZ64" s="615"/>
      <c r="HGA64" s="615"/>
      <c r="HGB64" s="615"/>
      <c r="HGC64" s="615"/>
      <c r="HGD64" s="1420"/>
      <c r="HGE64" s="1420"/>
      <c r="HGF64" s="1420"/>
      <c r="HGG64" s="868"/>
      <c r="HGH64" s="615"/>
      <c r="HGI64" s="615"/>
      <c r="HGJ64" s="615"/>
      <c r="HGK64" s="869"/>
      <c r="HGL64" s="615"/>
      <c r="HGM64" s="615"/>
      <c r="HGN64" s="615"/>
      <c r="HGO64" s="615"/>
      <c r="HGP64" s="615"/>
      <c r="HGQ64" s="615"/>
      <c r="HGR64" s="615"/>
      <c r="HGS64" s="615"/>
      <c r="HGT64" s="615"/>
      <c r="HGU64" s="1420"/>
      <c r="HGV64" s="1420"/>
      <c r="HGW64" s="1420"/>
      <c r="HGX64" s="868"/>
      <c r="HGY64" s="615"/>
      <c r="HGZ64" s="615"/>
      <c r="HHA64" s="615"/>
      <c r="HHB64" s="869"/>
      <c r="HHC64" s="615"/>
      <c r="HHD64" s="615"/>
      <c r="HHE64" s="615"/>
      <c r="HHF64" s="615"/>
      <c r="HHG64" s="615"/>
      <c r="HHH64" s="615"/>
      <c r="HHI64" s="615"/>
      <c r="HHJ64" s="615"/>
      <c r="HHK64" s="615"/>
      <c r="HHL64" s="1420"/>
      <c r="HHM64" s="1420"/>
      <c r="HHN64" s="1420"/>
      <c r="HHO64" s="868"/>
      <c r="HHP64" s="615"/>
      <c r="HHQ64" s="615"/>
      <c r="HHR64" s="615"/>
      <c r="HHS64" s="869"/>
      <c r="HHT64" s="615"/>
      <c r="HHU64" s="615"/>
      <c r="HHV64" s="615"/>
      <c r="HHW64" s="615"/>
      <c r="HHX64" s="615"/>
      <c r="HHY64" s="615"/>
      <c r="HHZ64" s="615"/>
      <c r="HIA64" s="615"/>
      <c r="HIB64" s="615"/>
      <c r="HIC64" s="1420"/>
      <c r="HID64" s="1420"/>
      <c r="HIE64" s="1420"/>
      <c r="HIF64" s="868"/>
      <c r="HIG64" s="615"/>
      <c r="HIH64" s="615"/>
      <c r="HII64" s="615"/>
      <c r="HIJ64" s="869"/>
      <c r="HIK64" s="615"/>
      <c r="HIL64" s="615"/>
      <c r="HIM64" s="615"/>
      <c r="HIN64" s="615"/>
      <c r="HIO64" s="615"/>
      <c r="HIP64" s="615"/>
      <c r="HIQ64" s="615"/>
      <c r="HIR64" s="615"/>
      <c r="HIS64" s="615"/>
      <c r="HIT64" s="1420"/>
      <c r="HIU64" s="1420"/>
      <c r="HIV64" s="1420"/>
      <c r="HIW64" s="868"/>
      <c r="HIX64" s="615"/>
      <c r="HIY64" s="615"/>
      <c r="HIZ64" s="615"/>
      <c r="HJA64" s="869"/>
      <c r="HJB64" s="615"/>
      <c r="HJC64" s="615"/>
      <c r="HJD64" s="615"/>
      <c r="HJE64" s="615"/>
      <c r="HJF64" s="615"/>
      <c r="HJG64" s="615"/>
      <c r="HJH64" s="615"/>
      <c r="HJI64" s="615"/>
      <c r="HJJ64" s="615"/>
      <c r="HJK64" s="1420"/>
      <c r="HJL64" s="1420"/>
      <c r="HJM64" s="1420"/>
      <c r="HJN64" s="868"/>
      <c r="HJO64" s="615"/>
      <c r="HJP64" s="615"/>
      <c r="HJQ64" s="615"/>
      <c r="HJR64" s="869"/>
      <c r="HJS64" s="615"/>
      <c r="HJT64" s="615"/>
      <c r="HJU64" s="615"/>
      <c r="HJV64" s="615"/>
      <c r="HJW64" s="615"/>
      <c r="HJX64" s="615"/>
      <c r="HJY64" s="615"/>
      <c r="HJZ64" s="615"/>
      <c r="HKA64" s="615"/>
      <c r="HKB64" s="1420"/>
      <c r="HKC64" s="1420"/>
      <c r="HKD64" s="1420"/>
      <c r="HKE64" s="868"/>
      <c r="HKF64" s="615"/>
      <c r="HKG64" s="615"/>
      <c r="HKH64" s="615"/>
      <c r="HKI64" s="869"/>
      <c r="HKJ64" s="615"/>
      <c r="HKK64" s="615"/>
      <c r="HKL64" s="615"/>
      <c r="HKM64" s="615"/>
      <c r="HKN64" s="615"/>
      <c r="HKO64" s="615"/>
      <c r="HKP64" s="615"/>
      <c r="HKQ64" s="615"/>
      <c r="HKR64" s="615"/>
      <c r="HKS64" s="1420"/>
      <c r="HKT64" s="1420"/>
      <c r="HKU64" s="1420"/>
      <c r="HKV64" s="868"/>
      <c r="HKW64" s="615"/>
      <c r="HKX64" s="615"/>
      <c r="HKY64" s="615"/>
      <c r="HKZ64" s="869"/>
      <c r="HLA64" s="615"/>
      <c r="HLB64" s="615"/>
      <c r="HLC64" s="615"/>
      <c r="HLD64" s="615"/>
      <c r="HLE64" s="615"/>
      <c r="HLF64" s="615"/>
      <c r="HLG64" s="615"/>
      <c r="HLH64" s="615"/>
      <c r="HLI64" s="615"/>
      <c r="HLJ64" s="1420"/>
      <c r="HLK64" s="1420"/>
      <c r="HLL64" s="1420"/>
      <c r="HLM64" s="868"/>
      <c r="HLN64" s="615"/>
      <c r="HLO64" s="615"/>
      <c r="HLP64" s="615"/>
      <c r="HLQ64" s="869"/>
      <c r="HLR64" s="615"/>
      <c r="HLS64" s="615"/>
      <c r="HLT64" s="615"/>
      <c r="HLU64" s="615"/>
      <c r="HLV64" s="615"/>
      <c r="HLW64" s="615"/>
      <c r="HLX64" s="615"/>
      <c r="HLY64" s="615"/>
      <c r="HLZ64" s="615"/>
      <c r="HMA64" s="1420"/>
      <c r="HMB64" s="1420"/>
      <c r="HMC64" s="1420"/>
      <c r="HMD64" s="868"/>
      <c r="HME64" s="615"/>
      <c r="HMF64" s="615"/>
      <c r="HMG64" s="615"/>
      <c r="HMH64" s="869"/>
      <c r="HMI64" s="615"/>
      <c r="HMJ64" s="615"/>
      <c r="HMK64" s="615"/>
      <c r="HML64" s="615"/>
      <c r="HMM64" s="615"/>
      <c r="HMN64" s="615"/>
      <c r="HMO64" s="615"/>
      <c r="HMP64" s="615"/>
      <c r="HMQ64" s="615"/>
      <c r="HMR64" s="1420"/>
      <c r="HMS64" s="1420"/>
      <c r="HMT64" s="1420"/>
      <c r="HMU64" s="868"/>
      <c r="HMV64" s="615"/>
      <c r="HMW64" s="615"/>
      <c r="HMX64" s="615"/>
      <c r="HMY64" s="869"/>
      <c r="HMZ64" s="615"/>
      <c r="HNA64" s="615"/>
      <c r="HNB64" s="615"/>
      <c r="HNC64" s="615"/>
      <c r="HND64" s="615"/>
      <c r="HNE64" s="615"/>
      <c r="HNF64" s="615"/>
      <c r="HNG64" s="615"/>
      <c r="HNH64" s="615"/>
      <c r="HNI64" s="1420"/>
      <c r="HNJ64" s="1420"/>
      <c r="HNK64" s="1420"/>
      <c r="HNL64" s="868"/>
      <c r="HNM64" s="615"/>
      <c r="HNN64" s="615"/>
      <c r="HNO64" s="615"/>
      <c r="HNP64" s="869"/>
      <c r="HNQ64" s="615"/>
      <c r="HNR64" s="615"/>
      <c r="HNS64" s="615"/>
      <c r="HNT64" s="615"/>
      <c r="HNU64" s="615"/>
      <c r="HNV64" s="615"/>
      <c r="HNW64" s="615"/>
      <c r="HNX64" s="615"/>
      <c r="HNY64" s="615"/>
      <c r="HNZ64" s="1420"/>
      <c r="HOA64" s="1420"/>
      <c r="HOB64" s="1420"/>
      <c r="HOC64" s="868"/>
      <c r="HOD64" s="615"/>
      <c r="HOE64" s="615"/>
      <c r="HOF64" s="615"/>
      <c r="HOG64" s="869"/>
      <c r="HOH64" s="615"/>
      <c r="HOI64" s="615"/>
      <c r="HOJ64" s="615"/>
      <c r="HOK64" s="615"/>
      <c r="HOL64" s="615"/>
      <c r="HOM64" s="615"/>
      <c r="HON64" s="615"/>
      <c r="HOO64" s="615"/>
      <c r="HOP64" s="615"/>
      <c r="HOQ64" s="1420"/>
      <c r="HOR64" s="1420"/>
      <c r="HOS64" s="1420"/>
      <c r="HOT64" s="868"/>
      <c r="HOU64" s="615"/>
      <c r="HOV64" s="615"/>
      <c r="HOW64" s="615"/>
      <c r="HOX64" s="869"/>
      <c r="HOY64" s="615"/>
      <c r="HOZ64" s="615"/>
      <c r="HPA64" s="615"/>
      <c r="HPB64" s="615"/>
      <c r="HPC64" s="615"/>
      <c r="HPD64" s="615"/>
      <c r="HPE64" s="615"/>
      <c r="HPF64" s="615"/>
      <c r="HPG64" s="615"/>
      <c r="HPH64" s="1420"/>
      <c r="HPI64" s="1420"/>
      <c r="HPJ64" s="1420"/>
      <c r="HPK64" s="868"/>
      <c r="HPL64" s="615"/>
      <c r="HPM64" s="615"/>
      <c r="HPN64" s="615"/>
      <c r="HPO64" s="869"/>
      <c r="HPP64" s="615"/>
      <c r="HPQ64" s="615"/>
      <c r="HPR64" s="615"/>
      <c r="HPS64" s="615"/>
      <c r="HPT64" s="615"/>
      <c r="HPU64" s="615"/>
      <c r="HPV64" s="615"/>
      <c r="HPW64" s="615"/>
      <c r="HPX64" s="615"/>
      <c r="HPY64" s="1420"/>
      <c r="HPZ64" s="1420"/>
      <c r="HQA64" s="1420"/>
      <c r="HQB64" s="868"/>
      <c r="HQC64" s="615"/>
      <c r="HQD64" s="615"/>
      <c r="HQE64" s="615"/>
      <c r="HQF64" s="869"/>
      <c r="HQG64" s="615"/>
      <c r="HQH64" s="615"/>
      <c r="HQI64" s="615"/>
      <c r="HQJ64" s="615"/>
      <c r="HQK64" s="615"/>
      <c r="HQL64" s="615"/>
      <c r="HQM64" s="615"/>
      <c r="HQN64" s="615"/>
      <c r="HQO64" s="615"/>
      <c r="HQP64" s="1420"/>
      <c r="HQQ64" s="1420"/>
      <c r="HQR64" s="1420"/>
      <c r="HQS64" s="868"/>
      <c r="HQT64" s="615"/>
      <c r="HQU64" s="615"/>
      <c r="HQV64" s="615"/>
      <c r="HQW64" s="869"/>
      <c r="HQX64" s="615"/>
      <c r="HQY64" s="615"/>
      <c r="HQZ64" s="615"/>
      <c r="HRA64" s="615"/>
      <c r="HRB64" s="615"/>
      <c r="HRC64" s="615"/>
      <c r="HRD64" s="615"/>
      <c r="HRE64" s="615"/>
      <c r="HRF64" s="615"/>
      <c r="HRG64" s="1420"/>
      <c r="HRH64" s="1420"/>
      <c r="HRI64" s="1420"/>
      <c r="HRJ64" s="868"/>
      <c r="HRK64" s="615"/>
      <c r="HRL64" s="615"/>
      <c r="HRM64" s="615"/>
      <c r="HRN64" s="869"/>
      <c r="HRO64" s="615"/>
      <c r="HRP64" s="615"/>
      <c r="HRQ64" s="615"/>
      <c r="HRR64" s="615"/>
      <c r="HRS64" s="615"/>
      <c r="HRT64" s="615"/>
      <c r="HRU64" s="615"/>
      <c r="HRV64" s="615"/>
      <c r="HRW64" s="615"/>
      <c r="HRX64" s="1420"/>
      <c r="HRY64" s="1420"/>
      <c r="HRZ64" s="1420"/>
      <c r="HSA64" s="868"/>
      <c r="HSB64" s="615"/>
      <c r="HSC64" s="615"/>
      <c r="HSD64" s="615"/>
      <c r="HSE64" s="869"/>
      <c r="HSF64" s="615"/>
      <c r="HSG64" s="615"/>
      <c r="HSH64" s="615"/>
      <c r="HSI64" s="615"/>
      <c r="HSJ64" s="615"/>
      <c r="HSK64" s="615"/>
      <c r="HSL64" s="615"/>
      <c r="HSM64" s="615"/>
      <c r="HSN64" s="615"/>
      <c r="HSO64" s="1420"/>
      <c r="HSP64" s="1420"/>
      <c r="HSQ64" s="1420"/>
      <c r="HSR64" s="868"/>
      <c r="HSS64" s="615"/>
      <c r="HST64" s="615"/>
      <c r="HSU64" s="615"/>
      <c r="HSV64" s="869"/>
      <c r="HSW64" s="615"/>
      <c r="HSX64" s="615"/>
      <c r="HSY64" s="615"/>
      <c r="HSZ64" s="615"/>
      <c r="HTA64" s="615"/>
      <c r="HTB64" s="615"/>
      <c r="HTC64" s="615"/>
      <c r="HTD64" s="615"/>
      <c r="HTE64" s="615"/>
      <c r="HTF64" s="1420"/>
      <c r="HTG64" s="1420"/>
      <c r="HTH64" s="1420"/>
      <c r="HTI64" s="868"/>
      <c r="HTJ64" s="615"/>
      <c r="HTK64" s="615"/>
      <c r="HTL64" s="615"/>
      <c r="HTM64" s="869"/>
      <c r="HTN64" s="615"/>
      <c r="HTO64" s="615"/>
      <c r="HTP64" s="615"/>
      <c r="HTQ64" s="615"/>
      <c r="HTR64" s="615"/>
      <c r="HTS64" s="615"/>
      <c r="HTT64" s="615"/>
      <c r="HTU64" s="615"/>
      <c r="HTV64" s="615"/>
      <c r="HTW64" s="1420"/>
      <c r="HTX64" s="1420"/>
      <c r="HTY64" s="1420"/>
      <c r="HTZ64" s="868"/>
      <c r="HUA64" s="615"/>
      <c r="HUB64" s="615"/>
      <c r="HUC64" s="615"/>
      <c r="HUD64" s="869"/>
      <c r="HUE64" s="615"/>
      <c r="HUF64" s="615"/>
      <c r="HUG64" s="615"/>
      <c r="HUH64" s="615"/>
      <c r="HUI64" s="615"/>
      <c r="HUJ64" s="615"/>
      <c r="HUK64" s="615"/>
      <c r="HUL64" s="615"/>
      <c r="HUM64" s="615"/>
      <c r="HUN64" s="1420"/>
      <c r="HUO64" s="1420"/>
      <c r="HUP64" s="1420"/>
      <c r="HUQ64" s="868"/>
      <c r="HUR64" s="615"/>
      <c r="HUS64" s="615"/>
      <c r="HUT64" s="615"/>
      <c r="HUU64" s="869"/>
      <c r="HUV64" s="615"/>
      <c r="HUW64" s="615"/>
      <c r="HUX64" s="615"/>
      <c r="HUY64" s="615"/>
      <c r="HUZ64" s="615"/>
      <c r="HVA64" s="615"/>
      <c r="HVB64" s="615"/>
      <c r="HVC64" s="615"/>
      <c r="HVD64" s="615"/>
      <c r="HVE64" s="1420"/>
      <c r="HVF64" s="1420"/>
      <c r="HVG64" s="1420"/>
      <c r="HVH64" s="868"/>
      <c r="HVI64" s="615"/>
      <c r="HVJ64" s="615"/>
      <c r="HVK64" s="615"/>
      <c r="HVL64" s="869"/>
      <c r="HVM64" s="615"/>
      <c r="HVN64" s="615"/>
      <c r="HVO64" s="615"/>
      <c r="HVP64" s="615"/>
      <c r="HVQ64" s="615"/>
      <c r="HVR64" s="615"/>
      <c r="HVS64" s="615"/>
      <c r="HVT64" s="615"/>
      <c r="HVU64" s="615"/>
      <c r="HVV64" s="1420"/>
      <c r="HVW64" s="1420"/>
      <c r="HVX64" s="1420"/>
      <c r="HVY64" s="868"/>
      <c r="HVZ64" s="615"/>
      <c r="HWA64" s="615"/>
      <c r="HWB64" s="615"/>
      <c r="HWC64" s="869"/>
      <c r="HWD64" s="615"/>
      <c r="HWE64" s="615"/>
      <c r="HWF64" s="615"/>
      <c r="HWG64" s="615"/>
      <c r="HWH64" s="615"/>
      <c r="HWI64" s="615"/>
      <c r="HWJ64" s="615"/>
      <c r="HWK64" s="615"/>
      <c r="HWL64" s="615"/>
      <c r="HWM64" s="1420"/>
      <c r="HWN64" s="1420"/>
      <c r="HWO64" s="1420"/>
      <c r="HWP64" s="868"/>
      <c r="HWQ64" s="615"/>
      <c r="HWR64" s="615"/>
      <c r="HWS64" s="615"/>
      <c r="HWT64" s="869"/>
      <c r="HWU64" s="615"/>
      <c r="HWV64" s="615"/>
      <c r="HWW64" s="615"/>
      <c r="HWX64" s="615"/>
      <c r="HWY64" s="615"/>
      <c r="HWZ64" s="615"/>
      <c r="HXA64" s="615"/>
      <c r="HXB64" s="615"/>
      <c r="HXC64" s="615"/>
      <c r="HXD64" s="1420"/>
      <c r="HXE64" s="1420"/>
      <c r="HXF64" s="1420"/>
      <c r="HXG64" s="868"/>
      <c r="HXH64" s="615"/>
      <c r="HXI64" s="615"/>
      <c r="HXJ64" s="615"/>
      <c r="HXK64" s="869"/>
      <c r="HXL64" s="615"/>
      <c r="HXM64" s="615"/>
      <c r="HXN64" s="615"/>
      <c r="HXO64" s="615"/>
      <c r="HXP64" s="615"/>
      <c r="HXQ64" s="615"/>
      <c r="HXR64" s="615"/>
      <c r="HXS64" s="615"/>
      <c r="HXT64" s="615"/>
      <c r="HXU64" s="1420"/>
      <c r="HXV64" s="1420"/>
      <c r="HXW64" s="1420"/>
      <c r="HXX64" s="868"/>
      <c r="HXY64" s="615"/>
      <c r="HXZ64" s="615"/>
      <c r="HYA64" s="615"/>
      <c r="HYB64" s="869"/>
      <c r="HYC64" s="615"/>
      <c r="HYD64" s="615"/>
      <c r="HYE64" s="615"/>
      <c r="HYF64" s="615"/>
      <c r="HYG64" s="615"/>
      <c r="HYH64" s="615"/>
      <c r="HYI64" s="615"/>
      <c r="HYJ64" s="615"/>
      <c r="HYK64" s="615"/>
      <c r="HYL64" s="1420"/>
      <c r="HYM64" s="1420"/>
      <c r="HYN64" s="1420"/>
      <c r="HYO64" s="868"/>
      <c r="HYP64" s="615"/>
      <c r="HYQ64" s="615"/>
      <c r="HYR64" s="615"/>
      <c r="HYS64" s="869"/>
      <c r="HYT64" s="615"/>
      <c r="HYU64" s="615"/>
      <c r="HYV64" s="615"/>
      <c r="HYW64" s="615"/>
      <c r="HYX64" s="615"/>
      <c r="HYY64" s="615"/>
      <c r="HYZ64" s="615"/>
      <c r="HZA64" s="615"/>
      <c r="HZB64" s="615"/>
      <c r="HZC64" s="1420"/>
      <c r="HZD64" s="1420"/>
      <c r="HZE64" s="1420"/>
      <c r="HZF64" s="868"/>
      <c r="HZG64" s="615"/>
      <c r="HZH64" s="615"/>
      <c r="HZI64" s="615"/>
      <c r="HZJ64" s="869"/>
      <c r="HZK64" s="615"/>
      <c r="HZL64" s="615"/>
      <c r="HZM64" s="615"/>
      <c r="HZN64" s="615"/>
      <c r="HZO64" s="615"/>
      <c r="HZP64" s="615"/>
      <c r="HZQ64" s="615"/>
      <c r="HZR64" s="615"/>
      <c r="HZS64" s="615"/>
      <c r="HZT64" s="1420"/>
      <c r="HZU64" s="1420"/>
      <c r="HZV64" s="1420"/>
      <c r="HZW64" s="868"/>
      <c r="HZX64" s="615"/>
      <c r="HZY64" s="615"/>
      <c r="HZZ64" s="615"/>
      <c r="IAA64" s="869"/>
      <c r="IAB64" s="615"/>
      <c r="IAC64" s="615"/>
      <c r="IAD64" s="615"/>
      <c r="IAE64" s="615"/>
      <c r="IAF64" s="615"/>
      <c r="IAG64" s="615"/>
      <c r="IAH64" s="615"/>
      <c r="IAI64" s="615"/>
      <c r="IAJ64" s="615"/>
      <c r="IAK64" s="1420"/>
      <c r="IAL64" s="1420"/>
      <c r="IAM64" s="1420"/>
      <c r="IAN64" s="868"/>
      <c r="IAO64" s="615"/>
      <c r="IAP64" s="615"/>
      <c r="IAQ64" s="615"/>
      <c r="IAR64" s="869"/>
      <c r="IAS64" s="615"/>
      <c r="IAT64" s="615"/>
      <c r="IAU64" s="615"/>
      <c r="IAV64" s="615"/>
      <c r="IAW64" s="615"/>
      <c r="IAX64" s="615"/>
      <c r="IAY64" s="615"/>
      <c r="IAZ64" s="615"/>
      <c r="IBA64" s="615"/>
      <c r="IBB64" s="1420"/>
      <c r="IBC64" s="1420"/>
      <c r="IBD64" s="1420"/>
      <c r="IBE64" s="868"/>
      <c r="IBF64" s="615"/>
      <c r="IBG64" s="615"/>
      <c r="IBH64" s="615"/>
      <c r="IBI64" s="869"/>
      <c r="IBJ64" s="615"/>
      <c r="IBK64" s="615"/>
      <c r="IBL64" s="615"/>
      <c r="IBM64" s="615"/>
      <c r="IBN64" s="615"/>
      <c r="IBO64" s="615"/>
      <c r="IBP64" s="615"/>
      <c r="IBQ64" s="615"/>
      <c r="IBR64" s="615"/>
      <c r="IBS64" s="1420"/>
      <c r="IBT64" s="1420"/>
      <c r="IBU64" s="1420"/>
      <c r="IBV64" s="868"/>
      <c r="IBW64" s="615"/>
      <c r="IBX64" s="615"/>
      <c r="IBY64" s="615"/>
      <c r="IBZ64" s="869"/>
      <c r="ICA64" s="615"/>
      <c r="ICB64" s="615"/>
      <c r="ICC64" s="615"/>
      <c r="ICD64" s="615"/>
      <c r="ICE64" s="615"/>
      <c r="ICF64" s="615"/>
      <c r="ICG64" s="615"/>
      <c r="ICH64" s="615"/>
      <c r="ICI64" s="615"/>
      <c r="ICJ64" s="1420"/>
      <c r="ICK64" s="1420"/>
      <c r="ICL64" s="1420"/>
      <c r="ICM64" s="868"/>
      <c r="ICN64" s="615"/>
      <c r="ICO64" s="615"/>
      <c r="ICP64" s="615"/>
      <c r="ICQ64" s="869"/>
      <c r="ICR64" s="615"/>
      <c r="ICS64" s="615"/>
      <c r="ICT64" s="615"/>
      <c r="ICU64" s="615"/>
      <c r="ICV64" s="615"/>
      <c r="ICW64" s="615"/>
      <c r="ICX64" s="615"/>
      <c r="ICY64" s="615"/>
      <c r="ICZ64" s="615"/>
      <c r="IDA64" s="1420"/>
      <c r="IDB64" s="1420"/>
      <c r="IDC64" s="1420"/>
      <c r="IDD64" s="868"/>
      <c r="IDE64" s="615"/>
      <c r="IDF64" s="615"/>
      <c r="IDG64" s="615"/>
      <c r="IDH64" s="869"/>
      <c r="IDI64" s="615"/>
      <c r="IDJ64" s="615"/>
      <c r="IDK64" s="615"/>
      <c r="IDL64" s="615"/>
      <c r="IDM64" s="615"/>
      <c r="IDN64" s="615"/>
      <c r="IDO64" s="615"/>
      <c r="IDP64" s="615"/>
      <c r="IDQ64" s="615"/>
      <c r="IDR64" s="1420"/>
      <c r="IDS64" s="1420"/>
      <c r="IDT64" s="1420"/>
      <c r="IDU64" s="868"/>
      <c r="IDV64" s="615"/>
      <c r="IDW64" s="615"/>
      <c r="IDX64" s="615"/>
      <c r="IDY64" s="869"/>
      <c r="IDZ64" s="615"/>
      <c r="IEA64" s="615"/>
      <c r="IEB64" s="615"/>
      <c r="IEC64" s="615"/>
      <c r="IED64" s="615"/>
      <c r="IEE64" s="615"/>
      <c r="IEF64" s="615"/>
      <c r="IEG64" s="615"/>
      <c r="IEH64" s="615"/>
      <c r="IEI64" s="1420"/>
      <c r="IEJ64" s="1420"/>
      <c r="IEK64" s="1420"/>
      <c r="IEL64" s="868"/>
      <c r="IEM64" s="615"/>
      <c r="IEN64" s="615"/>
      <c r="IEO64" s="615"/>
      <c r="IEP64" s="869"/>
      <c r="IEQ64" s="615"/>
      <c r="IER64" s="615"/>
      <c r="IES64" s="615"/>
      <c r="IET64" s="615"/>
      <c r="IEU64" s="615"/>
      <c r="IEV64" s="615"/>
      <c r="IEW64" s="615"/>
      <c r="IEX64" s="615"/>
      <c r="IEY64" s="615"/>
      <c r="IEZ64" s="1420"/>
      <c r="IFA64" s="1420"/>
      <c r="IFB64" s="1420"/>
      <c r="IFC64" s="868"/>
      <c r="IFD64" s="615"/>
      <c r="IFE64" s="615"/>
      <c r="IFF64" s="615"/>
      <c r="IFG64" s="869"/>
      <c r="IFH64" s="615"/>
      <c r="IFI64" s="615"/>
      <c r="IFJ64" s="615"/>
      <c r="IFK64" s="615"/>
      <c r="IFL64" s="615"/>
      <c r="IFM64" s="615"/>
      <c r="IFN64" s="615"/>
      <c r="IFO64" s="615"/>
      <c r="IFP64" s="615"/>
      <c r="IFQ64" s="1420"/>
      <c r="IFR64" s="1420"/>
      <c r="IFS64" s="1420"/>
      <c r="IFT64" s="868"/>
      <c r="IFU64" s="615"/>
      <c r="IFV64" s="615"/>
      <c r="IFW64" s="615"/>
      <c r="IFX64" s="869"/>
      <c r="IFY64" s="615"/>
      <c r="IFZ64" s="615"/>
      <c r="IGA64" s="615"/>
      <c r="IGB64" s="615"/>
      <c r="IGC64" s="615"/>
      <c r="IGD64" s="615"/>
      <c r="IGE64" s="615"/>
      <c r="IGF64" s="615"/>
      <c r="IGG64" s="615"/>
      <c r="IGH64" s="1420"/>
      <c r="IGI64" s="1420"/>
      <c r="IGJ64" s="1420"/>
      <c r="IGK64" s="868"/>
      <c r="IGL64" s="615"/>
      <c r="IGM64" s="615"/>
      <c r="IGN64" s="615"/>
      <c r="IGO64" s="869"/>
      <c r="IGP64" s="615"/>
      <c r="IGQ64" s="615"/>
      <c r="IGR64" s="615"/>
      <c r="IGS64" s="615"/>
      <c r="IGT64" s="615"/>
      <c r="IGU64" s="615"/>
      <c r="IGV64" s="615"/>
      <c r="IGW64" s="615"/>
      <c r="IGX64" s="615"/>
      <c r="IGY64" s="1420"/>
      <c r="IGZ64" s="1420"/>
      <c r="IHA64" s="1420"/>
      <c r="IHB64" s="868"/>
      <c r="IHC64" s="615"/>
      <c r="IHD64" s="615"/>
      <c r="IHE64" s="615"/>
      <c r="IHF64" s="869"/>
      <c r="IHG64" s="615"/>
      <c r="IHH64" s="615"/>
      <c r="IHI64" s="615"/>
      <c r="IHJ64" s="615"/>
      <c r="IHK64" s="615"/>
      <c r="IHL64" s="615"/>
      <c r="IHM64" s="615"/>
      <c r="IHN64" s="615"/>
      <c r="IHO64" s="615"/>
      <c r="IHP64" s="1420"/>
      <c r="IHQ64" s="1420"/>
      <c r="IHR64" s="1420"/>
      <c r="IHS64" s="868"/>
      <c r="IHT64" s="615"/>
      <c r="IHU64" s="615"/>
      <c r="IHV64" s="615"/>
      <c r="IHW64" s="869"/>
      <c r="IHX64" s="615"/>
      <c r="IHY64" s="615"/>
      <c r="IHZ64" s="615"/>
      <c r="IIA64" s="615"/>
      <c r="IIB64" s="615"/>
      <c r="IIC64" s="615"/>
      <c r="IID64" s="615"/>
      <c r="IIE64" s="615"/>
      <c r="IIF64" s="615"/>
      <c r="IIG64" s="1420"/>
      <c r="IIH64" s="1420"/>
      <c r="III64" s="1420"/>
      <c r="IIJ64" s="868"/>
      <c r="IIK64" s="615"/>
      <c r="IIL64" s="615"/>
      <c r="IIM64" s="615"/>
      <c r="IIN64" s="869"/>
      <c r="IIO64" s="615"/>
      <c r="IIP64" s="615"/>
      <c r="IIQ64" s="615"/>
      <c r="IIR64" s="615"/>
      <c r="IIS64" s="615"/>
      <c r="IIT64" s="615"/>
      <c r="IIU64" s="615"/>
      <c r="IIV64" s="615"/>
      <c r="IIW64" s="615"/>
      <c r="IIX64" s="1420"/>
      <c r="IIY64" s="1420"/>
      <c r="IIZ64" s="1420"/>
      <c r="IJA64" s="868"/>
      <c r="IJB64" s="615"/>
      <c r="IJC64" s="615"/>
      <c r="IJD64" s="615"/>
      <c r="IJE64" s="869"/>
      <c r="IJF64" s="615"/>
      <c r="IJG64" s="615"/>
      <c r="IJH64" s="615"/>
      <c r="IJI64" s="615"/>
      <c r="IJJ64" s="615"/>
      <c r="IJK64" s="615"/>
      <c r="IJL64" s="615"/>
      <c r="IJM64" s="615"/>
      <c r="IJN64" s="615"/>
      <c r="IJO64" s="1420"/>
      <c r="IJP64" s="1420"/>
      <c r="IJQ64" s="1420"/>
      <c r="IJR64" s="868"/>
      <c r="IJS64" s="615"/>
      <c r="IJT64" s="615"/>
      <c r="IJU64" s="615"/>
      <c r="IJV64" s="869"/>
      <c r="IJW64" s="615"/>
      <c r="IJX64" s="615"/>
      <c r="IJY64" s="615"/>
      <c r="IJZ64" s="615"/>
      <c r="IKA64" s="615"/>
      <c r="IKB64" s="615"/>
      <c r="IKC64" s="615"/>
      <c r="IKD64" s="615"/>
      <c r="IKE64" s="615"/>
      <c r="IKF64" s="1420"/>
      <c r="IKG64" s="1420"/>
      <c r="IKH64" s="1420"/>
      <c r="IKI64" s="868"/>
      <c r="IKJ64" s="615"/>
      <c r="IKK64" s="615"/>
      <c r="IKL64" s="615"/>
      <c r="IKM64" s="869"/>
      <c r="IKN64" s="615"/>
      <c r="IKO64" s="615"/>
      <c r="IKP64" s="615"/>
      <c r="IKQ64" s="615"/>
      <c r="IKR64" s="615"/>
      <c r="IKS64" s="615"/>
      <c r="IKT64" s="615"/>
      <c r="IKU64" s="615"/>
      <c r="IKV64" s="615"/>
      <c r="IKW64" s="1420"/>
      <c r="IKX64" s="1420"/>
      <c r="IKY64" s="1420"/>
      <c r="IKZ64" s="868"/>
      <c r="ILA64" s="615"/>
      <c r="ILB64" s="615"/>
      <c r="ILC64" s="615"/>
      <c r="ILD64" s="869"/>
      <c r="ILE64" s="615"/>
      <c r="ILF64" s="615"/>
      <c r="ILG64" s="615"/>
      <c r="ILH64" s="615"/>
      <c r="ILI64" s="615"/>
      <c r="ILJ64" s="615"/>
      <c r="ILK64" s="615"/>
      <c r="ILL64" s="615"/>
      <c r="ILM64" s="615"/>
      <c r="ILN64" s="1420"/>
      <c r="ILO64" s="1420"/>
      <c r="ILP64" s="1420"/>
      <c r="ILQ64" s="868"/>
      <c r="ILR64" s="615"/>
      <c r="ILS64" s="615"/>
      <c r="ILT64" s="615"/>
      <c r="ILU64" s="869"/>
      <c r="ILV64" s="615"/>
      <c r="ILW64" s="615"/>
      <c r="ILX64" s="615"/>
      <c r="ILY64" s="615"/>
      <c r="ILZ64" s="615"/>
      <c r="IMA64" s="615"/>
      <c r="IMB64" s="615"/>
      <c r="IMC64" s="615"/>
      <c r="IMD64" s="615"/>
      <c r="IME64" s="1420"/>
      <c r="IMF64" s="1420"/>
      <c r="IMG64" s="1420"/>
      <c r="IMH64" s="868"/>
      <c r="IMI64" s="615"/>
      <c r="IMJ64" s="615"/>
      <c r="IMK64" s="615"/>
      <c r="IML64" s="869"/>
      <c r="IMM64" s="615"/>
      <c r="IMN64" s="615"/>
      <c r="IMO64" s="615"/>
      <c r="IMP64" s="615"/>
      <c r="IMQ64" s="615"/>
      <c r="IMR64" s="615"/>
      <c r="IMS64" s="615"/>
      <c r="IMT64" s="615"/>
      <c r="IMU64" s="615"/>
      <c r="IMV64" s="1420"/>
      <c r="IMW64" s="1420"/>
      <c r="IMX64" s="1420"/>
      <c r="IMY64" s="868"/>
      <c r="IMZ64" s="615"/>
      <c r="INA64" s="615"/>
      <c r="INB64" s="615"/>
      <c r="INC64" s="869"/>
      <c r="IND64" s="615"/>
      <c r="INE64" s="615"/>
      <c r="INF64" s="615"/>
      <c r="ING64" s="615"/>
      <c r="INH64" s="615"/>
      <c r="INI64" s="615"/>
      <c r="INJ64" s="615"/>
      <c r="INK64" s="615"/>
      <c r="INL64" s="615"/>
      <c r="INM64" s="1420"/>
      <c r="INN64" s="1420"/>
      <c r="INO64" s="1420"/>
      <c r="INP64" s="868"/>
      <c r="INQ64" s="615"/>
      <c r="INR64" s="615"/>
      <c r="INS64" s="615"/>
      <c r="INT64" s="869"/>
      <c r="INU64" s="615"/>
      <c r="INV64" s="615"/>
      <c r="INW64" s="615"/>
      <c r="INX64" s="615"/>
      <c r="INY64" s="615"/>
      <c r="INZ64" s="615"/>
      <c r="IOA64" s="615"/>
      <c r="IOB64" s="615"/>
      <c r="IOC64" s="615"/>
      <c r="IOD64" s="1420"/>
      <c r="IOE64" s="1420"/>
      <c r="IOF64" s="1420"/>
      <c r="IOG64" s="868"/>
      <c r="IOH64" s="615"/>
      <c r="IOI64" s="615"/>
      <c r="IOJ64" s="615"/>
      <c r="IOK64" s="869"/>
      <c r="IOL64" s="615"/>
      <c r="IOM64" s="615"/>
      <c r="ION64" s="615"/>
      <c r="IOO64" s="615"/>
      <c r="IOP64" s="615"/>
      <c r="IOQ64" s="615"/>
      <c r="IOR64" s="615"/>
      <c r="IOS64" s="615"/>
      <c r="IOT64" s="615"/>
      <c r="IOU64" s="1420"/>
      <c r="IOV64" s="1420"/>
      <c r="IOW64" s="1420"/>
      <c r="IOX64" s="868"/>
      <c r="IOY64" s="615"/>
      <c r="IOZ64" s="615"/>
      <c r="IPA64" s="615"/>
      <c r="IPB64" s="869"/>
      <c r="IPC64" s="615"/>
      <c r="IPD64" s="615"/>
      <c r="IPE64" s="615"/>
      <c r="IPF64" s="615"/>
      <c r="IPG64" s="615"/>
      <c r="IPH64" s="615"/>
      <c r="IPI64" s="615"/>
      <c r="IPJ64" s="615"/>
      <c r="IPK64" s="615"/>
      <c r="IPL64" s="1420"/>
      <c r="IPM64" s="1420"/>
      <c r="IPN64" s="1420"/>
      <c r="IPO64" s="868"/>
      <c r="IPP64" s="615"/>
      <c r="IPQ64" s="615"/>
      <c r="IPR64" s="615"/>
      <c r="IPS64" s="869"/>
      <c r="IPT64" s="615"/>
      <c r="IPU64" s="615"/>
      <c r="IPV64" s="615"/>
      <c r="IPW64" s="615"/>
      <c r="IPX64" s="615"/>
      <c r="IPY64" s="615"/>
      <c r="IPZ64" s="615"/>
      <c r="IQA64" s="615"/>
      <c r="IQB64" s="615"/>
      <c r="IQC64" s="1420"/>
      <c r="IQD64" s="1420"/>
      <c r="IQE64" s="1420"/>
      <c r="IQF64" s="868"/>
      <c r="IQG64" s="615"/>
      <c r="IQH64" s="615"/>
      <c r="IQI64" s="615"/>
      <c r="IQJ64" s="869"/>
      <c r="IQK64" s="615"/>
      <c r="IQL64" s="615"/>
      <c r="IQM64" s="615"/>
      <c r="IQN64" s="615"/>
      <c r="IQO64" s="615"/>
      <c r="IQP64" s="615"/>
      <c r="IQQ64" s="615"/>
      <c r="IQR64" s="615"/>
      <c r="IQS64" s="615"/>
      <c r="IQT64" s="1420"/>
      <c r="IQU64" s="1420"/>
      <c r="IQV64" s="1420"/>
      <c r="IQW64" s="868"/>
      <c r="IQX64" s="615"/>
      <c r="IQY64" s="615"/>
      <c r="IQZ64" s="615"/>
      <c r="IRA64" s="869"/>
      <c r="IRB64" s="615"/>
      <c r="IRC64" s="615"/>
      <c r="IRD64" s="615"/>
      <c r="IRE64" s="615"/>
      <c r="IRF64" s="615"/>
      <c r="IRG64" s="615"/>
      <c r="IRH64" s="615"/>
      <c r="IRI64" s="615"/>
      <c r="IRJ64" s="615"/>
      <c r="IRK64" s="1420"/>
      <c r="IRL64" s="1420"/>
      <c r="IRM64" s="1420"/>
      <c r="IRN64" s="868"/>
      <c r="IRO64" s="615"/>
      <c r="IRP64" s="615"/>
      <c r="IRQ64" s="615"/>
      <c r="IRR64" s="869"/>
      <c r="IRS64" s="615"/>
      <c r="IRT64" s="615"/>
      <c r="IRU64" s="615"/>
      <c r="IRV64" s="615"/>
      <c r="IRW64" s="615"/>
      <c r="IRX64" s="615"/>
      <c r="IRY64" s="615"/>
      <c r="IRZ64" s="615"/>
      <c r="ISA64" s="615"/>
      <c r="ISB64" s="1420"/>
      <c r="ISC64" s="1420"/>
      <c r="ISD64" s="1420"/>
      <c r="ISE64" s="868"/>
      <c r="ISF64" s="615"/>
      <c r="ISG64" s="615"/>
      <c r="ISH64" s="615"/>
      <c r="ISI64" s="869"/>
      <c r="ISJ64" s="615"/>
      <c r="ISK64" s="615"/>
      <c r="ISL64" s="615"/>
      <c r="ISM64" s="615"/>
      <c r="ISN64" s="615"/>
      <c r="ISO64" s="615"/>
      <c r="ISP64" s="615"/>
      <c r="ISQ64" s="615"/>
      <c r="ISR64" s="615"/>
      <c r="ISS64" s="1420"/>
      <c r="IST64" s="1420"/>
      <c r="ISU64" s="1420"/>
      <c r="ISV64" s="868"/>
      <c r="ISW64" s="615"/>
      <c r="ISX64" s="615"/>
      <c r="ISY64" s="615"/>
      <c r="ISZ64" s="869"/>
      <c r="ITA64" s="615"/>
      <c r="ITB64" s="615"/>
      <c r="ITC64" s="615"/>
      <c r="ITD64" s="615"/>
      <c r="ITE64" s="615"/>
      <c r="ITF64" s="615"/>
      <c r="ITG64" s="615"/>
      <c r="ITH64" s="615"/>
      <c r="ITI64" s="615"/>
      <c r="ITJ64" s="1420"/>
      <c r="ITK64" s="1420"/>
      <c r="ITL64" s="1420"/>
      <c r="ITM64" s="868"/>
      <c r="ITN64" s="615"/>
      <c r="ITO64" s="615"/>
      <c r="ITP64" s="615"/>
      <c r="ITQ64" s="869"/>
      <c r="ITR64" s="615"/>
      <c r="ITS64" s="615"/>
      <c r="ITT64" s="615"/>
      <c r="ITU64" s="615"/>
      <c r="ITV64" s="615"/>
      <c r="ITW64" s="615"/>
      <c r="ITX64" s="615"/>
      <c r="ITY64" s="615"/>
      <c r="ITZ64" s="615"/>
      <c r="IUA64" s="1420"/>
      <c r="IUB64" s="1420"/>
      <c r="IUC64" s="1420"/>
      <c r="IUD64" s="868"/>
      <c r="IUE64" s="615"/>
      <c r="IUF64" s="615"/>
      <c r="IUG64" s="615"/>
      <c r="IUH64" s="869"/>
      <c r="IUI64" s="615"/>
      <c r="IUJ64" s="615"/>
      <c r="IUK64" s="615"/>
      <c r="IUL64" s="615"/>
      <c r="IUM64" s="615"/>
      <c r="IUN64" s="615"/>
      <c r="IUO64" s="615"/>
      <c r="IUP64" s="615"/>
      <c r="IUQ64" s="615"/>
      <c r="IUR64" s="1420"/>
      <c r="IUS64" s="1420"/>
      <c r="IUT64" s="1420"/>
      <c r="IUU64" s="868"/>
      <c r="IUV64" s="615"/>
      <c r="IUW64" s="615"/>
      <c r="IUX64" s="615"/>
      <c r="IUY64" s="869"/>
      <c r="IUZ64" s="615"/>
      <c r="IVA64" s="615"/>
      <c r="IVB64" s="615"/>
      <c r="IVC64" s="615"/>
      <c r="IVD64" s="615"/>
      <c r="IVE64" s="615"/>
      <c r="IVF64" s="615"/>
      <c r="IVG64" s="615"/>
      <c r="IVH64" s="615"/>
      <c r="IVI64" s="1420"/>
      <c r="IVJ64" s="1420"/>
      <c r="IVK64" s="1420"/>
      <c r="IVL64" s="868"/>
      <c r="IVM64" s="615"/>
      <c r="IVN64" s="615"/>
      <c r="IVO64" s="615"/>
      <c r="IVP64" s="869"/>
      <c r="IVQ64" s="615"/>
      <c r="IVR64" s="615"/>
      <c r="IVS64" s="615"/>
      <c r="IVT64" s="615"/>
      <c r="IVU64" s="615"/>
      <c r="IVV64" s="615"/>
      <c r="IVW64" s="615"/>
      <c r="IVX64" s="615"/>
      <c r="IVY64" s="615"/>
      <c r="IVZ64" s="1420"/>
      <c r="IWA64" s="1420"/>
      <c r="IWB64" s="1420"/>
      <c r="IWC64" s="868"/>
      <c r="IWD64" s="615"/>
      <c r="IWE64" s="615"/>
      <c r="IWF64" s="615"/>
      <c r="IWG64" s="869"/>
      <c r="IWH64" s="615"/>
      <c r="IWI64" s="615"/>
      <c r="IWJ64" s="615"/>
      <c r="IWK64" s="615"/>
      <c r="IWL64" s="615"/>
      <c r="IWM64" s="615"/>
      <c r="IWN64" s="615"/>
      <c r="IWO64" s="615"/>
      <c r="IWP64" s="615"/>
      <c r="IWQ64" s="1420"/>
      <c r="IWR64" s="1420"/>
      <c r="IWS64" s="1420"/>
      <c r="IWT64" s="868"/>
      <c r="IWU64" s="615"/>
      <c r="IWV64" s="615"/>
      <c r="IWW64" s="615"/>
      <c r="IWX64" s="869"/>
      <c r="IWY64" s="615"/>
      <c r="IWZ64" s="615"/>
      <c r="IXA64" s="615"/>
      <c r="IXB64" s="615"/>
      <c r="IXC64" s="615"/>
      <c r="IXD64" s="615"/>
      <c r="IXE64" s="615"/>
      <c r="IXF64" s="615"/>
      <c r="IXG64" s="615"/>
      <c r="IXH64" s="1420"/>
      <c r="IXI64" s="1420"/>
      <c r="IXJ64" s="1420"/>
      <c r="IXK64" s="868"/>
      <c r="IXL64" s="615"/>
      <c r="IXM64" s="615"/>
      <c r="IXN64" s="615"/>
      <c r="IXO64" s="869"/>
      <c r="IXP64" s="615"/>
      <c r="IXQ64" s="615"/>
      <c r="IXR64" s="615"/>
      <c r="IXS64" s="615"/>
      <c r="IXT64" s="615"/>
      <c r="IXU64" s="615"/>
      <c r="IXV64" s="615"/>
      <c r="IXW64" s="615"/>
      <c r="IXX64" s="615"/>
      <c r="IXY64" s="1420"/>
      <c r="IXZ64" s="1420"/>
      <c r="IYA64" s="1420"/>
      <c r="IYB64" s="868"/>
      <c r="IYC64" s="615"/>
      <c r="IYD64" s="615"/>
      <c r="IYE64" s="615"/>
      <c r="IYF64" s="869"/>
      <c r="IYG64" s="615"/>
      <c r="IYH64" s="615"/>
      <c r="IYI64" s="615"/>
      <c r="IYJ64" s="615"/>
      <c r="IYK64" s="615"/>
      <c r="IYL64" s="615"/>
      <c r="IYM64" s="615"/>
      <c r="IYN64" s="615"/>
      <c r="IYO64" s="615"/>
      <c r="IYP64" s="1420"/>
      <c r="IYQ64" s="1420"/>
      <c r="IYR64" s="1420"/>
      <c r="IYS64" s="868"/>
      <c r="IYT64" s="615"/>
      <c r="IYU64" s="615"/>
      <c r="IYV64" s="615"/>
      <c r="IYW64" s="869"/>
      <c r="IYX64" s="615"/>
      <c r="IYY64" s="615"/>
      <c r="IYZ64" s="615"/>
      <c r="IZA64" s="615"/>
      <c r="IZB64" s="615"/>
      <c r="IZC64" s="615"/>
      <c r="IZD64" s="615"/>
      <c r="IZE64" s="615"/>
      <c r="IZF64" s="615"/>
      <c r="IZG64" s="1420"/>
      <c r="IZH64" s="1420"/>
      <c r="IZI64" s="1420"/>
      <c r="IZJ64" s="868"/>
      <c r="IZK64" s="615"/>
      <c r="IZL64" s="615"/>
      <c r="IZM64" s="615"/>
      <c r="IZN64" s="869"/>
      <c r="IZO64" s="615"/>
      <c r="IZP64" s="615"/>
      <c r="IZQ64" s="615"/>
      <c r="IZR64" s="615"/>
      <c r="IZS64" s="615"/>
      <c r="IZT64" s="615"/>
      <c r="IZU64" s="615"/>
      <c r="IZV64" s="615"/>
      <c r="IZW64" s="615"/>
      <c r="IZX64" s="1420"/>
      <c r="IZY64" s="1420"/>
      <c r="IZZ64" s="1420"/>
      <c r="JAA64" s="868"/>
      <c r="JAB64" s="615"/>
      <c r="JAC64" s="615"/>
      <c r="JAD64" s="615"/>
      <c r="JAE64" s="869"/>
      <c r="JAF64" s="615"/>
      <c r="JAG64" s="615"/>
      <c r="JAH64" s="615"/>
      <c r="JAI64" s="615"/>
      <c r="JAJ64" s="615"/>
      <c r="JAK64" s="615"/>
      <c r="JAL64" s="615"/>
      <c r="JAM64" s="615"/>
      <c r="JAN64" s="615"/>
      <c r="JAO64" s="1420"/>
      <c r="JAP64" s="1420"/>
      <c r="JAQ64" s="1420"/>
      <c r="JAR64" s="868"/>
      <c r="JAS64" s="615"/>
      <c r="JAT64" s="615"/>
      <c r="JAU64" s="615"/>
      <c r="JAV64" s="869"/>
      <c r="JAW64" s="615"/>
      <c r="JAX64" s="615"/>
      <c r="JAY64" s="615"/>
      <c r="JAZ64" s="615"/>
      <c r="JBA64" s="615"/>
      <c r="JBB64" s="615"/>
      <c r="JBC64" s="615"/>
      <c r="JBD64" s="615"/>
      <c r="JBE64" s="615"/>
      <c r="JBF64" s="1420"/>
      <c r="JBG64" s="1420"/>
      <c r="JBH64" s="1420"/>
      <c r="JBI64" s="868"/>
      <c r="JBJ64" s="615"/>
      <c r="JBK64" s="615"/>
      <c r="JBL64" s="615"/>
      <c r="JBM64" s="869"/>
      <c r="JBN64" s="615"/>
      <c r="JBO64" s="615"/>
      <c r="JBP64" s="615"/>
      <c r="JBQ64" s="615"/>
      <c r="JBR64" s="615"/>
      <c r="JBS64" s="615"/>
      <c r="JBT64" s="615"/>
      <c r="JBU64" s="615"/>
      <c r="JBV64" s="615"/>
      <c r="JBW64" s="1420"/>
      <c r="JBX64" s="1420"/>
      <c r="JBY64" s="1420"/>
      <c r="JBZ64" s="868"/>
      <c r="JCA64" s="615"/>
      <c r="JCB64" s="615"/>
      <c r="JCC64" s="615"/>
      <c r="JCD64" s="869"/>
      <c r="JCE64" s="615"/>
      <c r="JCF64" s="615"/>
      <c r="JCG64" s="615"/>
      <c r="JCH64" s="615"/>
      <c r="JCI64" s="615"/>
      <c r="JCJ64" s="615"/>
      <c r="JCK64" s="615"/>
      <c r="JCL64" s="615"/>
      <c r="JCM64" s="615"/>
      <c r="JCN64" s="1420"/>
      <c r="JCO64" s="1420"/>
      <c r="JCP64" s="1420"/>
      <c r="JCQ64" s="868"/>
      <c r="JCR64" s="615"/>
      <c r="JCS64" s="615"/>
      <c r="JCT64" s="615"/>
      <c r="JCU64" s="869"/>
      <c r="JCV64" s="615"/>
      <c r="JCW64" s="615"/>
      <c r="JCX64" s="615"/>
      <c r="JCY64" s="615"/>
      <c r="JCZ64" s="615"/>
      <c r="JDA64" s="615"/>
      <c r="JDB64" s="615"/>
      <c r="JDC64" s="615"/>
      <c r="JDD64" s="615"/>
      <c r="JDE64" s="1420"/>
      <c r="JDF64" s="1420"/>
      <c r="JDG64" s="1420"/>
      <c r="JDH64" s="868"/>
      <c r="JDI64" s="615"/>
      <c r="JDJ64" s="615"/>
      <c r="JDK64" s="615"/>
      <c r="JDL64" s="869"/>
      <c r="JDM64" s="615"/>
      <c r="JDN64" s="615"/>
      <c r="JDO64" s="615"/>
      <c r="JDP64" s="615"/>
      <c r="JDQ64" s="615"/>
      <c r="JDR64" s="615"/>
      <c r="JDS64" s="615"/>
      <c r="JDT64" s="615"/>
      <c r="JDU64" s="615"/>
      <c r="JDV64" s="1420"/>
      <c r="JDW64" s="1420"/>
      <c r="JDX64" s="1420"/>
      <c r="JDY64" s="868"/>
      <c r="JDZ64" s="615"/>
      <c r="JEA64" s="615"/>
      <c r="JEB64" s="615"/>
      <c r="JEC64" s="869"/>
      <c r="JED64" s="615"/>
      <c r="JEE64" s="615"/>
      <c r="JEF64" s="615"/>
      <c r="JEG64" s="615"/>
      <c r="JEH64" s="615"/>
      <c r="JEI64" s="615"/>
      <c r="JEJ64" s="615"/>
      <c r="JEK64" s="615"/>
      <c r="JEL64" s="615"/>
      <c r="JEM64" s="1420"/>
      <c r="JEN64" s="1420"/>
      <c r="JEO64" s="1420"/>
      <c r="JEP64" s="868"/>
      <c r="JEQ64" s="615"/>
      <c r="JER64" s="615"/>
      <c r="JES64" s="615"/>
      <c r="JET64" s="869"/>
      <c r="JEU64" s="615"/>
      <c r="JEV64" s="615"/>
      <c r="JEW64" s="615"/>
      <c r="JEX64" s="615"/>
      <c r="JEY64" s="615"/>
      <c r="JEZ64" s="615"/>
      <c r="JFA64" s="615"/>
      <c r="JFB64" s="615"/>
      <c r="JFC64" s="615"/>
      <c r="JFD64" s="1420"/>
      <c r="JFE64" s="1420"/>
      <c r="JFF64" s="1420"/>
      <c r="JFG64" s="868"/>
      <c r="JFH64" s="615"/>
      <c r="JFI64" s="615"/>
      <c r="JFJ64" s="615"/>
      <c r="JFK64" s="869"/>
      <c r="JFL64" s="615"/>
      <c r="JFM64" s="615"/>
      <c r="JFN64" s="615"/>
      <c r="JFO64" s="615"/>
      <c r="JFP64" s="615"/>
      <c r="JFQ64" s="615"/>
      <c r="JFR64" s="615"/>
      <c r="JFS64" s="615"/>
      <c r="JFT64" s="615"/>
      <c r="JFU64" s="1420"/>
      <c r="JFV64" s="1420"/>
      <c r="JFW64" s="1420"/>
      <c r="JFX64" s="868"/>
      <c r="JFY64" s="615"/>
      <c r="JFZ64" s="615"/>
      <c r="JGA64" s="615"/>
      <c r="JGB64" s="869"/>
      <c r="JGC64" s="615"/>
      <c r="JGD64" s="615"/>
      <c r="JGE64" s="615"/>
      <c r="JGF64" s="615"/>
      <c r="JGG64" s="615"/>
      <c r="JGH64" s="615"/>
      <c r="JGI64" s="615"/>
      <c r="JGJ64" s="615"/>
      <c r="JGK64" s="615"/>
      <c r="JGL64" s="1420"/>
      <c r="JGM64" s="1420"/>
      <c r="JGN64" s="1420"/>
      <c r="JGO64" s="868"/>
      <c r="JGP64" s="615"/>
      <c r="JGQ64" s="615"/>
      <c r="JGR64" s="615"/>
      <c r="JGS64" s="869"/>
      <c r="JGT64" s="615"/>
      <c r="JGU64" s="615"/>
      <c r="JGV64" s="615"/>
      <c r="JGW64" s="615"/>
      <c r="JGX64" s="615"/>
      <c r="JGY64" s="615"/>
      <c r="JGZ64" s="615"/>
      <c r="JHA64" s="615"/>
      <c r="JHB64" s="615"/>
      <c r="JHC64" s="1420"/>
      <c r="JHD64" s="1420"/>
      <c r="JHE64" s="1420"/>
      <c r="JHF64" s="868"/>
      <c r="JHG64" s="615"/>
      <c r="JHH64" s="615"/>
      <c r="JHI64" s="615"/>
      <c r="JHJ64" s="869"/>
      <c r="JHK64" s="615"/>
      <c r="JHL64" s="615"/>
      <c r="JHM64" s="615"/>
      <c r="JHN64" s="615"/>
      <c r="JHO64" s="615"/>
      <c r="JHP64" s="615"/>
      <c r="JHQ64" s="615"/>
      <c r="JHR64" s="615"/>
      <c r="JHS64" s="615"/>
      <c r="JHT64" s="1420"/>
      <c r="JHU64" s="1420"/>
      <c r="JHV64" s="1420"/>
      <c r="JHW64" s="868"/>
      <c r="JHX64" s="615"/>
      <c r="JHY64" s="615"/>
      <c r="JHZ64" s="615"/>
      <c r="JIA64" s="869"/>
      <c r="JIB64" s="615"/>
      <c r="JIC64" s="615"/>
      <c r="JID64" s="615"/>
      <c r="JIE64" s="615"/>
      <c r="JIF64" s="615"/>
      <c r="JIG64" s="615"/>
      <c r="JIH64" s="615"/>
      <c r="JII64" s="615"/>
      <c r="JIJ64" s="615"/>
      <c r="JIK64" s="1420"/>
      <c r="JIL64" s="1420"/>
      <c r="JIM64" s="1420"/>
      <c r="JIN64" s="868"/>
      <c r="JIO64" s="615"/>
      <c r="JIP64" s="615"/>
      <c r="JIQ64" s="615"/>
      <c r="JIR64" s="869"/>
      <c r="JIS64" s="615"/>
      <c r="JIT64" s="615"/>
      <c r="JIU64" s="615"/>
      <c r="JIV64" s="615"/>
      <c r="JIW64" s="615"/>
      <c r="JIX64" s="615"/>
      <c r="JIY64" s="615"/>
      <c r="JIZ64" s="615"/>
      <c r="JJA64" s="615"/>
      <c r="JJB64" s="1420"/>
      <c r="JJC64" s="1420"/>
      <c r="JJD64" s="1420"/>
      <c r="JJE64" s="868"/>
      <c r="JJF64" s="615"/>
      <c r="JJG64" s="615"/>
      <c r="JJH64" s="615"/>
      <c r="JJI64" s="869"/>
      <c r="JJJ64" s="615"/>
      <c r="JJK64" s="615"/>
      <c r="JJL64" s="615"/>
      <c r="JJM64" s="615"/>
      <c r="JJN64" s="615"/>
      <c r="JJO64" s="615"/>
      <c r="JJP64" s="615"/>
      <c r="JJQ64" s="615"/>
      <c r="JJR64" s="615"/>
      <c r="JJS64" s="1420"/>
      <c r="JJT64" s="1420"/>
      <c r="JJU64" s="1420"/>
      <c r="JJV64" s="868"/>
      <c r="JJW64" s="615"/>
      <c r="JJX64" s="615"/>
      <c r="JJY64" s="615"/>
      <c r="JJZ64" s="869"/>
      <c r="JKA64" s="615"/>
      <c r="JKB64" s="615"/>
      <c r="JKC64" s="615"/>
      <c r="JKD64" s="615"/>
      <c r="JKE64" s="615"/>
      <c r="JKF64" s="615"/>
      <c r="JKG64" s="615"/>
      <c r="JKH64" s="615"/>
      <c r="JKI64" s="615"/>
      <c r="JKJ64" s="1420"/>
      <c r="JKK64" s="1420"/>
      <c r="JKL64" s="1420"/>
      <c r="JKM64" s="868"/>
      <c r="JKN64" s="615"/>
      <c r="JKO64" s="615"/>
      <c r="JKP64" s="615"/>
      <c r="JKQ64" s="869"/>
      <c r="JKR64" s="615"/>
      <c r="JKS64" s="615"/>
      <c r="JKT64" s="615"/>
      <c r="JKU64" s="615"/>
      <c r="JKV64" s="615"/>
      <c r="JKW64" s="615"/>
      <c r="JKX64" s="615"/>
      <c r="JKY64" s="615"/>
      <c r="JKZ64" s="615"/>
      <c r="JLA64" s="1420"/>
      <c r="JLB64" s="1420"/>
      <c r="JLC64" s="1420"/>
      <c r="JLD64" s="868"/>
      <c r="JLE64" s="615"/>
      <c r="JLF64" s="615"/>
      <c r="JLG64" s="615"/>
      <c r="JLH64" s="869"/>
      <c r="JLI64" s="615"/>
      <c r="JLJ64" s="615"/>
      <c r="JLK64" s="615"/>
      <c r="JLL64" s="615"/>
      <c r="JLM64" s="615"/>
      <c r="JLN64" s="615"/>
      <c r="JLO64" s="615"/>
      <c r="JLP64" s="615"/>
      <c r="JLQ64" s="615"/>
      <c r="JLR64" s="1420"/>
      <c r="JLS64" s="1420"/>
      <c r="JLT64" s="1420"/>
      <c r="JLU64" s="868"/>
      <c r="JLV64" s="615"/>
      <c r="JLW64" s="615"/>
      <c r="JLX64" s="615"/>
      <c r="JLY64" s="869"/>
      <c r="JLZ64" s="615"/>
      <c r="JMA64" s="615"/>
      <c r="JMB64" s="615"/>
      <c r="JMC64" s="615"/>
      <c r="JMD64" s="615"/>
      <c r="JME64" s="615"/>
      <c r="JMF64" s="615"/>
      <c r="JMG64" s="615"/>
      <c r="JMH64" s="615"/>
      <c r="JMI64" s="1420"/>
      <c r="JMJ64" s="1420"/>
      <c r="JMK64" s="1420"/>
      <c r="JML64" s="868"/>
      <c r="JMM64" s="615"/>
      <c r="JMN64" s="615"/>
      <c r="JMO64" s="615"/>
      <c r="JMP64" s="869"/>
      <c r="JMQ64" s="615"/>
      <c r="JMR64" s="615"/>
      <c r="JMS64" s="615"/>
      <c r="JMT64" s="615"/>
      <c r="JMU64" s="615"/>
      <c r="JMV64" s="615"/>
      <c r="JMW64" s="615"/>
      <c r="JMX64" s="615"/>
      <c r="JMY64" s="615"/>
      <c r="JMZ64" s="1420"/>
      <c r="JNA64" s="1420"/>
      <c r="JNB64" s="1420"/>
      <c r="JNC64" s="868"/>
      <c r="JND64" s="615"/>
      <c r="JNE64" s="615"/>
      <c r="JNF64" s="615"/>
      <c r="JNG64" s="869"/>
      <c r="JNH64" s="615"/>
      <c r="JNI64" s="615"/>
      <c r="JNJ64" s="615"/>
      <c r="JNK64" s="615"/>
      <c r="JNL64" s="615"/>
      <c r="JNM64" s="615"/>
      <c r="JNN64" s="615"/>
      <c r="JNO64" s="615"/>
      <c r="JNP64" s="615"/>
      <c r="JNQ64" s="1420"/>
      <c r="JNR64" s="1420"/>
      <c r="JNS64" s="1420"/>
      <c r="JNT64" s="868"/>
      <c r="JNU64" s="615"/>
      <c r="JNV64" s="615"/>
      <c r="JNW64" s="615"/>
      <c r="JNX64" s="869"/>
      <c r="JNY64" s="615"/>
      <c r="JNZ64" s="615"/>
      <c r="JOA64" s="615"/>
      <c r="JOB64" s="615"/>
      <c r="JOC64" s="615"/>
      <c r="JOD64" s="615"/>
      <c r="JOE64" s="615"/>
      <c r="JOF64" s="615"/>
      <c r="JOG64" s="615"/>
      <c r="JOH64" s="1420"/>
      <c r="JOI64" s="1420"/>
      <c r="JOJ64" s="1420"/>
      <c r="JOK64" s="868"/>
      <c r="JOL64" s="615"/>
      <c r="JOM64" s="615"/>
      <c r="JON64" s="615"/>
      <c r="JOO64" s="869"/>
      <c r="JOP64" s="615"/>
      <c r="JOQ64" s="615"/>
      <c r="JOR64" s="615"/>
      <c r="JOS64" s="615"/>
      <c r="JOT64" s="615"/>
      <c r="JOU64" s="615"/>
      <c r="JOV64" s="615"/>
      <c r="JOW64" s="615"/>
      <c r="JOX64" s="615"/>
      <c r="JOY64" s="1420"/>
      <c r="JOZ64" s="1420"/>
      <c r="JPA64" s="1420"/>
      <c r="JPB64" s="868"/>
      <c r="JPC64" s="615"/>
      <c r="JPD64" s="615"/>
      <c r="JPE64" s="615"/>
      <c r="JPF64" s="869"/>
      <c r="JPG64" s="615"/>
      <c r="JPH64" s="615"/>
      <c r="JPI64" s="615"/>
      <c r="JPJ64" s="615"/>
      <c r="JPK64" s="615"/>
      <c r="JPL64" s="615"/>
      <c r="JPM64" s="615"/>
      <c r="JPN64" s="615"/>
      <c r="JPO64" s="615"/>
      <c r="JPP64" s="1420"/>
      <c r="JPQ64" s="1420"/>
      <c r="JPR64" s="1420"/>
      <c r="JPS64" s="868"/>
      <c r="JPT64" s="615"/>
      <c r="JPU64" s="615"/>
      <c r="JPV64" s="615"/>
      <c r="JPW64" s="869"/>
      <c r="JPX64" s="615"/>
      <c r="JPY64" s="615"/>
      <c r="JPZ64" s="615"/>
      <c r="JQA64" s="615"/>
      <c r="JQB64" s="615"/>
      <c r="JQC64" s="615"/>
      <c r="JQD64" s="615"/>
      <c r="JQE64" s="615"/>
      <c r="JQF64" s="615"/>
      <c r="JQG64" s="1420"/>
      <c r="JQH64" s="1420"/>
      <c r="JQI64" s="1420"/>
      <c r="JQJ64" s="868"/>
      <c r="JQK64" s="615"/>
      <c r="JQL64" s="615"/>
      <c r="JQM64" s="615"/>
      <c r="JQN64" s="869"/>
      <c r="JQO64" s="615"/>
      <c r="JQP64" s="615"/>
      <c r="JQQ64" s="615"/>
      <c r="JQR64" s="615"/>
      <c r="JQS64" s="615"/>
      <c r="JQT64" s="615"/>
      <c r="JQU64" s="615"/>
      <c r="JQV64" s="615"/>
      <c r="JQW64" s="615"/>
      <c r="JQX64" s="1420"/>
      <c r="JQY64" s="1420"/>
      <c r="JQZ64" s="1420"/>
      <c r="JRA64" s="868"/>
      <c r="JRB64" s="615"/>
      <c r="JRC64" s="615"/>
      <c r="JRD64" s="615"/>
      <c r="JRE64" s="869"/>
      <c r="JRF64" s="615"/>
      <c r="JRG64" s="615"/>
      <c r="JRH64" s="615"/>
      <c r="JRI64" s="615"/>
      <c r="JRJ64" s="615"/>
      <c r="JRK64" s="615"/>
      <c r="JRL64" s="615"/>
      <c r="JRM64" s="615"/>
      <c r="JRN64" s="615"/>
      <c r="JRO64" s="1420"/>
      <c r="JRP64" s="1420"/>
      <c r="JRQ64" s="1420"/>
      <c r="JRR64" s="868"/>
      <c r="JRS64" s="615"/>
      <c r="JRT64" s="615"/>
      <c r="JRU64" s="615"/>
      <c r="JRV64" s="869"/>
      <c r="JRW64" s="615"/>
      <c r="JRX64" s="615"/>
      <c r="JRY64" s="615"/>
      <c r="JRZ64" s="615"/>
      <c r="JSA64" s="615"/>
      <c r="JSB64" s="615"/>
      <c r="JSC64" s="615"/>
      <c r="JSD64" s="615"/>
      <c r="JSE64" s="615"/>
      <c r="JSF64" s="1420"/>
      <c r="JSG64" s="1420"/>
      <c r="JSH64" s="1420"/>
      <c r="JSI64" s="868"/>
      <c r="JSJ64" s="615"/>
      <c r="JSK64" s="615"/>
      <c r="JSL64" s="615"/>
      <c r="JSM64" s="869"/>
      <c r="JSN64" s="615"/>
      <c r="JSO64" s="615"/>
      <c r="JSP64" s="615"/>
      <c r="JSQ64" s="615"/>
      <c r="JSR64" s="615"/>
      <c r="JSS64" s="615"/>
      <c r="JST64" s="615"/>
      <c r="JSU64" s="615"/>
      <c r="JSV64" s="615"/>
      <c r="JSW64" s="1420"/>
      <c r="JSX64" s="1420"/>
      <c r="JSY64" s="1420"/>
      <c r="JSZ64" s="868"/>
      <c r="JTA64" s="615"/>
      <c r="JTB64" s="615"/>
      <c r="JTC64" s="615"/>
      <c r="JTD64" s="869"/>
      <c r="JTE64" s="615"/>
      <c r="JTF64" s="615"/>
      <c r="JTG64" s="615"/>
      <c r="JTH64" s="615"/>
      <c r="JTI64" s="615"/>
      <c r="JTJ64" s="615"/>
      <c r="JTK64" s="615"/>
      <c r="JTL64" s="615"/>
      <c r="JTM64" s="615"/>
      <c r="JTN64" s="1420"/>
      <c r="JTO64" s="1420"/>
      <c r="JTP64" s="1420"/>
      <c r="JTQ64" s="868"/>
      <c r="JTR64" s="615"/>
      <c r="JTS64" s="615"/>
      <c r="JTT64" s="615"/>
      <c r="JTU64" s="869"/>
      <c r="JTV64" s="615"/>
      <c r="JTW64" s="615"/>
      <c r="JTX64" s="615"/>
      <c r="JTY64" s="615"/>
      <c r="JTZ64" s="615"/>
      <c r="JUA64" s="615"/>
      <c r="JUB64" s="615"/>
      <c r="JUC64" s="615"/>
      <c r="JUD64" s="615"/>
      <c r="JUE64" s="1420"/>
      <c r="JUF64" s="1420"/>
      <c r="JUG64" s="1420"/>
      <c r="JUH64" s="868"/>
      <c r="JUI64" s="615"/>
      <c r="JUJ64" s="615"/>
      <c r="JUK64" s="615"/>
      <c r="JUL64" s="869"/>
      <c r="JUM64" s="615"/>
      <c r="JUN64" s="615"/>
      <c r="JUO64" s="615"/>
      <c r="JUP64" s="615"/>
      <c r="JUQ64" s="615"/>
      <c r="JUR64" s="615"/>
      <c r="JUS64" s="615"/>
      <c r="JUT64" s="615"/>
      <c r="JUU64" s="615"/>
      <c r="JUV64" s="1420"/>
      <c r="JUW64" s="1420"/>
      <c r="JUX64" s="1420"/>
      <c r="JUY64" s="868"/>
      <c r="JUZ64" s="615"/>
      <c r="JVA64" s="615"/>
      <c r="JVB64" s="615"/>
      <c r="JVC64" s="869"/>
      <c r="JVD64" s="615"/>
      <c r="JVE64" s="615"/>
      <c r="JVF64" s="615"/>
      <c r="JVG64" s="615"/>
      <c r="JVH64" s="615"/>
      <c r="JVI64" s="615"/>
      <c r="JVJ64" s="615"/>
      <c r="JVK64" s="615"/>
      <c r="JVL64" s="615"/>
      <c r="JVM64" s="1420"/>
      <c r="JVN64" s="1420"/>
      <c r="JVO64" s="1420"/>
      <c r="JVP64" s="868"/>
      <c r="JVQ64" s="615"/>
      <c r="JVR64" s="615"/>
      <c r="JVS64" s="615"/>
      <c r="JVT64" s="869"/>
      <c r="JVU64" s="615"/>
      <c r="JVV64" s="615"/>
      <c r="JVW64" s="615"/>
      <c r="JVX64" s="615"/>
      <c r="JVY64" s="615"/>
      <c r="JVZ64" s="615"/>
      <c r="JWA64" s="615"/>
      <c r="JWB64" s="615"/>
      <c r="JWC64" s="615"/>
      <c r="JWD64" s="1420"/>
      <c r="JWE64" s="1420"/>
      <c r="JWF64" s="1420"/>
      <c r="JWG64" s="868"/>
      <c r="JWH64" s="615"/>
      <c r="JWI64" s="615"/>
      <c r="JWJ64" s="615"/>
      <c r="JWK64" s="869"/>
      <c r="JWL64" s="615"/>
      <c r="JWM64" s="615"/>
      <c r="JWN64" s="615"/>
      <c r="JWO64" s="615"/>
      <c r="JWP64" s="615"/>
      <c r="JWQ64" s="615"/>
      <c r="JWR64" s="615"/>
      <c r="JWS64" s="615"/>
      <c r="JWT64" s="615"/>
      <c r="JWU64" s="1420"/>
      <c r="JWV64" s="1420"/>
      <c r="JWW64" s="1420"/>
      <c r="JWX64" s="868"/>
      <c r="JWY64" s="615"/>
      <c r="JWZ64" s="615"/>
      <c r="JXA64" s="615"/>
      <c r="JXB64" s="869"/>
      <c r="JXC64" s="615"/>
      <c r="JXD64" s="615"/>
      <c r="JXE64" s="615"/>
      <c r="JXF64" s="615"/>
      <c r="JXG64" s="615"/>
      <c r="JXH64" s="615"/>
      <c r="JXI64" s="615"/>
      <c r="JXJ64" s="615"/>
      <c r="JXK64" s="615"/>
      <c r="JXL64" s="1420"/>
      <c r="JXM64" s="1420"/>
      <c r="JXN64" s="1420"/>
      <c r="JXO64" s="868"/>
      <c r="JXP64" s="615"/>
      <c r="JXQ64" s="615"/>
      <c r="JXR64" s="615"/>
      <c r="JXS64" s="869"/>
      <c r="JXT64" s="615"/>
      <c r="JXU64" s="615"/>
      <c r="JXV64" s="615"/>
      <c r="JXW64" s="615"/>
      <c r="JXX64" s="615"/>
      <c r="JXY64" s="615"/>
      <c r="JXZ64" s="615"/>
      <c r="JYA64" s="615"/>
      <c r="JYB64" s="615"/>
      <c r="JYC64" s="1420"/>
      <c r="JYD64" s="1420"/>
      <c r="JYE64" s="1420"/>
      <c r="JYF64" s="868"/>
      <c r="JYG64" s="615"/>
      <c r="JYH64" s="615"/>
      <c r="JYI64" s="615"/>
      <c r="JYJ64" s="869"/>
      <c r="JYK64" s="615"/>
      <c r="JYL64" s="615"/>
      <c r="JYM64" s="615"/>
      <c r="JYN64" s="615"/>
      <c r="JYO64" s="615"/>
      <c r="JYP64" s="615"/>
      <c r="JYQ64" s="615"/>
      <c r="JYR64" s="615"/>
      <c r="JYS64" s="615"/>
      <c r="JYT64" s="1420"/>
      <c r="JYU64" s="1420"/>
      <c r="JYV64" s="1420"/>
      <c r="JYW64" s="868"/>
      <c r="JYX64" s="615"/>
      <c r="JYY64" s="615"/>
      <c r="JYZ64" s="615"/>
      <c r="JZA64" s="869"/>
      <c r="JZB64" s="615"/>
      <c r="JZC64" s="615"/>
      <c r="JZD64" s="615"/>
      <c r="JZE64" s="615"/>
      <c r="JZF64" s="615"/>
      <c r="JZG64" s="615"/>
      <c r="JZH64" s="615"/>
      <c r="JZI64" s="615"/>
      <c r="JZJ64" s="615"/>
      <c r="JZK64" s="1420"/>
      <c r="JZL64" s="1420"/>
      <c r="JZM64" s="1420"/>
      <c r="JZN64" s="868"/>
      <c r="JZO64" s="615"/>
      <c r="JZP64" s="615"/>
      <c r="JZQ64" s="615"/>
      <c r="JZR64" s="869"/>
      <c r="JZS64" s="615"/>
      <c r="JZT64" s="615"/>
      <c r="JZU64" s="615"/>
      <c r="JZV64" s="615"/>
      <c r="JZW64" s="615"/>
      <c r="JZX64" s="615"/>
      <c r="JZY64" s="615"/>
      <c r="JZZ64" s="615"/>
      <c r="KAA64" s="615"/>
      <c r="KAB64" s="1420"/>
      <c r="KAC64" s="1420"/>
      <c r="KAD64" s="1420"/>
      <c r="KAE64" s="868"/>
      <c r="KAF64" s="615"/>
      <c r="KAG64" s="615"/>
      <c r="KAH64" s="615"/>
      <c r="KAI64" s="869"/>
      <c r="KAJ64" s="615"/>
      <c r="KAK64" s="615"/>
      <c r="KAL64" s="615"/>
      <c r="KAM64" s="615"/>
      <c r="KAN64" s="615"/>
      <c r="KAO64" s="615"/>
      <c r="KAP64" s="615"/>
      <c r="KAQ64" s="615"/>
      <c r="KAR64" s="615"/>
      <c r="KAS64" s="1420"/>
      <c r="KAT64" s="1420"/>
      <c r="KAU64" s="1420"/>
      <c r="KAV64" s="868"/>
      <c r="KAW64" s="615"/>
      <c r="KAX64" s="615"/>
      <c r="KAY64" s="615"/>
      <c r="KAZ64" s="869"/>
      <c r="KBA64" s="615"/>
      <c r="KBB64" s="615"/>
      <c r="KBC64" s="615"/>
      <c r="KBD64" s="615"/>
      <c r="KBE64" s="615"/>
      <c r="KBF64" s="615"/>
      <c r="KBG64" s="615"/>
      <c r="KBH64" s="615"/>
      <c r="KBI64" s="615"/>
      <c r="KBJ64" s="1420"/>
      <c r="KBK64" s="1420"/>
      <c r="KBL64" s="1420"/>
      <c r="KBM64" s="868"/>
      <c r="KBN64" s="615"/>
      <c r="KBO64" s="615"/>
      <c r="KBP64" s="615"/>
      <c r="KBQ64" s="869"/>
      <c r="KBR64" s="615"/>
      <c r="KBS64" s="615"/>
      <c r="KBT64" s="615"/>
      <c r="KBU64" s="615"/>
      <c r="KBV64" s="615"/>
      <c r="KBW64" s="615"/>
      <c r="KBX64" s="615"/>
      <c r="KBY64" s="615"/>
      <c r="KBZ64" s="615"/>
      <c r="KCA64" s="1420"/>
      <c r="KCB64" s="1420"/>
      <c r="KCC64" s="1420"/>
      <c r="KCD64" s="868"/>
      <c r="KCE64" s="615"/>
      <c r="KCF64" s="615"/>
      <c r="KCG64" s="615"/>
      <c r="KCH64" s="869"/>
      <c r="KCI64" s="615"/>
      <c r="KCJ64" s="615"/>
      <c r="KCK64" s="615"/>
      <c r="KCL64" s="615"/>
      <c r="KCM64" s="615"/>
      <c r="KCN64" s="615"/>
      <c r="KCO64" s="615"/>
      <c r="KCP64" s="615"/>
      <c r="KCQ64" s="615"/>
      <c r="KCR64" s="1420"/>
      <c r="KCS64" s="1420"/>
      <c r="KCT64" s="1420"/>
      <c r="KCU64" s="868"/>
      <c r="KCV64" s="615"/>
      <c r="KCW64" s="615"/>
      <c r="KCX64" s="615"/>
      <c r="KCY64" s="869"/>
      <c r="KCZ64" s="615"/>
      <c r="KDA64" s="615"/>
      <c r="KDB64" s="615"/>
      <c r="KDC64" s="615"/>
      <c r="KDD64" s="615"/>
      <c r="KDE64" s="615"/>
      <c r="KDF64" s="615"/>
      <c r="KDG64" s="615"/>
      <c r="KDH64" s="615"/>
      <c r="KDI64" s="1420"/>
      <c r="KDJ64" s="1420"/>
      <c r="KDK64" s="1420"/>
      <c r="KDL64" s="868"/>
      <c r="KDM64" s="615"/>
      <c r="KDN64" s="615"/>
      <c r="KDO64" s="615"/>
      <c r="KDP64" s="869"/>
      <c r="KDQ64" s="615"/>
      <c r="KDR64" s="615"/>
      <c r="KDS64" s="615"/>
      <c r="KDT64" s="615"/>
      <c r="KDU64" s="615"/>
      <c r="KDV64" s="615"/>
      <c r="KDW64" s="615"/>
      <c r="KDX64" s="615"/>
      <c r="KDY64" s="615"/>
      <c r="KDZ64" s="1420"/>
      <c r="KEA64" s="1420"/>
      <c r="KEB64" s="1420"/>
      <c r="KEC64" s="868"/>
      <c r="KED64" s="615"/>
      <c r="KEE64" s="615"/>
      <c r="KEF64" s="615"/>
      <c r="KEG64" s="869"/>
      <c r="KEH64" s="615"/>
      <c r="KEI64" s="615"/>
      <c r="KEJ64" s="615"/>
      <c r="KEK64" s="615"/>
      <c r="KEL64" s="615"/>
      <c r="KEM64" s="615"/>
      <c r="KEN64" s="615"/>
      <c r="KEO64" s="615"/>
      <c r="KEP64" s="615"/>
      <c r="KEQ64" s="1420"/>
      <c r="KER64" s="1420"/>
      <c r="KES64" s="1420"/>
      <c r="KET64" s="868"/>
      <c r="KEU64" s="615"/>
      <c r="KEV64" s="615"/>
      <c r="KEW64" s="615"/>
      <c r="KEX64" s="869"/>
      <c r="KEY64" s="615"/>
      <c r="KEZ64" s="615"/>
      <c r="KFA64" s="615"/>
      <c r="KFB64" s="615"/>
      <c r="KFC64" s="615"/>
      <c r="KFD64" s="615"/>
      <c r="KFE64" s="615"/>
      <c r="KFF64" s="615"/>
      <c r="KFG64" s="615"/>
      <c r="KFH64" s="1420"/>
      <c r="KFI64" s="1420"/>
      <c r="KFJ64" s="1420"/>
      <c r="KFK64" s="868"/>
      <c r="KFL64" s="615"/>
      <c r="KFM64" s="615"/>
      <c r="KFN64" s="615"/>
      <c r="KFO64" s="869"/>
      <c r="KFP64" s="615"/>
      <c r="KFQ64" s="615"/>
      <c r="KFR64" s="615"/>
      <c r="KFS64" s="615"/>
      <c r="KFT64" s="615"/>
      <c r="KFU64" s="615"/>
      <c r="KFV64" s="615"/>
      <c r="KFW64" s="615"/>
      <c r="KFX64" s="615"/>
      <c r="KFY64" s="1420"/>
      <c r="KFZ64" s="1420"/>
      <c r="KGA64" s="1420"/>
      <c r="KGB64" s="868"/>
      <c r="KGC64" s="615"/>
      <c r="KGD64" s="615"/>
      <c r="KGE64" s="615"/>
      <c r="KGF64" s="869"/>
      <c r="KGG64" s="615"/>
      <c r="KGH64" s="615"/>
      <c r="KGI64" s="615"/>
      <c r="KGJ64" s="615"/>
      <c r="KGK64" s="615"/>
      <c r="KGL64" s="615"/>
      <c r="KGM64" s="615"/>
      <c r="KGN64" s="615"/>
      <c r="KGO64" s="615"/>
      <c r="KGP64" s="1420"/>
      <c r="KGQ64" s="1420"/>
      <c r="KGR64" s="1420"/>
      <c r="KGS64" s="868"/>
      <c r="KGT64" s="615"/>
      <c r="KGU64" s="615"/>
      <c r="KGV64" s="615"/>
      <c r="KGW64" s="869"/>
      <c r="KGX64" s="615"/>
      <c r="KGY64" s="615"/>
      <c r="KGZ64" s="615"/>
      <c r="KHA64" s="615"/>
      <c r="KHB64" s="615"/>
      <c r="KHC64" s="615"/>
      <c r="KHD64" s="615"/>
      <c r="KHE64" s="615"/>
      <c r="KHF64" s="615"/>
      <c r="KHG64" s="1420"/>
      <c r="KHH64" s="1420"/>
      <c r="KHI64" s="1420"/>
      <c r="KHJ64" s="868"/>
      <c r="KHK64" s="615"/>
      <c r="KHL64" s="615"/>
      <c r="KHM64" s="615"/>
      <c r="KHN64" s="869"/>
      <c r="KHO64" s="615"/>
      <c r="KHP64" s="615"/>
      <c r="KHQ64" s="615"/>
      <c r="KHR64" s="615"/>
      <c r="KHS64" s="615"/>
      <c r="KHT64" s="615"/>
      <c r="KHU64" s="615"/>
      <c r="KHV64" s="615"/>
      <c r="KHW64" s="615"/>
      <c r="KHX64" s="1420"/>
      <c r="KHY64" s="1420"/>
      <c r="KHZ64" s="1420"/>
      <c r="KIA64" s="868"/>
      <c r="KIB64" s="615"/>
      <c r="KIC64" s="615"/>
      <c r="KID64" s="615"/>
      <c r="KIE64" s="869"/>
      <c r="KIF64" s="615"/>
      <c r="KIG64" s="615"/>
      <c r="KIH64" s="615"/>
      <c r="KII64" s="615"/>
      <c r="KIJ64" s="615"/>
      <c r="KIK64" s="615"/>
      <c r="KIL64" s="615"/>
      <c r="KIM64" s="615"/>
      <c r="KIN64" s="615"/>
      <c r="KIO64" s="1420"/>
      <c r="KIP64" s="1420"/>
      <c r="KIQ64" s="1420"/>
      <c r="KIR64" s="868"/>
      <c r="KIS64" s="615"/>
      <c r="KIT64" s="615"/>
      <c r="KIU64" s="615"/>
      <c r="KIV64" s="869"/>
      <c r="KIW64" s="615"/>
      <c r="KIX64" s="615"/>
      <c r="KIY64" s="615"/>
      <c r="KIZ64" s="615"/>
      <c r="KJA64" s="615"/>
      <c r="KJB64" s="615"/>
      <c r="KJC64" s="615"/>
      <c r="KJD64" s="615"/>
      <c r="KJE64" s="615"/>
      <c r="KJF64" s="1420"/>
      <c r="KJG64" s="1420"/>
      <c r="KJH64" s="1420"/>
      <c r="KJI64" s="868"/>
      <c r="KJJ64" s="615"/>
      <c r="KJK64" s="615"/>
      <c r="KJL64" s="615"/>
      <c r="KJM64" s="869"/>
      <c r="KJN64" s="615"/>
      <c r="KJO64" s="615"/>
      <c r="KJP64" s="615"/>
      <c r="KJQ64" s="615"/>
      <c r="KJR64" s="615"/>
      <c r="KJS64" s="615"/>
      <c r="KJT64" s="615"/>
      <c r="KJU64" s="615"/>
      <c r="KJV64" s="615"/>
      <c r="KJW64" s="1420"/>
      <c r="KJX64" s="1420"/>
      <c r="KJY64" s="1420"/>
      <c r="KJZ64" s="868"/>
      <c r="KKA64" s="615"/>
      <c r="KKB64" s="615"/>
      <c r="KKC64" s="615"/>
      <c r="KKD64" s="869"/>
      <c r="KKE64" s="615"/>
      <c r="KKF64" s="615"/>
      <c r="KKG64" s="615"/>
      <c r="KKH64" s="615"/>
      <c r="KKI64" s="615"/>
      <c r="KKJ64" s="615"/>
      <c r="KKK64" s="615"/>
      <c r="KKL64" s="615"/>
      <c r="KKM64" s="615"/>
      <c r="KKN64" s="1420"/>
      <c r="KKO64" s="1420"/>
      <c r="KKP64" s="1420"/>
      <c r="KKQ64" s="868"/>
      <c r="KKR64" s="615"/>
      <c r="KKS64" s="615"/>
      <c r="KKT64" s="615"/>
      <c r="KKU64" s="869"/>
      <c r="KKV64" s="615"/>
      <c r="KKW64" s="615"/>
      <c r="KKX64" s="615"/>
      <c r="KKY64" s="615"/>
      <c r="KKZ64" s="615"/>
      <c r="KLA64" s="615"/>
      <c r="KLB64" s="615"/>
      <c r="KLC64" s="615"/>
      <c r="KLD64" s="615"/>
      <c r="KLE64" s="1420"/>
      <c r="KLF64" s="1420"/>
      <c r="KLG64" s="1420"/>
      <c r="KLH64" s="868"/>
      <c r="KLI64" s="615"/>
      <c r="KLJ64" s="615"/>
      <c r="KLK64" s="615"/>
      <c r="KLL64" s="869"/>
      <c r="KLM64" s="615"/>
      <c r="KLN64" s="615"/>
      <c r="KLO64" s="615"/>
      <c r="KLP64" s="615"/>
      <c r="KLQ64" s="615"/>
      <c r="KLR64" s="615"/>
      <c r="KLS64" s="615"/>
      <c r="KLT64" s="615"/>
      <c r="KLU64" s="615"/>
      <c r="KLV64" s="1420"/>
      <c r="KLW64" s="1420"/>
      <c r="KLX64" s="1420"/>
      <c r="KLY64" s="868"/>
      <c r="KLZ64" s="615"/>
      <c r="KMA64" s="615"/>
      <c r="KMB64" s="615"/>
      <c r="KMC64" s="869"/>
      <c r="KMD64" s="615"/>
      <c r="KME64" s="615"/>
      <c r="KMF64" s="615"/>
      <c r="KMG64" s="615"/>
      <c r="KMH64" s="615"/>
      <c r="KMI64" s="615"/>
      <c r="KMJ64" s="615"/>
      <c r="KMK64" s="615"/>
      <c r="KML64" s="615"/>
      <c r="KMM64" s="1420"/>
      <c r="KMN64" s="1420"/>
      <c r="KMO64" s="1420"/>
      <c r="KMP64" s="868"/>
      <c r="KMQ64" s="615"/>
      <c r="KMR64" s="615"/>
      <c r="KMS64" s="615"/>
      <c r="KMT64" s="869"/>
      <c r="KMU64" s="615"/>
      <c r="KMV64" s="615"/>
      <c r="KMW64" s="615"/>
      <c r="KMX64" s="615"/>
      <c r="KMY64" s="615"/>
      <c r="KMZ64" s="615"/>
      <c r="KNA64" s="615"/>
      <c r="KNB64" s="615"/>
      <c r="KNC64" s="615"/>
      <c r="KND64" s="1420"/>
      <c r="KNE64" s="1420"/>
      <c r="KNF64" s="1420"/>
      <c r="KNG64" s="868"/>
      <c r="KNH64" s="615"/>
      <c r="KNI64" s="615"/>
      <c r="KNJ64" s="615"/>
      <c r="KNK64" s="869"/>
      <c r="KNL64" s="615"/>
      <c r="KNM64" s="615"/>
      <c r="KNN64" s="615"/>
      <c r="KNO64" s="615"/>
      <c r="KNP64" s="615"/>
      <c r="KNQ64" s="615"/>
      <c r="KNR64" s="615"/>
      <c r="KNS64" s="615"/>
      <c r="KNT64" s="615"/>
      <c r="KNU64" s="1420"/>
      <c r="KNV64" s="1420"/>
      <c r="KNW64" s="1420"/>
      <c r="KNX64" s="868"/>
      <c r="KNY64" s="615"/>
      <c r="KNZ64" s="615"/>
      <c r="KOA64" s="615"/>
      <c r="KOB64" s="869"/>
      <c r="KOC64" s="615"/>
      <c r="KOD64" s="615"/>
      <c r="KOE64" s="615"/>
      <c r="KOF64" s="615"/>
      <c r="KOG64" s="615"/>
      <c r="KOH64" s="615"/>
      <c r="KOI64" s="615"/>
      <c r="KOJ64" s="615"/>
      <c r="KOK64" s="615"/>
      <c r="KOL64" s="1420"/>
      <c r="KOM64" s="1420"/>
      <c r="KON64" s="1420"/>
      <c r="KOO64" s="868"/>
      <c r="KOP64" s="615"/>
      <c r="KOQ64" s="615"/>
      <c r="KOR64" s="615"/>
      <c r="KOS64" s="869"/>
      <c r="KOT64" s="615"/>
      <c r="KOU64" s="615"/>
      <c r="KOV64" s="615"/>
      <c r="KOW64" s="615"/>
      <c r="KOX64" s="615"/>
      <c r="KOY64" s="615"/>
      <c r="KOZ64" s="615"/>
      <c r="KPA64" s="615"/>
      <c r="KPB64" s="615"/>
      <c r="KPC64" s="1420"/>
      <c r="KPD64" s="1420"/>
      <c r="KPE64" s="1420"/>
      <c r="KPF64" s="868"/>
      <c r="KPG64" s="615"/>
      <c r="KPH64" s="615"/>
      <c r="KPI64" s="615"/>
      <c r="KPJ64" s="869"/>
      <c r="KPK64" s="615"/>
      <c r="KPL64" s="615"/>
      <c r="KPM64" s="615"/>
      <c r="KPN64" s="615"/>
      <c r="KPO64" s="615"/>
      <c r="KPP64" s="615"/>
      <c r="KPQ64" s="615"/>
      <c r="KPR64" s="615"/>
      <c r="KPS64" s="615"/>
      <c r="KPT64" s="1420"/>
      <c r="KPU64" s="1420"/>
      <c r="KPV64" s="1420"/>
      <c r="KPW64" s="868"/>
      <c r="KPX64" s="615"/>
      <c r="KPY64" s="615"/>
      <c r="KPZ64" s="615"/>
      <c r="KQA64" s="869"/>
      <c r="KQB64" s="615"/>
      <c r="KQC64" s="615"/>
      <c r="KQD64" s="615"/>
      <c r="KQE64" s="615"/>
      <c r="KQF64" s="615"/>
      <c r="KQG64" s="615"/>
      <c r="KQH64" s="615"/>
      <c r="KQI64" s="615"/>
      <c r="KQJ64" s="615"/>
      <c r="KQK64" s="1420"/>
      <c r="KQL64" s="1420"/>
      <c r="KQM64" s="1420"/>
      <c r="KQN64" s="868"/>
      <c r="KQO64" s="615"/>
      <c r="KQP64" s="615"/>
      <c r="KQQ64" s="615"/>
      <c r="KQR64" s="869"/>
      <c r="KQS64" s="615"/>
      <c r="KQT64" s="615"/>
      <c r="KQU64" s="615"/>
      <c r="KQV64" s="615"/>
      <c r="KQW64" s="615"/>
      <c r="KQX64" s="615"/>
      <c r="KQY64" s="615"/>
      <c r="KQZ64" s="615"/>
      <c r="KRA64" s="615"/>
      <c r="KRB64" s="1420"/>
      <c r="KRC64" s="1420"/>
      <c r="KRD64" s="1420"/>
      <c r="KRE64" s="868"/>
      <c r="KRF64" s="615"/>
      <c r="KRG64" s="615"/>
      <c r="KRH64" s="615"/>
      <c r="KRI64" s="869"/>
      <c r="KRJ64" s="615"/>
      <c r="KRK64" s="615"/>
      <c r="KRL64" s="615"/>
      <c r="KRM64" s="615"/>
      <c r="KRN64" s="615"/>
      <c r="KRO64" s="615"/>
      <c r="KRP64" s="615"/>
      <c r="KRQ64" s="615"/>
      <c r="KRR64" s="615"/>
      <c r="KRS64" s="1420"/>
      <c r="KRT64" s="1420"/>
      <c r="KRU64" s="1420"/>
      <c r="KRV64" s="868"/>
      <c r="KRW64" s="615"/>
      <c r="KRX64" s="615"/>
      <c r="KRY64" s="615"/>
      <c r="KRZ64" s="869"/>
      <c r="KSA64" s="615"/>
      <c r="KSB64" s="615"/>
      <c r="KSC64" s="615"/>
      <c r="KSD64" s="615"/>
      <c r="KSE64" s="615"/>
      <c r="KSF64" s="615"/>
      <c r="KSG64" s="615"/>
      <c r="KSH64" s="615"/>
      <c r="KSI64" s="615"/>
      <c r="KSJ64" s="1420"/>
      <c r="KSK64" s="1420"/>
      <c r="KSL64" s="1420"/>
      <c r="KSM64" s="868"/>
      <c r="KSN64" s="615"/>
      <c r="KSO64" s="615"/>
      <c r="KSP64" s="615"/>
      <c r="KSQ64" s="869"/>
      <c r="KSR64" s="615"/>
      <c r="KSS64" s="615"/>
      <c r="KST64" s="615"/>
      <c r="KSU64" s="615"/>
      <c r="KSV64" s="615"/>
      <c r="KSW64" s="615"/>
      <c r="KSX64" s="615"/>
      <c r="KSY64" s="615"/>
      <c r="KSZ64" s="615"/>
      <c r="KTA64" s="1420"/>
      <c r="KTB64" s="1420"/>
      <c r="KTC64" s="1420"/>
      <c r="KTD64" s="868"/>
      <c r="KTE64" s="615"/>
      <c r="KTF64" s="615"/>
      <c r="KTG64" s="615"/>
      <c r="KTH64" s="869"/>
      <c r="KTI64" s="615"/>
      <c r="KTJ64" s="615"/>
      <c r="KTK64" s="615"/>
      <c r="KTL64" s="615"/>
      <c r="KTM64" s="615"/>
      <c r="KTN64" s="615"/>
      <c r="KTO64" s="615"/>
      <c r="KTP64" s="615"/>
      <c r="KTQ64" s="615"/>
      <c r="KTR64" s="1420"/>
      <c r="KTS64" s="1420"/>
      <c r="KTT64" s="1420"/>
      <c r="KTU64" s="868"/>
      <c r="KTV64" s="615"/>
      <c r="KTW64" s="615"/>
      <c r="KTX64" s="615"/>
      <c r="KTY64" s="869"/>
      <c r="KTZ64" s="615"/>
      <c r="KUA64" s="615"/>
      <c r="KUB64" s="615"/>
      <c r="KUC64" s="615"/>
      <c r="KUD64" s="615"/>
      <c r="KUE64" s="615"/>
      <c r="KUF64" s="615"/>
      <c r="KUG64" s="615"/>
      <c r="KUH64" s="615"/>
      <c r="KUI64" s="1420"/>
      <c r="KUJ64" s="1420"/>
      <c r="KUK64" s="1420"/>
      <c r="KUL64" s="868"/>
      <c r="KUM64" s="615"/>
      <c r="KUN64" s="615"/>
      <c r="KUO64" s="615"/>
      <c r="KUP64" s="869"/>
      <c r="KUQ64" s="615"/>
      <c r="KUR64" s="615"/>
      <c r="KUS64" s="615"/>
      <c r="KUT64" s="615"/>
      <c r="KUU64" s="615"/>
      <c r="KUV64" s="615"/>
      <c r="KUW64" s="615"/>
      <c r="KUX64" s="615"/>
      <c r="KUY64" s="615"/>
      <c r="KUZ64" s="1420"/>
      <c r="KVA64" s="1420"/>
      <c r="KVB64" s="1420"/>
      <c r="KVC64" s="868"/>
      <c r="KVD64" s="615"/>
      <c r="KVE64" s="615"/>
      <c r="KVF64" s="615"/>
      <c r="KVG64" s="869"/>
      <c r="KVH64" s="615"/>
      <c r="KVI64" s="615"/>
      <c r="KVJ64" s="615"/>
      <c r="KVK64" s="615"/>
      <c r="KVL64" s="615"/>
      <c r="KVM64" s="615"/>
      <c r="KVN64" s="615"/>
      <c r="KVO64" s="615"/>
      <c r="KVP64" s="615"/>
      <c r="KVQ64" s="1420"/>
      <c r="KVR64" s="1420"/>
      <c r="KVS64" s="1420"/>
      <c r="KVT64" s="868"/>
      <c r="KVU64" s="615"/>
      <c r="KVV64" s="615"/>
      <c r="KVW64" s="615"/>
      <c r="KVX64" s="869"/>
      <c r="KVY64" s="615"/>
      <c r="KVZ64" s="615"/>
      <c r="KWA64" s="615"/>
      <c r="KWB64" s="615"/>
      <c r="KWC64" s="615"/>
      <c r="KWD64" s="615"/>
      <c r="KWE64" s="615"/>
      <c r="KWF64" s="615"/>
      <c r="KWG64" s="615"/>
      <c r="KWH64" s="1420"/>
      <c r="KWI64" s="1420"/>
      <c r="KWJ64" s="1420"/>
      <c r="KWK64" s="868"/>
      <c r="KWL64" s="615"/>
      <c r="KWM64" s="615"/>
      <c r="KWN64" s="615"/>
      <c r="KWO64" s="869"/>
      <c r="KWP64" s="615"/>
      <c r="KWQ64" s="615"/>
      <c r="KWR64" s="615"/>
      <c r="KWS64" s="615"/>
      <c r="KWT64" s="615"/>
      <c r="KWU64" s="615"/>
      <c r="KWV64" s="615"/>
      <c r="KWW64" s="615"/>
      <c r="KWX64" s="615"/>
      <c r="KWY64" s="1420"/>
      <c r="KWZ64" s="1420"/>
      <c r="KXA64" s="1420"/>
      <c r="KXB64" s="868"/>
      <c r="KXC64" s="615"/>
      <c r="KXD64" s="615"/>
      <c r="KXE64" s="615"/>
      <c r="KXF64" s="869"/>
      <c r="KXG64" s="615"/>
      <c r="KXH64" s="615"/>
      <c r="KXI64" s="615"/>
      <c r="KXJ64" s="615"/>
      <c r="KXK64" s="615"/>
      <c r="KXL64" s="615"/>
      <c r="KXM64" s="615"/>
      <c r="KXN64" s="615"/>
      <c r="KXO64" s="615"/>
      <c r="KXP64" s="1420"/>
      <c r="KXQ64" s="1420"/>
      <c r="KXR64" s="1420"/>
      <c r="KXS64" s="868"/>
      <c r="KXT64" s="615"/>
      <c r="KXU64" s="615"/>
      <c r="KXV64" s="615"/>
      <c r="KXW64" s="869"/>
      <c r="KXX64" s="615"/>
      <c r="KXY64" s="615"/>
      <c r="KXZ64" s="615"/>
      <c r="KYA64" s="615"/>
      <c r="KYB64" s="615"/>
      <c r="KYC64" s="615"/>
      <c r="KYD64" s="615"/>
      <c r="KYE64" s="615"/>
      <c r="KYF64" s="615"/>
      <c r="KYG64" s="1420"/>
      <c r="KYH64" s="1420"/>
      <c r="KYI64" s="1420"/>
      <c r="KYJ64" s="868"/>
      <c r="KYK64" s="615"/>
      <c r="KYL64" s="615"/>
      <c r="KYM64" s="615"/>
      <c r="KYN64" s="869"/>
      <c r="KYO64" s="615"/>
      <c r="KYP64" s="615"/>
      <c r="KYQ64" s="615"/>
      <c r="KYR64" s="615"/>
      <c r="KYS64" s="615"/>
      <c r="KYT64" s="615"/>
      <c r="KYU64" s="615"/>
      <c r="KYV64" s="615"/>
      <c r="KYW64" s="615"/>
      <c r="KYX64" s="1420"/>
      <c r="KYY64" s="1420"/>
      <c r="KYZ64" s="1420"/>
      <c r="KZA64" s="868"/>
      <c r="KZB64" s="615"/>
      <c r="KZC64" s="615"/>
      <c r="KZD64" s="615"/>
      <c r="KZE64" s="869"/>
      <c r="KZF64" s="615"/>
      <c r="KZG64" s="615"/>
      <c r="KZH64" s="615"/>
      <c r="KZI64" s="615"/>
      <c r="KZJ64" s="615"/>
      <c r="KZK64" s="615"/>
      <c r="KZL64" s="615"/>
      <c r="KZM64" s="615"/>
      <c r="KZN64" s="615"/>
      <c r="KZO64" s="1420"/>
      <c r="KZP64" s="1420"/>
      <c r="KZQ64" s="1420"/>
      <c r="KZR64" s="868"/>
      <c r="KZS64" s="615"/>
      <c r="KZT64" s="615"/>
      <c r="KZU64" s="615"/>
      <c r="KZV64" s="869"/>
      <c r="KZW64" s="615"/>
      <c r="KZX64" s="615"/>
      <c r="KZY64" s="615"/>
      <c r="KZZ64" s="615"/>
      <c r="LAA64" s="615"/>
      <c r="LAB64" s="615"/>
      <c r="LAC64" s="615"/>
      <c r="LAD64" s="615"/>
      <c r="LAE64" s="615"/>
      <c r="LAF64" s="1420"/>
      <c r="LAG64" s="1420"/>
      <c r="LAH64" s="1420"/>
      <c r="LAI64" s="868"/>
      <c r="LAJ64" s="615"/>
      <c r="LAK64" s="615"/>
      <c r="LAL64" s="615"/>
      <c r="LAM64" s="869"/>
      <c r="LAN64" s="615"/>
      <c r="LAO64" s="615"/>
      <c r="LAP64" s="615"/>
      <c r="LAQ64" s="615"/>
      <c r="LAR64" s="615"/>
      <c r="LAS64" s="615"/>
      <c r="LAT64" s="615"/>
      <c r="LAU64" s="615"/>
      <c r="LAV64" s="615"/>
      <c r="LAW64" s="1420"/>
      <c r="LAX64" s="1420"/>
      <c r="LAY64" s="1420"/>
      <c r="LAZ64" s="868"/>
      <c r="LBA64" s="615"/>
      <c r="LBB64" s="615"/>
      <c r="LBC64" s="615"/>
      <c r="LBD64" s="869"/>
      <c r="LBE64" s="615"/>
      <c r="LBF64" s="615"/>
      <c r="LBG64" s="615"/>
      <c r="LBH64" s="615"/>
      <c r="LBI64" s="615"/>
      <c r="LBJ64" s="615"/>
      <c r="LBK64" s="615"/>
      <c r="LBL64" s="615"/>
      <c r="LBM64" s="615"/>
      <c r="LBN64" s="1420"/>
      <c r="LBO64" s="1420"/>
      <c r="LBP64" s="1420"/>
      <c r="LBQ64" s="868"/>
      <c r="LBR64" s="615"/>
      <c r="LBS64" s="615"/>
      <c r="LBT64" s="615"/>
      <c r="LBU64" s="869"/>
      <c r="LBV64" s="615"/>
      <c r="LBW64" s="615"/>
      <c r="LBX64" s="615"/>
      <c r="LBY64" s="615"/>
      <c r="LBZ64" s="615"/>
      <c r="LCA64" s="615"/>
      <c r="LCB64" s="615"/>
      <c r="LCC64" s="615"/>
      <c r="LCD64" s="615"/>
      <c r="LCE64" s="1420"/>
      <c r="LCF64" s="1420"/>
      <c r="LCG64" s="1420"/>
      <c r="LCH64" s="868"/>
      <c r="LCI64" s="615"/>
      <c r="LCJ64" s="615"/>
      <c r="LCK64" s="615"/>
      <c r="LCL64" s="869"/>
      <c r="LCM64" s="615"/>
      <c r="LCN64" s="615"/>
      <c r="LCO64" s="615"/>
      <c r="LCP64" s="615"/>
      <c r="LCQ64" s="615"/>
      <c r="LCR64" s="615"/>
      <c r="LCS64" s="615"/>
      <c r="LCT64" s="615"/>
      <c r="LCU64" s="615"/>
      <c r="LCV64" s="1420"/>
      <c r="LCW64" s="1420"/>
      <c r="LCX64" s="1420"/>
      <c r="LCY64" s="868"/>
      <c r="LCZ64" s="615"/>
      <c r="LDA64" s="615"/>
      <c r="LDB64" s="615"/>
      <c r="LDC64" s="869"/>
      <c r="LDD64" s="615"/>
      <c r="LDE64" s="615"/>
      <c r="LDF64" s="615"/>
      <c r="LDG64" s="615"/>
      <c r="LDH64" s="615"/>
      <c r="LDI64" s="615"/>
      <c r="LDJ64" s="615"/>
      <c r="LDK64" s="615"/>
      <c r="LDL64" s="615"/>
      <c r="LDM64" s="1420"/>
      <c r="LDN64" s="1420"/>
      <c r="LDO64" s="1420"/>
      <c r="LDP64" s="868"/>
      <c r="LDQ64" s="615"/>
      <c r="LDR64" s="615"/>
      <c r="LDS64" s="615"/>
      <c r="LDT64" s="869"/>
      <c r="LDU64" s="615"/>
      <c r="LDV64" s="615"/>
      <c r="LDW64" s="615"/>
      <c r="LDX64" s="615"/>
      <c r="LDY64" s="615"/>
      <c r="LDZ64" s="615"/>
      <c r="LEA64" s="615"/>
      <c r="LEB64" s="615"/>
      <c r="LEC64" s="615"/>
      <c r="LED64" s="1420"/>
      <c r="LEE64" s="1420"/>
      <c r="LEF64" s="1420"/>
      <c r="LEG64" s="868"/>
      <c r="LEH64" s="615"/>
      <c r="LEI64" s="615"/>
      <c r="LEJ64" s="615"/>
      <c r="LEK64" s="869"/>
      <c r="LEL64" s="615"/>
      <c r="LEM64" s="615"/>
      <c r="LEN64" s="615"/>
      <c r="LEO64" s="615"/>
      <c r="LEP64" s="615"/>
      <c r="LEQ64" s="615"/>
      <c r="LER64" s="615"/>
      <c r="LES64" s="615"/>
      <c r="LET64" s="615"/>
      <c r="LEU64" s="1420"/>
      <c r="LEV64" s="1420"/>
      <c r="LEW64" s="1420"/>
      <c r="LEX64" s="868"/>
      <c r="LEY64" s="615"/>
      <c r="LEZ64" s="615"/>
      <c r="LFA64" s="615"/>
      <c r="LFB64" s="869"/>
      <c r="LFC64" s="615"/>
      <c r="LFD64" s="615"/>
      <c r="LFE64" s="615"/>
      <c r="LFF64" s="615"/>
      <c r="LFG64" s="615"/>
      <c r="LFH64" s="615"/>
      <c r="LFI64" s="615"/>
      <c r="LFJ64" s="615"/>
      <c r="LFK64" s="615"/>
      <c r="LFL64" s="1420"/>
      <c r="LFM64" s="1420"/>
      <c r="LFN64" s="1420"/>
      <c r="LFO64" s="868"/>
      <c r="LFP64" s="615"/>
      <c r="LFQ64" s="615"/>
      <c r="LFR64" s="615"/>
      <c r="LFS64" s="869"/>
      <c r="LFT64" s="615"/>
      <c r="LFU64" s="615"/>
      <c r="LFV64" s="615"/>
      <c r="LFW64" s="615"/>
      <c r="LFX64" s="615"/>
      <c r="LFY64" s="615"/>
      <c r="LFZ64" s="615"/>
      <c r="LGA64" s="615"/>
      <c r="LGB64" s="615"/>
      <c r="LGC64" s="1420"/>
      <c r="LGD64" s="1420"/>
      <c r="LGE64" s="1420"/>
      <c r="LGF64" s="868"/>
      <c r="LGG64" s="615"/>
      <c r="LGH64" s="615"/>
      <c r="LGI64" s="615"/>
      <c r="LGJ64" s="869"/>
      <c r="LGK64" s="615"/>
      <c r="LGL64" s="615"/>
      <c r="LGM64" s="615"/>
      <c r="LGN64" s="615"/>
      <c r="LGO64" s="615"/>
      <c r="LGP64" s="615"/>
      <c r="LGQ64" s="615"/>
      <c r="LGR64" s="615"/>
      <c r="LGS64" s="615"/>
      <c r="LGT64" s="1420"/>
      <c r="LGU64" s="1420"/>
      <c r="LGV64" s="1420"/>
      <c r="LGW64" s="868"/>
      <c r="LGX64" s="615"/>
      <c r="LGY64" s="615"/>
      <c r="LGZ64" s="615"/>
      <c r="LHA64" s="869"/>
      <c r="LHB64" s="615"/>
      <c r="LHC64" s="615"/>
      <c r="LHD64" s="615"/>
      <c r="LHE64" s="615"/>
      <c r="LHF64" s="615"/>
      <c r="LHG64" s="615"/>
      <c r="LHH64" s="615"/>
      <c r="LHI64" s="615"/>
      <c r="LHJ64" s="615"/>
      <c r="LHK64" s="1420"/>
      <c r="LHL64" s="1420"/>
      <c r="LHM64" s="1420"/>
      <c r="LHN64" s="868"/>
      <c r="LHO64" s="615"/>
      <c r="LHP64" s="615"/>
      <c r="LHQ64" s="615"/>
      <c r="LHR64" s="869"/>
      <c r="LHS64" s="615"/>
      <c r="LHT64" s="615"/>
      <c r="LHU64" s="615"/>
      <c r="LHV64" s="615"/>
      <c r="LHW64" s="615"/>
      <c r="LHX64" s="615"/>
      <c r="LHY64" s="615"/>
      <c r="LHZ64" s="615"/>
      <c r="LIA64" s="615"/>
      <c r="LIB64" s="1420"/>
      <c r="LIC64" s="1420"/>
      <c r="LID64" s="1420"/>
      <c r="LIE64" s="868"/>
      <c r="LIF64" s="615"/>
      <c r="LIG64" s="615"/>
      <c r="LIH64" s="615"/>
      <c r="LII64" s="869"/>
      <c r="LIJ64" s="615"/>
      <c r="LIK64" s="615"/>
      <c r="LIL64" s="615"/>
      <c r="LIM64" s="615"/>
      <c r="LIN64" s="615"/>
      <c r="LIO64" s="615"/>
      <c r="LIP64" s="615"/>
      <c r="LIQ64" s="615"/>
      <c r="LIR64" s="615"/>
      <c r="LIS64" s="1420"/>
      <c r="LIT64" s="1420"/>
      <c r="LIU64" s="1420"/>
      <c r="LIV64" s="868"/>
      <c r="LIW64" s="615"/>
      <c r="LIX64" s="615"/>
      <c r="LIY64" s="615"/>
      <c r="LIZ64" s="869"/>
      <c r="LJA64" s="615"/>
      <c r="LJB64" s="615"/>
      <c r="LJC64" s="615"/>
      <c r="LJD64" s="615"/>
      <c r="LJE64" s="615"/>
      <c r="LJF64" s="615"/>
      <c r="LJG64" s="615"/>
      <c r="LJH64" s="615"/>
      <c r="LJI64" s="615"/>
      <c r="LJJ64" s="1420"/>
      <c r="LJK64" s="1420"/>
      <c r="LJL64" s="1420"/>
      <c r="LJM64" s="868"/>
      <c r="LJN64" s="615"/>
      <c r="LJO64" s="615"/>
      <c r="LJP64" s="615"/>
      <c r="LJQ64" s="869"/>
      <c r="LJR64" s="615"/>
      <c r="LJS64" s="615"/>
      <c r="LJT64" s="615"/>
      <c r="LJU64" s="615"/>
      <c r="LJV64" s="615"/>
      <c r="LJW64" s="615"/>
      <c r="LJX64" s="615"/>
      <c r="LJY64" s="615"/>
      <c r="LJZ64" s="615"/>
      <c r="LKA64" s="1420"/>
      <c r="LKB64" s="1420"/>
      <c r="LKC64" s="1420"/>
      <c r="LKD64" s="868"/>
      <c r="LKE64" s="615"/>
      <c r="LKF64" s="615"/>
      <c r="LKG64" s="615"/>
      <c r="LKH64" s="869"/>
      <c r="LKI64" s="615"/>
      <c r="LKJ64" s="615"/>
      <c r="LKK64" s="615"/>
      <c r="LKL64" s="615"/>
      <c r="LKM64" s="615"/>
      <c r="LKN64" s="615"/>
      <c r="LKO64" s="615"/>
      <c r="LKP64" s="615"/>
      <c r="LKQ64" s="615"/>
      <c r="LKR64" s="1420"/>
      <c r="LKS64" s="1420"/>
      <c r="LKT64" s="1420"/>
      <c r="LKU64" s="868"/>
      <c r="LKV64" s="615"/>
      <c r="LKW64" s="615"/>
      <c r="LKX64" s="615"/>
      <c r="LKY64" s="869"/>
      <c r="LKZ64" s="615"/>
      <c r="LLA64" s="615"/>
      <c r="LLB64" s="615"/>
      <c r="LLC64" s="615"/>
      <c r="LLD64" s="615"/>
      <c r="LLE64" s="615"/>
      <c r="LLF64" s="615"/>
      <c r="LLG64" s="615"/>
      <c r="LLH64" s="615"/>
      <c r="LLI64" s="1420"/>
      <c r="LLJ64" s="1420"/>
      <c r="LLK64" s="1420"/>
      <c r="LLL64" s="868"/>
      <c r="LLM64" s="615"/>
      <c r="LLN64" s="615"/>
      <c r="LLO64" s="615"/>
      <c r="LLP64" s="869"/>
      <c r="LLQ64" s="615"/>
      <c r="LLR64" s="615"/>
      <c r="LLS64" s="615"/>
      <c r="LLT64" s="615"/>
      <c r="LLU64" s="615"/>
      <c r="LLV64" s="615"/>
      <c r="LLW64" s="615"/>
      <c r="LLX64" s="615"/>
      <c r="LLY64" s="615"/>
      <c r="LLZ64" s="1420"/>
      <c r="LMA64" s="1420"/>
      <c r="LMB64" s="1420"/>
      <c r="LMC64" s="868"/>
      <c r="LMD64" s="615"/>
      <c r="LME64" s="615"/>
      <c r="LMF64" s="615"/>
      <c r="LMG64" s="869"/>
      <c r="LMH64" s="615"/>
      <c r="LMI64" s="615"/>
      <c r="LMJ64" s="615"/>
      <c r="LMK64" s="615"/>
      <c r="LML64" s="615"/>
      <c r="LMM64" s="615"/>
      <c r="LMN64" s="615"/>
      <c r="LMO64" s="615"/>
      <c r="LMP64" s="615"/>
      <c r="LMQ64" s="1420"/>
      <c r="LMR64" s="1420"/>
      <c r="LMS64" s="1420"/>
      <c r="LMT64" s="868"/>
      <c r="LMU64" s="615"/>
      <c r="LMV64" s="615"/>
      <c r="LMW64" s="615"/>
      <c r="LMX64" s="869"/>
      <c r="LMY64" s="615"/>
      <c r="LMZ64" s="615"/>
      <c r="LNA64" s="615"/>
      <c r="LNB64" s="615"/>
      <c r="LNC64" s="615"/>
      <c r="LND64" s="615"/>
      <c r="LNE64" s="615"/>
      <c r="LNF64" s="615"/>
      <c r="LNG64" s="615"/>
      <c r="LNH64" s="1420"/>
      <c r="LNI64" s="1420"/>
      <c r="LNJ64" s="1420"/>
      <c r="LNK64" s="868"/>
      <c r="LNL64" s="615"/>
      <c r="LNM64" s="615"/>
      <c r="LNN64" s="615"/>
      <c r="LNO64" s="869"/>
      <c r="LNP64" s="615"/>
      <c r="LNQ64" s="615"/>
      <c r="LNR64" s="615"/>
      <c r="LNS64" s="615"/>
      <c r="LNT64" s="615"/>
      <c r="LNU64" s="615"/>
      <c r="LNV64" s="615"/>
      <c r="LNW64" s="615"/>
      <c r="LNX64" s="615"/>
      <c r="LNY64" s="1420"/>
      <c r="LNZ64" s="1420"/>
      <c r="LOA64" s="1420"/>
      <c r="LOB64" s="868"/>
      <c r="LOC64" s="615"/>
      <c r="LOD64" s="615"/>
      <c r="LOE64" s="615"/>
      <c r="LOF64" s="869"/>
      <c r="LOG64" s="615"/>
      <c r="LOH64" s="615"/>
      <c r="LOI64" s="615"/>
      <c r="LOJ64" s="615"/>
      <c r="LOK64" s="615"/>
      <c r="LOL64" s="615"/>
      <c r="LOM64" s="615"/>
      <c r="LON64" s="615"/>
      <c r="LOO64" s="615"/>
      <c r="LOP64" s="1420"/>
      <c r="LOQ64" s="1420"/>
      <c r="LOR64" s="1420"/>
      <c r="LOS64" s="868"/>
      <c r="LOT64" s="615"/>
      <c r="LOU64" s="615"/>
      <c r="LOV64" s="615"/>
      <c r="LOW64" s="869"/>
      <c r="LOX64" s="615"/>
      <c r="LOY64" s="615"/>
      <c r="LOZ64" s="615"/>
      <c r="LPA64" s="615"/>
      <c r="LPB64" s="615"/>
      <c r="LPC64" s="615"/>
      <c r="LPD64" s="615"/>
      <c r="LPE64" s="615"/>
      <c r="LPF64" s="615"/>
      <c r="LPG64" s="1420"/>
      <c r="LPH64" s="1420"/>
      <c r="LPI64" s="1420"/>
      <c r="LPJ64" s="868"/>
      <c r="LPK64" s="615"/>
      <c r="LPL64" s="615"/>
      <c r="LPM64" s="615"/>
      <c r="LPN64" s="869"/>
      <c r="LPO64" s="615"/>
      <c r="LPP64" s="615"/>
      <c r="LPQ64" s="615"/>
      <c r="LPR64" s="615"/>
      <c r="LPS64" s="615"/>
      <c r="LPT64" s="615"/>
      <c r="LPU64" s="615"/>
      <c r="LPV64" s="615"/>
      <c r="LPW64" s="615"/>
      <c r="LPX64" s="1420"/>
      <c r="LPY64" s="1420"/>
      <c r="LPZ64" s="1420"/>
      <c r="LQA64" s="868"/>
      <c r="LQB64" s="615"/>
      <c r="LQC64" s="615"/>
      <c r="LQD64" s="615"/>
      <c r="LQE64" s="869"/>
      <c r="LQF64" s="615"/>
      <c r="LQG64" s="615"/>
      <c r="LQH64" s="615"/>
      <c r="LQI64" s="615"/>
      <c r="LQJ64" s="615"/>
      <c r="LQK64" s="615"/>
      <c r="LQL64" s="615"/>
      <c r="LQM64" s="615"/>
      <c r="LQN64" s="615"/>
      <c r="LQO64" s="1420"/>
      <c r="LQP64" s="1420"/>
      <c r="LQQ64" s="1420"/>
      <c r="LQR64" s="868"/>
      <c r="LQS64" s="615"/>
      <c r="LQT64" s="615"/>
      <c r="LQU64" s="615"/>
      <c r="LQV64" s="869"/>
      <c r="LQW64" s="615"/>
      <c r="LQX64" s="615"/>
      <c r="LQY64" s="615"/>
      <c r="LQZ64" s="615"/>
      <c r="LRA64" s="615"/>
      <c r="LRB64" s="615"/>
      <c r="LRC64" s="615"/>
      <c r="LRD64" s="615"/>
      <c r="LRE64" s="615"/>
      <c r="LRF64" s="1420"/>
      <c r="LRG64" s="1420"/>
      <c r="LRH64" s="1420"/>
      <c r="LRI64" s="868"/>
      <c r="LRJ64" s="615"/>
      <c r="LRK64" s="615"/>
      <c r="LRL64" s="615"/>
      <c r="LRM64" s="869"/>
      <c r="LRN64" s="615"/>
      <c r="LRO64" s="615"/>
      <c r="LRP64" s="615"/>
      <c r="LRQ64" s="615"/>
      <c r="LRR64" s="615"/>
      <c r="LRS64" s="615"/>
      <c r="LRT64" s="615"/>
      <c r="LRU64" s="615"/>
      <c r="LRV64" s="615"/>
      <c r="LRW64" s="1420"/>
      <c r="LRX64" s="1420"/>
      <c r="LRY64" s="1420"/>
      <c r="LRZ64" s="868"/>
      <c r="LSA64" s="615"/>
      <c r="LSB64" s="615"/>
      <c r="LSC64" s="615"/>
      <c r="LSD64" s="869"/>
      <c r="LSE64" s="615"/>
      <c r="LSF64" s="615"/>
      <c r="LSG64" s="615"/>
      <c r="LSH64" s="615"/>
      <c r="LSI64" s="615"/>
      <c r="LSJ64" s="615"/>
      <c r="LSK64" s="615"/>
      <c r="LSL64" s="615"/>
      <c r="LSM64" s="615"/>
      <c r="LSN64" s="1420"/>
      <c r="LSO64" s="1420"/>
      <c r="LSP64" s="1420"/>
      <c r="LSQ64" s="868"/>
      <c r="LSR64" s="615"/>
      <c r="LSS64" s="615"/>
      <c r="LST64" s="615"/>
      <c r="LSU64" s="869"/>
      <c r="LSV64" s="615"/>
      <c r="LSW64" s="615"/>
      <c r="LSX64" s="615"/>
      <c r="LSY64" s="615"/>
      <c r="LSZ64" s="615"/>
      <c r="LTA64" s="615"/>
      <c r="LTB64" s="615"/>
      <c r="LTC64" s="615"/>
      <c r="LTD64" s="615"/>
      <c r="LTE64" s="1420"/>
      <c r="LTF64" s="1420"/>
      <c r="LTG64" s="1420"/>
      <c r="LTH64" s="868"/>
      <c r="LTI64" s="615"/>
      <c r="LTJ64" s="615"/>
      <c r="LTK64" s="615"/>
      <c r="LTL64" s="869"/>
      <c r="LTM64" s="615"/>
      <c r="LTN64" s="615"/>
      <c r="LTO64" s="615"/>
      <c r="LTP64" s="615"/>
      <c r="LTQ64" s="615"/>
      <c r="LTR64" s="615"/>
      <c r="LTS64" s="615"/>
      <c r="LTT64" s="615"/>
      <c r="LTU64" s="615"/>
      <c r="LTV64" s="1420"/>
      <c r="LTW64" s="1420"/>
      <c r="LTX64" s="1420"/>
      <c r="LTY64" s="868"/>
      <c r="LTZ64" s="615"/>
      <c r="LUA64" s="615"/>
      <c r="LUB64" s="615"/>
      <c r="LUC64" s="869"/>
      <c r="LUD64" s="615"/>
      <c r="LUE64" s="615"/>
      <c r="LUF64" s="615"/>
      <c r="LUG64" s="615"/>
      <c r="LUH64" s="615"/>
      <c r="LUI64" s="615"/>
      <c r="LUJ64" s="615"/>
      <c r="LUK64" s="615"/>
      <c r="LUL64" s="615"/>
      <c r="LUM64" s="1420"/>
      <c r="LUN64" s="1420"/>
      <c r="LUO64" s="1420"/>
      <c r="LUP64" s="868"/>
      <c r="LUQ64" s="615"/>
      <c r="LUR64" s="615"/>
      <c r="LUS64" s="615"/>
      <c r="LUT64" s="869"/>
      <c r="LUU64" s="615"/>
      <c r="LUV64" s="615"/>
      <c r="LUW64" s="615"/>
      <c r="LUX64" s="615"/>
      <c r="LUY64" s="615"/>
      <c r="LUZ64" s="615"/>
      <c r="LVA64" s="615"/>
      <c r="LVB64" s="615"/>
      <c r="LVC64" s="615"/>
      <c r="LVD64" s="1420"/>
      <c r="LVE64" s="1420"/>
      <c r="LVF64" s="1420"/>
      <c r="LVG64" s="868"/>
      <c r="LVH64" s="615"/>
      <c r="LVI64" s="615"/>
      <c r="LVJ64" s="615"/>
      <c r="LVK64" s="869"/>
      <c r="LVL64" s="615"/>
      <c r="LVM64" s="615"/>
      <c r="LVN64" s="615"/>
      <c r="LVO64" s="615"/>
      <c r="LVP64" s="615"/>
      <c r="LVQ64" s="615"/>
      <c r="LVR64" s="615"/>
      <c r="LVS64" s="615"/>
      <c r="LVT64" s="615"/>
      <c r="LVU64" s="1420"/>
      <c r="LVV64" s="1420"/>
      <c r="LVW64" s="1420"/>
      <c r="LVX64" s="868"/>
      <c r="LVY64" s="615"/>
      <c r="LVZ64" s="615"/>
      <c r="LWA64" s="615"/>
      <c r="LWB64" s="869"/>
      <c r="LWC64" s="615"/>
      <c r="LWD64" s="615"/>
      <c r="LWE64" s="615"/>
      <c r="LWF64" s="615"/>
      <c r="LWG64" s="615"/>
      <c r="LWH64" s="615"/>
      <c r="LWI64" s="615"/>
      <c r="LWJ64" s="615"/>
      <c r="LWK64" s="615"/>
      <c r="LWL64" s="1420"/>
      <c r="LWM64" s="1420"/>
      <c r="LWN64" s="1420"/>
      <c r="LWO64" s="868"/>
      <c r="LWP64" s="615"/>
      <c r="LWQ64" s="615"/>
      <c r="LWR64" s="615"/>
      <c r="LWS64" s="869"/>
      <c r="LWT64" s="615"/>
      <c r="LWU64" s="615"/>
      <c r="LWV64" s="615"/>
      <c r="LWW64" s="615"/>
      <c r="LWX64" s="615"/>
      <c r="LWY64" s="615"/>
      <c r="LWZ64" s="615"/>
      <c r="LXA64" s="615"/>
      <c r="LXB64" s="615"/>
      <c r="LXC64" s="1420"/>
      <c r="LXD64" s="1420"/>
      <c r="LXE64" s="1420"/>
      <c r="LXF64" s="868"/>
      <c r="LXG64" s="615"/>
      <c r="LXH64" s="615"/>
      <c r="LXI64" s="615"/>
      <c r="LXJ64" s="869"/>
      <c r="LXK64" s="615"/>
      <c r="LXL64" s="615"/>
      <c r="LXM64" s="615"/>
      <c r="LXN64" s="615"/>
      <c r="LXO64" s="615"/>
      <c r="LXP64" s="615"/>
      <c r="LXQ64" s="615"/>
      <c r="LXR64" s="615"/>
      <c r="LXS64" s="615"/>
      <c r="LXT64" s="1420"/>
      <c r="LXU64" s="1420"/>
      <c r="LXV64" s="1420"/>
      <c r="LXW64" s="868"/>
      <c r="LXX64" s="615"/>
      <c r="LXY64" s="615"/>
      <c r="LXZ64" s="615"/>
      <c r="LYA64" s="869"/>
      <c r="LYB64" s="615"/>
      <c r="LYC64" s="615"/>
      <c r="LYD64" s="615"/>
      <c r="LYE64" s="615"/>
      <c r="LYF64" s="615"/>
      <c r="LYG64" s="615"/>
      <c r="LYH64" s="615"/>
      <c r="LYI64" s="615"/>
      <c r="LYJ64" s="615"/>
      <c r="LYK64" s="1420"/>
      <c r="LYL64" s="1420"/>
      <c r="LYM64" s="1420"/>
      <c r="LYN64" s="868"/>
      <c r="LYO64" s="615"/>
      <c r="LYP64" s="615"/>
      <c r="LYQ64" s="615"/>
      <c r="LYR64" s="869"/>
      <c r="LYS64" s="615"/>
      <c r="LYT64" s="615"/>
      <c r="LYU64" s="615"/>
      <c r="LYV64" s="615"/>
      <c r="LYW64" s="615"/>
      <c r="LYX64" s="615"/>
      <c r="LYY64" s="615"/>
      <c r="LYZ64" s="615"/>
      <c r="LZA64" s="615"/>
      <c r="LZB64" s="1420"/>
      <c r="LZC64" s="1420"/>
      <c r="LZD64" s="1420"/>
      <c r="LZE64" s="868"/>
      <c r="LZF64" s="615"/>
      <c r="LZG64" s="615"/>
      <c r="LZH64" s="615"/>
      <c r="LZI64" s="869"/>
      <c r="LZJ64" s="615"/>
      <c r="LZK64" s="615"/>
      <c r="LZL64" s="615"/>
      <c r="LZM64" s="615"/>
      <c r="LZN64" s="615"/>
      <c r="LZO64" s="615"/>
      <c r="LZP64" s="615"/>
      <c r="LZQ64" s="615"/>
      <c r="LZR64" s="615"/>
      <c r="LZS64" s="1420"/>
      <c r="LZT64" s="1420"/>
      <c r="LZU64" s="1420"/>
      <c r="LZV64" s="868"/>
      <c r="LZW64" s="615"/>
      <c r="LZX64" s="615"/>
      <c r="LZY64" s="615"/>
      <c r="LZZ64" s="869"/>
      <c r="MAA64" s="615"/>
      <c r="MAB64" s="615"/>
      <c r="MAC64" s="615"/>
      <c r="MAD64" s="615"/>
      <c r="MAE64" s="615"/>
      <c r="MAF64" s="615"/>
      <c r="MAG64" s="615"/>
      <c r="MAH64" s="615"/>
      <c r="MAI64" s="615"/>
      <c r="MAJ64" s="1420"/>
      <c r="MAK64" s="1420"/>
      <c r="MAL64" s="1420"/>
      <c r="MAM64" s="868"/>
      <c r="MAN64" s="615"/>
      <c r="MAO64" s="615"/>
      <c r="MAP64" s="615"/>
      <c r="MAQ64" s="869"/>
      <c r="MAR64" s="615"/>
      <c r="MAS64" s="615"/>
      <c r="MAT64" s="615"/>
      <c r="MAU64" s="615"/>
      <c r="MAV64" s="615"/>
      <c r="MAW64" s="615"/>
      <c r="MAX64" s="615"/>
      <c r="MAY64" s="615"/>
      <c r="MAZ64" s="615"/>
      <c r="MBA64" s="1420"/>
      <c r="MBB64" s="1420"/>
      <c r="MBC64" s="1420"/>
      <c r="MBD64" s="868"/>
      <c r="MBE64" s="615"/>
      <c r="MBF64" s="615"/>
      <c r="MBG64" s="615"/>
      <c r="MBH64" s="869"/>
      <c r="MBI64" s="615"/>
      <c r="MBJ64" s="615"/>
      <c r="MBK64" s="615"/>
      <c r="MBL64" s="615"/>
      <c r="MBM64" s="615"/>
      <c r="MBN64" s="615"/>
      <c r="MBO64" s="615"/>
      <c r="MBP64" s="615"/>
      <c r="MBQ64" s="615"/>
      <c r="MBR64" s="1420"/>
      <c r="MBS64" s="1420"/>
      <c r="MBT64" s="1420"/>
      <c r="MBU64" s="868"/>
      <c r="MBV64" s="615"/>
      <c r="MBW64" s="615"/>
      <c r="MBX64" s="615"/>
      <c r="MBY64" s="869"/>
      <c r="MBZ64" s="615"/>
      <c r="MCA64" s="615"/>
      <c r="MCB64" s="615"/>
      <c r="MCC64" s="615"/>
      <c r="MCD64" s="615"/>
      <c r="MCE64" s="615"/>
      <c r="MCF64" s="615"/>
      <c r="MCG64" s="615"/>
      <c r="MCH64" s="615"/>
      <c r="MCI64" s="1420"/>
      <c r="MCJ64" s="1420"/>
      <c r="MCK64" s="1420"/>
      <c r="MCL64" s="868"/>
      <c r="MCM64" s="615"/>
      <c r="MCN64" s="615"/>
      <c r="MCO64" s="615"/>
      <c r="MCP64" s="869"/>
      <c r="MCQ64" s="615"/>
      <c r="MCR64" s="615"/>
      <c r="MCS64" s="615"/>
      <c r="MCT64" s="615"/>
      <c r="MCU64" s="615"/>
      <c r="MCV64" s="615"/>
      <c r="MCW64" s="615"/>
      <c r="MCX64" s="615"/>
      <c r="MCY64" s="615"/>
      <c r="MCZ64" s="1420"/>
      <c r="MDA64" s="1420"/>
      <c r="MDB64" s="1420"/>
      <c r="MDC64" s="868"/>
      <c r="MDD64" s="615"/>
      <c r="MDE64" s="615"/>
      <c r="MDF64" s="615"/>
      <c r="MDG64" s="869"/>
      <c r="MDH64" s="615"/>
      <c r="MDI64" s="615"/>
      <c r="MDJ64" s="615"/>
      <c r="MDK64" s="615"/>
      <c r="MDL64" s="615"/>
      <c r="MDM64" s="615"/>
      <c r="MDN64" s="615"/>
      <c r="MDO64" s="615"/>
      <c r="MDP64" s="615"/>
      <c r="MDQ64" s="1420"/>
      <c r="MDR64" s="1420"/>
      <c r="MDS64" s="1420"/>
      <c r="MDT64" s="868"/>
      <c r="MDU64" s="615"/>
      <c r="MDV64" s="615"/>
      <c r="MDW64" s="615"/>
      <c r="MDX64" s="869"/>
      <c r="MDY64" s="615"/>
      <c r="MDZ64" s="615"/>
      <c r="MEA64" s="615"/>
      <c r="MEB64" s="615"/>
      <c r="MEC64" s="615"/>
      <c r="MED64" s="615"/>
      <c r="MEE64" s="615"/>
      <c r="MEF64" s="615"/>
      <c r="MEG64" s="615"/>
      <c r="MEH64" s="1420"/>
      <c r="MEI64" s="1420"/>
      <c r="MEJ64" s="1420"/>
      <c r="MEK64" s="868"/>
      <c r="MEL64" s="615"/>
      <c r="MEM64" s="615"/>
      <c r="MEN64" s="615"/>
      <c r="MEO64" s="869"/>
      <c r="MEP64" s="615"/>
      <c r="MEQ64" s="615"/>
      <c r="MER64" s="615"/>
      <c r="MES64" s="615"/>
      <c r="MET64" s="615"/>
      <c r="MEU64" s="615"/>
      <c r="MEV64" s="615"/>
      <c r="MEW64" s="615"/>
      <c r="MEX64" s="615"/>
      <c r="MEY64" s="1420"/>
      <c r="MEZ64" s="1420"/>
      <c r="MFA64" s="1420"/>
      <c r="MFB64" s="868"/>
      <c r="MFC64" s="615"/>
      <c r="MFD64" s="615"/>
      <c r="MFE64" s="615"/>
      <c r="MFF64" s="869"/>
      <c r="MFG64" s="615"/>
      <c r="MFH64" s="615"/>
      <c r="MFI64" s="615"/>
      <c r="MFJ64" s="615"/>
      <c r="MFK64" s="615"/>
      <c r="MFL64" s="615"/>
      <c r="MFM64" s="615"/>
      <c r="MFN64" s="615"/>
      <c r="MFO64" s="615"/>
      <c r="MFP64" s="1420"/>
      <c r="MFQ64" s="1420"/>
      <c r="MFR64" s="1420"/>
      <c r="MFS64" s="868"/>
      <c r="MFT64" s="615"/>
      <c r="MFU64" s="615"/>
      <c r="MFV64" s="615"/>
      <c r="MFW64" s="869"/>
      <c r="MFX64" s="615"/>
      <c r="MFY64" s="615"/>
      <c r="MFZ64" s="615"/>
      <c r="MGA64" s="615"/>
      <c r="MGB64" s="615"/>
      <c r="MGC64" s="615"/>
      <c r="MGD64" s="615"/>
      <c r="MGE64" s="615"/>
      <c r="MGF64" s="615"/>
      <c r="MGG64" s="1420"/>
      <c r="MGH64" s="1420"/>
      <c r="MGI64" s="1420"/>
      <c r="MGJ64" s="868"/>
      <c r="MGK64" s="615"/>
      <c r="MGL64" s="615"/>
      <c r="MGM64" s="615"/>
      <c r="MGN64" s="869"/>
      <c r="MGO64" s="615"/>
      <c r="MGP64" s="615"/>
      <c r="MGQ64" s="615"/>
      <c r="MGR64" s="615"/>
      <c r="MGS64" s="615"/>
      <c r="MGT64" s="615"/>
      <c r="MGU64" s="615"/>
      <c r="MGV64" s="615"/>
      <c r="MGW64" s="615"/>
      <c r="MGX64" s="1420"/>
      <c r="MGY64" s="1420"/>
      <c r="MGZ64" s="1420"/>
      <c r="MHA64" s="868"/>
      <c r="MHB64" s="615"/>
      <c r="MHC64" s="615"/>
      <c r="MHD64" s="615"/>
      <c r="MHE64" s="869"/>
      <c r="MHF64" s="615"/>
      <c r="MHG64" s="615"/>
      <c r="MHH64" s="615"/>
      <c r="MHI64" s="615"/>
      <c r="MHJ64" s="615"/>
      <c r="MHK64" s="615"/>
      <c r="MHL64" s="615"/>
      <c r="MHM64" s="615"/>
      <c r="MHN64" s="615"/>
      <c r="MHO64" s="1420"/>
      <c r="MHP64" s="1420"/>
      <c r="MHQ64" s="1420"/>
      <c r="MHR64" s="868"/>
      <c r="MHS64" s="615"/>
      <c r="MHT64" s="615"/>
      <c r="MHU64" s="615"/>
      <c r="MHV64" s="869"/>
      <c r="MHW64" s="615"/>
      <c r="MHX64" s="615"/>
      <c r="MHY64" s="615"/>
      <c r="MHZ64" s="615"/>
      <c r="MIA64" s="615"/>
      <c r="MIB64" s="615"/>
      <c r="MIC64" s="615"/>
      <c r="MID64" s="615"/>
      <c r="MIE64" s="615"/>
      <c r="MIF64" s="1420"/>
      <c r="MIG64" s="1420"/>
      <c r="MIH64" s="1420"/>
      <c r="MII64" s="868"/>
      <c r="MIJ64" s="615"/>
      <c r="MIK64" s="615"/>
      <c r="MIL64" s="615"/>
      <c r="MIM64" s="869"/>
      <c r="MIN64" s="615"/>
      <c r="MIO64" s="615"/>
      <c r="MIP64" s="615"/>
      <c r="MIQ64" s="615"/>
      <c r="MIR64" s="615"/>
      <c r="MIS64" s="615"/>
      <c r="MIT64" s="615"/>
      <c r="MIU64" s="615"/>
      <c r="MIV64" s="615"/>
      <c r="MIW64" s="1420"/>
      <c r="MIX64" s="1420"/>
      <c r="MIY64" s="1420"/>
      <c r="MIZ64" s="868"/>
      <c r="MJA64" s="615"/>
      <c r="MJB64" s="615"/>
      <c r="MJC64" s="615"/>
      <c r="MJD64" s="869"/>
      <c r="MJE64" s="615"/>
      <c r="MJF64" s="615"/>
      <c r="MJG64" s="615"/>
      <c r="MJH64" s="615"/>
      <c r="MJI64" s="615"/>
      <c r="MJJ64" s="615"/>
      <c r="MJK64" s="615"/>
      <c r="MJL64" s="615"/>
      <c r="MJM64" s="615"/>
      <c r="MJN64" s="1420"/>
      <c r="MJO64" s="1420"/>
      <c r="MJP64" s="1420"/>
      <c r="MJQ64" s="868"/>
      <c r="MJR64" s="615"/>
      <c r="MJS64" s="615"/>
      <c r="MJT64" s="615"/>
      <c r="MJU64" s="869"/>
      <c r="MJV64" s="615"/>
      <c r="MJW64" s="615"/>
      <c r="MJX64" s="615"/>
      <c r="MJY64" s="615"/>
      <c r="MJZ64" s="615"/>
      <c r="MKA64" s="615"/>
      <c r="MKB64" s="615"/>
      <c r="MKC64" s="615"/>
      <c r="MKD64" s="615"/>
      <c r="MKE64" s="1420"/>
      <c r="MKF64" s="1420"/>
      <c r="MKG64" s="1420"/>
      <c r="MKH64" s="868"/>
      <c r="MKI64" s="615"/>
      <c r="MKJ64" s="615"/>
      <c r="MKK64" s="615"/>
      <c r="MKL64" s="869"/>
      <c r="MKM64" s="615"/>
      <c r="MKN64" s="615"/>
      <c r="MKO64" s="615"/>
      <c r="MKP64" s="615"/>
      <c r="MKQ64" s="615"/>
      <c r="MKR64" s="615"/>
      <c r="MKS64" s="615"/>
      <c r="MKT64" s="615"/>
      <c r="MKU64" s="615"/>
      <c r="MKV64" s="1420"/>
      <c r="MKW64" s="1420"/>
      <c r="MKX64" s="1420"/>
      <c r="MKY64" s="868"/>
      <c r="MKZ64" s="615"/>
      <c r="MLA64" s="615"/>
      <c r="MLB64" s="615"/>
      <c r="MLC64" s="869"/>
      <c r="MLD64" s="615"/>
      <c r="MLE64" s="615"/>
      <c r="MLF64" s="615"/>
      <c r="MLG64" s="615"/>
      <c r="MLH64" s="615"/>
      <c r="MLI64" s="615"/>
      <c r="MLJ64" s="615"/>
      <c r="MLK64" s="615"/>
      <c r="MLL64" s="615"/>
      <c r="MLM64" s="1420"/>
      <c r="MLN64" s="1420"/>
      <c r="MLO64" s="1420"/>
      <c r="MLP64" s="868"/>
      <c r="MLQ64" s="615"/>
      <c r="MLR64" s="615"/>
      <c r="MLS64" s="615"/>
      <c r="MLT64" s="869"/>
      <c r="MLU64" s="615"/>
      <c r="MLV64" s="615"/>
      <c r="MLW64" s="615"/>
      <c r="MLX64" s="615"/>
      <c r="MLY64" s="615"/>
      <c r="MLZ64" s="615"/>
      <c r="MMA64" s="615"/>
      <c r="MMB64" s="615"/>
      <c r="MMC64" s="615"/>
      <c r="MMD64" s="1420"/>
      <c r="MME64" s="1420"/>
      <c r="MMF64" s="1420"/>
      <c r="MMG64" s="868"/>
      <c r="MMH64" s="615"/>
      <c r="MMI64" s="615"/>
      <c r="MMJ64" s="615"/>
      <c r="MMK64" s="869"/>
      <c r="MML64" s="615"/>
      <c r="MMM64" s="615"/>
      <c r="MMN64" s="615"/>
      <c r="MMO64" s="615"/>
      <c r="MMP64" s="615"/>
      <c r="MMQ64" s="615"/>
      <c r="MMR64" s="615"/>
      <c r="MMS64" s="615"/>
      <c r="MMT64" s="615"/>
      <c r="MMU64" s="1420"/>
      <c r="MMV64" s="1420"/>
      <c r="MMW64" s="1420"/>
      <c r="MMX64" s="868"/>
      <c r="MMY64" s="615"/>
      <c r="MMZ64" s="615"/>
      <c r="MNA64" s="615"/>
      <c r="MNB64" s="869"/>
      <c r="MNC64" s="615"/>
      <c r="MND64" s="615"/>
      <c r="MNE64" s="615"/>
      <c r="MNF64" s="615"/>
      <c r="MNG64" s="615"/>
      <c r="MNH64" s="615"/>
      <c r="MNI64" s="615"/>
      <c r="MNJ64" s="615"/>
      <c r="MNK64" s="615"/>
      <c r="MNL64" s="1420"/>
      <c r="MNM64" s="1420"/>
      <c r="MNN64" s="1420"/>
      <c r="MNO64" s="868"/>
      <c r="MNP64" s="615"/>
      <c r="MNQ64" s="615"/>
      <c r="MNR64" s="615"/>
      <c r="MNS64" s="869"/>
      <c r="MNT64" s="615"/>
      <c r="MNU64" s="615"/>
      <c r="MNV64" s="615"/>
      <c r="MNW64" s="615"/>
      <c r="MNX64" s="615"/>
      <c r="MNY64" s="615"/>
      <c r="MNZ64" s="615"/>
      <c r="MOA64" s="615"/>
      <c r="MOB64" s="615"/>
      <c r="MOC64" s="1420"/>
      <c r="MOD64" s="1420"/>
      <c r="MOE64" s="1420"/>
      <c r="MOF64" s="868"/>
      <c r="MOG64" s="615"/>
      <c r="MOH64" s="615"/>
      <c r="MOI64" s="615"/>
      <c r="MOJ64" s="869"/>
      <c r="MOK64" s="615"/>
      <c r="MOL64" s="615"/>
      <c r="MOM64" s="615"/>
      <c r="MON64" s="615"/>
      <c r="MOO64" s="615"/>
      <c r="MOP64" s="615"/>
      <c r="MOQ64" s="615"/>
      <c r="MOR64" s="615"/>
      <c r="MOS64" s="615"/>
      <c r="MOT64" s="1420"/>
      <c r="MOU64" s="1420"/>
      <c r="MOV64" s="1420"/>
      <c r="MOW64" s="868"/>
      <c r="MOX64" s="615"/>
      <c r="MOY64" s="615"/>
      <c r="MOZ64" s="615"/>
      <c r="MPA64" s="869"/>
      <c r="MPB64" s="615"/>
      <c r="MPC64" s="615"/>
      <c r="MPD64" s="615"/>
      <c r="MPE64" s="615"/>
      <c r="MPF64" s="615"/>
      <c r="MPG64" s="615"/>
      <c r="MPH64" s="615"/>
      <c r="MPI64" s="615"/>
      <c r="MPJ64" s="615"/>
      <c r="MPK64" s="1420"/>
      <c r="MPL64" s="1420"/>
      <c r="MPM64" s="1420"/>
      <c r="MPN64" s="868"/>
      <c r="MPO64" s="615"/>
      <c r="MPP64" s="615"/>
      <c r="MPQ64" s="615"/>
      <c r="MPR64" s="869"/>
      <c r="MPS64" s="615"/>
      <c r="MPT64" s="615"/>
      <c r="MPU64" s="615"/>
      <c r="MPV64" s="615"/>
      <c r="MPW64" s="615"/>
      <c r="MPX64" s="615"/>
      <c r="MPY64" s="615"/>
      <c r="MPZ64" s="615"/>
      <c r="MQA64" s="615"/>
      <c r="MQB64" s="1420"/>
      <c r="MQC64" s="1420"/>
      <c r="MQD64" s="1420"/>
      <c r="MQE64" s="868"/>
      <c r="MQF64" s="615"/>
      <c r="MQG64" s="615"/>
      <c r="MQH64" s="615"/>
      <c r="MQI64" s="869"/>
      <c r="MQJ64" s="615"/>
      <c r="MQK64" s="615"/>
      <c r="MQL64" s="615"/>
      <c r="MQM64" s="615"/>
      <c r="MQN64" s="615"/>
      <c r="MQO64" s="615"/>
      <c r="MQP64" s="615"/>
      <c r="MQQ64" s="615"/>
      <c r="MQR64" s="615"/>
      <c r="MQS64" s="1420"/>
      <c r="MQT64" s="1420"/>
      <c r="MQU64" s="1420"/>
      <c r="MQV64" s="868"/>
      <c r="MQW64" s="615"/>
      <c r="MQX64" s="615"/>
      <c r="MQY64" s="615"/>
      <c r="MQZ64" s="869"/>
      <c r="MRA64" s="615"/>
      <c r="MRB64" s="615"/>
      <c r="MRC64" s="615"/>
      <c r="MRD64" s="615"/>
      <c r="MRE64" s="615"/>
      <c r="MRF64" s="615"/>
      <c r="MRG64" s="615"/>
      <c r="MRH64" s="615"/>
      <c r="MRI64" s="615"/>
      <c r="MRJ64" s="1420"/>
      <c r="MRK64" s="1420"/>
      <c r="MRL64" s="1420"/>
      <c r="MRM64" s="868"/>
      <c r="MRN64" s="615"/>
      <c r="MRO64" s="615"/>
      <c r="MRP64" s="615"/>
      <c r="MRQ64" s="869"/>
      <c r="MRR64" s="615"/>
      <c r="MRS64" s="615"/>
      <c r="MRT64" s="615"/>
      <c r="MRU64" s="615"/>
      <c r="MRV64" s="615"/>
      <c r="MRW64" s="615"/>
      <c r="MRX64" s="615"/>
      <c r="MRY64" s="615"/>
      <c r="MRZ64" s="615"/>
      <c r="MSA64" s="1420"/>
      <c r="MSB64" s="1420"/>
      <c r="MSC64" s="1420"/>
      <c r="MSD64" s="868"/>
      <c r="MSE64" s="615"/>
      <c r="MSF64" s="615"/>
      <c r="MSG64" s="615"/>
      <c r="MSH64" s="869"/>
      <c r="MSI64" s="615"/>
      <c r="MSJ64" s="615"/>
      <c r="MSK64" s="615"/>
      <c r="MSL64" s="615"/>
      <c r="MSM64" s="615"/>
      <c r="MSN64" s="615"/>
      <c r="MSO64" s="615"/>
      <c r="MSP64" s="615"/>
      <c r="MSQ64" s="615"/>
      <c r="MSR64" s="1420"/>
      <c r="MSS64" s="1420"/>
      <c r="MST64" s="1420"/>
      <c r="MSU64" s="868"/>
      <c r="MSV64" s="615"/>
      <c r="MSW64" s="615"/>
      <c r="MSX64" s="615"/>
      <c r="MSY64" s="869"/>
      <c r="MSZ64" s="615"/>
      <c r="MTA64" s="615"/>
      <c r="MTB64" s="615"/>
      <c r="MTC64" s="615"/>
      <c r="MTD64" s="615"/>
      <c r="MTE64" s="615"/>
      <c r="MTF64" s="615"/>
      <c r="MTG64" s="615"/>
      <c r="MTH64" s="615"/>
      <c r="MTI64" s="1420"/>
      <c r="MTJ64" s="1420"/>
      <c r="MTK64" s="1420"/>
      <c r="MTL64" s="868"/>
      <c r="MTM64" s="615"/>
      <c r="MTN64" s="615"/>
      <c r="MTO64" s="615"/>
      <c r="MTP64" s="869"/>
      <c r="MTQ64" s="615"/>
      <c r="MTR64" s="615"/>
      <c r="MTS64" s="615"/>
      <c r="MTT64" s="615"/>
      <c r="MTU64" s="615"/>
      <c r="MTV64" s="615"/>
      <c r="MTW64" s="615"/>
      <c r="MTX64" s="615"/>
      <c r="MTY64" s="615"/>
      <c r="MTZ64" s="1420"/>
      <c r="MUA64" s="1420"/>
      <c r="MUB64" s="1420"/>
      <c r="MUC64" s="868"/>
      <c r="MUD64" s="615"/>
      <c r="MUE64" s="615"/>
      <c r="MUF64" s="615"/>
      <c r="MUG64" s="869"/>
      <c r="MUH64" s="615"/>
      <c r="MUI64" s="615"/>
      <c r="MUJ64" s="615"/>
      <c r="MUK64" s="615"/>
      <c r="MUL64" s="615"/>
      <c r="MUM64" s="615"/>
      <c r="MUN64" s="615"/>
      <c r="MUO64" s="615"/>
      <c r="MUP64" s="615"/>
      <c r="MUQ64" s="1420"/>
      <c r="MUR64" s="1420"/>
      <c r="MUS64" s="1420"/>
      <c r="MUT64" s="868"/>
      <c r="MUU64" s="615"/>
      <c r="MUV64" s="615"/>
      <c r="MUW64" s="615"/>
      <c r="MUX64" s="869"/>
      <c r="MUY64" s="615"/>
      <c r="MUZ64" s="615"/>
      <c r="MVA64" s="615"/>
      <c r="MVB64" s="615"/>
      <c r="MVC64" s="615"/>
      <c r="MVD64" s="615"/>
      <c r="MVE64" s="615"/>
      <c r="MVF64" s="615"/>
      <c r="MVG64" s="615"/>
      <c r="MVH64" s="1420"/>
      <c r="MVI64" s="1420"/>
      <c r="MVJ64" s="1420"/>
      <c r="MVK64" s="868"/>
      <c r="MVL64" s="615"/>
      <c r="MVM64" s="615"/>
      <c r="MVN64" s="615"/>
      <c r="MVO64" s="869"/>
      <c r="MVP64" s="615"/>
      <c r="MVQ64" s="615"/>
      <c r="MVR64" s="615"/>
      <c r="MVS64" s="615"/>
      <c r="MVT64" s="615"/>
      <c r="MVU64" s="615"/>
      <c r="MVV64" s="615"/>
      <c r="MVW64" s="615"/>
      <c r="MVX64" s="615"/>
      <c r="MVY64" s="1420"/>
      <c r="MVZ64" s="1420"/>
      <c r="MWA64" s="1420"/>
      <c r="MWB64" s="868"/>
      <c r="MWC64" s="615"/>
      <c r="MWD64" s="615"/>
      <c r="MWE64" s="615"/>
      <c r="MWF64" s="869"/>
      <c r="MWG64" s="615"/>
      <c r="MWH64" s="615"/>
      <c r="MWI64" s="615"/>
      <c r="MWJ64" s="615"/>
      <c r="MWK64" s="615"/>
      <c r="MWL64" s="615"/>
      <c r="MWM64" s="615"/>
      <c r="MWN64" s="615"/>
      <c r="MWO64" s="615"/>
      <c r="MWP64" s="1420"/>
      <c r="MWQ64" s="1420"/>
      <c r="MWR64" s="1420"/>
      <c r="MWS64" s="868"/>
      <c r="MWT64" s="615"/>
      <c r="MWU64" s="615"/>
      <c r="MWV64" s="615"/>
      <c r="MWW64" s="869"/>
      <c r="MWX64" s="615"/>
      <c r="MWY64" s="615"/>
      <c r="MWZ64" s="615"/>
      <c r="MXA64" s="615"/>
      <c r="MXB64" s="615"/>
      <c r="MXC64" s="615"/>
      <c r="MXD64" s="615"/>
      <c r="MXE64" s="615"/>
      <c r="MXF64" s="615"/>
      <c r="MXG64" s="1420"/>
      <c r="MXH64" s="1420"/>
      <c r="MXI64" s="1420"/>
      <c r="MXJ64" s="868"/>
      <c r="MXK64" s="615"/>
      <c r="MXL64" s="615"/>
      <c r="MXM64" s="615"/>
      <c r="MXN64" s="869"/>
      <c r="MXO64" s="615"/>
      <c r="MXP64" s="615"/>
      <c r="MXQ64" s="615"/>
      <c r="MXR64" s="615"/>
      <c r="MXS64" s="615"/>
      <c r="MXT64" s="615"/>
      <c r="MXU64" s="615"/>
      <c r="MXV64" s="615"/>
      <c r="MXW64" s="615"/>
      <c r="MXX64" s="1420"/>
      <c r="MXY64" s="1420"/>
      <c r="MXZ64" s="1420"/>
      <c r="MYA64" s="868"/>
      <c r="MYB64" s="615"/>
      <c r="MYC64" s="615"/>
      <c r="MYD64" s="615"/>
      <c r="MYE64" s="869"/>
      <c r="MYF64" s="615"/>
      <c r="MYG64" s="615"/>
      <c r="MYH64" s="615"/>
      <c r="MYI64" s="615"/>
      <c r="MYJ64" s="615"/>
      <c r="MYK64" s="615"/>
      <c r="MYL64" s="615"/>
      <c r="MYM64" s="615"/>
      <c r="MYN64" s="615"/>
      <c r="MYO64" s="1420"/>
      <c r="MYP64" s="1420"/>
      <c r="MYQ64" s="1420"/>
      <c r="MYR64" s="868"/>
      <c r="MYS64" s="615"/>
      <c r="MYT64" s="615"/>
      <c r="MYU64" s="615"/>
      <c r="MYV64" s="869"/>
      <c r="MYW64" s="615"/>
      <c r="MYX64" s="615"/>
      <c r="MYY64" s="615"/>
      <c r="MYZ64" s="615"/>
      <c r="MZA64" s="615"/>
      <c r="MZB64" s="615"/>
      <c r="MZC64" s="615"/>
      <c r="MZD64" s="615"/>
      <c r="MZE64" s="615"/>
      <c r="MZF64" s="1420"/>
      <c r="MZG64" s="1420"/>
      <c r="MZH64" s="1420"/>
      <c r="MZI64" s="868"/>
      <c r="MZJ64" s="615"/>
      <c r="MZK64" s="615"/>
      <c r="MZL64" s="615"/>
      <c r="MZM64" s="869"/>
      <c r="MZN64" s="615"/>
      <c r="MZO64" s="615"/>
      <c r="MZP64" s="615"/>
      <c r="MZQ64" s="615"/>
      <c r="MZR64" s="615"/>
      <c r="MZS64" s="615"/>
      <c r="MZT64" s="615"/>
      <c r="MZU64" s="615"/>
      <c r="MZV64" s="615"/>
      <c r="MZW64" s="1420"/>
      <c r="MZX64" s="1420"/>
      <c r="MZY64" s="1420"/>
      <c r="MZZ64" s="868"/>
      <c r="NAA64" s="615"/>
      <c r="NAB64" s="615"/>
      <c r="NAC64" s="615"/>
      <c r="NAD64" s="869"/>
      <c r="NAE64" s="615"/>
      <c r="NAF64" s="615"/>
      <c r="NAG64" s="615"/>
      <c r="NAH64" s="615"/>
      <c r="NAI64" s="615"/>
      <c r="NAJ64" s="615"/>
      <c r="NAK64" s="615"/>
      <c r="NAL64" s="615"/>
      <c r="NAM64" s="615"/>
      <c r="NAN64" s="1420"/>
      <c r="NAO64" s="1420"/>
      <c r="NAP64" s="1420"/>
      <c r="NAQ64" s="868"/>
      <c r="NAR64" s="615"/>
      <c r="NAS64" s="615"/>
      <c r="NAT64" s="615"/>
      <c r="NAU64" s="869"/>
      <c r="NAV64" s="615"/>
      <c r="NAW64" s="615"/>
      <c r="NAX64" s="615"/>
      <c r="NAY64" s="615"/>
      <c r="NAZ64" s="615"/>
      <c r="NBA64" s="615"/>
      <c r="NBB64" s="615"/>
      <c r="NBC64" s="615"/>
      <c r="NBD64" s="615"/>
      <c r="NBE64" s="1420"/>
      <c r="NBF64" s="1420"/>
      <c r="NBG64" s="1420"/>
      <c r="NBH64" s="868"/>
      <c r="NBI64" s="615"/>
      <c r="NBJ64" s="615"/>
      <c r="NBK64" s="615"/>
      <c r="NBL64" s="869"/>
      <c r="NBM64" s="615"/>
      <c r="NBN64" s="615"/>
      <c r="NBO64" s="615"/>
      <c r="NBP64" s="615"/>
      <c r="NBQ64" s="615"/>
      <c r="NBR64" s="615"/>
      <c r="NBS64" s="615"/>
      <c r="NBT64" s="615"/>
      <c r="NBU64" s="615"/>
      <c r="NBV64" s="1420"/>
      <c r="NBW64" s="1420"/>
      <c r="NBX64" s="1420"/>
      <c r="NBY64" s="868"/>
      <c r="NBZ64" s="615"/>
      <c r="NCA64" s="615"/>
      <c r="NCB64" s="615"/>
      <c r="NCC64" s="869"/>
      <c r="NCD64" s="615"/>
      <c r="NCE64" s="615"/>
      <c r="NCF64" s="615"/>
      <c r="NCG64" s="615"/>
      <c r="NCH64" s="615"/>
      <c r="NCI64" s="615"/>
      <c r="NCJ64" s="615"/>
      <c r="NCK64" s="615"/>
      <c r="NCL64" s="615"/>
      <c r="NCM64" s="1420"/>
      <c r="NCN64" s="1420"/>
      <c r="NCO64" s="1420"/>
      <c r="NCP64" s="868"/>
      <c r="NCQ64" s="615"/>
      <c r="NCR64" s="615"/>
      <c r="NCS64" s="615"/>
      <c r="NCT64" s="869"/>
      <c r="NCU64" s="615"/>
      <c r="NCV64" s="615"/>
      <c r="NCW64" s="615"/>
      <c r="NCX64" s="615"/>
      <c r="NCY64" s="615"/>
      <c r="NCZ64" s="615"/>
      <c r="NDA64" s="615"/>
      <c r="NDB64" s="615"/>
      <c r="NDC64" s="615"/>
      <c r="NDD64" s="1420"/>
      <c r="NDE64" s="1420"/>
      <c r="NDF64" s="1420"/>
      <c r="NDG64" s="868"/>
      <c r="NDH64" s="615"/>
      <c r="NDI64" s="615"/>
      <c r="NDJ64" s="615"/>
      <c r="NDK64" s="869"/>
      <c r="NDL64" s="615"/>
      <c r="NDM64" s="615"/>
      <c r="NDN64" s="615"/>
      <c r="NDO64" s="615"/>
      <c r="NDP64" s="615"/>
      <c r="NDQ64" s="615"/>
      <c r="NDR64" s="615"/>
      <c r="NDS64" s="615"/>
      <c r="NDT64" s="615"/>
      <c r="NDU64" s="1420"/>
      <c r="NDV64" s="1420"/>
      <c r="NDW64" s="1420"/>
      <c r="NDX64" s="868"/>
      <c r="NDY64" s="615"/>
      <c r="NDZ64" s="615"/>
      <c r="NEA64" s="615"/>
      <c r="NEB64" s="869"/>
      <c r="NEC64" s="615"/>
      <c r="NED64" s="615"/>
      <c r="NEE64" s="615"/>
      <c r="NEF64" s="615"/>
      <c r="NEG64" s="615"/>
      <c r="NEH64" s="615"/>
      <c r="NEI64" s="615"/>
      <c r="NEJ64" s="615"/>
      <c r="NEK64" s="615"/>
      <c r="NEL64" s="1420"/>
      <c r="NEM64" s="1420"/>
      <c r="NEN64" s="1420"/>
      <c r="NEO64" s="868"/>
      <c r="NEP64" s="615"/>
      <c r="NEQ64" s="615"/>
      <c r="NER64" s="615"/>
      <c r="NES64" s="869"/>
      <c r="NET64" s="615"/>
      <c r="NEU64" s="615"/>
      <c r="NEV64" s="615"/>
      <c r="NEW64" s="615"/>
      <c r="NEX64" s="615"/>
      <c r="NEY64" s="615"/>
      <c r="NEZ64" s="615"/>
      <c r="NFA64" s="615"/>
      <c r="NFB64" s="615"/>
      <c r="NFC64" s="1420"/>
      <c r="NFD64" s="1420"/>
      <c r="NFE64" s="1420"/>
      <c r="NFF64" s="868"/>
      <c r="NFG64" s="615"/>
      <c r="NFH64" s="615"/>
      <c r="NFI64" s="615"/>
      <c r="NFJ64" s="869"/>
      <c r="NFK64" s="615"/>
      <c r="NFL64" s="615"/>
      <c r="NFM64" s="615"/>
      <c r="NFN64" s="615"/>
      <c r="NFO64" s="615"/>
      <c r="NFP64" s="615"/>
      <c r="NFQ64" s="615"/>
      <c r="NFR64" s="615"/>
      <c r="NFS64" s="615"/>
      <c r="NFT64" s="1420"/>
      <c r="NFU64" s="1420"/>
      <c r="NFV64" s="1420"/>
      <c r="NFW64" s="868"/>
      <c r="NFX64" s="615"/>
      <c r="NFY64" s="615"/>
      <c r="NFZ64" s="615"/>
      <c r="NGA64" s="869"/>
      <c r="NGB64" s="615"/>
      <c r="NGC64" s="615"/>
      <c r="NGD64" s="615"/>
      <c r="NGE64" s="615"/>
      <c r="NGF64" s="615"/>
      <c r="NGG64" s="615"/>
      <c r="NGH64" s="615"/>
      <c r="NGI64" s="615"/>
      <c r="NGJ64" s="615"/>
      <c r="NGK64" s="1420"/>
      <c r="NGL64" s="1420"/>
      <c r="NGM64" s="1420"/>
      <c r="NGN64" s="868"/>
      <c r="NGO64" s="615"/>
      <c r="NGP64" s="615"/>
      <c r="NGQ64" s="615"/>
      <c r="NGR64" s="869"/>
      <c r="NGS64" s="615"/>
      <c r="NGT64" s="615"/>
      <c r="NGU64" s="615"/>
      <c r="NGV64" s="615"/>
      <c r="NGW64" s="615"/>
      <c r="NGX64" s="615"/>
      <c r="NGY64" s="615"/>
      <c r="NGZ64" s="615"/>
      <c r="NHA64" s="615"/>
      <c r="NHB64" s="1420"/>
      <c r="NHC64" s="1420"/>
      <c r="NHD64" s="1420"/>
      <c r="NHE64" s="868"/>
      <c r="NHF64" s="615"/>
      <c r="NHG64" s="615"/>
      <c r="NHH64" s="615"/>
      <c r="NHI64" s="869"/>
      <c r="NHJ64" s="615"/>
      <c r="NHK64" s="615"/>
      <c r="NHL64" s="615"/>
      <c r="NHM64" s="615"/>
      <c r="NHN64" s="615"/>
      <c r="NHO64" s="615"/>
      <c r="NHP64" s="615"/>
      <c r="NHQ64" s="615"/>
      <c r="NHR64" s="615"/>
      <c r="NHS64" s="1420"/>
      <c r="NHT64" s="1420"/>
      <c r="NHU64" s="1420"/>
      <c r="NHV64" s="868"/>
      <c r="NHW64" s="615"/>
      <c r="NHX64" s="615"/>
      <c r="NHY64" s="615"/>
      <c r="NHZ64" s="869"/>
      <c r="NIA64" s="615"/>
      <c r="NIB64" s="615"/>
      <c r="NIC64" s="615"/>
      <c r="NID64" s="615"/>
      <c r="NIE64" s="615"/>
      <c r="NIF64" s="615"/>
      <c r="NIG64" s="615"/>
      <c r="NIH64" s="615"/>
      <c r="NII64" s="615"/>
      <c r="NIJ64" s="1420"/>
      <c r="NIK64" s="1420"/>
      <c r="NIL64" s="1420"/>
      <c r="NIM64" s="868"/>
      <c r="NIN64" s="615"/>
      <c r="NIO64" s="615"/>
      <c r="NIP64" s="615"/>
      <c r="NIQ64" s="869"/>
      <c r="NIR64" s="615"/>
      <c r="NIS64" s="615"/>
      <c r="NIT64" s="615"/>
      <c r="NIU64" s="615"/>
      <c r="NIV64" s="615"/>
      <c r="NIW64" s="615"/>
      <c r="NIX64" s="615"/>
      <c r="NIY64" s="615"/>
      <c r="NIZ64" s="615"/>
      <c r="NJA64" s="1420"/>
      <c r="NJB64" s="1420"/>
      <c r="NJC64" s="1420"/>
      <c r="NJD64" s="868"/>
      <c r="NJE64" s="615"/>
      <c r="NJF64" s="615"/>
      <c r="NJG64" s="615"/>
      <c r="NJH64" s="869"/>
      <c r="NJI64" s="615"/>
      <c r="NJJ64" s="615"/>
      <c r="NJK64" s="615"/>
      <c r="NJL64" s="615"/>
      <c r="NJM64" s="615"/>
      <c r="NJN64" s="615"/>
      <c r="NJO64" s="615"/>
      <c r="NJP64" s="615"/>
      <c r="NJQ64" s="615"/>
      <c r="NJR64" s="1420"/>
      <c r="NJS64" s="1420"/>
      <c r="NJT64" s="1420"/>
      <c r="NJU64" s="868"/>
      <c r="NJV64" s="615"/>
      <c r="NJW64" s="615"/>
      <c r="NJX64" s="615"/>
      <c r="NJY64" s="869"/>
      <c r="NJZ64" s="615"/>
      <c r="NKA64" s="615"/>
      <c r="NKB64" s="615"/>
      <c r="NKC64" s="615"/>
      <c r="NKD64" s="615"/>
      <c r="NKE64" s="615"/>
      <c r="NKF64" s="615"/>
      <c r="NKG64" s="615"/>
      <c r="NKH64" s="615"/>
      <c r="NKI64" s="1420"/>
      <c r="NKJ64" s="1420"/>
      <c r="NKK64" s="1420"/>
      <c r="NKL64" s="868"/>
      <c r="NKM64" s="615"/>
      <c r="NKN64" s="615"/>
      <c r="NKO64" s="615"/>
      <c r="NKP64" s="869"/>
      <c r="NKQ64" s="615"/>
      <c r="NKR64" s="615"/>
      <c r="NKS64" s="615"/>
      <c r="NKT64" s="615"/>
      <c r="NKU64" s="615"/>
      <c r="NKV64" s="615"/>
      <c r="NKW64" s="615"/>
      <c r="NKX64" s="615"/>
      <c r="NKY64" s="615"/>
      <c r="NKZ64" s="1420"/>
      <c r="NLA64" s="1420"/>
      <c r="NLB64" s="1420"/>
      <c r="NLC64" s="868"/>
      <c r="NLD64" s="615"/>
      <c r="NLE64" s="615"/>
      <c r="NLF64" s="615"/>
      <c r="NLG64" s="869"/>
      <c r="NLH64" s="615"/>
      <c r="NLI64" s="615"/>
      <c r="NLJ64" s="615"/>
      <c r="NLK64" s="615"/>
      <c r="NLL64" s="615"/>
      <c r="NLM64" s="615"/>
      <c r="NLN64" s="615"/>
      <c r="NLO64" s="615"/>
      <c r="NLP64" s="615"/>
      <c r="NLQ64" s="1420"/>
      <c r="NLR64" s="1420"/>
      <c r="NLS64" s="1420"/>
      <c r="NLT64" s="868"/>
      <c r="NLU64" s="615"/>
      <c r="NLV64" s="615"/>
      <c r="NLW64" s="615"/>
      <c r="NLX64" s="869"/>
      <c r="NLY64" s="615"/>
      <c r="NLZ64" s="615"/>
      <c r="NMA64" s="615"/>
      <c r="NMB64" s="615"/>
      <c r="NMC64" s="615"/>
      <c r="NMD64" s="615"/>
      <c r="NME64" s="615"/>
      <c r="NMF64" s="615"/>
      <c r="NMG64" s="615"/>
      <c r="NMH64" s="1420"/>
      <c r="NMI64" s="1420"/>
      <c r="NMJ64" s="1420"/>
      <c r="NMK64" s="868"/>
      <c r="NML64" s="615"/>
      <c r="NMM64" s="615"/>
      <c r="NMN64" s="615"/>
      <c r="NMO64" s="869"/>
      <c r="NMP64" s="615"/>
      <c r="NMQ64" s="615"/>
      <c r="NMR64" s="615"/>
      <c r="NMS64" s="615"/>
      <c r="NMT64" s="615"/>
      <c r="NMU64" s="615"/>
      <c r="NMV64" s="615"/>
      <c r="NMW64" s="615"/>
      <c r="NMX64" s="615"/>
      <c r="NMY64" s="1420"/>
      <c r="NMZ64" s="1420"/>
      <c r="NNA64" s="1420"/>
      <c r="NNB64" s="868"/>
      <c r="NNC64" s="615"/>
      <c r="NND64" s="615"/>
      <c r="NNE64" s="615"/>
      <c r="NNF64" s="869"/>
      <c r="NNG64" s="615"/>
      <c r="NNH64" s="615"/>
      <c r="NNI64" s="615"/>
      <c r="NNJ64" s="615"/>
      <c r="NNK64" s="615"/>
      <c r="NNL64" s="615"/>
      <c r="NNM64" s="615"/>
      <c r="NNN64" s="615"/>
      <c r="NNO64" s="615"/>
      <c r="NNP64" s="1420"/>
      <c r="NNQ64" s="1420"/>
      <c r="NNR64" s="1420"/>
      <c r="NNS64" s="868"/>
      <c r="NNT64" s="615"/>
      <c r="NNU64" s="615"/>
      <c r="NNV64" s="615"/>
      <c r="NNW64" s="869"/>
      <c r="NNX64" s="615"/>
      <c r="NNY64" s="615"/>
      <c r="NNZ64" s="615"/>
      <c r="NOA64" s="615"/>
      <c r="NOB64" s="615"/>
      <c r="NOC64" s="615"/>
      <c r="NOD64" s="615"/>
      <c r="NOE64" s="615"/>
      <c r="NOF64" s="615"/>
      <c r="NOG64" s="1420"/>
      <c r="NOH64" s="1420"/>
      <c r="NOI64" s="1420"/>
      <c r="NOJ64" s="868"/>
      <c r="NOK64" s="615"/>
      <c r="NOL64" s="615"/>
      <c r="NOM64" s="615"/>
      <c r="NON64" s="869"/>
      <c r="NOO64" s="615"/>
      <c r="NOP64" s="615"/>
      <c r="NOQ64" s="615"/>
      <c r="NOR64" s="615"/>
      <c r="NOS64" s="615"/>
      <c r="NOT64" s="615"/>
      <c r="NOU64" s="615"/>
      <c r="NOV64" s="615"/>
      <c r="NOW64" s="615"/>
      <c r="NOX64" s="1420"/>
      <c r="NOY64" s="1420"/>
      <c r="NOZ64" s="1420"/>
      <c r="NPA64" s="868"/>
      <c r="NPB64" s="615"/>
      <c r="NPC64" s="615"/>
      <c r="NPD64" s="615"/>
      <c r="NPE64" s="869"/>
      <c r="NPF64" s="615"/>
      <c r="NPG64" s="615"/>
      <c r="NPH64" s="615"/>
      <c r="NPI64" s="615"/>
      <c r="NPJ64" s="615"/>
      <c r="NPK64" s="615"/>
      <c r="NPL64" s="615"/>
      <c r="NPM64" s="615"/>
      <c r="NPN64" s="615"/>
      <c r="NPO64" s="1420"/>
      <c r="NPP64" s="1420"/>
      <c r="NPQ64" s="1420"/>
      <c r="NPR64" s="868"/>
      <c r="NPS64" s="615"/>
      <c r="NPT64" s="615"/>
      <c r="NPU64" s="615"/>
      <c r="NPV64" s="869"/>
      <c r="NPW64" s="615"/>
      <c r="NPX64" s="615"/>
      <c r="NPY64" s="615"/>
      <c r="NPZ64" s="615"/>
      <c r="NQA64" s="615"/>
      <c r="NQB64" s="615"/>
      <c r="NQC64" s="615"/>
      <c r="NQD64" s="615"/>
      <c r="NQE64" s="615"/>
      <c r="NQF64" s="1420"/>
      <c r="NQG64" s="1420"/>
      <c r="NQH64" s="1420"/>
      <c r="NQI64" s="868"/>
      <c r="NQJ64" s="615"/>
      <c r="NQK64" s="615"/>
      <c r="NQL64" s="615"/>
      <c r="NQM64" s="869"/>
      <c r="NQN64" s="615"/>
      <c r="NQO64" s="615"/>
      <c r="NQP64" s="615"/>
      <c r="NQQ64" s="615"/>
      <c r="NQR64" s="615"/>
      <c r="NQS64" s="615"/>
      <c r="NQT64" s="615"/>
      <c r="NQU64" s="615"/>
      <c r="NQV64" s="615"/>
      <c r="NQW64" s="1420"/>
      <c r="NQX64" s="1420"/>
      <c r="NQY64" s="1420"/>
      <c r="NQZ64" s="868"/>
      <c r="NRA64" s="615"/>
      <c r="NRB64" s="615"/>
      <c r="NRC64" s="615"/>
      <c r="NRD64" s="869"/>
      <c r="NRE64" s="615"/>
      <c r="NRF64" s="615"/>
      <c r="NRG64" s="615"/>
      <c r="NRH64" s="615"/>
      <c r="NRI64" s="615"/>
      <c r="NRJ64" s="615"/>
      <c r="NRK64" s="615"/>
      <c r="NRL64" s="615"/>
      <c r="NRM64" s="615"/>
      <c r="NRN64" s="1420"/>
      <c r="NRO64" s="1420"/>
      <c r="NRP64" s="1420"/>
      <c r="NRQ64" s="868"/>
      <c r="NRR64" s="615"/>
      <c r="NRS64" s="615"/>
      <c r="NRT64" s="615"/>
      <c r="NRU64" s="869"/>
      <c r="NRV64" s="615"/>
      <c r="NRW64" s="615"/>
      <c r="NRX64" s="615"/>
      <c r="NRY64" s="615"/>
      <c r="NRZ64" s="615"/>
      <c r="NSA64" s="615"/>
      <c r="NSB64" s="615"/>
      <c r="NSC64" s="615"/>
      <c r="NSD64" s="615"/>
      <c r="NSE64" s="1420"/>
      <c r="NSF64" s="1420"/>
      <c r="NSG64" s="1420"/>
      <c r="NSH64" s="868"/>
      <c r="NSI64" s="615"/>
      <c r="NSJ64" s="615"/>
      <c r="NSK64" s="615"/>
      <c r="NSL64" s="869"/>
      <c r="NSM64" s="615"/>
      <c r="NSN64" s="615"/>
      <c r="NSO64" s="615"/>
      <c r="NSP64" s="615"/>
      <c r="NSQ64" s="615"/>
      <c r="NSR64" s="615"/>
      <c r="NSS64" s="615"/>
      <c r="NST64" s="615"/>
      <c r="NSU64" s="615"/>
      <c r="NSV64" s="1420"/>
      <c r="NSW64" s="1420"/>
      <c r="NSX64" s="1420"/>
      <c r="NSY64" s="868"/>
      <c r="NSZ64" s="615"/>
      <c r="NTA64" s="615"/>
      <c r="NTB64" s="615"/>
      <c r="NTC64" s="869"/>
      <c r="NTD64" s="615"/>
      <c r="NTE64" s="615"/>
      <c r="NTF64" s="615"/>
      <c r="NTG64" s="615"/>
      <c r="NTH64" s="615"/>
      <c r="NTI64" s="615"/>
      <c r="NTJ64" s="615"/>
      <c r="NTK64" s="615"/>
      <c r="NTL64" s="615"/>
      <c r="NTM64" s="1420"/>
      <c r="NTN64" s="1420"/>
      <c r="NTO64" s="1420"/>
      <c r="NTP64" s="868"/>
      <c r="NTQ64" s="615"/>
      <c r="NTR64" s="615"/>
      <c r="NTS64" s="615"/>
      <c r="NTT64" s="869"/>
      <c r="NTU64" s="615"/>
      <c r="NTV64" s="615"/>
      <c r="NTW64" s="615"/>
      <c r="NTX64" s="615"/>
      <c r="NTY64" s="615"/>
      <c r="NTZ64" s="615"/>
      <c r="NUA64" s="615"/>
      <c r="NUB64" s="615"/>
      <c r="NUC64" s="615"/>
      <c r="NUD64" s="1420"/>
      <c r="NUE64" s="1420"/>
      <c r="NUF64" s="1420"/>
      <c r="NUG64" s="868"/>
      <c r="NUH64" s="615"/>
      <c r="NUI64" s="615"/>
      <c r="NUJ64" s="615"/>
      <c r="NUK64" s="869"/>
      <c r="NUL64" s="615"/>
      <c r="NUM64" s="615"/>
      <c r="NUN64" s="615"/>
      <c r="NUO64" s="615"/>
      <c r="NUP64" s="615"/>
      <c r="NUQ64" s="615"/>
      <c r="NUR64" s="615"/>
      <c r="NUS64" s="615"/>
      <c r="NUT64" s="615"/>
      <c r="NUU64" s="1420"/>
      <c r="NUV64" s="1420"/>
      <c r="NUW64" s="1420"/>
      <c r="NUX64" s="868"/>
      <c r="NUY64" s="615"/>
      <c r="NUZ64" s="615"/>
      <c r="NVA64" s="615"/>
      <c r="NVB64" s="869"/>
      <c r="NVC64" s="615"/>
      <c r="NVD64" s="615"/>
      <c r="NVE64" s="615"/>
      <c r="NVF64" s="615"/>
      <c r="NVG64" s="615"/>
      <c r="NVH64" s="615"/>
      <c r="NVI64" s="615"/>
      <c r="NVJ64" s="615"/>
      <c r="NVK64" s="615"/>
      <c r="NVL64" s="1420"/>
      <c r="NVM64" s="1420"/>
      <c r="NVN64" s="1420"/>
      <c r="NVO64" s="868"/>
      <c r="NVP64" s="615"/>
      <c r="NVQ64" s="615"/>
      <c r="NVR64" s="615"/>
      <c r="NVS64" s="869"/>
      <c r="NVT64" s="615"/>
      <c r="NVU64" s="615"/>
      <c r="NVV64" s="615"/>
      <c r="NVW64" s="615"/>
      <c r="NVX64" s="615"/>
      <c r="NVY64" s="615"/>
      <c r="NVZ64" s="615"/>
      <c r="NWA64" s="615"/>
      <c r="NWB64" s="615"/>
      <c r="NWC64" s="1420"/>
      <c r="NWD64" s="1420"/>
      <c r="NWE64" s="1420"/>
      <c r="NWF64" s="868"/>
      <c r="NWG64" s="615"/>
      <c r="NWH64" s="615"/>
      <c r="NWI64" s="615"/>
      <c r="NWJ64" s="869"/>
      <c r="NWK64" s="615"/>
      <c r="NWL64" s="615"/>
      <c r="NWM64" s="615"/>
      <c r="NWN64" s="615"/>
      <c r="NWO64" s="615"/>
      <c r="NWP64" s="615"/>
      <c r="NWQ64" s="615"/>
      <c r="NWR64" s="615"/>
      <c r="NWS64" s="615"/>
      <c r="NWT64" s="1420"/>
      <c r="NWU64" s="1420"/>
      <c r="NWV64" s="1420"/>
      <c r="NWW64" s="868"/>
      <c r="NWX64" s="615"/>
      <c r="NWY64" s="615"/>
      <c r="NWZ64" s="615"/>
      <c r="NXA64" s="869"/>
      <c r="NXB64" s="615"/>
      <c r="NXC64" s="615"/>
      <c r="NXD64" s="615"/>
      <c r="NXE64" s="615"/>
      <c r="NXF64" s="615"/>
      <c r="NXG64" s="615"/>
      <c r="NXH64" s="615"/>
      <c r="NXI64" s="615"/>
      <c r="NXJ64" s="615"/>
      <c r="NXK64" s="1420"/>
      <c r="NXL64" s="1420"/>
      <c r="NXM64" s="1420"/>
      <c r="NXN64" s="868"/>
      <c r="NXO64" s="615"/>
      <c r="NXP64" s="615"/>
      <c r="NXQ64" s="615"/>
      <c r="NXR64" s="869"/>
      <c r="NXS64" s="615"/>
      <c r="NXT64" s="615"/>
      <c r="NXU64" s="615"/>
      <c r="NXV64" s="615"/>
      <c r="NXW64" s="615"/>
      <c r="NXX64" s="615"/>
      <c r="NXY64" s="615"/>
      <c r="NXZ64" s="615"/>
      <c r="NYA64" s="615"/>
      <c r="NYB64" s="1420"/>
      <c r="NYC64" s="1420"/>
      <c r="NYD64" s="1420"/>
      <c r="NYE64" s="868"/>
      <c r="NYF64" s="615"/>
      <c r="NYG64" s="615"/>
      <c r="NYH64" s="615"/>
      <c r="NYI64" s="869"/>
      <c r="NYJ64" s="615"/>
      <c r="NYK64" s="615"/>
      <c r="NYL64" s="615"/>
      <c r="NYM64" s="615"/>
      <c r="NYN64" s="615"/>
      <c r="NYO64" s="615"/>
      <c r="NYP64" s="615"/>
      <c r="NYQ64" s="615"/>
      <c r="NYR64" s="615"/>
      <c r="NYS64" s="1420"/>
      <c r="NYT64" s="1420"/>
      <c r="NYU64" s="1420"/>
      <c r="NYV64" s="868"/>
      <c r="NYW64" s="615"/>
      <c r="NYX64" s="615"/>
      <c r="NYY64" s="615"/>
      <c r="NYZ64" s="869"/>
      <c r="NZA64" s="615"/>
      <c r="NZB64" s="615"/>
      <c r="NZC64" s="615"/>
      <c r="NZD64" s="615"/>
      <c r="NZE64" s="615"/>
      <c r="NZF64" s="615"/>
      <c r="NZG64" s="615"/>
      <c r="NZH64" s="615"/>
      <c r="NZI64" s="615"/>
      <c r="NZJ64" s="1420"/>
      <c r="NZK64" s="1420"/>
      <c r="NZL64" s="1420"/>
      <c r="NZM64" s="868"/>
      <c r="NZN64" s="615"/>
      <c r="NZO64" s="615"/>
      <c r="NZP64" s="615"/>
      <c r="NZQ64" s="869"/>
      <c r="NZR64" s="615"/>
      <c r="NZS64" s="615"/>
      <c r="NZT64" s="615"/>
      <c r="NZU64" s="615"/>
      <c r="NZV64" s="615"/>
      <c r="NZW64" s="615"/>
      <c r="NZX64" s="615"/>
      <c r="NZY64" s="615"/>
      <c r="NZZ64" s="615"/>
      <c r="OAA64" s="1420"/>
      <c r="OAB64" s="1420"/>
      <c r="OAC64" s="1420"/>
      <c r="OAD64" s="868"/>
      <c r="OAE64" s="615"/>
      <c r="OAF64" s="615"/>
      <c r="OAG64" s="615"/>
      <c r="OAH64" s="869"/>
      <c r="OAI64" s="615"/>
      <c r="OAJ64" s="615"/>
      <c r="OAK64" s="615"/>
      <c r="OAL64" s="615"/>
      <c r="OAM64" s="615"/>
      <c r="OAN64" s="615"/>
      <c r="OAO64" s="615"/>
      <c r="OAP64" s="615"/>
      <c r="OAQ64" s="615"/>
      <c r="OAR64" s="1420"/>
      <c r="OAS64" s="1420"/>
      <c r="OAT64" s="1420"/>
      <c r="OAU64" s="868"/>
      <c r="OAV64" s="615"/>
      <c r="OAW64" s="615"/>
      <c r="OAX64" s="615"/>
      <c r="OAY64" s="869"/>
      <c r="OAZ64" s="615"/>
      <c r="OBA64" s="615"/>
      <c r="OBB64" s="615"/>
      <c r="OBC64" s="615"/>
      <c r="OBD64" s="615"/>
      <c r="OBE64" s="615"/>
      <c r="OBF64" s="615"/>
      <c r="OBG64" s="615"/>
      <c r="OBH64" s="615"/>
      <c r="OBI64" s="1420"/>
      <c r="OBJ64" s="1420"/>
      <c r="OBK64" s="1420"/>
      <c r="OBL64" s="868"/>
      <c r="OBM64" s="615"/>
      <c r="OBN64" s="615"/>
      <c r="OBO64" s="615"/>
      <c r="OBP64" s="869"/>
      <c r="OBQ64" s="615"/>
      <c r="OBR64" s="615"/>
      <c r="OBS64" s="615"/>
      <c r="OBT64" s="615"/>
      <c r="OBU64" s="615"/>
      <c r="OBV64" s="615"/>
      <c r="OBW64" s="615"/>
      <c r="OBX64" s="615"/>
      <c r="OBY64" s="615"/>
      <c r="OBZ64" s="1420"/>
      <c r="OCA64" s="1420"/>
      <c r="OCB64" s="1420"/>
      <c r="OCC64" s="868"/>
      <c r="OCD64" s="615"/>
      <c r="OCE64" s="615"/>
      <c r="OCF64" s="615"/>
      <c r="OCG64" s="869"/>
      <c r="OCH64" s="615"/>
      <c r="OCI64" s="615"/>
      <c r="OCJ64" s="615"/>
      <c r="OCK64" s="615"/>
      <c r="OCL64" s="615"/>
      <c r="OCM64" s="615"/>
      <c r="OCN64" s="615"/>
      <c r="OCO64" s="615"/>
      <c r="OCP64" s="615"/>
      <c r="OCQ64" s="1420"/>
      <c r="OCR64" s="1420"/>
      <c r="OCS64" s="1420"/>
      <c r="OCT64" s="868"/>
      <c r="OCU64" s="615"/>
      <c r="OCV64" s="615"/>
      <c r="OCW64" s="615"/>
      <c r="OCX64" s="869"/>
      <c r="OCY64" s="615"/>
      <c r="OCZ64" s="615"/>
      <c r="ODA64" s="615"/>
      <c r="ODB64" s="615"/>
      <c r="ODC64" s="615"/>
      <c r="ODD64" s="615"/>
      <c r="ODE64" s="615"/>
      <c r="ODF64" s="615"/>
      <c r="ODG64" s="615"/>
      <c r="ODH64" s="1420"/>
      <c r="ODI64" s="1420"/>
      <c r="ODJ64" s="1420"/>
      <c r="ODK64" s="868"/>
      <c r="ODL64" s="615"/>
      <c r="ODM64" s="615"/>
      <c r="ODN64" s="615"/>
      <c r="ODO64" s="869"/>
      <c r="ODP64" s="615"/>
      <c r="ODQ64" s="615"/>
      <c r="ODR64" s="615"/>
      <c r="ODS64" s="615"/>
      <c r="ODT64" s="615"/>
      <c r="ODU64" s="615"/>
      <c r="ODV64" s="615"/>
      <c r="ODW64" s="615"/>
      <c r="ODX64" s="615"/>
      <c r="ODY64" s="1420"/>
      <c r="ODZ64" s="1420"/>
      <c r="OEA64" s="1420"/>
      <c r="OEB64" s="868"/>
      <c r="OEC64" s="615"/>
      <c r="OED64" s="615"/>
      <c r="OEE64" s="615"/>
      <c r="OEF64" s="869"/>
      <c r="OEG64" s="615"/>
      <c r="OEH64" s="615"/>
      <c r="OEI64" s="615"/>
      <c r="OEJ64" s="615"/>
      <c r="OEK64" s="615"/>
      <c r="OEL64" s="615"/>
      <c r="OEM64" s="615"/>
      <c r="OEN64" s="615"/>
      <c r="OEO64" s="615"/>
      <c r="OEP64" s="1420"/>
      <c r="OEQ64" s="1420"/>
      <c r="OER64" s="1420"/>
      <c r="OES64" s="868"/>
      <c r="OET64" s="615"/>
      <c r="OEU64" s="615"/>
      <c r="OEV64" s="615"/>
      <c r="OEW64" s="869"/>
      <c r="OEX64" s="615"/>
      <c r="OEY64" s="615"/>
      <c r="OEZ64" s="615"/>
      <c r="OFA64" s="615"/>
      <c r="OFB64" s="615"/>
      <c r="OFC64" s="615"/>
      <c r="OFD64" s="615"/>
      <c r="OFE64" s="615"/>
      <c r="OFF64" s="615"/>
      <c r="OFG64" s="1420"/>
      <c r="OFH64" s="1420"/>
      <c r="OFI64" s="1420"/>
      <c r="OFJ64" s="868"/>
      <c r="OFK64" s="615"/>
      <c r="OFL64" s="615"/>
      <c r="OFM64" s="615"/>
      <c r="OFN64" s="869"/>
      <c r="OFO64" s="615"/>
      <c r="OFP64" s="615"/>
      <c r="OFQ64" s="615"/>
      <c r="OFR64" s="615"/>
      <c r="OFS64" s="615"/>
      <c r="OFT64" s="615"/>
      <c r="OFU64" s="615"/>
      <c r="OFV64" s="615"/>
      <c r="OFW64" s="615"/>
      <c r="OFX64" s="1420"/>
      <c r="OFY64" s="1420"/>
      <c r="OFZ64" s="1420"/>
      <c r="OGA64" s="868"/>
      <c r="OGB64" s="615"/>
      <c r="OGC64" s="615"/>
      <c r="OGD64" s="615"/>
      <c r="OGE64" s="869"/>
      <c r="OGF64" s="615"/>
      <c r="OGG64" s="615"/>
      <c r="OGH64" s="615"/>
      <c r="OGI64" s="615"/>
      <c r="OGJ64" s="615"/>
      <c r="OGK64" s="615"/>
      <c r="OGL64" s="615"/>
      <c r="OGM64" s="615"/>
      <c r="OGN64" s="615"/>
      <c r="OGO64" s="1420"/>
      <c r="OGP64" s="1420"/>
      <c r="OGQ64" s="1420"/>
      <c r="OGR64" s="868"/>
      <c r="OGS64" s="615"/>
      <c r="OGT64" s="615"/>
      <c r="OGU64" s="615"/>
      <c r="OGV64" s="869"/>
      <c r="OGW64" s="615"/>
      <c r="OGX64" s="615"/>
      <c r="OGY64" s="615"/>
      <c r="OGZ64" s="615"/>
      <c r="OHA64" s="615"/>
      <c r="OHB64" s="615"/>
      <c r="OHC64" s="615"/>
      <c r="OHD64" s="615"/>
      <c r="OHE64" s="615"/>
      <c r="OHF64" s="1420"/>
      <c r="OHG64" s="1420"/>
      <c r="OHH64" s="1420"/>
      <c r="OHI64" s="868"/>
      <c r="OHJ64" s="615"/>
      <c r="OHK64" s="615"/>
      <c r="OHL64" s="615"/>
      <c r="OHM64" s="869"/>
      <c r="OHN64" s="615"/>
      <c r="OHO64" s="615"/>
      <c r="OHP64" s="615"/>
      <c r="OHQ64" s="615"/>
      <c r="OHR64" s="615"/>
      <c r="OHS64" s="615"/>
      <c r="OHT64" s="615"/>
      <c r="OHU64" s="615"/>
      <c r="OHV64" s="615"/>
      <c r="OHW64" s="1420"/>
      <c r="OHX64" s="1420"/>
      <c r="OHY64" s="1420"/>
      <c r="OHZ64" s="868"/>
      <c r="OIA64" s="615"/>
      <c r="OIB64" s="615"/>
      <c r="OIC64" s="615"/>
      <c r="OID64" s="869"/>
      <c r="OIE64" s="615"/>
      <c r="OIF64" s="615"/>
      <c r="OIG64" s="615"/>
      <c r="OIH64" s="615"/>
      <c r="OII64" s="615"/>
      <c r="OIJ64" s="615"/>
      <c r="OIK64" s="615"/>
      <c r="OIL64" s="615"/>
      <c r="OIM64" s="615"/>
      <c r="OIN64" s="1420"/>
      <c r="OIO64" s="1420"/>
      <c r="OIP64" s="1420"/>
      <c r="OIQ64" s="868"/>
      <c r="OIR64" s="615"/>
      <c r="OIS64" s="615"/>
      <c r="OIT64" s="615"/>
      <c r="OIU64" s="869"/>
      <c r="OIV64" s="615"/>
      <c r="OIW64" s="615"/>
      <c r="OIX64" s="615"/>
      <c r="OIY64" s="615"/>
      <c r="OIZ64" s="615"/>
      <c r="OJA64" s="615"/>
      <c r="OJB64" s="615"/>
      <c r="OJC64" s="615"/>
      <c r="OJD64" s="615"/>
      <c r="OJE64" s="1420"/>
      <c r="OJF64" s="1420"/>
      <c r="OJG64" s="1420"/>
      <c r="OJH64" s="868"/>
      <c r="OJI64" s="615"/>
      <c r="OJJ64" s="615"/>
      <c r="OJK64" s="615"/>
      <c r="OJL64" s="869"/>
      <c r="OJM64" s="615"/>
      <c r="OJN64" s="615"/>
      <c r="OJO64" s="615"/>
      <c r="OJP64" s="615"/>
      <c r="OJQ64" s="615"/>
      <c r="OJR64" s="615"/>
      <c r="OJS64" s="615"/>
      <c r="OJT64" s="615"/>
      <c r="OJU64" s="615"/>
      <c r="OJV64" s="1420"/>
      <c r="OJW64" s="1420"/>
      <c r="OJX64" s="1420"/>
      <c r="OJY64" s="868"/>
      <c r="OJZ64" s="615"/>
      <c r="OKA64" s="615"/>
      <c r="OKB64" s="615"/>
      <c r="OKC64" s="869"/>
      <c r="OKD64" s="615"/>
      <c r="OKE64" s="615"/>
      <c r="OKF64" s="615"/>
      <c r="OKG64" s="615"/>
      <c r="OKH64" s="615"/>
      <c r="OKI64" s="615"/>
      <c r="OKJ64" s="615"/>
      <c r="OKK64" s="615"/>
      <c r="OKL64" s="615"/>
      <c r="OKM64" s="1420"/>
      <c r="OKN64" s="1420"/>
      <c r="OKO64" s="1420"/>
      <c r="OKP64" s="868"/>
      <c r="OKQ64" s="615"/>
      <c r="OKR64" s="615"/>
      <c r="OKS64" s="615"/>
      <c r="OKT64" s="869"/>
      <c r="OKU64" s="615"/>
      <c r="OKV64" s="615"/>
      <c r="OKW64" s="615"/>
      <c r="OKX64" s="615"/>
      <c r="OKY64" s="615"/>
      <c r="OKZ64" s="615"/>
      <c r="OLA64" s="615"/>
      <c r="OLB64" s="615"/>
      <c r="OLC64" s="615"/>
      <c r="OLD64" s="1420"/>
      <c r="OLE64" s="1420"/>
      <c r="OLF64" s="1420"/>
      <c r="OLG64" s="868"/>
      <c r="OLH64" s="615"/>
      <c r="OLI64" s="615"/>
      <c r="OLJ64" s="615"/>
      <c r="OLK64" s="869"/>
      <c r="OLL64" s="615"/>
      <c r="OLM64" s="615"/>
      <c r="OLN64" s="615"/>
      <c r="OLO64" s="615"/>
      <c r="OLP64" s="615"/>
      <c r="OLQ64" s="615"/>
      <c r="OLR64" s="615"/>
      <c r="OLS64" s="615"/>
      <c r="OLT64" s="615"/>
      <c r="OLU64" s="1420"/>
      <c r="OLV64" s="1420"/>
      <c r="OLW64" s="1420"/>
      <c r="OLX64" s="868"/>
      <c r="OLY64" s="615"/>
      <c r="OLZ64" s="615"/>
      <c r="OMA64" s="615"/>
      <c r="OMB64" s="869"/>
      <c r="OMC64" s="615"/>
      <c r="OMD64" s="615"/>
      <c r="OME64" s="615"/>
      <c r="OMF64" s="615"/>
      <c r="OMG64" s="615"/>
      <c r="OMH64" s="615"/>
      <c r="OMI64" s="615"/>
      <c r="OMJ64" s="615"/>
      <c r="OMK64" s="615"/>
      <c r="OML64" s="1420"/>
      <c r="OMM64" s="1420"/>
      <c r="OMN64" s="1420"/>
      <c r="OMO64" s="868"/>
      <c r="OMP64" s="615"/>
      <c r="OMQ64" s="615"/>
      <c r="OMR64" s="615"/>
      <c r="OMS64" s="869"/>
      <c r="OMT64" s="615"/>
      <c r="OMU64" s="615"/>
      <c r="OMV64" s="615"/>
      <c r="OMW64" s="615"/>
      <c r="OMX64" s="615"/>
      <c r="OMY64" s="615"/>
      <c r="OMZ64" s="615"/>
      <c r="ONA64" s="615"/>
      <c r="ONB64" s="615"/>
      <c r="ONC64" s="1420"/>
      <c r="OND64" s="1420"/>
      <c r="ONE64" s="1420"/>
      <c r="ONF64" s="868"/>
      <c r="ONG64" s="615"/>
      <c r="ONH64" s="615"/>
      <c r="ONI64" s="615"/>
      <c r="ONJ64" s="869"/>
      <c r="ONK64" s="615"/>
      <c r="ONL64" s="615"/>
      <c r="ONM64" s="615"/>
      <c r="ONN64" s="615"/>
      <c r="ONO64" s="615"/>
      <c r="ONP64" s="615"/>
      <c r="ONQ64" s="615"/>
      <c r="ONR64" s="615"/>
      <c r="ONS64" s="615"/>
      <c r="ONT64" s="1420"/>
      <c r="ONU64" s="1420"/>
      <c r="ONV64" s="1420"/>
      <c r="ONW64" s="868"/>
      <c r="ONX64" s="615"/>
      <c r="ONY64" s="615"/>
      <c r="ONZ64" s="615"/>
      <c r="OOA64" s="869"/>
      <c r="OOB64" s="615"/>
      <c r="OOC64" s="615"/>
      <c r="OOD64" s="615"/>
      <c r="OOE64" s="615"/>
      <c r="OOF64" s="615"/>
      <c r="OOG64" s="615"/>
      <c r="OOH64" s="615"/>
      <c r="OOI64" s="615"/>
      <c r="OOJ64" s="615"/>
      <c r="OOK64" s="1420"/>
      <c r="OOL64" s="1420"/>
      <c r="OOM64" s="1420"/>
      <c r="OON64" s="868"/>
      <c r="OOO64" s="615"/>
      <c r="OOP64" s="615"/>
      <c r="OOQ64" s="615"/>
      <c r="OOR64" s="869"/>
      <c r="OOS64" s="615"/>
      <c r="OOT64" s="615"/>
      <c r="OOU64" s="615"/>
      <c r="OOV64" s="615"/>
      <c r="OOW64" s="615"/>
      <c r="OOX64" s="615"/>
      <c r="OOY64" s="615"/>
      <c r="OOZ64" s="615"/>
      <c r="OPA64" s="615"/>
      <c r="OPB64" s="1420"/>
      <c r="OPC64" s="1420"/>
      <c r="OPD64" s="1420"/>
      <c r="OPE64" s="868"/>
      <c r="OPF64" s="615"/>
      <c r="OPG64" s="615"/>
      <c r="OPH64" s="615"/>
      <c r="OPI64" s="869"/>
      <c r="OPJ64" s="615"/>
      <c r="OPK64" s="615"/>
      <c r="OPL64" s="615"/>
      <c r="OPM64" s="615"/>
      <c r="OPN64" s="615"/>
      <c r="OPO64" s="615"/>
      <c r="OPP64" s="615"/>
      <c r="OPQ64" s="615"/>
      <c r="OPR64" s="615"/>
      <c r="OPS64" s="1420"/>
      <c r="OPT64" s="1420"/>
      <c r="OPU64" s="1420"/>
      <c r="OPV64" s="868"/>
      <c r="OPW64" s="615"/>
      <c r="OPX64" s="615"/>
      <c r="OPY64" s="615"/>
      <c r="OPZ64" s="869"/>
      <c r="OQA64" s="615"/>
      <c r="OQB64" s="615"/>
      <c r="OQC64" s="615"/>
      <c r="OQD64" s="615"/>
      <c r="OQE64" s="615"/>
      <c r="OQF64" s="615"/>
      <c r="OQG64" s="615"/>
      <c r="OQH64" s="615"/>
      <c r="OQI64" s="615"/>
      <c r="OQJ64" s="1420"/>
      <c r="OQK64" s="1420"/>
      <c r="OQL64" s="1420"/>
      <c r="OQM64" s="868"/>
      <c r="OQN64" s="615"/>
      <c r="OQO64" s="615"/>
      <c r="OQP64" s="615"/>
      <c r="OQQ64" s="869"/>
      <c r="OQR64" s="615"/>
      <c r="OQS64" s="615"/>
      <c r="OQT64" s="615"/>
      <c r="OQU64" s="615"/>
      <c r="OQV64" s="615"/>
      <c r="OQW64" s="615"/>
      <c r="OQX64" s="615"/>
      <c r="OQY64" s="615"/>
      <c r="OQZ64" s="615"/>
      <c r="ORA64" s="1420"/>
      <c r="ORB64" s="1420"/>
      <c r="ORC64" s="1420"/>
      <c r="ORD64" s="868"/>
      <c r="ORE64" s="615"/>
      <c r="ORF64" s="615"/>
      <c r="ORG64" s="615"/>
      <c r="ORH64" s="869"/>
      <c r="ORI64" s="615"/>
      <c r="ORJ64" s="615"/>
      <c r="ORK64" s="615"/>
      <c r="ORL64" s="615"/>
      <c r="ORM64" s="615"/>
      <c r="ORN64" s="615"/>
      <c r="ORO64" s="615"/>
      <c r="ORP64" s="615"/>
      <c r="ORQ64" s="615"/>
      <c r="ORR64" s="1420"/>
      <c r="ORS64" s="1420"/>
      <c r="ORT64" s="1420"/>
      <c r="ORU64" s="868"/>
      <c r="ORV64" s="615"/>
      <c r="ORW64" s="615"/>
      <c r="ORX64" s="615"/>
      <c r="ORY64" s="869"/>
      <c r="ORZ64" s="615"/>
      <c r="OSA64" s="615"/>
      <c r="OSB64" s="615"/>
      <c r="OSC64" s="615"/>
      <c r="OSD64" s="615"/>
      <c r="OSE64" s="615"/>
      <c r="OSF64" s="615"/>
      <c r="OSG64" s="615"/>
      <c r="OSH64" s="615"/>
      <c r="OSI64" s="1420"/>
      <c r="OSJ64" s="1420"/>
      <c r="OSK64" s="1420"/>
      <c r="OSL64" s="868"/>
      <c r="OSM64" s="615"/>
      <c r="OSN64" s="615"/>
      <c r="OSO64" s="615"/>
      <c r="OSP64" s="869"/>
      <c r="OSQ64" s="615"/>
      <c r="OSR64" s="615"/>
      <c r="OSS64" s="615"/>
      <c r="OST64" s="615"/>
      <c r="OSU64" s="615"/>
      <c r="OSV64" s="615"/>
      <c r="OSW64" s="615"/>
      <c r="OSX64" s="615"/>
      <c r="OSY64" s="615"/>
      <c r="OSZ64" s="1420"/>
      <c r="OTA64" s="1420"/>
      <c r="OTB64" s="1420"/>
      <c r="OTC64" s="868"/>
      <c r="OTD64" s="615"/>
      <c r="OTE64" s="615"/>
      <c r="OTF64" s="615"/>
      <c r="OTG64" s="869"/>
      <c r="OTH64" s="615"/>
      <c r="OTI64" s="615"/>
      <c r="OTJ64" s="615"/>
      <c r="OTK64" s="615"/>
      <c r="OTL64" s="615"/>
      <c r="OTM64" s="615"/>
      <c r="OTN64" s="615"/>
      <c r="OTO64" s="615"/>
      <c r="OTP64" s="615"/>
      <c r="OTQ64" s="1420"/>
      <c r="OTR64" s="1420"/>
      <c r="OTS64" s="1420"/>
      <c r="OTT64" s="868"/>
      <c r="OTU64" s="615"/>
      <c r="OTV64" s="615"/>
      <c r="OTW64" s="615"/>
      <c r="OTX64" s="869"/>
      <c r="OTY64" s="615"/>
      <c r="OTZ64" s="615"/>
      <c r="OUA64" s="615"/>
      <c r="OUB64" s="615"/>
      <c r="OUC64" s="615"/>
      <c r="OUD64" s="615"/>
      <c r="OUE64" s="615"/>
      <c r="OUF64" s="615"/>
      <c r="OUG64" s="615"/>
      <c r="OUH64" s="1420"/>
      <c r="OUI64" s="1420"/>
      <c r="OUJ64" s="1420"/>
      <c r="OUK64" s="868"/>
      <c r="OUL64" s="615"/>
      <c r="OUM64" s="615"/>
      <c r="OUN64" s="615"/>
      <c r="OUO64" s="869"/>
      <c r="OUP64" s="615"/>
      <c r="OUQ64" s="615"/>
      <c r="OUR64" s="615"/>
      <c r="OUS64" s="615"/>
      <c r="OUT64" s="615"/>
      <c r="OUU64" s="615"/>
      <c r="OUV64" s="615"/>
      <c r="OUW64" s="615"/>
      <c r="OUX64" s="615"/>
      <c r="OUY64" s="1420"/>
      <c r="OUZ64" s="1420"/>
      <c r="OVA64" s="1420"/>
      <c r="OVB64" s="868"/>
      <c r="OVC64" s="615"/>
      <c r="OVD64" s="615"/>
      <c r="OVE64" s="615"/>
      <c r="OVF64" s="869"/>
      <c r="OVG64" s="615"/>
      <c r="OVH64" s="615"/>
      <c r="OVI64" s="615"/>
      <c r="OVJ64" s="615"/>
      <c r="OVK64" s="615"/>
      <c r="OVL64" s="615"/>
      <c r="OVM64" s="615"/>
      <c r="OVN64" s="615"/>
      <c r="OVO64" s="615"/>
      <c r="OVP64" s="1420"/>
      <c r="OVQ64" s="1420"/>
      <c r="OVR64" s="1420"/>
      <c r="OVS64" s="868"/>
      <c r="OVT64" s="615"/>
      <c r="OVU64" s="615"/>
      <c r="OVV64" s="615"/>
      <c r="OVW64" s="869"/>
      <c r="OVX64" s="615"/>
      <c r="OVY64" s="615"/>
      <c r="OVZ64" s="615"/>
      <c r="OWA64" s="615"/>
      <c r="OWB64" s="615"/>
      <c r="OWC64" s="615"/>
      <c r="OWD64" s="615"/>
      <c r="OWE64" s="615"/>
      <c r="OWF64" s="615"/>
      <c r="OWG64" s="1420"/>
      <c r="OWH64" s="1420"/>
      <c r="OWI64" s="1420"/>
      <c r="OWJ64" s="868"/>
      <c r="OWK64" s="615"/>
      <c r="OWL64" s="615"/>
      <c r="OWM64" s="615"/>
      <c r="OWN64" s="869"/>
      <c r="OWO64" s="615"/>
      <c r="OWP64" s="615"/>
      <c r="OWQ64" s="615"/>
      <c r="OWR64" s="615"/>
      <c r="OWS64" s="615"/>
      <c r="OWT64" s="615"/>
      <c r="OWU64" s="615"/>
      <c r="OWV64" s="615"/>
      <c r="OWW64" s="615"/>
      <c r="OWX64" s="1420"/>
      <c r="OWY64" s="1420"/>
      <c r="OWZ64" s="1420"/>
      <c r="OXA64" s="868"/>
      <c r="OXB64" s="615"/>
      <c r="OXC64" s="615"/>
      <c r="OXD64" s="615"/>
      <c r="OXE64" s="869"/>
      <c r="OXF64" s="615"/>
      <c r="OXG64" s="615"/>
      <c r="OXH64" s="615"/>
      <c r="OXI64" s="615"/>
      <c r="OXJ64" s="615"/>
      <c r="OXK64" s="615"/>
      <c r="OXL64" s="615"/>
      <c r="OXM64" s="615"/>
      <c r="OXN64" s="615"/>
      <c r="OXO64" s="1420"/>
      <c r="OXP64" s="1420"/>
      <c r="OXQ64" s="1420"/>
      <c r="OXR64" s="868"/>
      <c r="OXS64" s="615"/>
      <c r="OXT64" s="615"/>
      <c r="OXU64" s="615"/>
      <c r="OXV64" s="869"/>
      <c r="OXW64" s="615"/>
      <c r="OXX64" s="615"/>
      <c r="OXY64" s="615"/>
      <c r="OXZ64" s="615"/>
      <c r="OYA64" s="615"/>
      <c r="OYB64" s="615"/>
      <c r="OYC64" s="615"/>
      <c r="OYD64" s="615"/>
      <c r="OYE64" s="615"/>
      <c r="OYF64" s="1420"/>
      <c r="OYG64" s="1420"/>
      <c r="OYH64" s="1420"/>
      <c r="OYI64" s="868"/>
      <c r="OYJ64" s="615"/>
      <c r="OYK64" s="615"/>
      <c r="OYL64" s="615"/>
      <c r="OYM64" s="869"/>
      <c r="OYN64" s="615"/>
      <c r="OYO64" s="615"/>
      <c r="OYP64" s="615"/>
      <c r="OYQ64" s="615"/>
      <c r="OYR64" s="615"/>
      <c r="OYS64" s="615"/>
      <c r="OYT64" s="615"/>
      <c r="OYU64" s="615"/>
      <c r="OYV64" s="615"/>
      <c r="OYW64" s="1420"/>
      <c r="OYX64" s="1420"/>
      <c r="OYY64" s="1420"/>
      <c r="OYZ64" s="868"/>
      <c r="OZA64" s="615"/>
      <c r="OZB64" s="615"/>
      <c r="OZC64" s="615"/>
      <c r="OZD64" s="869"/>
      <c r="OZE64" s="615"/>
      <c r="OZF64" s="615"/>
      <c r="OZG64" s="615"/>
      <c r="OZH64" s="615"/>
      <c r="OZI64" s="615"/>
      <c r="OZJ64" s="615"/>
      <c r="OZK64" s="615"/>
      <c r="OZL64" s="615"/>
      <c r="OZM64" s="615"/>
      <c r="OZN64" s="1420"/>
      <c r="OZO64" s="1420"/>
      <c r="OZP64" s="1420"/>
      <c r="OZQ64" s="868"/>
      <c r="OZR64" s="615"/>
      <c r="OZS64" s="615"/>
      <c r="OZT64" s="615"/>
      <c r="OZU64" s="869"/>
      <c r="OZV64" s="615"/>
      <c r="OZW64" s="615"/>
      <c r="OZX64" s="615"/>
      <c r="OZY64" s="615"/>
      <c r="OZZ64" s="615"/>
      <c r="PAA64" s="615"/>
      <c r="PAB64" s="615"/>
      <c r="PAC64" s="615"/>
      <c r="PAD64" s="615"/>
      <c r="PAE64" s="1420"/>
      <c r="PAF64" s="1420"/>
      <c r="PAG64" s="1420"/>
      <c r="PAH64" s="868"/>
      <c r="PAI64" s="615"/>
      <c r="PAJ64" s="615"/>
      <c r="PAK64" s="615"/>
      <c r="PAL64" s="869"/>
      <c r="PAM64" s="615"/>
      <c r="PAN64" s="615"/>
      <c r="PAO64" s="615"/>
      <c r="PAP64" s="615"/>
      <c r="PAQ64" s="615"/>
      <c r="PAR64" s="615"/>
      <c r="PAS64" s="615"/>
      <c r="PAT64" s="615"/>
      <c r="PAU64" s="615"/>
      <c r="PAV64" s="1420"/>
      <c r="PAW64" s="1420"/>
      <c r="PAX64" s="1420"/>
      <c r="PAY64" s="868"/>
      <c r="PAZ64" s="615"/>
      <c r="PBA64" s="615"/>
      <c r="PBB64" s="615"/>
      <c r="PBC64" s="869"/>
      <c r="PBD64" s="615"/>
      <c r="PBE64" s="615"/>
      <c r="PBF64" s="615"/>
      <c r="PBG64" s="615"/>
      <c r="PBH64" s="615"/>
      <c r="PBI64" s="615"/>
      <c r="PBJ64" s="615"/>
      <c r="PBK64" s="615"/>
      <c r="PBL64" s="615"/>
      <c r="PBM64" s="1420"/>
      <c r="PBN64" s="1420"/>
      <c r="PBO64" s="1420"/>
      <c r="PBP64" s="868"/>
      <c r="PBQ64" s="615"/>
      <c r="PBR64" s="615"/>
      <c r="PBS64" s="615"/>
      <c r="PBT64" s="869"/>
      <c r="PBU64" s="615"/>
      <c r="PBV64" s="615"/>
      <c r="PBW64" s="615"/>
      <c r="PBX64" s="615"/>
      <c r="PBY64" s="615"/>
      <c r="PBZ64" s="615"/>
      <c r="PCA64" s="615"/>
      <c r="PCB64" s="615"/>
      <c r="PCC64" s="615"/>
      <c r="PCD64" s="1420"/>
      <c r="PCE64" s="1420"/>
      <c r="PCF64" s="1420"/>
      <c r="PCG64" s="868"/>
      <c r="PCH64" s="615"/>
      <c r="PCI64" s="615"/>
      <c r="PCJ64" s="615"/>
      <c r="PCK64" s="869"/>
      <c r="PCL64" s="615"/>
      <c r="PCM64" s="615"/>
      <c r="PCN64" s="615"/>
      <c r="PCO64" s="615"/>
      <c r="PCP64" s="615"/>
      <c r="PCQ64" s="615"/>
      <c r="PCR64" s="615"/>
      <c r="PCS64" s="615"/>
      <c r="PCT64" s="615"/>
      <c r="PCU64" s="1420"/>
      <c r="PCV64" s="1420"/>
      <c r="PCW64" s="1420"/>
      <c r="PCX64" s="868"/>
      <c r="PCY64" s="615"/>
      <c r="PCZ64" s="615"/>
      <c r="PDA64" s="615"/>
      <c r="PDB64" s="869"/>
      <c r="PDC64" s="615"/>
      <c r="PDD64" s="615"/>
      <c r="PDE64" s="615"/>
      <c r="PDF64" s="615"/>
      <c r="PDG64" s="615"/>
      <c r="PDH64" s="615"/>
      <c r="PDI64" s="615"/>
      <c r="PDJ64" s="615"/>
      <c r="PDK64" s="615"/>
      <c r="PDL64" s="1420"/>
      <c r="PDM64" s="1420"/>
      <c r="PDN64" s="1420"/>
      <c r="PDO64" s="868"/>
      <c r="PDP64" s="615"/>
      <c r="PDQ64" s="615"/>
      <c r="PDR64" s="615"/>
      <c r="PDS64" s="869"/>
      <c r="PDT64" s="615"/>
      <c r="PDU64" s="615"/>
      <c r="PDV64" s="615"/>
      <c r="PDW64" s="615"/>
      <c r="PDX64" s="615"/>
      <c r="PDY64" s="615"/>
      <c r="PDZ64" s="615"/>
      <c r="PEA64" s="615"/>
      <c r="PEB64" s="615"/>
      <c r="PEC64" s="1420"/>
      <c r="PED64" s="1420"/>
      <c r="PEE64" s="1420"/>
      <c r="PEF64" s="868"/>
      <c r="PEG64" s="615"/>
      <c r="PEH64" s="615"/>
      <c r="PEI64" s="615"/>
      <c r="PEJ64" s="869"/>
      <c r="PEK64" s="615"/>
      <c r="PEL64" s="615"/>
      <c r="PEM64" s="615"/>
      <c r="PEN64" s="615"/>
      <c r="PEO64" s="615"/>
      <c r="PEP64" s="615"/>
      <c r="PEQ64" s="615"/>
      <c r="PER64" s="615"/>
      <c r="PES64" s="615"/>
      <c r="PET64" s="1420"/>
      <c r="PEU64" s="1420"/>
      <c r="PEV64" s="1420"/>
      <c r="PEW64" s="868"/>
      <c r="PEX64" s="615"/>
      <c r="PEY64" s="615"/>
      <c r="PEZ64" s="615"/>
      <c r="PFA64" s="869"/>
      <c r="PFB64" s="615"/>
      <c r="PFC64" s="615"/>
      <c r="PFD64" s="615"/>
      <c r="PFE64" s="615"/>
      <c r="PFF64" s="615"/>
      <c r="PFG64" s="615"/>
      <c r="PFH64" s="615"/>
      <c r="PFI64" s="615"/>
      <c r="PFJ64" s="615"/>
      <c r="PFK64" s="1420"/>
      <c r="PFL64" s="1420"/>
      <c r="PFM64" s="1420"/>
      <c r="PFN64" s="868"/>
      <c r="PFO64" s="615"/>
      <c r="PFP64" s="615"/>
      <c r="PFQ64" s="615"/>
      <c r="PFR64" s="869"/>
      <c r="PFS64" s="615"/>
      <c r="PFT64" s="615"/>
      <c r="PFU64" s="615"/>
      <c r="PFV64" s="615"/>
      <c r="PFW64" s="615"/>
      <c r="PFX64" s="615"/>
      <c r="PFY64" s="615"/>
      <c r="PFZ64" s="615"/>
      <c r="PGA64" s="615"/>
      <c r="PGB64" s="1420"/>
      <c r="PGC64" s="1420"/>
      <c r="PGD64" s="1420"/>
      <c r="PGE64" s="868"/>
      <c r="PGF64" s="615"/>
      <c r="PGG64" s="615"/>
      <c r="PGH64" s="615"/>
      <c r="PGI64" s="869"/>
      <c r="PGJ64" s="615"/>
      <c r="PGK64" s="615"/>
      <c r="PGL64" s="615"/>
      <c r="PGM64" s="615"/>
      <c r="PGN64" s="615"/>
      <c r="PGO64" s="615"/>
      <c r="PGP64" s="615"/>
      <c r="PGQ64" s="615"/>
      <c r="PGR64" s="615"/>
      <c r="PGS64" s="1420"/>
      <c r="PGT64" s="1420"/>
      <c r="PGU64" s="1420"/>
      <c r="PGV64" s="868"/>
      <c r="PGW64" s="615"/>
      <c r="PGX64" s="615"/>
      <c r="PGY64" s="615"/>
      <c r="PGZ64" s="869"/>
      <c r="PHA64" s="615"/>
      <c r="PHB64" s="615"/>
      <c r="PHC64" s="615"/>
      <c r="PHD64" s="615"/>
      <c r="PHE64" s="615"/>
      <c r="PHF64" s="615"/>
      <c r="PHG64" s="615"/>
      <c r="PHH64" s="615"/>
      <c r="PHI64" s="615"/>
      <c r="PHJ64" s="1420"/>
      <c r="PHK64" s="1420"/>
      <c r="PHL64" s="1420"/>
      <c r="PHM64" s="868"/>
      <c r="PHN64" s="615"/>
      <c r="PHO64" s="615"/>
      <c r="PHP64" s="615"/>
      <c r="PHQ64" s="869"/>
      <c r="PHR64" s="615"/>
      <c r="PHS64" s="615"/>
      <c r="PHT64" s="615"/>
      <c r="PHU64" s="615"/>
      <c r="PHV64" s="615"/>
      <c r="PHW64" s="615"/>
      <c r="PHX64" s="615"/>
      <c r="PHY64" s="615"/>
      <c r="PHZ64" s="615"/>
      <c r="PIA64" s="1420"/>
      <c r="PIB64" s="1420"/>
      <c r="PIC64" s="1420"/>
      <c r="PID64" s="868"/>
      <c r="PIE64" s="615"/>
      <c r="PIF64" s="615"/>
      <c r="PIG64" s="615"/>
      <c r="PIH64" s="869"/>
      <c r="PII64" s="615"/>
      <c r="PIJ64" s="615"/>
      <c r="PIK64" s="615"/>
      <c r="PIL64" s="615"/>
      <c r="PIM64" s="615"/>
      <c r="PIN64" s="615"/>
      <c r="PIO64" s="615"/>
      <c r="PIP64" s="615"/>
      <c r="PIQ64" s="615"/>
      <c r="PIR64" s="1420"/>
      <c r="PIS64" s="1420"/>
      <c r="PIT64" s="1420"/>
      <c r="PIU64" s="868"/>
      <c r="PIV64" s="615"/>
      <c r="PIW64" s="615"/>
      <c r="PIX64" s="615"/>
      <c r="PIY64" s="869"/>
      <c r="PIZ64" s="615"/>
      <c r="PJA64" s="615"/>
      <c r="PJB64" s="615"/>
      <c r="PJC64" s="615"/>
      <c r="PJD64" s="615"/>
      <c r="PJE64" s="615"/>
      <c r="PJF64" s="615"/>
      <c r="PJG64" s="615"/>
      <c r="PJH64" s="615"/>
      <c r="PJI64" s="1420"/>
      <c r="PJJ64" s="1420"/>
      <c r="PJK64" s="1420"/>
      <c r="PJL64" s="868"/>
      <c r="PJM64" s="615"/>
      <c r="PJN64" s="615"/>
      <c r="PJO64" s="615"/>
      <c r="PJP64" s="869"/>
      <c r="PJQ64" s="615"/>
      <c r="PJR64" s="615"/>
      <c r="PJS64" s="615"/>
      <c r="PJT64" s="615"/>
      <c r="PJU64" s="615"/>
      <c r="PJV64" s="615"/>
      <c r="PJW64" s="615"/>
      <c r="PJX64" s="615"/>
      <c r="PJY64" s="615"/>
      <c r="PJZ64" s="1420"/>
      <c r="PKA64" s="1420"/>
      <c r="PKB64" s="1420"/>
      <c r="PKC64" s="868"/>
      <c r="PKD64" s="615"/>
      <c r="PKE64" s="615"/>
      <c r="PKF64" s="615"/>
      <c r="PKG64" s="869"/>
      <c r="PKH64" s="615"/>
      <c r="PKI64" s="615"/>
      <c r="PKJ64" s="615"/>
      <c r="PKK64" s="615"/>
      <c r="PKL64" s="615"/>
      <c r="PKM64" s="615"/>
      <c r="PKN64" s="615"/>
      <c r="PKO64" s="615"/>
      <c r="PKP64" s="615"/>
      <c r="PKQ64" s="1420"/>
      <c r="PKR64" s="1420"/>
      <c r="PKS64" s="1420"/>
      <c r="PKT64" s="868"/>
      <c r="PKU64" s="615"/>
      <c r="PKV64" s="615"/>
      <c r="PKW64" s="615"/>
      <c r="PKX64" s="869"/>
      <c r="PKY64" s="615"/>
      <c r="PKZ64" s="615"/>
      <c r="PLA64" s="615"/>
      <c r="PLB64" s="615"/>
      <c r="PLC64" s="615"/>
      <c r="PLD64" s="615"/>
      <c r="PLE64" s="615"/>
      <c r="PLF64" s="615"/>
      <c r="PLG64" s="615"/>
      <c r="PLH64" s="1420"/>
      <c r="PLI64" s="1420"/>
      <c r="PLJ64" s="1420"/>
      <c r="PLK64" s="868"/>
      <c r="PLL64" s="615"/>
      <c r="PLM64" s="615"/>
      <c r="PLN64" s="615"/>
      <c r="PLO64" s="869"/>
      <c r="PLP64" s="615"/>
      <c r="PLQ64" s="615"/>
      <c r="PLR64" s="615"/>
      <c r="PLS64" s="615"/>
      <c r="PLT64" s="615"/>
      <c r="PLU64" s="615"/>
      <c r="PLV64" s="615"/>
      <c r="PLW64" s="615"/>
      <c r="PLX64" s="615"/>
      <c r="PLY64" s="1420"/>
      <c r="PLZ64" s="1420"/>
      <c r="PMA64" s="1420"/>
      <c r="PMB64" s="868"/>
      <c r="PMC64" s="615"/>
      <c r="PMD64" s="615"/>
      <c r="PME64" s="615"/>
      <c r="PMF64" s="869"/>
      <c r="PMG64" s="615"/>
      <c r="PMH64" s="615"/>
      <c r="PMI64" s="615"/>
      <c r="PMJ64" s="615"/>
      <c r="PMK64" s="615"/>
      <c r="PML64" s="615"/>
      <c r="PMM64" s="615"/>
      <c r="PMN64" s="615"/>
      <c r="PMO64" s="615"/>
      <c r="PMP64" s="1420"/>
      <c r="PMQ64" s="1420"/>
      <c r="PMR64" s="1420"/>
      <c r="PMS64" s="868"/>
      <c r="PMT64" s="615"/>
      <c r="PMU64" s="615"/>
      <c r="PMV64" s="615"/>
      <c r="PMW64" s="869"/>
      <c r="PMX64" s="615"/>
      <c r="PMY64" s="615"/>
      <c r="PMZ64" s="615"/>
      <c r="PNA64" s="615"/>
      <c r="PNB64" s="615"/>
      <c r="PNC64" s="615"/>
      <c r="PND64" s="615"/>
      <c r="PNE64" s="615"/>
      <c r="PNF64" s="615"/>
      <c r="PNG64" s="1420"/>
      <c r="PNH64" s="1420"/>
      <c r="PNI64" s="1420"/>
      <c r="PNJ64" s="868"/>
      <c r="PNK64" s="615"/>
      <c r="PNL64" s="615"/>
      <c r="PNM64" s="615"/>
      <c r="PNN64" s="869"/>
      <c r="PNO64" s="615"/>
      <c r="PNP64" s="615"/>
      <c r="PNQ64" s="615"/>
      <c r="PNR64" s="615"/>
      <c r="PNS64" s="615"/>
      <c r="PNT64" s="615"/>
      <c r="PNU64" s="615"/>
      <c r="PNV64" s="615"/>
      <c r="PNW64" s="615"/>
      <c r="PNX64" s="1420"/>
      <c r="PNY64" s="1420"/>
      <c r="PNZ64" s="1420"/>
      <c r="POA64" s="868"/>
      <c r="POB64" s="615"/>
      <c r="POC64" s="615"/>
      <c r="POD64" s="615"/>
      <c r="POE64" s="869"/>
      <c r="POF64" s="615"/>
      <c r="POG64" s="615"/>
      <c r="POH64" s="615"/>
      <c r="POI64" s="615"/>
      <c r="POJ64" s="615"/>
      <c r="POK64" s="615"/>
      <c r="POL64" s="615"/>
      <c r="POM64" s="615"/>
      <c r="PON64" s="615"/>
      <c r="POO64" s="1420"/>
      <c r="POP64" s="1420"/>
      <c r="POQ64" s="1420"/>
      <c r="POR64" s="868"/>
      <c r="POS64" s="615"/>
      <c r="POT64" s="615"/>
      <c r="POU64" s="615"/>
      <c r="POV64" s="869"/>
      <c r="POW64" s="615"/>
      <c r="POX64" s="615"/>
      <c r="POY64" s="615"/>
      <c r="POZ64" s="615"/>
      <c r="PPA64" s="615"/>
      <c r="PPB64" s="615"/>
      <c r="PPC64" s="615"/>
      <c r="PPD64" s="615"/>
      <c r="PPE64" s="615"/>
      <c r="PPF64" s="1420"/>
      <c r="PPG64" s="1420"/>
      <c r="PPH64" s="1420"/>
      <c r="PPI64" s="868"/>
      <c r="PPJ64" s="615"/>
      <c r="PPK64" s="615"/>
      <c r="PPL64" s="615"/>
      <c r="PPM64" s="869"/>
      <c r="PPN64" s="615"/>
      <c r="PPO64" s="615"/>
      <c r="PPP64" s="615"/>
      <c r="PPQ64" s="615"/>
      <c r="PPR64" s="615"/>
      <c r="PPS64" s="615"/>
      <c r="PPT64" s="615"/>
      <c r="PPU64" s="615"/>
      <c r="PPV64" s="615"/>
      <c r="PPW64" s="1420"/>
      <c r="PPX64" s="1420"/>
      <c r="PPY64" s="1420"/>
      <c r="PPZ64" s="868"/>
      <c r="PQA64" s="615"/>
      <c r="PQB64" s="615"/>
      <c r="PQC64" s="615"/>
      <c r="PQD64" s="869"/>
      <c r="PQE64" s="615"/>
      <c r="PQF64" s="615"/>
      <c r="PQG64" s="615"/>
      <c r="PQH64" s="615"/>
      <c r="PQI64" s="615"/>
      <c r="PQJ64" s="615"/>
      <c r="PQK64" s="615"/>
      <c r="PQL64" s="615"/>
      <c r="PQM64" s="615"/>
      <c r="PQN64" s="1420"/>
      <c r="PQO64" s="1420"/>
      <c r="PQP64" s="1420"/>
      <c r="PQQ64" s="868"/>
      <c r="PQR64" s="615"/>
      <c r="PQS64" s="615"/>
      <c r="PQT64" s="615"/>
      <c r="PQU64" s="869"/>
      <c r="PQV64" s="615"/>
      <c r="PQW64" s="615"/>
      <c r="PQX64" s="615"/>
      <c r="PQY64" s="615"/>
      <c r="PQZ64" s="615"/>
      <c r="PRA64" s="615"/>
      <c r="PRB64" s="615"/>
      <c r="PRC64" s="615"/>
      <c r="PRD64" s="615"/>
      <c r="PRE64" s="1420"/>
      <c r="PRF64" s="1420"/>
      <c r="PRG64" s="1420"/>
      <c r="PRH64" s="868"/>
      <c r="PRI64" s="615"/>
      <c r="PRJ64" s="615"/>
      <c r="PRK64" s="615"/>
      <c r="PRL64" s="869"/>
      <c r="PRM64" s="615"/>
      <c r="PRN64" s="615"/>
      <c r="PRO64" s="615"/>
      <c r="PRP64" s="615"/>
      <c r="PRQ64" s="615"/>
      <c r="PRR64" s="615"/>
      <c r="PRS64" s="615"/>
      <c r="PRT64" s="615"/>
      <c r="PRU64" s="615"/>
      <c r="PRV64" s="1420"/>
      <c r="PRW64" s="1420"/>
      <c r="PRX64" s="1420"/>
      <c r="PRY64" s="868"/>
      <c r="PRZ64" s="615"/>
      <c r="PSA64" s="615"/>
      <c r="PSB64" s="615"/>
      <c r="PSC64" s="869"/>
      <c r="PSD64" s="615"/>
      <c r="PSE64" s="615"/>
      <c r="PSF64" s="615"/>
      <c r="PSG64" s="615"/>
      <c r="PSH64" s="615"/>
      <c r="PSI64" s="615"/>
      <c r="PSJ64" s="615"/>
      <c r="PSK64" s="615"/>
      <c r="PSL64" s="615"/>
      <c r="PSM64" s="1420"/>
      <c r="PSN64" s="1420"/>
      <c r="PSO64" s="1420"/>
      <c r="PSP64" s="868"/>
      <c r="PSQ64" s="615"/>
      <c r="PSR64" s="615"/>
      <c r="PSS64" s="615"/>
      <c r="PST64" s="869"/>
      <c r="PSU64" s="615"/>
      <c r="PSV64" s="615"/>
      <c r="PSW64" s="615"/>
      <c r="PSX64" s="615"/>
      <c r="PSY64" s="615"/>
      <c r="PSZ64" s="615"/>
      <c r="PTA64" s="615"/>
      <c r="PTB64" s="615"/>
      <c r="PTC64" s="615"/>
      <c r="PTD64" s="1420"/>
      <c r="PTE64" s="1420"/>
      <c r="PTF64" s="1420"/>
      <c r="PTG64" s="868"/>
      <c r="PTH64" s="615"/>
      <c r="PTI64" s="615"/>
      <c r="PTJ64" s="615"/>
      <c r="PTK64" s="869"/>
      <c r="PTL64" s="615"/>
      <c r="PTM64" s="615"/>
      <c r="PTN64" s="615"/>
      <c r="PTO64" s="615"/>
      <c r="PTP64" s="615"/>
      <c r="PTQ64" s="615"/>
      <c r="PTR64" s="615"/>
      <c r="PTS64" s="615"/>
      <c r="PTT64" s="615"/>
      <c r="PTU64" s="1420"/>
      <c r="PTV64" s="1420"/>
      <c r="PTW64" s="1420"/>
      <c r="PTX64" s="868"/>
      <c r="PTY64" s="615"/>
      <c r="PTZ64" s="615"/>
      <c r="PUA64" s="615"/>
      <c r="PUB64" s="869"/>
      <c r="PUC64" s="615"/>
      <c r="PUD64" s="615"/>
      <c r="PUE64" s="615"/>
      <c r="PUF64" s="615"/>
      <c r="PUG64" s="615"/>
      <c r="PUH64" s="615"/>
      <c r="PUI64" s="615"/>
      <c r="PUJ64" s="615"/>
      <c r="PUK64" s="615"/>
      <c r="PUL64" s="1420"/>
      <c r="PUM64" s="1420"/>
      <c r="PUN64" s="1420"/>
      <c r="PUO64" s="868"/>
      <c r="PUP64" s="615"/>
      <c r="PUQ64" s="615"/>
      <c r="PUR64" s="615"/>
      <c r="PUS64" s="869"/>
      <c r="PUT64" s="615"/>
      <c r="PUU64" s="615"/>
      <c r="PUV64" s="615"/>
      <c r="PUW64" s="615"/>
      <c r="PUX64" s="615"/>
      <c r="PUY64" s="615"/>
      <c r="PUZ64" s="615"/>
      <c r="PVA64" s="615"/>
      <c r="PVB64" s="615"/>
      <c r="PVC64" s="1420"/>
      <c r="PVD64" s="1420"/>
      <c r="PVE64" s="1420"/>
      <c r="PVF64" s="868"/>
      <c r="PVG64" s="615"/>
      <c r="PVH64" s="615"/>
      <c r="PVI64" s="615"/>
      <c r="PVJ64" s="869"/>
      <c r="PVK64" s="615"/>
      <c r="PVL64" s="615"/>
      <c r="PVM64" s="615"/>
      <c r="PVN64" s="615"/>
      <c r="PVO64" s="615"/>
      <c r="PVP64" s="615"/>
      <c r="PVQ64" s="615"/>
      <c r="PVR64" s="615"/>
      <c r="PVS64" s="615"/>
      <c r="PVT64" s="1420"/>
      <c r="PVU64" s="1420"/>
      <c r="PVV64" s="1420"/>
      <c r="PVW64" s="868"/>
      <c r="PVX64" s="615"/>
      <c r="PVY64" s="615"/>
      <c r="PVZ64" s="615"/>
      <c r="PWA64" s="869"/>
      <c r="PWB64" s="615"/>
      <c r="PWC64" s="615"/>
      <c r="PWD64" s="615"/>
      <c r="PWE64" s="615"/>
      <c r="PWF64" s="615"/>
      <c r="PWG64" s="615"/>
      <c r="PWH64" s="615"/>
      <c r="PWI64" s="615"/>
      <c r="PWJ64" s="615"/>
      <c r="PWK64" s="1420"/>
      <c r="PWL64" s="1420"/>
      <c r="PWM64" s="1420"/>
      <c r="PWN64" s="868"/>
      <c r="PWO64" s="615"/>
      <c r="PWP64" s="615"/>
      <c r="PWQ64" s="615"/>
      <c r="PWR64" s="869"/>
      <c r="PWS64" s="615"/>
      <c r="PWT64" s="615"/>
      <c r="PWU64" s="615"/>
      <c r="PWV64" s="615"/>
      <c r="PWW64" s="615"/>
      <c r="PWX64" s="615"/>
      <c r="PWY64" s="615"/>
      <c r="PWZ64" s="615"/>
      <c r="PXA64" s="615"/>
      <c r="PXB64" s="1420"/>
      <c r="PXC64" s="1420"/>
      <c r="PXD64" s="1420"/>
      <c r="PXE64" s="868"/>
      <c r="PXF64" s="615"/>
      <c r="PXG64" s="615"/>
      <c r="PXH64" s="615"/>
      <c r="PXI64" s="869"/>
      <c r="PXJ64" s="615"/>
      <c r="PXK64" s="615"/>
      <c r="PXL64" s="615"/>
      <c r="PXM64" s="615"/>
      <c r="PXN64" s="615"/>
      <c r="PXO64" s="615"/>
      <c r="PXP64" s="615"/>
      <c r="PXQ64" s="615"/>
      <c r="PXR64" s="615"/>
      <c r="PXS64" s="1420"/>
      <c r="PXT64" s="1420"/>
      <c r="PXU64" s="1420"/>
      <c r="PXV64" s="868"/>
      <c r="PXW64" s="615"/>
      <c r="PXX64" s="615"/>
      <c r="PXY64" s="615"/>
      <c r="PXZ64" s="869"/>
      <c r="PYA64" s="615"/>
      <c r="PYB64" s="615"/>
      <c r="PYC64" s="615"/>
      <c r="PYD64" s="615"/>
      <c r="PYE64" s="615"/>
      <c r="PYF64" s="615"/>
      <c r="PYG64" s="615"/>
      <c r="PYH64" s="615"/>
      <c r="PYI64" s="615"/>
      <c r="PYJ64" s="1420"/>
      <c r="PYK64" s="1420"/>
      <c r="PYL64" s="1420"/>
      <c r="PYM64" s="868"/>
      <c r="PYN64" s="615"/>
      <c r="PYO64" s="615"/>
      <c r="PYP64" s="615"/>
      <c r="PYQ64" s="869"/>
      <c r="PYR64" s="615"/>
      <c r="PYS64" s="615"/>
      <c r="PYT64" s="615"/>
      <c r="PYU64" s="615"/>
      <c r="PYV64" s="615"/>
      <c r="PYW64" s="615"/>
      <c r="PYX64" s="615"/>
      <c r="PYY64" s="615"/>
      <c r="PYZ64" s="615"/>
      <c r="PZA64" s="1420"/>
      <c r="PZB64" s="1420"/>
      <c r="PZC64" s="1420"/>
      <c r="PZD64" s="868"/>
      <c r="PZE64" s="615"/>
      <c r="PZF64" s="615"/>
      <c r="PZG64" s="615"/>
      <c r="PZH64" s="869"/>
      <c r="PZI64" s="615"/>
      <c r="PZJ64" s="615"/>
      <c r="PZK64" s="615"/>
      <c r="PZL64" s="615"/>
      <c r="PZM64" s="615"/>
      <c r="PZN64" s="615"/>
      <c r="PZO64" s="615"/>
      <c r="PZP64" s="615"/>
      <c r="PZQ64" s="615"/>
      <c r="PZR64" s="1420"/>
      <c r="PZS64" s="1420"/>
      <c r="PZT64" s="1420"/>
      <c r="PZU64" s="868"/>
      <c r="PZV64" s="615"/>
      <c r="PZW64" s="615"/>
      <c r="PZX64" s="615"/>
      <c r="PZY64" s="869"/>
      <c r="PZZ64" s="615"/>
      <c r="QAA64" s="615"/>
      <c r="QAB64" s="615"/>
      <c r="QAC64" s="615"/>
      <c r="QAD64" s="615"/>
      <c r="QAE64" s="615"/>
      <c r="QAF64" s="615"/>
      <c r="QAG64" s="615"/>
      <c r="QAH64" s="615"/>
      <c r="QAI64" s="1420"/>
      <c r="QAJ64" s="1420"/>
      <c r="QAK64" s="1420"/>
      <c r="QAL64" s="868"/>
      <c r="QAM64" s="615"/>
      <c r="QAN64" s="615"/>
      <c r="QAO64" s="615"/>
      <c r="QAP64" s="869"/>
      <c r="QAQ64" s="615"/>
      <c r="QAR64" s="615"/>
      <c r="QAS64" s="615"/>
      <c r="QAT64" s="615"/>
      <c r="QAU64" s="615"/>
      <c r="QAV64" s="615"/>
      <c r="QAW64" s="615"/>
      <c r="QAX64" s="615"/>
      <c r="QAY64" s="615"/>
      <c r="QAZ64" s="1420"/>
      <c r="QBA64" s="1420"/>
      <c r="QBB64" s="1420"/>
      <c r="QBC64" s="868"/>
      <c r="QBD64" s="615"/>
      <c r="QBE64" s="615"/>
      <c r="QBF64" s="615"/>
      <c r="QBG64" s="869"/>
      <c r="QBH64" s="615"/>
      <c r="QBI64" s="615"/>
      <c r="QBJ64" s="615"/>
      <c r="QBK64" s="615"/>
      <c r="QBL64" s="615"/>
      <c r="QBM64" s="615"/>
      <c r="QBN64" s="615"/>
      <c r="QBO64" s="615"/>
      <c r="QBP64" s="615"/>
      <c r="QBQ64" s="1420"/>
      <c r="QBR64" s="1420"/>
      <c r="QBS64" s="1420"/>
      <c r="QBT64" s="868"/>
      <c r="QBU64" s="615"/>
      <c r="QBV64" s="615"/>
      <c r="QBW64" s="615"/>
      <c r="QBX64" s="869"/>
      <c r="QBY64" s="615"/>
      <c r="QBZ64" s="615"/>
      <c r="QCA64" s="615"/>
      <c r="QCB64" s="615"/>
      <c r="QCC64" s="615"/>
      <c r="QCD64" s="615"/>
      <c r="QCE64" s="615"/>
      <c r="QCF64" s="615"/>
      <c r="QCG64" s="615"/>
      <c r="QCH64" s="1420"/>
      <c r="QCI64" s="1420"/>
      <c r="QCJ64" s="1420"/>
      <c r="QCK64" s="868"/>
      <c r="QCL64" s="615"/>
      <c r="QCM64" s="615"/>
      <c r="QCN64" s="615"/>
      <c r="QCO64" s="869"/>
      <c r="QCP64" s="615"/>
      <c r="QCQ64" s="615"/>
      <c r="QCR64" s="615"/>
      <c r="QCS64" s="615"/>
      <c r="QCT64" s="615"/>
      <c r="QCU64" s="615"/>
      <c r="QCV64" s="615"/>
      <c r="QCW64" s="615"/>
      <c r="QCX64" s="615"/>
      <c r="QCY64" s="1420"/>
      <c r="QCZ64" s="1420"/>
      <c r="QDA64" s="1420"/>
      <c r="QDB64" s="868"/>
      <c r="QDC64" s="615"/>
      <c r="QDD64" s="615"/>
      <c r="QDE64" s="615"/>
      <c r="QDF64" s="869"/>
      <c r="QDG64" s="615"/>
      <c r="QDH64" s="615"/>
      <c r="QDI64" s="615"/>
      <c r="QDJ64" s="615"/>
      <c r="QDK64" s="615"/>
      <c r="QDL64" s="615"/>
      <c r="QDM64" s="615"/>
      <c r="QDN64" s="615"/>
      <c r="QDO64" s="615"/>
      <c r="QDP64" s="1420"/>
      <c r="QDQ64" s="1420"/>
      <c r="QDR64" s="1420"/>
      <c r="QDS64" s="868"/>
      <c r="QDT64" s="615"/>
      <c r="QDU64" s="615"/>
      <c r="QDV64" s="615"/>
      <c r="QDW64" s="869"/>
      <c r="QDX64" s="615"/>
      <c r="QDY64" s="615"/>
      <c r="QDZ64" s="615"/>
      <c r="QEA64" s="615"/>
      <c r="QEB64" s="615"/>
      <c r="QEC64" s="615"/>
      <c r="QED64" s="615"/>
      <c r="QEE64" s="615"/>
      <c r="QEF64" s="615"/>
      <c r="QEG64" s="1420"/>
      <c r="QEH64" s="1420"/>
      <c r="QEI64" s="1420"/>
      <c r="QEJ64" s="868"/>
      <c r="QEK64" s="615"/>
      <c r="QEL64" s="615"/>
      <c r="QEM64" s="615"/>
      <c r="QEN64" s="869"/>
      <c r="QEO64" s="615"/>
      <c r="QEP64" s="615"/>
      <c r="QEQ64" s="615"/>
      <c r="QER64" s="615"/>
      <c r="QES64" s="615"/>
      <c r="QET64" s="615"/>
      <c r="QEU64" s="615"/>
      <c r="QEV64" s="615"/>
      <c r="QEW64" s="615"/>
      <c r="QEX64" s="1420"/>
      <c r="QEY64" s="1420"/>
      <c r="QEZ64" s="1420"/>
      <c r="QFA64" s="868"/>
      <c r="QFB64" s="615"/>
      <c r="QFC64" s="615"/>
      <c r="QFD64" s="615"/>
      <c r="QFE64" s="869"/>
      <c r="QFF64" s="615"/>
      <c r="QFG64" s="615"/>
      <c r="QFH64" s="615"/>
      <c r="QFI64" s="615"/>
      <c r="QFJ64" s="615"/>
      <c r="QFK64" s="615"/>
      <c r="QFL64" s="615"/>
      <c r="QFM64" s="615"/>
      <c r="QFN64" s="615"/>
      <c r="QFO64" s="1420"/>
      <c r="QFP64" s="1420"/>
      <c r="QFQ64" s="1420"/>
      <c r="QFR64" s="868"/>
      <c r="QFS64" s="615"/>
      <c r="QFT64" s="615"/>
      <c r="QFU64" s="615"/>
      <c r="QFV64" s="869"/>
      <c r="QFW64" s="615"/>
      <c r="QFX64" s="615"/>
      <c r="QFY64" s="615"/>
      <c r="QFZ64" s="615"/>
      <c r="QGA64" s="615"/>
      <c r="QGB64" s="615"/>
      <c r="QGC64" s="615"/>
      <c r="QGD64" s="615"/>
      <c r="QGE64" s="615"/>
      <c r="QGF64" s="1420"/>
      <c r="QGG64" s="1420"/>
      <c r="QGH64" s="1420"/>
      <c r="QGI64" s="868"/>
      <c r="QGJ64" s="615"/>
      <c r="QGK64" s="615"/>
      <c r="QGL64" s="615"/>
      <c r="QGM64" s="869"/>
      <c r="QGN64" s="615"/>
      <c r="QGO64" s="615"/>
      <c r="QGP64" s="615"/>
      <c r="QGQ64" s="615"/>
      <c r="QGR64" s="615"/>
      <c r="QGS64" s="615"/>
      <c r="QGT64" s="615"/>
      <c r="QGU64" s="615"/>
      <c r="QGV64" s="615"/>
      <c r="QGW64" s="1420"/>
      <c r="QGX64" s="1420"/>
      <c r="QGY64" s="1420"/>
      <c r="QGZ64" s="868"/>
      <c r="QHA64" s="615"/>
      <c r="QHB64" s="615"/>
      <c r="QHC64" s="615"/>
      <c r="QHD64" s="869"/>
      <c r="QHE64" s="615"/>
      <c r="QHF64" s="615"/>
      <c r="QHG64" s="615"/>
      <c r="QHH64" s="615"/>
      <c r="QHI64" s="615"/>
      <c r="QHJ64" s="615"/>
      <c r="QHK64" s="615"/>
      <c r="QHL64" s="615"/>
      <c r="QHM64" s="615"/>
      <c r="QHN64" s="1420"/>
      <c r="QHO64" s="1420"/>
      <c r="QHP64" s="1420"/>
      <c r="QHQ64" s="868"/>
      <c r="QHR64" s="615"/>
      <c r="QHS64" s="615"/>
      <c r="QHT64" s="615"/>
      <c r="QHU64" s="869"/>
      <c r="QHV64" s="615"/>
      <c r="QHW64" s="615"/>
      <c r="QHX64" s="615"/>
      <c r="QHY64" s="615"/>
      <c r="QHZ64" s="615"/>
      <c r="QIA64" s="615"/>
      <c r="QIB64" s="615"/>
      <c r="QIC64" s="615"/>
      <c r="QID64" s="615"/>
      <c r="QIE64" s="1420"/>
      <c r="QIF64" s="1420"/>
      <c r="QIG64" s="1420"/>
      <c r="QIH64" s="868"/>
      <c r="QII64" s="615"/>
      <c r="QIJ64" s="615"/>
      <c r="QIK64" s="615"/>
      <c r="QIL64" s="869"/>
      <c r="QIM64" s="615"/>
      <c r="QIN64" s="615"/>
      <c r="QIO64" s="615"/>
      <c r="QIP64" s="615"/>
      <c r="QIQ64" s="615"/>
      <c r="QIR64" s="615"/>
      <c r="QIS64" s="615"/>
      <c r="QIT64" s="615"/>
      <c r="QIU64" s="615"/>
      <c r="QIV64" s="1420"/>
      <c r="QIW64" s="1420"/>
      <c r="QIX64" s="1420"/>
      <c r="QIY64" s="868"/>
      <c r="QIZ64" s="615"/>
      <c r="QJA64" s="615"/>
      <c r="QJB64" s="615"/>
      <c r="QJC64" s="869"/>
      <c r="QJD64" s="615"/>
      <c r="QJE64" s="615"/>
      <c r="QJF64" s="615"/>
      <c r="QJG64" s="615"/>
      <c r="QJH64" s="615"/>
      <c r="QJI64" s="615"/>
      <c r="QJJ64" s="615"/>
      <c r="QJK64" s="615"/>
      <c r="QJL64" s="615"/>
      <c r="QJM64" s="1420"/>
      <c r="QJN64" s="1420"/>
      <c r="QJO64" s="1420"/>
      <c r="QJP64" s="868"/>
      <c r="QJQ64" s="615"/>
      <c r="QJR64" s="615"/>
      <c r="QJS64" s="615"/>
      <c r="QJT64" s="869"/>
      <c r="QJU64" s="615"/>
      <c r="QJV64" s="615"/>
      <c r="QJW64" s="615"/>
      <c r="QJX64" s="615"/>
      <c r="QJY64" s="615"/>
      <c r="QJZ64" s="615"/>
      <c r="QKA64" s="615"/>
      <c r="QKB64" s="615"/>
      <c r="QKC64" s="615"/>
      <c r="QKD64" s="1420"/>
      <c r="QKE64" s="1420"/>
      <c r="QKF64" s="1420"/>
      <c r="QKG64" s="868"/>
      <c r="QKH64" s="615"/>
      <c r="QKI64" s="615"/>
      <c r="QKJ64" s="615"/>
      <c r="QKK64" s="869"/>
      <c r="QKL64" s="615"/>
      <c r="QKM64" s="615"/>
      <c r="QKN64" s="615"/>
      <c r="QKO64" s="615"/>
      <c r="QKP64" s="615"/>
      <c r="QKQ64" s="615"/>
      <c r="QKR64" s="615"/>
      <c r="QKS64" s="615"/>
      <c r="QKT64" s="615"/>
      <c r="QKU64" s="1420"/>
      <c r="QKV64" s="1420"/>
      <c r="QKW64" s="1420"/>
      <c r="QKX64" s="868"/>
      <c r="QKY64" s="615"/>
      <c r="QKZ64" s="615"/>
      <c r="QLA64" s="615"/>
      <c r="QLB64" s="869"/>
      <c r="QLC64" s="615"/>
      <c r="QLD64" s="615"/>
      <c r="QLE64" s="615"/>
      <c r="QLF64" s="615"/>
      <c r="QLG64" s="615"/>
      <c r="QLH64" s="615"/>
      <c r="QLI64" s="615"/>
      <c r="QLJ64" s="615"/>
      <c r="QLK64" s="615"/>
      <c r="QLL64" s="1420"/>
      <c r="QLM64" s="1420"/>
      <c r="QLN64" s="1420"/>
      <c r="QLO64" s="868"/>
      <c r="QLP64" s="615"/>
      <c r="QLQ64" s="615"/>
      <c r="QLR64" s="615"/>
      <c r="QLS64" s="869"/>
      <c r="QLT64" s="615"/>
      <c r="QLU64" s="615"/>
      <c r="QLV64" s="615"/>
      <c r="QLW64" s="615"/>
      <c r="QLX64" s="615"/>
      <c r="QLY64" s="615"/>
      <c r="QLZ64" s="615"/>
      <c r="QMA64" s="615"/>
      <c r="QMB64" s="615"/>
      <c r="QMC64" s="1420"/>
      <c r="QMD64" s="1420"/>
      <c r="QME64" s="1420"/>
      <c r="QMF64" s="868"/>
      <c r="QMG64" s="615"/>
      <c r="QMH64" s="615"/>
      <c r="QMI64" s="615"/>
      <c r="QMJ64" s="869"/>
      <c r="QMK64" s="615"/>
      <c r="QML64" s="615"/>
      <c r="QMM64" s="615"/>
      <c r="QMN64" s="615"/>
      <c r="QMO64" s="615"/>
      <c r="QMP64" s="615"/>
      <c r="QMQ64" s="615"/>
      <c r="QMR64" s="615"/>
      <c r="QMS64" s="615"/>
      <c r="QMT64" s="1420"/>
      <c r="QMU64" s="1420"/>
      <c r="QMV64" s="1420"/>
      <c r="QMW64" s="868"/>
      <c r="QMX64" s="615"/>
      <c r="QMY64" s="615"/>
      <c r="QMZ64" s="615"/>
      <c r="QNA64" s="869"/>
      <c r="QNB64" s="615"/>
      <c r="QNC64" s="615"/>
      <c r="QND64" s="615"/>
      <c r="QNE64" s="615"/>
      <c r="QNF64" s="615"/>
      <c r="QNG64" s="615"/>
      <c r="QNH64" s="615"/>
      <c r="QNI64" s="615"/>
      <c r="QNJ64" s="615"/>
      <c r="QNK64" s="1420"/>
      <c r="QNL64" s="1420"/>
      <c r="QNM64" s="1420"/>
      <c r="QNN64" s="868"/>
      <c r="QNO64" s="615"/>
      <c r="QNP64" s="615"/>
      <c r="QNQ64" s="615"/>
      <c r="QNR64" s="869"/>
      <c r="QNS64" s="615"/>
      <c r="QNT64" s="615"/>
      <c r="QNU64" s="615"/>
      <c r="QNV64" s="615"/>
      <c r="QNW64" s="615"/>
      <c r="QNX64" s="615"/>
      <c r="QNY64" s="615"/>
      <c r="QNZ64" s="615"/>
      <c r="QOA64" s="615"/>
      <c r="QOB64" s="1420"/>
      <c r="QOC64" s="1420"/>
      <c r="QOD64" s="1420"/>
      <c r="QOE64" s="868"/>
      <c r="QOF64" s="615"/>
      <c r="QOG64" s="615"/>
      <c r="QOH64" s="615"/>
      <c r="QOI64" s="869"/>
      <c r="QOJ64" s="615"/>
      <c r="QOK64" s="615"/>
      <c r="QOL64" s="615"/>
      <c r="QOM64" s="615"/>
      <c r="QON64" s="615"/>
      <c r="QOO64" s="615"/>
      <c r="QOP64" s="615"/>
      <c r="QOQ64" s="615"/>
      <c r="QOR64" s="615"/>
      <c r="QOS64" s="1420"/>
      <c r="QOT64" s="1420"/>
      <c r="QOU64" s="1420"/>
      <c r="QOV64" s="868"/>
      <c r="QOW64" s="615"/>
      <c r="QOX64" s="615"/>
      <c r="QOY64" s="615"/>
      <c r="QOZ64" s="869"/>
      <c r="QPA64" s="615"/>
      <c r="QPB64" s="615"/>
      <c r="QPC64" s="615"/>
      <c r="QPD64" s="615"/>
      <c r="QPE64" s="615"/>
      <c r="QPF64" s="615"/>
      <c r="QPG64" s="615"/>
      <c r="QPH64" s="615"/>
      <c r="QPI64" s="615"/>
      <c r="QPJ64" s="1420"/>
      <c r="QPK64" s="1420"/>
      <c r="QPL64" s="1420"/>
      <c r="QPM64" s="868"/>
      <c r="QPN64" s="615"/>
      <c r="QPO64" s="615"/>
      <c r="QPP64" s="615"/>
      <c r="QPQ64" s="869"/>
      <c r="QPR64" s="615"/>
      <c r="QPS64" s="615"/>
      <c r="QPT64" s="615"/>
      <c r="QPU64" s="615"/>
      <c r="QPV64" s="615"/>
      <c r="QPW64" s="615"/>
      <c r="QPX64" s="615"/>
      <c r="QPY64" s="615"/>
      <c r="QPZ64" s="615"/>
      <c r="QQA64" s="1420"/>
      <c r="QQB64" s="1420"/>
      <c r="QQC64" s="1420"/>
      <c r="QQD64" s="868"/>
      <c r="QQE64" s="615"/>
      <c r="QQF64" s="615"/>
      <c r="QQG64" s="615"/>
      <c r="QQH64" s="869"/>
      <c r="QQI64" s="615"/>
      <c r="QQJ64" s="615"/>
      <c r="QQK64" s="615"/>
      <c r="QQL64" s="615"/>
      <c r="QQM64" s="615"/>
      <c r="QQN64" s="615"/>
      <c r="QQO64" s="615"/>
      <c r="QQP64" s="615"/>
      <c r="QQQ64" s="615"/>
      <c r="QQR64" s="1420"/>
      <c r="QQS64" s="1420"/>
      <c r="QQT64" s="1420"/>
      <c r="QQU64" s="868"/>
      <c r="QQV64" s="615"/>
      <c r="QQW64" s="615"/>
      <c r="QQX64" s="615"/>
      <c r="QQY64" s="869"/>
      <c r="QQZ64" s="615"/>
      <c r="QRA64" s="615"/>
      <c r="QRB64" s="615"/>
      <c r="QRC64" s="615"/>
      <c r="QRD64" s="615"/>
      <c r="QRE64" s="615"/>
      <c r="QRF64" s="615"/>
      <c r="QRG64" s="615"/>
      <c r="QRH64" s="615"/>
      <c r="QRI64" s="1420"/>
      <c r="QRJ64" s="1420"/>
      <c r="QRK64" s="1420"/>
      <c r="QRL64" s="868"/>
      <c r="QRM64" s="615"/>
      <c r="QRN64" s="615"/>
      <c r="QRO64" s="615"/>
      <c r="QRP64" s="869"/>
      <c r="QRQ64" s="615"/>
      <c r="QRR64" s="615"/>
      <c r="QRS64" s="615"/>
      <c r="QRT64" s="615"/>
      <c r="QRU64" s="615"/>
      <c r="QRV64" s="615"/>
      <c r="QRW64" s="615"/>
      <c r="QRX64" s="615"/>
      <c r="QRY64" s="615"/>
      <c r="QRZ64" s="1420"/>
      <c r="QSA64" s="1420"/>
      <c r="QSB64" s="1420"/>
      <c r="QSC64" s="868"/>
      <c r="QSD64" s="615"/>
      <c r="QSE64" s="615"/>
      <c r="QSF64" s="615"/>
      <c r="QSG64" s="869"/>
      <c r="QSH64" s="615"/>
      <c r="QSI64" s="615"/>
      <c r="QSJ64" s="615"/>
      <c r="QSK64" s="615"/>
      <c r="QSL64" s="615"/>
      <c r="QSM64" s="615"/>
      <c r="QSN64" s="615"/>
      <c r="QSO64" s="615"/>
      <c r="QSP64" s="615"/>
      <c r="QSQ64" s="1420"/>
      <c r="QSR64" s="1420"/>
      <c r="QSS64" s="1420"/>
      <c r="QST64" s="868"/>
      <c r="QSU64" s="615"/>
      <c r="QSV64" s="615"/>
      <c r="QSW64" s="615"/>
      <c r="QSX64" s="869"/>
      <c r="QSY64" s="615"/>
      <c r="QSZ64" s="615"/>
      <c r="QTA64" s="615"/>
      <c r="QTB64" s="615"/>
      <c r="QTC64" s="615"/>
      <c r="QTD64" s="615"/>
      <c r="QTE64" s="615"/>
      <c r="QTF64" s="615"/>
      <c r="QTG64" s="615"/>
      <c r="QTH64" s="1420"/>
      <c r="QTI64" s="1420"/>
      <c r="QTJ64" s="1420"/>
      <c r="QTK64" s="868"/>
      <c r="QTL64" s="615"/>
      <c r="QTM64" s="615"/>
      <c r="QTN64" s="615"/>
      <c r="QTO64" s="869"/>
      <c r="QTP64" s="615"/>
      <c r="QTQ64" s="615"/>
      <c r="QTR64" s="615"/>
      <c r="QTS64" s="615"/>
      <c r="QTT64" s="615"/>
      <c r="QTU64" s="615"/>
      <c r="QTV64" s="615"/>
      <c r="QTW64" s="615"/>
      <c r="QTX64" s="615"/>
      <c r="QTY64" s="1420"/>
      <c r="QTZ64" s="1420"/>
      <c r="QUA64" s="1420"/>
      <c r="QUB64" s="868"/>
      <c r="QUC64" s="615"/>
      <c r="QUD64" s="615"/>
      <c r="QUE64" s="615"/>
      <c r="QUF64" s="869"/>
      <c r="QUG64" s="615"/>
      <c r="QUH64" s="615"/>
      <c r="QUI64" s="615"/>
      <c r="QUJ64" s="615"/>
      <c r="QUK64" s="615"/>
      <c r="QUL64" s="615"/>
      <c r="QUM64" s="615"/>
      <c r="QUN64" s="615"/>
      <c r="QUO64" s="615"/>
      <c r="QUP64" s="1420"/>
      <c r="QUQ64" s="1420"/>
      <c r="QUR64" s="1420"/>
      <c r="QUS64" s="868"/>
      <c r="QUT64" s="615"/>
      <c r="QUU64" s="615"/>
      <c r="QUV64" s="615"/>
      <c r="QUW64" s="869"/>
      <c r="QUX64" s="615"/>
      <c r="QUY64" s="615"/>
      <c r="QUZ64" s="615"/>
      <c r="QVA64" s="615"/>
      <c r="QVB64" s="615"/>
      <c r="QVC64" s="615"/>
      <c r="QVD64" s="615"/>
      <c r="QVE64" s="615"/>
      <c r="QVF64" s="615"/>
      <c r="QVG64" s="1420"/>
      <c r="QVH64" s="1420"/>
      <c r="QVI64" s="1420"/>
      <c r="QVJ64" s="868"/>
      <c r="QVK64" s="615"/>
      <c r="QVL64" s="615"/>
      <c r="QVM64" s="615"/>
      <c r="QVN64" s="869"/>
      <c r="QVO64" s="615"/>
      <c r="QVP64" s="615"/>
      <c r="QVQ64" s="615"/>
      <c r="QVR64" s="615"/>
      <c r="QVS64" s="615"/>
      <c r="QVT64" s="615"/>
      <c r="QVU64" s="615"/>
      <c r="QVV64" s="615"/>
      <c r="QVW64" s="615"/>
      <c r="QVX64" s="1420"/>
      <c r="QVY64" s="1420"/>
      <c r="QVZ64" s="1420"/>
      <c r="QWA64" s="868"/>
      <c r="QWB64" s="615"/>
      <c r="QWC64" s="615"/>
      <c r="QWD64" s="615"/>
      <c r="QWE64" s="869"/>
      <c r="QWF64" s="615"/>
      <c r="QWG64" s="615"/>
      <c r="QWH64" s="615"/>
      <c r="QWI64" s="615"/>
      <c r="QWJ64" s="615"/>
      <c r="QWK64" s="615"/>
      <c r="QWL64" s="615"/>
      <c r="QWM64" s="615"/>
      <c r="QWN64" s="615"/>
      <c r="QWO64" s="1420"/>
      <c r="QWP64" s="1420"/>
      <c r="QWQ64" s="1420"/>
      <c r="QWR64" s="868"/>
      <c r="QWS64" s="615"/>
      <c r="QWT64" s="615"/>
      <c r="QWU64" s="615"/>
      <c r="QWV64" s="869"/>
      <c r="QWW64" s="615"/>
      <c r="QWX64" s="615"/>
      <c r="QWY64" s="615"/>
      <c r="QWZ64" s="615"/>
      <c r="QXA64" s="615"/>
      <c r="QXB64" s="615"/>
      <c r="QXC64" s="615"/>
      <c r="QXD64" s="615"/>
      <c r="QXE64" s="615"/>
      <c r="QXF64" s="1420"/>
      <c r="QXG64" s="1420"/>
      <c r="QXH64" s="1420"/>
      <c r="QXI64" s="868"/>
      <c r="QXJ64" s="615"/>
      <c r="QXK64" s="615"/>
      <c r="QXL64" s="615"/>
      <c r="QXM64" s="869"/>
      <c r="QXN64" s="615"/>
      <c r="QXO64" s="615"/>
      <c r="QXP64" s="615"/>
      <c r="QXQ64" s="615"/>
      <c r="QXR64" s="615"/>
      <c r="QXS64" s="615"/>
      <c r="QXT64" s="615"/>
      <c r="QXU64" s="615"/>
      <c r="QXV64" s="615"/>
      <c r="QXW64" s="1420"/>
      <c r="QXX64" s="1420"/>
      <c r="QXY64" s="1420"/>
      <c r="QXZ64" s="868"/>
      <c r="QYA64" s="615"/>
      <c r="QYB64" s="615"/>
      <c r="QYC64" s="615"/>
      <c r="QYD64" s="869"/>
      <c r="QYE64" s="615"/>
      <c r="QYF64" s="615"/>
      <c r="QYG64" s="615"/>
      <c r="QYH64" s="615"/>
      <c r="QYI64" s="615"/>
      <c r="QYJ64" s="615"/>
      <c r="QYK64" s="615"/>
      <c r="QYL64" s="615"/>
      <c r="QYM64" s="615"/>
      <c r="QYN64" s="1420"/>
      <c r="QYO64" s="1420"/>
      <c r="QYP64" s="1420"/>
      <c r="QYQ64" s="868"/>
      <c r="QYR64" s="615"/>
      <c r="QYS64" s="615"/>
      <c r="QYT64" s="615"/>
      <c r="QYU64" s="869"/>
      <c r="QYV64" s="615"/>
      <c r="QYW64" s="615"/>
      <c r="QYX64" s="615"/>
      <c r="QYY64" s="615"/>
      <c r="QYZ64" s="615"/>
      <c r="QZA64" s="615"/>
      <c r="QZB64" s="615"/>
      <c r="QZC64" s="615"/>
      <c r="QZD64" s="615"/>
      <c r="QZE64" s="1420"/>
      <c r="QZF64" s="1420"/>
      <c r="QZG64" s="1420"/>
      <c r="QZH64" s="868"/>
      <c r="QZI64" s="615"/>
      <c r="QZJ64" s="615"/>
      <c r="QZK64" s="615"/>
      <c r="QZL64" s="869"/>
      <c r="QZM64" s="615"/>
      <c r="QZN64" s="615"/>
      <c r="QZO64" s="615"/>
      <c r="QZP64" s="615"/>
      <c r="QZQ64" s="615"/>
      <c r="QZR64" s="615"/>
      <c r="QZS64" s="615"/>
      <c r="QZT64" s="615"/>
      <c r="QZU64" s="615"/>
      <c r="QZV64" s="1420"/>
      <c r="QZW64" s="1420"/>
      <c r="QZX64" s="1420"/>
      <c r="QZY64" s="868"/>
      <c r="QZZ64" s="615"/>
      <c r="RAA64" s="615"/>
      <c r="RAB64" s="615"/>
      <c r="RAC64" s="869"/>
      <c r="RAD64" s="615"/>
      <c r="RAE64" s="615"/>
      <c r="RAF64" s="615"/>
      <c r="RAG64" s="615"/>
      <c r="RAH64" s="615"/>
      <c r="RAI64" s="615"/>
      <c r="RAJ64" s="615"/>
      <c r="RAK64" s="615"/>
      <c r="RAL64" s="615"/>
      <c r="RAM64" s="1420"/>
      <c r="RAN64" s="1420"/>
      <c r="RAO64" s="1420"/>
      <c r="RAP64" s="868"/>
      <c r="RAQ64" s="615"/>
      <c r="RAR64" s="615"/>
      <c r="RAS64" s="615"/>
      <c r="RAT64" s="869"/>
      <c r="RAU64" s="615"/>
      <c r="RAV64" s="615"/>
      <c r="RAW64" s="615"/>
      <c r="RAX64" s="615"/>
      <c r="RAY64" s="615"/>
      <c r="RAZ64" s="615"/>
      <c r="RBA64" s="615"/>
      <c r="RBB64" s="615"/>
      <c r="RBC64" s="615"/>
      <c r="RBD64" s="1420"/>
      <c r="RBE64" s="1420"/>
      <c r="RBF64" s="1420"/>
      <c r="RBG64" s="868"/>
      <c r="RBH64" s="615"/>
      <c r="RBI64" s="615"/>
      <c r="RBJ64" s="615"/>
      <c r="RBK64" s="869"/>
      <c r="RBL64" s="615"/>
      <c r="RBM64" s="615"/>
      <c r="RBN64" s="615"/>
      <c r="RBO64" s="615"/>
      <c r="RBP64" s="615"/>
      <c r="RBQ64" s="615"/>
      <c r="RBR64" s="615"/>
      <c r="RBS64" s="615"/>
      <c r="RBT64" s="615"/>
      <c r="RBU64" s="1420"/>
      <c r="RBV64" s="1420"/>
      <c r="RBW64" s="1420"/>
      <c r="RBX64" s="868"/>
      <c r="RBY64" s="615"/>
      <c r="RBZ64" s="615"/>
      <c r="RCA64" s="615"/>
      <c r="RCB64" s="869"/>
      <c r="RCC64" s="615"/>
      <c r="RCD64" s="615"/>
      <c r="RCE64" s="615"/>
      <c r="RCF64" s="615"/>
      <c r="RCG64" s="615"/>
      <c r="RCH64" s="615"/>
      <c r="RCI64" s="615"/>
      <c r="RCJ64" s="615"/>
      <c r="RCK64" s="615"/>
      <c r="RCL64" s="1420"/>
      <c r="RCM64" s="1420"/>
      <c r="RCN64" s="1420"/>
      <c r="RCO64" s="868"/>
      <c r="RCP64" s="615"/>
      <c r="RCQ64" s="615"/>
      <c r="RCR64" s="615"/>
      <c r="RCS64" s="869"/>
      <c r="RCT64" s="615"/>
      <c r="RCU64" s="615"/>
      <c r="RCV64" s="615"/>
      <c r="RCW64" s="615"/>
      <c r="RCX64" s="615"/>
      <c r="RCY64" s="615"/>
      <c r="RCZ64" s="615"/>
      <c r="RDA64" s="615"/>
      <c r="RDB64" s="615"/>
      <c r="RDC64" s="1420"/>
      <c r="RDD64" s="1420"/>
      <c r="RDE64" s="1420"/>
      <c r="RDF64" s="868"/>
      <c r="RDG64" s="615"/>
      <c r="RDH64" s="615"/>
      <c r="RDI64" s="615"/>
      <c r="RDJ64" s="869"/>
      <c r="RDK64" s="615"/>
      <c r="RDL64" s="615"/>
      <c r="RDM64" s="615"/>
      <c r="RDN64" s="615"/>
      <c r="RDO64" s="615"/>
      <c r="RDP64" s="615"/>
      <c r="RDQ64" s="615"/>
      <c r="RDR64" s="615"/>
      <c r="RDS64" s="615"/>
      <c r="RDT64" s="1420"/>
      <c r="RDU64" s="1420"/>
      <c r="RDV64" s="1420"/>
      <c r="RDW64" s="868"/>
      <c r="RDX64" s="615"/>
      <c r="RDY64" s="615"/>
      <c r="RDZ64" s="615"/>
      <c r="REA64" s="869"/>
      <c r="REB64" s="615"/>
      <c r="REC64" s="615"/>
      <c r="RED64" s="615"/>
      <c r="REE64" s="615"/>
      <c r="REF64" s="615"/>
      <c r="REG64" s="615"/>
      <c r="REH64" s="615"/>
      <c r="REI64" s="615"/>
      <c r="REJ64" s="615"/>
      <c r="REK64" s="1420"/>
      <c r="REL64" s="1420"/>
      <c r="REM64" s="1420"/>
      <c r="REN64" s="868"/>
      <c r="REO64" s="615"/>
      <c r="REP64" s="615"/>
      <c r="REQ64" s="615"/>
      <c r="RER64" s="869"/>
      <c r="RES64" s="615"/>
      <c r="RET64" s="615"/>
      <c r="REU64" s="615"/>
      <c r="REV64" s="615"/>
      <c r="REW64" s="615"/>
      <c r="REX64" s="615"/>
      <c r="REY64" s="615"/>
      <c r="REZ64" s="615"/>
      <c r="RFA64" s="615"/>
      <c r="RFB64" s="1420"/>
      <c r="RFC64" s="1420"/>
      <c r="RFD64" s="1420"/>
      <c r="RFE64" s="868"/>
      <c r="RFF64" s="615"/>
      <c r="RFG64" s="615"/>
      <c r="RFH64" s="615"/>
      <c r="RFI64" s="869"/>
      <c r="RFJ64" s="615"/>
      <c r="RFK64" s="615"/>
      <c r="RFL64" s="615"/>
      <c r="RFM64" s="615"/>
      <c r="RFN64" s="615"/>
      <c r="RFO64" s="615"/>
      <c r="RFP64" s="615"/>
      <c r="RFQ64" s="615"/>
      <c r="RFR64" s="615"/>
      <c r="RFS64" s="1420"/>
      <c r="RFT64" s="1420"/>
      <c r="RFU64" s="1420"/>
      <c r="RFV64" s="868"/>
      <c r="RFW64" s="615"/>
      <c r="RFX64" s="615"/>
      <c r="RFY64" s="615"/>
      <c r="RFZ64" s="869"/>
      <c r="RGA64" s="615"/>
      <c r="RGB64" s="615"/>
      <c r="RGC64" s="615"/>
      <c r="RGD64" s="615"/>
      <c r="RGE64" s="615"/>
      <c r="RGF64" s="615"/>
      <c r="RGG64" s="615"/>
      <c r="RGH64" s="615"/>
      <c r="RGI64" s="615"/>
      <c r="RGJ64" s="1420"/>
      <c r="RGK64" s="1420"/>
      <c r="RGL64" s="1420"/>
      <c r="RGM64" s="868"/>
      <c r="RGN64" s="615"/>
      <c r="RGO64" s="615"/>
      <c r="RGP64" s="615"/>
      <c r="RGQ64" s="869"/>
      <c r="RGR64" s="615"/>
      <c r="RGS64" s="615"/>
      <c r="RGT64" s="615"/>
      <c r="RGU64" s="615"/>
      <c r="RGV64" s="615"/>
      <c r="RGW64" s="615"/>
      <c r="RGX64" s="615"/>
      <c r="RGY64" s="615"/>
      <c r="RGZ64" s="615"/>
      <c r="RHA64" s="1420"/>
      <c r="RHB64" s="1420"/>
      <c r="RHC64" s="1420"/>
      <c r="RHD64" s="868"/>
      <c r="RHE64" s="615"/>
      <c r="RHF64" s="615"/>
      <c r="RHG64" s="615"/>
      <c r="RHH64" s="869"/>
      <c r="RHI64" s="615"/>
      <c r="RHJ64" s="615"/>
      <c r="RHK64" s="615"/>
      <c r="RHL64" s="615"/>
      <c r="RHM64" s="615"/>
      <c r="RHN64" s="615"/>
      <c r="RHO64" s="615"/>
      <c r="RHP64" s="615"/>
      <c r="RHQ64" s="615"/>
      <c r="RHR64" s="1420"/>
      <c r="RHS64" s="1420"/>
      <c r="RHT64" s="1420"/>
      <c r="RHU64" s="868"/>
      <c r="RHV64" s="615"/>
      <c r="RHW64" s="615"/>
      <c r="RHX64" s="615"/>
      <c r="RHY64" s="869"/>
      <c r="RHZ64" s="615"/>
      <c r="RIA64" s="615"/>
      <c r="RIB64" s="615"/>
      <c r="RIC64" s="615"/>
      <c r="RID64" s="615"/>
      <c r="RIE64" s="615"/>
      <c r="RIF64" s="615"/>
      <c r="RIG64" s="615"/>
      <c r="RIH64" s="615"/>
      <c r="RII64" s="1420"/>
      <c r="RIJ64" s="1420"/>
      <c r="RIK64" s="1420"/>
      <c r="RIL64" s="868"/>
      <c r="RIM64" s="615"/>
      <c r="RIN64" s="615"/>
      <c r="RIO64" s="615"/>
      <c r="RIP64" s="869"/>
      <c r="RIQ64" s="615"/>
      <c r="RIR64" s="615"/>
      <c r="RIS64" s="615"/>
      <c r="RIT64" s="615"/>
      <c r="RIU64" s="615"/>
      <c r="RIV64" s="615"/>
      <c r="RIW64" s="615"/>
      <c r="RIX64" s="615"/>
      <c r="RIY64" s="615"/>
      <c r="RIZ64" s="1420"/>
      <c r="RJA64" s="1420"/>
      <c r="RJB64" s="1420"/>
      <c r="RJC64" s="868"/>
      <c r="RJD64" s="615"/>
      <c r="RJE64" s="615"/>
      <c r="RJF64" s="615"/>
      <c r="RJG64" s="869"/>
      <c r="RJH64" s="615"/>
      <c r="RJI64" s="615"/>
      <c r="RJJ64" s="615"/>
      <c r="RJK64" s="615"/>
      <c r="RJL64" s="615"/>
      <c r="RJM64" s="615"/>
      <c r="RJN64" s="615"/>
      <c r="RJO64" s="615"/>
      <c r="RJP64" s="615"/>
      <c r="RJQ64" s="1420"/>
      <c r="RJR64" s="1420"/>
      <c r="RJS64" s="1420"/>
      <c r="RJT64" s="868"/>
      <c r="RJU64" s="615"/>
      <c r="RJV64" s="615"/>
      <c r="RJW64" s="615"/>
      <c r="RJX64" s="869"/>
      <c r="RJY64" s="615"/>
      <c r="RJZ64" s="615"/>
      <c r="RKA64" s="615"/>
      <c r="RKB64" s="615"/>
      <c r="RKC64" s="615"/>
      <c r="RKD64" s="615"/>
      <c r="RKE64" s="615"/>
      <c r="RKF64" s="615"/>
      <c r="RKG64" s="615"/>
      <c r="RKH64" s="1420"/>
      <c r="RKI64" s="1420"/>
      <c r="RKJ64" s="1420"/>
      <c r="RKK64" s="868"/>
      <c r="RKL64" s="615"/>
      <c r="RKM64" s="615"/>
      <c r="RKN64" s="615"/>
      <c r="RKO64" s="869"/>
      <c r="RKP64" s="615"/>
      <c r="RKQ64" s="615"/>
      <c r="RKR64" s="615"/>
      <c r="RKS64" s="615"/>
      <c r="RKT64" s="615"/>
      <c r="RKU64" s="615"/>
      <c r="RKV64" s="615"/>
      <c r="RKW64" s="615"/>
      <c r="RKX64" s="615"/>
      <c r="RKY64" s="1420"/>
      <c r="RKZ64" s="1420"/>
      <c r="RLA64" s="1420"/>
      <c r="RLB64" s="868"/>
      <c r="RLC64" s="615"/>
      <c r="RLD64" s="615"/>
      <c r="RLE64" s="615"/>
      <c r="RLF64" s="869"/>
      <c r="RLG64" s="615"/>
      <c r="RLH64" s="615"/>
      <c r="RLI64" s="615"/>
      <c r="RLJ64" s="615"/>
      <c r="RLK64" s="615"/>
      <c r="RLL64" s="615"/>
      <c r="RLM64" s="615"/>
      <c r="RLN64" s="615"/>
      <c r="RLO64" s="615"/>
      <c r="RLP64" s="1420"/>
      <c r="RLQ64" s="1420"/>
      <c r="RLR64" s="1420"/>
      <c r="RLS64" s="868"/>
      <c r="RLT64" s="615"/>
      <c r="RLU64" s="615"/>
      <c r="RLV64" s="615"/>
      <c r="RLW64" s="869"/>
      <c r="RLX64" s="615"/>
      <c r="RLY64" s="615"/>
      <c r="RLZ64" s="615"/>
      <c r="RMA64" s="615"/>
      <c r="RMB64" s="615"/>
      <c r="RMC64" s="615"/>
      <c r="RMD64" s="615"/>
      <c r="RME64" s="615"/>
      <c r="RMF64" s="615"/>
      <c r="RMG64" s="1420"/>
      <c r="RMH64" s="1420"/>
      <c r="RMI64" s="1420"/>
      <c r="RMJ64" s="868"/>
      <c r="RMK64" s="615"/>
      <c r="RML64" s="615"/>
      <c r="RMM64" s="615"/>
      <c r="RMN64" s="869"/>
      <c r="RMO64" s="615"/>
      <c r="RMP64" s="615"/>
      <c r="RMQ64" s="615"/>
      <c r="RMR64" s="615"/>
      <c r="RMS64" s="615"/>
      <c r="RMT64" s="615"/>
      <c r="RMU64" s="615"/>
      <c r="RMV64" s="615"/>
      <c r="RMW64" s="615"/>
      <c r="RMX64" s="1420"/>
      <c r="RMY64" s="1420"/>
      <c r="RMZ64" s="1420"/>
      <c r="RNA64" s="868"/>
      <c r="RNB64" s="615"/>
      <c r="RNC64" s="615"/>
      <c r="RND64" s="615"/>
      <c r="RNE64" s="869"/>
      <c r="RNF64" s="615"/>
      <c r="RNG64" s="615"/>
      <c r="RNH64" s="615"/>
      <c r="RNI64" s="615"/>
      <c r="RNJ64" s="615"/>
      <c r="RNK64" s="615"/>
      <c r="RNL64" s="615"/>
      <c r="RNM64" s="615"/>
      <c r="RNN64" s="615"/>
      <c r="RNO64" s="1420"/>
      <c r="RNP64" s="1420"/>
      <c r="RNQ64" s="1420"/>
      <c r="RNR64" s="868"/>
      <c r="RNS64" s="615"/>
      <c r="RNT64" s="615"/>
      <c r="RNU64" s="615"/>
      <c r="RNV64" s="869"/>
      <c r="RNW64" s="615"/>
      <c r="RNX64" s="615"/>
      <c r="RNY64" s="615"/>
      <c r="RNZ64" s="615"/>
      <c r="ROA64" s="615"/>
      <c r="ROB64" s="615"/>
      <c r="ROC64" s="615"/>
      <c r="ROD64" s="615"/>
      <c r="ROE64" s="615"/>
      <c r="ROF64" s="1420"/>
      <c r="ROG64" s="1420"/>
      <c r="ROH64" s="1420"/>
      <c r="ROI64" s="868"/>
      <c r="ROJ64" s="615"/>
      <c r="ROK64" s="615"/>
      <c r="ROL64" s="615"/>
      <c r="ROM64" s="869"/>
      <c r="RON64" s="615"/>
      <c r="ROO64" s="615"/>
      <c r="ROP64" s="615"/>
      <c r="ROQ64" s="615"/>
      <c r="ROR64" s="615"/>
      <c r="ROS64" s="615"/>
      <c r="ROT64" s="615"/>
      <c r="ROU64" s="615"/>
      <c r="ROV64" s="615"/>
      <c r="ROW64" s="1420"/>
      <c r="ROX64" s="1420"/>
      <c r="ROY64" s="1420"/>
      <c r="ROZ64" s="868"/>
      <c r="RPA64" s="615"/>
      <c r="RPB64" s="615"/>
      <c r="RPC64" s="615"/>
      <c r="RPD64" s="869"/>
      <c r="RPE64" s="615"/>
      <c r="RPF64" s="615"/>
      <c r="RPG64" s="615"/>
      <c r="RPH64" s="615"/>
      <c r="RPI64" s="615"/>
      <c r="RPJ64" s="615"/>
      <c r="RPK64" s="615"/>
      <c r="RPL64" s="615"/>
      <c r="RPM64" s="615"/>
      <c r="RPN64" s="1420"/>
      <c r="RPO64" s="1420"/>
      <c r="RPP64" s="1420"/>
      <c r="RPQ64" s="868"/>
      <c r="RPR64" s="615"/>
      <c r="RPS64" s="615"/>
      <c r="RPT64" s="615"/>
      <c r="RPU64" s="869"/>
      <c r="RPV64" s="615"/>
      <c r="RPW64" s="615"/>
      <c r="RPX64" s="615"/>
      <c r="RPY64" s="615"/>
      <c r="RPZ64" s="615"/>
      <c r="RQA64" s="615"/>
      <c r="RQB64" s="615"/>
      <c r="RQC64" s="615"/>
      <c r="RQD64" s="615"/>
      <c r="RQE64" s="1420"/>
      <c r="RQF64" s="1420"/>
      <c r="RQG64" s="1420"/>
      <c r="RQH64" s="868"/>
      <c r="RQI64" s="615"/>
      <c r="RQJ64" s="615"/>
      <c r="RQK64" s="615"/>
      <c r="RQL64" s="869"/>
      <c r="RQM64" s="615"/>
      <c r="RQN64" s="615"/>
      <c r="RQO64" s="615"/>
      <c r="RQP64" s="615"/>
      <c r="RQQ64" s="615"/>
      <c r="RQR64" s="615"/>
      <c r="RQS64" s="615"/>
      <c r="RQT64" s="615"/>
      <c r="RQU64" s="615"/>
      <c r="RQV64" s="1420"/>
      <c r="RQW64" s="1420"/>
      <c r="RQX64" s="1420"/>
      <c r="RQY64" s="868"/>
      <c r="RQZ64" s="615"/>
      <c r="RRA64" s="615"/>
      <c r="RRB64" s="615"/>
      <c r="RRC64" s="869"/>
      <c r="RRD64" s="615"/>
      <c r="RRE64" s="615"/>
      <c r="RRF64" s="615"/>
      <c r="RRG64" s="615"/>
      <c r="RRH64" s="615"/>
      <c r="RRI64" s="615"/>
      <c r="RRJ64" s="615"/>
      <c r="RRK64" s="615"/>
      <c r="RRL64" s="615"/>
      <c r="RRM64" s="1420"/>
      <c r="RRN64" s="1420"/>
      <c r="RRO64" s="1420"/>
      <c r="RRP64" s="868"/>
      <c r="RRQ64" s="615"/>
      <c r="RRR64" s="615"/>
      <c r="RRS64" s="615"/>
      <c r="RRT64" s="869"/>
      <c r="RRU64" s="615"/>
      <c r="RRV64" s="615"/>
      <c r="RRW64" s="615"/>
      <c r="RRX64" s="615"/>
      <c r="RRY64" s="615"/>
      <c r="RRZ64" s="615"/>
      <c r="RSA64" s="615"/>
      <c r="RSB64" s="615"/>
      <c r="RSC64" s="615"/>
      <c r="RSD64" s="1420"/>
      <c r="RSE64" s="1420"/>
      <c r="RSF64" s="1420"/>
      <c r="RSG64" s="868"/>
      <c r="RSH64" s="615"/>
      <c r="RSI64" s="615"/>
      <c r="RSJ64" s="615"/>
      <c r="RSK64" s="869"/>
      <c r="RSL64" s="615"/>
      <c r="RSM64" s="615"/>
      <c r="RSN64" s="615"/>
      <c r="RSO64" s="615"/>
      <c r="RSP64" s="615"/>
      <c r="RSQ64" s="615"/>
      <c r="RSR64" s="615"/>
      <c r="RSS64" s="615"/>
      <c r="RST64" s="615"/>
      <c r="RSU64" s="1420"/>
      <c r="RSV64" s="1420"/>
      <c r="RSW64" s="1420"/>
      <c r="RSX64" s="868"/>
      <c r="RSY64" s="615"/>
      <c r="RSZ64" s="615"/>
      <c r="RTA64" s="615"/>
      <c r="RTB64" s="869"/>
      <c r="RTC64" s="615"/>
      <c r="RTD64" s="615"/>
      <c r="RTE64" s="615"/>
      <c r="RTF64" s="615"/>
      <c r="RTG64" s="615"/>
      <c r="RTH64" s="615"/>
      <c r="RTI64" s="615"/>
      <c r="RTJ64" s="615"/>
      <c r="RTK64" s="615"/>
      <c r="RTL64" s="1420"/>
      <c r="RTM64" s="1420"/>
      <c r="RTN64" s="1420"/>
      <c r="RTO64" s="868"/>
      <c r="RTP64" s="615"/>
      <c r="RTQ64" s="615"/>
      <c r="RTR64" s="615"/>
      <c r="RTS64" s="869"/>
      <c r="RTT64" s="615"/>
      <c r="RTU64" s="615"/>
      <c r="RTV64" s="615"/>
      <c r="RTW64" s="615"/>
      <c r="RTX64" s="615"/>
      <c r="RTY64" s="615"/>
      <c r="RTZ64" s="615"/>
      <c r="RUA64" s="615"/>
      <c r="RUB64" s="615"/>
      <c r="RUC64" s="1420"/>
      <c r="RUD64" s="1420"/>
      <c r="RUE64" s="1420"/>
      <c r="RUF64" s="868"/>
      <c r="RUG64" s="615"/>
      <c r="RUH64" s="615"/>
      <c r="RUI64" s="615"/>
      <c r="RUJ64" s="869"/>
      <c r="RUK64" s="615"/>
      <c r="RUL64" s="615"/>
      <c r="RUM64" s="615"/>
      <c r="RUN64" s="615"/>
      <c r="RUO64" s="615"/>
      <c r="RUP64" s="615"/>
      <c r="RUQ64" s="615"/>
      <c r="RUR64" s="615"/>
      <c r="RUS64" s="615"/>
      <c r="RUT64" s="1420"/>
      <c r="RUU64" s="1420"/>
      <c r="RUV64" s="1420"/>
      <c r="RUW64" s="868"/>
      <c r="RUX64" s="615"/>
      <c r="RUY64" s="615"/>
      <c r="RUZ64" s="615"/>
      <c r="RVA64" s="869"/>
      <c r="RVB64" s="615"/>
      <c r="RVC64" s="615"/>
      <c r="RVD64" s="615"/>
      <c r="RVE64" s="615"/>
      <c r="RVF64" s="615"/>
      <c r="RVG64" s="615"/>
      <c r="RVH64" s="615"/>
      <c r="RVI64" s="615"/>
      <c r="RVJ64" s="615"/>
      <c r="RVK64" s="1420"/>
      <c r="RVL64" s="1420"/>
      <c r="RVM64" s="1420"/>
      <c r="RVN64" s="868"/>
      <c r="RVO64" s="615"/>
      <c r="RVP64" s="615"/>
      <c r="RVQ64" s="615"/>
      <c r="RVR64" s="869"/>
      <c r="RVS64" s="615"/>
      <c r="RVT64" s="615"/>
      <c r="RVU64" s="615"/>
      <c r="RVV64" s="615"/>
      <c r="RVW64" s="615"/>
      <c r="RVX64" s="615"/>
      <c r="RVY64" s="615"/>
      <c r="RVZ64" s="615"/>
      <c r="RWA64" s="615"/>
      <c r="RWB64" s="1420"/>
      <c r="RWC64" s="1420"/>
      <c r="RWD64" s="1420"/>
      <c r="RWE64" s="868"/>
      <c r="RWF64" s="615"/>
      <c r="RWG64" s="615"/>
      <c r="RWH64" s="615"/>
      <c r="RWI64" s="869"/>
      <c r="RWJ64" s="615"/>
      <c r="RWK64" s="615"/>
      <c r="RWL64" s="615"/>
      <c r="RWM64" s="615"/>
      <c r="RWN64" s="615"/>
      <c r="RWO64" s="615"/>
      <c r="RWP64" s="615"/>
      <c r="RWQ64" s="615"/>
      <c r="RWR64" s="615"/>
      <c r="RWS64" s="1420"/>
      <c r="RWT64" s="1420"/>
      <c r="RWU64" s="1420"/>
      <c r="RWV64" s="868"/>
      <c r="RWW64" s="615"/>
      <c r="RWX64" s="615"/>
      <c r="RWY64" s="615"/>
      <c r="RWZ64" s="869"/>
      <c r="RXA64" s="615"/>
      <c r="RXB64" s="615"/>
      <c r="RXC64" s="615"/>
      <c r="RXD64" s="615"/>
      <c r="RXE64" s="615"/>
      <c r="RXF64" s="615"/>
      <c r="RXG64" s="615"/>
      <c r="RXH64" s="615"/>
      <c r="RXI64" s="615"/>
      <c r="RXJ64" s="1420"/>
      <c r="RXK64" s="1420"/>
      <c r="RXL64" s="1420"/>
      <c r="RXM64" s="868"/>
      <c r="RXN64" s="615"/>
      <c r="RXO64" s="615"/>
      <c r="RXP64" s="615"/>
      <c r="RXQ64" s="869"/>
      <c r="RXR64" s="615"/>
      <c r="RXS64" s="615"/>
      <c r="RXT64" s="615"/>
      <c r="RXU64" s="615"/>
      <c r="RXV64" s="615"/>
      <c r="RXW64" s="615"/>
      <c r="RXX64" s="615"/>
      <c r="RXY64" s="615"/>
      <c r="RXZ64" s="615"/>
      <c r="RYA64" s="1420"/>
      <c r="RYB64" s="1420"/>
      <c r="RYC64" s="1420"/>
      <c r="RYD64" s="868"/>
      <c r="RYE64" s="615"/>
      <c r="RYF64" s="615"/>
      <c r="RYG64" s="615"/>
      <c r="RYH64" s="869"/>
      <c r="RYI64" s="615"/>
      <c r="RYJ64" s="615"/>
      <c r="RYK64" s="615"/>
      <c r="RYL64" s="615"/>
      <c r="RYM64" s="615"/>
      <c r="RYN64" s="615"/>
      <c r="RYO64" s="615"/>
      <c r="RYP64" s="615"/>
      <c r="RYQ64" s="615"/>
      <c r="RYR64" s="1420"/>
      <c r="RYS64" s="1420"/>
      <c r="RYT64" s="1420"/>
      <c r="RYU64" s="868"/>
      <c r="RYV64" s="615"/>
      <c r="RYW64" s="615"/>
      <c r="RYX64" s="615"/>
      <c r="RYY64" s="869"/>
      <c r="RYZ64" s="615"/>
      <c r="RZA64" s="615"/>
      <c r="RZB64" s="615"/>
      <c r="RZC64" s="615"/>
      <c r="RZD64" s="615"/>
      <c r="RZE64" s="615"/>
      <c r="RZF64" s="615"/>
      <c r="RZG64" s="615"/>
      <c r="RZH64" s="615"/>
      <c r="RZI64" s="1420"/>
      <c r="RZJ64" s="1420"/>
      <c r="RZK64" s="1420"/>
      <c r="RZL64" s="868"/>
      <c r="RZM64" s="615"/>
      <c r="RZN64" s="615"/>
      <c r="RZO64" s="615"/>
      <c r="RZP64" s="869"/>
      <c r="RZQ64" s="615"/>
      <c r="RZR64" s="615"/>
      <c r="RZS64" s="615"/>
      <c r="RZT64" s="615"/>
      <c r="RZU64" s="615"/>
      <c r="RZV64" s="615"/>
      <c r="RZW64" s="615"/>
      <c r="RZX64" s="615"/>
      <c r="RZY64" s="615"/>
      <c r="RZZ64" s="1420"/>
      <c r="SAA64" s="1420"/>
      <c r="SAB64" s="1420"/>
      <c r="SAC64" s="868"/>
      <c r="SAD64" s="615"/>
      <c r="SAE64" s="615"/>
      <c r="SAF64" s="615"/>
      <c r="SAG64" s="869"/>
      <c r="SAH64" s="615"/>
      <c r="SAI64" s="615"/>
      <c r="SAJ64" s="615"/>
      <c r="SAK64" s="615"/>
      <c r="SAL64" s="615"/>
      <c r="SAM64" s="615"/>
      <c r="SAN64" s="615"/>
      <c r="SAO64" s="615"/>
      <c r="SAP64" s="615"/>
      <c r="SAQ64" s="1420"/>
      <c r="SAR64" s="1420"/>
      <c r="SAS64" s="1420"/>
      <c r="SAT64" s="868"/>
      <c r="SAU64" s="615"/>
      <c r="SAV64" s="615"/>
      <c r="SAW64" s="615"/>
      <c r="SAX64" s="869"/>
      <c r="SAY64" s="615"/>
      <c r="SAZ64" s="615"/>
      <c r="SBA64" s="615"/>
      <c r="SBB64" s="615"/>
      <c r="SBC64" s="615"/>
      <c r="SBD64" s="615"/>
      <c r="SBE64" s="615"/>
      <c r="SBF64" s="615"/>
      <c r="SBG64" s="615"/>
      <c r="SBH64" s="1420"/>
      <c r="SBI64" s="1420"/>
      <c r="SBJ64" s="1420"/>
      <c r="SBK64" s="868"/>
      <c r="SBL64" s="615"/>
      <c r="SBM64" s="615"/>
      <c r="SBN64" s="615"/>
      <c r="SBO64" s="869"/>
      <c r="SBP64" s="615"/>
      <c r="SBQ64" s="615"/>
      <c r="SBR64" s="615"/>
      <c r="SBS64" s="615"/>
      <c r="SBT64" s="615"/>
      <c r="SBU64" s="615"/>
      <c r="SBV64" s="615"/>
      <c r="SBW64" s="615"/>
      <c r="SBX64" s="615"/>
      <c r="SBY64" s="1420"/>
      <c r="SBZ64" s="1420"/>
      <c r="SCA64" s="1420"/>
      <c r="SCB64" s="868"/>
      <c r="SCC64" s="615"/>
      <c r="SCD64" s="615"/>
      <c r="SCE64" s="615"/>
      <c r="SCF64" s="869"/>
      <c r="SCG64" s="615"/>
      <c r="SCH64" s="615"/>
      <c r="SCI64" s="615"/>
      <c r="SCJ64" s="615"/>
      <c r="SCK64" s="615"/>
      <c r="SCL64" s="615"/>
      <c r="SCM64" s="615"/>
      <c r="SCN64" s="615"/>
      <c r="SCO64" s="615"/>
      <c r="SCP64" s="1420"/>
      <c r="SCQ64" s="1420"/>
      <c r="SCR64" s="1420"/>
      <c r="SCS64" s="868"/>
      <c r="SCT64" s="615"/>
      <c r="SCU64" s="615"/>
      <c r="SCV64" s="615"/>
      <c r="SCW64" s="869"/>
      <c r="SCX64" s="615"/>
      <c r="SCY64" s="615"/>
      <c r="SCZ64" s="615"/>
      <c r="SDA64" s="615"/>
      <c r="SDB64" s="615"/>
      <c r="SDC64" s="615"/>
      <c r="SDD64" s="615"/>
      <c r="SDE64" s="615"/>
      <c r="SDF64" s="615"/>
      <c r="SDG64" s="1420"/>
      <c r="SDH64" s="1420"/>
      <c r="SDI64" s="1420"/>
      <c r="SDJ64" s="868"/>
      <c r="SDK64" s="615"/>
      <c r="SDL64" s="615"/>
      <c r="SDM64" s="615"/>
      <c r="SDN64" s="869"/>
      <c r="SDO64" s="615"/>
      <c r="SDP64" s="615"/>
      <c r="SDQ64" s="615"/>
      <c r="SDR64" s="615"/>
      <c r="SDS64" s="615"/>
      <c r="SDT64" s="615"/>
      <c r="SDU64" s="615"/>
      <c r="SDV64" s="615"/>
      <c r="SDW64" s="615"/>
      <c r="SDX64" s="1420"/>
      <c r="SDY64" s="1420"/>
      <c r="SDZ64" s="1420"/>
      <c r="SEA64" s="868"/>
      <c r="SEB64" s="615"/>
      <c r="SEC64" s="615"/>
      <c r="SED64" s="615"/>
      <c r="SEE64" s="869"/>
      <c r="SEF64" s="615"/>
      <c r="SEG64" s="615"/>
      <c r="SEH64" s="615"/>
      <c r="SEI64" s="615"/>
      <c r="SEJ64" s="615"/>
      <c r="SEK64" s="615"/>
      <c r="SEL64" s="615"/>
      <c r="SEM64" s="615"/>
      <c r="SEN64" s="615"/>
      <c r="SEO64" s="1420"/>
      <c r="SEP64" s="1420"/>
      <c r="SEQ64" s="1420"/>
      <c r="SER64" s="868"/>
      <c r="SES64" s="615"/>
      <c r="SET64" s="615"/>
      <c r="SEU64" s="615"/>
      <c r="SEV64" s="869"/>
      <c r="SEW64" s="615"/>
      <c r="SEX64" s="615"/>
      <c r="SEY64" s="615"/>
      <c r="SEZ64" s="615"/>
      <c r="SFA64" s="615"/>
      <c r="SFB64" s="615"/>
      <c r="SFC64" s="615"/>
      <c r="SFD64" s="615"/>
      <c r="SFE64" s="615"/>
      <c r="SFF64" s="1420"/>
      <c r="SFG64" s="1420"/>
      <c r="SFH64" s="1420"/>
      <c r="SFI64" s="868"/>
      <c r="SFJ64" s="615"/>
      <c r="SFK64" s="615"/>
      <c r="SFL64" s="615"/>
      <c r="SFM64" s="869"/>
      <c r="SFN64" s="615"/>
      <c r="SFO64" s="615"/>
      <c r="SFP64" s="615"/>
      <c r="SFQ64" s="615"/>
      <c r="SFR64" s="615"/>
      <c r="SFS64" s="615"/>
      <c r="SFT64" s="615"/>
      <c r="SFU64" s="615"/>
      <c r="SFV64" s="615"/>
      <c r="SFW64" s="1420"/>
      <c r="SFX64" s="1420"/>
      <c r="SFY64" s="1420"/>
      <c r="SFZ64" s="868"/>
      <c r="SGA64" s="615"/>
      <c r="SGB64" s="615"/>
      <c r="SGC64" s="615"/>
      <c r="SGD64" s="869"/>
      <c r="SGE64" s="615"/>
      <c r="SGF64" s="615"/>
      <c r="SGG64" s="615"/>
      <c r="SGH64" s="615"/>
      <c r="SGI64" s="615"/>
      <c r="SGJ64" s="615"/>
      <c r="SGK64" s="615"/>
      <c r="SGL64" s="615"/>
      <c r="SGM64" s="615"/>
      <c r="SGN64" s="1420"/>
      <c r="SGO64" s="1420"/>
      <c r="SGP64" s="1420"/>
      <c r="SGQ64" s="868"/>
      <c r="SGR64" s="615"/>
      <c r="SGS64" s="615"/>
      <c r="SGT64" s="615"/>
      <c r="SGU64" s="869"/>
      <c r="SGV64" s="615"/>
      <c r="SGW64" s="615"/>
      <c r="SGX64" s="615"/>
      <c r="SGY64" s="615"/>
      <c r="SGZ64" s="615"/>
      <c r="SHA64" s="615"/>
      <c r="SHB64" s="615"/>
      <c r="SHC64" s="615"/>
      <c r="SHD64" s="615"/>
      <c r="SHE64" s="1420"/>
      <c r="SHF64" s="1420"/>
      <c r="SHG64" s="1420"/>
      <c r="SHH64" s="868"/>
      <c r="SHI64" s="615"/>
      <c r="SHJ64" s="615"/>
      <c r="SHK64" s="615"/>
      <c r="SHL64" s="869"/>
      <c r="SHM64" s="615"/>
      <c r="SHN64" s="615"/>
      <c r="SHO64" s="615"/>
      <c r="SHP64" s="615"/>
      <c r="SHQ64" s="615"/>
      <c r="SHR64" s="615"/>
      <c r="SHS64" s="615"/>
      <c r="SHT64" s="615"/>
      <c r="SHU64" s="615"/>
      <c r="SHV64" s="1420"/>
      <c r="SHW64" s="1420"/>
      <c r="SHX64" s="1420"/>
      <c r="SHY64" s="868"/>
      <c r="SHZ64" s="615"/>
      <c r="SIA64" s="615"/>
      <c r="SIB64" s="615"/>
      <c r="SIC64" s="869"/>
      <c r="SID64" s="615"/>
      <c r="SIE64" s="615"/>
      <c r="SIF64" s="615"/>
      <c r="SIG64" s="615"/>
      <c r="SIH64" s="615"/>
      <c r="SII64" s="615"/>
      <c r="SIJ64" s="615"/>
      <c r="SIK64" s="615"/>
      <c r="SIL64" s="615"/>
      <c r="SIM64" s="1420"/>
      <c r="SIN64" s="1420"/>
      <c r="SIO64" s="1420"/>
      <c r="SIP64" s="868"/>
      <c r="SIQ64" s="615"/>
      <c r="SIR64" s="615"/>
      <c r="SIS64" s="615"/>
      <c r="SIT64" s="869"/>
      <c r="SIU64" s="615"/>
      <c r="SIV64" s="615"/>
      <c r="SIW64" s="615"/>
      <c r="SIX64" s="615"/>
      <c r="SIY64" s="615"/>
      <c r="SIZ64" s="615"/>
      <c r="SJA64" s="615"/>
      <c r="SJB64" s="615"/>
      <c r="SJC64" s="615"/>
      <c r="SJD64" s="1420"/>
      <c r="SJE64" s="1420"/>
      <c r="SJF64" s="1420"/>
      <c r="SJG64" s="868"/>
      <c r="SJH64" s="615"/>
      <c r="SJI64" s="615"/>
      <c r="SJJ64" s="615"/>
      <c r="SJK64" s="869"/>
      <c r="SJL64" s="615"/>
      <c r="SJM64" s="615"/>
      <c r="SJN64" s="615"/>
      <c r="SJO64" s="615"/>
      <c r="SJP64" s="615"/>
      <c r="SJQ64" s="615"/>
      <c r="SJR64" s="615"/>
      <c r="SJS64" s="615"/>
      <c r="SJT64" s="615"/>
      <c r="SJU64" s="1420"/>
      <c r="SJV64" s="1420"/>
      <c r="SJW64" s="1420"/>
      <c r="SJX64" s="868"/>
      <c r="SJY64" s="615"/>
      <c r="SJZ64" s="615"/>
      <c r="SKA64" s="615"/>
      <c r="SKB64" s="869"/>
      <c r="SKC64" s="615"/>
      <c r="SKD64" s="615"/>
      <c r="SKE64" s="615"/>
      <c r="SKF64" s="615"/>
      <c r="SKG64" s="615"/>
      <c r="SKH64" s="615"/>
      <c r="SKI64" s="615"/>
      <c r="SKJ64" s="615"/>
      <c r="SKK64" s="615"/>
      <c r="SKL64" s="1420"/>
      <c r="SKM64" s="1420"/>
      <c r="SKN64" s="1420"/>
      <c r="SKO64" s="868"/>
      <c r="SKP64" s="615"/>
      <c r="SKQ64" s="615"/>
      <c r="SKR64" s="615"/>
      <c r="SKS64" s="869"/>
      <c r="SKT64" s="615"/>
      <c r="SKU64" s="615"/>
      <c r="SKV64" s="615"/>
      <c r="SKW64" s="615"/>
      <c r="SKX64" s="615"/>
      <c r="SKY64" s="615"/>
      <c r="SKZ64" s="615"/>
      <c r="SLA64" s="615"/>
      <c r="SLB64" s="615"/>
      <c r="SLC64" s="1420"/>
      <c r="SLD64" s="1420"/>
      <c r="SLE64" s="1420"/>
      <c r="SLF64" s="868"/>
      <c r="SLG64" s="615"/>
      <c r="SLH64" s="615"/>
      <c r="SLI64" s="615"/>
      <c r="SLJ64" s="869"/>
      <c r="SLK64" s="615"/>
      <c r="SLL64" s="615"/>
      <c r="SLM64" s="615"/>
      <c r="SLN64" s="615"/>
      <c r="SLO64" s="615"/>
      <c r="SLP64" s="615"/>
      <c r="SLQ64" s="615"/>
      <c r="SLR64" s="615"/>
      <c r="SLS64" s="615"/>
      <c r="SLT64" s="1420"/>
      <c r="SLU64" s="1420"/>
      <c r="SLV64" s="1420"/>
      <c r="SLW64" s="868"/>
      <c r="SLX64" s="615"/>
      <c r="SLY64" s="615"/>
      <c r="SLZ64" s="615"/>
      <c r="SMA64" s="869"/>
      <c r="SMB64" s="615"/>
      <c r="SMC64" s="615"/>
      <c r="SMD64" s="615"/>
      <c r="SME64" s="615"/>
      <c r="SMF64" s="615"/>
      <c r="SMG64" s="615"/>
      <c r="SMH64" s="615"/>
      <c r="SMI64" s="615"/>
      <c r="SMJ64" s="615"/>
      <c r="SMK64" s="1420"/>
      <c r="SML64" s="1420"/>
      <c r="SMM64" s="1420"/>
      <c r="SMN64" s="868"/>
      <c r="SMO64" s="615"/>
      <c r="SMP64" s="615"/>
      <c r="SMQ64" s="615"/>
      <c r="SMR64" s="869"/>
      <c r="SMS64" s="615"/>
      <c r="SMT64" s="615"/>
      <c r="SMU64" s="615"/>
      <c r="SMV64" s="615"/>
      <c r="SMW64" s="615"/>
      <c r="SMX64" s="615"/>
      <c r="SMY64" s="615"/>
      <c r="SMZ64" s="615"/>
      <c r="SNA64" s="615"/>
      <c r="SNB64" s="1420"/>
      <c r="SNC64" s="1420"/>
      <c r="SND64" s="1420"/>
      <c r="SNE64" s="868"/>
      <c r="SNF64" s="615"/>
      <c r="SNG64" s="615"/>
      <c r="SNH64" s="615"/>
      <c r="SNI64" s="869"/>
      <c r="SNJ64" s="615"/>
      <c r="SNK64" s="615"/>
      <c r="SNL64" s="615"/>
      <c r="SNM64" s="615"/>
      <c r="SNN64" s="615"/>
      <c r="SNO64" s="615"/>
      <c r="SNP64" s="615"/>
      <c r="SNQ64" s="615"/>
      <c r="SNR64" s="615"/>
      <c r="SNS64" s="1420"/>
      <c r="SNT64" s="1420"/>
      <c r="SNU64" s="1420"/>
      <c r="SNV64" s="868"/>
      <c r="SNW64" s="615"/>
      <c r="SNX64" s="615"/>
      <c r="SNY64" s="615"/>
      <c r="SNZ64" s="869"/>
      <c r="SOA64" s="615"/>
      <c r="SOB64" s="615"/>
      <c r="SOC64" s="615"/>
      <c r="SOD64" s="615"/>
      <c r="SOE64" s="615"/>
      <c r="SOF64" s="615"/>
      <c r="SOG64" s="615"/>
      <c r="SOH64" s="615"/>
      <c r="SOI64" s="615"/>
      <c r="SOJ64" s="1420"/>
      <c r="SOK64" s="1420"/>
      <c r="SOL64" s="1420"/>
      <c r="SOM64" s="868"/>
      <c r="SON64" s="615"/>
      <c r="SOO64" s="615"/>
      <c r="SOP64" s="615"/>
      <c r="SOQ64" s="869"/>
      <c r="SOR64" s="615"/>
      <c r="SOS64" s="615"/>
      <c r="SOT64" s="615"/>
      <c r="SOU64" s="615"/>
      <c r="SOV64" s="615"/>
      <c r="SOW64" s="615"/>
      <c r="SOX64" s="615"/>
      <c r="SOY64" s="615"/>
      <c r="SOZ64" s="615"/>
      <c r="SPA64" s="1420"/>
      <c r="SPB64" s="1420"/>
      <c r="SPC64" s="1420"/>
      <c r="SPD64" s="868"/>
      <c r="SPE64" s="615"/>
      <c r="SPF64" s="615"/>
      <c r="SPG64" s="615"/>
      <c r="SPH64" s="869"/>
      <c r="SPI64" s="615"/>
      <c r="SPJ64" s="615"/>
      <c r="SPK64" s="615"/>
      <c r="SPL64" s="615"/>
      <c r="SPM64" s="615"/>
      <c r="SPN64" s="615"/>
      <c r="SPO64" s="615"/>
      <c r="SPP64" s="615"/>
      <c r="SPQ64" s="615"/>
      <c r="SPR64" s="1420"/>
      <c r="SPS64" s="1420"/>
      <c r="SPT64" s="1420"/>
      <c r="SPU64" s="868"/>
      <c r="SPV64" s="615"/>
      <c r="SPW64" s="615"/>
      <c r="SPX64" s="615"/>
      <c r="SPY64" s="869"/>
      <c r="SPZ64" s="615"/>
      <c r="SQA64" s="615"/>
      <c r="SQB64" s="615"/>
      <c r="SQC64" s="615"/>
      <c r="SQD64" s="615"/>
      <c r="SQE64" s="615"/>
      <c r="SQF64" s="615"/>
      <c r="SQG64" s="615"/>
      <c r="SQH64" s="615"/>
      <c r="SQI64" s="1420"/>
      <c r="SQJ64" s="1420"/>
      <c r="SQK64" s="1420"/>
      <c r="SQL64" s="868"/>
      <c r="SQM64" s="615"/>
      <c r="SQN64" s="615"/>
      <c r="SQO64" s="615"/>
      <c r="SQP64" s="869"/>
      <c r="SQQ64" s="615"/>
      <c r="SQR64" s="615"/>
      <c r="SQS64" s="615"/>
      <c r="SQT64" s="615"/>
      <c r="SQU64" s="615"/>
      <c r="SQV64" s="615"/>
      <c r="SQW64" s="615"/>
      <c r="SQX64" s="615"/>
      <c r="SQY64" s="615"/>
      <c r="SQZ64" s="1420"/>
      <c r="SRA64" s="1420"/>
      <c r="SRB64" s="1420"/>
      <c r="SRC64" s="868"/>
      <c r="SRD64" s="615"/>
      <c r="SRE64" s="615"/>
      <c r="SRF64" s="615"/>
      <c r="SRG64" s="869"/>
      <c r="SRH64" s="615"/>
      <c r="SRI64" s="615"/>
      <c r="SRJ64" s="615"/>
      <c r="SRK64" s="615"/>
      <c r="SRL64" s="615"/>
      <c r="SRM64" s="615"/>
      <c r="SRN64" s="615"/>
      <c r="SRO64" s="615"/>
      <c r="SRP64" s="615"/>
      <c r="SRQ64" s="1420"/>
      <c r="SRR64" s="1420"/>
      <c r="SRS64" s="1420"/>
      <c r="SRT64" s="868"/>
      <c r="SRU64" s="615"/>
      <c r="SRV64" s="615"/>
      <c r="SRW64" s="615"/>
      <c r="SRX64" s="869"/>
      <c r="SRY64" s="615"/>
      <c r="SRZ64" s="615"/>
      <c r="SSA64" s="615"/>
      <c r="SSB64" s="615"/>
      <c r="SSC64" s="615"/>
      <c r="SSD64" s="615"/>
      <c r="SSE64" s="615"/>
      <c r="SSF64" s="615"/>
      <c r="SSG64" s="615"/>
      <c r="SSH64" s="1420"/>
      <c r="SSI64" s="1420"/>
      <c r="SSJ64" s="1420"/>
      <c r="SSK64" s="868"/>
      <c r="SSL64" s="615"/>
      <c r="SSM64" s="615"/>
      <c r="SSN64" s="615"/>
      <c r="SSO64" s="869"/>
      <c r="SSP64" s="615"/>
      <c r="SSQ64" s="615"/>
      <c r="SSR64" s="615"/>
      <c r="SSS64" s="615"/>
      <c r="SST64" s="615"/>
      <c r="SSU64" s="615"/>
      <c r="SSV64" s="615"/>
      <c r="SSW64" s="615"/>
      <c r="SSX64" s="615"/>
      <c r="SSY64" s="1420"/>
      <c r="SSZ64" s="1420"/>
      <c r="STA64" s="1420"/>
      <c r="STB64" s="868"/>
      <c r="STC64" s="615"/>
      <c r="STD64" s="615"/>
      <c r="STE64" s="615"/>
      <c r="STF64" s="869"/>
      <c r="STG64" s="615"/>
      <c r="STH64" s="615"/>
      <c r="STI64" s="615"/>
      <c r="STJ64" s="615"/>
      <c r="STK64" s="615"/>
      <c r="STL64" s="615"/>
      <c r="STM64" s="615"/>
      <c r="STN64" s="615"/>
      <c r="STO64" s="615"/>
      <c r="STP64" s="1420"/>
      <c r="STQ64" s="1420"/>
      <c r="STR64" s="1420"/>
      <c r="STS64" s="868"/>
      <c r="STT64" s="615"/>
      <c r="STU64" s="615"/>
      <c r="STV64" s="615"/>
      <c r="STW64" s="869"/>
      <c r="STX64" s="615"/>
      <c r="STY64" s="615"/>
      <c r="STZ64" s="615"/>
      <c r="SUA64" s="615"/>
      <c r="SUB64" s="615"/>
      <c r="SUC64" s="615"/>
      <c r="SUD64" s="615"/>
      <c r="SUE64" s="615"/>
      <c r="SUF64" s="615"/>
      <c r="SUG64" s="1420"/>
      <c r="SUH64" s="1420"/>
      <c r="SUI64" s="1420"/>
      <c r="SUJ64" s="868"/>
      <c r="SUK64" s="615"/>
      <c r="SUL64" s="615"/>
      <c r="SUM64" s="615"/>
      <c r="SUN64" s="869"/>
      <c r="SUO64" s="615"/>
      <c r="SUP64" s="615"/>
      <c r="SUQ64" s="615"/>
      <c r="SUR64" s="615"/>
      <c r="SUS64" s="615"/>
      <c r="SUT64" s="615"/>
      <c r="SUU64" s="615"/>
      <c r="SUV64" s="615"/>
      <c r="SUW64" s="615"/>
      <c r="SUX64" s="1420"/>
      <c r="SUY64" s="1420"/>
      <c r="SUZ64" s="1420"/>
      <c r="SVA64" s="868"/>
      <c r="SVB64" s="615"/>
      <c r="SVC64" s="615"/>
      <c r="SVD64" s="615"/>
      <c r="SVE64" s="869"/>
      <c r="SVF64" s="615"/>
      <c r="SVG64" s="615"/>
      <c r="SVH64" s="615"/>
      <c r="SVI64" s="615"/>
      <c r="SVJ64" s="615"/>
      <c r="SVK64" s="615"/>
      <c r="SVL64" s="615"/>
      <c r="SVM64" s="615"/>
      <c r="SVN64" s="615"/>
      <c r="SVO64" s="1420"/>
      <c r="SVP64" s="1420"/>
      <c r="SVQ64" s="1420"/>
      <c r="SVR64" s="868"/>
      <c r="SVS64" s="615"/>
      <c r="SVT64" s="615"/>
      <c r="SVU64" s="615"/>
      <c r="SVV64" s="869"/>
      <c r="SVW64" s="615"/>
      <c r="SVX64" s="615"/>
      <c r="SVY64" s="615"/>
      <c r="SVZ64" s="615"/>
      <c r="SWA64" s="615"/>
      <c r="SWB64" s="615"/>
      <c r="SWC64" s="615"/>
      <c r="SWD64" s="615"/>
      <c r="SWE64" s="615"/>
      <c r="SWF64" s="1420"/>
      <c r="SWG64" s="1420"/>
      <c r="SWH64" s="1420"/>
      <c r="SWI64" s="868"/>
      <c r="SWJ64" s="615"/>
      <c r="SWK64" s="615"/>
      <c r="SWL64" s="615"/>
      <c r="SWM64" s="869"/>
      <c r="SWN64" s="615"/>
      <c r="SWO64" s="615"/>
      <c r="SWP64" s="615"/>
      <c r="SWQ64" s="615"/>
      <c r="SWR64" s="615"/>
      <c r="SWS64" s="615"/>
      <c r="SWT64" s="615"/>
      <c r="SWU64" s="615"/>
      <c r="SWV64" s="615"/>
      <c r="SWW64" s="1420"/>
      <c r="SWX64" s="1420"/>
      <c r="SWY64" s="1420"/>
      <c r="SWZ64" s="868"/>
      <c r="SXA64" s="615"/>
      <c r="SXB64" s="615"/>
      <c r="SXC64" s="615"/>
      <c r="SXD64" s="869"/>
      <c r="SXE64" s="615"/>
      <c r="SXF64" s="615"/>
      <c r="SXG64" s="615"/>
      <c r="SXH64" s="615"/>
      <c r="SXI64" s="615"/>
      <c r="SXJ64" s="615"/>
      <c r="SXK64" s="615"/>
      <c r="SXL64" s="615"/>
      <c r="SXM64" s="615"/>
      <c r="SXN64" s="1420"/>
      <c r="SXO64" s="1420"/>
      <c r="SXP64" s="1420"/>
      <c r="SXQ64" s="868"/>
      <c r="SXR64" s="615"/>
      <c r="SXS64" s="615"/>
      <c r="SXT64" s="615"/>
      <c r="SXU64" s="869"/>
      <c r="SXV64" s="615"/>
      <c r="SXW64" s="615"/>
      <c r="SXX64" s="615"/>
      <c r="SXY64" s="615"/>
      <c r="SXZ64" s="615"/>
      <c r="SYA64" s="615"/>
      <c r="SYB64" s="615"/>
      <c r="SYC64" s="615"/>
      <c r="SYD64" s="615"/>
      <c r="SYE64" s="1420"/>
      <c r="SYF64" s="1420"/>
      <c r="SYG64" s="1420"/>
      <c r="SYH64" s="868"/>
      <c r="SYI64" s="615"/>
      <c r="SYJ64" s="615"/>
      <c r="SYK64" s="615"/>
      <c r="SYL64" s="869"/>
      <c r="SYM64" s="615"/>
      <c r="SYN64" s="615"/>
      <c r="SYO64" s="615"/>
      <c r="SYP64" s="615"/>
      <c r="SYQ64" s="615"/>
      <c r="SYR64" s="615"/>
      <c r="SYS64" s="615"/>
      <c r="SYT64" s="615"/>
      <c r="SYU64" s="615"/>
      <c r="SYV64" s="1420"/>
      <c r="SYW64" s="1420"/>
      <c r="SYX64" s="1420"/>
      <c r="SYY64" s="868"/>
      <c r="SYZ64" s="615"/>
      <c r="SZA64" s="615"/>
      <c r="SZB64" s="615"/>
      <c r="SZC64" s="869"/>
      <c r="SZD64" s="615"/>
      <c r="SZE64" s="615"/>
      <c r="SZF64" s="615"/>
      <c r="SZG64" s="615"/>
      <c r="SZH64" s="615"/>
      <c r="SZI64" s="615"/>
      <c r="SZJ64" s="615"/>
      <c r="SZK64" s="615"/>
      <c r="SZL64" s="615"/>
      <c r="SZM64" s="1420"/>
      <c r="SZN64" s="1420"/>
      <c r="SZO64" s="1420"/>
      <c r="SZP64" s="868"/>
      <c r="SZQ64" s="615"/>
      <c r="SZR64" s="615"/>
      <c r="SZS64" s="615"/>
      <c r="SZT64" s="869"/>
      <c r="SZU64" s="615"/>
      <c r="SZV64" s="615"/>
      <c r="SZW64" s="615"/>
      <c r="SZX64" s="615"/>
      <c r="SZY64" s="615"/>
      <c r="SZZ64" s="615"/>
      <c r="TAA64" s="615"/>
      <c r="TAB64" s="615"/>
      <c r="TAC64" s="615"/>
      <c r="TAD64" s="1420"/>
      <c r="TAE64" s="1420"/>
      <c r="TAF64" s="1420"/>
      <c r="TAG64" s="868"/>
      <c r="TAH64" s="615"/>
      <c r="TAI64" s="615"/>
      <c r="TAJ64" s="615"/>
      <c r="TAK64" s="869"/>
      <c r="TAL64" s="615"/>
      <c r="TAM64" s="615"/>
      <c r="TAN64" s="615"/>
      <c r="TAO64" s="615"/>
      <c r="TAP64" s="615"/>
      <c r="TAQ64" s="615"/>
      <c r="TAR64" s="615"/>
      <c r="TAS64" s="615"/>
      <c r="TAT64" s="615"/>
      <c r="TAU64" s="1420"/>
      <c r="TAV64" s="1420"/>
      <c r="TAW64" s="1420"/>
      <c r="TAX64" s="868"/>
      <c r="TAY64" s="615"/>
      <c r="TAZ64" s="615"/>
      <c r="TBA64" s="615"/>
      <c r="TBB64" s="869"/>
      <c r="TBC64" s="615"/>
      <c r="TBD64" s="615"/>
      <c r="TBE64" s="615"/>
      <c r="TBF64" s="615"/>
      <c r="TBG64" s="615"/>
      <c r="TBH64" s="615"/>
      <c r="TBI64" s="615"/>
      <c r="TBJ64" s="615"/>
      <c r="TBK64" s="615"/>
      <c r="TBL64" s="1420"/>
      <c r="TBM64" s="1420"/>
      <c r="TBN64" s="1420"/>
      <c r="TBO64" s="868"/>
      <c r="TBP64" s="615"/>
      <c r="TBQ64" s="615"/>
      <c r="TBR64" s="615"/>
      <c r="TBS64" s="869"/>
      <c r="TBT64" s="615"/>
      <c r="TBU64" s="615"/>
      <c r="TBV64" s="615"/>
      <c r="TBW64" s="615"/>
      <c r="TBX64" s="615"/>
      <c r="TBY64" s="615"/>
      <c r="TBZ64" s="615"/>
      <c r="TCA64" s="615"/>
      <c r="TCB64" s="615"/>
      <c r="TCC64" s="1420"/>
      <c r="TCD64" s="1420"/>
      <c r="TCE64" s="1420"/>
      <c r="TCF64" s="868"/>
      <c r="TCG64" s="615"/>
      <c r="TCH64" s="615"/>
      <c r="TCI64" s="615"/>
      <c r="TCJ64" s="869"/>
      <c r="TCK64" s="615"/>
      <c r="TCL64" s="615"/>
      <c r="TCM64" s="615"/>
      <c r="TCN64" s="615"/>
      <c r="TCO64" s="615"/>
      <c r="TCP64" s="615"/>
      <c r="TCQ64" s="615"/>
      <c r="TCR64" s="615"/>
      <c r="TCS64" s="615"/>
      <c r="TCT64" s="1420"/>
      <c r="TCU64" s="1420"/>
      <c r="TCV64" s="1420"/>
      <c r="TCW64" s="868"/>
      <c r="TCX64" s="615"/>
      <c r="TCY64" s="615"/>
      <c r="TCZ64" s="615"/>
      <c r="TDA64" s="869"/>
      <c r="TDB64" s="615"/>
      <c r="TDC64" s="615"/>
      <c r="TDD64" s="615"/>
      <c r="TDE64" s="615"/>
      <c r="TDF64" s="615"/>
      <c r="TDG64" s="615"/>
      <c r="TDH64" s="615"/>
      <c r="TDI64" s="615"/>
      <c r="TDJ64" s="615"/>
      <c r="TDK64" s="1420"/>
      <c r="TDL64" s="1420"/>
      <c r="TDM64" s="1420"/>
      <c r="TDN64" s="868"/>
      <c r="TDO64" s="615"/>
      <c r="TDP64" s="615"/>
      <c r="TDQ64" s="615"/>
      <c r="TDR64" s="869"/>
      <c r="TDS64" s="615"/>
      <c r="TDT64" s="615"/>
      <c r="TDU64" s="615"/>
      <c r="TDV64" s="615"/>
      <c r="TDW64" s="615"/>
      <c r="TDX64" s="615"/>
      <c r="TDY64" s="615"/>
      <c r="TDZ64" s="615"/>
      <c r="TEA64" s="615"/>
      <c r="TEB64" s="1420"/>
      <c r="TEC64" s="1420"/>
      <c r="TED64" s="1420"/>
      <c r="TEE64" s="868"/>
      <c r="TEF64" s="615"/>
      <c r="TEG64" s="615"/>
      <c r="TEH64" s="615"/>
      <c r="TEI64" s="869"/>
      <c r="TEJ64" s="615"/>
      <c r="TEK64" s="615"/>
      <c r="TEL64" s="615"/>
      <c r="TEM64" s="615"/>
      <c r="TEN64" s="615"/>
      <c r="TEO64" s="615"/>
      <c r="TEP64" s="615"/>
      <c r="TEQ64" s="615"/>
      <c r="TER64" s="615"/>
      <c r="TES64" s="1420"/>
      <c r="TET64" s="1420"/>
      <c r="TEU64" s="1420"/>
      <c r="TEV64" s="868"/>
      <c r="TEW64" s="615"/>
      <c r="TEX64" s="615"/>
      <c r="TEY64" s="615"/>
      <c r="TEZ64" s="869"/>
      <c r="TFA64" s="615"/>
      <c r="TFB64" s="615"/>
      <c r="TFC64" s="615"/>
      <c r="TFD64" s="615"/>
      <c r="TFE64" s="615"/>
      <c r="TFF64" s="615"/>
      <c r="TFG64" s="615"/>
      <c r="TFH64" s="615"/>
      <c r="TFI64" s="615"/>
      <c r="TFJ64" s="1420"/>
      <c r="TFK64" s="1420"/>
      <c r="TFL64" s="1420"/>
      <c r="TFM64" s="868"/>
      <c r="TFN64" s="615"/>
      <c r="TFO64" s="615"/>
      <c r="TFP64" s="615"/>
      <c r="TFQ64" s="869"/>
      <c r="TFR64" s="615"/>
      <c r="TFS64" s="615"/>
      <c r="TFT64" s="615"/>
      <c r="TFU64" s="615"/>
      <c r="TFV64" s="615"/>
      <c r="TFW64" s="615"/>
      <c r="TFX64" s="615"/>
      <c r="TFY64" s="615"/>
      <c r="TFZ64" s="615"/>
      <c r="TGA64" s="1420"/>
      <c r="TGB64" s="1420"/>
      <c r="TGC64" s="1420"/>
      <c r="TGD64" s="868"/>
      <c r="TGE64" s="615"/>
      <c r="TGF64" s="615"/>
      <c r="TGG64" s="615"/>
      <c r="TGH64" s="869"/>
      <c r="TGI64" s="615"/>
      <c r="TGJ64" s="615"/>
      <c r="TGK64" s="615"/>
      <c r="TGL64" s="615"/>
      <c r="TGM64" s="615"/>
      <c r="TGN64" s="615"/>
      <c r="TGO64" s="615"/>
      <c r="TGP64" s="615"/>
      <c r="TGQ64" s="615"/>
      <c r="TGR64" s="1420"/>
      <c r="TGS64" s="1420"/>
      <c r="TGT64" s="1420"/>
      <c r="TGU64" s="868"/>
      <c r="TGV64" s="615"/>
      <c r="TGW64" s="615"/>
      <c r="TGX64" s="615"/>
      <c r="TGY64" s="869"/>
      <c r="TGZ64" s="615"/>
      <c r="THA64" s="615"/>
      <c r="THB64" s="615"/>
      <c r="THC64" s="615"/>
      <c r="THD64" s="615"/>
      <c r="THE64" s="615"/>
      <c r="THF64" s="615"/>
      <c r="THG64" s="615"/>
      <c r="THH64" s="615"/>
      <c r="THI64" s="1420"/>
      <c r="THJ64" s="1420"/>
      <c r="THK64" s="1420"/>
      <c r="THL64" s="868"/>
      <c r="THM64" s="615"/>
      <c r="THN64" s="615"/>
      <c r="THO64" s="615"/>
      <c r="THP64" s="869"/>
      <c r="THQ64" s="615"/>
      <c r="THR64" s="615"/>
      <c r="THS64" s="615"/>
      <c r="THT64" s="615"/>
      <c r="THU64" s="615"/>
      <c r="THV64" s="615"/>
      <c r="THW64" s="615"/>
      <c r="THX64" s="615"/>
      <c r="THY64" s="615"/>
      <c r="THZ64" s="1420"/>
      <c r="TIA64" s="1420"/>
      <c r="TIB64" s="1420"/>
      <c r="TIC64" s="868"/>
      <c r="TID64" s="615"/>
      <c r="TIE64" s="615"/>
      <c r="TIF64" s="615"/>
      <c r="TIG64" s="869"/>
      <c r="TIH64" s="615"/>
      <c r="TII64" s="615"/>
      <c r="TIJ64" s="615"/>
      <c r="TIK64" s="615"/>
      <c r="TIL64" s="615"/>
      <c r="TIM64" s="615"/>
      <c r="TIN64" s="615"/>
      <c r="TIO64" s="615"/>
      <c r="TIP64" s="615"/>
      <c r="TIQ64" s="1420"/>
      <c r="TIR64" s="1420"/>
      <c r="TIS64" s="1420"/>
      <c r="TIT64" s="868"/>
      <c r="TIU64" s="615"/>
      <c r="TIV64" s="615"/>
      <c r="TIW64" s="615"/>
      <c r="TIX64" s="869"/>
      <c r="TIY64" s="615"/>
      <c r="TIZ64" s="615"/>
      <c r="TJA64" s="615"/>
      <c r="TJB64" s="615"/>
      <c r="TJC64" s="615"/>
      <c r="TJD64" s="615"/>
      <c r="TJE64" s="615"/>
      <c r="TJF64" s="615"/>
      <c r="TJG64" s="615"/>
      <c r="TJH64" s="1420"/>
      <c r="TJI64" s="1420"/>
      <c r="TJJ64" s="1420"/>
      <c r="TJK64" s="868"/>
      <c r="TJL64" s="615"/>
      <c r="TJM64" s="615"/>
      <c r="TJN64" s="615"/>
      <c r="TJO64" s="869"/>
      <c r="TJP64" s="615"/>
      <c r="TJQ64" s="615"/>
      <c r="TJR64" s="615"/>
      <c r="TJS64" s="615"/>
      <c r="TJT64" s="615"/>
      <c r="TJU64" s="615"/>
      <c r="TJV64" s="615"/>
      <c r="TJW64" s="615"/>
      <c r="TJX64" s="615"/>
      <c r="TJY64" s="1420"/>
      <c r="TJZ64" s="1420"/>
      <c r="TKA64" s="1420"/>
      <c r="TKB64" s="868"/>
      <c r="TKC64" s="615"/>
      <c r="TKD64" s="615"/>
      <c r="TKE64" s="615"/>
      <c r="TKF64" s="869"/>
      <c r="TKG64" s="615"/>
      <c r="TKH64" s="615"/>
      <c r="TKI64" s="615"/>
      <c r="TKJ64" s="615"/>
      <c r="TKK64" s="615"/>
      <c r="TKL64" s="615"/>
      <c r="TKM64" s="615"/>
      <c r="TKN64" s="615"/>
      <c r="TKO64" s="615"/>
      <c r="TKP64" s="1420"/>
      <c r="TKQ64" s="1420"/>
      <c r="TKR64" s="1420"/>
      <c r="TKS64" s="868"/>
      <c r="TKT64" s="615"/>
      <c r="TKU64" s="615"/>
      <c r="TKV64" s="615"/>
      <c r="TKW64" s="869"/>
      <c r="TKX64" s="615"/>
      <c r="TKY64" s="615"/>
      <c r="TKZ64" s="615"/>
      <c r="TLA64" s="615"/>
      <c r="TLB64" s="615"/>
      <c r="TLC64" s="615"/>
      <c r="TLD64" s="615"/>
      <c r="TLE64" s="615"/>
      <c r="TLF64" s="615"/>
      <c r="TLG64" s="1420"/>
      <c r="TLH64" s="1420"/>
      <c r="TLI64" s="1420"/>
      <c r="TLJ64" s="868"/>
      <c r="TLK64" s="615"/>
      <c r="TLL64" s="615"/>
      <c r="TLM64" s="615"/>
      <c r="TLN64" s="869"/>
      <c r="TLO64" s="615"/>
      <c r="TLP64" s="615"/>
      <c r="TLQ64" s="615"/>
      <c r="TLR64" s="615"/>
      <c r="TLS64" s="615"/>
      <c r="TLT64" s="615"/>
      <c r="TLU64" s="615"/>
      <c r="TLV64" s="615"/>
      <c r="TLW64" s="615"/>
      <c r="TLX64" s="1420"/>
      <c r="TLY64" s="1420"/>
      <c r="TLZ64" s="1420"/>
      <c r="TMA64" s="868"/>
      <c r="TMB64" s="615"/>
      <c r="TMC64" s="615"/>
      <c r="TMD64" s="615"/>
      <c r="TME64" s="869"/>
      <c r="TMF64" s="615"/>
      <c r="TMG64" s="615"/>
      <c r="TMH64" s="615"/>
      <c r="TMI64" s="615"/>
      <c r="TMJ64" s="615"/>
      <c r="TMK64" s="615"/>
      <c r="TML64" s="615"/>
      <c r="TMM64" s="615"/>
      <c r="TMN64" s="615"/>
      <c r="TMO64" s="1420"/>
      <c r="TMP64" s="1420"/>
      <c r="TMQ64" s="1420"/>
      <c r="TMR64" s="868"/>
      <c r="TMS64" s="615"/>
      <c r="TMT64" s="615"/>
      <c r="TMU64" s="615"/>
      <c r="TMV64" s="869"/>
      <c r="TMW64" s="615"/>
      <c r="TMX64" s="615"/>
      <c r="TMY64" s="615"/>
      <c r="TMZ64" s="615"/>
      <c r="TNA64" s="615"/>
      <c r="TNB64" s="615"/>
      <c r="TNC64" s="615"/>
      <c r="TND64" s="615"/>
      <c r="TNE64" s="615"/>
      <c r="TNF64" s="1420"/>
      <c r="TNG64" s="1420"/>
      <c r="TNH64" s="1420"/>
      <c r="TNI64" s="868"/>
      <c r="TNJ64" s="615"/>
      <c r="TNK64" s="615"/>
      <c r="TNL64" s="615"/>
      <c r="TNM64" s="869"/>
      <c r="TNN64" s="615"/>
      <c r="TNO64" s="615"/>
      <c r="TNP64" s="615"/>
      <c r="TNQ64" s="615"/>
      <c r="TNR64" s="615"/>
      <c r="TNS64" s="615"/>
      <c r="TNT64" s="615"/>
      <c r="TNU64" s="615"/>
      <c r="TNV64" s="615"/>
      <c r="TNW64" s="1420"/>
      <c r="TNX64" s="1420"/>
      <c r="TNY64" s="1420"/>
      <c r="TNZ64" s="868"/>
      <c r="TOA64" s="615"/>
      <c r="TOB64" s="615"/>
      <c r="TOC64" s="615"/>
      <c r="TOD64" s="869"/>
      <c r="TOE64" s="615"/>
      <c r="TOF64" s="615"/>
      <c r="TOG64" s="615"/>
      <c r="TOH64" s="615"/>
      <c r="TOI64" s="615"/>
      <c r="TOJ64" s="615"/>
      <c r="TOK64" s="615"/>
      <c r="TOL64" s="615"/>
      <c r="TOM64" s="615"/>
      <c r="TON64" s="1420"/>
      <c r="TOO64" s="1420"/>
      <c r="TOP64" s="1420"/>
      <c r="TOQ64" s="868"/>
      <c r="TOR64" s="615"/>
      <c r="TOS64" s="615"/>
      <c r="TOT64" s="615"/>
      <c r="TOU64" s="869"/>
      <c r="TOV64" s="615"/>
      <c r="TOW64" s="615"/>
      <c r="TOX64" s="615"/>
      <c r="TOY64" s="615"/>
      <c r="TOZ64" s="615"/>
      <c r="TPA64" s="615"/>
      <c r="TPB64" s="615"/>
      <c r="TPC64" s="615"/>
      <c r="TPD64" s="615"/>
      <c r="TPE64" s="1420"/>
      <c r="TPF64" s="1420"/>
      <c r="TPG64" s="1420"/>
      <c r="TPH64" s="868"/>
      <c r="TPI64" s="615"/>
      <c r="TPJ64" s="615"/>
      <c r="TPK64" s="615"/>
      <c r="TPL64" s="869"/>
      <c r="TPM64" s="615"/>
      <c r="TPN64" s="615"/>
      <c r="TPO64" s="615"/>
      <c r="TPP64" s="615"/>
      <c r="TPQ64" s="615"/>
      <c r="TPR64" s="615"/>
      <c r="TPS64" s="615"/>
      <c r="TPT64" s="615"/>
      <c r="TPU64" s="615"/>
      <c r="TPV64" s="1420"/>
      <c r="TPW64" s="1420"/>
      <c r="TPX64" s="1420"/>
      <c r="TPY64" s="868"/>
      <c r="TPZ64" s="615"/>
      <c r="TQA64" s="615"/>
      <c r="TQB64" s="615"/>
      <c r="TQC64" s="869"/>
      <c r="TQD64" s="615"/>
      <c r="TQE64" s="615"/>
      <c r="TQF64" s="615"/>
      <c r="TQG64" s="615"/>
      <c r="TQH64" s="615"/>
      <c r="TQI64" s="615"/>
      <c r="TQJ64" s="615"/>
      <c r="TQK64" s="615"/>
      <c r="TQL64" s="615"/>
      <c r="TQM64" s="1420"/>
      <c r="TQN64" s="1420"/>
      <c r="TQO64" s="1420"/>
      <c r="TQP64" s="868"/>
      <c r="TQQ64" s="615"/>
      <c r="TQR64" s="615"/>
      <c r="TQS64" s="615"/>
      <c r="TQT64" s="869"/>
      <c r="TQU64" s="615"/>
      <c r="TQV64" s="615"/>
      <c r="TQW64" s="615"/>
      <c r="TQX64" s="615"/>
      <c r="TQY64" s="615"/>
      <c r="TQZ64" s="615"/>
      <c r="TRA64" s="615"/>
      <c r="TRB64" s="615"/>
      <c r="TRC64" s="615"/>
      <c r="TRD64" s="1420"/>
      <c r="TRE64" s="1420"/>
      <c r="TRF64" s="1420"/>
      <c r="TRG64" s="868"/>
      <c r="TRH64" s="615"/>
      <c r="TRI64" s="615"/>
      <c r="TRJ64" s="615"/>
      <c r="TRK64" s="869"/>
      <c r="TRL64" s="615"/>
      <c r="TRM64" s="615"/>
      <c r="TRN64" s="615"/>
      <c r="TRO64" s="615"/>
      <c r="TRP64" s="615"/>
      <c r="TRQ64" s="615"/>
      <c r="TRR64" s="615"/>
      <c r="TRS64" s="615"/>
      <c r="TRT64" s="615"/>
      <c r="TRU64" s="1420"/>
      <c r="TRV64" s="1420"/>
      <c r="TRW64" s="1420"/>
      <c r="TRX64" s="868"/>
      <c r="TRY64" s="615"/>
      <c r="TRZ64" s="615"/>
      <c r="TSA64" s="615"/>
      <c r="TSB64" s="869"/>
      <c r="TSC64" s="615"/>
      <c r="TSD64" s="615"/>
      <c r="TSE64" s="615"/>
      <c r="TSF64" s="615"/>
      <c r="TSG64" s="615"/>
      <c r="TSH64" s="615"/>
      <c r="TSI64" s="615"/>
      <c r="TSJ64" s="615"/>
      <c r="TSK64" s="615"/>
      <c r="TSL64" s="1420"/>
      <c r="TSM64" s="1420"/>
      <c r="TSN64" s="1420"/>
      <c r="TSO64" s="868"/>
      <c r="TSP64" s="615"/>
      <c r="TSQ64" s="615"/>
      <c r="TSR64" s="615"/>
      <c r="TSS64" s="869"/>
      <c r="TST64" s="615"/>
      <c r="TSU64" s="615"/>
      <c r="TSV64" s="615"/>
      <c r="TSW64" s="615"/>
      <c r="TSX64" s="615"/>
      <c r="TSY64" s="615"/>
      <c r="TSZ64" s="615"/>
      <c r="TTA64" s="615"/>
      <c r="TTB64" s="615"/>
      <c r="TTC64" s="1420"/>
      <c r="TTD64" s="1420"/>
      <c r="TTE64" s="1420"/>
      <c r="TTF64" s="868"/>
      <c r="TTG64" s="615"/>
      <c r="TTH64" s="615"/>
      <c r="TTI64" s="615"/>
      <c r="TTJ64" s="869"/>
      <c r="TTK64" s="615"/>
      <c r="TTL64" s="615"/>
      <c r="TTM64" s="615"/>
      <c r="TTN64" s="615"/>
      <c r="TTO64" s="615"/>
      <c r="TTP64" s="615"/>
      <c r="TTQ64" s="615"/>
      <c r="TTR64" s="615"/>
      <c r="TTS64" s="615"/>
      <c r="TTT64" s="1420"/>
      <c r="TTU64" s="1420"/>
      <c r="TTV64" s="1420"/>
      <c r="TTW64" s="868"/>
      <c r="TTX64" s="615"/>
      <c r="TTY64" s="615"/>
      <c r="TTZ64" s="615"/>
      <c r="TUA64" s="869"/>
      <c r="TUB64" s="615"/>
      <c r="TUC64" s="615"/>
      <c r="TUD64" s="615"/>
      <c r="TUE64" s="615"/>
      <c r="TUF64" s="615"/>
      <c r="TUG64" s="615"/>
      <c r="TUH64" s="615"/>
      <c r="TUI64" s="615"/>
      <c r="TUJ64" s="615"/>
      <c r="TUK64" s="1420"/>
      <c r="TUL64" s="1420"/>
      <c r="TUM64" s="1420"/>
      <c r="TUN64" s="868"/>
      <c r="TUO64" s="615"/>
      <c r="TUP64" s="615"/>
      <c r="TUQ64" s="615"/>
      <c r="TUR64" s="869"/>
      <c r="TUS64" s="615"/>
      <c r="TUT64" s="615"/>
      <c r="TUU64" s="615"/>
      <c r="TUV64" s="615"/>
      <c r="TUW64" s="615"/>
      <c r="TUX64" s="615"/>
      <c r="TUY64" s="615"/>
      <c r="TUZ64" s="615"/>
      <c r="TVA64" s="615"/>
      <c r="TVB64" s="1420"/>
      <c r="TVC64" s="1420"/>
      <c r="TVD64" s="1420"/>
      <c r="TVE64" s="868"/>
      <c r="TVF64" s="615"/>
      <c r="TVG64" s="615"/>
      <c r="TVH64" s="615"/>
      <c r="TVI64" s="869"/>
      <c r="TVJ64" s="615"/>
      <c r="TVK64" s="615"/>
      <c r="TVL64" s="615"/>
      <c r="TVM64" s="615"/>
      <c r="TVN64" s="615"/>
      <c r="TVO64" s="615"/>
      <c r="TVP64" s="615"/>
      <c r="TVQ64" s="615"/>
      <c r="TVR64" s="615"/>
      <c r="TVS64" s="1420"/>
      <c r="TVT64" s="1420"/>
      <c r="TVU64" s="1420"/>
      <c r="TVV64" s="868"/>
      <c r="TVW64" s="615"/>
      <c r="TVX64" s="615"/>
      <c r="TVY64" s="615"/>
      <c r="TVZ64" s="869"/>
      <c r="TWA64" s="615"/>
      <c r="TWB64" s="615"/>
      <c r="TWC64" s="615"/>
      <c r="TWD64" s="615"/>
      <c r="TWE64" s="615"/>
      <c r="TWF64" s="615"/>
      <c r="TWG64" s="615"/>
      <c r="TWH64" s="615"/>
      <c r="TWI64" s="615"/>
      <c r="TWJ64" s="1420"/>
      <c r="TWK64" s="1420"/>
      <c r="TWL64" s="1420"/>
      <c r="TWM64" s="868"/>
      <c r="TWN64" s="615"/>
      <c r="TWO64" s="615"/>
      <c r="TWP64" s="615"/>
      <c r="TWQ64" s="869"/>
      <c r="TWR64" s="615"/>
      <c r="TWS64" s="615"/>
      <c r="TWT64" s="615"/>
      <c r="TWU64" s="615"/>
      <c r="TWV64" s="615"/>
      <c r="TWW64" s="615"/>
      <c r="TWX64" s="615"/>
      <c r="TWY64" s="615"/>
      <c r="TWZ64" s="615"/>
      <c r="TXA64" s="1420"/>
      <c r="TXB64" s="1420"/>
      <c r="TXC64" s="1420"/>
      <c r="TXD64" s="868"/>
      <c r="TXE64" s="615"/>
      <c r="TXF64" s="615"/>
      <c r="TXG64" s="615"/>
      <c r="TXH64" s="869"/>
      <c r="TXI64" s="615"/>
      <c r="TXJ64" s="615"/>
      <c r="TXK64" s="615"/>
      <c r="TXL64" s="615"/>
      <c r="TXM64" s="615"/>
      <c r="TXN64" s="615"/>
      <c r="TXO64" s="615"/>
      <c r="TXP64" s="615"/>
      <c r="TXQ64" s="615"/>
      <c r="TXR64" s="1420"/>
      <c r="TXS64" s="1420"/>
      <c r="TXT64" s="1420"/>
      <c r="TXU64" s="868"/>
      <c r="TXV64" s="615"/>
      <c r="TXW64" s="615"/>
      <c r="TXX64" s="615"/>
      <c r="TXY64" s="869"/>
      <c r="TXZ64" s="615"/>
      <c r="TYA64" s="615"/>
      <c r="TYB64" s="615"/>
      <c r="TYC64" s="615"/>
      <c r="TYD64" s="615"/>
      <c r="TYE64" s="615"/>
      <c r="TYF64" s="615"/>
      <c r="TYG64" s="615"/>
      <c r="TYH64" s="615"/>
      <c r="TYI64" s="1420"/>
      <c r="TYJ64" s="1420"/>
      <c r="TYK64" s="1420"/>
      <c r="TYL64" s="868"/>
      <c r="TYM64" s="615"/>
      <c r="TYN64" s="615"/>
      <c r="TYO64" s="615"/>
      <c r="TYP64" s="869"/>
      <c r="TYQ64" s="615"/>
      <c r="TYR64" s="615"/>
      <c r="TYS64" s="615"/>
      <c r="TYT64" s="615"/>
      <c r="TYU64" s="615"/>
      <c r="TYV64" s="615"/>
      <c r="TYW64" s="615"/>
      <c r="TYX64" s="615"/>
      <c r="TYY64" s="615"/>
      <c r="TYZ64" s="1420"/>
      <c r="TZA64" s="1420"/>
      <c r="TZB64" s="1420"/>
      <c r="TZC64" s="868"/>
      <c r="TZD64" s="615"/>
      <c r="TZE64" s="615"/>
      <c r="TZF64" s="615"/>
      <c r="TZG64" s="869"/>
      <c r="TZH64" s="615"/>
      <c r="TZI64" s="615"/>
      <c r="TZJ64" s="615"/>
      <c r="TZK64" s="615"/>
      <c r="TZL64" s="615"/>
      <c r="TZM64" s="615"/>
      <c r="TZN64" s="615"/>
      <c r="TZO64" s="615"/>
      <c r="TZP64" s="615"/>
      <c r="TZQ64" s="1420"/>
      <c r="TZR64" s="1420"/>
      <c r="TZS64" s="1420"/>
      <c r="TZT64" s="868"/>
      <c r="TZU64" s="615"/>
      <c r="TZV64" s="615"/>
      <c r="TZW64" s="615"/>
      <c r="TZX64" s="869"/>
      <c r="TZY64" s="615"/>
      <c r="TZZ64" s="615"/>
      <c r="UAA64" s="615"/>
      <c r="UAB64" s="615"/>
      <c r="UAC64" s="615"/>
      <c r="UAD64" s="615"/>
      <c r="UAE64" s="615"/>
      <c r="UAF64" s="615"/>
      <c r="UAG64" s="615"/>
      <c r="UAH64" s="1420"/>
      <c r="UAI64" s="1420"/>
      <c r="UAJ64" s="1420"/>
      <c r="UAK64" s="868"/>
      <c r="UAL64" s="615"/>
      <c r="UAM64" s="615"/>
      <c r="UAN64" s="615"/>
      <c r="UAO64" s="869"/>
      <c r="UAP64" s="615"/>
      <c r="UAQ64" s="615"/>
      <c r="UAR64" s="615"/>
      <c r="UAS64" s="615"/>
      <c r="UAT64" s="615"/>
      <c r="UAU64" s="615"/>
      <c r="UAV64" s="615"/>
      <c r="UAW64" s="615"/>
      <c r="UAX64" s="615"/>
      <c r="UAY64" s="1420"/>
      <c r="UAZ64" s="1420"/>
      <c r="UBA64" s="1420"/>
      <c r="UBB64" s="868"/>
      <c r="UBC64" s="615"/>
      <c r="UBD64" s="615"/>
      <c r="UBE64" s="615"/>
      <c r="UBF64" s="869"/>
      <c r="UBG64" s="615"/>
      <c r="UBH64" s="615"/>
      <c r="UBI64" s="615"/>
      <c r="UBJ64" s="615"/>
      <c r="UBK64" s="615"/>
      <c r="UBL64" s="615"/>
      <c r="UBM64" s="615"/>
      <c r="UBN64" s="615"/>
      <c r="UBO64" s="615"/>
      <c r="UBP64" s="1420"/>
      <c r="UBQ64" s="1420"/>
      <c r="UBR64" s="1420"/>
      <c r="UBS64" s="868"/>
      <c r="UBT64" s="615"/>
      <c r="UBU64" s="615"/>
      <c r="UBV64" s="615"/>
      <c r="UBW64" s="869"/>
      <c r="UBX64" s="615"/>
      <c r="UBY64" s="615"/>
      <c r="UBZ64" s="615"/>
      <c r="UCA64" s="615"/>
      <c r="UCB64" s="615"/>
      <c r="UCC64" s="615"/>
      <c r="UCD64" s="615"/>
      <c r="UCE64" s="615"/>
      <c r="UCF64" s="615"/>
      <c r="UCG64" s="1420"/>
      <c r="UCH64" s="1420"/>
      <c r="UCI64" s="1420"/>
      <c r="UCJ64" s="868"/>
      <c r="UCK64" s="615"/>
      <c r="UCL64" s="615"/>
      <c r="UCM64" s="615"/>
      <c r="UCN64" s="869"/>
      <c r="UCO64" s="615"/>
      <c r="UCP64" s="615"/>
      <c r="UCQ64" s="615"/>
      <c r="UCR64" s="615"/>
      <c r="UCS64" s="615"/>
      <c r="UCT64" s="615"/>
      <c r="UCU64" s="615"/>
      <c r="UCV64" s="615"/>
      <c r="UCW64" s="615"/>
      <c r="UCX64" s="1420"/>
      <c r="UCY64" s="1420"/>
      <c r="UCZ64" s="1420"/>
      <c r="UDA64" s="868"/>
      <c r="UDB64" s="615"/>
      <c r="UDC64" s="615"/>
      <c r="UDD64" s="615"/>
      <c r="UDE64" s="869"/>
      <c r="UDF64" s="615"/>
      <c r="UDG64" s="615"/>
      <c r="UDH64" s="615"/>
      <c r="UDI64" s="615"/>
      <c r="UDJ64" s="615"/>
      <c r="UDK64" s="615"/>
      <c r="UDL64" s="615"/>
      <c r="UDM64" s="615"/>
      <c r="UDN64" s="615"/>
      <c r="UDO64" s="1420"/>
      <c r="UDP64" s="1420"/>
      <c r="UDQ64" s="1420"/>
      <c r="UDR64" s="868"/>
      <c r="UDS64" s="615"/>
      <c r="UDT64" s="615"/>
      <c r="UDU64" s="615"/>
      <c r="UDV64" s="869"/>
      <c r="UDW64" s="615"/>
      <c r="UDX64" s="615"/>
      <c r="UDY64" s="615"/>
      <c r="UDZ64" s="615"/>
      <c r="UEA64" s="615"/>
      <c r="UEB64" s="615"/>
      <c r="UEC64" s="615"/>
      <c r="UED64" s="615"/>
      <c r="UEE64" s="615"/>
      <c r="UEF64" s="1420"/>
      <c r="UEG64" s="1420"/>
      <c r="UEH64" s="1420"/>
      <c r="UEI64" s="868"/>
      <c r="UEJ64" s="615"/>
      <c r="UEK64" s="615"/>
      <c r="UEL64" s="615"/>
      <c r="UEM64" s="869"/>
      <c r="UEN64" s="615"/>
      <c r="UEO64" s="615"/>
      <c r="UEP64" s="615"/>
      <c r="UEQ64" s="615"/>
      <c r="UER64" s="615"/>
      <c r="UES64" s="615"/>
      <c r="UET64" s="615"/>
      <c r="UEU64" s="615"/>
      <c r="UEV64" s="615"/>
      <c r="UEW64" s="1420"/>
      <c r="UEX64" s="1420"/>
      <c r="UEY64" s="1420"/>
      <c r="UEZ64" s="868"/>
      <c r="UFA64" s="615"/>
      <c r="UFB64" s="615"/>
      <c r="UFC64" s="615"/>
      <c r="UFD64" s="869"/>
      <c r="UFE64" s="615"/>
      <c r="UFF64" s="615"/>
      <c r="UFG64" s="615"/>
      <c r="UFH64" s="615"/>
      <c r="UFI64" s="615"/>
      <c r="UFJ64" s="615"/>
      <c r="UFK64" s="615"/>
      <c r="UFL64" s="615"/>
      <c r="UFM64" s="615"/>
      <c r="UFN64" s="1420"/>
      <c r="UFO64" s="1420"/>
      <c r="UFP64" s="1420"/>
      <c r="UFQ64" s="868"/>
      <c r="UFR64" s="615"/>
      <c r="UFS64" s="615"/>
      <c r="UFT64" s="615"/>
      <c r="UFU64" s="869"/>
      <c r="UFV64" s="615"/>
      <c r="UFW64" s="615"/>
      <c r="UFX64" s="615"/>
      <c r="UFY64" s="615"/>
      <c r="UFZ64" s="615"/>
      <c r="UGA64" s="615"/>
      <c r="UGB64" s="615"/>
      <c r="UGC64" s="615"/>
      <c r="UGD64" s="615"/>
      <c r="UGE64" s="1420"/>
      <c r="UGF64" s="1420"/>
      <c r="UGG64" s="1420"/>
      <c r="UGH64" s="868"/>
      <c r="UGI64" s="615"/>
      <c r="UGJ64" s="615"/>
      <c r="UGK64" s="615"/>
      <c r="UGL64" s="869"/>
      <c r="UGM64" s="615"/>
      <c r="UGN64" s="615"/>
      <c r="UGO64" s="615"/>
      <c r="UGP64" s="615"/>
      <c r="UGQ64" s="615"/>
      <c r="UGR64" s="615"/>
      <c r="UGS64" s="615"/>
      <c r="UGT64" s="615"/>
      <c r="UGU64" s="615"/>
      <c r="UGV64" s="1420"/>
      <c r="UGW64" s="1420"/>
      <c r="UGX64" s="1420"/>
      <c r="UGY64" s="868"/>
      <c r="UGZ64" s="615"/>
      <c r="UHA64" s="615"/>
      <c r="UHB64" s="615"/>
      <c r="UHC64" s="869"/>
      <c r="UHD64" s="615"/>
      <c r="UHE64" s="615"/>
      <c r="UHF64" s="615"/>
      <c r="UHG64" s="615"/>
      <c r="UHH64" s="615"/>
      <c r="UHI64" s="615"/>
      <c r="UHJ64" s="615"/>
      <c r="UHK64" s="615"/>
      <c r="UHL64" s="615"/>
      <c r="UHM64" s="1420"/>
      <c r="UHN64" s="1420"/>
      <c r="UHO64" s="1420"/>
      <c r="UHP64" s="868"/>
      <c r="UHQ64" s="615"/>
      <c r="UHR64" s="615"/>
      <c r="UHS64" s="615"/>
      <c r="UHT64" s="869"/>
      <c r="UHU64" s="615"/>
      <c r="UHV64" s="615"/>
      <c r="UHW64" s="615"/>
      <c r="UHX64" s="615"/>
      <c r="UHY64" s="615"/>
      <c r="UHZ64" s="615"/>
      <c r="UIA64" s="615"/>
      <c r="UIB64" s="615"/>
      <c r="UIC64" s="615"/>
      <c r="UID64" s="1420"/>
      <c r="UIE64" s="1420"/>
      <c r="UIF64" s="1420"/>
      <c r="UIG64" s="868"/>
      <c r="UIH64" s="615"/>
      <c r="UII64" s="615"/>
      <c r="UIJ64" s="615"/>
      <c r="UIK64" s="869"/>
      <c r="UIL64" s="615"/>
      <c r="UIM64" s="615"/>
      <c r="UIN64" s="615"/>
      <c r="UIO64" s="615"/>
      <c r="UIP64" s="615"/>
      <c r="UIQ64" s="615"/>
      <c r="UIR64" s="615"/>
      <c r="UIS64" s="615"/>
      <c r="UIT64" s="615"/>
      <c r="UIU64" s="1420"/>
      <c r="UIV64" s="1420"/>
      <c r="UIW64" s="1420"/>
      <c r="UIX64" s="868"/>
      <c r="UIY64" s="615"/>
      <c r="UIZ64" s="615"/>
      <c r="UJA64" s="615"/>
      <c r="UJB64" s="869"/>
      <c r="UJC64" s="615"/>
      <c r="UJD64" s="615"/>
      <c r="UJE64" s="615"/>
      <c r="UJF64" s="615"/>
      <c r="UJG64" s="615"/>
      <c r="UJH64" s="615"/>
      <c r="UJI64" s="615"/>
      <c r="UJJ64" s="615"/>
      <c r="UJK64" s="615"/>
      <c r="UJL64" s="1420"/>
      <c r="UJM64" s="1420"/>
      <c r="UJN64" s="1420"/>
      <c r="UJO64" s="868"/>
      <c r="UJP64" s="615"/>
      <c r="UJQ64" s="615"/>
      <c r="UJR64" s="615"/>
      <c r="UJS64" s="869"/>
      <c r="UJT64" s="615"/>
      <c r="UJU64" s="615"/>
      <c r="UJV64" s="615"/>
      <c r="UJW64" s="615"/>
      <c r="UJX64" s="615"/>
      <c r="UJY64" s="615"/>
      <c r="UJZ64" s="615"/>
      <c r="UKA64" s="615"/>
      <c r="UKB64" s="615"/>
      <c r="UKC64" s="1420"/>
      <c r="UKD64" s="1420"/>
      <c r="UKE64" s="1420"/>
      <c r="UKF64" s="868"/>
      <c r="UKG64" s="615"/>
      <c r="UKH64" s="615"/>
      <c r="UKI64" s="615"/>
      <c r="UKJ64" s="869"/>
      <c r="UKK64" s="615"/>
      <c r="UKL64" s="615"/>
      <c r="UKM64" s="615"/>
      <c r="UKN64" s="615"/>
      <c r="UKO64" s="615"/>
      <c r="UKP64" s="615"/>
      <c r="UKQ64" s="615"/>
      <c r="UKR64" s="615"/>
      <c r="UKS64" s="615"/>
      <c r="UKT64" s="1420"/>
      <c r="UKU64" s="1420"/>
      <c r="UKV64" s="1420"/>
      <c r="UKW64" s="868"/>
      <c r="UKX64" s="615"/>
      <c r="UKY64" s="615"/>
      <c r="UKZ64" s="615"/>
      <c r="ULA64" s="869"/>
      <c r="ULB64" s="615"/>
      <c r="ULC64" s="615"/>
      <c r="ULD64" s="615"/>
      <c r="ULE64" s="615"/>
      <c r="ULF64" s="615"/>
      <c r="ULG64" s="615"/>
      <c r="ULH64" s="615"/>
      <c r="ULI64" s="615"/>
      <c r="ULJ64" s="615"/>
      <c r="ULK64" s="1420"/>
      <c r="ULL64" s="1420"/>
      <c r="ULM64" s="1420"/>
      <c r="ULN64" s="868"/>
      <c r="ULO64" s="615"/>
      <c r="ULP64" s="615"/>
      <c r="ULQ64" s="615"/>
      <c r="ULR64" s="869"/>
      <c r="ULS64" s="615"/>
      <c r="ULT64" s="615"/>
      <c r="ULU64" s="615"/>
      <c r="ULV64" s="615"/>
      <c r="ULW64" s="615"/>
      <c r="ULX64" s="615"/>
      <c r="ULY64" s="615"/>
      <c r="ULZ64" s="615"/>
      <c r="UMA64" s="615"/>
      <c r="UMB64" s="1420"/>
      <c r="UMC64" s="1420"/>
      <c r="UMD64" s="1420"/>
      <c r="UME64" s="868"/>
      <c r="UMF64" s="615"/>
      <c r="UMG64" s="615"/>
      <c r="UMH64" s="615"/>
      <c r="UMI64" s="869"/>
      <c r="UMJ64" s="615"/>
      <c r="UMK64" s="615"/>
      <c r="UML64" s="615"/>
      <c r="UMM64" s="615"/>
      <c r="UMN64" s="615"/>
      <c r="UMO64" s="615"/>
      <c r="UMP64" s="615"/>
      <c r="UMQ64" s="615"/>
      <c r="UMR64" s="615"/>
      <c r="UMS64" s="1420"/>
      <c r="UMT64" s="1420"/>
      <c r="UMU64" s="1420"/>
      <c r="UMV64" s="868"/>
      <c r="UMW64" s="615"/>
      <c r="UMX64" s="615"/>
      <c r="UMY64" s="615"/>
      <c r="UMZ64" s="869"/>
      <c r="UNA64" s="615"/>
      <c r="UNB64" s="615"/>
      <c r="UNC64" s="615"/>
      <c r="UND64" s="615"/>
      <c r="UNE64" s="615"/>
      <c r="UNF64" s="615"/>
      <c r="UNG64" s="615"/>
      <c r="UNH64" s="615"/>
      <c r="UNI64" s="615"/>
      <c r="UNJ64" s="1420"/>
      <c r="UNK64" s="1420"/>
      <c r="UNL64" s="1420"/>
      <c r="UNM64" s="868"/>
      <c r="UNN64" s="615"/>
      <c r="UNO64" s="615"/>
      <c r="UNP64" s="615"/>
      <c r="UNQ64" s="869"/>
      <c r="UNR64" s="615"/>
      <c r="UNS64" s="615"/>
      <c r="UNT64" s="615"/>
      <c r="UNU64" s="615"/>
      <c r="UNV64" s="615"/>
      <c r="UNW64" s="615"/>
      <c r="UNX64" s="615"/>
      <c r="UNY64" s="615"/>
      <c r="UNZ64" s="615"/>
      <c r="UOA64" s="1420"/>
      <c r="UOB64" s="1420"/>
      <c r="UOC64" s="1420"/>
      <c r="UOD64" s="868"/>
      <c r="UOE64" s="615"/>
      <c r="UOF64" s="615"/>
      <c r="UOG64" s="615"/>
      <c r="UOH64" s="869"/>
      <c r="UOI64" s="615"/>
      <c r="UOJ64" s="615"/>
      <c r="UOK64" s="615"/>
      <c r="UOL64" s="615"/>
      <c r="UOM64" s="615"/>
      <c r="UON64" s="615"/>
      <c r="UOO64" s="615"/>
      <c r="UOP64" s="615"/>
      <c r="UOQ64" s="615"/>
      <c r="UOR64" s="1420"/>
      <c r="UOS64" s="1420"/>
      <c r="UOT64" s="1420"/>
      <c r="UOU64" s="868"/>
      <c r="UOV64" s="615"/>
      <c r="UOW64" s="615"/>
      <c r="UOX64" s="615"/>
      <c r="UOY64" s="869"/>
      <c r="UOZ64" s="615"/>
      <c r="UPA64" s="615"/>
      <c r="UPB64" s="615"/>
      <c r="UPC64" s="615"/>
      <c r="UPD64" s="615"/>
      <c r="UPE64" s="615"/>
      <c r="UPF64" s="615"/>
      <c r="UPG64" s="615"/>
      <c r="UPH64" s="615"/>
      <c r="UPI64" s="1420"/>
      <c r="UPJ64" s="1420"/>
      <c r="UPK64" s="1420"/>
      <c r="UPL64" s="868"/>
      <c r="UPM64" s="615"/>
      <c r="UPN64" s="615"/>
      <c r="UPO64" s="615"/>
      <c r="UPP64" s="869"/>
      <c r="UPQ64" s="615"/>
      <c r="UPR64" s="615"/>
      <c r="UPS64" s="615"/>
      <c r="UPT64" s="615"/>
      <c r="UPU64" s="615"/>
      <c r="UPV64" s="615"/>
      <c r="UPW64" s="615"/>
      <c r="UPX64" s="615"/>
      <c r="UPY64" s="615"/>
      <c r="UPZ64" s="1420"/>
      <c r="UQA64" s="1420"/>
      <c r="UQB64" s="1420"/>
      <c r="UQC64" s="868"/>
      <c r="UQD64" s="615"/>
      <c r="UQE64" s="615"/>
      <c r="UQF64" s="615"/>
      <c r="UQG64" s="869"/>
      <c r="UQH64" s="615"/>
      <c r="UQI64" s="615"/>
      <c r="UQJ64" s="615"/>
      <c r="UQK64" s="615"/>
      <c r="UQL64" s="615"/>
      <c r="UQM64" s="615"/>
      <c r="UQN64" s="615"/>
      <c r="UQO64" s="615"/>
      <c r="UQP64" s="615"/>
      <c r="UQQ64" s="1420"/>
      <c r="UQR64" s="1420"/>
      <c r="UQS64" s="1420"/>
      <c r="UQT64" s="868"/>
      <c r="UQU64" s="615"/>
      <c r="UQV64" s="615"/>
      <c r="UQW64" s="615"/>
      <c r="UQX64" s="869"/>
      <c r="UQY64" s="615"/>
      <c r="UQZ64" s="615"/>
      <c r="URA64" s="615"/>
      <c r="URB64" s="615"/>
      <c r="URC64" s="615"/>
      <c r="URD64" s="615"/>
      <c r="URE64" s="615"/>
      <c r="URF64" s="615"/>
      <c r="URG64" s="615"/>
      <c r="URH64" s="1420"/>
      <c r="URI64" s="1420"/>
      <c r="URJ64" s="1420"/>
      <c r="URK64" s="868"/>
      <c r="URL64" s="615"/>
      <c r="URM64" s="615"/>
      <c r="URN64" s="615"/>
      <c r="URO64" s="869"/>
      <c r="URP64" s="615"/>
      <c r="URQ64" s="615"/>
      <c r="URR64" s="615"/>
      <c r="URS64" s="615"/>
      <c r="URT64" s="615"/>
      <c r="URU64" s="615"/>
      <c r="URV64" s="615"/>
      <c r="URW64" s="615"/>
      <c r="URX64" s="615"/>
      <c r="URY64" s="1420"/>
      <c r="URZ64" s="1420"/>
      <c r="USA64" s="1420"/>
      <c r="USB64" s="868"/>
      <c r="USC64" s="615"/>
      <c r="USD64" s="615"/>
      <c r="USE64" s="615"/>
      <c r="USF64" s="869"/>
      <c r="USG64" s="615"/>
      <c r="USH64" s="615"/>
      <c r="USI64" s="615"/>
      <c r="USJ64" s="615"/>
      <c r="USK64" s="615"/>
      <c r="USL64" s="615"/>
      <c r="USM64" s="615"/>
      <c r="USN64" s="615"/>
      <c r="USO64" s="615"/>
      <c r="USP64" s="1420"/>
      <c r="USQ64" s="1420"/>
      <c r="USR64" s="1420"/>
      <c r="USS64" s="868"/>
      <c r="UST64" s="615"/>
      <c r="USU64" s="615"/>
      <c r="USV64" s="615"/>
      <c r="USW64" s="869"/>
      <c r="USX64" s="615"/>
      <c r="USY64" s="615"/>
      <c r="USZ64" s="615"/>
      <c r="UTA64" s="615"/>
      <c r="UTB64" s="615"/>
      <c r="UTC64" s="615"/>
      <c r="UTD64" s="615"/>
      <c r="UTE64" s="615"/>
      <c r="UTF64" s="615"/>
      <c r="UTG64" s="1420"/>
      <c r="UTH64" s="1420"/>
      <c r="UTI64" s="1420"/>
      <c r="UTJ64" s="868"/>
      <c r="UTK64" s="615"/>
      <c r="UTL64" s="615"/>
      <c r="UTM64" s="615"/>
      <c r="UTN64" s="869"/>
      <c r="UTO64" s="615"/>
      <c r="UTP64" s="615"/>
      <c r="UTQ64" s="615"/>
      <c r="UTR64" s="615"/>
      <c r="UTS64" s="615"/>
      <c r="UTT64" s="615"/>
      <c r="UTU64" s="615"/>
      <c r="UTV64" s="615"/>
      <c r="UTW64" s="615"/>
      <c r="UTX64" s="1420"/>
      <c r="UTY64" s="1420"/>
      <c r="UTZ64" s="1420"/>
      <c r="UUA64" s="868"/>
      <c r="UUB64" s="615"/>
      <c r="UUC64" s="615"/>
      <c r="UUD64" s="615"/>
      <c r="UUE64" s="869"/>
      <c r="UUF64" s="615"/>
      <c r="UUG64" s="615"/>
      <c r="UUH64" s="615"/>
      <c r="UUI64" s="615"/>
      <c r="UUJ64" s="615"/>
      <c r="UUK64" s="615"/>
      <c r="UUL64" s="615"/>
      <c r="UUM64" s="615"/>
      <c r="UUN64" s="615"/>
      <c r="UUO64" s="1420"/>
      <c r="UUP64" s="1420"/>
      <c r="UUQ64" s="1420"/>
      <c r="UUR64" s="868"/>
      <c r="UUS64" s="615"/>
      <c r="UUT64" s="615"/>
      <c r="UUU64" s="615"/>
      <c r="UUV64" s="869"/>
      <c r="UUW64" s="615"/>
      <c r="UUX64" s="615"/>
      <c r="UUY64" s="615"/>
      <c r="UUZ64" s="615"/>
      <c r="UVA64" s="615"/>
      <c r="UVB64" s="615"/>
      <c r="UVC64" s="615"/>
      <c r="UVD64" s="615"/>
      <c r="UVE64" s="615"/>
      <c r="UVF64" s="1420"/>
      <c r="UVG64" s="1420"/>
      <c r="UVH64" s="1420"/>
      <c r="UVI64" s="868"/>
      <c r="UVJ64" s="615"/>
      <c r="UVK64" s="615"/>
      <c r="UVL64" s="615"/>
      <c r="UVM64" s="869"/>
      <c r="UVN64" s="615"/>
      <c r="UVO64" s="615"/>
      <c r="UVP64" s="615"/>
      <c r="UVQ64" s="615"/>
      <c r="UVR64" s="615"/>
      <c r="UVS64" s="615"/>
      <c r="UVT64" s="615"/>
      <c r="UVU64" s="615"/>
      <c r="UVV64" s="615"/>
      <c r="UVW64" s="1420"/>
      <c r="UVX64" s="1420"/>
      <c r="UVY64" s="1420"/>
      <c r="UVZ64" s="868"/>
      <c r="UWA64" s="615"/>
      <c r="UWB64" s="615"/>
      <c r="UWC64" s="615"/>
      <c r="UWD64" s="869"/>
      <c r="UWE64" s="615"/>
      <c r="UWF64" s="615"/>
      <c r="UWG64" s="615"/>
      <c r="UWH64" s="615"/>
      <c r="UWI64" s="615"/>
      <c r="UWJ64" s="615"/>
      <c r="UWK64" s="615"/>
      <c r="UWL64" s="615"/>
      <c r="UWM64" s="615"/>
      <c r="UWN64" s="1420"/>
      <c r="UWO64" s="1420"/>
      <c r="UWP64" s="1420"/>
      <c r="UWQ64" s="868"/>
      <c r="UWR64" s="615"/>
      <c r="UWS64" s="615"/>
      <c r="UWT64" s="615"/>
      <c r="UWU64" s="869"/>
      <c r="UWV64" s="615"/>
      <c r="UWW64" s="615"/>
      <c r="UWX64" s="615"/>
      <c r="UWY64" s="615"/>
      <c r="UWZ64" s="615"/>
      <c r="UXA64" s="615"/>
      <c r="UXB64" s="615"/>
      <c r="UXC64" s="615"/>
      <c r="UXD64" s="615"/>
      <c r="UXE64" s="1420"/>
      <c r="UXF64" s="1420"/>
      <c r="UXG64" s="1420"/>
      <c r="UXH64" s="868"/>
      <c r="UXI64" s="615"/>
      <c r="UXJ64" s="615"/>
      <c r="UXK64" s="615"/>
      <c r="UXL64" s="869"/>
      <c r="UXM64" s="615"/>
      <c r="UXN64" s="615"/>
      <c r="UXO64" s="615"/>
      <c r="UXP64" s="615"/>
      <c r="UXQ64" s="615"/>
      <c r="UXR64" s="615"/>
      <c r="UXS64" s="615"/>
      <c r="UXT64" s="615"/>
      <c r="UXU64" s="615"/>
      <c r="UXV64" s="1420"/>
      <c r="UXW64" s="1420"/>
      <c r="UXX64" s="1420"/>
      <c r="UXY64" s="868"/>
      <c r="UXZ64" s="615"/>
      <c r="UYA64" s="615"/>
      <c r="UYB64" s="615"/>
      <c r="UYC64" s="869"/>
      <c r="UYD64" s="615"/>
      <c r="UYE64" s="615"/>
      <c r="UYF64" s="615"/>
      <c r="UYG64" s="615"/>
      <c r="UYH64" s="615"/>
      <c r="UYI64" s="615"/>
      <c r="UYJ64" s="615"/>
      <c r="UYK64" s="615"/>
      <c r="UYL64" s="615"/>
      <c r="UYM64" s="1420"/>
      <c r="UYN64" s="1420"/>
      <c r="UYO64" s="1420"/>
      <c r="UYP64" s="868"/>
      <c r="UYQ64" s="615"/>
      <c r="UYR64" s="615"/>
      <c r="UYS64" s="615"/>
      <c r="UYT64" s="869"/>
      <c r="UYU64" s="615"/>
      <c r="UYV64" s="615"/>
      <c r="UYW64" s="615"/>
      <c r="UYX64" s="615"/>
      <c r="UYY64" s="615"/>
      <c r="UYZ64" s="615"/>
      <c r="UZA64" s="615"/>
      <c r="UZB64" s="615"/>
      <c r="UZC64" s="615"/>
      <c r="UZD64" s="1420"/>
      <c r="UZE64" s="1420"/>
      <c r="UZF64" s="1420"/>
      <c r="UZG64" s="868"/>
      <c r="UZH64" s="615"/>
      <c r="UZI64" s="615"/>
      <c r="UZJ64" s="615"/>
      <c r="UZK64" s="869"/>
      <c r="UZL64" s="615"/>
      <c r="UZM64" s="615"/>
      <c r="UZN64" s="615"/>
      <c r="UZO64" s="615"/>
      <c r="UZP64" s="615"/>
      <c r="UZQ64" s="615"/>
      <c r="UZR64" s="615"/>
      <c r="UZS64" s="615"/>
      <c r="UZT64" s="615"/>
      <c r="UZU64" s="1420"/>
      <c r="UZV64" s="1420"/>
      <c r="UZW64" s="1420"/>
      <c r="UZX64" s="868"/>
      <c r="UZY64" s="615"/>
      <c r="UZZ64" s="615"/>
      <c r="VAA64" s="615"/>
      <c r="VAB64" s="869"/>
      <c r="VAC64" s="615"/>
      <c r="VAD64" s="615"/>
      <c r="VAE64" s="615"/>
      <c r="VAF64" s="615"/>
      <c r="VAG64" s="615"/>
      <c r="VAH64" s="615"/>
      <c r="VAI64" s="615"/>
      <c r="VAJ64" s="615"/>
      <c r="VAK64" s="615"/>
      <c r="VAL64" s="1420"/>
      <c r="VAM64" s="1420"/>
      <c r="VAN64" s="1420"/>
      <c r="VAO64" s="868"/>
      <c r="VAP64" s="615"/>
      <c r="VAQ64" s="615"/>
      <c r="VAR64" s="615"/>
      <c r="VAS64" s="869"/>
      <c r="VAT64" s="615"/>
      <c r="VAU64" s="615"/>
      <c r="VAV64" s="615"/>
      <c r="VAW64" s="615"/>
      <c r="VAX64" s="615"/>
      <c r="VAY64" s="615"/>
      <c r="VAZ64" s="615"/>
      <c r="VBA64" s="615"/>
      <c r="VBB64" s="615"/>
      <c r="VBC64" s="1420"/>
      <c r="VBD64" s="1420"/>
      <c r="VBE64" s="1420"/>
      <c r="VBF64" s="868"/>
      <c r="VBG64" s="615"/>
      <c r="VBH64" s="615"/>
      <c r="VBI64" s="615"/>
      <c r="VBJ64" s="869"/>
      <c r="VBK64" s="615"/>
      <c r="VBL64" s="615"/>
      <c r="VBM64" s="615"/>
      <c r="VBN64" s="615"/>
      <c r="VBO64" s="615"/>
      <c r="VBP64" s="615"/>
      <c r="VBQ64" s="615"/>
      <c r="VBR64" s="615"/>
      <c r="VBS64" s="615"/>
      <c r="VBT64" s="1420"/>
      <c r="VBU64" s="1420"/>
      <c r="VBV64" s="1420"/>
      <c r="VBW64" s="868"/>
      <c r="VBX64" s="615"/>
      <c r="VBY64" s="615"/>
      <c r="VBZ64" s="615"/>
      <c r="VCA64" s="869"/>
      <c r="VCB64" s="615"/>
      <c r="VCC64" s="615"/>
      <c r="VCD64" s="615"/>
      <c r="VCE64" s="615"/>
      <c r="VCF64" s="615"/>
      <c r="VCG64" s="615"/>
      <c r="VCH64" s="615"/>
      <c r="VCI64" s="615"/>
      <c r="VCJ64" s="615"/>
      <c r="VCK64" s="1420"/>
      <c r="VCL64" s="1420"/>
      <c r="VCM64" s="1420"/>
      <c r="VCN64" s="868"/>
      <c r="VCO64" s="615"/>
      <c r="VCP64" s="615"/>
      <c r="VCQ64" s="615"/>
      <c r="VCR64" s="869"/>
      <c r="VCS64" s="615"/>
      <c r="VCT64" s="615"/>
      <c r="VCU64" s="615"/>
      <c r="VCV64" s="615"/>
      <c r="VCW64" s="615"/>
      <c r="VCX64" s="615"/>
      <c r="VCY64" s="615"/>
      <c r="VCZ64" s="615"/>
      <c r="VDA64" s="615"/>
      <c r="VDB64" s="1420"/>
      <c r="VDC64" s="1420"/>
      <c r="VDD64" s="1420"/>
      <c r="VDE64" s="868"/>
      <c r="VDF64" s="615"/>
      <c r="VDG64" s="615"/>
      <c r="VDH64" s="615"/>
      <c r="VDI64" s="869"/>
      <c r="VDJ64" s="615"/>
      <c r="VDK64" s="615"/>
      <c r="VDL64" s="615"/>
      <c r="VDM64" s="615"/>
      <c r="VDN64" s="615"/>
      <c r="VDO64" s="615"/>
      <c r="VDP64" s="615"/>
      <c r="VDQ64" s="615"/>
      <c r="VDR64" s="615"/>
      <c r="VDS64" s="1420"/>
      <c r="VDT64" s="1420"/>
      <c r="VDU64" s="1420"/>
      <c r="VDV64" s="868"/>
      <c r="VDW64" s="615"/>
      <c r="VDX64" s="615"/>
      <c r="VDY64" s="615"/>
      <c r="VDZ64" s="869"/>
      <c r="VEA64" s="615"/>
      <c r="VEB64" s="615"/>
      <c r="VEC64" s="615"/>
      <c r="VED64" s="615"/>
      <c r="VEE64" s="615"/>
      <c r="VEF64" s="615"/>
      <c r="VEG64" s="615"/>
      <c r="VEH64" s="615"/>
      <c r="VEI64" s="615"/>
      <c r="VEJ64" s="1420"/>
      <c r="VEK64" s="1420"/>
      <c r="VEL64" s="1420"/>
      <c r="VEM64" s="868"/>
      <c r="VEN64" s="615"/>
      <c r="VEO64" s="615"/>
      <c r="VEP64" s="615"/>
      <c r="VEQ64" s="869"/>
      <c r="VER64" s="615"/>
      <c r="VES64" s="615"/>
      <c r="VET64" s="615"/>
      <c r="VEU64" s="615"/>
      <c r="VEV64" s="615"/>
      <c r="VEW64" s="615"/>
      <c r="VEX64" s="615"/>
      <c r="VEY64" s="615"/>
      <c r="VEZ64" s="615"/>
      <c r="VFA64" s="1420"/>
      <c r="VFB64" s="1420"/>
      <c r="VFC64" s="1420"/>
      <c r="VFD64" s="868"/>
      <c r="VFE64" s="615"/>
      <c r="VFF64" s="615"/>
      <c r="VFG64" s="615"/>
      <c r="VFH64" s="869"/>
      <c r="VFI64" s="615"/>
      <c r="VFJ64" s="615"/>
      <c r="VFK64" s="615"/>
      <c r="VFL64" s="615"/>
      <c r="VFM64" s="615"/>
      <c r="VFN64" s="615"/>
      <c r="VFO64" s="615"/>
      <c r="VFP64" s="615"/>
      <c r="VFQ64" s="615"/>
      <c r="VFR64" s="1420"/>
      <c r="VFS64" s="1420"/>
      <c r="VFT64" s="1420"/>
      <c r="VFU64" s="868"/>
      <c r="VFV64" s="615"/>
      <c r="VFW64" s="615"/>
      <c r="VFX64" s="615"/>
      <c r="VFY64" s="869"/>
      <c r="VFZ64" s="615"/>
      <c r="VGA64" s="615"/>
      <c r="VGB64" s="615"/>
      <c r="VGC64" s="615"/>
      <c r="VGD64" s="615"/>
      <c r="VGE64" s="615"/>
      <c r="VGF64" s="615"/>
      <c r="VGG64" s="615"/>
      <c r="VGH64" s="615"/>
      <c r="VGI64" s="1420"/>
      <c r="VGJ64" s="1420"/>
      <c r="VGK64" s="1420"/>
      <c r="VGL64" s="868"/>
      <c r="VGM64" s="615"/>
      <c r="VGN64" s="615"/>
      <c r="VGO64" s="615"/>
      <c r="VGP64" s="869"/>
      <c r="VGQ64" s="615"/>
      <c r="VGR64" s="615"/>
      <c r="VGS64" s="615"/>
      <c r="VGT64" s="615"/>
      <c r="VGU64" s="615"/>
      <c r="VGV64" s="615"/>
      <c r="VGW64" s="615"/>
      <c r="VGX64" s="615"/>
      <c r="VGY64" s="615"/>
      <c r="VGZ64" s="1420"/>
      <c r="VHA64" s="1420"/>
      <c r="VHB64" s="1420"/>
      <c r="VHC64" s="868"/>
      <c r="VHD64" s="615"/>
      <c r="VHE64" s="615"/>
      <c r="VHF64" s="615"/>
      <c r="VHG64" s="869"/>
      <c r="VHH64" s="615"/>
      <c r="VHI64" s="615"/>
      <c r="VHJ64" s="615"/>
      <c r="VHK64" s="615"/>
      <c r="VHL64" s="615"/>
      <c r="VHM64" s="615"/>
      <c r="VHN64" s="615"/>
      <c r="VHO64" s="615"/>
      <c r="VHP64" s="615"/>
      <c r="VHQ64" s="1420"/>
      <c r="VHR64" s="1420"/>
      <c r="VHS64" s="1420"/>
      <c r="VHT64" s="868"/>
      <c r="VHU64" s="615"/>
      <c r="VHV64" s="615"/>
      <c r="VHW64" s="615"/>
      <c r="VHX64" s="869"/>
      <c r="VHY64" s="615"/>
      <c r="VHZ64" s="615"/>
      <c r="VIA64" s="615"/>
      <c r="VIB64" s="615"/>
      <c r="VIC64" s="615"/>
      <c r="VID64" s="615"/>
      <c r="VIE64" s="615"/>
      <c r="VIF64" s="615"/>
      <c r="VIG64" s="615"/>
      <c r="VIH64" s="1420"/>
      <c r="VII64" s="1420"/>
      <c r="VIJ64" s="1420"/>
      <c r="VIK64" s="868"/>
      <c r="VIL64" s="615"/>
      <c r="VIM64" s="615"/>
      <c r="VIN64" s="615"/>
      <c r="VIO64" s="869"/>
      <c r="VIP64" s="615"/>
      <c r="VIQ64" s="615"/>
      <c r="VIR64" s="615"/>
      <c r="VIS64" s="615"/>
      <c r="VIT64" s="615"/>
      <c r="VIU64" s="615"/>
      <c r="VIV64" s="615"/>
      <c r="VIW64" s="615"/>
      <c r="VIX64" s="615"/>
      <c r="VIY64" s="1420"/>
      <c r="VIZ64" s="1420"/>
      <c r="VJA64" s="1420"/>
      <c r="VJB64" s="868"/>
      <c r="VJC64" s="615"/>
      <c r="VJD64" s="615"/>
      <c r="VJE64" s="615"/>
      <c r="VJF64" s="869"/>
      <c r="VJG64" s="615"/>
      <c r="VJH64" s="615"/>
      <c r="VJI64" s="615"/>
      <c r="VJJ64" s="615"/>
      <c r="VJK64" s="615"/>
      <c r="VJL64" s="615"/>
      <c r="VJM64" s="615"/>
      <c r="VJN64" s="615"/>
      <c r="VJO64" s="615"/>
      <c r="VJP64" s="1420"/>
      <c r="VJQ64" s="1420"/>
      <c r="VJR64" s="1420"/>
      <c r="VJS64" s="868"/>
      <c r="VJT64" s="615"/>
      <c r="VJU64" s="615"/>
      <c r="VJV64" s="615"/>
      <c r="VJW64" s="869"/>
      <c r="VJX64" s="615"/>
      <c r="VJY64" s="615"/>
      <c r="VJZ64" s="615"/>
      <c r="VKA64" s="615"/>
      <c r="VKB64" s="615"/>
      <c r="VKC64" s="615"/>
      <c r="VKD64" s="615"/>
      <c r="VKE64" s="615"/>
      <c r="VKF64" s="615"/>
      <c r="VKG64" s="1420"/>
      <c r="VKH64" s="1420"/>
      <c r="VKI64" s="1420"/>
      <c r="VKJ64" s="868"/>
      <c r="VKK64" s="615"/>
      <c r="VKL64" s="615"/>
      <c r="VKM64" s="615"/>
      <c r="VKN64" s="869"/>
      <c r="VKO64" s="615"/>
      <c r="VKP64" s="615"/>
      <c r="VKQ64" s="615"/>
      <c r="VKR64" s="615"/>
      <c r="VKS64" s="615"/>
      <c r="VKT64" s="615"/>
      <c r="VKU64" s="615"/>
      <c r="VKV64" s="615"/>
      <c r="VKW64" s="615"/>
      <c r="VKX64" s="1420"/>
      <c r="VKY64" s="1420"/>
      <c r="VKZ64" s="1420"/>
      <c r="VLA64" s="868"/>
      <c r="VLB64" s="615"/>
      <c r="VLC64" s="615"/>
      <c r="VLD64" s="615"/>
      <c r="VLE64" s="869"/>
      <c r="VLF64" s="615"/>
      <c r="VLG64" s="615"/>
      <c r="VLH64" s="615"/>
      <c r="VLI64" s="615"/>
      <c r="VLJ64" s="615"/>
      <c r="VLK64" s="615"/>
      <c r="VLL64" s="615"/>
      <c r="VLM64" s="615"/>
      <c r="VLN64" s="615"/>
      <c r="VLO64" s="1420"/>
      <c r="VLP64" s="1420"/>
      <c r="VLQ64" s="1420"/>
      <c r="VLR64" s="868"/>
      <c r="VLS64" s="615"/>
      <c r="VLT64" s="615"/>
      <c r="VLU64" s="615"/>
      <c r="VLV64" s="869"/>
      <c r="VLW64" s="615"/>
      <c r="VLX64" s="615"/>
      <c r="VLY64" s="615"/>
      <c r="VLZ64" s="615"/>
      <c r="VMA64" s="615"/>
      <c r="VMB64" s="615"/>
      <c r="VMC64" s="615"/>
      <c r="VMD64" s="615"/>
      <c r="VME64" s="615"/>
      <c r="VMF64" s="1420"/>
      <c r="VMG64" s="1420"/>
      <c r="VMH64" s="1420"/>
      <c r="VMI64" s="868"/>
      <c r="VMJ64" s="615"/>
      <c r="VMK64" s="615"/>
      <c r="VML64" s="615"/>
      <c r="VMM64" s="869"/>
      <c r="VMN64" s="615"/>
      <c r="VMO64" s="615"/>
      <c r="VMP64" s="615"/>
      <c r="VMQ64" s="615"/>
      <c r="VMR64" s="615"/>
      <c r="VMS64" s="615"/>
      <c r="VMT64" s="615"/>
      <c r="VMU64" s="615"/>
      <c r="VMV64" s="615"/>
      <c r="VMW64" s="1420"/>
      <c r="VMX64" s="1420"/>
      <c r="VMY64" s="1420"/>
      <c r="VMZ64" s="868"/>
      <c r="VNA64" s="615"/>
      <c r="VNB64" s="615"/>
      <c r="VNC64" s="615"/>
      <c r="VND64" s="869"/>
      <c r="VNE64" s="615"/>
      <c r="VNF64" s="615"/>
      <c r="VNG64" s="615"/>
      <c r="VNH64" s="615"/>
      <c r="VNI64" s="615"/>
      <c r="VNJ64" s="615"/>
      <c r="VNK64" s="615"/>
      <c r="VNL64" s="615"/>
      <c r="VNM64" s="615"/>
      <c r="VNN64" s="1420"/>
      <c r="VNO64" s="1420"/>
      <c r="VNP64" s="1420"/>
      <c r="VNQ64" s="868"/>
      <c r="VNR64" s="615"/>
      <c r="VNS64" s="615"/>
      <c r="VNT64" s="615"/>
      <c r="VNU64" s="869"/>
      <c r="VNV64" s="615"/>
      <c r="VNW64" s="615"/>
      <c r="VNX64" s="615"/>
      <c r="VNY64" s="615"/>
      <c r="VNZ64" s="615"/>
      <c r="VOA64" s="615"/>
      <c r="VOB64" s="615"/>
      <c r="VOC64" s="615"/>
      <c r="VOD64" s="615"/>
      <c r="VOE64" s="1420"/>
      <c r="VOF64" s="1420"/>
      <c r="VOG64" s="1420"/>
      <c r="VOH64" s="868"/>
      <c r="VOI64" s="615"/>
      <c r="VOJ64" s="615"/>
      <c r="VOK64" s="615"/>
      <c r="VOL64" s="869"/>
      <c r="VOM64" s="615"/>
      <c r="VON64" s="615"/>
      <c r="VOO64" s="615"/>
      <c r="VOP64" s="615"/>
      <c r="VOQ64" s="615"/>
      <c r="VOR64" s="615"/>
      <c r="VOS64" s="615"/>
      <c r="VOT64" s="615"/>
      <c r="VOU64" s="615"/>
      <c r="VOV64" s="1420"/>
      <c r="VOW64" s="1420"/>
      <c r="VOX64" s="1420"/>
      <c r="VOY64" s="868"/>
      <c r="VOZ64" s="615"/>
      <c r="VPA64" s="615"/>
      <c r="VPB64" s="615"/>
      <c r="VPC64" s="869"/>
      <c r="VPD64" s="615"/>
      <c r="VPE64" s="615"/>
      <c r="VPF64" s="615"/>
      <c r="VPG64" s="615"/>
      <c r="VPH64" s="615"/>
      <c r="VPI64" s="615"/>
      <c r="VPJ64" s="615"/>
      <c r="VPK64" s="615"/>
      <c r="VPL64" s="615"/>
      <c r="VPM64" s="1420"/>
      <c r="VPN64" s="1420"/>
      <c r="VPO64" s="1420"/>
      <c r="VPP64" s="868"/>
      <c r="VPQ64" s="615"/>
      <c r="VPR64" s="615"/>
      <c r="VPS64" s="615"/>
      <c r="VPT64" s="869"/>
      <c r="VPU64" s="615"/>
      <c r="VPV64" s="615"/>
      <c r="VPW64" s="615"/>
      <c r="VPX64" s="615"/>
      <c r="VPY64" s="615"/>
      <c r="VPZ64" s="615"/>
      <c r="VQA64" s="615"/>
      <c r="VQB64" s="615"/>
      <c r="VQC64" s="615"/>
      <c r="VQD64" s="1420"/>
      <c r="VQE64" s="1420"/>
      <c r="VQF64" s="1420"/>
      <c r="VQG64" s="868"/>
      <c r="VQH64" s="615"/>
      <c r="VQI64" s="615"/>
      <c r="VQJ64" s="615"/>
      <c r="VQK64" s="869"/>
      <c r="VQL64" s="615"/>
      <c r="VQM64" s="615"/>
      <c r="VQN64" s="615"/>
      <c r="VQO64" s="615"/>
      <c r="VQP64" s="615"/>
      <c r="VQQ64" s="615"/>
      <c r="VQR64" s="615"/>
      <c r="VQS64" s="615"/>
      <c r="VQT64" s="615"/>
      <c r="VQU64" s="1420"/>
      <c r="VQV64" s="1420"/>
      <c r="VQW64" s="1420"/>
      <c r="VQX64" s="868"/>
      <c r="VQY64" s="615"/>
      <c r="VQZ64" s="615"/>
      <c r="VRA64" s="615"/>
      <c r="VRB64" s="869"/>
      <c r="VRC64" s="615"/>
      <c r="VRD64" s="615"/>
      <c r="VRE64" s="615"/>
      <c r="VRF64" s="615"/>
      <c r="VRG64" s="615"/>
      <c r="VRH64" s="615"/>
      <c r="VRI64" s="615"/>
      <c r="VRJ64" s="615"/>
      <c r="VRK64" s="615"/>
      <c r="VRL64" s="1420"/>
      <c r="VRM64" s="1420"/>
      <c r="VRN64" s="1420"/>
      <c r="VRO64" s="868"/>
      <c r="VRP64" s="615"/>
      <c r="VRQ64" s="615"/>
      <c r="VRR64" s="615"/>
      <c r="VRS64" s="869"/>
      <c r="VRT64" s="615"/>
      <c r="VRU64" s="615"/>
      <c r="VRV64" s="615"/>
      <c r="VRW64" s="615"/>
      <c r="VRX64" s="615"/>
      <c r="VRY64" s="615"/>
      <c r="VRZ64" s="615"/>
      <c r="VSA64" s="615"/>
      <c r="VSB64" s="615"/>
      <c r="VSC64" s="1420"/>
      <c r="VSD64" s="1420"/>
      <c r="VSE64" s="1420"/>
      <c r="VSF64" s="868"/>
      <c r="VSG64" s="615"/>
      <c r="VSH64" s="615"/>
      <c r="VSI64" s="615"/>
      <c r="VSJ64" s="869"/>
      <c r="VSK64" s="615"/>
      <c r="VSL64" s="615"/>
      <c r="VSM64" s="615"/>
      <c r="VSN64" s="615"/>
      <c r="VSO64" s="615"/>
      <c r="VSP64" s="615"/>
      <c r="VSQ64" s="615"/>
      <c r="VSR64" s="615"/>
      <c r="VSS64" s="615"/>
      <c r="VST64" s="1420"/>
      <c r="VSU64" s="1420"/>
      <c r="VSV64" s="1420"/>
      <c r="VSW64" s="868"/>
      <c r="VSX64" s="615"/>
      <c r="VSY64" s="615"/>
      <c r="VSZ64" s="615"/>
      <c r="VTA64" s="869"/>
      <c r="VTB64" s="615"/>
      <c r="VTC64" s="615"/>
      <c r="VTD64" s="615"/>
      <c r="VTE64" s="615"/>
      <c r="VTF64" s="615"/>
      <c r="VTG64" s="615"/>
      <c r="VTH64" s="615"/>
      <c r="VTI64" s="615"/>
      <c r="VTJ64" s="615"/>
      <c r="VTK64" s="1420"/>
      <c r="VTL64" s="1420"/>
      <c r="VTM64" s="1420"/>
      <c r="VTN64" s="868"/>
      <c r="VTO64" s="615"/>
      <c r="VTP64" s="615"/>
      <c r="VTQ64" s="615"/>
      <c r="VTR64" s="869"/>
      <c r="VTS64" s="615"/>
      <c r="VTT64" s="615"/>
      <c r="VTU64" s="615"/>
      <c r="VTV64" s="615"/>
      <c r="VTW64" s="615"/>
      <c r="VTX64" s="615"/>
      <c r="VTY64" s="615"/>
      <c r="VTZ64" s="615"/>
      <c r="VUA64" s="615"/>
      <c r="VUB64" s="1420"/>
      <c r="VUC64" s="1420"/>
      <c r="VUD64" s="1420"/>
      <c r="VUE64" s="868"/>
      <c r="VUF64" s="615"/>
      <c r="VUG64" s="615"/>
      <c r="VUH64" s="615"/>
      <c r="VUI64" s="869"/>
      <c r="VUJ64" s="615"/>
      <c r="VUK64" s="615"/>
      <c r="VUL64" s="615"/>
      <c r="VUM64" s="615"/>
      <c r="VUN64" s="615"/>
      <c r="VUO64" s="615"/>
      <c r="VUP64" s="615"/>
      <c r="VUQ64" s="615"/>
      <c r="VUR64" s="615"/>
      <c r="VUS64" s="1420"/>
      <c r="VUT64" s="1420"/>
      <c r="VUU64" s="1420"/>
      <c r="VUV64" s="868"/>
      <c r="VUW64" s="615"/>
      <c r="VUX64" s="615"/>
      <c r="VUY64" s="615"/>
      <c r="VUZ64" s="869"/>
      <c r="VVA64" s="615"/>
      <c r="VVB64" s="615"/>
      <c r="VVC64" s="615"/>
      <c r="VVD64" s="615"/>
      <c r="VVE64" s="615"/>
      <c r="VVF64" s="615"/>
      <c r="VVG64" s="615"/>
      <c r="VVH64" s="615"/>
      <c r="VVI64" s="615"/>
      <c r="VVJ64" s="1420"/>
      <c r="VVK64" s="1420"/>
      <c r="VVL64" s="1420"/>
      <c r="VVM64" s="868"/>
      <c r="VVN64" s="615"/>
      <c r="VVO64" s="615"/>
      <c r="VVP64" s="615"/>
      <c r="VVQ64" s="869"/>
      <c r="VVR64" s="615"/>
      <c r="VVS64" s="615"/>
      <c r="VVT64" s="615"/>
      <c r="VVU64" s="615"/>
      <c r="VVV64" s="615"/>
      <c r="VVW64" s="615"/>
      <c r="VVX64" s="615"/>
      <c r="VVY64" s="615"/>
      <c r="VVZ64" s="615"/>
      <c r="VWA64" s="1420"/>
      <c r="VWB64" s="1420"/>
      <c r="VWC64" s="1420"/>
      <c r="VWD64" s="868"/>
      <c r="VWE64" s="615"/>
      <c r="VWF64" s="615"/>
      <c r="VWG64" s="615"/>
      <c r="VWH64" s="869"/>
      <c r="VWI64" s="615"/>
      <c r="VWJ64" s="615"/>
      <c r="VWK64" s="615"/>
      <c r="VWL64" s="615"/>
      <c r="VWM64" s="615"/>
      <c r="VWN64" s="615"/>
      <c r="VWO64" s="615"/>
      <c r="VWP64" s="615"/>
      <c r="VWQ64" s="615"/>
      <c r="VWR64" s="1420"/>
      <c r="VWS64" s="1420"/>
      <c r="VWT64" s="1420"/>
      <c r="VWU64" s="868"/>
      <c r="VWV64" s="615"/>
      <c r="VWW64" s="615"/>
      <c r="VWX64" s="615"/>
      <c r="VWY64" s="869"/>
      <c r="VWZ64" s="615"/>
      <c r="VXA64" s="615"/>
      <c r="VXB64" s="615"/>
      <c r="VXC64" s="615"/>
      <c r="VXD64" s="615"/>
      <c r="VXE64" s="615"/>
      <c r="VXF64" s="615"/>
      <c r="VXG64" s="615"/>
      <c r="VXH64" s="615"/>
      <c r="VXI64" s="1420"/>
      <c r="VXJ64" s="1420"/>
      <c r="VXK64" s="1420"/>
      <c r="VXL64" s="868"/>
      <c r="VXM64" s="615"/>
      <c r="VXN64" s="615"/>
      <c r="VXO64" s="615"/>
      <c r="VXP64" s="869"/>
      <c r="VXQ64" s="615"/>
      <c r="VXR64" s="615"/>
      <c r="VXS64" s="615"/>
      <c r="VXT64" s="615"/>
      <c r="VXU64" s="615"/>
      <c r="VXV64" s="615"/>
      <c r="VXW64" s="615"/>
      <c r="VXX64" s="615"/>
      <c r="VXY64" s="615"/>
      <c r="VXZ64" s="1420"/>
      <c r="VYA64" s="1420"/>
      <c r="VYB64" s="1420"/>
      <c r="VYC64" s="868"/>
      <c r="VYD64" s="615"/>
      <c r="VYE64" s="615"/>
      <c r="VYF64" s="615"/>
      <c r="VYG64" s="869"/>
      <c r="VYH64" s="615"/>
      <c r="VYI64" s="615"/>
      <c r="VYJ64" s="615"/>
      <c r="VYK64" s="615"/>
      <c r="VYL64" s="615"/>
      <c r="VYM64" s="615"/>
      <c r="VYN64" s="615"/>
      <c r="VYO64" s="615"/>
      <c r="VYP64" s="615"/>
      <c r="VYQ64" s="1420"/>
      <c r="VYR64" s="1420"/>
      <c r="VYS64" s="1420"/>
      <c r="VYT64" s="868"/>
      <c r="VYU64" s="615"/>
      <c r="VYV64" s="615"/>
      <c r="VYW64" s="615"/>
      <c r="VYX64" s="869"/>
      <c r="VYY64" s="615"/>
      <c r="VYZ64" s="615"/>
      <c r="VZA64" s="615"/>
      <c r="VZB64" s="615"/>
      <c r="VZC64" s="615"/>
      <c r="VZD64" s="615"/>
      <c r="VZE64" s="615"/>
      <c r="VZF64" s="615"/>
      <c r="VZG64" s="615"/>
      <c r="VZH64" s="1420"/>
      <c r="VZI64" s="1420"/>
      <c r="VZJ64" s="1420"/>
      <c r="VZK64" s="868"/>
      <c r="VZL64" s="615"/>
      <c r="VZM64" s="615"/>
      <c r="VZN64" s="615"/>
      <c r="VZO64" s="869"/>
      <c r="VZP64" s="615"/>
      <c r="VZQ64" s="615"/>
      <c r="VZR64" s="615"/>
      <c r="VZS64" s="615"/>
      <c r="VZT64" s="615"/>
      <c r="VZU64" s="615"/>
      <c r="VZV64" s="615"/>
      <c r="VZW64" s="615"/>
      <c r="VZX64" s="615"/>
      <c r="VZY64" s="1420"/>
      <c r="VZZ64" s="1420"/>
      <c r="WAA64" s="1420"/>
      <c r="WAB64" s="868"/>
      <c r="WAC64" s="615"/>
      <c r="WAD64" s="615"/>
      <c r="WAE64" s="615"/>
      <c r="WAF64" s="869"/>
      <c r="WAG64" s="615"/>
      <c r="WAH64" s="615"/>
      <c r="WAI64" s="615"/>
      <c r="WAJ64" s="615"/>
      <c r="WAK64" s="615"/>
      <c r="WAL64" s="615"/>
      <c r="WAM64" s="615"/>
      <c r="WAN64" s="615"/>
      <c r="WAO64" s="615"/>
      <c r="WAP64" s="1420"/>
      <c r="WAQ64" s="1420"/>
      <c r="WAR64" s="1420"/>
      <c r="WAS64" s="868"/>
      <c r="WAT64" s="615"/>
      <c r="WAU64" s="615"/>
      <c r="WAV64" s="615"/>
      <c r="WAW64" s="869"/>
      <c r="WAX64" s="615"/>
      <c r="WAY64" s="615"/>
      <c r="WAZ64" s="615"/>
      <c r="WBA64" s="615"/>
      <c r="WBB64" s="615"/>
      <c r="WBC64" s="615"/>
      <c r="WBD64" s="615"/>
      <c r="WBE64" s="615"/>
      <c r="WBF64" s="615"/>
      <c r="WBG64" s="1420"/>
      <c r="WBH64" s="1420"/>
      <c r="WBI64" s="1420"/>
      <c r="WBJ64" s="868"/>
      <c r="WBK64" s="615"/>
      <c r="WBL64" s="615"/>
      <c r="WBM64" s="615"/>
      <c r="WBN64" s="869"/>
      <c r="WBO64" s="615"/>
      <c r="WBP64" s="615"/>
      <c r="WBQ64" s="615"/>
      <c r="WBR64" s="615"/>
      <c r="WBS64" s="615"/>
      <c r="WBT64" s="615"/>
      <c r="WBU64" s="615"/>
      <c r="WBV64" s="615"/>
      <c r="WBW64" s="615"/>
      <c r="WBX64" s="1420"/>
      <c r="WBY64" s="1420"/>
      <c r="WBZ64" s="1420"/>
      <c r="WCA64" s="868"/>
      <c r="WCB64" s="615"/>
      <c r="WCC64" s="615"/>
      <c r="WCD64" s="615"/>
      <c r="WCE64" s="869"/>
      <c r="WCF64" s="615"/>
      <c r="WCG64" s="615"/>
      <c r="WCH64" s="615"/>
      <c r="WCI64" s="615"/>
      <c r="WCJ64" s="615"/>
      <c r="WCK64" s="615"/>
      <c r="WCL64" s="615"/>
      <c r="WCM64" s="615"/>
      <c r="WCN64" s="615"/>
      <c r="WCO64" s="1420"/>
      <c r="WCP64" s="1420"/>
      <c r="WCQ64" s="1420"/>
      <c r="WCR64" s="868"/>
      <c r="WCS64" s="615"/>
      <c r="WCT64" s="615"/>
      <c r="WCU64" s="615"/>
      <c r="WCV64" s="869"/>
      <c r="WCW64" s="615"/>
      <c r="WCX64" s="615"/>
      <c r="WCY64" s="615"/>
      <c r="WCZ64" s="615"/>
      <c r="WDA64" s="615"/>
      <c r="WDB64" s="615"/>
      <c r="WDC64" s="615"/>
      <c r="WDD64" s="615"/>
      <c r="WDE64" s="615"/>
      <c r="WDF64" s="1420"/>
      <c r="WDG64" s="1420"/>
      <c r="WDH64" s="1420"/>
      <c r="WDI64" s="868"/>
      <c r="WDJ64" s="615"/>
      <c r="WDK64" s="615"/>
      <c r="WDL64" s="615"/>
      <c r="WDM64" s="869"/>
      <c r="WDN64" s="615"/>
      <c r="WDO64" s="615"/>
      <c r="WDP64" s="615"/>
      <c r="WDQ64" s="615"/>
      <c r="WDR64" s="615"/>
      <c r="WDS64" s="615"/>
      <c r="WDT64" s="615"/>
      <c r="WDU64" s="615"/>
      <c r="WDV64" s="615"/>
      <c r="WDW64" s="1420"/>
      <c r="WDX64" s="1420"/>
      <c r="WDY64" s="1420"/>
      <c r="WDZ64" s="868"/>
      <c r="WEA64" s="615"/>
      <c r="WEB64" s="615"/>
      <c r="WEC64" s="615"/>
      <c r="WED64" s="869"/>
      <c r="WEE64" s="615"/>
      <c r="WEF64" s="615"/>
      <c r="WEG64" s="615"/>
      <c r="WEH64" s="615"/>
      <c r="WEI64" s="615"/>
      <c r="WEJ64" s="615"/>
      <c r="WEK64" s="615"/>
      <c r="WEL64" s="615"/>
      <c r="WEM64" s="615"/>
      <c r="WEN64" s="1420"/>
      <c r="WEO64" s="1420"/>
      <c r="WEP64" s="1420"/>
      <c r="WEQ64" s="868"/>
      <c r="WER64" s="615"/>
      <c r="WES64" s="615"/>
      <c r="WET64" s="615"/>
      <c r="WEU64" s="869"/>
      <c r="WEV64" s="615"/>
      <c r="WEW64" s="615"/>
      <c r="WEX64" s="615"/>
      <c r="WEY64" s="615"/>
      <c r="WEZ64" s="615"/>
      <c r="WFA64" s="615"/>
      <c r="WFB64" s="615"/>
      <c r="WFC64" s="615"/>
      <c r="WFD64" s="615"/>
      <c r="WFE64" s="1420"/>
      <c r="WFF64" s="1420"/>
      <c r="WFG64" s="1420"/>
      <c r="WFH64" s="868"/>
      <c r="WFI64" s="615"/>
      <c r="WFJ64" s="615"/>
      <c r="WFK64" s="615"/>
      <c r="WFL64" s="869"/>
      <c r="WFM64" s="615"/>
      <c r="WFN64" s="615"/>
      <c r="WFO64" s="615"/>
      <c r="WFP64" s="615"/>
      <c r="WFQ64" s="615"/>
      <c r="WFR64" s="615"/>
      <c r="WFS64" s="615"/>
      <c r="WFT64" s="615"/>
      <c r="WFU64" s="615"/>
      <c r="WFV64" s="1420"/>
      <c r="WFW64" s="1420"/>
      <c r="WFX64" s="1420"/>
      <c r="WFY64" s="868"/>
      <c r="WFZ64" s="615"/>
      <c r="WGA64" s="615"/>
      <c r="WGB64" s="615"/>
      <c r="WGC64" s="869"/>
      <c r="WGD64" s="615"/>
      <c r="WGE64" s="615"/>
      <c r="WGF64" s="615"/>
      <c r="WGG64" s="615"/>
      <c r="WGH64" s="615"/>
      <c r="WGI64" s="615"/>
      <c r="WGJ64" s="615"/>
      <c r="WGK64" s="615"/>
      <c r="WGL64" s="615"/>
      <c r="WGM64" s="1420"/>
      <c r="WGN64" s="1420"/>
      <c r="WGO64" s="1420"/>
      <c r="WGP64" s="868"/>
      <c r="WGQ64" s="615"/>
      <c r="WGR64" s="615"/>
      <c r="WGS64" s="615"/>
      <c r="WGT64" s="869"/>
      <c r="WGU64" s="615"/>
      <c r="WGV64" s="615"/>
      <c r="WGW64" s="615"/>
      <c r="WGX64" s="615"/>
      <c r="WGY64" s="615"/>
      <c r="WGZ64" s="615"/>
      <c r="WHA64" s="615"/>
      <c r="WHB64" s="615"/>
      <c r="WHC64" s="615"/>
      <c r="WHD64" s="1420"/>
      <c r="WHE64" s="1420"/>
      <c r="WHF64" s="1420"/>
      <c r="WHG64" s="868"/>
      <c r="WHH64" s="615"/>
      <c r="WHI64" s="615"/>
      <c r="WHJ64" s="615"/>
      <c r="WHK64" s="869"/>
      <c r="WHL64" s="615"/>
      <c r="WHM64" s="615"/>
      <c r="WHN64" s="615"/>
      <c r="WHO64" s="615"/>
      <c r="WHP64" s="615"/>
      <c r="WHQ64" s="615"/>
      <c r="WHR64" s="615"/>
      <c r="WHS64" s="615"/>
      <c r="WHT64" s="615"/>
      <c r="WHU64" s="1420"/>
      <c r="WHV64" s="1420"/>
      <c r="WHW64" s="1420"/>
      <c r="WHX64" s="868"/>
      <c r="WHY64" s="615"/>
      <c r="WHZ64" s="615"/>
      <c r="WIA64" s="615"/>
      <c r="WIB64" s="869"/>
      <c r="WIC64" s="615"/>
      <c r="WID64" s="615"/>
      <c r="WIE64" s="615"/>
      <c r="WIF64" s="615"/>
      <c r="WIG64" s="615"/>
      <c r="WIH64" s="615"/>
      <c r="WII64" s="615"/>
      <c r="WIJ64" s="615"/>
      <c r="WIK64" s="615"/>
      <c r="WIL64" s="1420"/>
      <c r="WIM64" s="1420"/>
      <c r="WIN64" s="1420"/>
      <c r="WIO64" s="868"/>
      <c r="WIP64" s="615"/>
      <c r="WIQ64" s="615"/>
      <c r="WIR64" s="615"/>
      <c r="WIS64" s="869"/>
      <c r="WIT64" s="615"/>
      <c r="WIU64" s="615"/>
      <c r="WIV64" s="615"/>
      <c r="WIW64" s="615"/>
      <c r="WIX64" s="615"/>
      <c r="WIY64" s="615"/>
      <c r="WIZ64" s="615"/>
      <c r="WJA64" s="615"/>
      <c r="WJB64" s="615"/>
      <c r="WJC64" s="1420"/>
      <c r="WJD64" s="1420"/>
      <c r="WJE64" s="1420"/>
      <c r="WJF64" s="868"/>
      <c r="WJG64" s="615"/>
      <c r="WJH64" s="615"/>
      <c r="WJI64" s="615"/>
      <c r="WJJ64" s="869"/>
      <c r="WJK64" s="615"/>
      <c r="WJL64" s="615"/>
      <c r="WJM64" s="615"/>
      <c r="WJN64" s="615"/>
      <c r="WJO64" s="615"/>
      <c r="WJP64" s="615"/>
      <c r="WJQ64" s="615"/>
      <c r="WJR64" s="615"/>
      <c r="WJS64" s="615"/>
      <c r="WJT64" s="1420"/>
      <c r="WJU64" s="1420"/>
      <c r="WJV64" s="1420"/>
      <c r="WJW64" s="868"/>
      <c r="WJX64" s="615"/>
      <c r="WJY64" s="615"/>
      <c r="WJZ64" s="615"/>
      <c r="WKA64" s="869"/>
      <c r="WKB64" s="615"/>
      <c r="WKC64" s="615"/>
      <c r="WKD64" s="615"/>
      <c r="WKE64" s="615"/>
      <c r="WKF64" s="615"/>
      <c r="WKG64" s="615"/>
      <c r="WKH64" s="615"/>
      <c r="WKI64" s="615"/>
      <c r="WKJ64" s="615"/>
      <c r="WKK64" s="1420"/>
      <c r="WKL64" s="1420"/>
      <c r="WKM64" s="1420"/>
      <c r="WKN64" s="868"/>
      <c r="WKO64" s="615"/>
      <c r="WKP64" s="615"/>
      <c r="WKQ64" s="615"/>
      <c r="WKR64" s="869"/>
      <c r="WKS64" s="615"/>
      <c r="WKT64" s="615"/>
      <c r="WKU64" s="615"/>
      <c r="WKV64" s="615"/>
      <c r="WKW64" s="615"/>
      <c r="WKX64" s="615"/>
      <c r="WKY64" s="615"/>
      <c r="WKZ64" s="615"/>
      <c r="WLA64" s="615"/>
      <c r="WLB64" s="1420"/>
      <c r="WLC64" s="1420"/>
      <c r="WLD64" s="1420"/>
      <c r="WLE64" s="868"/>
      <c r="WLF64" s="615"/>
      <c r="WLG64" s="615"/>
      <c r="WLH64" s="615"/>
      <c r="WLI64" s="869"/>
      <c r="WLJ64" s="615"/>
      <c r="WLK64" s="615"/>
      <c r="WLL64" s="615"/>
      <c r="WLM64" s="615"/>
      <c r="WLN64" s="615"/>
      <c r="WLO64" s="615"/>
      <c r="WLP64" s="615"/>
      <c r="WLQ64" s="615"/>
      <c r="WLR64" s="615"/>
      <c r="WLS64" s="1420"/>
      <c r="WLT64" s="1420"/>
      <c r="WLU64" s="1420"/>
      <c r="WLV64" s="868"/>
      <c r="WLW64" s="615"/>
      <c r="WLX64" s="615"/>
      <c r="WLY64" s="615"/>
      <c r="WLZ64" s="869"/>
      <c r="WMA64" s="615"/>
      <c r="WMB64" s="615"/>
      <c r="WMC64" s="615"/>
      <c r="WMD64" s="615"/>
      <c r="WME64" s="615"/>
      <c r="WMF64" s="615"/>
      <c r="WMG64" s="615"/>
      <c r="WMH64" s="615"/>
      <c r="WMI64" s="615"/>
      <c r="WMJ64" s="1420"/>
      <c r="WMK64" s="1420"/>
      <c r="WML64" s="1420"/>
      <c r="WMM64" s="868"/>
      <c r="WMN64" s="615"/>
      <c r="WMO64" s="615"/>
      <c r="WMP64" s="615"/>
      <c r="WMQ64" s="869"/>
      <c r="WMR64" s="615"/>
      <c r="WMS64" s="615"/>
      <c r="WMT64" s="615"/>
      <c r="WMU64" s="615"/>
      <c r="WMV64" s="615"/>
      <c r="WMW64" s="615"/>
      <c r="WMX64" s="615"/>
      <c r="WMY64" s="615"/>
      <c r="WMZ64" s="615"/>
      <c r="WNA64" s="1420"/>
      <c r="WNB64" s="1420"/>
      <c r="WNC64" s="1420"/>
      <c r="WND64" s="868"/>
      <c r="WNE64" s="615"/>
      <c r="WNF64" s="615"/>
      <c r="WNG64" s="615"/>
      <c r="WNH64" s="869"/>
      <c r="WNI64" s="615"/>
      <c r="WNJ64" s="615"/>
      <c r="WNK64" s="615"/>
      <c r="WNL64" s="615"/>
      <c r="WNM64" s="615"/>
      <c r="WNN64" s="615"/>
      <c r="WNO64" s="615"/>
      <c r="WNP64" s="615"/>
      <c r="WNQ64" s="615"/>
      <c r="WNR64" s="1420"/>
      <c r="WNS64" s="1420"/>
      <c r="WNT64" s="1420"/>
      <c r="WNU64" s="868"/>
      <c r="WNV64" s="615"/>
      <c r="WNW64" s="615"/>
      <c r="WNX64" s="615"/>
      <c r="WNY64" s="869"/>
      <c r="WNZ64" s="615"/>
      <c r="WOA64" s="615"/>
      <c r="WOB64" s="615"/>
      <c r="WOC64" s="615"/>
      <c r="WOD64" s="615"/>
      <c r="WOE64" s="615"/>
      <c r="WOF64" s="615"/>
      <c r="WOG64" s="615"/>
      <c r="WOH64" s="615"/>
      <c r="WOI64" s="1420"/>
      <c r="WOJ64" s="1420"/>
      <c r="WOK64" s="1420"/>
      <c r="WOL64" s="868"/>
      <c r="WOM64" s="615"/>
      <c r="WON64" s="615"/>
      <c r="WOO64" s="615"/>
      <c r="WOP64" s="869"/>
      <c r="WOQ64" s="615"/>
      <c r="WOR64" s="615"/>
      <c r="WOS64" s="615"/>
      <c r="WOT64" s="615"/>
      <c r="WOU64" s="615"/>
      <c r="WOV64" s="615"/>
      <c r="WOW64" s="615"/>
      <c r="WOX64" s="615"/>
      <c r="WOY64" s="615"/>
      <c r="WOZ64" s="1420"/>
      <c r="WPA64" s="1420"/>
      <c r="WPB64" s="1420"/>
      <c r="WPC64" s="868"/>
      <c r="WPD64" s="615"/>
      <c r="WPE64" s="615"/>
      <c r="WPF64" s="615"/>
      <c r="WPG64" s="869"/>
      <c r="WPH64" s="615"/>
      <c r="WPI64" s="615"/>
      <c r="WPJ64" s="615"/>
      <c r="WPK64" s="615"/>
      <c r="WPL64" s="615"/>
      <c r="WPM64" s="615"/>
      <c r="WPN64" s="615"/>
      <c r="WPO64" s="615"/>
      <c r="WPP64" s="615"/>
      <c r="WPQ64" s="1420"/>
      <c r="WPR64" s="1420"/>
      <c r="WPS64" s="1420"/>
      <c r="WPT64" s="868"/>
      <c r="WPU64" s="615"/>
      <c r="WPV64" s="615"/>
      <c r="WPW64" s="615"/>
      <c r="WPX64" s="869"/>
      <c r="WPY64" s="615"/>
      <c r="WPZ64" s="615"/>
      <c r="WQA64" s="615"/>
      <c r="WQB64" s="615"/>
      <c r="WQC64" s="615"/>
      <c r="WQD64" s="615"/>
      <c r="WQE64" s="615"/>
      <c r="WQF64" s="615"/>
      <c r="WQG64" s="615"/>
      <c r="WQH64" s="1420"/>
      <c r="WQI64" s="1420"/>
      <c r="WQJ64" s="1420"/>
      <c r="WQK64" s="868"/>
      <c r="WQL64" s="615"/>
      <c r="WQM64" s="615"/>
      <c r="WQN64" s="615"/>
      <c r="WQO64" s="869"/>
      <c r="WQP64" s="615"/>
      <c r="WQQ64" s="615"/>
      <c r="WQR64" s="615"/>
      <c r="WQS64" s="615"/>
      <c r="WQT64" s="615"/>
      <c r="WQU64" s="615"/>
      <c r="WQV64" s="615"/>
      <c r="WQW64" s="615"/>
      <c r="WQX64" s="615"/>
      <c r="WQY64" s="1420"/>
      <c r="WQZ64" s="1420"/>
      <c r="WRA64" s="1420"/>
      <c r="WRB64" s="868"/>
      <c r="WRC64" s="615"/>
      <c r="WRD64" s="615"/>
      <c r="WRE64" s="615"/>
      <c r="WRF64" s="869"/>
      <c r="WRG64" s="615"/>
      <c r="WRH64" s="615"/>
      <c r="WRI64" s="615"/>
      <c r="WRJ64" s="615"/>
      <c r="WRK64" s="615"/>
      <c r="WRL64" s="615"/>
      <c r="WRM64" s="615"/>
      <c r="WRN64" s="615"/>
      <c r="WRO64" s="615"/>
      <c r="WRP64" s="1420"/>
      <c r="WRQ64" s="1420"/>
      <c r="WRR64" s="1420"/>
      <c r="WRS64" s="868"/>
      <c r="WRT64" s="615"/>
      <c r="WRU64" s="615"/>
      <c r="WRV64" s="615"/>
      <c r="WRW64" s="869"/>
      <c r="WRX64" s="615"/>
      <c r="WRY64" s="615"/>
      <c r="WRZ64" s="615"/>
      <c r="WSA64" s="615"/>
      <c r="WSB64" s="615"/>
      <c r="WSC64" s="615"/>
      <c r="WSD64" s="615"/>
      <c r="WSE64" s="615"/>
      <c r="WSF64" s="615"/>
      <c r="WSG64" s="1420"/>
      <c r="WSH64" s="1420"/>
      <c r="WSI64" s="1420"/>
      <c r="WSJ64" s="868"/>
      <c r="WSK64" s="615"/>
      <c r="WSL64" s="615"/>
      <c r="WSM64" s="615"/>
      <c r="WSN64" s="869"/>
      <c r="WSO64" s="615"/>
      <c r="WSP64" s="615"/>
      <c r="WSQ64" s="615"/>
      <c r="WSR64" s="615"/>
      <c r="WSS64" s="615"/>
      <c r="WST64" s="615"/>
      <c r="WSU64" s="615"/>
      <c r="WSV64" s="615"/>
      <c r="WSW64" s="615"/>
      <c r="WSX64" s="1420"/>
      <c r="WSY64" s="1420"/>
      <c r="WSZ64" s="1420"/>
      <c r="WTA64" s="868"/>
      <c r="WTB64" s="615"/>
      <c r="WTC64" s="615"/>
      <c r="WTD64" s="615"/>
      <c r="WTE64" s="869"/>
      <c r="WTF64" s="615"/>
      <c r="WTG64" s="615"/>
      <c r="WTH64" s="615"/>
      <c r="WTI64" s="615"/>
      <c r="WTJ64" s="615"/>
      <c r="WTK64" s="615"/>
      <c r="WTL64" s="615"/>
      <c r="WTM64" s="615"/>
      <c r="WTN64" s="615"/>
      <c r="WTO64" s="1420"/>
      <c r="WTP64" s="1420"/>
      <c r="WTQ64" s="1420"/>
      <c r="WTR64" s="868"/>
      <c r="WTS64" s="615"/>
      <c r="WTT64" s="615"/>
      <c r="WTU64" s="615"/>
      <c r="WTV64" s="869"/>
      <c r="WTW64" s="615"/>
      <c r="WTX64" s="615"/>
      <c r="WTY64" s="615"/>
      <c r="WTZ64" s="615"/>
      <c r="WUA64" s="615"/>
      <c r="WUB64" s="615"/>
      <c r="WUC64" s="615"/>
      <c r="WUD64" s="615"/>
      <c r="WUE64" s="615"/>
      <c r="WUF64" s="1420"/>
      <c r="WUG64" s="1420"/>
      <c r="WUH64" s="1420"/>
      <c r="WUI64" s="868"/>
      <c r="WUJ64" s="615"/>
      <c r="WUK64" s="615"/>
      <c r="WUL64" s="615"/>
      <c r="WUM64" s="869"/>
      <c r="WUN64" s="615"/>
      <c r="WUO64" s="615"/>
      <c r="WUP64" s="615"/>
      <c r="WUQ64" s="615"/>
      <c r="WUR64" s="615"/>
      <c r="WUS64" s="615"/>
      <c r="WUT64" s="615"/>
      <c r="WUU64" s="615"/>
      <c r="WUV64" s="615"/>
      <c r="WUW64" s="1420"/>
      <c r="WUX64" s="1420"/>
      <c r="WUY64" s="1420"/>
      <c r="WUZ64" s="868"/>
      <c r="WVA64" s="615"/>
      <c r="WVB64" s="615"/>
      <c r="WVC64" s="615"/>
      <c r="WVD64" s="869"/>
      <c r="WVE64" s="615"/>
      <c r="WVF64" s="615"/>
      <c r="WVG64" s="615"/>
      <c r="WVH64" s="615"/>
      <c r="WVI64" s="615"/>
      <c r="WVJ64" s="615"/>
      <c r="WVK64" s="615"/>
      <c r="WVL64" s="615"/>
      <c r="WVM64" s="615"/>
      <c r="WVN64" s="1420"/>
      <c r="WVO64" s="1420"/>
      <c r="WVP64" s="1420"/>
      <c r="WVQ64" s="868"/>
      <c r="WVR64" s="615"/>
      <c r="WVS64" s="615"/>
      <c r="WVT64" s="615"/>
      <c r="WVU64" s="869"/>
      <c r="WVV64" s="615"/>
      <c r="WVW64" s="615"/>
      <c r="WVX64" s="615"/>
      <c r="WVY64" s="615"/>
      <c r="WVZ64" s="615"/>
      <c r="WWA64" s="615"/>
      <c r="WWB64" s="615"/>
      <c r="WWC64" s="615"/>
      <c r="WWD64" s="615"/>
      <c r="WWE64" s="1420"/>
      <c r="WWF64" s="1420"/>
      <c r="WWG64" s="1420"/>
      <c r="WWH64" s="868"/>
      <c r="WWI64" s="615"/>
      <c r="WWJ64" s="615"/>
      <c r="WWK64" s="615"/>
      <c r="WWL64" s="869"/>
      <c r="WWM64" s="615"/>
      <c r="WWN64" s="615"/>
      <c r="WWO64" s="615"/>
      <c r="WWP64" s="615"/>
      <c r="WWQ64" s="615"/>
      <c r="WWR64" s="615"/>
      <c r="WWS64" s="615"/>
      <c r="WWT64" s="615"/>
      <c r="WWU64" s="615"/>
      <c r="WWV64" s="1420"/>
      <c r="WWW64" s="1420"/>
      <c r="WWX64" s="1420"/>
      <c r="WWY64" s="868"/>
      <c r="WWZ64" s="615"/>
      <c r="WXA64" s="615"/>
      <c r="WXB64" s="615"/>
      <c r="WXC64" s="869"/>
      <c r="WXD64" s="615"/>
      <c r="WXE64" s="615"/>
      <c r="WXF64" s="615"/>
      <c r="WXG64" s="615"/>
      <c r="WXH64" s="615"/>
      <c r="WXI64" s="615"/>
      <c r="WXJ64" s="615"/>
      <c r="WXK64" s="615"/>
      <c r="WXL64" s="615"/>
      <c r="WXM64" s="1420"/>
      <c r="WXN64" s="1420"/>
      <c r="WXO64" s="1420"/>
      <c r="WXP64" s="868"/>
      <c r="WXQ64" s="615"/>
      <c r="WXR64" s="615"/>
      <c r="WXS64" s="615"/>
      <c r="WXT64" s="869"/>
      <c r="WXU64" s="615"/>
      <c r="WXV64" s="615"/>
      <c r="WXW64" s="615"/>
      <c r="WXX64" s="615"/>
      <c r="WXY64" s="615"/>
      <c r="WXZ64" s="615"/>
      <c r="WYA64" s="615"/>
      <c r="WYB64" s="615"/>
      <c r="WYC64" s="615"/>
      <c r="WYD64" s="1420"/>
      <c r="WYE64" s="1420"/>
      <c r="WYF64" s="1420"/>
      <c r="WYG64" s="868"/>
      <c r="WYH64" s="615"/>
      <c r="WYI64" s="615"/>
      <c r="WYJ64" s="615"/>
      <c r="WYK64" s="869"/>
      <c r="WYL64" s="615"/>
      <c r="WYM64" s="615"/>
      <c r="WYN64" s="615"/>
      <c r="WYO64" s="615"/>
      <c r="WYP64" s="615"/>
      <c r="WYQ64" s="615"/>
      <c r="WYR64" s="615"/>
      <c r="WYS64" s="615"/>
      <c r="WYT64" s="615"/>
      <c r="WYU64" s="1420"/>
      <c r="WYV64" s="1420"/>
      <c r="WYW64" s="1420"/>
      <c r="WYX64" s="868"/>
      <c r="WYY64" s="615"/>
      <c r="WYZ64" s="615"/>
      <c r="WZA64" s="615"/>
      <c r="WZB64" s="869"/>
      <c r="WZC64" s="615"/>
      <c r="WZD64" s="615"/>
      <c r="WZE64" s="615"/>
      <c r="WZF64" s="615"/>
      <c r="WZG64" s="615"/>
      <c r="WZH64" s="615"/>
      <c r="WZI64" s="615"/>
      <c r="WZJ64" s="615"/>
      <c r="WZK64" s="615"/>
      <c r="WZL64" s="1420"/>
      <c r="WZM64" s="1420"/>
      <c r="WZN64" s="1420"/>
      <c r="WZO64" s="868"/>
      <c r="WZP64" s="615"/>
      <c r="WZQ64" s="615"/>
      <c r="WZR64" s="615"/>
      <c r="WZS64" s="869"/>
      <c r="WZT64" s="615"/>
      <c r="WZU64" s="615"/>
      <c r="WZV64" s="615"/>
      <c r="WZW64" s="615"/>
      <c r="WZX64" s="615"/>
      <c r="WZY64" s="615"/>
      <c r="WZZ64" s="615"/>
      <c r="XAA64" s="615"/>
      <c r="XAB64" s="615"/>
      <c r="XAC64" s="1420"/>
      <c r="XAD64" s="1420"/>
      <c r="XAE64" s="1420"/>
      <c r="XAF64" s="868"/>
      <c r="XAG64" s="615"/>
      <c r="XAH64" s="615"/>
      <c r="XAI64" s="615"/>
      <c r="XAJ64" s="869"/>
      <c r="XAK64" s="615"/>
      <c r="XAL64" s="615"/>
      <c r="XAM64" s="615"/>
      <c r="XAN64" s="615"/>
      <c r="XAO64" s="615"/>
      <c r="XAP64" s="615"/>
      <c r="XAQ64" s="615"/>
      <c r="XAR64" s="615"/>
      <c r="XAS64" s="615"/>
      <c r="XAT64" s="1420"/>
      <c r="XAU64" s="1420"/>
      <c r="XAV64" s="1420"/>
      <c r="XAW64" s="868"/>
      <c r="XAX64" s="615"/>
      <c r="XAY64" s="615"/>
      <c r="XAZ64" s="615"/>
      <c r="XBA64" s="869"/>
      <c r="XBB64" s="615"/>
      <c r="XBC64" s="615"/>
      <c r="XBD64" s="615"/>
      <c r="XBE64" s="615"/>
      <c r="XBF64" s="615"/>
      <c r="XBG64" s="615"/>
      <c r="XBH64" s="615"/>
      <c r="XBI64" s="615"/>
      <c r="XBJ64" s="615"/>
      <c r="XBK64" s="1420"/>
      <c r="XBL64" s="1420"/>
      <c r="XBM64" s="1420"/>
      <c r="XBN64" s="868"/>
      <c r="XBO64" s="615"/>
      <c r="XBP64" s="615"/>
      <c r="XBQ64" s="615"/>
      <c r="XBR64" s="869"/>
      <c r="XBS64" s="615"/>
      <c r="XBT64" s="615"/>
      <c r="XBU64" s="615"/>
      <c r="XBV64" s="615"/>
      <c r="XBW64" s="615"/>
      <c r="XBX64" s="615"/>
      <c r="XBY64" s="615"/>
      <c r="XBZ64" s="615"/>
      <c r="XCA64" s="615"/>
      <c r="XCB64" s="1420"/>
      <c r="XCC64" s="1420"/>
      <c r="XCD64" s="1420"/>
      <c r="XCE64" s="868"/>
      <c r="XCF64" s="615"/>
      <c r="XCG64" s="615"/>
      <c r="XCH64" s="615"/>
      <c r="XCI64" s="869"/>
      <c r="XCJ64" s="615"/>
      <c r="XCK64" s="615"/>
      <c r="XCL64" s="615"/>
      <c r="XCM64" s="615"/>
      <c r="XCN64" s="615"/>
      <c r="XCO64" s="615"/>
      <c r="XCP64" s="615"/>
      <c r="XCQ64" s="615"/>
      <c r="XCR64" s="615"/>
      <c r="XCS64" s="1420"/>
      <c r="XCT64" s="1420"/>
      <c r="XCU64" s="1420"/>
      <c r="XCV64" s="868"/>
      <c r="XCW64" s="615"/>
      <c r="XCX64" s="615"/>
      <c r="XCY64" s="615"/>
      <c r="XCZ64" s="869"/>
      <c r="XDA64" s="615"/>
      <c r="XDB64" s="615"/>
      <c r="XDC64" s="615"/>
      <c r="XDD64" s="615"/>
      <c r="XDE64" s="615"/>
      <c r="XDF64" s="615"/>
      <c r="XDG64" s="615"/>
      <c r="XDH64" s="615"/>
      <c r="XDI64" s="615"/>
      <c r="XDJ64" s="1420"/>
      <c r="XDK64" s="1420"/>
      <c r="XDL64" s="1420"/>
      <c r="XDM64" s="868"/>
      <c r="XDN64" s="615"/>
      <c r="XDO64" s="615"/>
      <c r="XDP64" s="615"/>
      <c r="XDQ64" s="869"/>
      <c r="XDR64" s="615"/>
      <c r="XDS64" s="615"/>
      <c r="XDT64" s="615"/>
      <c r="XDU64" s="615"/>
      <c r="XDV64" s="615"/>
      <c r="XDW64" s="615"/>
      <c r="XDX64" s="615"/>
      <c r="XDY64" s="615"/>
      <c r="XDZ64" s="615"/>
      <c r="XEA64" s="1420"/>
      <c r="XEB64" s="1420"/>
      <c r="XEC64" s="1420"/>
      <c r="XED64" s="868"/>
      <c r="XEE64" s="615"/>
      <c r="XEF64" s="615"/>
      <c r="XEG64" s="615"/>
      <c r="XEH64" s="869"/>
      <c r="XEI64" s="615"/>
      <c r="XEJ64" s="615"/>
      <c r="XEK64" s="615"/>
      <c r="XEL64" s="615"/>
      <c r="XEM64" s="615"/>
      <c r="XEN64" s="615"/>
      <c r="XEO64" s="615"/>
      <c r="XEP64" s="615"/>
      <c r="XEQ64" s="615"/>
      <c r="XER64" s="1420"/>
      <c r="XES64" s="1420"/>
      <c r="XET64" s="1420"/>
      <c r="XEU64" s="868"/>
      <c r="XEV64" s="615"/>
      <c r="XEW64" s="615"/>
      <c r="XEX64" s="615"/>
      <c r="XEY64" s="869"/>
      <c r="XEZ64" s="615"/>
      <c r="XFA64" s="615"/>
      <c r="XFB64" s="615"/>
      <c r="XFC64" s="615"/>
      <c r="XFD64" s="615"/>
    </row>
    <row r="65" spans="1:16384" x14ac:dyDescent="0.25">
      <c r="A65" s="4" t="s">
        <v>105</v>
      </c>
      <c r="B65" s="1439" t="s">
        <v>164</v>
      </c>
      <c r="C65" s="1439"/>
      <c r="D65" s="1138">
        <v>29043</v>
      </c>
      <c r="E65" s="1124">
        <f t="shared" si="33"/>
        <v>27617</v>
      </c>
      <c r="F65" s="1124"/>
      <c r="G65" s="1124"/>
      <c r="H65" s="706">
        <f t="shared" si="34"/>
        <v>0.95090038907826324</v>
      </c>
      <c r="I65" s="1124">
        <f>+'6.a. mell. PH'!E61</f>
        <v>5189</v>
      </c>
      <c r="J65" s="1124"/>
      <c r="K65" s="1124"/>
      <c r="L65" s="1124">
        <f>+'6.b. mell. Óvoda'!E61</f>
        <v>9577</v>
      </c>
      <c r="M65" s="1124"/>
      <c r="N65" s="1124"/>
      <c r="O65" s="1124">
        <f>+'6.c. mell. BBKP'!E62</f>
        <v>12851</v>
      </c>
      <c r="P65" s="1124"/>
      <c r="Q65" s="1124"/>
    </row>
    <row r="66" spans="1:16384" s="48" customFormat="1" x14ac:dyDescent="0.25">
      <c r="A66" s="6" t="s">
        <v>108</v>
      </c>
      <c r="B66" s="1427" t="s">
        <v>163</v>
      </c>
      <c r="C66" s="1427"/>
      <c r="D66" s="1136">
        <v>29043</v>
      </c>
      <c r="E66" s="1127">
        <f t="shared" si="33"/>
        <v>27617</v>
      </c>
      <c r="F66" s="1127"/>
      <c r="G66" s="1127"/>
      <c r="H66" s="706">
        <f t="shared" si="34"/>
        <v>0.95090038907826324</v>
      </c>
      <c r="I66" s="1127">
        <f>+I65</f>
        <v>5189</v>
      </c>
      <c r="J66" s="1127"/>
      <c r="K66" s="1127"/>
      <c r="L66" s="1127">
        <f>+L65</f>
        <v>9577</v>
      </c>
      <c r="M66" s="1127"/>
      <c r="N66" s="1127"/>
      <c r="O66" s="1127">
        <f>+O65</f>
        <v>12851</v>
      </c>
      <c r="P66" s="1127"/>
      <c r="Q66" s="1127"/>
    </row>
    <row r="67" spans="1:16384" x14ac:dyDescent="0.25">
      <c r="A67" s="1420"/>
      <c r="B67" s="1420"/>
      <c r="C67" s="1420"/>
      <c r="D67" s="1137"/>
      <c r="E67" s="1134"/>
      <c r="F67" s="1134"/>
      <c r="G67" s="1134"/>
      <c r="I67" s="1134"/>
      <c r="J67" s="1134"/>
      <c r="K67" s="1134"/>
      <c r="L67" s="1134"/>
      <c r="M67" s="1134"/>
      <c r="N67" s="1134"/>
      <c r="O67" s="1134"/>
      <c r="P67" s="1134"/>
      <c r="Q67" s="1134"/>
      <c r="R67" s="1420"/>
      <c r="S67" s="1420"/>
      <c r="T67" s="1420"/>
      <c r="U67" s="868"/>
      <c r="V67" s="615"/>
      <c r="W67" s="615"/>
      <c r="X67" s="615"/>
      <c r="Y67" s="869"/>
      <c r="Z67" s="615"/>
      <c r="AA67" s="615"/>
      <c r="AB67" s="615"/>
      <c r="AC67" s="615"/>
      <c r="AD67" s="615"/>
      <c r="AE67" s="615"/>
      <c r="AF67" s="615"/>
      <c r="AG67" s="615"/>
      <c r="AH67" s="615"/>
      <c r="AI67" s="1420"/>
      <c r="AJ67" s="1420"/>
      <c r="AK67" s="1420"/>
      <c r="AL67" s="868"/>
      <c r="AM67" s="615"/>
      <c r="AN67" s="615"/>
      <c r="AO67" s="615"/>
      <c r="AP67" s="869"/>
      <c r="AQ67" s="615"/>
      <c r="AR67" s="615"/>
      <c r="AS67" s="615"/>
      <c r="AT67" s="615"/>
      <c r="AU67" s="615"/>
      <c r="AV67" s="615"/>
      <c r="AW67" s="615"/>
      <c r="AX67" s="615"/>
      <c r="AY67" s="615"/>
      <c r="AZ67" s="1420"/>
      <c r="BA67" s="1420"/>
      <c r="BB67" s="1420"/>
      <c r="BC67" s="868"/>
      <c r="BD67" s="615"/>
      <c r="BE67" s="615"/>
      <c r="BF67" s="615"/>
      <c r="BG67" s="869"/>
      <c r="BH67" s="615"/>
      <c r="BI67" s="615"/>
      <c r="BJ67" s="615"/>
      <c r="BK67" s="615"/>
      <c r="BL67" s="615"/>
      <c r="BM67" s="615"/>
      <c r="BN67" s="615"/>
      <c r="BO67" s="615"/>
      <c r="BP67" s="615"/>
      <c r="BQ67" s="1420"/>
      <c r="BR67" s="1420"/>
      <c r="BS67" s="1420"/>
      <c r="BT67" s="868"/>
      <c r="BU67" s="615"/>
      <c r="BV67" s="615"/>
      <c r="BW67" s="615"/>
      <c r="BX67" s="869"/>
      <c r="BY67" s="615"/>
      <c r="BZ67" s="615"/>
      <c r="CA67" s="615"/>
      <c r="CB67" s="615"/>
      <c r="CC67" s="615"/>
      <c r="CD67" s="615"/>
      <c r="CE67" s="615"/>
      <c r="CF67" s="615"/>
      <c r="CG67" s="615"/>
      <c r="CH67" s="1420"/>
      <c r="CI67" s="1420"/>
      <c r="CJ67" s="1420"/>
      <c r="CK67" s="868"/>
      <c r="CL67" s="615"/>
      <c r="CM67" s="615"/>
      <c r="CN67" s="615"/>
      <c r="CO67" s="869"/>
      <c r="CP67" s="615"/>
      <c r="CQ67" s="615"/>
      <c r="CR67" s="615"/>
      <c r="CS67" s="615"/>
      <c r="CT67" s="615"/>
      <c r="CU67" s="615"/>
      <c r="CV67" s="615"/>
      <c r="CW67" s="615"/>
      <c r="CX67" s="615"/>
      <c r="CY67" s="1420"/>
      <c r="CZ67" s="1420"/>
      <c r="DA67" s="1420"/>
      <c r="DB67" s="868"/>
      <c r="DC67" s="615"/>
      <c r="DD67" s="615"/>
      <c r="DE67" s="615"/>
      <c r="DF67" s="869"/>
      <c r="DG67" s="615"/>
      <c r="DH67" s="615"/>
      <c r="DI67" s="615"/>
      <c r="DJ67" s="615"/>
      <c r="DK67" s="615"/>
      <c r="DL67" s="615"/>
      <c r="DM67" s="615"/>
      <c r="DN67" s="615"/>
      <c r="DO67" s="615"/>
      <c r="DP67" s="1420"/>
      <c r="DQ67" s="1420"/>
      <c r="DR67" s="1420"/>
      <c r="DS67" s="868"/>
      <c r="DT67" s="615"/>
      <c r="DU67" s="615"/>
      <c r="DV67" s="615"/>
      <c r="DW67" s="869"/>
      <c r="DX67" s="615"/>
      <c r="DY67" s="615"/>
      <c r="DZ67" s="615"/>
      <c r="EA67" s="615"/>
      <c r="EB67" s="615"/>
      <c r="EC67" s="615"/>
      <c r="ED67" s="615"/>
      <c r="EE67" s="615"/>
      <c r="EF67" s="615"/>
      <c r="EG67" s="1420"/>
      <c r="EH67" s="1420"/>
      <c r="EI67" s="1420"/>
      <c r="EJ67" s="868"/>
      <c r="EK67" s="615"/>
      <c r="EL67" s="615"/>
      <c r="EM67" s="615"/>
      <c r="EN67" s="869"/>
      <c r="EO67" s="615"/>
      <c r="EP67" s="615"/>
      <c r="EQ67" s="615"/>
      <c r="ER67" s="615"/>
      <c r="ES67" s="615"/>
      <c r="ET67" s="615"/>
      <c r="EU67" s="615"/>
      <c r="EV67" s="615"/>
      <c r="EW67" s="615"/>
      <c r="EX67" s="1420"/>
      <c r="EY67" s="1420"/>
      <c r="EZ67" s="1420"/>
      <c r="FA67" s="868"/>
      <c r="FB67" s="615"/>
      <c r="FC67" s="615"/>
      <c r="FD67" s="615"/>
      <c r="FE67" s="869"/>
      <c r="FF67" s="615"/>
      <c r="FG67" s="615"/>
      <c r="FH67" s="615"/>
      <c r="FI67" s="615"/>
      <c r="FJ67" s="615"/>
      <c r="FK67" s="615"/>
      <c r="FL67" s="615"/>
      <c r="FM67" s="615"/>
      <c r="FN67" s="615"/>
      <c r="FO67" s="1420"/>
      <c r="FP67" s="1420"/>
      <c r="FQ67" s="1420"/>
      <c r="FR67" s="868"/>
      <c r="FS67" s="615"/>
      <c r="FT67" s="615"/>
      <c r="FU67" s="615"/>
      <c r="FV67" s="869"/>
      <c r="FW67" s="615"/>
      <c r="FX67" s="615"/>
      <c r="FY67" s="615"/>
      <c r="FZ67" s="615"/>
      <c r="GA67" s="615"/>
      <c r="GB67" s="615"/>
      <c r="GC67" s="615"/>
      <c r="GD67" s="615"/>
      <c r="GE67" s="615"/>
      <c r="GF67" s="1420"/>
      <c r="GG67" s="1420"/>
      <c r="GH67" s="1420"/>
      <c r="GI67" s="868"/>
      <c r="GJ67" s="615"/>
      <c r="GK67" s="615"/>
      <c r="GL67" s="615"/>
      <c r="GM67" s="869"/>
      <c r="GN67" s="615"/>
      <c r="GO67" s="615"/>
      <c r="GP67" s="615"/>
      <c r="GQ67" s="615"/>
      <c r="GR67" s="615"/>
      <c r="GS67" s="615"/>
      <c r="GT67" s="615"/>
      <c r="GU67" s="615"/>
      <c r="GV67" s="615"/>
      <c r="GW67" s="1420"/>
      <c r="GX67" s="1420"/>
      <c r="GY67" s="1420"/>
      <c r="GZ67" s="868"/>
      <c r="HA67" s="615"/>
      <c r="HB67" s="615"/>
      <c r="HC67" s="615"/>
      <c r="HD67" s="869"/>
      <c r="HE67" s="615"/>
      <c r="HF67" s="615"/>
      <c r="HG67" s="615"/>
      <c r="HH67" s="615"/>
      <c r="HI67" s="615"/>
      <c r="HJ67" s="615"/>
      <c r="HK67" s="615"/>
      <c r="HL67" s="615"/>
      <c r="HM67" s="615"/>
      <c r="HN67" s="1420"/>
      <c r="HO67" s="1420"/>
      <c r="HP67" s="1420"/>
      <c r="HQ67" s="868"/>
      <c r="HR67" s="615"/>
      <c r="HS67" s="615"/>
      <c r="HT67" s="615"/>
      <c r="HU67" s="869"/>
      <c r="HV67" s="615"/>
      <c r="HW67" s="615"/>
      <c r="HX67" s="615"/>
      <c r="HY67" s="615"/>
      <c r="HZ67" s="615"/>
      <c r="IA67" s="615"/>
      <c r="IB67" s="615"/>
      <c r="IC67" s="615"/>
      <c r="ID67" s="615"/>
      <c r="IE67" s="1420"/>
      <c r="IF67" s="1420"/>
      <c r="IG67" s="1420"/>
      <c r="IH67" s="868"/>
      <c r="II67" s="615"/>
      <c r="IJ67" s="615"/>
      <c r="IK67" s="615"/>
      <c r="IL67" s="869"/>
      <c r="IM67" s="615"/>
      <c r="IN67" s="615"/>
      <c r="IO67" s="615"/>
      <c r="IP67" s="615"/>
      <c r="IQ67" s="615"/>
      <c r="IR67" s="615"/>
      <c r="IS67" s="615"/>
      <c r="IT67" s="615"/>
      <c r="IU67" s="615"/>
      <c r="IV67" s="1420"/>
      <c r="IW67" s="1420"/>
      <c r="IX67" s="1420"/>
      <c r="IY67" s="868"/>
      <c r="IZ67" s="615"/>
      <c r="JA67" s="615"/>
      <c r="JB67" s="615"/>
      <c r="JC67" s="869"/>
      <c r="JD67" s="615"/>
      <c r="JE67" s="615"/>
      <c r="JF67" s="615"/>
      <c r="JG67" s="615"/>
      <c r="JH67" s="615"/>
      <c r="JI67" s="615"/>
      <c r="JJ67" s="615"/>
      <c r="JK67" s="615"/>
      <c r="JL67" s="615"/>
      <c r="JM67" s="1420"/>
      <c r="JN67" s="1420"/>
      <c r="JO67" s="1420"/>
      <c r="JP67" s="868"/>
      <c r="JQ67" s="615"/>
      <c r="JR67" s="615"/>
      <c r="JS67" s="615"/>
      <c r="JT67" s="869"/>
      <c r="JU67" s="615"/>
      <c r="JV67" s="615"/>
      <c r="JW67" s="615"/>
      <c r="JX67" s="615"/>
      <c r="JY67" s="615"/>
      <c r="JZ67" s="615"/>
      <c r="KA67" s="615"/>
      <c r="KB67" s="615"/>
      <c r="KC67" s="615"/>
      <c r="KD67" s="1420"/>
      <c r="KE67" s="1420"/>
      <c r="KF67" s="1420"/>
      <c r="KG67" s="868"/>
      <c r="KH67" s="615"/>
      <c r="KI67" s="615"/>
      <c r="KJ67" s="615"/>
      <c r="KK67" s="869"/>
      <c r="KL67" s="615"/>
      <c r="KM67" s="615"/>
      <c r="KN67" s="615"/>
      <c r="KO67" s="615"/>
      <c r="KP67" s="615"/>
      <c r="KQ67" s="615"/>
      <c r="KR67" s="615"/>
      <c r="KS67" s="615"/>
      <c r="KT67" s="615"/>
      <c r="KU67" s="1420"/>
      <c r="KV67" s="1420"/>
      <c r="KW67" s="1420"/>
      <c r="KX67" s="868"/>
      <c r="KY67" s="615"/>
      <c r="KZ67" s="615"/>
      <c r="LA67" s="615"/>
      <c r="LB67" s="869"/>
      <c r="LC67" s="615"/>
      <c r="LD67" s="615"/>
      <c r="LE67" s="615"/>
      <c r="LF67" s="615"/>
      <c r="LG67" s="615"/>
      <c r="LH67" s="615"/>
      <c r="LI67" s="615"/>
      <c r="LJ67" s="615"/>
      <c r="LK67" s="615"/>
      <c r="LL67" s="1420"/>
      <c r="LM67" s="1420"/>
      <c r="LN67" s="1420"/>
      <c r="LO67" s="868"/>
      <c r="LP67" s="615"/>
      <c r="LQ67" s="615"/>
      <c r="LR67" s="615"/>
      <c r="LS67" s="869"/>
      <c r="LT67" s="615"/>
      <c r="LU67" s="615"/>
      <c r="LV67" s="615"/>
      <c r="LW67" s="615"/>
      <c r="LX67" s="615"/>
      <c r="LY67" s="615"/>
      <c r="LZ67" s="615"/>
      <c r="MA67" s="615"/>
      <c r="MB67" s="615"/>
      <c r="MC67" s="1420"/>
      <c r="MD67" s="1420"/>
      <c r="ME67" s="1420"/>
      <c r="MF67" s="868"/>
      <c r="MG67" s="615"/>
      <c r="MH67" s="615"/>
      <c r="MI67" s="615"/>
      <c r="MJ67" s="869"/>
      <c r="MK67" s="615"/>
      <c r="ML67" s="615"/>
      <c r="MM67" s="615"/>
      <c r="MN67" s="615"/>
      <c r="MO67" s="615"/>
      <c r="MP67" s="615"/>
      <c r="MQ67" s="615"/>
      <c r="MR67" s="615"/>
      <c r="MS67" s="615"/>
      <c r="MT67" s="1420"/>
      <c r="MU67" s="1420"/>
      <c r="MV67" s="1420"/>
      <c r="MW67" s="868"/>
      <c r="MX67" s="615"/>
      <c r="MY67" s="615"/>
      <c r="MZ67" s="615"/>
      <c r="NA67" s="869"/>
      <c r="NB67" s="615"/>
      <c r="NC67" s="615"/>
      <c r="ND67" s="615"/>
      <c r="NE67" s="615"/>
      <c r="NF67" s="615"/>
      <c r="NG67" s="615"/>
      <c r="NH67" s="615"/>
      <c r="NI67" s="615"/>
      <c r="NJ67" s="615"/>
      <c r="NK67" s="1420"/>
      <c r="NL67" s="1420"/>
      <c r="NM67" s="1420"/>
      <c r="NN67" s="868"/>
      <c r="NO67" s="615"/>
      <c r="NP67" s="615"/>
      <c r="NQ67" s="615"/>
      <c r="NR67" s="869"/>
      <c r="NS67" s="615"/>
      <c r="NT67" s="615"/>
      <c r="NU67" s="615"/>
      <c r="NV67" s="615"/>
      <c r="NW67" s="615"/>
      <c r="NX67" s="615"/>
      <c r="NY67" s="615"/>
      <c r="NZ67" s="615"/>
      <c r="OA67" s="615"/>
      <c r="OB67" s="1420"/>
      <c r="OC67" s="1420"/>
      <c r="OD67" s="1420"/>
      <c r="OE67" s="868"/>
      <c r="OF67" s="615"/>
      <c r="OG67" s="615"/>
      <c r="OH67" s="615"/>
      <c r="OI67" s="869"/>
      <c r="OJ67" s="615"/>
      <c r="OK67" s="615"/>
      <c r="OL67" s="615"/>
      <c r="OM67" s="615"/>
      <c r="ON67" s="615"/>
      <c r="OO67" s="615"/>
      <c r="OP67" s="615"/>
      <c r="OQ67" s="615"/>
      <c r="OR67" s="615"/>
      <c r="OS67" s="1420"/>
      <c r="OT67" s="1420"/>
      <c r="OU67" s="1420"/>
      <c r="OV67" s="868"/>
      <c r="OW67" s="615"/>
      <c r="OX67" s="615"/>
      <c r="OY67" s="615"/>
      <c r="OZ67" s="869"/>
      <c r="PA67" s="615"/>
      <c r="PB67" s="615"/>
      <c r="PC67" s="615"/>
      <c r="PD67" s="615"/>
      <c r="PE67" s="615"/>
      <c r="PF67" s="615"/>
      <c r="PG67" s="615"/>
      <c r="PH67" s="615"/>
      <c r="PI67" s="615"/>
      <c r="PJ67" s="1420"/>
      <c r="PK67" s="1420"/>
      <c r="PL67" s="1420"/>
      <c r="PM67" s="868"/>
      <c r="PN67" s="615"/>
      <c r="PO67" s="615"/>
      <c r="PP67" s="615"/>
      <c r="PQ67" s="869"/>
      <c r="PR67" s="615"/>
      <c r="PS67" s="615"/>
      <c r="PT67" s="615"/>
      <c r="PU67" s="615"/>
      <c r="PV67" s="615"/>
      <c r="PW67" s="615"/>
      <c r="PX67" s="615"/>
      <c r="PY67" s="615"/>
      <c r="PZ67" s="615"/>
      <c r="QA67" s="1420"/>
      <c r="QB67" s="1420"/>
      <c r="QC67" s="1420"/>
      <c r="QD67" s="868"/>
      <c r="QE67" s="615"/>
      <c r="QF67" s="615"/>
      <c r="QG67" s="615"/>
      <c r="QH67" s="869"/>
      <c r="QI67" s="615"/>
      <c r="QJ67" s="615"/>
      <c r="QK67" s="615"/>
      <c r="QL67" s="615"/>
      <c r="QM67" s="615"/>
      <c r="QN67" s="615"/>
      <c r="QO67" s="615"/>
      <c r="QP67" s="615"/>
      <c r="QQ67" s="615"/>
      <c r="QR67" s="1420"/>
      <c r="QS67" s="1420"/>
      <c r="QT67" s="1420"/>
      <c r="QU67" s="868"/>
      <c r="QV67" s="615"/>
      <c r="QW67" s="615"/>
      <c r="QX67" s="615"/>
      <c r="QY67" s="869"/>
      <c r="QZ67" s="615"/>
      <c r="RA67" s="615"/>
      <c r="RB67" s="615"/>
      <c r="RC67" s="615"/>
      <c r="RD67" s="615"/>
      <c r="RE67" s="615"/>
      <c r="RF67" s="615"/>
      <c r="RG67" s="615"/>
      <c r="RH67" s="615"/>
      <c r="RI67" s="1420"/>
      <c r="RJ67" s="1420"/>
      <c r="RK67" s="1420"/>
      <c r="RL67" s="868"/>
      <c r="RM67" s="615"/>
      <c r="RN67" s="615"/>
      <c r="RO67" s="615"/>
      <c r="RP67" s="869"/>
      <c r="RQ67" s="615"/>
      <c r="RR67" s="615"/>
      <c r="RS67" s="615"/>
      <c r="RT67" s="615"/>
      <c r="RU67" s="615"/>
      <c r="RV67" s="615"/>
      <c r="RW67" s="615"/>
      <c r="RX67" s="615"/>
      <c r="RY67" s="615"/>
      <c r="RZ67" s="1420"/>
      <c r="SA67" s="1420"/>
      <c r="SB67" s="1420"/>
      <c r="SC67" s="868"/>
      <c r="SD67" s="615"/>
      <c r="SE67" s="615"/>
      <c r="SF67" s="615"/>
      <c r="SG67" s="869"/>
      <c r="SH67" s="615"/>
      <c r="SI67" s="615"/>
      <c r="SJ67" s="615"/>
      <c r="SK67" s="615"/>
      <c r="SL67" s="615"/>
      <c r="SM67" s="615"/>
      <c r="SN67" s="615"/>
      <c r="SO67" s="615"/>
      <c r="SP67" s="615"/>
      <c r="SQ67" s="1420"/>
      <c r="SR67" s="1420"/>
      <c r="SS67" s="1420"/>
      <c r="ST67" s="868"/>
      <c r="SU67" s="615"/>
      <c r="SV67" s="615"/>
      <c r="SW67" s="615"/>
      <c r="SX67" s="869"/>
      <c r="SY67" s="615"/>
      <c r="SZ67" s="615"/>
      <c r="TA67" s="615"/>
      <c r="TB67" s="615"/>
      <c r="TC67" s="615"/>
      <c r="TD67" s="615"/>
      <c r="TE67" s="615"/>
      <c r="TF67" s="615"/>
      <c r="TG67" s="615"/>
      <c r="TH67" s="1420"/>
      <c r="TI67" s="1420"/>
      <c r="TJ67" s="1420"/>
      <c r="TK67" s="868"/>
      <c r="TL67" s="615"/>
      <c r="TM67" s="615"/>
      <c r="TN67" s="615"/>
      <c r="TO67" s="869"/>
      <c r="TP67" s="615"/>
      <c r="TQ67" s="615"/>
      <c r="TR67" s="615"/>
      <c r="TS67" s="615"/>
      <c r="TT67" s="615"/>
      <c r="TU67" s="615"/>
      <c r="TV67" s="615"/>
      <c r="TW67" s="615"/>
      <c r="TX67" s="615"/>
      <c r="TY67" s="1420"/>
      <c r="TZ67" s="1420"/>
      <c r="UA67" s="1420"/>
      <c r="UB67" s="868"/>
      <c r="UC67" s="615"/>
      <c r="UD67" s="615"/>
      <c r="UE67" s="615"/>
      <c r="UF67" s="869"/>
      <c r="UG67" s="615"/>
      <c r="UH67" s="615"/>
      <c r="UI67" s="615"/>
      <c r="UJ67" s="615"/>
      <c r="UK67" s="615"/>
      <c r="UL67" s="615"/>
      <c r="UM67" s="615"/>
      <c r="UN67" s="615"/>
      <c r="UO67" s="615"/>
      <c r="UP67" s="1420"/>
      <c r="UQ67" s="1420"/>
      <c r="UR67" s="1420"/>
      <c r="US67" s="868"/>
      <c r="UT67" s="615"/>
      <c r="UU67" s="615"/>
      <c r="UV67" s="615"/>
      <c r="UW67" s="869"/>
      <c r="UX67" s="615"/>
      <c r="UY67" s="615"/>
      <c r="UZ67" s="615"/>
      <c r="VA67" s="615"/>
      <c r="VB67" s="615"/>
      <c r="VC67" s="615"/>
      <c r="VD67" s="615"/>
      <c r="VE67" s="615"/>
      <c r="VF67" s="615"/>
      <c r="VG67" s="1420"/>
      <c r="VH67" s="1420"/>
      <c r="VI67" s="1420"/>
      <c r="VJ67" s="868"/>
      <c r="VK67" s="615"/>
      <c r="VL67" s="615"/>
      <c r="VM67" s="615"/>
      <c r="VN67" s="869"/>
      <c r="VO67" s="615"/>
      <c r="VP67" s="615"/>
      <c r="VQ67" s="615"/>
      <c r="VR67" s="615"/>
      <c r="VS67" s="615"/>
      <c r="VT67" s="615"/>
      <c r="VU67" s="615"/>
      <c r="VV67" s="615"/>
      <c r="VW67" s="615"/>
      <c r="VX67" s="1420"/>
      <c r="VY67" s="1420"/>
      <c r="VZ67" s="1420"/>
      <c r="WA67" s="868"/>
      <c r="WB67" s="615"/>
      <c r="WC67" s="615"/>
      <c r="WD67" s="615"/>
      <c r="WE67" s="869"/>
      <c r="WF67" s="615"/>
      <c r="WG67" s="615"/>
      <c r="WH67" s="615"/>
      <c r="WI67" s="615"/>
      <c r="WJ67" s="615"/>
      <c r="WK67" s="615"/>
      <c r="WL67" s="615"/>
      <c r="WM67" s="615"/>
      <c r="WN67" s="615"/>
      <c r="WO67" s="1420"/>
      <c r="WP67" s="1420"/>
      <c r="WQ67" s="1420"/>
      <c r="WR67" s="868"/>
      <c r="WS67" s="615"/>
      <c r="WT67" s="615"/>
      <c r="WU67" s="615"/>
      <c r="WV67" s="869"/>
      <c r="WW67" s="615"/>
      <c r="WX67" s="615"/>
      <c r="WY67" s="615"/>
      <c r="WZ67" s="615"/>
      <c r="XA67" s="615"/>
      <c r="XB67" s="615"/>
      <c r="XC67" s="615"/>
      <c r="XD67" s="615"/>
      <c r="XE67" s="615"/>
      <c r="XF67" s="1420"/>
      <c r="XG67" s="1420"/>
      <c r="XH67" s="1420"/>
      <c r="XI67" s="868"/>
      <c r="XJ67" s="615"/>
      <c r="XK67" s="615"/>
      <c r="XL67" s="615"/>
      <c r="XM67" s="869"/>
      <c r="XN67" s="615"/>
      <c r="XO67" s="615"/>
      <c r="XP67" s="615"/>
      <c r="XQ67" s="615"/>
      <c r="XR67" s="615"/>
      <c r="XS67" s="615"/>
      <c r="XT67" s="615"/>
      <c r="XU67" s="615"/>
      <c r="XV67" s="615"/>
      <c r="XW67" s="1420"/>
      <c r="XX67" s="1420"/>
      <c r="XY67" s="1420"/>
      <c r="XZ67" s="868"/>
      <c r="YA67" s="615"/>
      <c r="YB67" s="615"/>
      <c r="YC67" s="615"/>
      <c r="YD67" s="869"/>
      <c r="YE67" s="615"/>
      <c r="YF67" s="615"/>
      <c r="YG67" s="615"/>
      <c r="YH67" s="615"/>
      <c r="YI67" s="615"/>
      <c r="YJ67" s="615"/>
      <c r="YK67" s="615"/>
      <c r="YL67" s="615"/>
      <c r="YM67" s="615"/>
      <c r="YN67" s="1420"/>
      <c r="YO67" s="1420"/>
      <c r="YP67" s="1420"/>
      <c r="YQ67" s="868"/>
      <c r="YR67" s="615"/>
      <c r="YS67" s="615"/>
      <c r="YT67" s="615"/>
      <c r="YU67" s="869"/>
      <c r="YV67" s="615"/>
      <c r="YW67" s="615"/>
      <c r="YX67" s="615"/>
      <c r="YY67" s="615"/>
      <c r="YZ67" s="615"/>
      <c r="ZA67" s="615"/>
      <c r="ZB67" s="615"/>
      <c r="ZC67" s="615"/>
      <c r="ZD67" s="615"/>
      <c r="ZE67" s="1420"/>
      <c r="ZF67" s="1420"/>
      <c r="ZG67" s="1420"/>
      <c r="ZH67" s="868"/>
      <c r="ZI67" s="615"/>
      <c r="ZJ67" s="615"/>
      <c r="ZK67" s="615"/>
      <c r="ZL67" s="869"/>
      <c r="ZM67" s="615"/>
      <c r="ZN67" s="615"/>
      <c r="ZO67" s="615"/>
      <c r="ZP67" s="615"/>
      <c r="ZQ67" s="615"/>
      <c r="ZR67" s="615"/>
      <c r="ZS67" s="615"/>
      <c r="ZT67" s="615"/>
      <c r="ZU67" s="615"/>
      <c r="ZV67" s="1420"/>
      <c r="ZW67" s="1420"/>
      <c r="ZX67" s="1420"/>
      <c r="ZY67" s="868"/>
      <c r="ZZ67" s="615"/>
      <c r="AAA67" s="615"/>
      <c r="AAB67" s="615"/>
      <c r="AAC67" s="869"/>
      <c r="AAD67" s="615"/>
      <c r="AAE67" s="615"/>
      <c r="AAF67" s="615"/>
      <c r="AAG67" s="615"/>
      <c r="AAH67" s="615"/>
      <c r="AAI67" s="615"/>
      <c r="AAJ67" s="615"/>
      <c r="AAK67" s="615"/>
      <c r="AAL67" s="615"/>
      <c r="AAM67" s="1420"/>
      <c r="AAN67" s="1420"/>
      <c r="AAO67" s="1420"/>
      <c r="AAP67" s="868"/>
      <c r="AAQ67" s="615"/>
      <c r="AAR67" s="615"/>
      <c r="AAS67" s="615"/>
      <c r="AAT67" s="869"/>
      <c r="AAU67" s="615"/>
      <c r="AAV67" s="615"/>
      <c r="AAW67" s="615"/>
      <c r="AAX67" s="615"/>
      <c r="AAY67" s="615"/>
      <c r="AAZ67" s="615"/>
      <c r="ABA67" s="615"/>
      <c r="ABB67" s="615"/>
      <c r="ABC67" s="615"/>
      <c r="ABD67" s="1420"/>
      <c r="ABE67" s="1420"/>
      <c r="ABF67" s="1420"/>
      <c r="ABG67" s="868"/>
      <c r="ABH67" s="615"/>
      <c r="ABI67" s="615"/>
      <c r="ABJ67" s="615"/>
      <c r="ABK67" s="869"/>
      <c r="ABL67" s="615"/>
      <c r="ABM67" s="615"/>
      <c r="ABN67" s="615"/>
      <c r="ABO67" s="615"/>
      <c r="ABP67" s="615"/>
      <c r="ABQ67" s="615"/>
      <c r="ABR67" s="615"/>
      <c r="ABS67" s="615"/>
      <c r="ABT67" s="615"/>
      <c r="ABU67" s="1420"/>
      <c r="ABV67" s="1420"/>
      <c r="ABW67" s="1420"/>
      <c r="ABX67" s="868"/>
      <c r="ABY67" s="615"/>
      <c r="ABZ67" s="615"/>
      <c r="ACA67" s="615"/>
      <c r="ACB67" s="869"/>
      <c r="ACC67" s="615"/>
      <c r="ACD67" s="615"/>
      <c r="ACE67" s="615"/>
      <c r="ACF67" s="615"/>
      <c r="ACG67" s="615"/>
      <c r="ACH67" s="615"/>
      <c r="ACI67" s="615"/>
      <c r="ACJ67" s="615"/>
      <c r="ACK67" s="615"/>
      <c r="ACL67" s="1420"/>
      <c r="ACM67" s="1420"/>
      <c r="ACN67" s="1420"/>
      <c r="ACO67" s="868"/>
      <c r="ACP67" s="615"/>
      <c r="ACQ67" s="615"/>
      <c r="ACR67" s="615"/>
      <c r="ACS67" s="869"/>
      <c r="ACT67" s="615"/>
      <c r="ACU67" s="615"/>
      <c r="ACV67" s="615"/>
      <c r="ACW67" s="615"/>
      <c r="ACX67" s="615"/>
      <c r="ACY67" s="615"/>
      <c r="ACZ67" s="615"/>
      <c r="ADA67" s="615"/>
      <c r="ADB67" s="615"/>
      <c r="ADC67" s="1420"/>
      <c r="ADD67" s="1420"/>
      <c r="ADE67" s="1420"/>
      <c r="ADF67" s="868"/>
      <c r="ADG67" s="615"/>
      <c r="ADH67" s="615"/>
      <c r="ADI67" s="615"/>
      <c r="ADJ67" s="869"/>
      <c r="ADK67" s="615"/>
      <c r="ADL67" s="615"/>
      <c r="ADM67" s="615"/>
      <c r="ADN67" s="615"/>
      <c r="ADO67" s="615"/>
      <c r="ADP67" s="615"/>
      <c r="ADQ67" s="615"/>
      <c r="ADR67" s="615"/>
      <c r="ADS67" s="615"/>
      <c r="ADT67" s="1420"/>
      <c r="ADU67" s="1420"/>
      <c r="ADV67" s="1420"/>
      <c r="ADW67" s="868"/>
      <c r="ADX67" s="615"/>
      <c r="ADY67" s="615"/>
      <c r="ADZ67" s="615"/>
      <c r="AEA67" s="869"/>
      <c r="AEB67" s="615"/>
      <c r="AEC67" s="615"/>
      <c r="AED67" s="615"/>
      <c r="AEE67" s="615"/>
      <c r="AEF67" s="615"/>
      <c r="AEG67" s="615"/>
      <c r="AEH67" s="615"/>
      <c r="AEI67" s="615"/>
      <c r="AEJ67" s="615"/>
      <c r="AEK67" s="1420"/>
      <c r="AEL67" s="1420"/>
      <c r="AEM67" s="1420"/>
      <c r="AEN67" s="868"/>
      <c r="AEO67" s="615"/>
      <c r="AEP67" s="615"/>
      <c r="AEQ67" s="615"/>
      <c r="AER67" s="869"/>
      <c r="AES67" s="615"/>
      <c r="AET67" s="615"/>
      <c r="AEU67" s="615"/>
      <c r="AEV67" s="615"/>
      <c r="AEW67" s="615"/>
      <c r="AEX67" s="615"/>
      <c r="AEY67" s="615"/>
      <c r="AEZ67" s="615"/>
      <c r="AFA67" s="615"/>
      <c r="AFB67" s="1420"/>
      <c r="AFC67" s="1420"/>
      <c r="AFD67" s="1420"/>
      <c r="AFE67" s="868"/>
      <c r="AFF67" s="615"/>
      <c r="AFG67" s="615"/>
      <c r="AFH67" s="615"/>
      <c r="AFI67" s="869"/>
      <c r="AFJ67" s="615"/>
      <c r="AFK67" s="615"/>
      <c r="AFL67" s="615"/>
      <c r="AFM67" s="615"/>
      <c r="AFN67" s="615"/>
      <c r="AFO67" s="615"/>
      <c r="AFP67" s="615"/>
      <c r="AFQ67" s="615"/>
      <c r="AFR67" s="615"/>
      <c r="AFS67" s="1420"/>
      <c r="AFT67" s="1420"/>
      <c r="AFU67" s="1420"/>
      <c r="AFV67" s="868"/>
      <c r="AFW67" s="615"/>
      <c r="AFX67" s="615"/>
      <c r="AFY67" s="615"/>
      <c r="AFZ67" s="869"/>
      <c r="AGA67" s="615"/>
      <c r="AGB67" s="615"/>
      <c r="AGC67" s="615"/>
      <c r="AGD67" s="615"/>
      <c r="AGE67" s="615"/>
      <c r="AGF67" s="615"/>
      <c r="AGG67" s="615"/>
      <c r="AGH67" s="615"/>
      <c r="AGI67" s="615"/>
      <c r="AGJ67" s="1420"/>
      <c r="AGK67" s="1420"/>
      <c r="AGL67" s="1420"/>
      <c r="AGM67" s="868"/>
      <c r="AGN67" s="615"/>
      <c r="AGO67" s="615"/>
      <c r="AGP67" s="615"/>
      <c r="AGQ67" s="869"/>
      <c r="AGR67" s="615"/>
      <c r="AGS67" s="615"/>
      <c r="AGT67" s="615"/>
      <c r="AGU67" s="615"/>
      <c r="AGV67" s="615"/>
      <c r="AGW67" s="615"/>
      <c r="AGX67" s="615"/>
      <c r="AGY67" s="615"/>
      <c r="AGZ67" s="615"/>
      <c r="AHA67" s="1420"/>
      <c r="AHB67" s="1420"/>
      <c r="AHC67" s="1420"/>
      <c r="AHD67" s="868"/>
      <c r="AHE67" s="615"/>
      <c r="AHF67" s="615"/>
      <c r="AHG67" s="615"/>
      <c r="AHH67" s="869"/>
      <c r="AHI67" s="615"/>
      <c r="AHJ67" s="615"/>
      <c r="AHK67" s="615"/>
      <c r="AHL67" s="615"/>
      <c r="AHM67" s="615"/>
      <c r="AHN67" s="615"/>
      <c r="AHO67" s="615"/>
      <c r="AHP67" s="615"/>
      <c r="AHQ67" s="615"/>
      <c r="AHR67" s="1420"/>
      <c r="AHS67" s="1420"/>
      <c r="AHT67" s="1420"/>
      <c r="AHU67" s="868"/>
      <c r="AHV67" s="615"/>
      <c r="AHW67" s="615"/>
      <c r="AHX67" s="615"/>
      <c r="AHY67" s="869"/>
      <c r="AHZ67" s="615"/>
      <c r="AIA67" s="615"/>
      <c r="AIB67" s="615"/>
      <c r="AIC67" s="615"/>
      <c r="AID67" s="615"/>
      <c r="AIE67" s="615"/>
      <c r="AIF67" s="615"/>
      <c r="AIG67" s="615"/>
      <c r="AIH67" s="615"/>
      <c r="AII67" s="1420"/>
      <c r="AIJ67" s="1420"/>
      <c r="AIK67" s="1420"/>
      <c r="AIL67" s="868"/>
      <c r="AIM67" s="615"/>
      <c r="AIN67" s="615"/>
      <c r="AIO67" s="615"/>
      <c r="AIP67" s="869"/>
      <c r="AIQ67" s="615"/>
      <c r="AIR67" s="615"/>
      <c r="AIS67" s="615"/>
      <c r="AIT67" s="615"/>
      <c r="AIU67" s="615"/>
      <c r="AIV67" s="615"/>
      <c r="AIW67" s="615"/>
      <c r="AIX67" s="615"/>
      <c r="AIY67" s="615"/>
      <c r="AIZ67" s="1420"/>
      <c r="AJA67" s="1420"/>
      <c r="AJB67" s="1420"/>
      <c r="AJC67" s="868"/>
      <c r="AJD67" s="615"/>
      <c r="AJE67" s="615"/>
      <c r="AJF67" s="615"/>
      <c r="AJG67" s="869"/>
      <c r="AJH67" s="615"/>
      <c r="AJI67" s="615"/>
      <c r="AJJ67" s="615"/>
      <c r="AJK67" s="615"/>
      <c r="AJL67" s="615"/>
      <c r="AJM67" s="615"/>
      <c r="AJN67" s="615"/>
      <c r="AJO67" s="615"/>
      <c r="AJP67" s="615"/>
      <c r="AJQ67" s="1420"/>
      <c r="AJR67" s="1420"/>
      <c r="AJS67" s="1420"/>
      <c r="AJT67" s="868"/>
      <c r="AJU67" s="615"/>
      <c r="AJV67" s="615"/>
      <c r="AJW67" s="615"/>
      <c r="AJX67" s="869"/>
      <c r="AJY67" s="615"/>
      <c r="AJZ67" s="615"/>
      <c r="AKA67" s="615"/>
      <c r="AKB67" s="615"/>
      <c r="AKC67" s="615"/>
      <c r="AKD67" s="615"/>
      <c r="AKE67" s="615"/>
      <c r="AKF67" s="615"/>
      <c r="AKG67" s="615"/>
      <c r="AKH67" s="1420"/>
      <c r="AKI67" s="1420"/>
      <c r="AKJ67" s="1420"/>
      <c r="AKK67" s="868"/>
      <c r="AKL67" s="615"/>
      <c r="AKM67" s="615"/>
      <c r="AKN67" s="615"/>
      <c r="AKO67" s="869"/>
      <c r="AKP67" s="615"/>
      <c r="AKQ67" s="615"/>
      <c r="AKR67" s="615"/>
      <c r="AKS67" s="615"/>
      <c r="AKT67" s="615"/>
      <c r="AKU67" s="615"/>
      <c r="AKV67" s="615"/>
      <c r="AKW67" s="615"/>
      <c r="AKX67" s="615"/>
      <c r="AKY67" s="1420"/>
      <c r="AKZ67" s="1420"/>
      <c r="ALA67" s="1420"/>
      <c r="ALB67" s="868"/>
      <c r="ALC67" s="615"/>
      <c r="ALD67" s="615"/>
      <c r="ALE67" s="615"/>
      <c r="ALF67" s="869"/>
      <c r="ALG67" s="615"/>
      <c r="ALH67" s="615"/>
      <c r="ALI67" s="615"/>
      <c r="ALJ67" s="615"/>
      <c r="ALK67" s="615"/>
      <c r="ALL67" s="615"/>
      <c r="ALM67" s="615"/>
      <c r="ALN67" s="615"/>
      <c r="ALO67" s="615"/>
      <c r="ALP67" s="1420"/>
      <c r="ALQ67" s="1420"/>
      <c r="ALR67" s="1420"/>
      <c r="ALS67" s="868"/>
      <c r="ALT67" s="615"/>
      <c r="ALU67" s="615"/>
      <c r="ALV67" s="615"/>
      <c r="ALW67" s="869"/>
      <c r="ALX67" s="615"/>
      <c r="ALY67" s="615"/>
      <c r="ALZ67" s="615"/>
      <c r="AMA67" s="615"/>
      <c r="AMB67" s="615"/>
      <c r="AMC67" s="615"/>
      <c r="AMD67" s="615"/>
      <c r="AME67" s="615"/>
      <c r="AMF67" s="615"/>
      <c r="AMG67" s="1420"/>
      <c r="AMH67" s="1420"/>
      <c r="AMI67" s="1420"/>
      <c r="AMJ67" s="868"/>
      <c r="AMK67" s="615"/>
      <c r="AML67" s="615"/>
      <c r="AMM67" s="615"/>
      <c r="AMN67" s="869"/>
      <c r="AMO67" s="615"/>
      <c r="AMP67" s="615"/>
      <c r="AMQ67" s="615"/>
      <c r="AMR67" s="615"/>
      <c r="AMS67" s="615"/>
      <c r="AMT67" s="615"/>
      <c r="AMU67" s="615"/>
      <c r="AMV67" s="615"/>
      <c r="AMW67" s="615"/>
      <c r="AMX67" s="1420"/>
      <c r="AMY67" s="1420"/>
      <c r="AMZ67" s="1420"/>
      <c r="ANA67" s="868"/>
      <c r="ANB67" s="615"/>
      <c r="ANC67" s="615"/>
      <c r="AND67" s="615"/>
      <c r="ANE67" s="869"/>
      <c r="ANF67" s="615"/>
      <c r="ANG67" s="615"/>
      <c r="ANH67" s="615"/>
      <c r="ANI67" s="615"/>
      <c r="ANJ67" s="615"/>
      <c r="ANK67" s="615"/>
      <c r="ANL67" s="615"/>
      <c r="ANM67" s="615"/>
      <c r="ANN67" s="615"/>
      <c r="ANO67" s="1420"/>
      <c r="ANP67" s="1420"/>
      <c r="ANQ67" s="1420"/>
      <c r="ANR67" s="868"/>
      <c r="ANS67" s="615"/>
      <c r="ANT67" s="615"/>
      <c r="ANU67" s="615"/>
      <c r="ANV67" s="869"/>
      <c r="ANW67" s="615"/>
      <c r="ANX67" s="615"/>
      <c r="ANY67" s="615"/>
      <c r="ANZ67" s="615"/>
      <c r="AOA67" s="615"/>
      <c r="AOB67" s="615"/>
      <c r="AOC67" s="615"/>
      <c r="AOD67" s="615"/>
      <c r="AOE67" s="615"/>
      <c r="AOF67" s="1420"/>
      <c r="AOG67" s="1420"/>
      <c r="AOH67" s="1420"/>
      <c r="AOI67" s="868"/>
      <c r="AOJ67" s="615"/>
      <c r="AOK67" s="615"/>
      <c r="AOL67" s="615"/>
      <c r="AOM67" s="869"/>
      <c r="AON67" s="615"/>
      <c r="AOO67" s="615"/>
      <c r="AOP67" s="615"/>
      <c r="AOQ67" s="615"/>
      <c r="AOR67" s="615"/>
      <c r="AOS67" s="615"/>
      <c r="AOT67" s="615"/>
      <c r="AOU67" s="615"/>
      <c r="AOV67" s="615"/>
      <c r="AOW67" s="1420"/>
      <c r="AOX67" s="1420"/>
      <c r="AOY67" s="1420"/>
      <c r="AOZ67" s="868"/>
      <c r="APA67" s="615"/>
      <c r="APB67" s="615"/>
      <c r="APC67" s="615"/>
      <c r="APD67" s="869"/>
      <c r="APE67" s="615"/>
      <c r="APF67" s="615"/>
      <c r="APG67" s="615"/>
      <c r="APH67" s="615"/>
      <c r="API67" s="615"/>
      <c r="APJ67" s="615"/>
      <c r="APK67" s="615"/>
      <c r="APL67" s="615"/>
      <c r="APM67" s="615"/>
      <c r="APN67" s="1420"/>
      <c r="APO67" s="1420"/>
      <c r="APP67" s="1420"/>
      <c r="APQ67" s="868"/>
      <c r="APR67" s="615"/>
      <c r="APS67" s="615"/>
      <c r="APT67" s="615"/>
      <c r="APU67" s="869"/>
      <c r="APV67" s="615"/>
      <c r="APW67" s="615"/>
      <c r="APX67" s="615"/>
      <c r="APY67" s="615"/>
      <c r="APZ67" s="615"/>
      <c r="AQA67" s="615"/>
      <c r="AQB67" s="615"/>
      <c r="AQC67" s="615"/>
      <c r="AQD67" s="615"/>
      <c r="AQE67" s="1420"/>
      <c r="AQF67" s="1420"/>
      <c r="AQG67" s="1420"/>
      <c r="AQH67" s="868"/>
      <c r="AQI67" s="615"/>
      <c r="AQJ67" s="615"/>
      <c r="AQK67" s="615"/>
      <c r="AQL67" s="869"/>
      <c r="AQM67" s="615"/>
      <c r="AQN67" s="615"/>
      <c r="AQO67" s="615"/>
      <c r="AQP67" s="615"/>
      <c r="AQQ67" s="615"/>
      <c r="AQR67" s="615"/>
      <c r="AQS67" s="615"/>
      <c r="AQT67" s="615"/>
      <c r="AQU67" s="615"/>
      <c r="AQV67" s="1420"/>
      <c r="AQW67" s="1420"/>
      <c r="AQX67" s="1420"/>
      <c r="AQY67" s="868"/>
      <c r="AQZ67" s="615"/>
      <c r="ARA67" s="615"/>
      <c r="ARB67" s="615"/>
      <c r="ARC67" s="869"/>
      <c r="ARD67" s="615"/>
      <c r="ARE67" s="615"/>
      <c r="ARF67" s="615"/>
      <c r="ARG67" s="615"/>
      <c r="ARH67" s="615"/>
      <c r="ARI67" s="615"/>
      <c r="ARJ67" s="615"/>
      <c r="ARK67" s="615"/>
      <c r="ARL67" s="615"/>
      <c r="ARM67" s="1420"/>
      <c r="ARN67" s="1420"/>
      <c r="ARO67" s="1420"/>
      <c r="ARP67" s="868"/>
      <c r="ARQ67" s="615"/>
      <c r="ARR67" s="615"/>
      <c r="ARS67" s="615"/>
      <c r="ART67" s="869"/>
      <c r="ARU67" s="615"/>
      <c r="ARV67" s="615"/>
      <c r="ARW67" s="615"/>
      <c r="ARX67" s="615"/>
      <c r="ARY67" s="615"/>
      <c r="ARZ67" s="615"/>
      <c r="ASA67" s="615"/>
      <c r="ASB67" s="615"/>
      <c r="ASC67" s="615"/>
      <c r="ASD67" s="1420"/>
      <c r="ASE67" s="1420"/>
      <c r="ASF67" s="1420"/>
      <c r="ASG67" s="868"/>
      <c r="ASH67" s="615"/>
      <c r="ASI67" s="615"/>
      <c r="ASJ67" s="615"/>
      <c r="ASK67" s="869"/>
      <c r="ASL67" s="615"/>
      <c r="ASM67" s="615"/>
      <c r="ASN67" s="615"/>
      <c r="ASO67" s="615"/>
      <c r="ASP67" s="615"/>
      <c r="ASQ67" s="615"/>
      <c r="ASR67" s="615"/>
      <c r="ASS67" s="615"/>
      <c r="AST67" s="615"/>
      <c r="ASU67" s="1420"/>
      <c r="ASV67" s="1420"/>
      <c r="ASW67" s="1420"/>
      <c r="ASX67" s="868"/>
      <c r="ASY67" s="615"/>
      <c r="ASZ67" s="615"/>
      <c r="ATA67" s="615"/>
      <c r="ATB67" s="869"/>
      <c r="ATC67" s="615"/>
      <c r="ATD67" s="615"/>
      <c r="ATE67" s="615"/>
      <c r="ATF67" s="615"/>
      <c r="ATG67" s="615"/>
      <c r="ATH67" s="615"/>
      <c r="ATI67" s="615"/>
      <c r="ATJ67" s="615"/>
      <c r="ATK67" s="615"/>
      <c r="ATL67" s="1420"/>
      <c r="ATM67" s="1420"/>
      <c r="ATN67" s="1420"/>
      <c r="ATO67" s="868"/>
      <c r="ATP67" s="615"/>
      <c r="ATQ67" s="615"/>
      <c r="ATR67" s="615"/>
      <c r="ATS67" s="869"/>
      <c r="ATT67" s="615"/>
      <c r="ATU67" s="615"/>
      <c r="ATV67" s="615"/>
      <c r="ATW67" s="615"/>
      <c r="ATX67" s="615"/>
      <c r="ATY67" s="615"/>
      <c r="ATZ67" s="615"/>
      <c r="AUA67" s="615"/>
      <c r="AUB67" s="615"/>
      <c r="AUC67" s="1420"/>
      <c r="AUD67" s="1420"/>
      <c r="AUE67" s="1420"/>
      <c r="AUF67" s="868"/>
      <c r="AUG67" s="615"/>
      <c r="AUH67" s="615"/>
      <c r="AUI67" s="615"/>
      <c r="AUJ67" s="869"/>
      <c r="AUK67" s="615"/>
      <c r="AUL67" s="615"/>
      <c r="AUM67" s="615"/>
      <c r="AUN67" s="615"/>
      <c r="AUO67" s="615"/>
      <c r="AUP67" s="615"/>
      <c r="AUQ67" s="615"/>
      <c r="AUR67" s="615"/>
      <c r="AUS67" s="615"/>
      <c r="AUT67" s="1420"/>
      <c r="AUU67" s="1420"/>
      <c r="AUV67" s="1420"/>
      <c r="AUW67" s="868"/>
      <c r="AUX67" s="615"/>
      <c r="AUY67" s="615"/>
      <c r="AUZ67" s="615"/>
      <c r="AVA67" s="869"/>
      <c r="AVB67" s="615"/>
      <c r="AVC67" s="615"/>
      <c r="AVD67" s="615"/>
      <c r="AVE67" s="615"/>
      <c r="AVF67" s="615"/>
      <c r="AVG67" s="615"/>
      <c r="AVH67" s="615"/>
      <c r="AVI67" s="615"/>
      <c r="AVJ67" s="615"/>
      <c r="AVK67" s="1420"/>
      <c r="AVL67" s="1420"/>
      <c r="AVM67" s="1420"/>
      <c r="AVN67" s="868"/>
      <c r="AVO67" s="615"/>
      <c r="AVP67" s="615"/>
      <c r="AVQ67" s="615"/>
      <c r="AVR67" s="869"/>
      <c r="AVS67" s="615"/>
      <c r="AVT67" s="615"/>
      <c r="AVU67" s="615"/>
      <c r="AVV67" s="615"/>
      <c r="AVW67" s="615"/>
      <c r="AVX67" s="615"/>
      <c r="AVY67" s="615"/>
      <c r="AVZ67" s="615"/>
      <c r="AWA67" s="615"/>
      <c r="AWB67" s="1420"/>
      <c r="AWC67" s="1420"/>
      <c r="AWD67" s="1420"/>
      <c r="AWE67" s="868"/>
      <c r="AWF67" s="615"/>
      <c r="AWG67" s="615"/>
      <c r="AWH67" s="615"/>
      <c r="AWI67" s="869"/>
      <c r="AWJ67" s="615"/>
      <c r="AWK67" s="615"/>
      <c r="AWL67" s="615"/>
      <c r="AWM67" s="615"/>
      <c r="AWN67" s="615"/>
      <c r="AWO67" s="615"/>
      <c r="AWP67" s="615"/>
      <c r="AWQ67" s="615"/>
      <c r="AWR67" s="615"/>
      <c r="AWS67" s="1420"/>
      <c r="AWT67" s="1420"/>
      <c r="AWU67" s="1420"/>
      <c r="AWV67" s="868"/>
      <c r="AWW67" s="615"/>
      <c r="AWX67" s="615"/>
      <c r="AWY67" s="615"/>
      <c r="AWZ67" s="869"/>
      <c r="AXA67" s="615"/>
      <c r="AXB67" s="615"/>
      <c r="AXC67" s="615"/>
      <c r="AXD67" s="615"/>
      <c r="AXE67" s="615"/>
      <c r="AXF67" s="615"/>
      <c r="AXG67" s="615"/>
      <c r="AXH67" s="615"/>
      <c r="AXI67" s="615"/>
      <c r="AXJ67" s="1420"/>
      <c r="AXK67" s="1420"/>
      <c r="AXL67" s="1420"/>
      <c r="AXM67" s="868"/>
      <c r="AXN67" s="615"/>
      <c r="AXO67" s="615"/>
      <c r="AXP67" s="615"/>
      <c r="AXQ67" s="869"/>
      <c r="AXR67" s="615"/>
      <c r="AXS67" s="615"/>
      <c r="AXT67" s="615"/>
      <c r="AXU67" s="615"/>
      <c r="AXV67" s="615"/>
      <c r="AXW67" s="615"/>
      <c r="AXX67" s="615"/>
      <c r="AXY67" s="615"/>
      <c r="AXZ67" s="615"/>
      <c r="AYA67" s="1420"/>
      <c r="AYB67" s="1420"/>
      <c r="AYC67" s="1420"/>
      <c r="AYD67" s="868"/>
      <c r="AYE67" s="615"/>
      <c r="AYF67" s="615"/>
      <c r="AYG67" s="615"/>
      <c r="AYH67" s="869"/>
      <c r="AYI67" s="615"/>
      <c r="AYJ67" s="615"/>
      <c r="AYK67" s="615"/>
      <c r="AYL67" s="615"/>
      <c r="AYM67" s="615"/>
      <c r="AYN67" s="615"/>
      <c r="AYO67" s="615"/>
      <c r="AYP67" s="615"/>
      <c r="AYQ67" s="615"/>
      <c r="AYR67" s="1420"/>
      <c r="AYS67" s="1420"/>
      <c r="AYT67" s="1420"/>
      <c r="AYU67" s="868"/>
      <c r="AYV67" s="615"/>
      <c r="AYW67" s="615"/>
      <c r="AYX67" s="615"/>
      <c r="AYY67" s="869"/>
      <c r="AYZ67" s="615"/>
      <c r="AZA67" s="615"/>
      <c r="AZB67" s="615"/>
      <c r="AZC67" s="615"/>
      <c r="AZD67" s="615"/>
      <c r="AZE67" s="615"/>
      <c r="AZF67" s="615"/>
      <c r="AZG67" s="615"/>
      <c r="AZH67" s="615"/>
      <c r="AZI67" s="1420"/>
      <c r="AZJ67" s="1420"/>
      <c r="AZK67" s="1420"/>
      <c r="AZL67" s="868"/>
      <c r="AZM67" s="615"/>
      <c r="AZN67" s="615"/>
      <c r="AZO67" s="615"/>
      <c r="AZP67" s="869"/>
      <c r="AZQ67" s="615"/>
      <c r="AZR67" s="615"/>
      <c r="AZS67" s="615"/>
      <c r="AZT67" s="615"/>
      <c r="AZU67" s="615"/>
      <c r="AZV67" s="615"/>
      <c r="AZW67" s="615"/>
      <c r="AZX67" s="615"/>
      <c r="AZY67" s="615"/>
      <c r="AZZ67" s="1420"/>
      <c r="BAA67" s="1420"/>
      <c r="BAB67" s="1420"/>
      <c r="BAC67" s="868"/>
      <c r="BAD67" s="615"/>
      <c r="BAE67" s="615"/>
      <c r="BAF67" s="615"/>
      <c r="BAG67" s="869"/>
      <c r="BAH67" s="615"/>
      <c r="BAI67" s="615"/>
      <c r="BAJ67" s="615"/>
      <c r="BAK67" s="615"/>
      <c r="BAL67" s="615"/>
      <c r="BAM67" s="615"/>
      <c r="BAN67" s="615"/>
      <c r="BAO67" s="615"/>
      <c r="BAP67" s="615"/>
      <c r="BAQ67" s="1420"/>
      <c r="BAR67" s="1420"/>
      <c r="BAS67" s="1420"/>
      <c r="BAT67" s="868"/>
      <c r="BAU67" s="615"/>
      <c r="BAV67" s="615"/>
      <c r="BAW67" s="615"/>
      <c r="BAX67" s="869"/>
      <c r="BAY67" s="615"/>
      <c r="BAZ67" s="615"/>
      <c r="BBA67" s="615"/>
      <c r="BBB67" s="615"/>
      <c r="BBC67" s="615"/>
      <c r="BBD67" s="615"/>
      <c r="BBE67" s="615"/>
      <c r="BBF67" s="615"/>
      <c r="BBG67" s="615"/>
      <c r="BBH67" s="1420"/>
      <c r="BBI67" s="1420"/>
      <c r="BBJ67" s="1420"/>
      <c r="BBK67" s="868"/>
      <c r="BBL67" s="615"/>
      <c r="BBM67" s="615"/>
      <c r="BBN67" s="615"/>
      <c r="BBO67" s="869"/>
      <c r="BBP67" s="615"/>
      <c r="BBQ67" s="615"/>
      <c r="BBR67" s="615"/>
      <c r="BBS67" s="615"/>
      <c r="BBT67" s="615"/>
      <c r="BBU67" s="615"/>
      <c r="BBV67" s="615"/>
      <c r="BBW67" s="615"/>
      <c r="BBX67" s="615"/>
      <c r="BBY67" s="1420"/>
      <c r="BBZ67" s="1420"/>
      <c r="BCA67" s="1420"/>
      <c r="BCB67" s="868"/>
      <c r="BCC67" s="615"/>
      <c r="BCD67" s="615"/>
      <c r="BCE67" s="615"/>
      <c r="BCF67" s="869"/>
      <c r="BCG67" s="615"/>
      <c r="BCH67" s="615"/>
      <c r="BCI67" s="615"/>
      <c r="BCJ67" s="615"/>
      <c r="BCK67" s="615"/>
      <c r="BCL67" s="615"/>
      <c r="BCM67" s="615"/>
      <c r="BCN67" s="615"/>
      <c r="BCO67" s="615"/>
      <c r="BCP67" s="1420"/>
      <c r="BCQ67" s="1420"/>
      <c r="BCR67" s="1420"/>
      <c r="BCS67" s="868"/>
      <c r="BCT67" s="615"/>
      <c r="BCU67" s="615"/>
      <c r="BCV67" s="615"/>
      <c r="BCW67" s="869"/>
      <c r="BCX67" s="615"/>
      <c r="BCY67" s="615"/>
      <c r="BCZ67" s="615"/>
      <c r="BDA67" s="615"/>
      <c r="BDB67" s="615"/>
      <c r="BDC67" s="615"/>
      <c r="BDD67" s="615"/>
      <c r="BDE67" s="615"/>
      <c r="BDF67" s="615"/>
      <c r="BDG67" s="1420"/>
      <c r="BDH67" s="1420"/>
      <c r="BDI67" s="1420"/>
      <c r="BDJ67" s="868"/>
      <c r="BDK67" s="615"/>
      <c r="BDL67" s="615"/>
      <c r="BDM67" s="615"/>
      <c r="BDN67" s="869"/>
      <c r="BDO67" s="615"/>
      <c r="BDP67" s="615"/>
      <c r="BDQ67" s="615"/>
      <c r="BDR67" s="615"/>
      <c r="BDS67" s="615"/>
      <c r="BDT67" s="615"/>
      <c r="BDU67" s="615"/>
      <c r="BDV67" s="615"/>
      <c r="BDW67" s="615"/>
      <c r="BDX67" s="1420"/>
      <c r="BDY67" s="1420"/>
      <c r="BDZ67" s="1420"/>
      <c r="BEA67" s="868"/>
      <c r="BEB67" s="615"/>
      <c r="BEC67" s="615"/>
      <c r="BED67" s="615"/>
      <c r="BEE67" s="869"/>
      <c r="BEF67" s="615"/>
      <c r="BEG67" s="615"/>
      <c r="BEH67" s="615"/>
      <c r="BEI67" s="615"/>
      <c r="BEJ67" s="615"/>
      <c r="BEK67" s="615"/>
      <c r="BEL67" s="615"/>
      <c r="BEM67" s="615"/>
      <c r="BEN67" s="615"/>
      <c r="BEO67" s="1420"/>
      <c r="BEP67" s="1420"/>
      <c r="BEQ67" s="1420"/>
      <c r="BER67" s="868"/>
      <c r="BES67" s="615"/>
      <c r="BET67" s="615"/>
      <c r="BEU67" s="615"/>
      <c r="BEV67" s="869"/>
      <c r="BEW67" s="615"/>
      <c r="BEX67" s="615"/>
      <c r="BEY67" s="615"/>
      <c r="BEZ67" s="615"/>
      <c r="BFA67" s="615"/>
      <c r="BFB67" s="615"/>
      <c r="BFC67" s="615"/>
      <c r="BFD67" s="615"/>
      <c r="BFE67" s="615"/>
      <c r="BFF67" s="1420"/>
      <c r="BFG67" s="1420"/>
      <c r="BFH67" s="1420"/>
      <c r="BFI67" s="868"/>
      <c r="BFJ67" s="615"/>
      <c r="BFK67" s="615"/>
      <c r="BFL67" s="615"/>
      <c r="BFM67" s="869"/>
      <c r="BFN67" s="615"/>
      <c r="BFO67" s="615"/>
      <c r="BFP67" s="615"/>
      <c r="BFQ67" s="615"/>
      <c r="BFR67" s="615"/>
      <c r="BFS67" s="615"/>
      <c r="BFT67" s="615"/>
      <c r="BFU67" s="615"/>
      <c r="BFV67" s="615"/>
      <c r="BFW67" s="1420"/>
      <c r="BFX67" s="1420"/>
      <c r="BFY67" s="1420"/>
      <c r="BFZ67" s="868"/>
      <c r="BGA67" s="615"/>
      <c r="BGB67" s="615"/>
      <c r="BGC67" s="615"/>
      <c r="BGD67" s="869"/>
      <c r="BGE67" s="615"/>
      <c r="BGF67" s="615"/>
      <c r="BGG67" s="615"/>
      <c r="BGH67" s="615"/>
      <c r="BGI67" s="615"/>
      <c r="BGJ67" s="615"/>
      <c r="BGK67" s="615"/>
      <c r="BGL67" s="615"/>
      <c r="BGM67" s="615"/>
      <c r="BGN67" s="1420"/>
      <c r="BGO67" s="1420"/>
      <c r="BGP67" s="1420"/>
      <c r="BGQ67" s="868"/>
      <c r="BGR67" s="615"/>
      <c r="BGS67" s="615"/>
      <c r="BGT67" s="615"/>
      <c r="BGU67" s="869"/>
      <c r="BGV67" s="615"/>
      <c r="BGW67" s="615"/>
      <c r="BGX67" s="615"/>
      <c r="BGY67" s="615"/>
      <c r="BGZ67" s="615"/>
      <c r="BHA67" s="615"/>
      <c r="BHB67" s="615"/>
      <c r="BHC67" s="615"/>
      <c r="BHD67" s="615"/>
      <c r="BHE67" s="1420"/>
      <c r="BHF67" s="1420"/>
      <c r="BHG67" s="1420"/>
      <c r="BHH67" s="868"/>
      <c r="BHI67" s="615"/>
      <c r="BHJ67" s="615"/>
      <c r="BHK67" s="615"/>
      <c r="BHL67" s="869"/>
      <c r="BHM67" s="615"/>
      <c r="BHN67" s="615"/>
      <c r="BHO67" s="615"/>
      <c r="BHP67" s="615"/>
      <c r="BHQ67" s="615"/>
      <c r="BHR67" s="615"/>
      <c r="BHS67" s="615"/>
      <c r="BHT67" s="615"/>
      <c r="BHU67" s="615"/>
      <c r="BHV67" s="1420"/>
      <c r="BHW67" s="1420"/>
      <c r="BHX67" s="1420"/>
      <c r="BHY67" s="868"/>
      <c r="BHZ67" s="615"/>
      <c r="BIA67" s="615"/>
      <c r="BIB67" s="615"/>
      <c r="BIC67" s="869"/>
      <c r="BID67" s="615"/>
      <c r="BIE67" s="615"/>
      <c r="BIF67" s="615"/>
      <c r="BIG67" s="615"/>
      <c r="BIH67" s="615"/>
      <c r="BII67" s="615"/>
      <c r="BIJ67" s="615"/>
      <c r="BIK67" s="615"/>
      <c r="BIL67" s="615"/>
      <c r="BIM67" s="1420"/>
      <c r="BIN67" s="1420"/>
      <c r="BIO67" s="1420"/>
      <c r="BIP67" s="868"/>
      <c r="BIQ67" s="615"/>
      <c r="BIR67" s="615"/>
      <c r="BIS67" s="615"/>
      <c r="BIT67" s="869"/>
      <c r="BIU67" s="615"/>
      <c r="BIV67" s="615"/>
      <c r="BIW67" s="615"/>
      <c r="BIX67" s="615"/>
      <c r="BIY67" s="615"/>
      <c r="BIZ67" s="615"/>
      <c r="BJA67" s="615"/>
      <c r="BJB67" s="615"/>
      <c r="BJC67" s="615"/>
      <c r="BJD67" s="1420"/>
      <c r="BJE67" s="1420"/>
      <c r="BJF67" s="1420"/>
      <c r="BJG67" s="868"/>
      <c r="BJH67" s="615"/>
      <c r="BJI67" s="615"/>
      <c r="BJJ67" s="615"/>
      <c r="BJK67" s="869"/>
      <c r="BJL67" s="615"/>
      <c r="BJM67" s="615"/>
      <c r="BJN67" s="615"/>
      <c r="BJO67" s="615"/>
      <c r="BJP67" s="615"/>
      <c r="BJQ67" s="615"/>
      <c r="BJR67" s="615"/>
      <c r="BJS67" s="615"/>
      <c r="BJT67" s="615"/>
      <c r="BJU67" s="1420"/>
      <c r="BJV67" s="1420"/>
      <c r="BJW67" s="1420"/>
      <c r="BJX67" s="868"/>
      <c r="BJY67" s="615"/>
      <c r="BJZ67" s="615"/>
      <c r="BKA67" s="615"/>
      <c r="BKB67" s="869"/>
      <c r="BKC67" s="615"/>
      <c r="BKD67" s="615"/>
      <c r="BKE67" s="615"/>
      <c r="BKF67" s="615"/>
      <c r="BKG67" s="615"/>
      <c r="BKH67" s="615"/>
      <c r="BKI67" s="615"/>
      <c r="BKJ67" s="615"/>
      <c r="BKK67" s="615"/>
      <c r="BKL67" s="1420"/>
      <c r="BKM67" s="1420"/>
      <c r="BKN67" s="1420"/>
      <c r="BKO67" s="868"/>
      <c r="BKP67" s="615"/>
      <c r="BKQ67" s="615"/>
      <c r="BKR67" s="615"/>
      <c r="BKS67" s="869"/>
      <c r="BKT67" s="615"/>
      <c r="BKU67" s="615"/>
      <c r="BKV67" s="615"/>
      <c r="BKW67" s="615"/>
      <c r="BKX67" s="615"/>
      <c r="BKY67" s="615"/>
      <c r="BKZ67" s="615"/>
      <c r="BLA67" s="615"/>
      <c r="BLB67" s="615"/>
      <c r="BLC67" s="1420"/>
      <c r="BLD67" s="1420"/>
      <c r="BLE67" s="1420"/>
      <c r="BLF67" s="868"/>
      <c r="BLG67" s="615"/>
      <c r="BLH67" s="615"/>
      <c r="BLI67" s="615"/>
      <c r="BLJ67" s="869"/>
      <c r="BLK67" s="615"/>
      <c r="BLL67" s="615"/>
      <c r="BLM67" s="615"/>
      <c r="BLN67" s="615"/>
      <c r="BLO67" s="615"/>
      <c r="BLP67" s="615"/>
      <c r="BLQ67" s="615"/>
      <c r="BLR67" s="615"/>
      <c r="BLS67" s="615"/>
      <c r="BLT67" s="1420"/>
      <c r="BLU67" s="1420"/>
      <c r="BLV67" s="1420"/>
      <c r="BLW67" s="868"/>
      <c r="BLX67" s="615"/>
      <c r="BLY67" s="615"/>
      <c r="BLZ67" s="615"/>
      <c r="BMA67" s="869"/>
      <c r="BMB67" s="615"/>
      <c r="BMC67" s="615"/>
      <c r="BMD67" s="615"/>
      <c r="BME67" s="615"/>
      <c r="BMF67" s="615"/>
      <c r="BMG67" s="615"/>
      <c r="BMH67" s="615"/>
      <c r="BMI67" s="615"/>
      <c r="BMJ67" s="615"/>
      <c r="BMK67" s="1420"/>
      <c r="BML67" s="1420"/>
      <c r="BMM67" s="1420"/>
      <c r="BMN67" s="868"/>
      <c r="BMO67" s="615"/>
      <c r="BMP67" s="615"/>
      <c r="BMQ67" s="615"/>
      <c r="BMR67" s="869"/>
      <c r="BMS67" s="615"/>
      <c r="BMT67" s="615"/>
      <c r="BMU67" s="615"/>
      <c r="BMV67" s="615"/>
      <c r="BMW67" s="615"/>
      <c r="BMX67" s="615"/>
      <c r="BMY67" s="615"/>
      <c r="BMZ67" s="615"/>
      <c r="BNA67" s="615"/>
      <c r="BNB67" s="1420"/>
      <c r="BNC67" s="1420"/>
      <c r="BND67" s="1420"/>
      <c r="BNE67" s="868"/>
      <c r="BNF67" s="615"/>
      <c r="BNG67" s="615"/>
      <c r="BNH67" s="615"/>
      <c r="BNI67" s="869"/>
      <c r="BNJ67" s="615"/>
      <c r="BNK67" s="615"/>
      <c r="BNL67" s="615"/>
      <c r="BNM67" s="615"/>
      <c r="BNN67" s="615"/>
      <c r="BNO67" s="615"/>
      <c r="BNP67" s="615"/>
      <c r="BNQ67" s="615"/>
      <c r="BNR67" s="615"/>
      <c r="BNS67" s="1420"/>
      <c r="BNT67" s="1420"/>
      <c r="BNU67" s="1420"/>
      <c r="BNV67" s="868"/>
      <c r="BNW67" s="615"/>
      <c r="BNX67" s="615"/>
      <c r="BNY67" s="615"/>
      <c r="BNZ67" s="869"/>
      <c r="BOA67" s="615"/>
      <c r="BOB67" s="615"/>
      <c r="BOC67" s="615"/>
      <c r="BOD67" s="615"/>
      <c r="BOE67" s="615"/>
      <c r="BOF67" s="615"/>
      <c r="BOG67" s="615"/>
      <c r="BOH67" s="615"/>
      <c r="BOI67" s="615"/>
      <c r="BOJ67" s="1420"/>
      <c r="BOK67" s="1420"/>
      <c r="BOL67" s="1420"/>
      <c r="BOM67" s="868"/>
      <c r="BON67" s="615"/>
      <c r="BOO67" s="615"/>
      <c r="BOP67" s="615"/>
      <c r="BOQ67" s="869"/>
      <c r="BOR67" s="615"/>
      <c r="BOS67" s="615"/>
      <c r="BOT67" s="615"/>
      <c r="BOU67" s="615"/>
      <c r="BOV67" s="615"/>
      <c r="BOW67" s="615"/>
      <c r="BOX67" s="615"/>
      <c r="BOY67" s="615"/>
      <c r="BOZ67" s="615"/>
      <c r="BPA67" s="1420"/>
      <c r="BPB67" s="1420"/>
      <c r="BPC67" s="1420"/>
      <c r="BPD67" s="868"/>
      <c r="BPE67" s="615"/>
      <c r="BPF67" s="615"/>
      <c r="BPG67" s="615"/>
      <c r="BPH67" s="869"/>
      <c r="BPI67" s="615"/>
      <c r="BPJ67" s="615"/>
      <c r="BPK67" s="615"/>
      <c r="BPL67" s="615"/>
      <c r="BPM67" s="615"/>
      <c r="BPN67" s="615"/>
      <c r="BPO67" s="615"/>
      <c r="BPP67" s="615"/>
      <c r="BPQ67" s="615"/>
      <c r="BPR67" s="1420"/>
      <c r="BPS67" s="1420"/>
      <c r="BPT67" s="1420"/>
      <c r="BPU67" s="868"/>
      <c r="BPV67" s="615"/>
      <c r="BPW67" s="615"/>
      <c r="BPX67" s="615"/>
      <c r="BPY67" s="869"/>
      <c r="BPZ67" s="615"/>
      <c r="BQA67" s="615"/>
      <c r="BQB67" s="615"/>
      <c r="BQC67" s="615"/>
      <c r="BQD67" s="615"/>
      <c r="BQE67" s="615"/>
      <c r="BQF67" s="615"/>
      <c r="BQG67" s="615"/>
      <c r="BQH67" s="615"/>
      <c r="BQI67" s="1420"/>
      <c r="BQJ67" s="1420"/>
      <c r="BQK67" s="1420"/>
      <c r="BQL67" s="868"/>
      <c r="BQM67" s="615"/>
      <c r="BQN67" s="615"/>
      <c r="BQO67" s="615"/>
      <c r="BQP67" s="869"/>
      <c r="BQQ67" s="615"/>
      <c r="BQR67" s="615"/>
      <c r="BQS67" s="615"/>
      <c r="BQT67" s="615"/>
      <c r="BQU67" s="615"/>
      <c r="BQV67" s="615"/>
      <c r="BQW67" s="615"/>
      <c r="BQX67" s="615"/>
      <c r="BQY67" s="615"/>
      <c r="BQZ67" s="1420"/>
      <c r="BRA67" s="1420"/>
      <c r="BRB67" s="1420"/>
      <c r="BRC67" s="868"/>
      <c r="BRD67" s="615"/>
      <c r="BRE67" s="615"/>
      <c r="BRF67" s="615"/>
      <c r="BRG67" s="869"/>
      <c r="BRH67" s="615"/>
      <c r="BRI67" s="615"/>
      <c r="BRJ67" s="615"/>
      <c r="BRK67" s="615"/>
      <c r="BRL67" s="615"/>
      <c r="BRM67" s="615"/>
      <c r="BRN67" s="615"/>
      <c r="BRO67" s="615"/>
      <c r="BRP67" s="615"/>
      <c r="BRQ67" s="1420"/>
      <c r="BRR67" s="1420"/>
      <c r="BRS67" s="1420"/>
      <c r="BRT67" s="868"/>
      <c r="BRU67" s="615"/>
      <c r="BRV67" s="615"/>
      <c r="BRW67" s="615"/>
      <c r="BRX67" s="869"/>
      <c r="BRY67" s="615"/>
      <c r="BRZ67" s="615"/>
      <c r="BSA67" s="615"/>
      <c r="BSB67" s="615"/>
      <c r="BSC67" s="615"/>
      <c r="BSD67" s="615"/>
      <c r="BSE67" s="615"/>
      <c r="BSF67" s="615"/>
      <c r="BSG67" s="615"/>
      <c r="BSH67" s="1420"/>
      <c r="BSI67" s="1420"/>
      <c r="BSJ67" s="1420"/>
      <c r="BSK67" s="868"/>
      <c r="BSL67" s="615"/>
      <c r="BSM67" s="615"/>
      <c r="BSN67" s="615"/>
      <c r="BSO67" s="869"/>
      <c r="BSP67" s="615"/>
      <c r="BSQ67" s="615"/>
      <c r="BSR67" s="615"/>
      <c r="BSS67" s="615"/>
      <c r="BST67" s="615"/>
      <c r="BSU67" s="615"/>
      <c r="BSV67" s="615"/>
      <c r="BSW67" s="615"/>
      <c r="BSX67" s="615"/>
      <c r="BSY67" s="1420"/>
      <c r="BSZ67" s="1420"/>
      <c r="BTA67" s="1420"/>
      <c r="BTB67" s="868"/>
      <c r="BTC67" s="615"/>
      <c r="BTD67" s="615"/>
      <c r="BTE67" s="615"/>
      <c r="BTF67" s="869"/>
      <c r="BTG67" s="615"/>
      <c r="BTH67" s="615"/>
      <c r="BTI67" s="615"/>
      <c r="BTJ67" s="615"/>
      <c r="BTK67" s="615"/>
      <c r="BTL67" s="615"/>
      <c r="BTM67" s="615"/>
      <c r="BTN67" s="615"/>
      <c r="BTO67" s="615"/>
      <c r="BTP67" s="1420"/>
      <c r="BTQ67" s="1420"/>
      <c r="BTR67" s="1420"/>
      <c r="BTS67" s="868"/>
      <c r="BTT67" s="615"/>
      <c r="BTU67" s="615"/>
      <c r="BTV67" s="615"/>
      <c r="BTW67" s="869"/>
      <c r="BTX67" s="615"/>
      <c r="BTY67" s="615"/>
      <c r="BTZ67" s="615"/>
      <c r="BUA67" s="615"/>
      <c r="BUB67" s="615"/>
      <c r="BUC67" s="615"/>
      <c r="BUD67" s="615"/>
      <c r="BUE67" s="615"/>
      <c r="BUF67" s="615"/>
      <c r="BUG67" s="1420"/>
      <c r="BUH67" s="1420"/>
      <c r="BUI67" s="1420"/>
      <c r="BUJ67" s="868"/>
      <c r="BUK67" s="615"/>
      <c r="BUL67" s="615"/>
      <c r="BUM67" s="615"/>
      <c r="BUN67" s="869"/>
      <c r="BUO67" s="615"/>
      <c r="BUP67" s="615"/>
      <c r="BUQ67" s="615"/>
      <c r="BUR67" s="615"/>
      <c r="BUS67" s="615"/>
      <c r="BUT67" s="615"/>
      <c r="BUU67" s="615"/>
      <c r="BUV67" s="615"/>
      <c r="BUW67" s="615"/>
      <c r="BUX67" s="1420"/>
      <c r="BUY67" s="1420"/>
      <c r="BUZ67" s="1420"/>
      <c r="BVA67" s="868"/>
      <c r="BVB67" s="615"/>
      <c r="BVC67" s="615"/>
      <c r="BVD67" s="615"/>
      <c r="BVE67" s="869"/>
      <c r="BVF67" s="615"/>
      <c r="BVG67" s="615"/>
      <c r="BVH67" s="615"/>
      <c r="BVI67" s="615"/>
      <c r="BVJ67" s="615"/>
      <c r="BVK67" s="615"/>
      <c r="BVL67" s="615"/>
      <c r="BVM67" s="615"/>
      <c r="BVN67" s="615"/>
      <c r="BVO67" s="1420"/>
      <c r="BVP67" s="1420"/>
      <c r="BVQ67" s="1420"/>
      <c r="BVR67" s="868"/>
      <c r="BVS67" s="615"/>
      <c r="BVT67" s="615"/>
      <c r="BVU67" s="615"/>
      <c r="BVV67" s="869"/>
      <c r="BVW67" s="615"/>
      <c r="BVX67" s="615"/>
      <c r="BVY67" s="615"/>
      <c r="BVZ67" s="615"/>
      <c r="BWA67" s="615"/>
      <c r="BWB67" s="615"/>
      <c r="BWC67" s="615"/>
      <c r="BWD67" s="615"/>
      <c r="BWE67" s="615"/>
      <c r="BWF67" s="1420"/>
      <c r="BWG67" s="1420"/>
      <c r="BWH67" s="1420"/>
      <c r="BWI67" s="868"/>
      <c r="BWJ67" s="615"/>
      <c r="BWK67" s="615"/>
      <c r="BWL67" s="615"/>
      <c r="BWM67" s="869"/>
      <c r="BWN67" s="615"/>
      <c r="BWO67" s="615"/>
      <c r="BWP67" s="615"/>
      <c r="BWQ67" s="615"/>
      <c r="BWR67" s="615"/>
      <c r="BWS67" s="615"/>
      <c r="BWT67" s="615"/>
      <c r="BWU67" s="615"/>
      <c r="BWV67" s="615"/>
      <c r="BWW67" s="1420"/>
      <c r="BWX67" s="1420"/>
      <c r="BWY67" s="1420"/>
      <c r="BWZ67" s="868"/>
      <c r="BXA67" s="615"/>
      <c r="BXB67" s="615"/>
      <c r="BXC67" s="615"/>
      <c r="BXD67" s="869"/>
      <c r="BXE67" s="615"/>
      <c r="BXF67" s="615"/>
      <c r="BXG67" s="615"/>
      <c r="BXH67" s="615"/>
      <c r="BXI67" s="615"/>
      <c r="BXJ67" s="615"/>
      <c r="BXK67" s="615"/>
      <c r="BXL67" s="615"/>
      <c r="BXM67" s="615"/>
      <c r="BXN67" s="1420"/>
      <c r="BXO67" s="1420"/>
      <c r="BXP67" s="1420"/>
      <c r="BXQ67" s="868"/>
      <c r="BXR67" s="615"/>
      <c r="BXS67" s="615"/>
      <c r="BXT67" s="615"/>
      <c r="BXU67" s="869"/>
      <c r="BXV67" s="615"/>
      <c r="BXW67" s="615"/>
      <c r="BXX67" s="615"/>
      <c r="BXY67" s="615"/>
      <c r="BXZ67" s="615"/>
      <c r="BYA67" s="615"/>
      <c r="BYB67" s="615"/>
      <c r="BYC67" s="615"/>
      <c r="BYD67" s="615"/>
      <c r="BYE67" s="1420"/>
      <c r="BYF67" s="1420"/>
      <c r="BYG67" s="1420"/>
      <c r="BYH67" s="868"/>
      <c r="BYI67" s="615"/>
      <c r="BYJ67" s="615"/>
      <c r="BYK67" s="615"/>
      <c r="BYL67" s="869"/>
      <c r="BYM67" s="615"/>
      <c r="BYN67" s="615"/>
      <c r="BYO67" s="615"/>
      <c r="BYP67" s="615"/>
      <c r="BYQ67" s="615"/>
      <c r="BYR67" s="615"/>
      <c r="BYS67" s="615"/>
      <c r="BYT67" s="615"/>
      <c r="BYU67" s="615"/>
      <c r="BYV67" s="1420"/>
      <c r="BYW67" s="1420"/>
      <c r="BYX67" s="1420"/>
      <c r="BYY67" s="868"/>
      <c r="BYZ67" s="615"/>
      <c r="BZA67" s="615"/>
      <c r="BZB67" s="615"/>
      <c r="BZC67" s="869"/>
      <c r="BZD67" s="615"/>
      <c r="BZE67" s="615"/>
      <c r="BZF67" s="615"/>
      <c r="BZG67" s="615"/>
      <c r="BZH67" s="615"/>
      <c r="BZI67" s="615"/>
      <c r="BZJ67" s="615"/>
      <c r="BZK67" s="615"/>
      <c r="BZL67" s="615"/>
      <c r="BZM67" s="1420"/>
      <c r="BZN67" s="1420"/>
      <c r="BZO67" s="1420"/>
      <c r="BZP67" s="868"/>
      <c r="BZQ67" s="615"/>
      <c r="BZR67" s="615"/>
      <c r="BZS67" s="615"/>
      <c r="BZT67" s="869"/>
      <c r="BZU67" s="615"/>
      <c r="BZV67" s="615"/>
      <c r="BZW67" s="615"/>
      <c r="BZX67" s="615"/>
      <c r="BZY67" s="615"/>
      <c r="BZZ67" s="615"/>
      <c r="CAA67" s="615"/>
      <c r="CAB67" s="615"/>
      <c r="CAC67" s="615"/>
      <c r="CAD67" s="1420"/>
      <c r="CAE67" s="1420"/>
      <c r="CAF67" s="1420"/>
      <c r="CAG67" s="868"/>
      <c r="CAH67" s="615"/>
      <c r="CAI67" s="615"/>
      <c r="CAJ67" s="615"/>
      <c r="CAK67" s="869"/>
      <c r="CAL67" s="615"/>
      <c r="CAM67" s="615"/>
      <c r="CAN67" s="615"/>
      <c r="CAO67" s="615"/>
      <c r="CAP67" s="615"/>
      <c r="CAQ67" s="615"/>
      <c r="CAR67" s="615"/>
      <c r="CAS67" s="615"/>
      <c r="CAT67" s="615"/>
      <c r="CAU67" s="1420"/>
      <c r="CAV67" s="1420"/>
      <c r="CAW67" s="1420"/>
      <c r="CAX67" s="868"/>
      <c r="CAY67" s="615"/>
      <c r="CAZ67" s="615"/>
      <c r="CBA67" s="615"/>
      <c r="CBB67" s="869"/>
      <c r="CBC67" s="615"/>
      <c r="CBD67" s="615"/>
      <c r="CBE67" s="615"/>
      <c r="CBF67" s="615"/>
      <c r="CBG67" s="615"/>
      <c r="CBH67" s="615"/>
      <c r="CBI67" s="615"/>
      <c r="CBJ67" s="615"/>
      <c r="CBK67" s="615"/>
      <c r="CBL67" s="1420"/>
      <c r="CBM67" s="1420"/>
      <c r="CBN67" s="1420"/>
      <c r="CBO67" s="868"/>
      <c r="CBP67" s="615"/>
      <c r="CBQ67" s="615"/>
      <c r="CBR67" s="615"/>
      <c r="CBS67" s="869"/>
      <c r="CBT67" s="615"/>
      <c r="CBU67" s="615"/>
      <c r="CBV67" s="615"/>
      <c r="CBW67" s="615"/>
      <c r="CBX67" s="615"/>
      <c r="CBY67" s="615"/>
      <c r="CBZ67" s="615"/>
      <c r="CCA67" s="615"/>
      <c r="CCB67" s="615"/>
      <c r="CCC67" s="1420"/>
      <c r="CCD67" s="1420"/>
      <c r="CCE67" s="1420"/>
      <c r="CCF67" s="868"/>
      <c r="CCG67" s="615"/>
      <c r="CCH67" s="615"/>
      <c r="CCI67" s="615"/>
      <c r="CCJ67" s="869"/>
      <c r="CCK67" s="615"/>
      <c r="CCL67" s="615"/>
      <c r="CCM67" s="615"/>
      <c r="CCN67" s="615"/>
      <c r="CCO67" s="615"/>
      <c r="CCP67" s="615"/>
      <c r="CCQ67" s="615"/>
      <c r="CCR67" s="615"/>
      <c r="CCS67" s="615"/>
      <c r="CCT67" s="1420"/>
      <c r="CCU67" s="1420"/>
      <c r="CCV67" s="1420"/>
      <c r="CCW67" s="868"/>
      <c r="CCX67" s="615"/>
      <c r="CCY67" s="615"/>
      <c r="CCZ67" s="615"/>
      <c r="CDA67" s="869"/>
      <c r="CDB67" s="615"/>
      <c r="CDC67" s="615"/>
      <c r="CDD67" s="615"/>
      <c r="CDE67" s="615"/>
      <c r="CDF67" s="615"/>
      <c r="CDG67" s="615"/>
      <c r="CDH67" s="615"/>
      <c r="CDI67" s="615"/>
      <c r="CDJ67" s="615"/>
      <c r="CDK67" s="1420"/>
      <c r="CDL67" s="1420"/>
      <c r="CDM67" s="1420"/>
      <c r="CDN67" s="868"/>
      <c r="CDO67" s="615"/>
      <c r="CDP67" s="615"/>
      <c r="CDQ67" s="615"/>
      <c r="CDR67" s="869"/>
      <c r="CDS67" s="615"/>
      <c r="CDT67" s="615"/>
      <c r="CDU67" s="615"/>
      <c r="CDV67" s="615"/>
      <c r="CDW67" s="615"/>
      <c r="CDX67" s="615"/>
      <c r="CDY67" s="615"/>
      <c r="CDZ67" s="615"/>
      <c r="CEA67" s="615"/>
      <c r="CEB67" s="1420"/>
      <c r="CEC67" s="1420"/>
      <c r="CED67" s="1420"/>
      <c r="CEE67" s="868"/>
      <c r="CEF67" s="615"/>
      <c r="CEG67" s="615"/>
      <c r="CEH67" s="615"/>
      <c r="CEI67" s="869"/>
      <c r="CEJ67" s="615"/>
      <c r="CEK67" s="615"/>
      <c r="CEL67" s="615"/>
      <c r="CEM67" s="615"/>
      <c r="CEN67" s="615"/>
      <c r="CEO67" s="615"/>
      <c r="CEP67" s="615"/>
      <c r="CEQ67" s="615"/>
      <c r="CER67" s="615"/>
      <c r="CES67" s="1420"/>
      <c r="CET67" s="1420"/>
      <c r="CEU67" s="1420"/>
      <c r="CEV67" s="868"/>
      <c r="CEW67" s="615"/>
      <c r="CEX67" s="615"/>
      <c r="CEY67" s="615"/>
      <c r="CEZ67" s="869"/>
      <c r="CFA67" s="615"/>
      <c r="CFB67" s="615"/>
      <c r="CFC67" s="615"/>
      <c r="CFD67" s="615"/>
      <c r="CFE67" s="615"/>
      <c r="CFF67" s="615"/>
      <c r="CFG67" s="615"/>
      <c r="CFH67" s="615"/>
      <c r="CFI67" s="615"/>
      <c r="CFJ67" s="1420"/>
      <c r="CFK67" s="1420"/>
      <c r="CFL67" s="1420"/>
      <c r="CFM67" s="868"/>
      <c r="CFN67" s="615"/>
      <c r="CFO67" s="615"/>
      <c r="CFP67" s="615"/>
      <c r="CFQ67" s="869"/>
      <c r="CFR67" s="615"/>
      <c r="CFS67" s="615"/>
      <c r="CFT67" s="615"/>
      <c r="CFU67" s="615"/>
      <c r="CFV67" s="615"/>
      <c r="CFW67" s="615"/>
      <c r="CFX67" s="615"/>
      <c r="CFY67" s="615"/>
      <c r="CFZ67" s="615"/>
      <c r="CGA67" s="1420"/>
      <c r="CGB67" s="1420"/>
      <c r="CGC67" s="1420"/>
      <c r="CGD67" s="868"/>
      <c r="CGE67" s="615"/>
      <c r="CGF67" s="615"/>
      <c r="CGG67" s="615"/>
      <c r="CGH67" s="869"/>
      <c r="CGI67" s="615"/>
      <c r="CGJ67" s="615"/>
      <c r="CGK67" s="615"/>
      <c r="CGL67" s="615"/>
      <c r="CGM67" s="615"/>
      <c r="CGN67" s="615"/>
      <c r="CGO67" s="615"/>
      <c r="CGP67" s="615"/>
      <c r="CGQ67" s="615"/>
      <c r="CGR67" s="1420"/>
      <c r="CGS67" s="1420"/>
      <c r="CGT67" s="1420"/>
      <c r="CGU67" s="868"/>
      <c r="CGV67" s="615"/>
      <c r="CGW67" s="615"/>
      <c r="CGX67" s="615"/>
      <c r="CGY67" s="869"/>
      <c r="CGZ67" s="615"/>
      <c r="CHA67" s="615"/>
      <c r="CHB67" s="615"/>
      <c r="CHC67" s="615"/>
      <c r="CHD67" s="615"/>
      <c r="CHE67" s="615"/>
      <c r="CHF67" s="615"/>
      <c r="CHG67" s="615"/>
      <c r="CHH67" s="615"/>
      <c r="CHI67" s="1420"/>
      <c r="CHJ67" s="1420"/>
      <c r="CHK67" s="1420"/>
      <c r="CHL67" s="868"/>
      <c r="CHM67" s="615"/>
      <c r="CHN67" s="615"/>
      <c r="CHO67" s="615"/>
      <c r="CHP67" s="869"/>
      <c r="CHQ67" s="615"/>
      <c r="CHR67" s="615"/>
      <c r="CHS67" s="615"/>
      <c r="CHT67" s="615"/>
      <c r="CHU67" s="615"/>
      <c r="CHV67" s="615"/>
      <c r="CHW67" s="615"/>
      <c r="CHX67" s="615"/>
      <c r="CHY67" s="615"/>
      <c r="CHZ67" s="1420"/>
      <c r="CIA67" s="1420"/>
      <c r="CIB67" s="1420"/>
      <c r="CIC67" s="868"/>
      <c r="CID67" s="615"/>
      <c r="CIE67" s="615"/>
      <c r="CIF67" s="615"/>
      <c r="CIG67" s="869"/>
      <c r="CIH67" s="615"/>
      <c r="CII67" s="615"/>
      <c r="CIJ67" s="615"/>
      <c r="CIK67" s="615"/>
      <c r="CIL67" s="615"/>
      <c r="CIM67" s="615"/>
      <c r="CIN67" s="615"/>
      <c r="CIO67" s="615"/>
      <c r="CIP67" s="615"/>
      <c r="CIQ67" s="1420"/>
      <c r="CIR67" s="1420"/>
      <c r="CIS67" s="1420"/>
      <c r="CIT67" s="868"/>
      <c r="CIU67" s="615"/>
      <c r="CIV67" s="615"/>
      <c r="CIW67" s="615"/>
      <c r="CIX67" s="869"/>
      <c r="CIY67" s="615"/>
      <c r="CIZ67" s="615"/>
      <c r="CJA67" s="615"/>
      <c r="CJB67" s="615"/>
      <c r="CJC67" s="615"/>
      <c r="CJD67" s="615"/>
      <c r="CJE67" s="615"/>
      <c r="CJF67" s="615"/>
      <c r="CJG67" s="615"/>
      <c r="CJH67" s="1420"/>
      <c r="CJI67" s="1420"/>
      <c r="CJJ67" s="1420"/>
      <c r="CJK67" s="868"/>
      <c r="CJL67" s="615"/>
      <c r="CJM67" s="615"/>
      <c r="CJN67" s="615"/>
      <c r="CJO67" s="869"/>
      <c r="CJP67" s="615"/>
      <c r="CJQ67" s="615"/>
      <c r="CJR67" s="615"/>
      <c r="CJS67" s="615"/>
      <c r="CJT67" s="615"/>
      <c r="CJU67" s="615"/>
      <c r="CJV67" s="615"/>
      <c r="CJW67" s="615"/>
      <c r="CJX67" s="615"/>
      <c r="CJY67" s="1420"/>
      <c r="CJZ67" s="1420"/>
      <c r="CKA67" s="1420"/>
      <c r="CKB67" s="868"/>
      <c r="CKC67" s="615"/>
      <c r="CKD67" s="615"/>
      <c r="CKE67" s="615"/>
      <c r="CKF67" s="869"/>
      <c r="CKG67" s="615"/>
      <c r="CKH67" s="615"/>
      <c r="CKI67" s="615"/>
      <c r="CKJ67" s="615"/>
      <c r="CKK67" s="615"/>
      <c r="CKL67" s="615"/>
      <c r="CKM67" s="615"/>
      <c r="CKN67" s="615"/>
      <c r="CKO67" s="615"/>
      <c r="CKP67" s="1420"/>
      <c r="CKQ67" s="1420"/>
      <c r="CKR67" s="1420"/>
      <c r="CKS67" s="868"/>
      <c r="CKT67" s="615"/>
      <c r="CKU67" s="615"/>
      <c r="CKV67" s="615"/>
      <c r="CKW67" s="869"/>
      <c r="CKX67" s="615"/>
      <c r="CKY67" s="615"/>
      <c r="CKZ67" s="615"/>
      <c r="CLA67" s="615"/>
      <c r="CLB67" s="615"/>
      <c r="CLC67" s="615"/>
      <c r="CLD67" s="615"/>
      <c r="CLE67" s="615"/>
      <c r="CLF67" s="615"/>
      <c r="CLG67" s="1420"/>
      <c r="CLH67" s="1420"/>
      <c r="CLI67" s="1420"/>
      <c r="CLJ67" s="868"/>
      <c r="CLK67" s="615"/>
      <c r="CLL67" s="615"/>
      <c r="CLM67" s="615"/>
      <c r="CLN67" s="869"/>
      <c r="CLO67" s="615"/>
      <c r="CLP67" s="615"/>
      <c r="CLQ67" s="615"/>
      <c r="CLR67" s="615"/>
      <c r="CLS67" s="615"/>
      <c r="CLT67" s="615"/>
      <c r="CLU67" s="615"/>
      <c r="CLV67" s="615"/>
      <c r="CLW67" s="615"/>
      <c r="CLX67" s="1420"/>
      <c r="CLY67" s="1420"/>
      <c r="CLZ67" s="1420"/>
      <c r="CMA67" s="868"/>
      <c r="CMB67" s="615"/>
      <c r="CMC67" s="615"/>
      <c r="CMD67" s="615"/>
      <c r="CME67" s="869"/>
      <c r="CMF67" s="615"/>
      <c r="CMG67" s="615"/>
      <c r="CMH67" s="615"/>
      <c r="CMI67" s="615"/>
      <c r="CMJ67" s="615"/>
      <c r="CMK67" s="615"/>
      <c r="CML67" s="615"/>
      <c r="CMM67" s="615"/>
      <c r="CMN67" s="615"/>
      <c r="CMO67" s="1420"/>
      <c r="CMP67" s="1420"/>
      <c r="CMQ67" s="1420"/>
      <c r="CMR67" s="868"/>
      <c r="CMS67" s="615"/>
      <c r="CMT67" s="615"/>
      <c r="CMU67" s="615"/>
      <c r="CMV67" s="869"/>
      <c r="CMW67" s="615"/>
      <c r="CMX67" s="615"/>
      <c r="CMY67" s="615"/>
      <c r="CMZ67" s="615"/>
      <c r="CNA67" s="615"/>
      <c r="CNB67" s="615"/>
      <c r="CNC67" s="615"/>
      <c r="CND67" s="615"/>
      <c r="CNE67" s="615"/>
      <c r="CNF67" s="1420"/>
      <c r="CNG67" s="1420"/>
      <c r="CNH67" s="1420"/>
      <c r="CNI67" s="868"/>
      <c r="CNJ67" s="615"/>
      <c r="CNK67" s="615"/>
      <c r="CNL67" s="615"/>
      <c r="CNM67" s="869"/>
      <c r="CNN67" s="615"/>
      <c r="CNO67" s="615"/>
      <c r="CNP67" s="615"/>
      <c r="CNQ67" s="615"/>
      <c r="CNR67" s="615"/>
      <c r="CNS67" s="615"/>
      <c r="CNT67" s="615"/>
      <c r="CNU67" s="615"/>
      <c r="CNV67" s="615"/>
      <c r="CNW67" s="1420"/>
      <c r="CNX67" s="1420"/>
      <c r="CNY67" s="1420"/>
      <c r="CNZ67" s="868"/>
      <c r="COA67" s="615"/>
      <c r="COB67" s="615"/>
      <c r="COC67" s="615"/>
      <c r="COD67" s="869"/>
      <c r="COE67" s="615"/>
      <c r="COF67" s="615"/>
      <c r="COG67" s="615"/>
      <c r="COH67" s="615"/>
      <c r="COI67" s="615"/>
      <c r="COJ67" s="615"/>
      <c r="COK67" s="615"/>
      <c r="COL67" s="615"/>
      <c r="COM67" s="615"/>
      <c r="CON67" s="1420"/>
      <c r="COO67" s="1420"/>
      <c r="COP67" s="1420"/>
      <c r="COQ67" s="868"/>
      <c r="COR67" s="615"/>
      <c r="COS67" s="615"/>
      <c r="COT67" s="615"/>
      <c r="COU67" s="869"/>
      <c r="COV67" s="615"/>
      <c r="COW67" s="615"/>
      <c r="COX67" s="615"/>
      <c r="COY67" s="615"/>
      <c r="COZ67" s="615"/>
      <c r="CPA67" s="615"/>
      <c r="CPB67" s="615"/>
      <c r="CPC67" s="615"/>
      <c r="CPD67" s="615"/>
      <c r="CPE67" s="1420"/>
      <c r="CPF67" s="1420"/>
      <c r="CPG67" s="1420"/>
      <c r="CPH67" s="868"/>
      <c r="CPI67" s="615"/>
      <c r="CPJ67" s="615"/>
      <c r="CPK67" s="615"/>
      <c r="CPL67" s="869"/>
      <c r="CPM67" s="615"/>
      <c r="CPN67" s="615"/>
      <c r="CPO67" s="615"/>
      <c r="CPP67" s="615"/>
      <c r="CPQ67" s="615"/>
      <c r="CPR67" s="615"/>
      <c r="CPS67" s="615"/>
      <c r="CPT67" s="615"/>
      <c r="CPU67" s="615"/>
      <c r="CPV67" s="1420"/>
      <c r="CPW67" s="1420"/>
      <c r="CPX67" s="1420"/>
      <c r="CPY67" s="868"/>
      <c r="CPZ67" s="615"/>
      <c r="CQA67" s="615"/>
      <c r="CQB67" s="615"/>
      <c r="CQC67" s="869"/>
      <c r="CQD67" s="615"/>
      <c r="CQE67" s="615"/>
      <c r="CQF67" s="615"/>
      <c r="CQG67" s="615"/>
      <c r="CQH67" s="615"/>
      <c r="CQI67" s="615"/>
      <c r="CQJ67" s="615"/>
      <c r="CQK67" s="615"/>
      <c r="CQL67" s="615"/>
      <c r="CQM67" s="1420"/>
      <c r="CQN67" s="1420"/>
      <c r="CQO67" s="1420"/>
      <c r="CQP67" s="868"/>
      <c r="CQQ67" s="615"/>
      <c r="CQR67" s="615"/>
      <c r="CQS67" s="615"/>
      <c r="CQT67" s="869"/>
      <c r="CQU67" s="615"/>
      <c r="CQV67" s="615"/>
      <c r="CQW67" s="615"/>
      <c r="CQX67" s="615"/>
      <c r="CQY67" s="615"/>
      <c r="CQZ67" s="615"/>
      <c r="CRA67" s="615"/>
      <c r="CRB67" s="615"/>
      <c r="CRC67" s="615"/>
      <c r="CRD67" s="1420"/>
      <c r="CRE67" s="1420"/>
      <c r="CRF67" s="1420"/>
      <c r="CRG67" s="868"/>
      <c r="CRH67" s="615"/>
      <c r="CRI67" s="615"/>
      <c r="CRJ67" s="615"/>
      <c r="CRK67" s="869"/>
      <c r="CRL67" s="615"/>
      <c r="CRM67" s="615"/>
      <c r="CRN67" s="615"/>
      <c r="CRO67" s="615"/>
      <c r="CRP67" s="615"/>
      <c r="CRQ67" s="615"/>
      <c r="CRR67" s="615"/>
      <c r="CRS67" s="615"/>
      <c r="CRT67" s="615"/>
      <c r="CRU67" s="1420"/>
      <c r="CRV67" s="1420"/>
      <c r="CRW67" s="1420"/>
      <c r="CRX67" s="868"/>
      <c r="CRY67" s="615"/>
      <c r="CRZ67" s="615"/>
      <c r="CSA67" s="615"/>
      <c r="CSB67" s="869"/>
      <c r="CSC67" s="615"/>
      <c r="CSD67" s="615"/>
      <c r="CSE67" s="615"/>
      <c r="CSF67" s="615"/>
      <c r="CSG67" s="615"/>
      <c r="CSH67" s="615"/>
      <c r="CSI67" s="615"/>
      <c r="CSJ67" s="615"/>
      <c r="CSK67" s="615"/>
      <c r="CSL67" s="1420"/>
      <c r="CSM67" s="1420"/>
      <c r="CSN67" s="1420"/>
      <c r="CSO67" s="868"/>
      <c r="CSP67" s="615"/>
      <c r="CSQ67" s="615"/>
      <c r="CSR67" s="615"/>
      <c r="CSS67" s="869"/>
      <c r="CST67" s="615"/>
      <c r="CSU67" s="615"/>
      <c r="CSV67" s="615"/>
      <c r="CSW67" s="615"/>
      <c r="CSX67" s="615"/>
      <c r="CSY67" s="615"/>
      <c r="CSZ67" s="615"/>
      <c r="CTA67" s="615"/>
      <c r="CTB67" s="615"/>
      <c r="CTC67" s="1420"/>
      <c r="CTD67" s="1420"/>
      <c r="CTE67" s="1420"/>
      <c r="CTF67" s="868"/>
      <c r="CTG67" s="615"/>
      <c r="CTH67" s="615"/>
      <c r="CTI67" s="615"/>
      <c r="CTJ67" s="869"/>
      <c r="CTK67" s="615"/>
      <c r="CTL67" s="615"/>
      <c r="CTM67" s="615"/>
      <c r="CTN67" s="615"/>
      <c r="CTO67" s="615"/>
      <c r="CTP67" s="615"/>
      <c r="CTQ67" s="615"/>
      <c r="CTR67" s="615"/>
      <c r="CTS67" s="615"/>
      <c r="CTT67" s="1420"/>
      <c r="CTU67" s="1420"/>
      <c r="CTV67" s="1420"/>
      <c r="CTW67" s="868"/>
      <c r="CTX67" s="615"/>
      <c r="CTY67" s="615"/>
      <c r="CTZ67" s="615"/>
      <c r="CUA67" s="869"/>
      <c r="CUB67" s="615"/>
      <c r="CUC67" s="615"/>
      <c r="CUD67" s="615"/>
      <c r="CUE67" s="615"/>
      <c r="CUF67" s="615"/>
      <c r="CUG67" s="615"/>
      <c r="CUH67" s="615"/>
      <c r="CUI67" s="615"/>
      <c r="CUJ67" s="615"/>
      <c r="CUK67" s="1420"/>
      <c r="CUL67" s="1420"/>
      <c r="CUM67" s="1420"/>
      <c r="CUN67" s="868"/>
      <c r="CUO67" s="615"/>
      <c r="CUP67" s="615"/>
      <c r="CUQ67" s="615"/>
      <c r="CUR67" s="869"/>
      <c r="CUS67" s="615"/>
      <c r="CUT67" s="615"/>
      <c r="CUU67" s="615"/>
      <c r="CUV67" s="615"/>
      <c r="CUW67" s="615"/>
      <c r="CUX67" s="615"/>
      <c r="CUY67" s="615"/>
      <c r="CUZ67" s="615"/>
      <c r="CVA67" s="615"/>
      <c r="CVB67" s="1420"/>
      <c r="CVC67" s="1420"/>
      <c r="CVD67" s="1420"/>
      <c r="CVE67" s="868"/>
      <c r="CVF67" s="615"/>
      <c r="CVG67" s="615"/>
      <c r="CVH67" s="615"/>
      <c r="CVI67" s="869"/>
      <c r="CVJ67" s="615"/>
      <c r="CVK67" s="615"/>
      <c r="CVL67" s="615"/>
      <c r="CVM67" s="615"/>
      <c r="CVN67" s="615"/>
      <c r="CVO67" s="615"/>
      <c r="CVP67" s="615"/>
      <c r="CVQ67" s="615"/>
      <c r="CVR67" s="615"/>
      <c r="CVS67" s="1420"/>
      <c r="CVT67" s="1420"/>
      <c r="CVU67" s="1420"/>
      <c r="CVV67" s="868"/>
      <c r="CVW67" s="615"/>
      <c r="CVX67" s="615"/>
      <c r="CVY67" s="615"/>
      <c r="CVZ67" s="869"/>
      <c r="CWA67" s="615"/>
      <c r="CWB67" s="615"/>
      <c r="CWC67" s="615"/>
      <c r="CWD67" s="615"/>
      <c r="CWE67" s="615"/>
      <c r="CWF67" s="615"/>
      <c r="CWG67" s="615"/>
      <c r="CWH67" s="615"/>
      <c r="CWI67" s="615"/>
      <c r="CWJ67" s="1420"/>
      <c r="CWK67" s="1420"/>
      <c r="CWL67" s="1420"/>
      <c r="CWM67" s="868"/>
      <c r="CWN67" s="615"/>
      <c r="CWO67" s="615"/>
      <c r="CWP67" s="615"/>
      <c r="CWQ67" s="869"/>
      <c r="CWR67" s="615"/>
      <c r="CWS67" s="615"/>
      <c r="CWT67" s="615"/>
      <c r="CWU67" s="615"/>
      <c r="CWV67" s="615"/>
      <c r="CWW67" s="615"/>
      <c r="CWX67" s="615"/>
      <c r="CWY67" s="615"/>
      <c r="CWZ67" s="615"/>
      <c r="CXA67" s="1420"/>
      <c r="CXB67" s="1420"/>
      <c r="CXC67" s="1420"/>
      <c r="CXD67" s="868"/>
      <c r="CXE67" s="615"/>
      <c r="CXF67" s="615"/>
      <c r="CXG67" s="615"/>
      <c r="CXH67" s="869"/>
      <c r="CXI67" s="615"/>
      <c r="CXJ67" s="615"/>
      <c r="CXK67" s="615"/>
      <c r="CXL67" s="615"/>
      <c r="CXM67" s="615"/>
      <c r="CXN67" s="615"/>
      <c r="CXO67" s="615"/>
      <c r="CXP67" s="615"/>
      <c r="CXQ67" s="615"/>
      <c r="CXR67" s="1420"/>
      <c r="CXS67" s="1420"/>
      <c r="CXT67" s="1420"/>
      <c r="CXU67" s="868"/>
      <c r="CXV67" s="615"/>
      <c r="CXW67" s="615"/>
      <c r="CXX67" s="615"/>
      <c r="CXY67" s="869"/>
      <c r="CXZ67" s="615"/>
      <c r="CYA67" s="615"/>
      <c r="CYB67" s="615"/>
      <c r="CYC67" s="615"/>
      <c r="CYD67" s="615"/>
      <c r="CYE67" s="615"/>
      <c r="CYF67" s="615"/>
      <c r="CYG67" s="615"/>
      <c r="CYH67" s="615"/>
      <c r="CYI67" s="1420"/>
      <c r="CYJ67" s="1420"/>
      <c r="CYK67" s="1420"/>
      <c r="CYL67" s="868"/>
      <c r="CYM67" s="615"/>
      <c r="CYN67" s="615"/>
      <c r="CYO67" s="615"/>
      <c r="CYP67" s="869"/>
      <c r="CYQ67" s="615"/>
      <c r="CYR67" s="615"/>
      <c r="CYS67" s="615"/>
      <c r="CYT67" s="615"/>
      <c r="CYU67" s="615"/>
      <c r="CYV67" s="615"/>
      <c r="CYW67" s="615"/>
      <c r="CYX67" s="615"/>
      <c r="CYY67" s="615"/>
      <c r="CYZ67" s="1420"/>
      <c r="CZA67" s="1420"/>
      <c r="CZB67" s="1420"/>
      <c r="CZC67" s="868"/>
      <c r="CZD67" s="615"/>
      <c r="CZE67" s="615"/>
      <c r="CZF67" s="615"/>
      <c r="CZG67" s="869"/>
      <c r="CZH67" s="615"/>
      <c r="CZI67" s="615"/>
      <c r="CZJ67" s="615"/>
      <c r="CZK67" s="615"/>
      <c r="CZL67" s="615"/>
      <c r="CZM67" s="615"/>
      <c r="CZN67" s="615"/>
      <c r="CZO67" s="615"/>
      <c r="CZP67" s="615"/>
      <c r="CZQ67" s="1420"/>
      <c r="CZR67" s="1420"/>
      <c r="CZS67" s="1420"/>
      <c r="CZT67" s="868"/>
      <c r="CZU67" s="615"/>
      <c r="CZV67" s="615"/>
      <c r="CZW67" s="615"/>
      <c r="CZX67" s="869"/>
      <c r="CZY67" s="615"/>
      <c r="CZZ67" s="615"/>
      <c r="DAA67" s="615"/>
      <c r="DAB67" s="615"/>
      <c r="DAC67" s="615"/>
      <c r="DAD67" s="615"/>
      <c r="DAE67" s="615"/>
      <c r="DAF67" s="615"/>
      <c r="DAG67" s="615"/>
      <c r="DAH67" s="1420"/>
      <c r="DAI67" s="1420"/>
      <c r="DAJ67" s="1420"/>
      <c r="DAK67" s="868"/>
      <c r="DAL67" s="615"/>
      <c r="DAM67" s="615"/>
      <c r="DAN67" s="615"/>
      <c r="DAO67" s="869"/>
      <c r="DAP67" s="615"/>
      <c r="DAQ67" s="615"/>
      <c r="DAR67" s="615"/>
      <c r="DAS67" s="615"/>
      <c r="DAT67" s="615"/>
      <c r="DAU67" s="615"/>
      <c r="DAV67" s="615"/>
      <c r="DAW67" s="615"/>
      <c r="DAX67" s="615"/>
      <c r="DAY67" s="1420"/>
      <c r="DAZ67" s="1420"/>
      <c r="DBA67" s="1420"/>
      <c r="DBB67" s="868"/>
      <c r="DBC67" s="615"/>
      <c r="DBD67" s="615"/>
      <c r="DBE67" s="615"/>
      <c r="DBF67" s="869"/>
      <c r="DBG67" s="615"/>
      <c r="DBH67" s="615"/>
      <c r="DBI67" s="615"/>
      <c r="DBJ67" s="615"/>
      <c r="DBK67" s="615"/>
      <c r="DBL67" s="615"/>
      <c r="DBM67" s="615"/>
      <c r="DBN67" s="615"/>
      <c r="DBO67" s="615"/>
      <c r="DBP67" s="1420"/>
      <c r="DBQ67" s="1420"/>
      <c r="DBR67" s="1420"/>
      <c r="DBS67" s="868"/>
      <c r="DBT67" s="615"/>
      <c r="DBU67" s="615"/>
      <c r="DBV67" s="615"/>
      <c r="DBW67" s="869"/>
      <c r="DBX67" s="615"/>
      <c r="DBY67" s="615"/>
      <c r="DBZ67" s="615"/>
      <c r="DCA67" s="615"/>
      <c r="DCB67" s="615"/>
      <c r="DCC67" s="615"/>
      <c r="DCD67" s="615"/>
      <c r="DCE67" s="615"/>
      <c r="DCF67" s="615"/>
      <c r="DCG67" s="1420"/>
      <c r="DCH67" s="1420"/>
      <c r="DCI67" s="1420"/>
      <c r="DCJ67" s="868"/>
      <c r="DCK67" s="615"/>
      <c r="DCL67" s="615"/>
      <c r="DCM67" s="615"/>
      <c r="DCN67" s="869"/>
      <c r="DCO67" s="615"/>
      <c r="DCP67" s="615"/>
      <c r="DCQ67" s="615"/>
      <c r="DCR67" s="615"/>
      <c r="DCS67" s="615"/>
      <c r="DCT67" s="615"/>
      <c r="DCU67" s="615"/>
      <c r="DCV67" s="615"/>
      <c r="DCW67" s="615"/>
      <c r="DCX67" s="1420"/>
      <c r="DCY67" s="1420"/>
      <c r="DCZ67" s="1420"/>
      <c r="DDA67" s="868"/>
      <c r="DDB67" s="615"/>
      <c r="DDC67" s="615"/>
      <c r="DDD67" s="615"/>
      <c r="DDE67" s="869"/>
      <c r="DDF67" s="615"/>
      <c r="DDG67" s="615"/>
      <c r="DDH67" s="615"/>
      <c r="DDI67" s="615"/>
      <c r="DDJ67" s="615"/>
      <c r="DDK67" s="615"/>
      <c r="DDL67" s="615"/>
      <c r="DDM67" s="615"/>
      <c r="DDN67" s="615"/>
      <c r="DDO67" s="1420"/>
      <c r="DDP67" s="1420"/>
      <c r="DDQ67" s="1420"/>
      <c r="DDR67" s="868"/>
      <c r="DDS67" s="615"/>
      <c r="DDT67" s="615"/>
      <c r="DDU67" s="615"/>
      <c r="DDV67" s="869"/>
      <c r="DDW67" s="615"/>
      <c r="DDX67" s="615"/>
      <c r="DDY67" s="615"/>
      <c r="DDZ67" s="615"/>
      <c r="DEA67" s="615"/>
      <c r="DEB67" s="615"/>
      <c r="DEC67" s="615"/>
      <c r="DED67" s="615"/>
      <c r="DEE67" s="615"/>
      <c r="DEF67" s="1420"/>
      <c r="DEG67" s="1420"/>
      <c r="DEH67" s="1420"/>
      <c r="DEI67" s="868"/>
      <c r="DEJ67" s="615"/>
      <c r="DEK67" s="615"/>
      <c r="DEL67" s="615"/>
      <c r="DEM67" s="869"/>
      <c r="DEN67" s="615"/>
      <c r="DEO67" s="615"/>
      <c r="DEP67" s="615"/>
      <c r="DEQ67" s="615"/>
      <c r="DER67" s="615"/>
      <c r="DES67" s="615"/>
      <c r="DET67" s="615"/>
      <c r="DEU67" s="615"/>
      <c r="DEV67" s="615"/>
      <c r="DEW67" s="1420"/>
      <c r="DEX67" s="1420"/>
      <c r="DEY67" s="1420"/>
      <c r="DEZ67" s="868"/>
      <c r="DFA67" s="615"/>
      <c r="DFB67" s="615"/>
      <c r="DFC67" s="615"/>
      <c r="DFD67" s="869"/>
      <c r="DFE67" s="615"/>
      <c r="DFF67" s="615"/>
      <c r="DFG67" s="615"/>
      <c r="DFH67" s="615"/>
      <c r="DFI67" s="615"/>
      <c r="DFJ67" s="615"/>
      <c r="DFK67" s="615"/>
      <c r="DFL67" s="615"/>
      <c r="DFM67" s="615"/>
      <c r="DFN67" s="1420"/>
      <c r="DFO67" s="1420"/>
      <c r="DFP67" s="1420"/>
      <c r="DFQ67" s="868"/>
      <c r="DFR67" s="615"/>
      <c r="DFS67" s="615"/>
      <c r="DFT67" s="615"/>
      <c r="DFU67" s="869"/>
      <c r="DFV67" s="615"/>
      <c r="DFW67" s="615"/>
      <c r="DFX67" s="615"/>
      <c r="DFY67" s="615"/>
      <c r="DFZ67" s="615"/>
      <c r="DGA67" s="615"/>
      <c r="DGB67" s="615"/>
      <c r="DGC67" s="615"/>
      <c r="DGD67" s="615"/>
      <c r="DGE67" s="1420"/>
      <c r="DGF67" s="1420"/>
      <c r="DGG67" s="1420"/>
      <c r="DGH67" s="868"/>
      <c r="DGI67" s="615"/>
      <c r="DGJ67" s="615"/>
      <c r="DGK67" s="615"/>
      <c r="DGL67" s="869"/>
      <c r="DGM67" s="615"/>
      <c r="DGN67" s="615"/>
      <c r="DGO67" s="615"/>
      <c r="DGP67" s="615"/>
      <c r="DGQ67" s="615"/>
      <c r="DGR67" s="615"/>
      <c r="DGS67" s="615"/>
      <c r="DGT67" s="615"/>
      <c r="DGU67" s="615"/>
      <c r="DGV67" s="1420"/>
      <c r="DGW67" s="1420"/>
      <c r="DGX67" s="1420"/>
      <c r="DGY67" s="868"/>
      <c r="DGZ67" s="615"/>
      <c r="DHA67" s="615"/>
      <c r="DHB67" s="615"/>
      <c r="DHC67" s="869"/>
      <c r="DHD67" s="615"/>
      <c r="DHE67" s="615"/>
      <c r="DHF67" s="615"/>
      <c r="DHG67" s="615"/>
      <c r="DHH67" s="615"/>
      <c r="DHI67" s="615"/>
      <c r="DHJ67" s="615"/>
      <c r="DHK67" s="615"/>
      <c r="DHL67" s="615"/>
      <c r="DHM67" s="1420"/>
      <c r="DHN67" s="1420"/>
      <c r="DHO67" s="1420"/>
      <c r="DHP67" s="868"/>
      <c r="DHQ67" s="615"/>
      <c r="DHR67" s="615"/>
      <c r="DHS67" s="615"/>
      <c r="DHT67" s="869"/>
      <c r="DHU67" s="615"/>
      <c r="DHV67" s="615"/>
      <c r="DHW67" s="615"/>
      <c r="DHX67" s="615"/>
      <c r="DHY67" s="615"/>
      <c r="DHZ67" s="615"/>
      <c r="DIA67" s="615"/>
      <c r="DIB67" s="615"/>
      <c r="DIC67" s="615"/>
      <c r="DID67" s="1420"/>
      <c r="DIE67" s="1420"/>
      <c r="DIF67" s="1420"/>
      <c r="DIG67" s="868"/>
      <c r="DIH67" s="615"/>
      <c r="DII67" s="615"/>
      <c r="DIJ67" s="615"/>
      <c r="DIK67" s="869"/>
      <c r="DIL67" s="615"/>
      <c r="DIM67" s="615"/>
      <c r="DIN67" s="615"/>
      <c r="DIO67" s="615"/>
      <c r="DIP67" s="615"/>
      <c r="DIQ67" s="615"/>
      <c r="DIR67" s="615"/>
      <c r="DIS67" s="615"/>
      <c r="DIT67" s="615"/>
      <c r="DIU67" s="1420"/>
      <c r="DIV67" s="1420"/>
      <c r="DIW67" s="1420"/>
      <c r="DIX67" s="868"/>
      <c r="DIY67" s="615"/>
      <c r="DIZ67" s="615"/>
      <c r="DJA67" s="615"/>
      <c r="DJB67" s="869"/>
      <c r="DJC67" s="615"/>
      <c r="DJD67" s="615"/>
      <c r="DJE67" s="615"/>
      <c r="DJF67" s="615"/>
      <c r="DJG67" s="615"/>
      <c r="DJH67" s="615"/>
      <c r="DJI67" s="615"/>
      <c r="DJJ67" s="615"/>
      <c r="DJK67" s="615"/>
      <c r="DJL67" s="1420"/>
      <c r="DJM67" s="1420"/>
      <c r="DJN67" s="1420"/>
      <c r="DJO67" s="868"/>
      <c r="DJP67" s="615"/>
      <c r="DJQ67" s="615"/>
      <c r="DJR67" s="615"/>
      <c r="DJS67" s="869"/>
      <c r="DJT67" s="615"/>
      <c r="DJU67" s="615"/>
      <c r="DJV67" s="615"/>
      <c r="DJW67" s="615"/>
      <c r="DJX67" s="615"/>
      <c r="DJY67" s="615"/>
      <c r="DJZ67" s="615"/>
      <c r="DKA67" s="615"/>
      <c r="DKB67" s="615"/>
      <c r="DKC67" s="1420"/>
      <c r="DKD67" s="1420"/>
      <c r="DKE67" s="1420"/>
      <c r="DKF67" s="868"/>
      <c r="DKG67" s="615"/>
      <c r="DKH67" s="615"/>
      <c r="DKI67" s="615"/>
      <c r="DKJ67" s="869"/>
      <c r="DKK67" s="615"/>
      <c r="DKL67" s="615"/>
      <c r="DKM67" s="615"/>
      <c r="DKN67" s="615"/>
      <c r="DKO67" s="615"/>
      <c r="DKP67" s="615"/>
      <c r="DKQ67" s="615"/>
      <c r="DKR67" s="615"/>
      <c r="DKS67" s="615"/>
      <c r="DKT67" s="1420"/>
      <c r="DKU67" s="1420"/>
      <c r="DKV67" s="1420"/>
      <c r="DKW67" s="868"/>
      <c r="DKX67" s="615"/>
      <c r="DKY67" s="615"/>
      <c r="DKZ67" s="615"/>
      <c r="DLA67" s="869"/>
      <c r="DLB67" s="615"/>
      <c r="DLC67" s="615"/>
      <c r="DLD67" s="615"/>
      <c r="DLE67" s="615"/>
      <c r="DLF67" s="615"/>
      <c r="DLG67" s="615"/>
      <c r="DLH67" s="615"/>
      <c r="DLI67" s="615"/>
      <c r="DLJ67" s="615"/>
      <c r="DLK67" s="1420"/>
      <c r="DLL67" s="1420"/>
      <c r="DLM67" s="1420"/>
      <c r="DLN67" s="868"/>
      <c r="DLO67" s="615"/>
      <c r="DLP67" s="615"/>
      <c r="DLQ67" s="615"/>
      <c r="DLR67" s="869"/>
      <c r="DLS67" s="615"/>
      <c r="DLT67" s="615"/>
      <c r="DLU67" s="615"/>
      <c r="DLV67" s="615"/>
      <c r="DLW67" s="615"/>
      <c r="DLX67" s="615"/>
      <c r="DLY67" s="615"/>
      <c r="DLZ67" s="615"/>
      <c r="DMA67" s="615"/>
      <c r="DMB67" s="1420"/>
      <c r="DMC67" s="1420"/>
      <c r="DMD67" s="1420"/>
      <c r="DME67" s="868"/>
      <c r="DMF67" s="615"/>
      <c r="DMG67" s="615"/>
      <c r="DMH67" s="615"/>
      <c r="DMI67" s="869"/>
      <c r="DMJ67" s="615"/>
      <c r="DMK67" s="615"/>
      <c r="DML67" s="615"/>
      <c r="DMM67" s="615"/>
      <c r="DMN67" s="615"/>
      <c r="DMO67" s="615"/>
      <c r="DMP67" s="615"/>
      <c r="DMQ67" s="615"/>
      <c r="DMR67" s="615"/>
      <c r="DMS67" s="1420"/>
      <c r="DMT67" s="1420"/>
      <c r="DMU67" s="1420"/>
      <c r="DMV67" s="868"/>
      <c r="DMW67" s="615"/>
      <c r="DMX67" s="615"/>
      <c r="DMY67" s="615"/>
      <c r="DMZ67" s="869"/>
      <c r="DNA67" s="615"/>
      <c r="DNB67" s="615"/>
      <c r="DNC67" s="615"/>
      <c r="DND67" s="615"/>
      <c r="DNE67" s="615"/>
      <c r="DNF67" s="615"/>
      <c r="DNG67" s="615"/>
      <c r="DNH67" s="615"/>
      <c r="DNI67" s="615"/>
      <c r="DNJ67" s="1420"/>
      <c r="DNK67" s="1420"/>
      <c r="DNL67" s="1420"/>
      <c r="DNM67" s="868"/>
      <c r="DNN67" s="615"/>
      <c r="DNO67" s="615"/>
      <c r="DNP67" s="615"/>
      <c r="DNQ67" s="869"/>
      <c r="DNR67" s="615"/>
      <c r="DNS67" s="615"/>
      <c r="DNT67" s="615"/>
      <c r="DNU67" s="615"/>
      <c r="DNV67" s="615"/>
      <c r="DNW67" s="615"/>
      <c r="DNX67" s="615"/>
      <c r="DNY67" s="615"/>
      <c r="DNZ67" s="615"/>
      <c r="DOA67" s="1420"/>
      <c r="DOB67" s="1420"/>
      <c r="DOC67" s="1420"/>
      <c r="DOD67" s="868"/>
      <c r="DOE67" s="615"/>
      <c r="DOF67" s="615"/>
      <c r="DOG67" s="615"/>
      <c r="DOH67" s="869"/>
      <c r="DOI67" s="615"/>
      <c r="DOJ67" s="615"/>
      <c r="DOK67" s="615"/>
      <c r="DOL67" s="615"/>
      <c r="DOM67" s="615"/>
      <c r="DON67" s="615"/>
      <c r="DOO67" s="615"/>
      <c r="DOP67" s="615"/>
      <c r="DOQ67" s="615"/>
      <c r="DOR67" s="1420"/>
      <c r="DOS67" s="1420"/>
      <c r="DOT67" s="1420"/>
      <c r="DOU67" s="868"/>
      <c r="DOV67" s="615"/>
      <c r="DOW67" s="615"/>
      <c r="DOX67" s="615"/>
      <c r="DOY67" s="869"/>
      <c r="DOZ67" s="615"/>
      <c r="DPA67" s="615"/>
      <c r="DPB67" s="615"/>
      <c r="DPC67" s="615"/>
      <c r="DPD67" s="615"/>
      <c r="DPE67" s="615"/>
      <c r="DPF67" s="615"/>
      <c r="DPG67" s="615"/>
      <c r="DPH67" s="615"/>
      <c r="DPI67" s="1420"/>
      <c r="DPJ67" s="1420"/>
      <c r="DPK67" s="1420"/>
      <c r="DPL67" s="868"/>
      <c r="DPM67" s="615"/>
      <c r="DPN67" s="615"/>
      <c r="DPO67" s="615"/>
      <c r="DPP67" s="869"/>
      <c r="DPQ67" s="615"/>
      <c r="DPR67" s="615"/>
      <c r="DPS67" s="615"/>
      <c r="DPT67" s="615"/>
      <c r="DPU67" s="615"/>
      <c r="DPV67" s="615"/>
      <c r="DPW67" s="615"/>
      <c r="DPX67" s="615"/>
      <c r="DPY67" s="615"/>
      <c r="DPZ67" s="1420"/>
      <c r="DQA67" s="1420"/>
      <c r="DQB67" s="1420"/>
      <c r="DQC67" s="868"/>
      <c r="DQD67" s="615"/>
      <c r="DQE67" s="615"/>
      <c r="DQF67" s="615"/>
      <c r="DQG67" s="869"/>
      <c r="DQH67" s="615"/>
      <c r="DQI67" s="615"/>
      <c r="DQJ67" s="615"/>
      <c r="DQK67" s="615"/>
      <c r="DQL67" s="615"/>
      <c r="DQM67" s="615"/>
      <c r="DQN67" s="615"/>
      <c r="DQO67" s="615"/>
      <c r="DQP67" s="615"/>
      <c r="DQQ67" s="1420"/>
      <c r="DQR67" s="1420"/>
      <c r="DQS67" s="1420"/>
      <c r="DQT67" s="868"/>
      <c r="DQU67" s="615"/>
      <c r="DQV67" s="615"/>
      <c r="DQW67" s="615"/>
      <c r="DQX67" s="869"/>
      <c r="DQY67" s="615"/>
      <c r="DQZ67" s="615"/>
      <c r="DRA67" s="615"/>
      <c r="DRB67" s="615"/>
      <c r="DRC67" s="615"/>
      <c r="DRD67" s="615"/>
      <c r="DRE67" s="615"/>
      <c r="DRF67" s="615"/>
      <c r="DRG67" s="615"/>
      <c r="DRH67" s="1420"/>
      <c r="DRI67" s="1420"/>
      <c r="DRJ67" s="1420"/>
      <c r="DRK67" s="868"/>
      <c r="DRL67" s="615"/>
      <c r="DRM67" s="615"/>
      <c r="DRN67" s="615"/>
      <c r="DRO67" s="869"/>
      <c r="DRP67" s="615"/>
      <c r="DRQ67" s="615"/>
      <c r="DRR67" s="615"/>
      <c r="DRS67" s="615"/>
      <c r="DRT67" s="615"/>
      <c r="DRU67" s="615"/>
      <c r="DRV67" s="615"/>
      <c r="DRW67" s="615"/>
      <c r="DRX67" s="615"/>
      <c r="DRY67" s="1420"/>
      <c r="DRZ67" s="1420"/>
      <c r="DSA67" s="1420"/>
      <c r="DSB67" s="868"/>
      <c r="DSC67" s="615"/>
      <c r="DSD67" s="615"/>
      <c r="DSE67" s="615"/>
      <c r="DSF67" s="869"/>
      <c r="DSG67" s="615"/>
      <c r="DSH67" s="615"/>
      <c r="DSI67" s="615"/>
      <c r="DSJ67" s="615"/>
      <c r="DSK67" s="615"/>
      <c r="DSL67" s="615"/>
      <c r="DSM67" s="615"/>
      <c r="DSN67" s="615"/>
      <c r="DSO67" s="615"/>
      <c r="DSP67" s="1420"/>
      <c r="DSQ67" s="1420"/>
      <c r="DSR67" s="1420"/>
      <c r="DSS67" s="868"/>
      <c r="DST67" s="615"/>
      <c r="DSU67" s="615"/>
      <c r="DSV67" s="615"/>
      <c r="DSW67" s="869"/>
      <c r="DSX67" s="615"/>
      <c r="DSY67" s="615"/>
      <c r="DSZ67" s="615"/>
      <c r="DTA67" s="615"/>
      <c r="DTB67" s="615"/>
      <c r="DTC67" s="615"/>
      <c r="DTD67" s="615"/>
      <c r="DTE67" s="615"/>
      <c r="DTF67" s="615"/>
      <c r="DTG67" s="1420"/>
      <c r="DTH67" s="1420"/>
      <c r="DTI67" s="1420"/>
      <c r="DTJ67" s="868"/>
      <c r="DTK67" s="615"/>
      <c r="DTL67" s="615"/>
      <c r="DTM67" s="615"/>
      <c r="DTN67" s="869"/>
      <c r="DTO67" s="615"/>
      <c r="DTP67" s="615"/>
      <c r="DTQ67" s="615"/>
      <c r="DTR67" s="615"/>
      <c r="DTS67" s="615"/>
      <c r="DTT67" s="615"/>
      <c r="DTU67" s="615"/>
      <c r="DTV67" s="615"/>
      <c r="DTW67" s="615"/>
      <c r="DTX67" s="1420"/>
      <c r="DTY67" s="1420"/>
      <c r="DTZ67" s="1420"/>
      <c r="DUA67" s="868"/>
      <c r="DUB67" s="615"/>
      <c r="DUC67" s="615"/>
      <c r="DUD67" s="615"/>
      <c r="DUE67" s="869"/>
      <c r="DUF67" s="615"/>
      <c r="DUG67" s="615"/>
      <c r="DUH67" s="615"/>
      <c r="DUI67" s="615"/>
      <c r="DUJ67" s="615"/>
      <c r="DUK67" s="615"/>
      <c r="DUL67" s="615"/>
      <c r="DUM67" s="615"/>
      <c r="DUN67" s="615"/>
      <c r="DUO67" s="1420"/>
      <c r="DUP67" s="1420"/>
      <c r="DUQ67" s="1420"/>
      <c r="DUR67" s="868"/>
      <c r="DUS67" s="615"/>
      <c r="DUT67" s="615"/>
      <c r="DUU67" s="615"/>
      <c r="DUV67" s="869"/>
      <c r="DUW67" s="615"/>
      <c r="DUX67" s="615"/>
      <c r="DUY67" s="615"/>
      <c r="DUZ67" s="615"/>
      <c r="DVA67" s="615"/>
      <c r="DVB67" s="615"/>
      <c r="DVC67" s="615"/>
      <c r="DVD67" s="615"/>
      <c r="DVE67" s="615"/>
      <c r="DVF67" s="1420"/>
      <c r="DVG67" s="1420"/>
      <c r="DVH67" s="1420"/>
      <c r="DVI67" s="868"/>
      <c r="DVJ67" s="615"/>
      <c r="DVK67" s="615"/>
      <c r="DVL67" s="615"/>
      <c r="DVM67" s="869"/>
      <c r="DVN67" s="615"/>
      <c r="DVO67" s="615"/>
      <c r="DVP67" s="615"/>
      <c r="DVQ67" s="615"/>
      <c r="DVR67" s="615"/>
      <c r="DVS67" s="615"/>
      <c r="DVT67" s="615"/>
      <c r="DVU67" s="615"/>
      <c r="DVV67" s="615"/>
      <c r="DVW67" s="1420"/>
      <c r="DVX67" s="1420"/>
      <c r="DVY67" s="1420"/>
      <c r="DVZ67" s="868"/>
      <c r="DWA67" s="615"/>
      <c r="DWB67" s="615"/>
      <c r="DWC67" s="615"/>
      <c r="DWD67" s="869"/>
      <c r="DWE67" s="615"/>
      <c r="DWF67" s="615"/>
      <c r="DWG67" s="615"/>
      <c r="DWH67" s="615"/>
      <c r="DWI67" s="615"/>
      <c r="DWJ67" s="615"/>
      <c r="DWK67" s="615"/>
      <c r="DWL67" s="615"/>
      <c r="DWM67" s="615"/>
      <c r="DWN67" s="1420"/>
      <c r="DWO67" s="1420"/>
      <c r="DWP67" s="1420"/>
      <c r="DWQ67" s="868"/>
      <c r="DWR67" s="615"/>
      <c r="DWS67" s="615"/>
      <c r="DWT67" s="615"/>
      <c r="DWU67" s="869"/>
      <c r="DWV67" s="615"/>
      <c r="DWW67" s="615"/>
      <c r="DWX67" s="615"/>
      <c r="DWY67" s="615"/>
      <c r="DWZ67" s="615"/>
      <c r="DXA67" s="615"/>
      <c r="DXB67" s="615"/>
      <c r="DXC67" s="615"/>
      <c r="DXD67" s="615"/>
      <c r="DXE67" s="1420"/>
      <c r="DXF67" s="1420"/>
      <c r="DXG67" s="1420"/>
      <c r="DXH67" s="868"/>
      <c r="DXI67" s="615"/>
      <c r="DXJ67" s="615"/>
      <c r="DXK67" s="615"/>
      <c r="DXL67" s="869"/>
      <c r="DXM67" s="615"/>
      <c r="DXN67" s="615"/>
      <c r="DXO67" s="615"/>
      <c r="DXP67" s="615"/>
      <c r="DXQ67" s="615"/>
      <c r="DXR67" s="615"/>
      <c r="DXS67" s="615"/>
      <c r="DXT67" s="615"/>
      <c r="DXU67" s="615"/>
      <c r="DXV67" s="1420"/>
      <c r="DXW67" s="1420"/>
      <c r="DXX67" s="1420"/>
      <c r="DXY67" s="868"/>
      <c r="DXZ67" s="615"/>
      <c r="DYA67" s="615"/>
      <c r="DYB67" s="615"/>
      <c r="DYC67" s="869"/>
      <c r="DYD67" s="615"/>
      <c r="DYE67" s="615"/>
      <c r="DYF67" s="615"/>
      <c r="DYG67" s="615"/>
      <c r="DYH67" s="615"/>
      <c r="DYI67" s="615"/>
      <c r="DYJ67" s="615"/>
      <c r="DYK67" s="615"/>
      <c r="DYL67" s="615"/>
      <c r="DYM67" s="1420"/>
      <c r="DYN67" s="1420"/>
      <c r="DYO67" s="1420"/>
      <c r="DYP67" s="868"/>
      <c r="DYQ67" s="615"/>
      <c r="DYR67" s="615"/>
      <c r="DYS67" s="615"/>
      <c r="DYT67" s="869"/>
      <c r="DYU67" s="615"/>
      <c r="DYV67" s="615"/>
      <c r="DYW67" s="615"/>
      <c r="DYX67" s="615"/>
      <c r="DYY67" s="615"/>
      <c r="DYZ67" s="615"/>
      <c r="DZA67" s="615"/>
      <c r="DZB67" s="615"/>
      <c r="DZC67" s="615"/>
      <c r="DZD67" s="1420"/>
      <c r="DZE67" s="1420"/>
      <c r="DZF67" s="1420"/>
      <c r="DZG67" s="868"/>
      <c r="DZH67" s="615"/>
      <c r="DZI67" s="615"/>
      <c r="DZJ67" s="615"/>
      <c r="DZK67" s="869"/>
      <c r="DZL67" s="615"/>
      <c r="DZM67" s="615"/>
      <c r="DZN67" s="615"/>
      <c r="DZO67" s="615"/>
      <c r="DZP67" s="615"/>
      <c r="DZQ67" s="615"/>
      <c r="DZR67" s="615"/>
      <c r="DZS67" s="615"/>
      <c r="DZT67" s="615"/>
      <c r="DZU67" s="1420"/>
      <c r="DZV67" s="1420"/>
      <c r="DZW67" s="1420"/>
      <c r="DZX67" s="868"/>
      <c r="DZY67" s="615"/>
      <c r="DZZ67" s="615"/>
      <c r="EAA67" s="615"/>
      <c r="EAB67" s="869"/>
      <c r="EAC67" s="615"/>
      <c r="EAD67" s="615"/>
      <c r="EAE67" s="615"/>
      <c r="EAF67" s="615"/>
      <c r="EAG67" s="615"/>
      <c r="EAH67" s="615"/>
      <c r="EAI67" s="615"/>
      <c r="EAJ67" s="615"/>
      <c r="EAK67" s="615"/>
      <c r="EAL67" s="1420"/>
      <c r="EAM67" s="1420"/>
      <c r="EAN67" s="1420"/>
      <c r="EAO67" s="868"/>
      <c r="EAP67" s="615"/>
      <c r="EAQ67" s="615"/>
      <c r="EAR67" s="615"/>
      <c r="EAS67" s="869"/>
      <c r="EAT67" s="615"/>
      <c r="EAU67" s="615"/>
      <c r="EAV67" s="615"/>
      <c r="EAW67" s="615"/>
      <c r="EAX67" s="615"/>
      <c r="EAY67" s="615"/>
      <c r="EAZ67" s="615"/>
      <c r="EBA67" s="615"/>
      <c r="EBB67" s="615"/>
      <c r="EBC67" s="1420"/>
      <c r="EBD67" s="1420"/>
      <c r="EBE67" s="1420"/>
      <c r="EBF67" s="868"/>
      <c r="EBG67" s="615"/>
      <c r="EBH67" s="615"/>
      <c r="EBI67" s="615"/>
      <c r="EBJ67" s="869"/>
      <c r="EBK67" s="615"/>
      <c r="EBL67" s="615"/>
      <c r="EBM67" s="615"/>
      <c r="EBN67" s="615"/>
      <c r="EBO67" s="615"/>
      <c r="EBP67" s="615"/>
      <c r="EBQ67" s="615"/>
      <c r="EBR67" s="615"/>
      <c r="EBS67" s="615"/>
      <c r="EBT67" s="1420"/>
      <c r="EBU67" s="1420"/>
      <c r="EBV67" s="1420"/>
      <c r="EBW67" s="868"/>
      <c r="EBX67" s="615"/>
      <c r="EBY67" s="615"/>
      <c r="EBZ67" s="615"/>
      <c r="ECA67" s="869"/>
      <c r="ECB67" s="615"/>
      <c r="ECC67" s="615"/>
      <c r="ECD67" s="615"/>
      <c r="ECE67" s="615"/>
      <c r="ECF67" s="615"/>
      <c r="ECG67" s="615"/>
      <c r="ECH67" s="615"/>
      <c r="ECI67" s="615"/>
      <c r="ECJ67" s="615"/>
      <c r="ECK67" s="1420"/>
      <c r="ECL67" s="1420"/>
      <c r="ECM67" s="1420"/>
      <c r="ECN67" s="868"/>
      <c r="ECO67" s="615"/>
      <c r="ECP67" s="615"/>
      <c r="ECQ67" s="615"/>
      <c r="ECR67" s="869"/>
      <c r="ECS67" s="615"/>
      <c r="ECT67" s="615"/>
      <c r="ECU67" s="615"/>
      <c r="ECV67" s="615"/>
      <c r="ECW67" s="615"/>
      <c r="ECX67" s="615"/>
      <c r="ECY67" s="615"/>
      <c r="ECZ67" s="615"/>
      <c r="EDA67" s="615"/>
      <c r="EDB67" s="1420"/>
      <c r="EDC67" s="1420"/>
      <c r="EDD67" s="1420"/>
      <c r="EDE67" s="868"/>
      <c r="EDF67" s="615"/>
      <c r="EDG67" s="615"/>
      <c r="EDH67" s="615"/>
      <c r="EDI67" s="869"/>
      <c r="EDJ67" s="615"/>
      <c r="EDK67" s="615"/>
      <c r="EDL67" s="615"/>
      <c r="EDM67" s="615"/>
      <c r="EDN67" s="615"/>
      <c r="EDO67" s="615"/>
      <c r="EDP67" s="615"/>
      <c r="EDQ67" s="615"/>
      <c r="EDR67" s="615"/>
      <c r="EDS67" s="1420"/>
      <c r="EDT67" s="1420"/>
      <c r="EDU67" s="1420"/>
      <c r="EDV67" s="868"/>
      <c r="EDW67" s="615"/>
      <c r="EDX67" s="615"/>
      <c r="EDY67" s="615"/>
      <c r="EDZ67" s="869"/>
      <c r="EEA67" s="615"/>
      <c r="EEB67" s="615"/>
      <c r="EEC67" s="615"/>
      <c r="EED67" s="615"/>
      <c r="EEE67" s="615"/>
      <c r="EEF67" s="615"/>
      <c r="EEG67" s="615"/>
      <c r="EEH67" s="615"/>
      <c r="EEI67" s="615"/>
      <c r="EEJ67" s="1420"/>
      <c r="EEK67" s="1420"/>
      <c r="EEL67" s="1420"/>
      <c r="EEM67" s="868"/>
      <c r="EEN67" s="615"/>
      <c r="EEO67" s="615"/>
      <c r="EEP67" s="615"/>
      <c r="EEQ67" s="869"/>
      <c r="EER67" s="615"/>
      <c r="EES67" s="615"/>
      <c r="EET67" s="615"/>
      <c r="EEU67" s="615"/>
      <c r="EEV67" s="615"/>
      <c r="EEW67" s="615"/>
      <c r="EEX67" s="615"/>
      <c r="EEY67" s="615"/>
      <c r="EEZ67" s="615"/>
      <c r="EFA67" s="1420"/>
      <c r="EFB67" s="1420"/>
      <c r="EFC67" s="1420"/>
      <c r="EFD67" s="868"/>
      <c r="EFE67" s="615"/>
      <c r="EFF67" s="615"/>
      <c r="EFG67" s="615"/>
      <c r="EFH67" s="869"/>
      <c r="EFI67" s="615"/>
      <c r="EFJ67" s="615"/>
      <c r="EFK67" s="615"/>
      <c r="EFL67" s="615"/>
      <c r="EFM67" s="615"/>
      <c r="EFN67" s="615"/>
      <c r="EFO67" s="615"/>
      <c r="EFP67" s="615"/>
      <c r="EFQ67" s="615"/>
      <c r="EFR67" s="1420"/>
      <c r="EFS67" s="1420"/>
      <c r="EFT67" s="1420"/>
      <c r="EFU67" s="868"/>
      <c r="EFV67" s="615"/>
      <c r="EFW67" s="615"/>
      <c r="EFX67" s="615"/>
      <c r="EFY67" s="869"/>
      <c r="EFZ67" s="615"/>
      <c r="EGA67" s="615"/>
      <c r="EGB67" s="615"/>
      <c r="EGC67" s="615"/>
      <c r="EGD67" s="615"/>
      <c r="EGE67" s="615"/>
      <c r="EGF67" s="615"/>
      <c r="EGG67" s="615"/>
      <c r="EGH67" s="615"/>
      <c r="EGI67" s="1420"/>
      <c r="EGJ67" s="1420"/>
      <c r="EGK67" s="1420"/>
      <c r="EGL67" s="868"/>
      <c r="EGM67" s="615"/>
      <c r="EGN67" s="615"/>
      <c r="EGO67" s="615"/>
      <c r="EGP67" s="869"/>
      <c r="EGQ67" s="615"/>
      <c r="EGR67" s="615"/>
      <c r="EGS67" s="615"/>
      <c r="EGT67" s="615"/>
      <c r="EGU67" s="615"/>
      <c r="EGV67" s="615"/>
      <c r="EGW67" s="615"/>
      <c r="EGX67" s="615"/>
      <c r="EGY67" s="615"/>
      <c r="EGZ67" s="1420"/>
      <c r="EHA67" s="1420"/>
      <c r="EHB67" s="1420"/>
      <c r="EHC67" s="868"/>
      <c r="EHD67" s="615"/>
      <c r="EHE67" s="615"/>
      <c r="EHF67" s="615"/>
      <c r="EHG67" s="869"/>
      <c r="EHH67" s="615"/>
      <c r="EHI67" s="615"/>
      <c r="EHJ67" s="615"/>
      <c r="EHK67" s="615"/>
      <c r="EHL67" s="615"/>
      <c r="EHM67" s="615"/>
      <c r="EHN67" s="615"/>
      <c r="EHO67" s="615"/>
      <c r="EHP67" s="615"/>
      <c r="EHQ67" s="1420"/>
      <c r="EHR67" s="1420"/>
      <c r="EHS67" s="1420"/>
      <c r="EHT67" s="868"/>
      <c r="EHU67" s="615"/>
      <c r="EHV67" s="615"/>
      <c r="EHW67" s="615"/>
      <c r="EHX67" s="869"/>
      <c r="EHY67" s="615"/>
      <c r="EHZ67" s="615"/>
      <c r="EIA67" s="615"/>
      <c r="EIB67" s="615"/>
      <c r="EIC67" s="615"/>
      <c r="EID67" s="615"/>
      <c r="EIE67" s="615"/>
      <c r="EIF67" s="615"/>
      <c r="EIG67" s="615"/>
      <c r="EIH67" s="1420"/>
      <c r="EII67" s="1420"/>
      <c r="EIJ67" s="1420"/>
      <c r="EIK67" s="868"/>
      <c r="EIL67" s="615"/>
      <c r="EIM67" s="615"/>
      <c r="EIN67" s="615"/>
      <c r="EIO67" s="869"/>
      <c r="EIP67" s="615"/>
      <c r="EIQ67" s="615"/>
      <c r="EIR67" s="615"/>
      <c r="EIS67" s="615"/>
      <c r="EIT67" s="615"/>
      <c r="EIU67" s="615"/>
      <c r="EIV67" s="615"/>
      <c r="EIW67" s="615"/>
      <c r="EIX67" s="615"/>
      <c r="EIY67" s="1420"/>
      <c r="EIZ67" s="1420"/>
      <c r="EJA67" s="1420"/>
      <c r="EJB67" s="868"/>
      <c r="EJC67" s="615"/>
      <c r="EJD67" s="615"/>
      <c r="EJE67" s="615"/>
      <c r="EJF67" s="869"/>
      <c r="EJG67" s="615"/>
      <c r="EJH67" s="615"/>
      <c r="EJI67" s="615"/>
      <c r="EJJ67" s="615"/>
      <c r="EJK67" s="615"/>
      <c r="EJL67" s="615"/>
      <c r="EJM67" s="615"/>
      <c r="EJN67" s="615"/>
      <c r="EJO67" s="615"/>
      <c r="EJP67" s="1420"/>
      <c r="EJQ67" s="1420"/>
      <c r="EJR67" s="1420"/>
      <c r="EJS67" s="868"/>
      <c r="EJT67" s="615"/>
      <c r="EJU67" s="615"/>
      <c r="EJV67" s="615"/>
      <c r="EJW67" s="869"/>
      <c r="EJX67" s="615"/>
      <c r="EJY67" s="615"/>
      <c r="EJZ67" s="615"/>
      <c r="EKA67" s="615"/>
      <c r="EKB67" s="615"/>
      <c r="EKC67" s="615"/>
      <c r="EKD67" s="615"/>
      <c r="EKE67" s="615"/>
      <c r="EKF67" s="615"/>
      <c r="EKG67" s="1420"/>
      <c r="EKH67" s="1420"/>
      <c r="EKI67" s="1420"/>
      <c r="EKJ67" s="868"/>
      <c r="EKK67" s="615"/>
      <c r="EKL67" s="615"/>
      <c r="EKM67" s="615"/>
      <c r="EKN67" s="869"/>
      <c r="EKO67" s="615"/>
      <c r="EKP67" s="615"/>
      <c r="EKQ67" s="615"/>
      <c r="EKR67" s="615"/>
      <c r="EKS67" s="615"/>
      <c r="EKT67" s="615"/>
      <c r="EKU67" s="615"/>
      <c r="EKV67" s="615"/>
      <c r="EKW67" s="615"/>
      <c r="EKX67" s="1420"/>
      <c r="EKY67" s="1420"/>
      <c r="EKZ67" s="1420"/>
      <c r="ELA67" s="868"/>
      <c r="ELB67" s="615"/>
      <c r="ELC67" s="615"/>
      <c r="ELD67" s="615"/>
      <c r="ELE67" s="869"/>
      <c r="ELF67" s="615"/>
      <c r="ELG67" s="615"/>
      <c r="ELH67" s="615"/>
      <c r="ELI67" s="615"/>
      <c r="ELJ67" s="615"/>
      <c r="ELK67" s="615"/>
      <c r="ELL67" s="615"/>
      <c r="ELM67" s="615"/>
      <c r="ELN67" s="615"/>
      <c r="ELO67" s="1420"/>
      <c r="ELP67" s="1420"/>
      <c r="ELQ67" s="1420"/>
      <c r="ELR67" s="868"/>
      <c r="ELS67" s="615"/>
      <c r="ELT67" s="615"/>
      <c r="ELU67" s="615"/>
      <c r="ELV67" s="869"/>
      <c r="ELW67" s="615"/>
      <c r="ELX67" s="615"/>
      <c r="ELY67" s="615"/>
      <c r="ELZ67" s="615"/>
      <c r="EMA67" s="615"/>
      <c r="EMB67" s="615"/>
      <c r="EMC67" s="615"/>
      <c r="EMD67" s="615"/>
      <c r="EME67" s="615"/>
      <c r="EMF67" s="1420"/>
      <c r="EMG67" s="1420"/>
      <c r="EMH67" s="1420"/>
      <c r="EMI67" s="868"/>
      <c r="EMJ67" s="615"/>
      <c r="EMK67" s="615"/>
      <c r="EML67" s="615"/>
      <c r="EMM67" s="869"/>
      <c r="EMN67" s="615"/>
      <c r="EMO67" s="615"/>
      <c r="EMP67" s="615"/>
      <c r="EMQ67" s="615"/>
      <c r="EMR67" s="615"/>
      <c r="EMS67" s="615"/>
      <c r="EMT67" s="615"/>
      <c r="EMU67" s="615"/>
      <c r="EMV67" s="615"/>
      <c r="EMW67" s="1420"/>
      <c r="EMX67" s="1420"/>
      <c r="EMY67" s="1420"/>
      <c r="EMZ67" s="868"/>
      <c r="ENA67" s="615"/>
      <c r="ENB67" s="615"/>
      <c r="ENC67" s="615"/>
      <c r="END67" s="869"/>
      <c r="ENE67" s="615"/>
      <c r="ENF67" s="615"/>
      <c r="ENG67" s="615"/>
      <c r="ENH67" s="615"/>
      <c r="ENI67" s="615"/>
      <c r="ENJ67" s="615"/>
      <c r="ENK67" s="615"/>
      <c r="ENL67" s="615"/>
      <c r="ENM67" s="615"/>
      <c r="ENN67" s="1420"/>
      <c r="ENO67" s="1420"/>
      <c r="ENP67" s="1420"/>
      <c r="ENQ67" s="868"/>
      <c r="ENR67" s="615"/>
      <c r="ENS67" s="615"/>
      <c r="ENT67" s="615"/>
      <c r="ENU67" s="869"/>
      <c r="ENV67" s="615"/>
      <c r="ENW67" s="615"/>
      <c r="ENX67" s="615"/>
      <c r="ENY67" s="615"/>
      <c r="ENZ67" s="615"/>
      <c r="EOA67" s="615"/>
      <c r="EOB67" s="615"/>
      <c r="EOC67" s="615"/>
      <c r="EOD67" s="615"/>
      <c r="EOE67" s="1420"/>
      <c r="EOF67" s="1420"/>
      <c r="EOG67" s="1420"/>
      <c r="EOH67" s="868"/>
      <c r="EOI67" s="615"/>
      <c r="EOJ67" s="615"/>
      <c r="EOK67" s="615"/>
      <c r="EOL67" s="869"/>
      <c r="EOM67" s="615"/>
      <c r="EON67" s="615"/>
      <c r="EOO67" s="615"/>
      <c r="EOP67" s="615"/>
      <c r="EOQ67" s="615"/>
      <c r="EOR67" s="615"/>
      <c r="EOS67" s="615"/>
      <c r="EOT67" s="615"/>
      <c r="EOU67" s="615"/>
      <c r="EOV67" s="1420"/>
      <c r="EOW67" s="1420"/>
      <c r="EOX67" s="1420"/>
      <c r="EOY67" s="868"/>
      <c r="EOZ67" s="615"/>
      <c r="EPA67" s="615"/>
      <c r="EPB67" s="615"/>
      <c r="EPC67" s="869"/>
      <c r="EPD67" s="615"/>
      <c r="EPE67" s="615"/>
      <c r="EPF67" s="615"/>
      <c r="EPG67" s="615"/>
      <c r="EPH67" s="615"/>
      <c r="EPI67" s="615"/>
      <c r="EPJ67" s="615"/>
      <c r="EPK67" s="615"/>
      <c r="EPL67" s="615"/>
      <c r="EPM67" s="1420"/>
      <c r="EPN67" s="1420"/>
      <c r="EPO67" s="1420"/>
      <c r="EPP67" s="868"/>
      <c r="EPQ67" s="615"/>
      <c r="EPR67" s="615"/>
      <c r="EPS67" s="615"/>
      <c r="EPT67" s="869"/>
      <c r="EPU67" s="615"/>
      <c r="EPV67" s="615"/>
      <c r="EPW67" s="615"/>
      <c r="EPX67" s="615"/>
      <c r="EPY67" s="615"/>
      <c r="EPZ67" s="615"/>
      <c r="EQA67" s="615"/>
      <c r="EQB67" s="615"/>
      <c r="EQC67" s="615"/>
      <c r="EQD67" s="1420"/>
      <c r="EQE67" s="1420"/>
      <c r="EQF67" s="1420"/>
      <c r="EQG67" s="868"/>
      <c r="EQH67" s="615"/>
      <c r="EQI67" s="615"/>
      <c r="EQJ67" s="615"/>
      <c r="EQK67" s="869"/>
      <c r="EQL67" s="615"/>
      <c r="EQM67" s="615"/>
      <c r="EQN67" s="615"/>
      <c r="EQO67" s="615"/>
      <c r="EQP67" s="615"/>
      <c r="EQQ67" s="615"/>
      <c r="EQR67" s="615"/>
      <c r="EQS67" s="615"/>
      <c r="EQT67" s="615"/>
      <c r="EQU67" s="1420"/>
      <c r="EQV67" s="1420"/>
      <c r="EQW67" s="1420"/>
      <c r="EQX67" s="868"/>
      <c r="EQY67" s="615"/>
      <c r="EQZ67" s="615"/>
      <c r="ERA67" s="615"/>
      <c r="ERB67" s="869"/>
      <c r="ERC67" s="615"/>
      <c r="ERD67" s="615"/>
      <c r="ERE67" s="615"/>
      <c r="ERF67" s="615"/>
      <c r="ERG67" s="615"/>
      <c r="ERH67" s="615"/>
      <c r="ERI67" s="615"/>
      <c r="ERJ67" s="615"/>
      <c r="ERK67" s="615"/>
      <c r="ERL67" s="1420"/>
      <c r="ERM67" s="1420"/>
      <c r="ERN67" s="1420"/>
      <c r="ERO67" s="868"/>
      <c r="ERP67" s="615"/>
      <c r="ERQ67" s="615"/>
      <c r="ERR67" s="615"/>
      <c r="ERS67" s="869"/>
      <c r="ERT67" s="615"/>
      <c r="ERU67" s="615"/>
      <c r="ERV67" s="615"/>
      <c r="ERW67" s="615"/>
      <c r="ERX67" s="615"/>
      <c r="ERY67" s="615"/>
      <c r="ERZ67" s="615"/>
      <c r="ESA67" s="615"/>
      <c r="ESB67" s="615"/>
      <c r="ESC67" s="1420"/>
      <c r="ESD67" s="1420"/>
      <c r="ESE67" s="1420"/>
      <c r="ESF67" s="868"/>
      <c r="ESG67" s="615"/>
      <c r="ESH67" s="615"/>
      <c r="ESI67" s="615"/>
      <c r="ESJ67" s="869"/>
      <c r="ESK67" s="615"/>
      <c r="ESL67" s="615"/>
      <c r="ESM67" s="615"/>
      <c r="ESN67" s="615"/>
      <c r="ESO67" s="615"/>
      <c r="ESP67" s="615"/>
      <c r="ESQ67" s="615"/>
      <c r="ESR67" s="615"/>
      <c r="ESS67" s="615"/>
      <c r="EST67" s="1420"/>
      <c r="ESU67" s="1420"/>
      <c r="ESV67" s="1420"/>
      <c r="ESW67" s="868"/>
      <c r="ESX67" s="615"/>
      <c r="ESY67" s="615"/>
      <c r="ESZ67" s="615"/>
      <c r="ETA67" s="869"/>
      <c r="ETB67" s="615"/>
      <c r="ETC67" s="615"/>
      <c r="ETD67" s="615"/>
      <c r="ETE67" s="615"/>
      <c r="ETF67" s="615"/>
      <c r="ETG67" s="615"/>
      <c r="ETH67" s="615"/>
      <c r="ETI67" s="615"/>
      <c r="ETJ67" s="615"/>
      <c r="ETK67" s="1420"/>
      <c r="ETL67" s="1420"/>
      <c r="ETM67" s="1420"/>
      <c r="ETN67" s="868"/>
      <c r="ETO67" s="615"/>
      <c r="ETP67" s="615"/>
      <c r="ETQ67" s="615"/>
      <c r="ETR67" s="869"/>
      <c r="ETS67" s="615"/>
      <c r="ETT67" s="615"/>
      <c r="ETU67" s="615"/>
      <c r="ETV67" s="615"/>
      <c r="ETW67" s="615"/>
      <c r="ETX67" s="615"/>
      <c r="ETY67" s="615"/>
      <c r="ETZ67" s="615"/>
      <c r="EUA67" s="615"/>
      <c r="EUB67" s="1420"/>
      <c r="EUC67" s="1420"/>
      <c r="EUD67" s="1420"/>
      <c r="EUE67" s="868"/>
      <c r="EUF67" s="615"/>
      <c r="EUG67" s="615"/>
      <c r="EUH67" s="615"/>
      <c r="EUI67" s="869"/>
      <c r="EUJ67" s="615"/>
      <c r="EUK67" s="615"/>
      <c r="EUL67" s="615"/>
      <c r="EUM67" s="615"/>
      <c r="EUN67" s="615"/>
      <c r="EUO67" s="615"/>
      <c r="EUP67" s="615"/>
      <c r="EUQ67" s="615"/>
      <c r="EUR67" s="615"/>
      <c r="EUS67" s="1420"/>
      <c r="EUT67" s="1420"/>
      <c r="EUU67" s="1420"/>
      <c r="EUV67" s="868"/>
      <c r="EUW67" s="615"/>
      <c r="EUX67" s="615"/>
      <c r="EUY67" s="615"/>
      <c r="EUZ67" s="869"/>
      <c r="EVA67" s="615"/>
      <c r="EVB67" s="615"/>
      <c r="EVC67" s="615"/>
      <c r="EVD67" s="615"/>
      <c r="EVE67" s="615"/>
      <c r="EVF67" s="615"/>
      <c r="EVG67" s="615"/>
      <c r="EVH67" s="615"/>
      <c r="EVI67" s="615"/>
      <c r="EVJ67" s="1420"/>
      <c r="EVK67" s="1420"/>
      <c r="EVL67" s="1420"/>
      <c r="EVM67" s="868"/>
      <c r="EVN67" s="615"/>
      <c r="EVO67" s="615"/>
      <c r="EVP67" s="615"/>
      <c r="EVQ67" s="869"/>
      <c r="EVR67" s="615"/>
      <c r="EVS67" s="615"/>
      <c r="EVT67" s="615"/>
      <c r="EVU67" s="615"/>
      <c r="EVV67" s="615"/>
      <c r="EVW67" s="615"/>
      <c r="EVX67" s="615"/>
      <c r="EVY67" s="615"/>
      <c r="EVZ67" s="615"/>
      <c r="EWA67" s="1420"/>
      <c r="EWB67" s="1420"/>
      <c r="EWC67" s="1420"/>
      <c r="EWD67" s="868"/>
      <c r="EWE67" s="615"/>
      <c r="EWF67" s="615"/>
      <c r="EWG67" s="615"/>
      <c r="EWH67" s="869"/>
      <c r="EWI67" s="615"/>
      <c r="EWJ67" s="615"/>
      <c r="EWK67" s="615"/>
      <c r="EWL67" s="615"/>
      <c r="EWM67" s="615"/>
      <c r="EWN67" s="615"/>
      <c r="EWO67" s="615"/>
      <c r="EWP67" s="615"/>
      <c r="EWQ67" s="615"/>
      <c r="EWR67" s="1420"/>
      <c r="EWS67" s="1420"/>
      <c r="EWT67" s="1420"/>
      <c r="EWU67" s="868"/>
      <c r="EWV67" s="615"/>
      <c r="EWW67" s="615"/>
      <c r="EWX67" s="615"/>
      <c r="EWY67" s="869"/>
      <c r="EWZ67" s="615"/>
      <c r="EXA67" s="615"/>
      <c r="EXB67" s="615"/>
      <c r="EXC67" s="615"/>
      <c r="EXD67" s="615"/>
      <c r="EXE67" s="615"/>
      <c r="EXF67" s="615"/>
      <c r="EXG67" s="615"/>
      <c r="EXH67" s="615"/>
      <c r="EXI67" s="1420"/>
      <c r="EXJ67" s="1420"/>
      <c r="EXK67" s="1420"/>
      <c r="EXL67" s="868"/>
      <c r="EXM67" s="615"/>
      <c r="EXN67" s="615"/>
      <c r="EXO67" s="615"/>
      <c r="EXP67" s="869"/>
      <c r="EXQ67" s="615"/>
      <c r="EXR67" s="615"/>
      <c r="EXS67" s="615"/>
      <c r="EXT67" s="615"/>
      <c r="EXU67" s="615"/>
      <c r="EXV67" s="615"/>
      <c r="EXW67" s="615"/>
      <c r="EXX67" s="615"/>
      <c r="EXY67" s="615"/>
      <c r="EXZ67" s="1420"/>
      <c r="EYA67" s="1420"/>
      <c r="EYB67" s="1420"/>
      <c r="EYC67" s="868"/>
      <c r="EYD67" s="615"/>
      <c r="EYE67" s="615"/>
      <c r="EYF67" s="615"/>
      <c r="EYG67" s="869"/>
      <c r="EYH67" s="615"/>
      <c r="EYI67" s="615"/>
      <c r="EYJ67" s="615"/>
      <c r="EYK67" s="615"/>
      <c r="EYL67" s="615"/>
      <c r="EYM67" s="615"/>
      <c r="EYN67" s="615"/>
      <c r="EYO67" s="615"/>
      <c r="EYP67" s="615"/>
      <c r="EYQ67" s="1420"/>
      <c r="EYR67" s="1420"/>
      <c r="EYS67" s="1420"/>
      <c r="EYT67" s="868"/>
      <c r="EYU67" s="615"/>
      <c r="EYV67" s="615"/>
      <c r="EYW67" s="615"/>
      <c r="EYX67" s="869"/>
      <c r="EYY67" s="615"/>
      <c r="EYZ67" s="615"/>
      <c r="EZA67" s="615"/>
      <c r="EZB67" s="615"/>
      <c r="EZC67" s="615"/>
      <c r="EZD67" s="615"/>
      <c r="EZE67" s="615"/>
      <c r="EZF67" s="615"/>
      <c r="EZG67" s="615"/>
      <c r="EZH67" s="1420"/>
      <c r="EZI67" s="1420"/>
      <c r="EZJ67" s="1420"/>
      <c r="EZK67" s="868"/>
      <c r="EZL67" s="615"/>
      <c r="EZM67" s="615"/>
      <c r="EZN67" s="615"/>
      <c r="EZO67" s="869"/>
      <c r="EZP67" s="615"/>
      <c r="EZQ67" s="615"/>
      <c r="EZR67" s="615"/>
      <c r="EZS67" s="615"/>
      <c r="EZT67" s="615"/>
      <c r="EZU67" s="615"/>
      <c r="EZV67" s="615"/>
      <c r="EZW67" s="615"/>
      <c r="EZX67" s="615"/>
      <c r="EZY67" s="1420"/>
      <c r="EZZ67" s="1420"/>
      <c r="FAA67" s="1420"/>
      <c r="FAB67" s="868"/>
      <c r="FAC67" s="615"/>
      <c r="FAD67" s="615"/>
      <c r="FAE67" s="615"/>
      <c r="FAF67" s="869"/>
      <c r="FAG67" s="615"/>
      <c r="FAH67" s="615"/>
      <c r="FAI67" s="615"/>
      <c r="FAJ67" s="615"/>
      <c r="FAK67" s="615"/>
      <c r="FAL67" s="615"/>
      <c r="FAM67" s="615"/>
      <c r="FAN67" s="615"/>
      <c r="FAO67" s="615"/>
      <c r="FAP67" s="1420"/>
      <c r="FAQ67" s="1420"/>
      <c r="FAR67" s="1420"/>
      <c r="FAS67" s="868"/>
      <c r="FAT67" s="615"/>
      <c r="FAU67" s="615"/>
      <c r="FAV67" s="615"/>
      <c r="FAW67" s="869"/>
      <c r="FAX67" s="615"/>
      <c r="FAY67" s="615"/>
      <c r="FAZ67" s="615"/>
      <c r="FBA67" s="615"/>
      <c r="FBB67" s="615"/>
      <c r="FBC67" s="615"/>
      <c r="FBD67" s="615"/>
      <c r="FBE67" s="615"/>
      <c r="FBF67" s="615"/>
      <c r="FBG67" s="1420"/>
      <c r="FBH67" s="1420"/>
      <c r="FBI67" s="1420"/>
      <c r="FBJ67" s="868"/>
      <c r="FBK67" s="615"/>
      <c r="FBL67" s="615"/>
      <c r="FBM67" s="615"/>
      <c r="FBN67" s="869"/>
      <c r="FBO67" s="615"/>
      <c r="FBP67" s="615"/>
      <c r="FBQ67" s="615"/>
      <c r="FBR67" s="615"/>
      <c r="FBS67" s="615"/>
      <c r="FBT67" s="615"/>
      <c r="FBU67" s="615"/>
      <c r="FBV67" s="615"/>
      <c r="FBW67" s="615"/>
      <c r="FBX67" s="1420"/>
      <c r="FBY67" s="1420"/>
      <c r="FBZ67" s="1420"/>
      <c r="FCA67" s="868"/>
      <c r="FCB67" s="615"/>
      <c r="FCC67" s="615"/>
      <c r="FCD67" s="615"/>
      <c r="FCE67" s="869"/>
      <c r="FCF67" s="615"/>
      <c r="FCG67" s="615"/>
      <c r="FCH67" s="615"/>
      <c r="FCI67" s="615"/>
      <c r="FCJ67" s="615"/>
      <c r="FCK67" s="615"/>
      <c r="FCL67" s="615"/>
      <c r="FCM67" s="615"/>
      <c r="FCN67" s="615"/>
      <c r="FCO67" s="1420"/>
      <c r="FCP67" s="1420"/>
      <c r="FCQ67" s="1420"/>
      <c r="FCR67" s="868"/>
      <c r="FCS67" s="615"/>
      <c r="FCT67" s="615"/>
      <c r="FCU67" s="615"/>
      <c r="FCV67" s="869"/>
      <c r="FCW67" s="615"/>
      <c r="FCX67" s="615"/>
      <c r="FCY67" s="615"/>
      <c r="FCZ67" s="615"/>
      <c r="FDA67" s="615"/>
      <c r="FDB67" s="615"/>
      <c r="FDC67" s="615"/>
      <c r="FDD67" s="615"/>
      <c r="FDE67" s="615"/>
      <c r="FDF67" s="1420"/>
      <c r="FDG67" s="1420"/>
      <c r="FDH67" s="1420"/>
      <c r="FDI67" s="868"/>
      <c r="FDJ67" s="615"/>
      <c r="FDK67" s="615"/>
      <c r="FDL67" s="615"/>
      <c r="FDM67" s="869"/>
      <c r="FDN67" s="615"/>
      <c r="FDO67" s="615"/>
      <c r="FDP67" s="615"/>
      <c r="FDQ67" s="615"/>
      <c r="FDR67" s="615"/>
      <c r="FDS67" s="615"/>
      <c r="FDT67" s="615"/>
      <c r="FDU67" s="615"/>
      <c r="FDV67" s="615"/>
      <c r="FDW67" s="1420"/>
      <c r="FDX67" s="1420"/>
      <c r="FDY67" s="1420"/>
      <c r="FDZ67" s="868"/>
      <c r="FEA67" s="615"/>
      <c r="FEB67" s="615"/>
      <c r="FEC67" s="615"/>
      <c r="FED67" s="869"/>
      <c r="FEE67" s="615"/>
      <c r="FEF67" s="615"/>
      <c r="FEG67" s="615"/>
      <c r="FEH67" s="615"/>
      <c r="FEI67" s="615"/>
      <c r="FEJ67" s="615"/>
      <c r="FEK67" s="615"/>
      <c r="FEL67" s="615"/>
      <c r="FEM67" s="615"/>
      <c r="FEN67" s="1420"/>
      <c r="FEO67" s="1420"/>
      <c r="FEP67" s="1420"/>
      <c r="FEQ67" s="868"/>
      <c r="FER67" s="615"/>
      <c r="FES67" s="615"/>
      <c r="FET67" s="615"/>
      <c r="FEU67" s="869"/>
      <c r="FEV67" s="615"/>
      <c r="FEW67" s="615"/>
      <c r="FEX67" s="615"/>
      <c r="FEY67" s="615"/>
      <c r="FEZ67" s="615"/>
      <c r="FFA67" s="615"/>
      <c r="FFB67" s="615"/>
      <c r="FFC67" s="615"/>
      <c r="FFD67" s="615"/>
      <c r="FFE67" s="1420"/>
      <c r="FFF67" s="1420"/>
      <c r="FFG67" s="1420"/>
      <c r="FFH67" s="868"/>
      <c r="FFI67" s="615"/>
      <c r="FFJ67" s="615"/>
      <c r="FFK67" s="615"/>
      <c r="FFL67" s="869"/>
      <c r="FFM67" s="615"/>
      <c r="FFN67" s="615"/>
      <c r="FFO67" s="615"/>
      <c r="FFP67" s="615"/>
      <c r="FFQ67" s="615"/>
      <c r="FFR67" s="615"/>
      <c r="FFS67" s="615"/>
      <c r="FFT67" s="615"/>
      <c r="FFU67" s="615"/>
      <c r="FFV67" s="1420"/>
      <c r="FFW67" s="1420"/>
      <c r="FFX67" s="1420"/>
      <c r="FFY67" s="868"/>
      <c r="FFZ67" s="615"/>
      <c r="FGA67" s="615"/>
      <c r="FGB67" s="615"/>
      <c r="FGC67" s="869"/>
      <c r="FGD67" s="615"/>
      <c r="FGE67" s="615"/>
      <c r="FGF67" s="615"/>
      <c r="FGG67" s="615"/>
      <c r="FGH67" s="615"/>
      <c r="FGI67" s="615"/>
      <c r="FGJ67" s="615"/>
      <c r="FGK67" s="615"/>
      <c r="FGL67" s="615"/>
      <c r="FGM67" s="1420"/>
      <c r="FGN67" s="1420"/>
      <c r="FGO67" s="1420"/>
      <c r="FGP67" s="868"/>
      <c r="FGQ67" s="615"/>
      <c r="FGR67" s="615"/>
      <c r="FGS67" s="615"/>
      <c r="FGT67" s="869"/>
      <c r="FGU67" s="615"/>
      <c r="FGV67" s="615"/>
      <c r="FGW67" s="615"/>
      <c r="FGX67" s="615"/>
      <c r="FGY67" s="615"/>
      <c r="FGZ67" s="615"/>
      <c r="FHA67" s="615"/>
      <c r="FHB67" s="615"/>
      <c r="FHC67" s="615"/>
      <c r="FHD67" s="1420"/>
      <c r="FHE67" s="1420"/>
      <c r="FHF67" s="1420"/>
      <c r="FHG67" s="868"/>
      <c r="FHH67" s="615"/>
      <c r="FHI67" s="615"/>
      <c r="FHJ67" s="615"/>
      <c r="FHK67" s="869"/>
      <c r="FHL67" s="615"/>
      <c r="FHM67" s="615"/>
      <c r="FHN67" s="615"/>
      <c r="FHO67" s="615"/>
      <c r="FHP67" s="615"/>
      <c r="FHQ67" s="615"/>
      <c r="FHR67" s="615"/>
      <c r="FHS67" s="615"/>
      <c r="FHT67" s="615"/>
      <c r="FHU67" s="1420"/>
      <c r="FHV67" s="1420"/>
      <c r="FHW67" s="1420"/>
      <c r="FHX67" s="868"/>
      <c r="FHY67" s="615"/>
      <c r="FHZ67" s="615"/>
      <c r="FIA67" s="615"/>
      <c r="FIB67" s="869"/>
      <c r="FIC67" s="615"/>
      <c r="FID67" s="615"/>
      <c r="FIE67" s="615"/>
      <c r="FIF67" s="615"/>
      <c r="FIG67" s="615"/>
      <c r="FIH67" s="615"/>
      <c r="FII67" s="615"/>
      <c r="FIJ67" s="615"/>
      <c r="FIK67" s="615"/>
      <c r="FIL67" s="1420"/>
      <c r="FIM67" s="1420"/>
      <c r="FIN67" s="1420"/>
      <c r="FIO67" s="868"/>
      <c r="FIP67" s="615"/>
      <c r="FIQ67" s="615"/>
      <c r="FIR67" s="615"/>
      <c r="FIS67" s="869"/>
      <c r="FIT67" s="615"/>
      <c r="FIU67" s="615"/>
      <c r="FIV67" s="615"/>
      <c r="FIW67" s="615"/>
      <c r="FIX67" s="615"/>
      <c r="FIY67" s="615"/>
      <c r="FIZ67" s="615"/>
      <c r="FJA67" s="615"/>
      <c r="FJB67" s="615"/>
      <c r="FJC67" s="1420"/>
      <c r="FJD67" s="1420"/>
      <c r="FJE67" s="1420"/>
      <c r="FJF67" s="868"/>
      <c r="FJG67" s="615"/>
      <c r="FJH67" s="615"/>
      <c r="FJI67" s="615"/>
      <c r="FJJ67" s="869"/>
      <c r="FJK67" s="615"/>
      <c r="FJL67" s="615"/>
      <c r="FJM67" s="615"/>
      <c r="FJN67" s="615"/>
      <c r="FJO67" s="615"/>
      <c r="FJP67" s="615"/>
      <c r="FJQ67" s="615"/>
      <c r="FJR67" s="615"/>
      <c r="FJS67" s="615"/>
      <c r="FJT67" s="1420"/>
      <c r="FJU67" s="1420"/>
      <c r="FJV67" s="1420"/>
      <c r="FJW67" s="868"/>
      <c r="FJX67" s="615"/>
      <c r="FJY67" s="615"/>
      <c r="FJZ67" s="615"/>
      <c r="FKA67" s="869"/>
      <c r="FKB67" s="615"/>
      <c r="FKC67" s="615"/>
      <c r="FKD67" s="615"/>
      <c r="FKE67" s="615"/>
      <c r="FKF67" s="615"/>
      <c r="FKG67" s="615"/>
      <c r="FKH67" s="615"/>
      <c r="FKI67" s="615"/>
      <c r="FKJ67" s="615"/>
      <c r="FKK67" s="1420"/>
      <c r="FKL67" s="1420"/>
      <c r="FKM67" s="1420"/>
      <c r="FKN67" s="868"/>
      <c r="FKO67" s="615"/>
      <c r="FKP67" s="615"/>
      <c r="FKQ67" s="615"/>
      <c r="FKR67" s="869"/>
      <c r="FKS67" s="615"/>
      <c r="FKT67" s="615"/>
      <c r="FKU67" s="615"/>
      <c r="FKV67" s="615"/>
      <c r="FKW67" s="615"/>
      <c r="FKX67" s="615"/>
      <c r="FKY67" s="615"/>
      <c r="FKZ67" s="615"/>
      <c r="FLA67" s="615"/>
      <c r="FLB67" s="1420"/>
      <c r="FLC67" s="1420"/>
      <c r="FLD67" s="1420"/>
      <c r="FLE67" s="868"/>
      <c r="FLF67" s="615"/>
      <c r="FLG67" s="615"/>
      <c r="FLH67" s="615"/>
      <c r="FLI67" s="869"/>
      <c r="FLJ67" s="615"/>
      <c r="FLK67" s="615"/>
      <c r="FLL67" s="615"/>
      <c r="FLM67" s="615"/>
      <c r="FLN67" s="615"/>
      <c r="FLO67" s="615"/>
      <c r="FLP67" s="615"/>
      <c r="FLQ67" s="615"/>
      <c r="FLR67" s="615"/>
      <c r="FLS67" s="1420"/>
      <c r="FLT67" s="1420"/>
      <c r="FLU67" s="1420"/>
      <c r="FLV67" s="868"/>
      <c r="FLW67" s="615"/>
      <c r="FLX67" s="615"/>
      <c r="FLY67" s="615"/>
      <c r="FLZ67" s="869"/>
      <c r="FMA67" s="615"/>
      <c r="FMB67" s="615"/>
      <c r="FMC67" s="615"/>
      <c r="FMD67" s="615"/>
      <c r="FME67" s="615"/>
      <c r="FMF67" s="615"/>
      <c r="FMG67" s="615"/>
      <c r="FMH67" s="615"/>
      <c r="FMI67" s="615"/>
      <c r="FMJ67" s="1420"/>
      <c r="FMK67" s="1420"/>
      <c r="FML67" s="1420"/>
      <c r="FMM67" s="868"/>
      <c r="FMN67" s="615"/>
      <c r="FMO67" s="615"/>
      <c r="FMP67" s="615"/>
      <c r="FMQ67" s="869"/>
      <c r="FMR67" s="615"/>
      <c r="FMS67" s="615"/>
      <c r="FMT67" s="615"/>
      <c r="FMU67" s="615"/>
      <c r="FMV67" s="615"/>
      <c r="FMW67" s="615"/>
      <c r="FMX67" s="615"/>
      <c r="FMY67" s="615"/>
      <c r="FMZ67" s="615"/>
      <c r="FNA67" s="1420"/>
      <c r="FNB67" s="1420"/>
      <c r="FNC67" s="1420"/>
      <c r="FND67" s="868"/>
      <c r="FNE67" s="615"/>
      <c r="FNF67" s="615"/>
      <c r="FNG67" s="615"/>
      <c r="FNH67" s="869"/>
      <c r="FNI67" s="615"/>
      <c r="FNJ67" s="615"/>
      <c r="FNK67" s="615"/>
      <c r="FNL67" s="615"/>
      <c r="FNM67" s="615"/>
      <c r="FNN67" s="615"/>
      <c r="FNO67" s="615"/>
      <c r="FNP67" s="615"/>
      <c r="FNQ67" s="615"/>
      <c r="FNR67" s="1420"/>
      <c r="FNS67" s="1420"/>
      <c r="FNT67" s="1420"/>
      <c r="FNU67" s="868"/>
      <c r="FNV67" s="615"/>
      <c r="FNW67" s="615"/>
      <c r="FNX67" s="615"/>
      <c r="FNY67" s="869"/>
      <c r="FNZ67" s="615"/>
      <c r="FOA67" s="615"/>
      <c r="FOB67" s="615"/>
      <c r="FOC67" s="615"/>
      <c r="FOD67" s="615"/>
      <c r="FOE67" s="615"/>
      <c r="FOF67" s="615"/>
      <c r="FOG67" s="615"/>
      <c r="FOH67" s="615"/>
      <c r="FOI67" s="1420"/>
      <c r="FOJ67" s="1420"/>
      <c r="FOK67" s="1420"/>
      <c r="FOL67" s="868"/>
      <c r="FOM67" s="615"/>
      <c r="FON67" s="615"/>
      <c r="FOO67" s="615"/>
      <c r="FOP67" s="869"/>
      <c r="FOQ67" s="615"/>
      <c r="FOR67" s="615"/>
      <c r="FOS67" s="615"/>
      <c r="FOT67" s="615"/>
      <c r="FOU67" s="615"/>
      <c r="FOV67" s="615"/>
      <c r="FOW67" s="615"/>
      <c r="FOX67" s="615"/>
      <c r="FOY67" s="615"/>
      <c r="FOZ67" s="1420"/>
      <c r="FPA67" s="1420"/>
      <c r="FPB67" s="1420"/>
      <c r="FPC67" s="868"/>
      <c r="FPD67" s="615"/>
      <c r="FPE67" s="615"/>
      <c r="FPF67" s="615"/>
      <c r="FPG67" s="869"/>
      <c r="FPH67" s="615"/>
      <c r="FPI67" s="615"/>
      <c r="FPJ67" s="615"/>
      <c r="FPK67" s="615"/>
      <c r="FPL67" s="615"/>
      <c r="FPM67" s="615"/>
      <c r="FPN67" s="615"/>
      <c r="FPO67" s="615"/>
      <c r="FPP67" s="615"/>
      <c r="FPQ67" s="1420"/>
      <c r="FPR67" s="1420"/>
      <c r="FPS67" s="1420"/>
      <c r="FPT67" s="868"/>
      <c r="FPU67" s="615"/>
      <c r="FPV67" s="615"/>
      <c r="FPW67" s="615"/>
      <c r="FPX67" s="869"/>
      <c r="FPY67" s="615"/>
      <c r="FPZ67" s="615"/>
      <c r="FQA67" s="615"/>
      <c r="FQB67" s="615"/>
      <c r="FQC67" s="615"/>
      <c r="FQD67" s="615"/>
      <c r="FQE67" s="615"/>
      <c r="FQF67" s="615"/>
      <c r="FQG67" s="615"/>
      <c r="FQH67" s="1420"/>
      <c r="FQI67" s="1420"/>
      <c r="FQJ67" s="1420"/>
      <c r="FQK67" s="868"/>
      <c r="FQL67" s="615"/>
      <c r="FQM67" s="615"/>
      <c r="FQN67" s="615"/>
      <c r="FQO67" s="869"/>
      <c r="FQP67" s="615"/>
      <c r="FQQ67" s="615"/>
      <c r="FQR67" s="615"/>
      <c r="FQS67" s="615"/>
      <c r="FQT67" s="615"/>
      <c r="FQU67" s="615"/>
      <c r="FQV67" s="615"/>
      <c r="FQW67" s="615"/>
      <c r="FQX67" s="615"/>
      <c r="FQY67" s="1420"/>
      <c r="FQZ67" s="1420"/>
      <c r="FRA67" s="1420"/>
      <c r="FRB67" s="868"/>
      <c r="FRC67" s="615"/>
      <c r="FRD67" s="615"/>
      <c r="FRE67" s="615"/>
      <c r="FRF67" s="869"/>
      <c r="FRG67" s="615"/>
      <c r="FRH67" s="615"/>
      <c r="FRI67" s="615"/>
      <c r="FRJ67" s="615"/>
      <c r="FRK67" s="615"/>
      <c r="FRL67" s="615"/>
      <c r="FRM67" s="615"/>
      <c r="FRN67" s="615"/>
      <c r="FRO67" s="615"/>
      <c r="FRP67" s="1420"/>
      <c r="FRQ67" s="1420"/>
      <c r="FRR67" s="1420"/>
      <c r="FRS67" s="868"/>
      <c r="FRT67" s="615"/>
      <c r="FRU67" s="615"/>
      <c r="FRV67" s="615"/>
      <c r="FRW67" s="869"/>
      <c r="FRX67" s="615"/>
      <c r="FRY67" s="615"/>
      <c r="FRZ67" s="615"/>
      <c r="FSA67" s="615"/>
      <c r="FSB67" s="615"/>
      <c r="FSC67" s="615"/>
      <c r="FSD67" s="615"/>
      <c r="FSE67" s="615"/>
      <c r="FSF67" s="615"/>
      <c r="FSG67" s="1420"/>
      <c r="FSH67" s="1420"/>
      <c r="FSI67" s="1420"/>
      <c r="FSJ67" s="868"/>
      <c r="FSK67" s="615"/>
      <c r="FSL67" s="615"/>
      <c r="FSM67" s="615"/>
      <c r="FSN67" s="869"/>
      <c r="FSO67" s="615"/>
      <c r="FSP67" s="615"/>
      <c r="FSQ67" s="615"/>
      <c r="FSR67" s="615"/>
      <c r="FSS67" s="615"/>
      <c r="FST67" s="615"/>
      <c r="FSU67" s="615"/>
      <c r="FSV67" s="615"/>
      <c r="FSW67" s="615"/>
      <c r="FSX67" s="1420"/>
      <c r="FSY67" s="1420"/>
      <c r="FSZ67" s="1420"/>
      <c r="FTA67" s="868"/>
      <c r="FTB67" s="615"/>
      <c r="FTC67" s="615"/>
      <c r="FTD67" s="615"/>
      <c r="FTE67" s="869"/>
      <c r="FTF67" s="615"/>
      <c r="FTG67" s="615"/>
      <c r="FTH67" s="615"/>
      <c r="FTI67" s="615"/>
      <c r="FTJ67" s="615"/>
      <c r="FTK67" s="615"/>
      <c r="FTL67" s="615"/>
      <c r="FTM67" s="615"/>
      <c r="FTN67" s="615"/>
      <c r="FTO67" s="1420"/>
      <c r="FTP67" s="1420"/>
      <c r="FTQ67" s="1420"/>
      <c r="FTR67" s="868"/>
      <c r="FTS67" s="615"/>
      <c r="FTT67" s="615"/>
      <c r="FTU67" s="615"/>
      <c r="FTV67" s="869"/>
      <c r="FTW67" s="615"/>
      <c r="FTX67" s="615"/>
      <c r="FTY67" s="615"/>
      <c r="FTZ67" s="615"/>
      <c r="FUA67" s="615"/>
      <c r="FUB67" s="615"/>
      <c r="FUC67" s="615"/>
      <c r="FUD67" s="615"/>
      <c r="FUE67" s="615"/>
      <c r="FUF67" s="1420"/>
      <c r="FUG67" s="1420"/>
      <c r="FUH67" s="1420"/>
      <c r="FUI67" s="868"/>
      <c r="FUJ67" s="615"/>
      <c r="FUK67" s="615"/>
      <c r="FUL67" s="615"/>
      <c r="FUM67" s="869"/>
      <c r="FUN67" s="615"/>
      <c r="FUO67" s="615"/>
      <c r="FUP67" s="615"/>
      <c r="FUQ67" s="615"/>
      <c r="FUR67" s="615"/>
      <c r="FUS67" s="615"/>
      <c r="FUT67" s="615"/>
      <c r="FUU67" s="615"/>
      <c r="FUV67" s="615"/>
      <c r="FUW67" s="1420"/>
      <c r="FUX67" s="1420"/>
      <c r="FUY67" s="1420"/>
      <c r="FUZ67" s="868"/>
      <c r="FVA67" s="615"/>
      <c r="FVB67" s="615"/>
      <c r="FVC67" s="615"/>
      <c r="FVD67" s="869"/>
      <c r="FVE67" s="615"/>
      <c r="FVF67" s="615"/>
      <c r="FVG67" s="615"/>
      <c r="FVH67" s="615"/>
      <c r="FVI67" s="615"/>
      <c r="FVJ67" s="615"/>
      <c r="FVK67" s="615"/>
      <c r="FVL67" s="615"/>
      <c r="FVM67" s="615"/>
      <c r="FVN67" s="1420"/>
      <c r="FVO67" s="1420"/>
      <c r="FVP67" s="1420"/>
      <c r="FVQ67" s="868"/>
      <c r="FVR67" s="615"/>
      <c r="FVS67" s="615"/>
      <c r="FVT67" s="615"/>
      <c r="FVU67" s="869"/>
      <c r="FVV67" s="615"/>
      <c r="FVW67" s="615"/>
      <c r="FVX67" s="615"/>
      <c r="FVY67" s="615"/>
      <c r="FVZ67" s="615"/>
      <c r="FWA67" s="615"/>
      <c r="FWB67" s="615"/>
      <c r="FWC67" s="615"/>
      <c r="FWD67" s="615"/>
      <c r="FWE67" s="1420"/>
      <c r="FWF67" s="1420"/>
      <c r="FWG67" s="1420"/>
      <c r="FWH67" s="868"/>
      <c r="FWI67" s="615"/>
      <c r="FWJ67" s="615"/>
      <c r="FWK67" s="615"/>
      <c r="FWL67" s="869"/>
      <c r="FWM67" s="615"/>
      <c r="FWN67" s="615"/>
      <c r="FWO67" s="615"/>
      <c r="FWP67" s="615"/>
      <c r="FWQ67" s="615"/>
      <c r="FWR67" s="615"/>
      <c r="FWS67" s="615"/>
      <c r="FWT67" s="615"/>
      <c r="FWU67" s="615"/>
      <c r="FWV67" s="1420"/>
      <c r="FWW67" s="1420"/>
      <c r="FWX67" s="1420"/>
      <c r="FWY67" s="868"/>
      <c r="FWZ67" s="615"/>
      <c r="FXA67" s="615"/>
      <c r="FXB67" s="615"/>
      <c r="FXC67" s="869"/>
      <c r="FXD67" s="615"/>
      <c r="FXE67" s="615"/>
      <c r="FXF67" s="615"/>
      <c r="FXG67" s="615"/>
      <c r="FXH67" s="615"/>
      <c r="FXI67" s="615"/>
      <c r="FXJ67" s="615"/>
      <c r="FXK67" s="615"/>
      <c r="FXL67" s="615"/>
      <c r="FXM67" s="1420"/>
      <c r="FXN67" s="1420"/>
      <c r="FXO67" s="1420"/>
      <c r="FXP67" s="868"/>
      <c r="FXQ67" s="615"/>
      <c r="FXR67" s="615"/>
      <c r="FXS67" s="615"/>
      <c r="FXT67" s="869"/>
      <c r="FXU67" s="615"/>
      <c r="FXV67" s="615"/>
      <c r="FXW67" s="615"/>
      <c r="FXX67" s="615"/>
      <c r="FXY67" s="615"/>
      <c r="FXZ67" s="615"/>
      <c r="FYA67" s="615"/>
      <c r="FYB67" s="615"/>
      <c r="FYC67" s="615"/>
      <c r="FYD67" s="1420"/>
      <c r="FYE67" s="1420"/>
      <c r="FYF67" s="1420"/>
      <c r="FYG67" s="868"/>
      <c r="FYH67" s="615"/>
      <c r="FYI67" s="615"/>
      <c r="FYJ67" s="615"/>
      <c r="FYK67" s="869"/>
      <c r="FYL67" s="615"/>
      <c r="FYM67" s="615"/>
      <c r="FYN67" s="615"/>
      <c r="FYO67" s="615"/>
      <c r="FYP67" s="615"/>
      <c r="FYQ67" s="615"/>
      <c r="FYR67" s="615"/>
      <c r="FYS67" s="615"/>
      <c r="FYT67" s="615"/>
      <c r="FYU67" s="1420"/>
      <c r="FYV67" s="1420"/>
      <c r="FYW67" s="1420"/>
      <c r="FYX67" s="868"/>
      <c r="FYY67" s="615"/>
      <c r="FYZ67" s="615"/>
      <c r="FZA67" s="615"/>
      <c r="FZB67" s="869"/>
      <c r="FZC67" s="615"/>
      <c r="FZD67" s="615"/>
      <c r="FZE67" s="615"/>
      <c r="FZF67" s="615"/>
      <c r="FZG67" s="615"/>
      <c r="FZH67" s="615"/>
      <c r="FZI67" s="615"/>
      <c r="FZJ67" s="615"/>
      <c r="FZK67" s="615"/>
      <c r="FZL67" s="1420"/>
      <c r="FZM67" s="1420"/>
      <c r="FZN67" s="1420"/>
      <c r="FZO67" s="868"/>
      <c r="FZP67" s="615"/>
      <c r="FZQ67" s="615"/>
      <c r="FZR67" s="615"/>
      <c r="FZS67" s="869"/>
      <c r="FZT67" s="615"/>
      <c r="FZU67" s="615"/>
      <c r="FZV67" s="615"/>
      <c r="FZW67" s="615"/>
      <c r="FZX67" s="615"/>
      <c r="FZY67" s="615"/>
      <c r="FZZ67" s="615"/>
      <c r="GAA67" s="615"/>
      <c r="GAB67" s="615"/>
      <c r="GAC67" s="1420"/>
      <c r="GAD67" s="1420"/>
      <c r="GAE67" s="1420"/>
      <c r="GAF67" s="868"/>
      <c r="GAG67" s="615"/>
      <c r="GAH67" s="615"/>
      <c r="GAI67" s="615"/>
      <c r="GAJ67" s="869"/>
      <c r="GAK67" s="615"/>
      <c r="GAL67" s="615"/>
      <c r="GAM67" s="615"/>
      <c r="GAN67" s="615"/>
      <c r="GAO67" s="615"/>
      <c r="GAP67" s="615"/>
      <c r="GAQ67" s="615"/>
      <c r="GAR67" s="615"/>
      <c r="GAS67" s="615"/>
      <c r="GAT67" s="1420"/>
      <c r="GAU67" s="1420"/>
      <c r="GAV67" s="1420"/>
      <c r="GAW67" s="868"/>
      <c r="GAX67" s="615"/>
      <c r="GAY67" s="615"/>
      <c r="GAZ67" s="615"/>
      <c r="GBA67" s="869"/>
      <c r="GBB67" s="615"/>
      <c r="GBC67" s="615"/>
      <c r="GBD67" s="615"/>
      <c r="GBE67" s="615"/>
      <c r="GBF67" s="615"/>
      <c r="GBG67" s="615"/>
      <c r="GBH67" s="615"/>
      <c r="GBI67" s="615"/>
      <c r="GBJ67" s="615"/>
      <c r="GBK67" s="1420"/>
      <c r="GBL67" s="1420"/>
      <c r="GBM67" s="1420"/>
      <c r="GBN67" s="868"/>
      <c r="GBO67" s="615"/>
      <c r="GBP67" s="615"/>
      <c r="GBQ67" s="615"/>
      <c r="GBR67" s="869"/>
      <c r="GBS67" s="615"/>
      <c r="GBT67" s="615"/>
      <c r="GBU67" s="615"/>
      <c r="GBV67" s="615"/>
      <c r="GBW67" s="615"/>
      <c r="GBX67" s="615"/>
      <c r="GBY67" s="615"/>
      <c r="GBZ67" s="615"/>
      <c r="GCA67" s="615"/>
      <c r="GCB67" s="1420"/>
      <c r="GCC67" s="1420"/>
      <c r="GCD67" s="1420"/>
      <c r="GCE67" s="868"/>
      <c r="GCF67" s="615"/>
      <c r="GCG67" s="615"/>
      <c r="GCH67" s="615"/>
      <c r="GCI67" s="869"/>
      <c r="GCJ67" s="615"/>
      <c r="GCK67" s="615"/>
      <c r="GCL67" s="615"/>
      <c r="GCM67" s="615"/>
      <c r="GCN67" s="615"/>
      <c r="GCO67" s="615"/>
      <c r="GCP67" s="615"/>
      <c r="GCQ67" s="615"/>
      <c r="GCR67" s="615"/>
      <c r="GCS67" s="1420"/>
      <c r="GCT67" s="1420"/>
      <c r="GCU67" s="1420"/>
      <c r="GCV67" s="868"/>
      <c r="GCW67" s="615"/>
      <c r="GCX67" s="615"/>
      <c r="GCY67" s="615"/>
      <c r="GCZ67" s="869"/>
      <c r="GDA67" s="615"/>
      <c r="GDB67" s="615"/>
      <c r="GDC67" s="615"/>
      <c r="GDD67" s="615"/>
      <c r="GDE67" s="615"/>
      <c r="GDF67" s="615"/>
      <c r="GDG67" s="615"/>
      <c r="GDH67" s="615"/>
      <c r="GDI67" s="615"/>
      <c r="GDJ67" s="1420"/>
      <c r="GDK67" s="1420"/>
      <c r="GDL67" s="1420"/>
      <c r="GDM67" s="868"/>
      <c r="GDN67" s="615"/>
      <c r="GDO67" s="615"/>
      <c r="GDP67" s="615"/>
      <c r="GDQ67" s="869"/>
      <c r="GDR67" s="615"/>
      <c r="GDS67" s="615"/>
      <c r="GDT67" s="615"/>
      <c r="GDU67" s="615"/>
      <c r="GDV67" s="615"/>
      <c r="GDW67" s="615"/>
      <c r="GDX67" s="615"/>
      <c r="GDY67" s="615"/>
      <c r="GDZ67" s="615"/>
      <c r="GEA67" s="1420"/>
      <c r="GEB67" s="1420"/>
      <c r="GEC67" s="1420"/>
      <c r="GED67" s="868"/>
      <c r="GEE67" s="615"/>
      <c r="GEF67" s="615"/>
      <c r="GEG67" s="615"/>
      <c r="GEH67" s="869"/>
      <c r="GEI67" s="615"/>
      <c r="GEJ67" s="615"/>
      <c r="GEK67" s="615"/>
      <c r="GEL67" s="615"/>
      <c r="GEM67" s="615"/>
      <c r="GEN67" s="615"/>
      <c r="GEO67" s="615"/>
      <c r="GEP67" s="615"/>
      <c r="GEQ67" s="615"/>
      <c r="GER67" s="1420"/>
      <c r="GES67" s="1420"/>
      <c r="GET67" s="1420"/>
      <c r="GEU67" s="868"/>
      <c r="GEV67" s="615"/>
      <c r="GEW67" s="615"/>
      <c r="GEX67" s="615"/>
      <c r="GEY67" s="869"/>
      <c r="GEZ67" s="615"/>
      <c r="GFA67" s="615"/>
      <c r="GFB67" s="615"/>
      <c r="GFC67" s="615"/>
      <c r="GFD67" s="615"/>
      <c r="GFE67" s="615"/>
      <c r="GFF67" s="615"/>
      <c r="GFG67" s="615"/>
      <c r="GFH67" s="615"/>
      <c r="GFI67" s="1420"/>
      <c r="GFJ67" s="1420"/>
      <c r="GFK67" s="1420"/>
      <c r="GFL67" s="868"/>
      <c r="GFM67" s="615"/>
      <c r="GFN67" s="615"/>
      <c r="GFO67" s="615"/>
      <c r="GFP67" s="869"/>
      <c r="GFQ67" s="615"/>
      <c r="GFR67" s="615"/>
      <c r="GFS67" s="615"/>
      <c r="GFT67" s="615"/>
      <c r="GFU67" s="615"/>
      <c r="GFV67" s="615"/>
      <c r="GFW67" s="615"/>
      <c r="GFX67" s="615"/>
      <c r="GFY67" s="615"/>
      <c r="GFZ67" s="1420"/>
      <c r="GGA67" s="1420"/>
      <c r="GGB67" s="1420"/>
      <c r="GGC67" s="868"/>
      <c r="GGD67" s="615"/>
      <c r="GGE67" s="615"/>
      <c r="GGF67" s="615"/>
      <c r="GGG67" s="869"/>
      <c r="GGH67" s="615"/>
      <c r="GGI67" s="615"/>
      <c r="GGJ67" s="615"/>
      <c r="GGK67" s="615"/>
      <c r="GGL67" s="615"/>
      <c r="GGM67" s="615"/>
      <c r="GGN67" s="615"/>
      <c r="GGO67" s="615"/>
      <c r="GGP67" s="615"/>
      <c r="GGQ67" s="1420"/>
      <c r="GGR67" s="1420"/>
      <c r="GGS67" s="1420"/>
      <c r="GGT67" s="868"/>
      <c r="GGU67" s="615"/>
      <c r="GGV67" s="615"/>
      <c r="GGW67" s="615"/>
      <c r="GGX67" s="869"/>
      <c r="GGY67" s="615"/>
      <c r="GGZ67" s="615"/>
      <c r="GHA67" s="615"/>
      <c r="GHB67" s="615"/>
      <c r="GHC67" s="615"/>
      <c r="GHD67" s="615"/>
      <c r="GHE67" s="615"/>
      <c r="GHF67" s="615"/>
      <c r="GHG67" s="615"/>
      <c r="GHH67" s="1420"/>
      <c r="GHI67" s="1420"/>
      <c r="GHJ67" s="1420"/>
      <c r="GHK67" s="868"/>
      <c r="GHL67" s="615"/>
      <c r="GHM67" s="615"/>
      <c r="GHN67" s="615"/>
      <c r="GHO67" s="869"/>
      <c r="GHP67" s="615"/>
      <c r="GHQ67" s="615"/>
      <c r="GHR67" s="615"/>
      <c r="GHS67" s="615"/>
      <c r="GHT67" s="615"/>
      <c r="GHU67" s="615"/>
      <c r="GHV67" s="615"/>
      <c r="GHW67" s="615"/>
      <c r="GHX67" s="615"/>
      <c r="GHY67" s="1420"/>
      <c r="GHZ67" s="1420"/>
      <c r="GIA67" s="1420"/>
      <c r="GIB67" s="868"/>
      <c r="GIC67" s="615"/>
      <c r="GID67" s="615"/>
      <c r="GIE67" s="615"/>
      <c r="GIF67" s="869"/>
      <c r="GIG67" s="615"/>
      <c r="GIH67" s="615"/>
      <c r="GII67" s="615"/>
      <c r="GIJ67" s="615"/>
      <c r="GIK67" s="615"/>
      <c r="GIL67" s="615"/>
      <c r="GIM67" s="615"/>
      <c r="GIN67" s="615"/>
      <c r="GIO67" s="615"/>
      <c r="GIP67" s="1420"/>
      <c r="GIQ67" s="1420"/>
      <c r="GIR67" s="1420"/>
      <c r="GIS67" s="868"/>
      <c r="GIT67" s="615"/>
      <c r="GIU67" s="615"/>
      <c r="GIV67" s="615"/>
      <c r="GIW67" s="869"/>
      <c r="GIX67" s="615"/>
      <c r="GIY67" s="615"/>
      <c r="GIZ67" s="615"/>
      <c r="GJA67" s="615"/>
      <c r="GJB67" s="615"/>
      <c r="GJC67" s="615"/>
      <c r="GJD67" s="615"/>
      <c r="GJE67" s="615"/>
      <c r="GJF67" s="615"/>
      <c r="GJG67" s="1420"/>
      <c r="GJH67" s="1420"/>
      <c r="GJI67" s="1420"/>
      <c r="GJJ67" s="868"/>
      <c r="GJK67" s="615"/>
      <c r="GJL67" s="615"/>
      <c r="GJM67" s="615"/>
      <c r="GJN67" s="869"/>
      <c r="GJO67" s="615"/>
      <c r="GJP67" s="615"/>
      <c r="GJQ67" s="615"/>
      <c r="GJR67" s="615"/>
      <c r="GJS67" s="615"/>
      <c r="GJT67" s="615"/>
      <c r="GJU67" s="615"/>
      <c r="GJV67" s="615"/>
      <c r="GJW67" s="615"/>
      <c r="GJX67" s="1420"/>
      <c r="GJY67" s="1420"/>
      <c r="GJZ67" s="1420"/>
      <c r="GKA67" s="868"/>
      <c r="GKB67" s="615"/>
      <c r="GKC67" s="615"/>
      <c r="GKD67" s="615"/>
      <c r="GKE67" s="869"/>
      <c r="GKF67" s="615"/>
      <c r="GKG67" s="615"/>
      <c r="GKH67" s="615"/>
      <c r="GKI67" s="615"/>
      <c r="GKJ67" s="615"/>
      <c r="GKK67" s="615"/>
      <c r="GKL67" s="615"/>
      <c r="GKM67" s="615"/>
      <c r="GKN67" s="615"/>
      <c r="GKO67" s="1420"/>
      <c r="GKP67" s="1420"/>
      <c r="GKQ67" s="1420"/>
      <c r="GKR67" s="868"/>
      <c r="GKS67" s="615"/>
      <c r="GKT67" s="615"/>
      <c r="GKU67" s="615"/>
      <c r="GKV67" s="869"/>
      <c r="GKW67" s="615"/>
      <c r="GKX67" s="615"/>
      <c r="GKY67" s="615"/>
      <c r="GKZ67" s="615"/>
      <c r="GLA67" s="615"/>
      <c r="GLB67" s="615"/>
      <c r="GLC67" s="615"/>
      <c r="GLD67" s="615"/>
      <c r="GLE67" s="615"/>
      <c r="GLF67" s="1420"/>
      <c r="GLG67" s="1420"/>
      <c r="GLH67" s="1420"/>
      <c r="GLI67" s="868"/>
      <c r="GLJ67" s="615"/>
      <c r="GLK67" s="615"/>
      <c r="GLL67" s="615"/>
      <c r="GLM67" s="869"/>
      <c r="GLN67" s="615"/>
      <c r="GLO67" s="615"/>
      <c r="GLP67" s="615"/>
      <c r="GLQ67" s="615"/>
      <c r="GLR67" s="615"/>
      <c r="GLS67" s="615"/>
      <c r="GLT67" s="615"/>
      <c r="GLU67" s="615"/>
      <c r="GLV67" s="615"/>
      <c r="GLW67" s="1420"/>
      <c r="GLX67" s="1420"/>
      <c r="GLY67" s="1420"/>
      <c r="GLZ67" s="868"/>
      <c r="GMA67" s="615"/>
      <c r="GMB67" s="615"/>
      <c r="GMC67" s="615"/>
      <c r="GMD67" s="869"/>
      <c r="GME67" s="615"/>
      <c r="GMF67" s="615"/>
      <c r="GMG67" s="615"/>
      <c r="GMH67" s="615"/>
      <c r="GMI67" s="615"/>
      <c r="GMJ67" s="615"/>
      <c r="GMK67" s="615"/>
      <c r="GML67" s="615"/>
      <c r="GMM67" s="615"/>
      <c r="GMN67" s="1420"/>
      <c r="GMO67" s="1420"/>
      <c r="GMP67" s="1420"/>
      <c r="GMQ67" s="868"/>
      <c r="GMR67" s="615"/>
      <c r="GMS67" s="615"/>
      <c r="GMT67" s="615"/>
      <c r="GMU67" s="869"/>
      <c r="GMV67" s="615"/>
      <c r="GMW67" s="615"/>
      <c r="GMX67" s="615"/>
      <c r="GMY67" s="615"/>
      <c r="GMZ67" s="615"/>
      <c r="GNA67" s="615"/>
      <c r="GNB67" s="615"/>
      <c r="GNC67" s="615"/>
      <c r="GND67" s="615"/>
      <c r="GNE67" s="1420"/>
      <c r="GNF67" s="1420"/>
      <c r="GNG67" s="1420"/>
      <c r="GNH67" s="868"/>
      <c r="GNI67" s="615"/>
      <c r="GNJ67" s="615"/>
      <c r="GNK67" s="615"/>
      <c r="GNL67" s="869"/>
      <c r="GNM67" s="615"/>
      <c r="GNN67" s="615"/>
      <c r="GNO67" s="615"/>
      <c r="GNP67" s="615"/>
      <c r="GNQ67" s="615"/>
      <c r="GNR67" s="615"/>
      <c r="GNS67" s="615"/>
      <c r="GNT67" s="615"/>
      <c r="GNU67" s="615"/>
      <c r="GNV67" s="1420"/>
      <c r="GNW67" s="1420"/>
      <c r="GNX67" s="1420"/>
      <c r="GNY67" s="868"/>
      <c r="GNZ67" s="615"/>
      <c r="GOA67" s="615"/>
      <c r="GOB67" s="615"/>
      <c r="GOC67" s="869"/>
      <c r="GOD67" s="615"/>
      <c r="GOE67" s="615"/>
      <c r="GOF67" s="615"/>
      <c r="GOG67" s="615"/>
      <c r="GOH67" s="615"/>
      <c r="GOI67" s="615"/>
      <c r="GOJ67" s="615"/>
      <c r="GOK67" s="615"/>
      <c r="GOL67" s="615"/>
      <c r="GOM67" s="1420"/>
      <c r="GON67" s="1420"/>
      <c r="GOO67" s="1420"/>
      <c r="GOP67" s="868"/>
      <c r="GOQ67" s="615"/>
      <c r="GOR67" s="615"/>
      <c r="GOS67" s="615"/>
      <c r="GOT67" s="869"/>
      <c r="GOU67" s="615"/>
      <c r="GOV67" s="615"/>
      <c r="GOW67" s="615"/>
      <c r="GOX67" s="615"/>
      <c r="GOY67" s="615"/>
      <c r="GOZ67" s="615"/>
      <c r="GPA67" s="615"/>
      <c r="GPB67" s="615"/>
      <c r="GPC67" s="615"/>
      <c r="GPD67" s="1420"/>
      <c r="GPE67" s="1420"/>
      <c r="GPF67" s="1420"/>
      <c r="GPG67" s="868"/>
      <c r="GPH67" s="615"/>
      <c r="GPI67" s="615"/>
      <c r="GPJ67" s="615"/>
      <c r="GPK67" s="869"/>
      <c r="GPL67" s="615"/>
      <c r="GPM67" s="615"/>
      <c r="GPN67" s="615"/>
      <c r="GPO67" s="615"/>
      <c r="GPP67" s="615"/>
      <c r="GPQ67" s="615"/>
      <c r="GPR67" s="615"/>
      <c r="GPS67" s="615"/>
      <c r="GPT67" s="615"/>
      <c r="GPU67" s="1420"/>
      <c r="GPV67" s="1420"/>
      <c r="GPW67" s="1420"/>
      <c r="GPX67" s="868"/>
      <c r="GPY67" s="615"/>
      <c r="GPZ67" s="615"/>
      <c r="GQA67" s="615"/>
      <c r="GQB67" s="869"/>
      <c r="GQC67" s="615"/>
      <c r="GQD67" s="615"/>
      <c r="GQE67" s="615"/>
      <c r="GQF67" s="615"/>
      <c r="GQG67" s="615"/>
      <c r="GQH67" s="615"/>
      <c r="GQI67" s="615"/>
      <c r="GQJ67" s="615"/>
      <c r="GQK67" s="615"/>
      <c r="GQL67" s="1420"/>
      <c r="GQM67" s="1420"/>
      <c r="GQN67" s="1420"/>
      <c r="GQO67" s="868"/>
      <c r="GQP67" s="615"/>
      <c r="GQQ67" s="615"/>
      <c r="GQR67" s="615"/>
      <c r="GQS67" s="869"/>
      <c r="GQT67" s="615"/>
      <c r="GQU67" s="615"/>
      <c r="GQV67" s="615"/>
      <c r="GQW67" s="615"/>
      <c r="GQX67" s="615"/>
      <c r="GQY67" s="615"/>
      <c r="GQZ67" s="615"/>
      <c r="GRA67" s="615"/>
      <c r="GRB67" s="615"/>
      <c r="GRC67" s="1420"/>
      <c r="GRD67" s="1420"/>
      <c r="GRE67" s="1420"/>
      <c r="GRF67" s="868"/>
      <c r="GRG67" s="615"/>
      <c r="GRH67" s="615"/>
      <c r="GRI67" s="615"/>
      <c r="GRJ67" s="869"/>
      <c r="GRK67" s="615"/>
      <c r="GRL67" s="615"/>
      <c r="GRM67" s="615"/>
      <c r="GRN67" s="615"/>
      <c r="GRO67" s="615"/>
      <c r="GRP67" s="615"/>
      <c r="GRQ67" s="615"/>
      <c r="GRR67" s="615"/>
      <c r="GRS67" s="615"/>
      <c r="GRT67" s="1420"/>
      <c r="GRU67" s="1420"/>
      <c r="GRV67" s="1420"/>
      <c r="GRW67" s="868"/>
      <c r="GRX67" s="615"/>
      <c r="GRY67" s="615"/>
      <c r="GRZ67" s="615"/>
      <c r="GSA67" s="869"/>
      <c r="GSB67" s="615"/>
      <c r="GSC67" s="615"/>
      <c r="GSD67" s="615"/>
      <c r="GSE67" s="615"/>
      <c r="GSF67" s="615"/>
      <c r="GSG67" s="615"/>
      <c r="GSH67" s="615"/>
      <c r="GSI67" s="615"/>
      <c r="GSJ67" s="615"/>
      <c r="GSK67" s="1420"/>
      <c r="GSL67" s="1420"/>
      <c r="GSM67" s="1420"/>
      <c r="GSN67" s="868"/>
      <c r="GSO67" s="615"/>
      <c r="GSP67" s="615"/>
      <c r="GSQ67" s="615"/>
      <c r="GSR67" s="869"/>
      <c r="GSS67" s="615"/>
      <c r="GST67" s="615"/>
      <c r="GSU67" s="615"/>
      <c r="GSV67" s="615"/>
      <c r="GSW67" s="615"/>
      <c r="GSX67" s="615"/>
      <c r="GSY67" s="615"/>
      <c r="GSZ67" s="615"/>
      <c r="GTA67" s="615"/>
      <c r="GTB67" s="1420"/>
      <c r="GTC67" s="1420"/>
      <c r="GTD67" s="1420"/>
      <c r="GTE67" s="868"/>
      <c r="GTF67" s="615"/>
      <c r="GTG67" s="615"/>
      <c r="GTH67" s="615"/>
      <c r="GTI67" s="869"/>
      <c r="GTJ67" s="615"/>
      <c r="GTK67" s="615"/>
      <c r="GTL67" s="615"/>
      <c r="GTM67" s="615"/>
      <c r="GTN67" s="615"/>
      <c r="GTO67" s="615"/>
      <c r="GTP67" s="615"/>
      <c r="GTQ67" s="615"/>
      <c r="GTR67" s="615"/>
      <c r="GTS67" s="1420"/>
      <c r="GTT67" s="1420"/>
      <c r="GTU67" s="1420"/>
      <c r="GTV67" s="868"/>
      <c r="GTW67" s="615"/>
      <c r="GTX67" s="615"/>
      <c r="GTY67" s="615"/>
      <c r="GTZ67" s="869"/>
      <c r="GUA67" s="615"/>
      <c r="GUB67" s="615"/>
      <c r="GUC67" s="615"/>
      <c r="GUD67" s="615"/>
      <c r="GUE67" s="615"/>
      <c r="GUF67" s="615"/>
      <c r="GUG67" s="615"/>
      <c r="GUH67" s="615"/>
      <c r="GUI67" s="615"/>
      <c r="GUJ67" s="1420"/>
      <c r="GUK67" s="1420"/>
      <c r="GUL67" s="1420"/>
      <c r="GUM67" s="868"/>
      <c r="GUN67" s="615"/>
      <c r="GUO67" s="615"/>
      <c r="GUP67" s="615"/>
      <c r="GUQ67" s="869"/>
      <c r="GUR67" s="615"/>
      <c r="GUS67" s="615"/>
      <c r="GUT67" s="615"/>
      <c r="GUU67" s="615"/>
      <c r="GUV67" s="615"/>
      <c r="GUW67" s="615"/>
      <c r="GUX67" s="615"/>
      <c r="GUY67" s="615"/>
      <c r="GUZ67" s="615"/>
      <c r="GVA67" s="1420"/>
      <c r="GVB67" s="1420"/>
      <c r="GVC67" s="1420"/>
      <c r="GVD67" s="868"/>
      <c r="GVE67" s="615"/>
      <c r="GVF67" s="615"/>
      <c r="GVG67" s="615"/>
      <c r="GVH67" s="869"/>
      <c r="GVI67" s="615"/>
      <c r="GVJ67" s="615"/>
      <c r="GVK67" s="615"/>
      <c r="GVL67" s="615"/>
      <c r="GVM67" s="615"/>
      <c r="GVN67" s="615"/>
      <c r="GVO67" s="615"/>
      <c r="GVP67" s="615"/>
      <c r="GVQ67" s="615"/>
      <c r="GVR67" s="1420"/>
      <c r="GVS67" s="1420"/>
      <c r="GVT67" s="1420"/>
      <c r="GVU67" s="868"/>
      <c r="GVV67" s="615"/>
      <c r="GVW67" s="615"/>
      <c r="GVX67" s="615"/>
      <c r="GVY67" s="869"/>
      <c r="GVZ67" s="615"/>
      <c r="GWA67" s="615"/>
      <c r="GWB67" s="615"/>
      <c r="GWC67" s="615"/>
      <c r="GWD67" s="615"/>
      <c r="GWE67" s="615"/>
      <c r="GWF67" s="615"/>
      <c r="GWG67" s="615"/>
      <c r="GWH67" s="615"/>
      <c r="GWI67" s="1420"/>
      <c r="GWJ67" s="1420"/>
      <c r="GWK67" s="1420"/>
      <c r="GWL67" s="868"/>
      <c r="GWM67" s="615"/>
      <c r="GWN67" s="615"/>
      <c r="GWO67" s="615"/>
      <c r="GWP67" s="869"/>
      <c r="GWQ67" s="615"/>
      <c r="GWR67" s="615"/>
      <c r="GWS67" s="615"/>
      <c r="GWT67" s="615"/>
      <c r="GWU67" s="615"/>
      <c r="GWV67" s="615"/>
      <c r="GWW67" s="615"/>
      <c r="GWX67" s="615"/>
      <c r="GWY67" s="615"/>
      <c r="GWZ67" s="1420"/>
      <c r="GXA67" s="1420"/>
      <c r="GXB67" s="1420"/>
      <c r="GXC67" s="868"/>
      <c r="GXD67" s="615"/>
      <c r="GXE67" s="615"/>
      <c r="GXF67" s="615"/>
      <c r="GXG67" s="869"/>
      <c r="GXH67" s="615"/>
      <c r="GXI67" s="615"/>
      <c r="GXJ67" s="615"/>
      <c r="GXK67" s="615"/>
      <c r="GXL67" s="615"/>
      <c r="GXM67" s="615"/>
      <c r="GXN67" s="615"/>
      <c r="GXO67" s="615"/>
      <c r="GXP67" s="615"/>
      <c r="GXQ67" s="1420"/>
      <c r="GXR67" s="1420"/>
      <c r="GXS67" s="1420"/>
      <c r="GXT67" s="868"/>
      <c r="GXU67" s="615"/>
      <c r="GXV67" s="615"/>
      <c r="GXW67" s="615"/>
      <c r="GXX67" s="869"/>
      <c r="GXY67" s="615"/>
      <c r="GXZ67" s="615"/>
      <c r="GYA67" s="615"/>
      <c r="GYB67" s="615"/>
      <c r="GYC67" s="615"/>
      <c r="GYD67" s="615"/>
      <c r="GYE67" s="615"/>
      <c r="GYF67" s="615"/>
      <c r="GYG67" s="615"/>
      <c r="GYH67" s="1420"/>
      <c r="GYI67" s="1420"/>
      <c r="GYJ67" s="1420"/>
      <c r="GYK67" s="868"/>
      <c r="GYL67" s="615"/>
      <c r="GYM67" s="615"/>
      <c r="GYN67" s="615"/>
      <c r="GYO67" s="869"/>
      <c r="GYP67" s="615"/>
      <c r="GYQ67" s="615"/>
      <c r="GYR67" s="615"/>
      <c r="GYS67" s="615"/>
      <c r="GYT67" s="615"/>
      <c r="GYU67" s="615"/>
      <c r="GYV67" s="615"/>
      <c r="GYW67" s="615"/>
      <c r="GYX67" s="615"/>
      <c r="GYY67" s="1420"/>
      <c r="GYZ67" s="1420"/>
      <c r="GZA67" s="1420"/>
      <c r="GZB67" s="868"/>
      <c r="GZC67" s="615"/>
      <c r="GZD67" s="615"/>
      <c r="GZE67" s="615"/>
      <c r="GZF67" s="869"/>
      <c r="GZG67" s="615"/>
      <c r="GZH67" s="615"/>
      <c r="GZI67" s="615"/>
      <c r="GZJ67" s="615"/>
      <c r="GZK67" s="615"/>
      <c r="GZL67" s="615"/>
      <c r="GZM67" s="615"/>
      <c r="GZN67" s="615"/>
      <c r="GZO67" s="615"/>
      <c r="GZP67" s="1420"/>
      <c r="GZQ67" s="1420"/>
      <c r="GZR67" s="1420"/>
      <c r="GZS67" s="868"/>
      <c r="GZT67" s="615"/>
      <c r="GZU67" s="615"/>
      <c r="GZV67" s="615"/>
      <c r="GZW67" s="869"/>
      <c r="GZX67" s="615"/>
      <c r="GZY67" s="615"/>
      <c r="GZZ67" s="615"/>
      <c r="HAA67" s="615"/>
      <c r="HAB67" s="615"/>
      <c r="HAC67" s="615"/>
      <c r="HAD67" s="615"/>
      <c r="HAE67" s="615"/>
      <c r="HAF67" s="615"/>
      <c r="HAG67" s="1420"/>
      <c r="HAH67" s="1420"/>
      <c r="HAI67" s="1420"/>
      <c r="HAJ67" s="868"/>
      <c r="HAK67" s="615"/>
      <c r="HAL67" s="615"/>
      <c r="HAM67" s="615"/>
      <c r="HAN67" s="869"/>
      <c r="HAO67" s="615"/>
      <c r="HAP67" s="615"/>
      <c r="HAQ67" s="615"/>
      <c r="HAR67" s="615"/>
      <c r="HAS67" s="615"/>
      <c r="HAT67" s="615"/>
      <c r="HAU67" s="615"/>
      <c r="HAV67" s="615"/>
      <c r="HAW67" s="615"/>
      <c r="HAX67" s="1420"/>
      <c r="HAY67" s="1420"/>
      <c r="HAZ67" s="1420"/>
      <c r="HBA67" s="868"/>
      <c r="HBB67" s="615"/>
      <c r="HBC67" s="615"/>
      <c r="HBD67" s="615"/>
      <c r="HBE67" s="869"/>
      <c r="HBF67" s="615"/>
      <c r="HBG67" s="615"/>
      <c r="HBH67" s="615"/>
      <c r="HBI67" s="615"/>
      <c r="HBJ67" s="615"/>
      <c r="HBK67" s="615"/>
      <c r="HBL67" s="615"/>
      <c r="HBM67" s="615"/>
      <c r="HBN67" s="615"/>
      <c r="HBO67" s="1420"/>
      <c r="HBP67" s="1420"/>
      <c r="HBQ67" s="1420"/>
      <c r="HBR67" s="868"/>
      <c r="HBS67" s="615"/>
      <c r="HBT67" s="615"/>
      <c r="HBU67" s="615"/>
      <c r="HBV67" s="869"/>
      <c r="HBW67" s="615"/>
      <c r="HBX67" s="615"/>
      <c r="HBY67" s="615"/>
      <c r="HBZ67" s="615"/>
      <c r="HCA67" s="615"/>
      <c r="HCB67" s="615"/>
      <c r="HCC67" s="615"/>
      <c r="HCD67" s="615"/>
      <c r="HCE67" s="615"/>
      <c r="HCF67" s="1420"/>
      <c r="HCG67" s="1420"/>
      <c r="HCH67" s="1420"/>
      <c r="HCI67" s="868"/>
      <c r="HCJ67" s="615"/>
      <c r="HCK67" s="615"/>
      <c r="HCL67" s="615"/>
      <c r="HCM67" s="869"/>
      <c r="HCN67" s="615"/>
      <c r="HCO67" s="615"/>
      <c r="HCP67" s="615"/>
      <c r="HCQ67" s="615"/>
      <c r="HCR67" s="615"/>
      <c r="HCS67" s="615"/>
      <c r="HCT67" s="615"/>
      <c r="HCU67" s="615"/>
      <c r="HCV67" s="615"/>
      <c r="HCW67" s="1420"/>
      <c r="HCX67" s="1420"/>
      <c r="HCY67" s="1420"/>
      <c r="HCZ67" s="868"/>
      <c r="HDA67" s="615"/>
      <c r="HDB67" s="615"/>
      <c r="HDC67" s="615"/>
      <c r="HDD67" s="869"/>
      <c r="HDE67" s="615"/>
      <c r="HDF67" s="615"/>
      <c r="HDG67" s="615"/>
      <c r="HDH67" s="615"/>
      <c r="HDI67" s="615"/>
      <c r="HDJ67" s="615"/>
      <c r="HDK67" s="615"/>
      <c r="HDL67" s="615"/>
      <c r="HDM67" s="615"/>
      <c r="HDN67" s="1420"/>
      <c r="HDO67" s="1420"/>
      <c r="HDP67" s="1420"/>
      <c r="HDQ67" s="868"/>
      <c r="HDR67" s="615"/>
      <c r="HDS67" s="615"/>
      <c r="HDT67" s="615"/>
      <c r="HDU67" s="869"/>
      <c r="HDV67" s="615"/>
      <c r="HDW67" s="615"/>
      <c r="HDX67" s="615"/>
      <c r="HDY67" s="615"/>
      <c r="HDZ67" s="615"/>
      <c r="HEA67" s="615"/>
      <c r="HEB67" s="615"/>
      <c r="HEC67" s="615"/>
      <c r="HED67" s="615"/>
      <c r="HEE67" s="1420"/>
      <c r="HEF67" s="1420"/>
      <c r="HEG67" s="1420"/>
      <c r="HEH67" s="868"/>
      <c r="HEI67" s="615"/>
      <c r="HEJ67" s="615"/>
      <c r="HEK67" s="615"/>
      <c r="HEL67" s="869"/>
      <c r="HEM67" s="615"/>
      <c r="HEN67" s="615"/>
      <c r="HEO67" s="615"/>
      <c r="HEP67" s="615"/>
      <c r="HEQ67" s="615"/>
      <c r="HER67" s="615"/>
      <c r="HES67" s="615"/>
      <c r="HET67" s="615"/>
      <c r="HEU67" s="615"/>
      <c r="HEV67" s="1420"/>
      <c r="HEW67" s="1420"/>
      <c r="HEX67" s="1420"/>
      <c r="HEY67" s="868"/>
      <c r="HEZ67" s="615"/>
      <c r="HFA67" s="615"/>
      <c r="HFB67" s="615"/>
      <c r="HFC67" s="869"/>
      <c r="HFD67" s="615"/>
      <c r="HFE67" s="615"/>
      <c r="HFF67" s="615"/>
      <c r="HFG67" s="615"/>
      <c r="HFH67" s="615"/>
      <c r="HFI67" s="615"/>
      <c r="HFJ67" s="615"/>
      <c r="HFK67" s="615"/>
      <c r="HFL67" s="615"/>
      <c r="HFM67" s="1420"/>
      <c r="HFN67" s="1420"/>
      <c r="HFO67" s="1420"/>
      <c r="HFP67" s="868"/>
      <c r="HFQ67" s="615"/>
      <c r="HFR67" s="615"/>
      <c r="HFS67" s="615"/>
      <c r="HFT67" s="869"/>
      <c r="HFU67" s="615"/>
      <c r="HFV67" s="615"/>
      <c r="HFW67" s="615"/>
      <c r="HFX67" s="615"/>
      <c r="HFY67" s="615"/>
      <c r="HFZ67" s="615"/>
      <c r="HGA67" s="615"/>
      <c r="HGB67" s="615"/>
      <c r="HGC67" s="615"/>
      <c r="HGD67" s="1420"/>
      <c r="HGE67" s="1420"/>
      <c r="HGF67" s="1420"/>
      <c r="HGG67" s="868"/>
      <c r="HGH67" s="615"/>
      <c r="HGI67" s="615"/>
      <c r="HGJ67" s="615"/>
      <c r="HGK67" s="869"/>
      <c r="HGL67" s="615"/>
      <c r="HGM67" s="615"/>
      <c r="HGN67" s="615"/>
      <c r="HGO67" s="615"/>
      <c r="HGP67" s="615"/>
      <c r="HGQ67" s="615"/>
      <c r="HGR67" s="615"/>
      <c r="HGS67" s="615"/>
      <c r="HGT67" s="615"/>
      <c r="HGU67" s="1420"/>
      <c r="HGV67" s="1420"/>
      <c r="HGW67" s="1420"/>
      <c r="HGX67" s="868"/>
      <c r="HGY67" s="615"/>
      <c r="HGZ67" s="615"/>
      <c r="HHA67" s="615"/>
      <c r="HHB67" s="869"/>
      <c r="HHC67" s="615"/>
      <c r="HHD67" s="615"/>
      <c r="HHE67" s="615"/>
      <c r="HHF67" s="615"/>
      <c r="HHG67" s="615"/>
      <c r="HHH67" s="615"/>
      <c r="HHI67" s="615"/>
      <c r="HHJ67" s="615"/>
      <c r="HHK67" s="615"/>
      <c r="HHL67" s="1420"/>
      <c r="HHM67" s="1420"/>
      <c r="HHN67" s="1420"/>
      <c r="HHO67" s="868"/>
      <c r="HHP67" s="615"/>
      <c r="HHQ67" s="615"/>
      <c r="HHR67" s="615"/>
      <c r="HHS67" s="869"/>
      <c r="HHT67" s="615"/>
      <c r="HHU67" s="615"/>
      <c r="HHV67" s="615"/>
      <c r="HHW67" s="615"/>
      <c r="HHX67" s="615"/>
      <c r="HHY67" s="615"/>
      <c r="HHZ67" s="615"/>
      <c r="HIA67" s="615"/>
      <c r="HIB67" s="615"/>
      <c r="HIC67" s="1420"/>
      <c r="HID67" s="1420"/>
      <c r="HIE67" s="1420"/>
      <c r="HIF67" s="868"/>
      <c r="HIG67" s="615"/>
      <c r="HIH67" s="615"/>
      <c r="HII67" s="615"/>
      <c r="HIJ67" s="869"/>
      <c r="HIK67" s="615"/>
      <c r="HIL67" s="615"/>
      <c r="HIM67" s="615"/>
      <c r="HIN67" s="615"/>
      <c r="HIO67" s="615"/>
      <c r="HIP67" s="615"/>
      <c r="HIQ67" s="615"/>
      <c r="HIR67" s="615"/>
      <c r="HIS67" s="615"/>
      <c r="HIT67" s="1420"/>
      <c r="HIU67" s="1420"/>
      <c r="HIV67" s="1420"/>
      <c r="HIW67" s="868"/>
      <c r="HIX67" s="615"/>
      <c r="HIY67" s="615"/>
      <c r="HIZ67" s="615"/>
      <c r="HJA67" s="869"/>
      <c r="HJB67" s="615"/>
      <c r="HJC67" s="615"/>
      <c r="HJD67" s="615"/>
      <c r="HJE67" s="615"/>
      <c r="HJF67" s="615"/>
      <c r="HJG67" s="615"/>
      <c r="HJH67" s="615"/>
      <c r="HJI67" s="615"/>
      <c r="HJJ67" s="615"/>
      <c r="HJK67" s="1420"/>
      <c r="HJL67" s="1420"/>
      <c r="HJM67" s="1420"/>
      <c r="HJN67" s="868"/>
      <c r="HJO67" s="615"/>
      <c r="HJP67" s="615"/>
      <c r="HJQ67" s="615"/>
      <c r="HJR67" s="869"/>
      <c r="HJS67" s="615"/>
      <c r="HJT67" s="615"/>
      <c r="HJU67" s="615"/>
      <c r="HJV67" s="615"/>
      <c r="HJW67" s="615"/>
      <c r="HJX67" s="615"/>
      <c r="HJY67" s="615"/>
      <c r="HJZ67" s="615"/>
      <c r="HKA67" s="615"/>
      <c r="HKB67" s="1420"/>
      <c r="HKC67" s="1420"/>
      <c r="HKD67" s="1420"/>
      <c r="HKE67" s="868"/>
      <c r="HKF67" s="615"/>
      <c r="HKG67" s="615"/>
      <c r="HKH67" s="615"/>
      <c r="HKI67" s="869"/>
      <c r="HKJ67" s="615"/>
      <c r="HKK67" s="615"/>
      <c r="HKL67" s="615"/>
      <c r="HKM67" s="615"/>
      <c r="HKN67" s="615"/>
      <c r="HKO67" s="615"/>
      <c r="HKP67" s="615"/>
      <c r="HKQ67" s="615"/>
      <c r="HKR67" s="615"/>
      <c r="HKS67" s="1420"/>
      <c r="HKT67" s="1420"/>
      <c r="HKU67" s="1420"/>
      <c r="HKV67" s="868"/>
      <c r="HKW67" s="615"/>
      <c r="HKX67" s="615"/>
      <c r="HKY67" s="615"/>
      <c r="HKZ67" s="869"/>
      <c r="HLA67" s="615"/>
      <c r="HLB67" s="615"/>
      <c r="HLC67" s="615"/>
      <c r="HLD67" s="615"/>
      <c r="HLE67" s="615"/>
      <c r="HLF67" s="615"/>
      <c r="HLG67" s="615"/>
      <c r="HLH67" s="615"/>
      <c r="HLI67" s="615"/>
      <c r="HLJ67" s="1420"/>
      <c r="HLK67" s="1420"/>
      <c r="HLL67" s="1420"/>
      <c r="HLM67" s="868"/>
      <c r="HLN67" s="615"/>
      <c r="HLO67" s="615"/>
      <c r="HLP67" s="615"/>
      <c r="HLQ67" s="869"/>
      <c r="HLR67" s="615"/>
      <c r="HLS67" s="615"/>
      <c r="HLT67" s="615"/>
      <c r="HLU67" s="615"/>
      <c r="HLV67" s="615"/>
      <c r="HLW67" s="615"/>
      <c r="HLX67" s="615"/>
      <c r="HLY67" s="615"/>
      <c r="HLZ67" s="615"/>
      <c r="HMA67" s="1420"/>
      <c r="HMB67" s="1420"/>
      <c r="HMC67" s="1420"/>
      <c r="HMD67" s="868"/>
      <c r="HME67" s="615"/>
      <c r="HMF67" s="615"/>
      <c r="HMG67" s="615"/>
      <c r="HMH67" s="869"/>
      <c r="HMI67" s="615"/>
      <c r="HMJ67" s="615"/>
      <c r="HMK67" s="615"/>
      <c r="HML67" s="615"/>
      <c r="HMM67" s="615"/>
      <c r="HMN67" s="615"/>
      <c r="HMO67" s="615"/>
      <c r="HMP67" s="615"/>
      <c r="HMQ67" s="615"/>
      <c r="HMR67" s="1420"/>
      <c r="HMS67" s="1420"/>
      <c r="HMT67" s="1420"/>
      <c r="HMU67" s="868"/>
      <c r="HMV67" s="615"/>
      <c r="HMW67" s="615"/>
      <c r="HMX67" s="615"/>
      <c r="HMY67" s="869"/>
      <c r="HMZ67" s="615"/>
      <c r="HNA67" s="615"/>
      <c r="HNB67" s="615"/>
      <c r="HNC67" s="615"/>
      <c r="HND67" s="615"/>
      <c r="HNE67" s="615"/>
      <c r="HNF67" s="615"/>
      <c r="HNG67" s="615"/>
      <c r="HNH67" s="615"/>
      <c r="HNI67" s="1420"/>
      <c r="HNJ67" s="1420"/>
      <c r="HNK67" s="1420"/>
      <c r="HNL67" s="868"/>
      <c r="HNM67" s="615"/>
      <c r="HNN67" s="615"/>
      <c r="HNO67" s="615"/>
      <c r="HNP67" s="869"/>
      <c r="HNQ67" s="615"/>
      <c r="HNR67" s="615"/>
      <c r="HNS67" s="615"/>
      <c r="HNT67" s="615"/>
      <c r="HNU67" s="615"/>
      <c r="HNV67" s="615"/>
      <c r="HNW67" s="615"/>
      <c r="HNX67" s="615"/>
      <c r="HNY67" s="615"/>
      <c r="HNZ67" s="1420"/>
      <c r="HOA67" s="1420"/>
      <c r="HOB67" s="1420"/>
      <c r="HOC67" s="868"/>
      <c r="HOD67" s="615"/>
      <c r="HOE67" s="615"/>
      <c r="HOF67" s="615"/>
      <c r="HOG67" s="869"/>
      <c r="HOH67" s="615"/>
      <c r="HOI67" s="615"/>
      <c r="HOJ67" s="615"/>
      <c r="HOK67" s="615"/>
      <c r="HOL67" s="615"/>
      <c r="HOM67" s="615"/>
      <c r="HON67" s="615"/>
      <c r="HOO67" s="615"/>
      <c r="HOP67" s="615"/>
      <c r="HOQ67" s="1420"/>
      <c r="HOR67" s="1420"/>
      <c r="HOS67" s="1420"/>
      <c r="HOT67" s="868"/>
      <c r="HOU67" s="615"/>
      <c r="HOV67" s="615"/>
      <c r="HOW67" s="615"/>
      <c r="HOX67" s="869"/>
      <c r="HOY67" s="615"/>
      <c r="HOZ67" s="615"/>
      <c r="HPA67" s="615"/>
      <c r="HPB67" s="615"/>
      <c r="HPC67" s="615"/>
      <c r="HPD67" s="615"/>
      <c r="HPE67" s="615"/>
      <c r="HPF67" s="615"/>
      <c r="HPG67" s="615"/>
      <c r="HPH67" s="1420"/>
      <c r="HPI67" s="1420"/>
      <c r="HPJ67" s="1420"/>
      <c r="HPK67" s="868"/>
      <c r="HPL67" s="615"/>
      <c r="HPM67" s="615"/>
      <c r="HPN67" s="615"/>
      <c r="HPO67" s="869"/>
      <c r="HPP67" s="615"/>
      <c r="HPQ67" s="615"/>
      <c r="HPR67" s="615"/>
      <c r="HPS67" s="615"/>
      <c r="HPT67" s="615"/>
      <c r="HPU67" s="615"/>
      <c r="HPV67" s="615"/>
      <c r="HPW67" s="615"/>
      <c r="HPX67" s="615"/>
      <c r="HPY67" s="1420"/>
      <c r="HPZ67" s="1420"/>
      <c r="HQA67" s="1420"/>
      <c r="HQB67" s="868"/>
      <c r="HQC67" s="615"/>
      <c r="HQD67" s="615"/>
      <c r="HQE67" s="615"/>
      <c r="HQF67" s="869"/>
      <c r="HQG67" s="615"/>
      <c r="HQH67" s="615"/>
      <c r="HQI67" s="615"/>
      <c r="HQJ67" s="615"/>
      <c r="HQK67" s="615"/>
      <c r="HQL67" s="615"/>
      <c r="HQM67" s="615"/>
      <c r="HQN67" s="615"/>
      <c r="HQO67" s="615"/>
      <c r="HQP67" s="1420"/>
      <c r="HQQ67" s="1420"/>
      <c r="HQR67" s="1420"/>
      <c r="HQS67" s="868"/>
      <c r="HQT67" s="615"/>
      <c r="HQU67" s="615"/>
      <c r="HQV67" s="615"/>
      <c r="HQW67" s="869"/>
      <c r="HQX67" s="615"/>
      <c r="HQY67" s="615"/>
      <c r="HQZ67" s="615"/>
      <c r="HRA67" s="615"/>
      <c r="HRB67" s="615"/>
      <c r="HRC67" s="615"/>
      <c r="HRD67" s="615"/>
      <c r="HRE67" s="615"/>
      <c r="HRF67" s="615"/>
      <c r="HRG67" s="1420"/>
      <c r="HRH67" s="1420"/>
      <c r="HRI67" s="1420"/>
      <c r="HRJ67" s="868"/>
      <c r="HRK67" s="615"/>
      <c r="HRL67" s="615"/>
      <c r="HRM67" s="615"/>
      <c r="HRN67" s="869"/>
      <c r="HRO67" s="615"/>
      <c r="HRP67" s="615"/>
      <c r="HRQ67" s="615"/>
      <c r="HRR67" s="615"/>
      <c r="HRS67" s="615"/>
      <c r="HRT67" s="615"/>
      <c r="HRU67" s="615"/>
      <c r="HRV67" s="615"/>
      <c r="HRW67" s="615"/>
      <c r="HRX67" s="1420"/>
      <c r="HRY67" s="1420"/>
      <c r="HRZ67" s="1420"/>
      <c r="HSA67" s="868"/>
      <c r="HSB67" s="615"/>
      <c r="HSC67" s="615"/>
      <c r="HSD67" s="615"/>
      <c r="HSE67" s="869"/>
      <c r="HSF67" s="615"/>
      <c r="HSG67" s="615"/>
      <c r="HSH67" s="615"/>
      <c r="HSI67" s="615"/>
      <c r="HSJ67" s="615"/>
      <c r="HSK67" s="615"/>
      <c r="HSL67" s="615"/>
      <c r="HSM67" s="615"/>
      <c r="HSN67" s="615"/>
      <c r="HSO67" s="1420"/>
      <c r="HSP67" s="1420"/>
      <c r="HSQ67" s="1420"/>
      <c r="HSR67" s="868"/>
      <c r="HSS67" s="615"/>
      <c r="HST67" s="615"/>
      <c r="HSU67" s="615"/>
      <c r="HSV67" s="869"/>
      <c r="HSW67" s="615"/>
      <c r="HSX67" s="615"/>
      <c r="HSY67" s="615"/>
      <c r="HSZ67" s="615"/>
      <c r="HTA67" s="615"/>
      <c r="HTB67" s="615"/>
      <c r="HTC67" s="615"/>
      <c r="HTD67" s="615"/>
      <c r="HTE67" s="615"/>
      <c r="HTF67" s="1420"/>
      <c r="HTG67" s="1420"/>
      <c r="HTH67" s="1420"/>
      <c r="HTI67" s="868"/>
      <c r="HTJ67" s="615"/>
      <c r="HTK67" s="615"/>
      <c r="HTL67" s="615"/>
      <c r="HTM67" s="869"/>
      <c r="HTN67" s="615"/>
      <c r="HTO67" s="615"/>
      <c r="HTP67" s="615"/>
      <c r="HTQ67" s="615"/>
      <c r="HTR67" s="615"/>
      <c r="HTS67" s="615"/>
      <c r="HTT67" s="615"/>
      <c r="HTU67" s="615"/>
      <c r="HTV67" s="615"/>
      <c r="HTW67" s="1420"/>
      <c r="HTX67" s="1420"/>
      <c r="HTY67" s="1420"/>
      <c r="HTZ67" s="868"/>
      <c r="HUA67" s="615"/>
      <c r="HUB67" s="615"/>
      <c r="HUC67" s="615"/>
      <c r="HUD67" s="869"/>
      <c r="HUE67" s="615"/>
      <c r="HUF67" s="615"/>
      <c r="HUG67" s="615"/>
      <c r="HUH67" s="615"/>
      <c r="HUI67" s="615"/>
      <c r="HUJ67" s="615"/>
      <c r="HUK67" s="615"/>
      <c r="HUL67" s="615"/>
      <c r="HUM67" s="615"/>
      <c r="HUN67" s="1420"/>
      <c r="HUO67" s="1420"/>
      <c r="HUP67" s="1420"/>
      <c r="HUQ67" s="868"/>
      <c r="HUR67" s="615"/>
      <c r="HUS67" s="615"/>
      <c r="HUT67" s="615"/>
      <c r="HUU67" s="869"/>
      <c r="HUV67" s="615"/>
      <c r="HUW67" s="615"/>
      <c r="HUX67" s="615"/>
      <c r="HUY67" s="615"/>
      <c r="HUZ67" s="615"/>
      <c r="HVA67" s="615"/>
      <c r="HVB67" s="615"/>
      <c r="HVC67" s="615"/>
      <c r="HVD67" s="615"/>
      <c r="HVE67" s="1420"/>
      <c r="HVF67" s="1420"/>
      <c r="HVG67" s="1420"/>
      <c r="HVH67" s="868"/>
      <c r="HVI67" s="615"/>
      <c r="HVJ67" s="615"/>
      <c r="HVK67" s="615"/>
      <c r="HVL67" s="869"/>
      <c r="HVM67" s="615"/>
      <c r="HVN67" s="615"/>
      <c r="HVO67" s="615"/>
      <c r="HVP67" s="615"/>
      <c r="HVQ67" s="615"/>
      <c r="HVR67" s="615"/>
      <c r="HVS67" s="615"/>
      <c r="HVT67" s="615"/>
      <c r="HVU67" s="615"/>
      <c r="HVV67" s="1420"/>
      <c r="HVW67" s="1420"/>
      <c r="HVX67" s="1420"/>
      <c r="HVY67" s="868"/>
      <c r="HVZ67" s="615"/>
      <c r="HWA67" s="615"/>
      <c r="HWB67" s="615"/>
      <c r="HWC67" s="869"/>
      <c r="HWD67" s="615"/>
      <c r="HWE67" s="615"/>
      <c r="HWF67" s="615"/>
      <c r="HWG67" s="615"/>
      <c r="HWH67" s="615"/>
      <c r="HWI67" s="615"/>
      <c r="HWJ67" s="615"/>
      <c r="HWK67" s="615"/>
      <c r="HWL67" s="615"/>
      <c r="HWM67" s="1420"/>
      <c r="HWN67" s="1420"/>
      <c r="HWO67" s="1420"/>
      <c r="HWP67" s="868"/>
      <c r="HWQ67" s="615"/>
      <c r="HWR67" s="615"/>
      <c r="HWS67" s="615"/>
      <c r="HWT67" s="869"/>
      <c r="HWU67" s="615"/>
      <c r="HWV67" s="615"/>
      <c r="HWW67" s="615"/>
      <c r="HWX67" s="615"/>
      <c r="HWY67" s="615"/>
      <c r="HWZ67" s="615"/>
      <c r="HXA67" s="615"/>
      <c r="HXB67" s="615"/>
      <c r="HXC67" s="615"/>
      <c r="HXD67" s="1420"/>
      <c r="HXE67" s="1420"/>
      <c r="HXF67" s="1420"/>
      <c r="HXG67" s="868"/>
      <c r="HXH67" s="615"/>
      <c r="HXI67" s="615"/>
      <c r="HXJ67" s="615"/>
      <c r="HXK67" s="869"/>
      <c r="HXL67" s="615"/>
      <c r="HXM67" s="615"/>
      <c r="HXN67" s="615"/>
      <c r="HXO67" s="615"/>
      <c r="HXP67" s="615"/>
      <c r="HXQ67" s="615"/>
      <c r="HXR67" s="615"/>
      <c r="HXS67" s="615"/>
      <c r="HXT67" s="615"/>
      <c r="HXU67" s="1420"/>
      <c r="HXV67" s="1420"/>
      <c r="HXW67" s="1420"/>
      <c r="HXX67" s="868"/>
      <c r="HXY67" s="615"/>
      <c r="HXZ67" s="615"/>
      <c r="HYA67" s="615"/>
      <c r="HYB67" s="869"/>
      <c r="HYC67" s="615"/>
      <c r="HYD67" s="615"/>
      <c r="HYE67" s="615"/>
      <c r="HYF67" s="615"/>
      <c r="HYG67" s="615"/>
      <c r="HYH67" s="615"/>
      <c r="HYI67" s="615"/>
      <c r="HYJ67" s="615"/>
      <c r="HYK67" s="615"/>
      <c r="HYL67" s="1420"/>
      <c r="HYM67" s="1420"/>
      <c r="HYN67" s="1420"/>
      <c r="HYO67" s="868"/>
      <c r="HYP67" s="615"/>
      <c r="HYQ67" s="615"/>
      <c r="HYR67" s="615"/>
      <c r="HYS67" s="869"/>
      <c r="HYT67" s="615"/>
      <c r="HYU67" s="615"/>
      <c r="HYV67" s="615"/>
      <c r="HYW67" s="615"/>
      <c r="HYX67" s="615"/>
      <c r="HYY67" s="615"/>
      <c r="HYZ67" s="615"/>
      <c r="HZA67" s="615"/>
      <c r="HZB67" s="615"/>
      <c r="HZC67" s="1420"/>
      <c r="HZD67" s="1420"/>
      <c r="HZE67" s="1420"/>
      <c r="HZF67" s="868"/>
      <c r="HZG67" s="615"/>
      <c r="HZH67" s="615"/>
      <c r="HZI67" s="615"/>
      <c r="HZJ67" s="869"/>
      <c r="HZK67" s="615"/>
      <c r="HZL67" s="615"/>
      <c r="HZM67" s="615"/>
      <c r="HZN67" s="615"/>
      <c r="HZO67" s="615"/>
      <c r="HZP67" s="615"/>
      <c r="HZQ67" s="615"/>
      <c r="HZR67" s="615"/>
      <c r="HZS67" s="615"/>
      <c r="HZT67" s="1420"/>
      <c r="HZU67" s="1420"/>
      <c r="HZV67" s="1420"/>
      <c r="HZW67" s="868"/>
      <c r="HZX67" s="615"/>
      <c r="HZY67" s="615"/>
      <c r="HZZ67" s="615"/>
      <c r="IAA67" s="869"/>
      <c r="IAB67" s="615"/>
      <c r="IAC67" s="615"/>
      <c r="IAD67" s="615"/>
      <c r="IAE67" s="615"/>
      <c r="IAF67" s="615"/>
      <c r="IAG67" s="615"/>
      <c r="IAH67" s="615"/>
      <c r="IAI67" s="615"/>
      <c r="IAJ67" s="615"/>
      <c r="IAK67" s="1420"/>
      <c r="IAL67" s="1420"/>
      <c r="IAM67" s="1420"/>
      <c r="IAN67" s="868"/>
      <c r="IAO67" s="615"/>
      <c r="IAP67" s="615"/>
      <c r="IAQ67" s="615"/>
      <c r="IAR67" s="869"/>
      <c r="IAS67" s="615"/>
      <c r="IAT67" s="615"/>
      <c r="IAU67" s="615"/>
      <c r="IAV67" s="615"/>
      <c r="IAW67" s="615"/>
      <c r="IAX67" s="615"/>
      <c r="IAY67" s="615"/>
      <c r="IAZ67" s="615"/>
      <c r="IBA67" s="615"/>
      <c r="IBB67" s="1420"/>
      <c r="IBC67" s="1420"/>
      <c r="IBD67" s="1420"/>
      <c r="IBE67" s="868"/>
      <c r="IBF67" s="615"/>
      <c r="IBG67" s="615"/>
      <c r="IBH67" s="615"/>
      <c r="IBI67" s="869"/>
      <c r="IBJ67" s="615"/>
      <c r="IBK67" s="615"/>
      <c r="IBL67" s="615"/>
      <c r="IBM67" s="615"/>
      <c r="IBN67" s="615"/>
      <c r="IBO67" s="615"/>
      <c r="IBP67" s="615"/>
      <c r="IBQ67" s="615"/>
      <c r="IBR67" s="615"/>
      <c r="IBS67" s="1420"/>
      <c r="IBT67" s="1420"/>
      <c r="IBU67" s="1420"/>
      <c r="IBV67" s="868"/>
      <c r="IBW67" s="615"/>
      <c r="IBX67" s="615"/>
      <c r="IBY67" s="615"/>
      <c r="IBZ67" s="869"/>
      <c r="ICA67" s="615"/>
      <c r="ICB67" s="615"/>
      <c r="ICC67" s="615"/>
      <c r="ICD67" s="615"/>
      <c r="ICE67" s="615"/>
      <c r="ICF67" s="615"/>
      <c r="ICG67" s="615"/>
      <c r="ICH67" s="615"/>
      <c r="ICI67" s="615"/>
      <c r="ICJ67" s="1420"/>
      <c r="ICK67" s="1420"/>
      <c r="ICL67" s="1420"/>
      <c r="ICM67" s="868"/>
      <c r="ICN67" s="615"/>
      <c r="ICO67" s="615"/>
      <c r="ICP67" s="615"/>
      <c r="ICQ67" s="869"/>
      <c r="ICR67" s="615"/>
      <c r="ICS67" s="615"/>
      <c r="ICT67" s="615"/>
      <c r="ICU67" s="615"/>
      <c r="ICV67" s="615"/>
      <c r="ICW67" s="615"/>
      <c r="ICX67" s="615"/>
      <c r="ICY67" s="615"/>
      <c r="ICZ67" s="615"/>
      <c r="IDA67" s="1420"/>
      <c r="IDB67" s="1420"/>
      <c r="IDC67" s="1420"/>
      <c r="IDD67" s="868"/>
      <c r="IDE67" s="615"/>
      <c r="IDF67" s="615"/>
      <c r="IDG67" s="615"/>
      <c r="IDH67" s="869"/>
      <c r="IDI67" s="615"/>
      <c r="IDJ67" s="615"/>
      <c r="IDK67" s="615"/>
      <c r="IDL67" s="615"/>
      <c r="IDM67" s="615"/>
      <c r="IDN67" s="615"/>
      <c r="IDO67" s="615"/>
      <c r="IDP67" s="615"/>
      <c r="IDQ67" s="615"/>
      <c r="IDR67" s="1420"/>
      <c r="IDS67" s="1420"/>
      <c r="IDT67" s="1420"/>
      <c r="IDU67" s="868"/>
      <c r="IDV67" s="615"/>
      <c r="IDW67" s="615"/>
      <c r="IDX67" s="615"/>
      <c r="IDY67" s="869"/>
      <c r="IDZ67" s="615"/>
      <c r="IEA67" s="615"/>
      <c r="IEB67" s="615"/>
      <c r="IEC67" s="615"/>
      <c r="IED67" s="615"/>
      <c r="IEE67" s="615"/>
      <c r="IEF67" s="615"/>
      <c r="IEG67" s="615"/>
      <c r="IEH67" s="615"/>
      <c r="IEI67" s="1420"/>
      <c r="IEJ67" s="1420"/>
      <c r="IEK67" s="1420"/>
      <c r="IEL67" s="868"/>
      <c r="IEM67" s="615"/>
      <c r="IEN67" s="615"/>
      <c r="IEO67" s="615"/>
      <c r="IEP67" s="869"/>
      <c r="IEQ67" s="615"/>
      <c r="IER67" s="615"/>
      <c r="IES67" s="615"/>
      <c r="IET67" s="615"/>
      <c r="IEU67" s="615"/>
      <c r="IEV67" s="615"/>
      <c r="IEW67" s="615"/>
      <c r="IEX67" s="615"/>
      <c r="IEY67" s="615"/>
      <c r="IEZ67" s="1420"/>
      <c r="IFA67" s="1420"/>
      <c r="IFB67" s="1420"/>
      <c r="IFC67" s="868"/>
      <c r="IFD67" s="615"/>
      <c r="IFE67" s="615"/>
      <c r="IFF67" s="615"/>
      <c r="IFG67" s="869"/>
      <c r="IFH67" s="615"/>
      <c r="IFI67" s="615"/>
      <c r="IFJ67" s="615"/>
      <c r="IFK67" s="615"/>
      <c r="IFL67" s="615"/>
      <c r="IFM67" s="615"/>
      <c r="IFN67" s="615"/>
      <c r="IFO67" s="615"/>
      <c r="IFP67" s="615"/>
      <c r="IFQ67" s="1420"/>
      <c r="IFR67" s="1420"/>
      <c r="IFS67" s="1420"/>
      <c r="IFT67" s="868"/>
      <c r="IFU67" s="615"/>
      <c r="IFV67" s="615"/>
      <c r="IFW67" s="615"/>
      <c r="IFX67" s="869"/>
      <c r="IFY67" s="615"/>
      <c r="IFZ67" s="615"/>
      <c r="IGA67" s="615"/>
      <c r="IGB67" s="615"/>
      <c r="IGC67" s="615"/>
      <c r="IGD67" s="615"/>
      <c r="IGE67" s="615"/>
      <c r="IGF67" s="615"/>
      <c r="IGG67" s="615"/>
      <c r="IGH67" s="1420"/>
      <c r="IGI67" s="1420"/>
      <c r="IGJ67" s="1420"/>
      <c r="IGK67" s="868"/>
      <c r="IGL67" s="615"/>
      <c r="IGM67" s="615"/>
      <c r="IGN67" s="615"/>
      <c r="IGO67" s="869"/>
      <c r="IGP67" s="615"/>
      <c r="IGQ67" s="615"/>
      <c r="IGR67" s="615"/>
      <c r="IGS67" s="615"/>
      <c r="IGT67" s="615"/>
      <c r="IGU67" s="615"/>
      <c r="IGV67" s="615"/>
      <c r="IGW67" s="615"/>
      <c r="IGX67" s="615"/>
      <c r="IGY67" s="1420"/>
      <c r="IGZ67" s="1420"/>
      <c r="IHA67" s="1420"/>
      <c r="IHB67" s="868"/>
      <c r="IHC67" s="615"/>
      <c r="IHD67" s="615"/>
      <c r="IHE67" s="615"/>
      <c r="IHF67" s="869"/>
      <c r="IHG67" s="615"/>
      <c r="IHH67" s="615"/>
      <c r="IHI67" s="615"/>
      <c r="IHJ67" s="615"/>
      <c r="IHK67" s="615"/>
      <c r="IHL67" s="615"/>
      <c r="IHM67" s="615"/>
      <c r="IHN67" s="615"/>
      <c r="IHO67" s="615"/>
      <c r="IHP67" s="1420"/>
      <c r="IHQ67" s="1420"/>
      <c r="IHR67" s="1420"/>
      <c r="IHS67" s="868"/>
      <c r="IHT67" s="615"/>
      <c r="IHU67" s="615"/>
      <c r="IHV67" s="615"/>
      <c r="IHW67" s="869"/>
      <c r="IHX67" s="615"/>
      <c r="IHY67" s="615"/>
      <c r="IHZ67" s="615"/>
      <c r="IIA67" s="615"/>
      <c r="IIB67" s="615"/>
      <c r="IIC67" s="615"/>
      <c r="IID67" s="615"/>
      <c r="IIE67" s="615"/>
      <c r="IIF67" s="615"/>
      <c r="IIG67" s="1420"/>
      <c r="IIH67" s="1420"/>
      <c r="III67" s="1420"/>
      <c r="IIJ67" s="868"/>
      <c r="IIK67" s="615"/>
      <c r="IIL67" s="615"/>
      <c r="IIM67" s="615"/>
      <c r="IIN67" s="869"/>
      <c r="IIO67" s="615"/>
      <c r="IIP67" s="615"/>
      <c r="IIQ67" s="615"/>
      <c r="IIR67" s="615"/>
      <c r="IIS67" s="615"/>
      <c r="IIT67" s="615"/>
      <c r="IIU67" s="615"/>
      <c r="IIV67" s="615"/>
      <c r="IIW67" s="615"/>
      <c r="IIX67" s="1420"/>
      <c r="IIY67" s="1420"/>
      <c r="IIZ67" s="1420"/>
      <c r="IJA67" s="868"/>
      <c r="IJB67" s="615"/>
      <c r="IJC67" s="615"/>
      <c r="IJD67" s="615"/>
      <c r="IJE67" s="869"/>
      <c r="IJF67" s="615"/>
      <c r="IJG67" s="615"/>
      <c r="IJH67" s="615"/>
      <c r="IJI67" s="615"/>
      <c r="IJJ67" s="615"/>
      <c r="IJK67" s="615"/>
      <c r="IJL67" s="615"/>
      <c r="IJM67" s="615"/>
      <c r="IJN67" s="615"/>
      <c r="IJO67" s="1420"/>
      <c r="IJP67" s="1420"/>
      <c r="IJQ67" s="1420"/>
      <c r="IJR67" s="868"/>
      <c r="IJS67" s="615"/>
      <c r="IJT67" s="615"/>
      <c r="IJU67" s="615"/>
      <c r="IJV67" s="869"/>
      <c r="IJW67" s="615"/>
      <c r="IJX67" s="615"/>
      <c r="IJY67" s="615"/>
      <c r="IJZ67" s="615"/>
      <c r="IKA67" s="615"/>
      <c r="IKB67" s="615"/>
      <c r="IKC67" s="615"/>
      <c r="IKD67" s="615"/>
      <c r="IKE67" s="615"/>
      <c r="IKF67" s="1420"/>
      <c r="IKG67" s="1420"/>
      <c r="IKH67" s="1420"/>
      <c r="IKI67" s="868"/>
      <c r="IKJ67" s="615"/>
      <c r="IKK67" s="615"/>
      <c r="IKL67" s="615"/>
      <c r="IKM67" s="869"/>
      <c r="IKN67" s="615"/>
      <c r="IKO67" s="615"/>
      <c r="IKP67" s="615"/>
      <c r="IKQ67" s="615"/>
      <c r="IKR67" s="615"/>
      <c r="IKS67" s="615"/>
      <c r="IKT67" s="615"/>
      <c r="IKU67" s="615"/>
      <c r="IKV67" s="615"/>
      <c r="IKW67" s="1420"/>
      <c r="IKX67" s="1420"/>
      <c r="IKY67" s="1420"/>
      <c r="IKZ67" s="868"/>
      <c r="ILA67" s="615"/>
      <c r="ILB67" s="615"/>
      <c r="ILC67" s="615"/>
      <c r="ILD67" s="869"/>
      <c r="ILE67" s="615"/>
      <c r="ILF67" s="615"/>
      <c r="ILG67" s="615"/>
      <c r="ILH67" s="615"/>
      <c r="ILI67" s="615"/>
      <c r="ILJ67" s="615"/>
      <c r="ILK67" s="615"/>
      <c r="ILL67" s="615"/>
      <c r="ILM67" s="615"/>
      <c r="ILN67" s="1420"/>
      <c r="ILO67" s="1420"/>
      <c r="ILP67" s="1420"/>
      <c r="ILQ67" s="868"/>
      <c r="ILR67" s="615"/>
      <c r="ILS67" s="615"/>
      <c r="ILT67" s="615"/>
      <c r="ILU67" s="869"/>
      <c r="ILV67" s="615"/>
      <c r="ILW67" s="615"/>
      <c r="ILX67" s="615"/>
      <c r="ILY67" s="615"/>
      <c r="ILZ67" s="615"/>
      <c r="IMA67" s="615"/>
      <c r="IMB67" s="615"/>
      <c r="IMC67" s="615"/>
      <c r="IMD67" s="615"/>
      <c r="IME67" s="1420"/>
      <c r="IMF67" s="1420"/>
      <c r="IMG67" s="1420"/>
      <c r="IMH67" s="868"/>
      <c r="IMI67" s="615"/>
      <c r="IMJ67" s="615"/>
      <c r="IMK67" s="615"/>
      <c r="IML67" s="869"/>
      <c r="IMM67" s="615"/>
      <c r="IMN67" s="615"/>
      <c r="IMO67" s="615"/>
      <c r="IMP67" s="615"/>
      <c r="IMQ67" s="615"/>
      <c r="IMR67" s="615"/>
      <c r="IMS67" s="615"/>
      <c r="IMT67" s="615"/>
      <c r="IMU67" s="615"/>
      <c r="IMV67" s="1420"/>
      <c r="IMW67" s="1420"/>
      <c r="IMX67" s="1420"/>
      <c r="IMY67" s="868"/>
      <c r="IMZ67" s="615"/>
      <c r="INA67" s="615"/>
      <c r="INB67" s="615"/>
      <c r="INC67" s="869"/>
      <c r="IND67" s="615"/>
      <c r="INE67" s="615"/>
      <c r="INF67" s="615"/>
      <c r="ING67" s="615"/>
      <c r="INH67" s="615"/>
      <c r="INI67" s="615"/>
      <c r="INJ67" s="615"/>
      <c r="INK67" s="615"/>
      <c r="INL67" s="615"/>
      <c r="INM67" s="1420"/>
      <c r="INN67" s="1420"/>
      <c r="INO67" s="1420"/>
      <c r="INP67" s="868"/>
      <c r="INQ67" s="615"/>
      <c r="INR67" s="615"/>
      <c r="INS67" s="615"/>
      <c r="INT67" s="869"/>
      <c r="INU67" s="615"/>
      <c r="INV67" s="615"/>
      <c r="INW67" s="615"/>
      <c r="INX67" s="615"/>
      <c r="INY67" s="615"/>
      <c r="INZ67" s="615"/>
      <c r="IOA67" s="615"/>
      <c r="IOB67" s="615"/>
      <c r="IOC67" s="615"/>
      <c r="IOD67" s="1420"/>
      <c r="IOE67" s="1420"/>
      <c r="IOF67" s="1420"/>
      <c r="IOG67" s="868"/>
      <c r="IOH67" s="615"/>
      <c r="IOI67" s="615"/>
      <c r="IOJ67" s="615"/>
      <c r="IOK67" s="869"/>
      <c r="IOL67" s="615"/>
      <c r="IOM67" s="615"/>
      <c r="ION67" s="615"/>
      <c r="IOO67" s="615"/>
      <c r="IOP67" s="615"/>
      <c r="IOQ67" s="615"/>
      <c r="IOR67" s="615"/>
      <c r="IOS67" s="615"/>
      <c r="IOT67" s="615"/>
      <c r="IOU67" s="1420"/>
      <c r="IOV67" s="1420"/>
      <c r="IOW67" s="1420"/>
      <c r="IOX67" s="868"/>
      <c r="IOY67" s="615"/>
      <c r="IOZ67" s="615"/>
      <c r="IPA67" s="615"/>
      <c r="IPB67" s="869"/>
      <c r="IPC67" s="615"/>
      <c r="IPD67" s="615"/>
      <c r="IPE67" s="615"/>
      <c r="IPF67" s="615"/>
      <c r="IPG67" s="615"/>
      <c r="IPH67" s="615"/>
      <c r="IPI67" s="615"/>
      <c r="IPJ67" s="615"/>
      <c r="IPK67" s="615"/>
      <c r="IPL67" s="1420"/>
      <c r="IPM67" s="1420"/>
      <c r="IPN67" s="1420"/>
      <c r="IPO67" s="868"/>
      <c r="IPP67" s="615"/>
      <c r="IPQ67" s="615"/>
      <c r="IPR67" s="615"/>
      <c r="IPS67" s="869"/>
      <c r="IPT67" s="615"/>
      <c r="IPU67" s="615"/>
      <c r="IPV67" s="615"/>
      <c r="IPW67" s="615"/>
      <c r="IPX67" s="615"/>
      <c r="IPY67" s="615"/>
      <c r="IPZ67" s="615"/>
      <c r="IQA67" s="615"/>
      <c r="IQB67" s="615"/>
      <c r="IQC67" s="1420"/>
      <c r="IQD67" s="1420"/>
      <c r="IQE67" s="1420"/>
      <c r="IQF67" s="868"/>
      <c r="IQG67" s="615"/>
      <c r="IQH67" s="615"/>
      <c r="IQI67" s="615"/>
      <c r="IQJ67" s="869"/>
      <c r="IQK67" s="615"/>
      <c r="IQL67" s="615"/>
      <c r="IQM67" s="615"/>
      <c r="IQN67" s="615"/>
      <c r="IQO67" s="615"/>
      <c r="IQP67" s="615"/>
      <c r="IQQ67" s="615"/>
      <c r="IQR67" s="615"/>
      <c r="IQS67" s="615"/>
      <c r="IQT67" s="1420"/>
      <c r="IQU67" s="1420"/>
      <c r="IQV67" s="1420"/>
      <c r="IQW67" s="868"/>
      <c r="IQX67" s="615"/>
      <c r="IQY67" s="615"/>
      <c r="IQZ67" s="615"/>
      <c r="IRA67" s="869"/>
      <c r="IRB67" s="615"/>
      <c r="IRC67" s="615"/>
      <c r="IRD67" s="615"/>
      <c r="IRE67" s="615"/>
      <c r="IRF67" s="615"/>
      <c r="IRG67" s="615"/>
      <c r="IRH67" s="615"/>
      <c r="IRI67" s="615"/>
      <c r="IRJ67" s="615"/>
      <c r="IRK67" s="1420"/>
      <c r="IRL67" s="1420"/>
      <c r="IRM67" s="1420"/>
      <c r="IRN67" s="868"/>
      <c r="IRO67" s="615"/>
      <c r="IRP67" s="615"/>
      <c r="IRQ67" s="615"/>
      <c r="IRR67" s="869"/>
      <c r="IRS67" s="615"/>
      <c r="IRT67" s="615"/>
      <c r="IRU67" s="615"/>
      <c r="IRV67" s="615"/>
      <c r="IRW67" s="615"/>
      <c r="IRX67" s="615"/>
      <c r="IRY67" s="615"/>
      <c r="IRZ67" s="615"/>
      <c r="ISA67" s="615"/>
      <c r="ISB67" s="1420"/>
      <c r="ISC67" s="1420"/>
      <c r="ISD67" s="1420"/>
      <c r="ISE67" s="868"/>
      <c r="ISF67" s="615"/>
      <c r="ISG67" s="615"/>
      <c r="ISH67" s="615"/>
      <c r="ISI67" s="869"/>
      <c r="ISJ67" s="615"/>
      <c r="ISK67" s="615"/>
      <c r="ISL67" s="615"/>
      <c r="ISM67" s="615"/>
      <c r="ISN67" s="615"/>
      <c r="ISO67" s="615"/>
      <c r="ISP67" s="615"/>
      <c r="ISQ67" s="615"/>
      <c r="ISR67" s="615"/>
      <c r="ISS67" s="1420"/>
      <c r="IST67" s="1420"/>
      <c r="ISU67" s="1420"/>
      <c r="ISV67" s="868"/>
      <c r="ISW67" s="615"/>
      <c r="ISX67" s="615"/>
      <c r="ISY67" s="615"/>
      <c r="ISZ67" s="869"/>
      <c r="ITA67" s="615"/>
      <c r="ITB67" s="615"/>
      <c r="ITC67" s="615"/>
      <c r="ITD67" s="615"/>
      <c r="ITE67" s="615"/>
      <c r="ITF67" s="615"/>
      <c r="ITG67" s="615"/>
      <c r="ITH67" s="615"/>
      <c r="ITI67" s="615"/>
      <c r="ITJ67" s="1420"/>
      <c r="ITK67" s="1420"/>
      <c r="ITL67" s="1420"/>
      <c r="ITM67" s="868"/>
      <c r="ITN67" s="615"/>
      <c r="ITO67" s="615"/>
      <c r="ITP67" s="615"/>
      <c r="ITQ67" s="869"/>
      <c r="ITR67" s="615"/>
      <c r="ITS67" s="615"/>
      <c r="ITT67" s="615"/>
      <c r="ITU67" s="615"/>
      <c r="ITV67" s="615"/>
      <c r="ITW67" s="615"/>
      <c r="ITX67" s="615"/>
      <c r="ITY67" s="615"/>
      <c r="ITZ67" s="615"/>
      <c r="IUA67" s="1420"/>
      <c r="IUB67" s="1420"/>
      <c r="IUC67" s="1420"/>
      <c r="IUD67" s="868"/>
      <c r="IUE67" s="615"/>
      <c r="IUF67" s="615"/>
      <c r="IUG67" s="615"/>
      <c r="IUH67" s="869"/>
      <c r="IUI67" s="615"/>
      <c r="IUJ67" s="615"/>
      <c r="IUK67" s="615"/>
      <c r="IUL67" s="615"/>
      <c r="IUM67" s="615"/>
      <c r="IUN67" s="615"/>
      <c r="IUO67" s="615"/>
      <c r="IUP67" s="615"/>
      <c r="IUQ67" s="615"/>
      <c r="IUR67" s="1420"/>
      <c r="IUS67" s="1420"/>
      <c r="IUT67" s="1420"/>
      <c r="IUU67" s="868"/>
      <c r="IUV67" s="615"/>
      <c r="IUW67" s="615"/>
      <c r="IUX67" s="615"/>
      <c r="IUY67" s="869"/>
      <c r="IUZ67" s="615"/>
      <c r="IVA67" s="615"/>
      <c r="IVB67" s="615"/>
      <c r="IVC67" s="615"/>
      <c r="IVD67" s="615"/>
      <c r="IVE67" s="615"/>
      <c r="IVF67" s="615"/>
      <c r="IVG67" s="615"/>
      <c r="IVH67" s="615"/>
      <c r="IVI67" s="1420"/>
      <c r="IVJ67" s="1420"/>
      <c r="IVK67" s="1420"/>
      <c r="IVL67" s="868"/>
      <c r="IVM67" s="615"/>
      <c r="IVN67" s="615"/>
      <c r="IVO67" s="615"/>
      <c r="IVP67" s="869"/>
      <c r="IVQ67" s="615"/>
      <c r="IVR67" s="615"/>
      <c r="IVS67" s="615"/>
      <c r="IVT67" s="615"/>
      <c r="IVU67" s="615"/>
      <c r="IVV67" s="615"/>
      <c r="IVW67" s="615"/>
      <c r="IVX67" s="615"/>
      <c r="IVY67" s="615"/>
      <c r="IVZ67" s="1420"/>
      <c r="IWA67" s="1420"/>
      <c r="IWB67" s="1420"/>
      <c r="IWC67" s="868"/>
      <c r="IWD67" s="615"/>
      <c r="IWE67" s="615"/>
      <c r="IWF67" s="615"/>
      <c r="IWG67" s="869"/>
      <c r="IWH67" s="615"/>
      <c r="IWI67" s="615"/>
      <c r="IWJ67" s="615"/>
      <c r="IWK67" s="615"/>
      <c r="IWL67" s="615"/>
      <c r="IWM67" s="615"/>
      <c r="IWN67" s="615"/>
      <c r="IWO67" s="615"/>
      <c r="IWP67" s="615"/>
      <c r="IWQ67" s="1420"/>
      <c r="IWR67" s="1420"/>
      <c r="IWS67" s="1420"/>
      <c r="IWT67" s="868"/>
      <c r="IWU67" s="615"/>
      <c r="IWV67" s="615"/>
      <c r="IWW67" s="615"/>
      <c r="IWX67" s="869"/>
      <c r="IWY67" s="615"/>
      <c r="IWZ67" s="615"/>
      <c r="IXA67" s="615"/>
      <c r="IXB67" s="615"/>
      <c r="IXC67" s="615"/>
      <c r="IXD67" s="615"/>
      <c r="IXE67" s="615"/>
      <c r="IXF67" s="615"/>
      <c r="IXG67" s="615"/>
      <c r="IXH67" s="1420"/>
      <c r="IXI67" s="1420"/>
      <c r="IXJ67" s="1420"/>
      <c r="IXK67" s="868"/>
      <c r="IXL67" s="615"/>
      <c r="IXM67" s="615"/>
      <c r="IXN67" s="615"/>
      <c r="IXO67" s="869"/>
      <c r="IXP67" s="615"/>
      <c r="IXQ67" s="615"/>
      <c r="IXR67" s="615"/>
      <c r="IXS67" s="615"/>
      <c r="IXT67" s="615"/>
      <c r="IXU67" s="615"/>
      <c r="IXV67" s="615"/>
      <c r="IXW67" s="615"/>
      <c r="IXX67" s="615"/>
      <c r="IXY67" s="1420"/>
      <c r="IXZ67" s="1420"/>
      <c r="IYA67" s="1420"/>
      <c r="IYB67" s="868"/>
      <c r="IYC67" s="615"/>
      <c r="IYD67" s="615"/>
      <c r="IYE67" s="615"/>
      <c r="IYF67" s="869"/>
      <c r="IYG67" s="615"/>
      <c r="IYH67" s="615"/>
      <c r="IYI67" s="615"/>
      <c r="IYJ67" s="615"/>
      <c r="IYK67" s="615"/>
      <c r="IYL67" s="615"/>
      <c r="IYM67" s="615"/>
      <c r="IYN67" s="615"/>
      <c r="IYO67" s="615"/>
      <c r="IYP67" s="1420"/>
      <c r="IYQ67" s="1420"/>
      <c r="IYR67" s="1420"/>
      <c r="IYS67" s="868"/>
      <c r="IYT67" s="615"/>
      <c r="IYU67" s="615"/>
      <c r="IYV67" s="615"/>
      <c r="IYW67" s="869"/>
      <c r="IYX67" s="615"/>
      <c r="IYY67" s="615"/>
      <c r="IYZ67" s="615"/>
      <c r="IZA67" s="615"/>
      <c r="IZB67" s="615"/>
      <c r="IZC67" s="615"/>
      <c r="IZD67" s="615"/>
      <c r="IZE67" s="615"/>
      <c r="IZF67" s="615"/>
      <c r="IZG67" s="1420"/>
      <c r="IZH67" s="1420"/>
      <c r="IZI67" s="1420"/>
      <c r="IZJ67" s="868"/>
      <c r="IZK67" s="615"/>
      <c r="IZL67" s="615"/>
      <c r="IZM67" s="615"/>
      <c r="IZN67" s="869"/>
      <c r="IZO67" s="615"/>
      <c r="IZP67" s="615"/>
      <c r="IZQ67" s="615"/>
      <c r="IZR67" s="615"/>
      <c r="IZS67" s="615"/>
      <c r="IZT67" s="615"/>
      <c r="IZU67" s="615"/>
      <c r="IZV67" s="615"/>
      <c r="IZW67" s="615"/>
      <c r="IZX67" s="1420"/>
      <c r="IZY67" s="1420"/>
      <c r="IZZ67" s="1420"/>
      <c r="JAA67" s="868"/>
      <c r="JAB67" s="615"/>
      <c r="JAC67" s="615"/>
      <c r="JAD67" s="615"/>
      <c r="JAE67" s="869"/>
      <c r="JAF67" s="615"/>
      <c r="JAG67" s="615"/>
      <c r="JAH67" s="615"/>
      <c r="JAI67" s="615"/>
      <c r="JAJ67" s="615"/>
      <c r="JAK67" s="615"/>
      <c r="JAL67" s="615"/>
      <c r="JAM67" s="615"/>
      <c r="JAN67" s="615"/>
      <c r="JAO67" s="1420"/>
      <c r="JAP67" s="1420"/>
      <c r="JAQ67" s="1420"/>
      <c r="JAR67" s="868"/>
      <c r="JAS67" s="615"/>
      <c r="JAT67" s="615"/>
      <c r="JAU67" s="615"/>
      <c r="JAV67" s="869"/>
      <c r="JAW67" s="615"/>
      <c r="JAX67" s="615"/>
      <c r="JAY67" s="615"/>
      <c r="JAZ67" s="615"/>
      <c r="JBA67" s="615"/>
      <c r="JBB67" s="615"/>
      <c r="JBC67" s="615"/>
      <c r="JBD67" s="615"/>
      <c r="JBE67" s="615"/>
      <c r="JBF67" s="1420"/>
      <c r="JBG67" s="1420"/>
      <c r="JBH67" s="1420"/>
      <c r="JBI67" s="868"/>
      <c r="JBJ67" s="615"/>
      <c r="JBK67" s="615"/>
      <c r="JBL67" s="615"/>
      <c r="JBM67" s="869"/>
      <c r="JBN67" s="615"/>
      <c r="JBO67" s="615"/>
      <c r="JBP67" s="615"/>
      <c r="JBQ67" s="615"/>
      <c r="JBR67" s="615"/>
      <c r="JBS67" s="615"/>
      <c r="JBT67" s="615"/>
      <c r="JBU67" s="615"/>
      <c r="JBV67" s="615"/>
      <c r="JBW67" s="1420"/>
      <c r="JBX67" s="1420"/>
      <c r="JBY67" s="1420"/>
      <c r="JBZ67" s="868"/>
      <c r="JCA67" s="615"/>
      <c r="JCB67" s="615"/>
      <c r="JCC67" s="615"/>
      <c r="JCD67" s="869"/>
      <c r="JCE67" s="615"/>
      <c r="JCF67" s="615"/>
      <c r="JCG67" s="615"/>
      <c r="JCH67" s="615"/>
      <c r="JCI67" s="615"/>
      <c r="JCJ67" s="615"/>
      <c r="JCK67" s="615"/>
      <c r="JCL67" s="615"/>
      <c r="JCM67" s="615"/>
      <c r="JCN67" s="1420"/>
      <c r="JCO67" s="1420"/>
      <c r="JCP67" s="1420"/>
      <c r="JCQ67" s="868"/>
      <c r="JCR67" s="615"/>
      <c r="JCS67" s="615"/>
      <c r="JCT67" s="615"/>
      <c r="JCU67" s="869"/>
      <c r="JCV67" s="615"/>
      <c r="JCW67" s="615"/>
      <c r="JCX67" s="615"/>
      <c r="JCY67" s="615"/>
      <c r="JCZ67" s="615"/>
      <c r="JDA67" s="615"/>
      <c r="JDB67" s="615"/>
      <c r="JDC67" s="615"/>
      <c r="JDD67" s="615"/>
      <c r="JDE67" s="1420"/>
      <c r="JDF67" s="1420"/>
      <c r="JDG67" s="1420"/>
      <c r="JDH67" s="868"/>
      <c r="JDI67" s="615"/>
      <c r="JDJ67" s="615"/>
      <c r="JDK67" s="615"/>
      <c r="JDL67" s="869"/>
      <c r="JDM67" s="615"/>
      <c r="JDN67" s="615"/>
      <c r="JDO67" s="615"/>
      <c r="JDP67" s="615"/>
      <c r="JDQ67" s="615"/>
      <c r="JDR67" s="615"/>
      <c r="JDS67" s="615"/>
      <c r="JDT67" s="615"/>
      <c r="JDU67" s="615"/>
      <c r="JDV67" s="1420"/>
      <c r="JDW67" s="1420"/>
      <c r="JDX67" s="1420"/>
      <c r="JDY67" s="868"/>
      <c r="JDZ67" s="615"/>
      <c r="JEA67" s="615"/>
      <c r="JEB67" s="615"/>
      <c r="JEC67" s="869"/>
      <c r="JED67" s="615"/>
      <c r="JEE67" s="615"/>
      <c r="JEF67" s="615"/>
      <c r="JEG67" s="615"/>
      <c r="JEH67" s="615"/>
      <c r="JEI67" s="615"/>
      <c r="JEJ67" s="615"/>
      <c r="JEK67" s="615"/>
      <c r="JEL67" s="615"/>
      <c r="JEM67" s="1420"/>
      <c r="JEN67" s="1420"/>
      <c r="JEO67" s="1420"/>
      <c r="JEP67" s="868"/>
      <c r="JEQ67" s="615"/>
      <c r="JER67" s="615"/>
      <c r="JES67" s="615"/>
      <c r="JET67" s="869"/>
      <c r="JEU67" s="615"/>
      <c r="JEV67" s="615"/>
      <c r="JEW67" s="615"/>
      <c r="JEX67" s="615"/>
      <c r="JEY67" s="615"/>
      <c r="JEZ67" s="615"/>
      <c r="JFA67" s="615"/>
      <c r="JFB67" s="615"/>
      <c r="JFC67" s="615"/>
      <c r="JFD67" s="1420"/>
      <c r="JFE67" s="1420"/>
      <c r="JFF67" s="1420"/>
      <c r="JFG67" s="868"/>
      <c r="JFH67" s="615"/>
      <c r="JFI67" s="615"/>
      <c r="JFJ67" s="615"/>
      <c r="JFK67" s="869"/>
      <c r="JFL67" s="615"/>
      <c r="JFM67" s="615"/>
      <c r="JFN67" s="615"/>
      <c r="JFO67" s="615"/>
      <c r="JFP67" s="615"/>
      <c r="JFQ67" s="615"/>
      <c r="JFR67" s="615"/>
      <c r="JFS67" s="615"/>
      <c r="JFT67" s="615"/>
      <c r="JFU67" s="1420"/>
      <c r="JFV67" s="1420"/>
      <c r="JFW67" s="1420"/>
      <c r="JFX67" s="868"/>
      <c r="JFY67" s="615"/>
      <c r="JFZ67" s="615"/>
      <c r="JGA67" s="615"/>
      <c r="JGB67" s="869"/>
      <c r="JGC67" s="615"/>
      <c r="JGD67" s="615"/>
      <c r="JGE67" s="615"/>
      <c r="JGF67" s="615"/>
      <c r="JGG67" s="615"/>
      <c r="JGH67" s="615"/>
      <c r="JGI67" s="615"/>
      <c r="JGJ67" s="615"/>
      <c r="JGK67" s="615"/>
      <c r="JGL67" s="1420"/>
      <c r="JGM67" s="1420"/>
      <c r="JGN67" s="1420"/>
      <c r="JGO67" s="868"/>
      <c r="JGP67" s="615"/>
      <c r="JGQ67" s="615"/>
      <c r="JGR67" s="615"/>
      <c r="JGS67" s="869"/>
      <c r="JGT67" s="615"/>
      <c r="JGU67" s="615"/>
      <c r="JGV67" s="615"/>
      <c r="JGW67" s="615"/>
      <c r="JGX67" s="615"/>
      <c r="JGY67" s="615"/>
      <c r="JGZ67" s="615"/>
      <c r="JHA67" s="615"/>
      <c r="JHB67" s="615"/>
      <c r="JHC67" s="1420"/>
      <c r="JHD67" s="1420"/>
      <c r="JHE67" s="1420"/>
      <c r="JHF67" s="868"/>
      <c r="JHG67" s="615"/>
      <c r="JHH67" s="615"/>
      <c r="JHI67" s="615"/>
      <c r="JHJ67" s="869"/>
      <c r="JHK67" s="615"/>
      <c r="JHL67" s="615"/>
      <c r="JHM67" s="615"/>
      <c r="JHN67" s="615"/>
      <c r="JHO67" s="615"/>
      <c r="JHP67" s="615"/>
      <c r="JHQ67" s="615"/>
      <c r="JHR67" s="615"/>
      <c r="JHS67" s="615"/>
      <c r="JHT67" s="1420"/>
      <c r="JHU67" s="1420"/>
      <c r="JHV67" s="1420"/>
      <c r="JHW67" s="868"/>
      <c r="JHX67" s="615"/>
      <c r="JHY67" s="615"/>
      <c r="JHZ67" s="615"/>
      <c r="JIA67" s="869"/>
      <c r="JIB67" s="615"/>
      <c r="JIC67" s="615"/>
      <c r="JID67" s="615"/>
      <c r="JIE67" s="615"/>
      <c r="JIF67" s="615"/>
      <c r="JIG67" s="615"/>
      <c r="JIH67" s="615"/>
      <c r="JII67" s="615"/>
      <c r="JIJ67" s="615"/>
      <c r="JIK67" s="1420"/>
      <c r="JIL67" s="1420"/>
      <c r="JIM67" s="1420"/>
      <c r="JIN67" s="868"/>
      <c r="JIO67" s="615"/>
      <c r="JIP67" s="615"/>
      <c r="JIQ67" s="615"/>
      <c r="JIR67" s="869"/>
      <c r="JIS67" s="615"/>
      <c r="JIT67" s="615"/>
      <c r="JIU67" s="615"/>
      <c r="JIV67" s="615"/>
      <c r="JIW67" s="615"/>
      <c r="JIX67" s="615"/>
      <c r="JIY67" s="615"/>
      <c r="JIZ67" s="615"/>
      <c r="JJA67" s="615"/>
      <c r="JJB67" s="1420"/>
      <c r="JJC67" s="1420"/>
      <c r="JJD67" s="1420"/>
      <c r="JJE67" s="868"/>
      <c r="JJF67" s="615"/>
      <c r="JJG67" s="615"/>
      <c r="JJH67" s="615"/>
      <c r="JJI67" s="869"/>
      <c r="JJJ67" s="615"/>
      <c r="JJK67" s="615"/>
      <c r="JJL67" s="615"/>
      <c r="JJM67" s="615"/>
      <c r="JJN67" s="615"/>
      <c r="JJO67" s="615"/>
      <c r="JJP67" s="615"/>
      <c r="JJQ67" s="615"/>
      <c r="JJR67" s="615"/>
      <c r="JJS67" s="1420"/>
      <c r="JJT67" s="1420"/>
      <c r="JJU67" s="1420"/>
      <c r="JJV67" s="868"/>
      <c r="JJW67" s="615"/>
      <c r="JJX67" s="615"/>
      <c r="JJY67" s="615"/>
      <c r="JJZ67" s="869"/>
      <c r="JKA67" s="615"/>
      <c r="JKB67" s="615"/>
      <c r="JKC67" s="615"/>
      <c r="JKD67" s="615"/>
      <c r="JKE67" s="615"/>
      <c r="JKF67" s="615"/>
      <c r="JKG67" s="615"/>
      <c r="JKH67" s="615"/>
      <c r="JKI67" s="615"/>
      <c r="JKJ67" s="1420"/>
      <c r="JKK67" s="1420"/>
      <c r="JKL67" s="1420"/>
      <c r="JKM67" s="868"/>
      <c r="JKN67" s="615"/>
      <c r="JKO67" s="615"/>
      <c r="JKP67" s="615"/>
      <c r="JKQ67" s="869"/>
      <c r="JKR67" s="615"/>
      <c r="JKS67" s="615"/>
      <c r="JKT67" s="615"/>
      <c r="JKU67" s="615"/>
      <c r="JKV67" s="615"/>
      <c r="JKW67" s="615"/>
      <c r="JKX67" s="615"/>
      <c r="JKY67" s="615"/>
      <c r="JKZ67" s="615"/>
      <c r="JLA67" s="1420"/>
      <c r="JLB67" s="1420"/>
      <c r="JLC67" s="1420"/>
      <c r="JLD67" s="868"/>
      <c r="JLE67" s="615"/>
      <c r="JLF67" s="615"/>
      <c r="JLG67" s="615"/>
      <c r="JLH67" s="869"/>
      <c r="JLI67" s="615"/>
      <c r="JLJ67" s="615"/>
      <c r="JLK67" s="615"/>
      <c r="JLL67" s="615"/>
      <c r="JLM67" s="615"/>
      <c r="JLN67" s="615"/>
      <c r="JLO67" s="615"/>
      <c r="JLP67" s="615"/>
      <c r="JLQ67" s="615"/>
      <c r="JLR67" s="1420"/>
      <c r="JLS67" s="1420"/>
      <c r="JLT67" s="1420"/>
      <c r="JLU67" s="868"/>
      <c r="JLV67" s="615"/>
      <c r="JLW67" s="615"/>
      <c r="JLX67" s="615"/>
      <c r="JLY67" s="869"/>
      <c r="JLZ67" s="615"/>
      <c r="JMA67" s="615"/>
      <c r="JMB67" s="615"/>
      <c r="JMC67" s="615"/>
      <c r="JMD67" s="615"/>
      <c r="JME67" s="615"/>
      <c r="JMF67" s="615"/>
      <c r="JMG67" s="615"/>
      <c r="JMH67" s="615"/>
      <c r="JMI67" s="1420"/>
      <c r="JMJ67" s="1420"/>
      <c r="JMK67" s="1420"/>
      <c r="JML67" s="868"/>
      <c r="JMM67" s="615"/>
      <c r="JMN67" s="615"/>
      <c r="JMO67" s="615"/>
      <c r="JMP67" s="869"/>
      <c r="JMQ67" s="615"/>
      <c r="JMR67" s="615"/>
      <c r="JMS67" s="615"/>
      <c r="JMT67" s="615"/>
      <c r="JMU67" s="615"/>
      <c r="JMV67" s="615"/>
      <c r="JMW67" s="615"/>
      <c r="JMX67" s="615"/>
      <c r="JMY67" s="615"/>
      <c r="JMZ67" s="1420"/>
      <c r="JNA67" s="1420"/>
      <c r="JNB67" s="1420"/>
      <c r="JNC67" s="868"/>
      <c r="JND67" s="615"/>
      <c r="JNE67" s="615"/>
      <c r="JNF67" s="615"/>
      <c r="JNG67" s="869"/>
      <c r="JNH67" s="615"/>
      <c r="JNI67" s="615"/>
      <c r="JNJ67" s="615"/>
      <c r="JNK67" s="615"/>
      <c r="JNL67" s="615"/>
      <c r="JNM67" s="615"/>
      <c r="JNN67" s="615"/>
      <c r="JNO67" s="615"/>
      <c r="JNP67" s="615"/>
      <c r="JNQ67" s="1420"/>
      <c r="JNR67" s="1420"/>
      <c r="JNS67" s="1420"/>
      <c r="JNT67" s="868"/>
      <c r="JNU67" s="615"/>
      <c r="JNV67" s="615"/>
      <c r="JNW67" s="615"/>
      <c r="JNX67" s="869"/>
      <c r="JNY67" s="615"/>
      <c r="JNZ67" s="615"/>
      <c r="JOA67" s="615"/>
      <c r="JOB67" s="615"/>
      <c r="JOC67" s="615"/>
      <c r="JOD67" s="615"/>
      <c r="JOE67" s="615"/>
      <c r="JOF67" s="615"/>
      <c r="JOG67" s="615"/>
      <c r="JOH67" s="1420"/>
      <c r="JOI67" s="1420"/>
      <c r="JOJ67" s="1420"/>
      <c r="JOK67" s="868"/>
      <c r="JOL67" s="615"/>
      <c r="JOM67" s="615"/>
      <c r="JON67" s="615"/>
      <c r="JOO67" s="869"/>
      <c r="JOP67" s="615"/>
      <c r="JOQ67" s="615"/>
      <c r="JOR67" s="615"/>
      <c r="JOS67" s="615"/>
      <c r="JOT67" s="615"/>
      <c r="JOU67" s="615"/>
      <c r="JOV67" s="615"/>
      <c r="JOW67" s="615"/>
      <c r="JOX67" s="615"/>
      <c r="JOY67" s="1420"/>
      <c r="JOZ67" s="1420"/>
      <c r="JPA67" s="1420"/>
      <c r="JPB67" s="868"/>
      <c r="JPC67" s="615"/>
      <c r="JPD67" s="615"/>
      <c r="JPE67" s="615"/>
      <c r="JPF67" s="869"/>
      <c r="JPG67" s="615"/>
      <c r="JPH67" s="615"/>
      <c r="JPI67" s="615"/>
      <c r="JPJ67" s="615"/>
      <c r="JPK67" s="615"/>
      <c r="JPL67" s="615"/>
      <c r="JPM67" s="615"/>
      <c r="JPN67" s="615"/>
      <c r="JPO67" s="615"/>
      <c r="JPP67" s="1420"/>
      <c r="JPQ67" s="1420"/>
      <c r="JPR67" s="1420"/>
      <c r="JPS67" s="868"/>
      <c r="JPT67" s="615"/>
      <c r="JPU67" s="615"/>
      <c r="JPV67" s="615"/>
      <c r="JPW67" s="869"/>
      <c r="JPX67" s="615"/>
      <c r="JPY67" s="615"/>
      <c r="JPZ67" s="615"/>
      <c r="JQA67" s="615"/>
      <c r="JQB67" s="615"/>
      <c r="JQC67" s="615"/>
      <c r="JQD67" s="615"/>
      <c r="JQE67" s="615"/>
      <c r="JQF67" s="615"/>
      <c r="JQG67" s="1420"/>
      <c r="JQH67" s="1420"/>
      <c r="JQI67" s="1420"/>
      <c r="JQJ67" s="868"/>
      <c r="JQK67" s="615"/>
      <c r="JQL67" s="615"/>
      <c r="JQM67" s="615"/>
      <c r="JQN67" s="869"/>
      <c r="JQO67" s="615"/>
      <c r="JQP67" s="615"/>
      <c r="JQQ67" s="615"/>
      <c r="JQR67" s="615"/>
      <c r="JQS67" s="615"/>
      <c r="JQT67" s="615"/>
      <c r="JQU67" s="615"/>
      <c r="JQV67" s="615"/>
      <c r="JQW67" s="615"/>
      <c r="JQX67" s="1420"/>
      <c r="JQY67" s="1420"/>
      <c r="JQZ67" s="1420"/>
      <c r="JRA67" s="868"/>
      <c r="JRB67" s="615"/>
      <c r="JRC67" s="615"/>
      <c r="JRD67" s="615"/>
      <c r="JRE67" s="869"/>
      <c r="JRF67" s="615"/>
      <c r="JRG67" s="615"/>
      <c r="JRH67" s="615"/>
      <c r="JRI67" s="615"/>
      <c r="JRJ67" s="615"/>
      <c r="JRK67" s="615"/>
      <c r="JRL67" s="615"/>
      <c r="JRM67" s="615"/>
      <c r="JRN67" s="615"/>
      <c r="JRO67" s="1420"/>
      <c r="JRP67" s="1420"/>
      <c r="JRQ67" s="1420"/>
      <c r="JRR67" s="868"/>
      <c r="JRS67" s="615"/>
      <c r="JRT67" s="615"/>
      <c r="JRU67" s="615"/>
      <c r="JRV67" s="869"/>
      <c r="JRW67" s="615"/>
      <c r="JRX67" s="615"/>
      <c r="JRY67" s="615"/>
      <c r="JRZ67" s="615"/>
      <c r="JSA67" s="615"/>
      <c r="JSB67" s="615"/>
      <c r="JSC67" s="615"/>
      <c r="JSD67" s="615"/>
      <c r="JSE67" s="615"/>
      <c r="JSF67" s="1420"/>
      <c r="JSG67" s="1420"/>
      <c r="JSH67" s="1420"/>
      <c r="JSI67" s="868"/>
      <c r="JSJ67" s="615"/>
      <c r="JSK67" s="615"/>
      <c r="JSL67" s="615"/>
      <c r="JSM67" s="869"/>
      <c r="JSN67" s="615"/>
      <c r="JSO67" s="615"/>
      <c r="JSP67" s="615"/>
      <c r="JSQ67" s="615"/>
      <c r="JSR67" s="615"/>
      <c r="JSS67" s="615"/>
      <c r="JST67" s="615"/>
      <c r="JSU67" s="615"/>
      <c r="JSV67" s="615"/>
      <c r="JSW67" s="1420"/>
      <c r="JSX67" s="1420"/>
      <c r="JSY67" s="1420"/>
      <c r="JSZ67" s="868"/>
      <c r="JTA67" s="615"/>
      <c r="JTB67" s="615"/>
      <c r="JTC67" s="615"/>
      <c r="JTD67" s="869"/>
      <c r="JTE67" s="615"/>
      <c r="JTF67" s="615"/>
      <c r="JTG67" s="615"/>
      <c r="JTH67" s="615"/>
      <c r="JTI67" s="615"/>
      <c r="JTJ67" s="615"/>
      <c r="JTK67" s="615"/>
      <c r="JTL67" s="615"/>
      <c r="JTM67" s="615"/>
      <c r="JTN67" s="1420"/>
      <c r="JTO67" s="1420"/>
      <c r="JTP67" s="1420"/>
      <c r="JTQ67" s="868"/>
      <c r="JTR67" s="615"/>
      <c r="JTS67" s="615"/>
      <c r="JTT67" s="615"/>
      <c r="JTU67" s="869"/>
      <c r="JTV67" s="615"/>
      <c r="JTW67" s="615"/>
      <c r="JTX67" s="615"/>
      <c r="JTY67" s="615"/>
      <c r="JTZ67" s="615"/>
      <c r="JUA67" s="615"/>
      <c r="JUB67" s="615"/>
      <c r="JUC67" s="615"/>
      <c r="JUD67" s="615"/>
      <c r="JUE67" s="1420"/>
      <c r="JUF67" s="1420"/>
      <c r="JUG67" s="1420"/>
      <c r="JUH67" s="868"/>
      <c r="JUI67" s="615"/>
      <c r="JUJ67" s="615"/>
      <c r="JUK67" s="615"/>
      <c r="JUL67" s="869"/>
      <c r="JUM67" s="615"/>
      <c r="JUN67" s="615"/>
      <c r="JUO67" s="615"/>
      <c r="JUP67" s="615"/>
      <c r="JUQ67" s="615"/>
      <c r="JUR67" s="615"/>
      <c r="JUS67" s="615"/>
      <c r="JUT67" s="615"/>
      <c r="JUU67" s="615"/>
      <c r="JUV67" s="1420"/>
      <c r="JUW67" s="1420"/>
      <c r="JUX67" s="1420"/>
      <c r="JUY67" s="868"/>
      <c r="JUZ67" s="615"/>
      <c r="JVA67" s="615"/>
      <c r="JVB67" s="615"/>
      <c r="JVC67" s="869"/>
      <c r="JVD67" s="615"/>
      <c r="JVE67" s="615"/>
      <c r="JVF67" s="615"/>
      <c r="JVG67" s="615"/>
      <c r="JVH67" s="615"/>
      <c r="JVI67" s="615"/>
      <c r="JVJ67" s="615"/>
      <c r="JVK67" s="615"/>
      <c r="JVL67" s="615"/>
      <c r="JVM67" s="1420"/>
      <c r="JVN67" s="1420"/>
      <c r="JVO67" s="1420"/>
      <c r="JVP67" s="868"/>
      <c r="JVQ67" s="615"/>
      <c r="JVR67" s="615"/>
      <c r="JVS67" s="615"/>
      <c r="JVT67" s="869"/>
      <c r="JVU67" s="615"/>
      <c r="JVV67" s="615"/>
      <c r="JVW67" s="615"/>
      <c r="JVX67" s="615"/>
      <c r="JVY67" s="615"/>
      <c r="JVZ67" s="615"/>
      <c r="JWA67" s="615"/>
      <c r="JWB67" s="615"/>
      <c r="JWC67" s="615"/>
      <c r="JWD67" s="1420"/>
      <c r="JWE67" s="1420"/>
      <c r="JWF67" s="1420"/>
      <c r="JWG67" s="868"/>
      <c r="JWH67" s="615"/>
      <c r="JWI67" s="615"/>
      <c r="JWJ67" s="615"/>
      <c r="JWK67" s="869"/>
      <c r="JWL67" s="615"/>
      <c r="JWM67" s="615"/>
      <c r="JWN67" s="615"/>
      <c r="JWO67" s="615"/>
      <c r="JWP67" s="615"/>
      <c r="JWQ67" s="615"/>
      <c r="JWR67" s="615"/>
      <c r="JWS67" s="615"/>
      <c r="JWT67" s="615"/>
      <c r="JWU67" s="1420"/>
      <c r="JWV67" s="1420"/>
      <c r="JWW67" s="1420"/>
      <c r="JWX67" s="868"/>
      <c r="JWY67" s="615"/>
      <c r="JWZ67" s="615"/>
      <c r="JXA67" s="615"/>
      <c r="JXB67" s="869"/>
      <c r="JXC67" s="615"/>
      <c r="JXD67" s="615"/>
      <c r="JXE67" s="615"/>
      <c r="JXF67" s="615"/>
      <c r="JXG67" s="615"/>
      <c r="JXH67" s="615"/>
      <c r="JXI67" s="615"/>
      <c r="JXJ67" s="615"/>
      <c r="JXK67" s="615"/>
      <c r="JXL67" s="1420"/>
      <c r="JXM67" s="1420"/>
      <c r="JXN67" s="1420"/>
      <c r="JXO67" s="868"/>
      <c r="JXP67" s="615"/>
      <c r="JXQ67" s="615"/>
      <c r="JXR67" s="615"/>
      <c r="JXS67" s="869"/>
      <c r="JXT67" s="615"/>
      <c r="JXU67" s="615"/>
      <c r="JXV67" s="615"/>
      <c r="JXW67" s="615"/>
      <c r="JXX67" s="615"/>
      <c r="JXY67" s="615"/>
      <c r="JXZ67" s="615"/>
      <c r="JYA67" s="615"/>
      <c r="JYB67" s="615"/>
      <c r="JYC67" s="1420"/>
      <c r="JYD67" s="1420"/>
      <c r="JYE67" s="1420"/>
      <c r="JYF67" s="868"/>
      <c r="JYG67" s="615"/>
      <c r="JYH67" s="615"/>
      <c r="JYI67" s="615"/>
      <c r="JYJ67" s="869"/>
      <c r="JYK67" s="615"/>
      <c r="JYL67" s="615"/>
      <c r="JYM67" s="615"/>
      <c r="JYN67" s="615"/>
      <c r="JYO67" s="615"/>
      <c r="JYP67" s="615"/>
      <c r="JYQ67" s="615"/>
      <c r="JYR67" s="615"/>
      <c r="JYS67" s="615"/>
      <c r="JYT67" s="1420"/>
      <c r="JYU67" s="1420"/>
      <c r="JYV67" s="1420"/>
      <c r="JYW67" s="868"/>
      <c r="JYX67" s="615"/>
      <c r="JYY67" s="615"/>
      <c r="JYZ67" s="615"/>
      <c r="JZA67" s="869"/>
      <c r="JZB67" s="615"/>
      <c r="JZC67" s="615"/>
      <c r="JZD67" s="615"/>
      <c r="JZE67" s="615"/>
      <c r="JZF67" s="615"/>
      <c r="JZG67" s="615"/>
      <c r="JZH67" s="615"/>
      <c r="JZI67" s="615"/>
      <c r="JZJ67" s="615"/>
      <c r="JZK67" s="1420"/>
      <c r="JZL67" s="1420"/>
      <c r="JZM67" s="1420"/>
      <c r="JZN67" s="868"/>
      <c r="JZO67" s="615"/>
      <c r="JZP67" s="615"/>
      <c r="JZQ67" s="615"/>
      <c r="JZR67" s="869"/>
      <c r="JZS67" s="615"/>
      <c r="JZT67" s="615"/>
      <c r="JZU67" s="615"/>
      <c r="JZV67" s="615"/>
      <c r="JZW67" s="615"/>
      <c r="JZX67" s="615"/>
      <c r="JZY67" s="615"/>
      <c r="JZZ67" s="615"/>
      <c r="KAA67" s="615"/>
      <c r="KAB67" s="1420"/>
      <c r="KAC67" s="1420"/>
      <c r="KAD67" s="1420"/>
      <c r="KAE67" s="868"/>
      <c r="KAF67" s="615"/>
      <c r="KAG67" s="615"/>
      <c r="KAH67" s="615"/>
      <c r="KAI67" s="869"/>
      <c r="KAJ67" s="615"/>
      <c r="KAK67" s="615"/>
      <c r="KAL67" s="615"/>
      <c r="KAM67" s="615"/>
      <c r="KAN67" s="615"/>
      <c r="KAO67" s="615"/>
      <c r="KAP67" s="615"/>
      <c r="KAQ67" s="615"/>
      <c r="KAR67" s="615"/>
      <c r="KAS67" s="1420"/>
      <c r="KAT67" s="1420"/>
      <c r="KAU67" s="1420"/>
      <c r="KAV67" s="868"/>
      <c r="KAW67" s="615"/>
      <c r="KAX67" s="615"/>
      <c r="KAY67" s="615"/>
      <c r="KAZ67" s="869"/>
      <c r="KBA67" s="615"/>
      <c r="KBB67" s="615"/>
      <c r="KBC67" s="615"/>
      <c r="KBD67" s="615"/>
      <c r="KBE67" s="615"/>
      <c r="KBF67" s="615"/>
      <c r="KBG67" s="615"/>
      <c r="KBH67" s="615"/>
      <c r="KBI67" s="615"/>
      <c r="KBJ67" s="1420"/>
      <c r="KBK67" s="1420"/>
      <c r="KBL67" s="1420"/>
      <c r="KBM67" s="868"/>
      <c r="KBN67" s="615"/>
      <c r="KBO67" s="615"/>
      <c r="KBP67" s="615"/>
      <c r="KBQ67" s="869"/>
      <c r="KBR67" s="615"/>
      <c r="KBS67" s="615"/>
      <c r="KBT67" s="615"/>
      <c r="KBU67" s="615"/>
      <c r="KBV67" s="615"/>
      <c r="KBW67" s="615"/>
      <c r="KBX67" s="615"/>
      <c r="KBY67" s="615"/>
      <c r="KBZ67" s="615"/>
      <c r="KCA67" s="1420"/>
      <c r="KCB67" s="1420"/>
      <c r="KCC67" s="1420"/>
      <c r="KCD67" s="868"/>
      <c r="KCE67" s="615"/>
      <c r="KCF67" s="615"/>
      <c r="KCG67" s="615"/>
      <c r="KCH67" s="869"/>
      <c r="KCI67" s="615"/>
      <c r="KCJ67" s="615"/>
      <c r="KCK67" s="615"/>
      <c r="KCL67" s="615"/>
      <c r="KCM67" s="615"/>
      <c r="KCN67" s="615"/>
      <c r="KCO67" s="615"/>
      <c r="KCP67" s="615"/>
      <c r="KCQ67" s="615"/>
      <c r="KCR67" s="1420"/>
      <c r="KCS67" s="1420"/>
      <c r="KCT67" s="1420"/>
      <c r="KCU67" s="868"/>
      <c r="KCV67" s="615"/>
      <c r="KCW67" s="615"/>
      <c r="KCX67" s="615"/>
      <c r="KCY67" s="869"/>
      <c r="KCZ67" s="615"/>
      <c r="KDA67" s="615"/>
      <c r="KDB67" s="615"/>
      <c r="KDC67" s="615"/>
      <c r="KDD67" s="615"/>
      <c r="KDE67" s="615"/>
      <c r="KDF67" s="615"/>
      <c r="KDG67" s="615"/>
      <c r="KDH67" s="615"/>
      <c r="KDI67" s="1420"/>
      <c r="KDJ67" s="1420"/>
      <c r="KDK67" s="1420"/>
      <c r="KDL67" s="868"/>
      <c r="KDM67" s="615"/>
      <c r="KDN67" s="615"/>
      <c r="KDO67" s="615"/>
      <c r="KDP67" s="869"/>
      <c r="KDQ67" s="615"/>
      <c r="KDR67" s="615"/>
      <c r="KDS67" s="615"/>
      <c r="KDT67" s="615"/>
      <c r="KDU67" s="615"/>
      <c r="KDV67" s="615"/>
      <c r="KDW67" s="615"/>
      <c r="KDX67" s="615"/>
      <c r="KDY67" s="615"/>
      <c r="KDZ67" s="1420"/>
      <c r="KEA67" s="1420"/>
      <c r="KEB67" s="1420"/>
      <c r="KEC67" s="868"/>
      <c r="KED67" s="615"/>
      <c r="KEE67" s="615"/>
      <c r="KEF67" s="615"/>
      <c r="KEG67" s="869"/>
      <c r="KEH67" s="615"/>
      <c r="KEI67" s="615"/>
      <c r="KEJ67" s="615"/>
      <c r="KEK67" s="615"/>
      <c r="KEL67" s="615"/>
      <c r="KEM67" s="615"/>
      <c r="KEN67" s="615"/>
      <c r="KEO67" s="615"/>
      <c r="KEP67" s="615"/>
      <c r="KEQ67" s="1420"/>
      <c r="KER67" s="1420"/>
      <c r="KES67" s="1420"/>
      <c r="KET67" s="868"/>
      <c r="KEU67" s="615"/>
      <c r="KEV67" s="615"/>
      <c r="KEW67" s="615"/>
      <c r="KEX67" s="869"/>
      <c r="KEY67" s="615"/>
      <c r="KEZ67" s="615"/>
      <c r="KFA67" s="615"/>
      <c r="KFB67" s="615"/>
      <c r="KFC67" s="615"/>
      <c r="KFD67" s="615"/>
      <c r="KFE67" s="615"/>
      <c r="KFF67" s="615"/>
      <c r="KFG67" s="615"/>
      <c r="KFH67" s="1420"/>
      <c r="KFI67" s="1420"/>
      <c r="KFJ67" s="1420"/>
      <c r="KFK67" s="868"/>
      <c r="KFL67" s="615"/>
      <c r="KFM67" s="615"/>
      <c r="KFN67" s="615"/>
      <c r="KFO67" s="869"/>
      <c r="KFP67" s="615"/>
      <c r="KFQ67" s="615"/>
      <c r="KFR67" s="615"/>
      <c r="KFS67" s="615"/>
      <c r="KFT67" s="615"/>
      <c r="KFU67" s="615"/>
      <c r="KFV67" s="615"/>
      <c r="KFW67" s="615"/>
      <c r="KFX67" s="615"/>
      <c r="KFY67" s="1420"/>
      <c r="KFZ67" s="1420"/>
      <c r="KGA67" s="1420"/>
      <c r="KGB67" s="868"/>
      <c r="KGC67" s="615"/>
      <c r="KGD67" s="615"/>
      <c r="KGE67" s="615"/>
      <c r="KGF67" s="869"/>
      <c r="KGG67" s="615"/>
      <c r="KGH67" s="615"/>
      <c r="KGI67" s="615"/>
      <c r="KGJ67" s="615"/>
      <c r="KGK67" s="615"/>
      <c r="KGL67" s="615"/>
      <c r="KGM67" s="615"/>
      <c r="KGN67" s="615"/>
      <c r="KGO67" s="615"/>
      <c r="KGP67" s="1420"/>
      <c r="KGQ67" s="1420"/>
      <c r="KGR67" s="1420"/>
      <c r="KGS67" s="868"/>
      <c r="KGT67" s="615"/>
      <c r="KGU67" s="615"/>
      <c r="KGV67" s="615"/>
      <c r="KGW67" s="869"/>
      <c r="KGX67" s="615"/>
      <c r="KGY67" s="615"/>
      <c r="KGZ67" s="615"/>
      <c r="KHA67" s="615"/>
      <c r="KHB67" s="615"/>
      <c r="KHC67" s="615"/>
      <c r="KHD67" s="615"/>
      <c r="KHE67" s="615"/>
      <c r="KHF67" s="615"/>
      <c r="KHG67" s="1420"/>
      <c r="KHH67" s="1420"/>
      <c r="KHI67" s="1420"/>
      <c r="KHJ67" s="868"/>
      <c r="KHK67" s="615"/>
      <c r="KHL67" s="615"/>
      <c r="KHM67" s="615"/>
      <c r="KHN67" s="869"/>
      <c r="KHO67" s="615"/>
      <c r="KHP67" s="615"/>
      <c r="KHQ67" s="615"/>
      <c r="KHR67" s="615"/>
      <c r="KHS67" s="615"/>
      <c r="KHT67" s="615"/>
      <c r="KHU67" s="615"/>
      <c r="KHV67" s="615"/>
      <c r="KHW67" s="615"/>
      <c r="KHX67" s="1420"/>
      <c r="KHY67" s="1420"/>
      <c r="KHZ67" s="1420"/>
      <c r="KIA67" s="868"/>
      <c r="KIB67" s="615"/>
      <c r="KIC67" s="615"/>
      <c r="KID67" s="615"/>
      <c r="KIE67" s="869"/>
      <c r="KIF67" s="615"/>
      <c r="KIG67" s="615"/>
      <c r="KIH67" s="615"/>
      <c r="KII67" s="615"/>
      <c r="KIJ67" s="615"/>
      <c r="KIK67" s="615"/>
      <c r="KIL67" s="615"/>
      <c r="KIM67" s="615"/>
      <c r="KIN67" s="615"/>
      <c r="KIO67" s="1420"/>
      <c r="KIP67" s="1420"/>
      <c r="KIQ67" s="1420"/>
      <c r="KIR67" s="868"/>
      <c r="KIS67" s="615"/>
      <c r="KIT67" s="615"/>
      <c r="KIU67" s="615"/>
      <c r="KIV67" s="869"/>
      <c r="KIW67" s="615"/>
      <c r="KIX67" s="615"/>
      <c r="KIY67" s="615"/>
      <c r="KIZ67" s="615"/>
      <c r="KJA67" s="615"/>
      <c r="KJB67" s="615"/>
      <c r="KJC67" s="615"/>
      <c r="KJD67" s="615"/>
      <c r="KJE67" s="615"/>
      <c r="KJF67" s="1420"/>
      <c r="KJG67" s="1420"/>
      <c r="KJH67" s="1420"/>
      <c r="KJI67" s="868"/>
      <c r="KJJ67" s="615"/>
      <c r="KJK67" s="615"/>
      <c r="KJL67" s="615"/>
      <c r="KJM67" s="869"/>
      <c r="KJN67" s="615"/>
      <c r="KJO67" s="615"/>
      <c r="KJP67" s="615"/>
      <c r="KJQ67" s="615"/>
      <c r="KJR67" s="615"/>
      <c r="KJS67" s="615"/>
      <c r="KJT67" s="615"/>
      <c r="KJU67" s="615"/>
      <c r="KJV67" s="615"/>
      <c r="KJW67" s="1420"/>
      <c r="KJX67" s="1420"/>
      <c r="KJY67" s="1420"/>
      <c r="KJZ67" s="868"/>
      <c r="KKA67" s="615"/>
      <c r="KKB67" s="615"/>
      <c r="KKC67" s="615"/>
      <c r="KKD67" s="869"/>
      <c r="KKE67" s="615"/>
      <c r="KKF67" s="615"/>
      <c r="KKG67" s="615"/>
      <c r="KKH67" s="615"/>
      <c r="KKI67" s="615"/>
      <c r="KKJ67" s="615"/>
      <c r="KKK67" s="615"/>
      <c r="KKL67" s="615"/>
      <c r="KKM67" s="615"/>
      <c r="KKN67" s="1420"/>
      <c r="KKO67" s="1420"/>
      <c r="KKP67" s="1420"/>
      <c r="KKQ67" s="868"/>
      <c r="KKR67" s="615"/>
      <c r="KKS67" s="615"/>
      <c r="KKT67" s="615"/>
      <c r="KKU67" s="869"/>
      <c r="KKV67" s="615"/>
      <c r="KKW67" s="615"/>
      <c r="KKX67" s="615"/>
      <c r="KKY67" s="615"/>
      <c r="KKZ67" s="615"/>
      <c r="KLA67" s="615"/>
      <c r="KLB67" s="615"/>
      <c r="KLC67" s="615"/>
      <c r="KLD67" s="615"/>
      <c r="KLE67" s="1420"/>
      <c r="KLF67" s="1420"/>
      <c r="KLG67" s="1420"/>
      <c r="KLH67" s="868"/>
      <c r="KLI67" s="615"/>
      <c r="KLJ67" s="615"/>
      <c r="KLK67" s="615"/>
      <c r="KLL67" s="869"/>
      <c r="KLM67" s="615"/>
      <c r="KLN67" s="615"/>
      <c r="KLO67" s="615"/>
      <c r="KLP67" s="615"/>
      <c r="KLQ67" s="615"/>
      <c r="KLR67" s="615"/>
      <c r="KLS67" s="615"/>
      <c r="KLT67" s="615"/>
      <c r="KLU67" s="615"/>
      <c r="KLV67" s="1420"/>
      <c r="KLW67" s="1420"/>
      <c r="KLX67" s="1420"/>
      <c r="KLY67" s="868"/>
      <c r="KLZ67" s="615"/>
      <c r="KMA67" s="615"/>
      <c r="KMB67" s="615"/>
      <c r="KMC67" s="869"/>
      <c r="KMD67" s="615"/>
      <c r="KME67" s="615"/>
      <c r="KMF67" s="615"/>
      <c r="KMG67" s="615"/>
      <c r="KMH67" s="615"/>
      <c r="KMI67" s="615"/>
      <c r="KMJ67" s="615"/>
      <c r="KMK67" s="615"/>
      <c r="KML67" s="615"/>
      <c r="KMM67" s="1420"/>
      <c r="KMN67" s="1420"/>
      <c r="KMO67" s="1420"/>
      <c r="KMP67" s="868"/>
      <c r="KMQ67" s="615"/>
      <c r="KMR67" s="615"/>
      <c r="KMS67" s="615"/>
      <c r="KMT67" s="869"/>
      <c r="KMU67" s="615"/>
      <c r="KMV67" s="615"/>
      <c r="KMW67" s="615"/>
      <c r="KMX67" s="615"/>
      <c r="KMY67" s="615"/>
      <c r="KMZ67" s="615"/>
      <c r="KNA67" s="615"/>
      <c r="KNB67" s="615"/>
      <c r="KNC67" s="615"/>
      <c r="KND67" s="1420"/>
      <c r="KNE67" s="1420"/>
      <c r="KNF67" s="1420"/>
      <c r="KNG67" s="868"/>
      <c r="KNH67" s="615"/>
      <c r="KNI67" s="615"/>
      <c r="KNJ67" s="615"/>
      <c r="KNK67" s="869"/>
      <c r="KNL67" s="615"/>
      <c r="KNM67" s="615"/>
      <c r="KNN67" s="615"/>
      <c r="KNO67" s="615"/>
      <c r="KNP67" s="615"/>
      <c r="KNQ67" s="615"/>
      <c r="KNR67" s="615"/>
      <c r="KNS67" s="615"/>
      <c r="KNT67" s="615"/>
      <c r="KNU67" s="1420"/>
      <c r="KNV67" s="1420"/>
      <c r="KNW67" s="1420"/>
      <c r="KNX67" s="868"/>
      <c r="KNY67" s="615"/>
      <c r="KNZ67" s="615"/>
      <c r="KOA67" s="615"/>
      <c r="KOB67" s="869"/>
      <c r="KOC67" s="615"/>
      <c r="KOD67" s="615"/>
      <c r="KOE67" s="615"/>
      <c r="KOF67" s="615"/>
      <c r="KOG67" s="615"/>
      <c r="KOH67" s="615"/>
      <c r="KOI67" s="615"/>
      <c r="KOJ67" s="615"/>
      <c r="KOK67" s="615"/>
      <c r="KOL67" s="1420"/>
      <c r="KOM67" s="1420"/>
      <c r="KON67" s="1420"/>
      <c r="KOO67" s="868"/>
      <c r="KOP67" s="615"/>
      <c r="KOQ67" s="615"/>
      <c r="KOR67" s="615"/>
      <c r="KOS67" s="869"/>
      <c r="KOT67" s="615"/>
      <c r="KOU67" s="615"/>
      <c r="KOV67" s="615"/>
      <c r="KOW67" s="615"/>
      <c r="KOX67" s="615"/>
      <c r="KOY67" s="615"/>
      <c r="KOZ67" s="615"/>
      <c r="KPA67" s="615"/>
      <c r="KPB67" s="615"/>
      <c r="KPC67" s="1420"/>
      <c r="KPD67" s="1420"/>
      <c r="KPE67" s="1420"/>
      <c r="KPF67" s="868"/>
      <c r="KPG67" s="615"/>
      <c r="KPH67" s="615"/>
      <c r="KPI67" s="615"/>
      <c r="KPJ67" s="869"/>
      <c r="KPK67" s="615"/>
      <c r="KPL67" s="615"/>
      <c r="KPM67" s="615"/>
      <c r="KPN67" s="615"/>
      <c r="KPO67" s="615"/>
      <c r="KPP67" s="615"/>
      <c r="KPQ67" s="615"/>
      <c r="KPR67" s="615"/>
      <c r="KPS67" s="615"/>
      <c r="KPT67" s="1420"/>
      <c r="KPU67" s="1420"/>
      <c r="KPV67" s="1420"/>
      <c r="KPW67" s="868"/>
      <c r="KPX67" s="615"/>
      <c r="KPY67" s="615"/>
      <c r="KPZ67" s="615"/>
      <c r="KQA67" s="869"/>
      <c r="KQB67" s="615"/>
      <c r="KQC67" s="615"/>
      <c r="KQD67" s="615"/>
      <c r="KQE67" s="615"/>
      <c r="KQF67" s="615"/>
      <c r="KQG67" s="615"/>
      <c r="KQH67" s="615"/>
      <c r="KQI67" s="615"/>
      <c r="KQJ67" s="615"/>
      <c r="KQK67" s="1420"/>
      <c r="KQL67" s="1420"/>
      <c r="KQM67" s="1420"/>
      <c r="KQN67" s="868"/>
      <c r="KQO67" s="615"/>
      <c r="KQP67" s="615"/>
      <c r="KQQ67" s="615"/>
      <c r="KQR67" s="869"/>
      <c r="KQS67" s="615"/>
      <c r="KQT67" s="615"/>
      <c r="KQU67" s="615"/>
      <c r="KQV67" s="615"/>
      <c r="KQW67" s="615"/>
      <c r="KQX67" s="615"/>
      <c r="KQY67" s="615"/>
      <c r="KQZ67" s="615"/>
      <c r="KRA67" s="615"/>
      <c r="KRB67" s="1420"/>
      <c r="KRC67" s="1420"/>
      <c r="KRD67" s="1420"/>
      <c r="KRE67" s="868"/>
      <c r="KRF67" s="615"/>
      <c r="KRG67" s="615"/>
      <c r="KRH67" s="615"/>
      <c r="KRI67" s="869"/>
      <c r="KRJ67" s="615"/>
      <c r="KRK67" s="615"/>
      <c r="KRL67" s="615"/>
      <c r="KRM67" s="615"/>
      <c r="KRN67" s="615"/>
      <c r="KRO67" s="615"/>
      <c r="KRP67" s="615"/>
      <c r="KRQ67" s="615"/>
      <c r="KRR67" s="615"/>
      <c r="KRS67" s="1420"/>
      <c r="KRT67" s="1420"/>
      <c r="KRU67" s="1420"/>
      <c r="KRV67" s="868"/>
      <c r="KRW67" s="615"/>
      <c r="KRX67" s="615"/>
      <c r="KRY67" s="615"/>
      <c r="KRZ67" s="869"/>
      <c r="KSA67" s="615"/>
      <c r="KSB67" s="615"/>
      <c r="KSC67" s="615"/>
      <c r="KSD67" s="615"/>
      <c r="KSE67" s="615"/>
      <c r="KSF67" s="615"/>
      <c r="KSG67" s="615"/>
      <c r="KSH67" s="615"/>
      <c r="KSI67" s="615"/>
      <c r="KSJ67" s="1420"/>
      <c r="KSK67" s="1420"/>
      <c r="KSL67" s="1420"/>
      <c r="KSM67" s="868"/>
      <c r="KSN67" s="615"/>
      <c r="KSO67" s="615"/>
      <c r="KSP67" s="615"/>
      <c r="KSQ67" s="869"/>
      <c r="KSR67" s="615"/>
      <c r="KSS67" s="615"/>
      <c r="KST67" s="615"/>
      <c r="KSU67" s="615"/>
      <c r="KSV67" s="615"/>
      <c r="KSW67" s="615"/>
      <c r="KSX67" s="615"/>
      <c r="KSY67" s="615"/>
      <c r="KSZ67" s="615"/>
      <c r="KTA67" s="1420"/>
      <c r="KTB67" s="1420"/>
      <c r="KTC67" s="1420"/>
      <c r="KTD67" s="868"/>
      <c r="KTE67" s="615"/>
      <c r="KTF67" s="615"/>
      <c r="KTG67" s="615"/>
      <c r="KTH67" s="869"/>
      <c r="KTI67" s="615"/>
      <c r="KTJ67" s="615"/>
      <c r="KTK67" s="615"/>
      <c r="KTL67" s="615"/>
      <c r="KTM67" s="615"/>
      <c r="KTN67" s="615"/>
      <c r="KTO67" s="615"/>
      <c r="KTP67" s="615"/>
      <c r="KTQ67" s="615"/>
      <c r="KTR67" s="1420"/>
      <c r="KTS67" s="1420"/>
      <c r="KTT67" s="1420"/>
      <c r="KTU67" s="868"/>
      <c r="KTV67" s="615"/>
      <c r="KTW67" s="615"/>
      <c r="KTX67" s="615"/>
      <c r="KTY67" s="869"/>
      <c r="KTZ67" s="615"/>
      <c r="KUA67" s="615"/>
      <c r="KUB67" s="615"/>
      <c r="KUC67" s="615"/>
      <c r="KUD67" s="615"/>
      <c r="KUE67" s="615"/>
      <c r="KUF67" s="615"/>
      <c r="KUG67" s="615"/>
      <c r="KUH67" s="615"/>
      <c r="KUI67" s="1420"/>
      <c r="KUJ67" s="1420"/>
      <c r="KUK67" s="1420"/>
      <c r="KUL67" s="868"/>
      <c r="KUM67" s="615"/>
      <c r="KUN67" s="615"/>
      <c r="KUO67" s="615"/>
      <c r="KUP67" s="869"/>
      <c r="KUQ67" s="615"/>
      <c r="KUR67" s="615"/>
      <c r="KUS67" s="615"/>
      <c r="KUT67" s="615"/>
      <c r="KUU67" s="615"/>
      <c r="KUV67" s="615"/>
      <c r="KUW67" s="615"/>
      <c r="KUX67" s="615"/>
      <c r="KUY67" s="615"/>
      <c r="KUZ67" s="1420"/>
      <c r="KVA67" s="1420"/>
      <c r="KVB67" s="1420"/>
      <c r="KVC67" s="868"/>
      <c r="KVD67" s="615"/>
      <c r="KVE67" s="615"/>
      <c r="KVF67" s="615"/>
      <c r="KVG67" s="869"/>
      <c r="KVH67" s="615"/>
      <c r="KVI67" s="615"/>
      <c r="KVJ67" s="615"/>
      <c r="KVK67" s="615"/>
      <c r="KVL67" s="615"/>
      <c r="KVM67" s="615"/>
      <c r="KVN67" s="615"/>
      <c r="KVO67" s="615"/>
      <c r="KVP67" s="615"/>
      <c r="KVQ67" s="1420"/>
      <c r="KVR67" s="1420"/>
      <c r="KVS67" s="1420"/>
      <c r="KVT67" s="868"/>
      <c r="KVU67" s="615"/>
      <c r="KVV67" s="615"/>
      <c r="KVW67" s="615"/>
      <c r="KVX67" s="869"/>
      <c r="KVY67" s="615"/>
      <c r="KVZ67" s="615"/>
      <c r="KWA67" s="615"/>
      <c r="KWB67" s="615"/>
      <c r="KWC67" s="615"/>
      <c r="KWD67" s="615"/>
      <c r="KWE67" s="615"/>
      <c r="KWF67" s="615"/>
      <c r="KWG67" s="615"/>
      <c r="KWH67" s="1420"/>
      <c r="KWI67" s="1420"/>
      <c r="KWJ67" s="1420"/>
      <c r="KWK67" s="868"/>
      <c r="KWL67" s="615"/>
      <c r="KWM67" s="615"/>
      <c r="KWN67" s="615"/>
      <c r="KWO67" s="869"/>
      <c r="KWP67" s="615"/>
      <c r="KWQ67" s="615"/>
      <c r="KWR67" s="615"/>
      <c r="KWS67" s="615"/>
      <c r="KWT67" s="615"/>
      <c r="KWU67" s="615"/>
      <c r="KWV67" s="615"/>
      <c r="KWW67" s="615"/>
      <c r="KWX67" s="615"/>
      <c r="KWY67" s="1420"/>
      <c r="KWZ67" s="1420"/>
      <c r="KXA67" s="1420"/>
      <c r="KXB67" s="868"/>
      <c r="KXC67" s="615"/>
      <c r="KXD67" s="615"/>
      <c r="KXE67" s="615"/>
      <c r="KXF67" s="869"/>
      <c r="KXG67" s="615"/>
      <c r="KXH67" s="615"/>
      <c r="KXI67" s="615"/>
      <c r="KXJ67" s="615"/>
      <c r="KXK67" s="615"/>
      <c r="KXL67" s="615"/>
      <c r="KXM67" s="615"/>
      <c r="KXN67" s="615"/>
      <c r="KXO67" s="615"/>
      <c r="KXP67" s="1420"/>
      <c r="KXQ67" s="1420"/>
      <c r="KXR67" s="1420"/>
      <c r="KXS67" s="868"/>
      <c r="KXT67" s="615"/>
      <c r="KXU67" s="615"/>
      <c r="KXV67" s="615"/>
      <c r="KXW67" s="869"/>
      <c r="KXX67" s="615"/>
      <c r="KXY67" s="615"/>
      <c r="KXZ67" s="615"/>
      <c r="KYA67" s="615"/>
      <c r="KYB67" s="615"/>
      <c r="KYC67" s="615"/>
      <c r="KYD67" s="615"/>
      <c r="KYE67" s="615"/>
      <c r="KYF67" s="615"/>
      <c r="KYG67" s="1420"/>
      <c r="KYH67" s="1420"/>
      <c r="KYI67" s="1420"/>
      <c r="KYJ67" s="868"/>
      <c r="KYK67" s="615"/>
      <c r="KYL67" s="615"/>
      <c r="KYM67" s="615"/>
      <c r="KYN67" s="869"/>
      <c r="KYO67" s="615"/>
      <c r="KYP67" s="615"/>
      <c r="KYQ67" s="615"/>
      <c r="KYR67" s="615"/>
      <c r="KYS67" s="615"/>
      <c r="KYT67" s="615"/>
      <c r="KYU67" s="615"/>
      <c r="KYV67" s="615"/>
      <c r="KYW67" s="615"/>
      <c r="KYX67" s="1420"/>
      <c r="KYY67" s="1420"/>
      <c r="KYZ67" s="1420"/>
      <c r="KZA67" s="868"/>
      <c r="KZB67" s="615"/>
      <c r="KZC67" s="615"/>
      <c r="KZD67" s="615"/>
      <c r="KZE67" s="869"/>
      <c r="KZF67" s="615"/>
      <c r="KZG67" s="615"/>
      <c r="KZH67" s="615"/>
      <c r="KZI67" s="615"/>
      <c r="KZJ67" s="615"/>
      <c r="KZK67" s="615"/>
      <c r="KZL67" s="615"/>
      <c r="KZM67" s="615"/>
      <c r="KZN67" s="615"/>
      <c r="KZO67" s="1420"/>
      <c r="KZP67" s="1420"/>
      <c r="KZQ67" s="1420"/>
      <c r="KZR67" s="868"/>
      <c r="KZS67" s="615"/>
      <c r="KZT67" s="615"/>
      <c r="KZU67" s="615"/>
      <c r="KZV67" s="869"/>
      <c r="KZW67" s="615"/>
      <c r="KZX67" s="615"/>
      <c r="KZY67" s="615"/>
      <c r="KZZ67" s="615"/>
      <c r="LAA67" s="615"/>
      <c r="LAB67" s="615"/>
      <c r="LAC67" s="615"/>
      <c r="LAD67" s="615"/>
      <c r="LAE67" s="615"/>
      <c r="LAF67" s="1420"/>
      <c r="LAG67" s="1420"/>
      <c r="LAH67" s="1420"/>
      <c r="LAI67" s="868"/>
      <c r="LAJ67" s="615"/>
      <c r="LAK67" s="615"/>
      <c r="LAL67" s="615"/>
      <c r="LAM67" s="869"/>
      <c r="LAN67" s="615"/>
      <c r="LAO67" s="615"/>
      <c r="LAP67" s="615"/>
      <c r="LAQ67" s="615"/>
      <c r="LAR67" s="615"/>
      <c r="LAS67" s="615"/>
      <c r="LAT67" s="615"/>
      <c r="LAU67" s="615"/>
      <c r="LAV67" s="615"/>
      <c r="LAW67" s="1420"/>
      <c r="LAX67" s="1420"/>
      <c r="LAY67" s="1420"/>
      <c r="LAZ67" s="868"/>
      <c r="LBA67" s="615"/>
      <c r="LBB67" s="615"/>
      <c r="LBC67" s="615"/>
      <c r="LBD67" s="869"/>
      <c r="LBE67" s="615"/>
      <c r="LBF67" s="615"/>
      <c r="LBG67" s="615"/>
      <c r="LBH67" s="615"/>
      <c r="LBI67" s="615"/>
      <c r="LBJ67" s="615"/>
      <c r="LBK67" s="615"/>
      <c r="LBL67" s="615"/>
      <c r="LBM67" s="615"/>
      <c r="LBN67" s="1420"/>
      <c r="LBO67" s="1420"/>
      <c r="LBP67" s="1420"/>
      <c r="LBQ67" s="868"/>
      <c r="LBR67" s="615"/>
      <c r="LBS67" s="615"/>
      <c r="LBT67" s="615"/>
      <c r="LBU67" s="869"/>
      <c r="LBV67" s="615"/>
      <c r="LBW67" s="615"/>
      <c r="LBX67" s="615"/>
      <c r="LBY67" s="615"/>
      <c r="LBZ67" s="615"/>
      <c r="LCA67" s="615"/>
      <c r="LCB67" s="615"/>
      <c r="LCC67" s="615"/>
      <c r="LCD67" s="615"/>
      <c r="LCE67" s="1420"/>
      <c r="LCF67" s="1420"/>
      <c r="LCG67" s="1420"/>
      <c r="LCH67" s="868"/>
      <c r="LCI67" s="615"/>
      <c r="LCJ67" s="615"/>
      <c r="LCK67" s="615"/>
      <c r="LCL67" s="869"/>
      <c r="LCM67" s="615"/>
      <c r="LCN67" s="615"/>
      <c r="LCO67" s="615"/>
      <c r="LCP67" s="615"/>
      <c r="LCQ67" s="615"/>
      <c r="LCR67" s="615"/>
      <c r="LCS67" s="615"/>
      <c r="LCT67" s="615"/>
      <c r="LCU67" s="615"/>
      <c r="LCV67" s="1420"/>
      <c r="LCW67" s="1420"/>
      <c r="LCX67" s="1420"/>
      <c r="LCY67" s="868"/>
      <c r="LCZ67" s="615"/>
      <c r="LDA67" s="615"/>
      <c r="LDB67" s="615"/>
      <c r="LDC67" s="869"/>
      <c r="LDD67" s="615"/>
      <c r="LDE67" s="615"/>
      <c r="LDF67" s="615"/>
      <c r="LDG67" s="615"/>
      <c r="LDH67" s="615"/>
      <c r="LDI67" s="615"/>
      <c r="LDJ67" s="615"/>
      <c r="LDK67" s="615"/>
      <c r="LDL67" s="615"/>
      <c r="LDM67" s="1420"/>
      <c r="LDN67" s="1420"/>
      <c r="LDO67" s="1420"/>
      <c r="LDP67" s="868"/>
      <c r="LDQ67" s="615"/>
      <c r="LDR67" s="615"/>
      <c r="LDS67" s="615"/>
      <c r="LDT67" s="869"/>
      <c r="LDU67" s="615"/>
      <c r="LDV67" s="615"/>
      <c r="LDW67" s="615"/>
      <c r="LDX67" s="615"/>
      <c r="LDY67" s="615"/>
      <c r="LDZ67" s="615"/>
      <c r="LEA67" s="615"/>
      <c r="LEB67" s="615"/>
      <c r="LEC67" s="615"/>
      <c r="LED67" s="1420"/>
      <c r="LEE67" s="1420"/>
      <c r="LEF67" s="1420"/>
      <c r="LEG67" s="868"/>
      <c r="LEH67" s="615"/>
      <c r="LEI67" s="615"/>
      <c r="LEJ67" s="615"/>
      <c r="LEK67" s="869"/>
      <c r="LEL67" s="615"/>
      <c r="LEM67" s="615"/>
      <c r="LEN67" s="615"/>
      <c r="LEO67" s="615"/>
      <c r="LEP67" s="615"/>
      <c r="LEQ67" s="615"/>
      <c r="LER67" s="615"/>
      <c r="LES67" s="615"/>
      <c r="LET67" s="615"/>
      <c r="LEU67" s="1420"/>
      <c r="LEV67" s="1420"/>
      <c r="LEW67" s="1420"/>
      <c r="LEX67" s="868"/>
      <c r="LEY67" s="615"/>
      <c r="LEZ67" s="615"/>
      <c r="LFA67" s="615"/>
      <c r="LFB67" s="869"/>
      <c r="LFC67" s="615"/>
      <c r="LFD67" s="615"/>
      <c r="LFE67" s="615"/>
      <c r="LFF67" s="615"/>
      <c r="LFG67" s="615"/>
      <c r="LFH67" s="615"/>
      <c r="LFI67" s="615"/>
      <c r="LFJ67" s="615"/>
      <c r="LFK67" s="615"/>
      <c r="LFL67" s="1420"/>
      <c r="LFM67" s="1420"/>
      <c r="LFN67" s="1420"/>
      <c r="LFO67" s="868"/>
      <c r="LFP67" s="615"/>
      <c r="LFQ67" s="615"/>
      <c r="LFR67" s="615"/>
      <c r="LFS67" s="869"/>
      <c r="LFT67" s="615"/>
      <c r="LFU67" s="615"/>
      <c r="LFV67" s="615"/>
      <c r="LFW67" s="615"/>
      <c r="LFX67" s="615"/>
      <c r="LFY67" s="615"/>
      <c r="LFZ67" s="615"/>
      <c r="LGA67" s="615"/>
      <c r="LGB67" s="615"/>
      <c r="LGC67" s="1420"/>
      <c r="LGD67" s="1420"/>
      <c r="LGE67" s="1420"/>
      <c r="LGF67" s="868"/>
      <c r="LGG67" s="615"/>
      <c r="LGH67" s="615"/>
      <c r="LGI67" s="615"/>
      <c r="LGJ67" s="869"/>
      <c r="LGK67" s="615"/>
      <c r="LGL67" s="615"/>
      <c r="LGM67" s="615"/>
      <c r="LGN67" s="615"/>
      <c r="LGO67" s="615"/>
      <c r="LGP67" s="615"/>
      <c r="LGQ67" s="615"/>
      <c r="LGR67" s="615"/>
      <c r="LGS67" s="615"/>
      <c r="LGT67" s="1420"/>
      <c r="LGU67" s="1420"/>
      <c r="LGV67" s="1420"/>
      <c r="LGW67" s="868"/>
      <c r="LGX67" s="615"/>
      <c r="LGY67" s="615"/>
      <c r="LGZ67" s="615"/>
      <c r="LHA67" s="869"/>
      <c r="LHB67" s="615"/>
      <c r="LHC67" s="615"/>
      <c r="LHD67" s="615"/>
      <c r="LHE67" s="615"/>
      <c r="LHF67" s="615"/>
      <c r="LHG67" s="615"/>
      <c r="LHH67" s="615"/>
      <c r="LHI67" s="615"/>
      <c r="LHJ67" s="615"/>
      <c r="LHK67" s="1420"/>
      <c r="LHL67" s="1420"/>
      <c r="LHM67" s="1420"/>
      <c r="LHN67" s="868"/>
      <c r="LHO67" s="615"/>
      <c r="LHP67" s="615"/>
      <c r="LHQ67" s="615"/>
      <c r="LHR67" s="869"/>
      <c r="LHS67" s="615"/>
      <c r="LHT67" s="615"/>
      <c r="LHU67" s="615"/>
      <c r="LHV67" s="615"/>
      <c r="LHW67" s="615"/>
      <c r="LHX67" s="615"/>
      <c r="LHY67" s="615"/>
      <c r="LHZ67" s="615"/>
      <c r="LIA67" s="615"/>
      <c r="LIB67" s="1420"/>
      <c r="LIC67" s="1420"/>
      <c r="LID67" s="1420"/>
      <c r="LIE67" s="868"/>
      <c r="LIF67" s="615"/>
      <c r="LIG67" s="615"/>
      <c r="LIH67" s="615"/>
      <c r="LII67" s="869"/>
      <c r="LIJ67" s="615"/>
      <c r="LIK67" s="615"/>
      <c r="LIL67" s="615"/>
      <c r="LIM67" s="615"/>
      <c r="LIN67" s="615"/>
      <c r="LIO67" s="615"/>
      <c r="LIP67" s="615"/>
      <c r="LIQ67" s="615"/>
      <c r="LIR67" s="615"/>
      <c r="LIS67" s="1420"/>
      <c r="LIT67" s="1420"/>
      <c r="LIU67" s="1420"/>
      <c r="LIV67" s="868"/>
      <c r="LIW67" s="615"/>
      <c r="LIX67" s="615"/>
      <c r="LIY67" s="615"/>
      <c r="LIZ67" s="869"/>
      <c r="LJA67" s="615"/>
      <c r="LJB67" s="615"/>
      <c r="LJC67" s="615"/>
      <c r="LJD67" s="615"/>
      <c r="LJE67" s="615"/>
      <c r="LJF67" s="615"/>
      <c r="LJG67" s="615"/>
      <c r="LJH67" s="615"/>
      <c r="LJI67" s="615"/>
      <c r="LJJ67" s="1420"/>
      <c r="LJK67" s="1420"/>
      <c r="LJL67" s="1420"/>
      <c r="LJM67" s="868"/>
      <c r="LJN67" s="615"/>
      <c r="LJO67" s="615"/>
      <c r="LJP67" s="615"/>
      <c r="LJQ67" s="869"/>
      <c r="LJR67" s="615"/>
      <c r="LJS67" s="615"/>
      <c r="LJT67" s="615"/>
      <c r="LJU67" s="615"/>
      <c r="LJV67" s="615"/>
      <c r="LJW67" s="615"/>
      <c r="LJX67" s="615"/>
      <c r="LJY67" s="615"/>
      <c r="LJZ67" s="615"/>
      <c r="LKA67" s="1420"/>
      <c r="LKB67" s="1420"/>
      <c r="LKC67" s="1420"/>
      <c r="LKD67" s="868"/>
      <c r="LKE67" s="615"/>
      <c r="LKF67" s="615"/>
      <c r="LKG67" s="615"/>
      <c r="LKH67" s="869"/>
      <c r="LKI67" s="615"/>
      <c r="LKJ67" s="615"/>
      <c r="LKK67" s="615"/>
      <c r="LKL67" s="615"/>
      <c r="LKM67" s="615"/>
      <c r="LKN67" s="615"/>
      <c r="LKO67" s="615"/>
      <c r="LKP67" s="615"/>
      <c r="LKQ67" s="615"/>
      <c r="LKR67" s="1420"/>
      <c r="LKS67" s="1420"/>
      <c r="LKT67" s="1420"/>
      <c r="LKU67" s="868"/>
      <c r="LKV67" s="615"/>
      <c r="LKW67" s="615"/>
      <c r="LKX67" s="615"/>
      <c r="LKY67" s="869"/>
      <c r="LKZ67" s="615"/>
      <c r="LLA67" s="615"/>
      <c r="LLB67" s="615"/>
      <c r="LLC67" s="615"/>
      <c r="LLD67" s="615"/>
      <c r="LLE67" s="615"/>
      <c r="LLF67" s="615"/>
      <c r="LLG67" s="615"/>
      <c r="LLH67" s="615"/>
      <c r="LLI67" s="1420"/>
      <c r="LLJ67" s="1420"/>
      <c r="LLK67" s="1420"/>
      <c r="LLL67" s="868"/>
      <c r="LLM67" s="615"/>
      <c r="LLN67" s="615"/>
      <c r="LLO67" s="615"/>
      <c r="LLP67" s="869"/>
      <c r="LLQ67" s="615"/>
      <c r="LLR67" s="615"/>
      <c r="LLS67" s="615"/>
      <c r="LLT67" s="615"/>
      <c r="LLU67" s="615"/>
      <c r="LLV67" s="615"/>
      <c r="LLW67" s="615"/>
      <c r="LLX67" s="615"/>
      <c r="LLY67" s="615"/>
      <c r="LLZ67" s="1420"/>
      <c r="LMA67" s="1420"/>
      <c r="LMB67" s="1420"/>
      <c r="LMC67" s="868"/>
      <c r="LMD67" s="615"/>
      <c r="LME67" s="615"/>
      <c r="LMF67" s="615"/>
      <c r="LMG67" s="869"/>
      <c r="LMH67" s="615"/>
      <c r="LMI67" s="615"/>
      <c r="LMJ67" s="615"/>
      <c r="LMK67" s="615"/>
      <c r="LML67" s="615"/>
      <c r="LMM67" s="615"/>
      <c r="LMN67" s="615"/>
      <c r="LMO67" s="615"/>
      <c r="LMP67" s="615"/>
      <c r="LMQ67" s="1420"/>
      <c r="LMR67" s="1420"/>
      <c r="LMS67" s="1420"/>
      <c r="LMT67" s="868"/>
      <c r="LMU67" s="615"/>
      <c r="LMV67" s="615"/>
      <c r="LMW67" s="615"/>
      <c r="LMX67" s="869"/>
      <c r="LMY67" s="615"/>
      <c r="LMZ67" s="615"/>
      <c r="LNA67" s="615"/>
      <c r="LNB67" s="615"/>
      <c r="LNC67" s="615"/>
      <c r="LND67" s="615"/>
      <c r="LNE67" s="615"/>
      <c r="LNF67" s="615"/>
      <c r="LNG67" s="615"/>
      <c r="LNH67" s="1420"/>
      <c r="LNI67" s="1420"/>
      <c r="LNJ67" s="1420"/>
      <c r="LNK67" s="868"/>
      <c r="LNL67" s="615"/>
      <c r="LNM67" s="615"/>
      <c r="LNN67" s="615"/>
      <c r="LNO67" s="869"/>
      <c r="LNP67" s="615"/>
      <c r="LNQ67" s="615"/>
      <c r="LNR67" s="615"/>
      <c r="LNS67" s="615"/>
      <c r="LNT67" s="615"/>
      <c r="LNU67" s="615"/>
      <c r="LNV67" s="615"/>
      <c r="LNW67" s="615"/>
      <c r="LNX67" s="615"/>
      <c r="LNY67" s="1420"/>
      <c r="LNZ67" s="1420"/>
      <c r="LOA67" s="1420"/>
      <c r="LOB67" s="868"/>
      <c r="LOC67" s="615"/>
      <c r="LOD67" s="615"/>
      <c r="LOE67" s="615"/>
      <c r="LOF67" s="869"/>
      <c r="LOG67" s="615"/>
      <c r="LOH67" s="615"/>
      <c r="LOI67" s="615"/>
      <c r="LOJ67" s="615"/>
      <c r="LOK67" s="615"/>
      <c r="LOL67" s="615"/>
      <c r="LOM67" s="615"/>
      <c r="LON67" s="615"/>
      <c r="LOO67" s="615"/>
      <c r="LOP67" s="1420"/>
      <c r="LOQ67" s="1420"/>
      <c r="LOR67" s="1420"/>
      <c r="LOS67" s="868"/>
      <c r="LOT67" s="615"/>
      <c r="LOU67" s="615"/>
      <c r="LOV67" s="615"/>
      <c r="LOW67" s="869"/>
      <c r="LOX67" s="615"/>
      <c r="LOY67" s="615"/>
      <c r="LOZ67" s="615"/>
      <c r="LPA67" s="615"/>
      <c r="LPB67" s="615"/>
      <c r="LPC67" s="615"/>
      <c r="LPD67" s="615"/>
      <c r="LPE67" s="615"/>
      <c r="LPF67" s="615"/>
      <c r="LPG67" s="1420"/>
      <c r="LPH67" s="1420"/>
      <c r="LPI67" s="1420"/>
      <c r="LPJ67" s="868"/>
      <c r="LPK67" s="615"/>
      <c r="LPL67" s="615"/>
      <c r="LPM67" s="615"/>
      <c r="LPN67" s="869"/>
      <c r="LPO67" s="615"/>
      <c r="LPP67" s="615"/>
      <c r="LPQ67" s="615"/>
      <c r="LPR67" s="615"/>
      <c r="LPS67" s="615"/>
      <c r="LPT67" s="615"/>
      <c r="LPU67" s="615"/>
      <c r="LPV67" s="615"/>
      <c r="LPW67" s="615"/>
      <c r="LPX67" s="1420"/>
      <c r="LPY67" s="1420"/>
      <c r="LPZ67" s="1420"/>
      <c r="LQA67" s="868"/>
      <c r="LQB67" s="615"/>
      <c r="LQC67" s="615"/>
      <c r="LQD67" s="615"/>
      <c r="LQE67" s="869"/>
      <c r="LQF67" s="615"/>
      <c r="LQG67" s="615"/>
      <c r="LQH67" s="615"/>
      <c r="LQI67" s="615"/>
      <c r="LQJ67" s="615"/>
      <c r="LQK67" s="615"/>
      <c r="LQL67" s="615"/>
      <c r="LQM67" s="615"/>
      <c r="LQN67" s="615"/>
      <c r="LQO67" s="1420"/>
      <c r="LQP67" s="1420"/>
      <c r="LQQ67" s="1420"/>
      <c r="LQR67" s="868"/>
      <c r="LQS67" s="615"/>
      <c r="LQT67" s="615"/>
      <c r="LQU67" s="615"/>
      <c r="LQV67" s="869"/>
      <c r="LQW67" s="615"/>
      <c r="LQX67" s="615"/>
      <c r="LQY67" s="615"/>
      <c r="LQZ67" s="615"/>
      <c r="LRA67" s="615"/>
      <c r="LRB67" s="615"/>
      <c r="LRC67" s="615"/>
      <c r="LRD67" s="615"/>
      <c r="LRE67" s="615"/>
      <c r="LRF67" s="1420"/>
      <c r="LRG67" s="1420"/>
      <c r="LRH67" s="1420"/>
      <c r="LRI67" s="868"/>
      <c r="LRJ67" s="615"/>
      <c r="LRK67" s="615"/>
      <c r="LRL67" s="615"/>
      <c r="LRM67" s="869"/>
      <c r="LRN67" s="615"/>
      <c r="LRO67" s="615"/>
      <c r="LRP67" s="615"/>
      <c r="LRQ67" s="615"/>
      <c r="LRR67" s="615"/>
      <c r="LRS67" s="615"/>
      <c r="LRT67" s="615"/>
      <c r="LRU67" s="615"/>
      <c r="LRV67" s="615"/>
      <c r="LRW67" s="1420"/>
      <c r="LRX67" s="1420"/>
      <c r="LRY67" s="1420"/>
      <c r="LRZ67" s="868"/>
      <c r="LSA67" s="615"/>
      <c r="LSB67" s="615"/>
      <c r="LSC67" s="615"/>
      <c r="LSD67" s="869"/>
      <c r="LSE67" s="615"/>
      <c r="LSF67" s="615"/>
      <c r="LSG67" s="615"/>
      <c r="LSH67" s="615"/>
      <c r="LSI67" s="615"/>
      <c r="LSJ67" s="615"/>
      <c r="LSK67" s="615"/>
      <c r="LSL67" s="615"/>
      <c r="LSM67" s="615"/>
      <c r="LSN67" s="1420"/>
      <c r="LSO67" s="1420"/>
      <c r="LSP67" s="1420"/>
      <c r="LSQ67" s="868"/>
      <c r="LSR67" s="615"/>
      <c r="LSS67" s="615"/>
      <c r="LST67" s="615"/>
      <c r="LSU67" s="869"/>
      <c r="LSV67" s="615"/>
      <c r="LSW67" s="615"/>
      <c r="LSX67" s="615"/>
      <c r="LSY67" s="615"/>
      <c r="LSZ67" s="615"/>
      <c r="LTA67" s="615"/>
      <c r="LTB67" s="615"/>
      <c r="LTC67" s="615"/>
      <c r="LTD67" s="615"/>
      <c r="LTE67" s="1420"/>
      <c r="LTF67" s="1420"/>
      <c r="LTG67" s="1420"/>
      <c r="LTH67" s="868"/>
      <c r="LTI67" s="615"/>
      <c r="LTJ67" s="615"/>
      <c r="LTK67" s="615"/>
      <c r="LTL67" s="869"/>
      <c r="LTM67" s="615"/>
      <c r="LTN67" s="615"/>
      <c r="LTO67" s="615"/>
      <c r="LTP67" s="615"/>
      <c r="LTQ67" s="615"/>
      <c r="LTR67" s="615"/>
      <c r="LTS67" s="615"/>
      <c r="LTT67" s="615"/>
      <c r="LTU67" s="615"/>
      <c r="LTV67" s="1420"/>
      <c r="LTW67" s="1420"/>
      <c r="LTX67" s="1420"/>
      <c r="LTY67" s="868"/>
      <c r="LTZ67" s="615"/>
      <c r="LUA67" s="615"/>
      <c r="LUB67" s="615"/>
      <c r="LUC67" s="869"/>
      <c r="LUD67" s="615"/>
      <c r="LUE67" s="615"/>
      <c r="LUF67" s="615"/>
      <c r="LUG67" s="615"/>
      <c r="LUH67" s="615"/>
      <c r="LUI67" s="615"/>
      <c r="LUJ67" s="615"/>
      <c r="LUK67" s="615"/>
      <c r="LUL67" s="615"/>
      <c r="LUM67" s="1420"/>
      <c r="LUN67" s="1420"/>
      <c r="LUO67" s="1420"/>
      <c r="LUP67" s="868"/>
      <c r="LUQ67" s="615"/>
      <c r="LUR67" s="615"/>
      <c r="LUS67" s="615"/>
      <c r="LUT67" s="869"/>
      <c r="LUU67" s="615"/>
      <c r="LUV67" s="615"/>
      <c r="LUW67" s="615"/>
      <c r="LUX67" s="615"/>
      <c r="LUY67" s="615"/>
      <c r="LUZ67" s="615"/>
      <c r="LVA67" s="615"/>
      <c r="LVB67" s="615"/>
      <c r="LVC67" s="615"/>
      <c r="LVD67" s="1420"/>
      <c r="LVE67" s="1420"/>
      <c r="LVF67" s="1420"/>
      <c r="LVG67" s="868"/>
      <c r="LVH67" s="615"/>
      <c r="LVI67" s="615"/>
      <c r="LVJ67" s="615"/>
      <c r="LVK67" s="869"/>
      <c r="LVL67" s="615"/>
      <c r="LVM67" s="615"/>
      <c r="LVN67" s="615"/>
      <c r="LVO67" s="615"/>
      <c r="LVP67" s="615"/>
      <c r="LVQ67" s="615"/>
      <c r="LVR67" s="615"/>
      <c r="LVS67" s="615"/>
      <c r="LVT67" s="615"/>
      <c r="LVU67" s="1420"/>
      <c r="LVV67" s="1420"/>
      <c r="LVW67" s="1420"/>
      <c r="LVX67" s="868"/>
      <c r="LVY67" s="615"/>
      <c r="LVZ67" s="615"/>
      <c r="LWA67" s="615"/>
      <c r="LWB67" s="869"/>
      <c r="LWC67" s="615"/>
      <c r="LWD67" s="615"/>
      <c r="LWE67" s="615"/>
      <c r="LWF67" s="615"/>
      <c r="LWG67" s="615"/>
      <c r="LWH67" s="615"/>
      <c r="LWI67" s="615"/>
      <c r="LWJ67" s="615"/>
      <c r="LWK67" s="615"/>
      <c r="LWL67" s="1420"/>
      <c r="LWM67" s="1420"/>
      <c r="LWN67" s="1420"/>
      <c r="LWO67" s="868"/>
      <c r="LWP67" s="615"/>
      <c r="LWQ67" s="615"/>
      <c r="LWR67" s="615"/>
      <c r="LWS67" s="869"/>
      <c r="LWT67" s="615"/>
      <c r="LWU67" s="615"/>
      <c r="LWV67" s="615"/>
      <c r="LWW67" s="615"/>
      <c r="LWX67" s="615"/>
      <c r="LWY67" s="615"/>
      <c r="LWZ67" s="615"/>
      <c r="LXA67" s="615"/>
      <c r="LXB67" s="615"/>
      <c r="LXC67" s="1420"/>
      <c r="LXD67" s="1420"/>
      <c r="LXE67" s="1420"/>
      <c r="LXF67" s="868"/>
      <c r="LXG67" s="615"/>
      <c r="LXH67" s="615"/>
      <c r="LXI67" s="615"/>
      <c r="LXJ67" s="869"/>
      <c r="LXK67" s="615"/>
      <c r="LXL67" s="615"/>
      <c r="LXM67" s="615"/>
      <c r="LXN67" s="615"/>
      <c r="LXO67" s="615"/>
      <c r="LXP67" s="615"/>
      <c r="LXQ67" s="615"/>
      <c r="LXR67" s="615"/>
      <c r="LXS67" s="615"/>
      <c r="LXT67" s="1420"/>
      <c r="LXU67" s="1420"/>
      <c r="LXV67" s="1420"/>
      <c r="LXW67" s="868"/>
      <c r="LXX67" s="615"/>
      <c r="LXY67" s="615"/>
      <c r="LXZ67" s="615"/>
      <c r="LYA67" s="869"/>
      <c r="LYB67" s="615"/>
      <c r="LYC67" s="615"/>
      <c r="LYD67" s="615"/>
      <c r="LYE67" s="615"/>
      <c r="LYF67" s="615"/>
      <c r="LYG67" s="615"/>
      <c r="LYH67" s="615"/>
      <c r="LYI67" s="615"/>
      <c r="LYJ67" s="615"/>
      <c r="LYK67" s="1420"/>
      <c r="LYL67" s="1420"/>
      <c r="LYM67" s="1420"/>
      <c r="LYN67" s="868"/>
      <c r="LYO67" s="615"/>
      <c r="LYP67" s="615"/>
      <c r="LYQ67" s="615"/>
      <c r="LYR67" s="869"/>
      <c r="LYS67" s="615"/>
      <c r="LYT67" s="615"/>
      <c r="LYU67" s="615"/>
      <c r="LYV67" s="615"/>
      <c r="LYW67" s="615"/>
      <c r="LYX67" s="615"/>
      <c r="LYY67" s="615"/>
      <c r="LYZ67" s="615"/>
      <c r="LZA67" s="615"/>
      <c r="LZB67" s="1420"/>
      <c r="LZC67" s="1420"/>
      <c r="LZD67" s="1420"/>
      <c r="LZE67" s="868"/>
      <c r="LZF67" s="615"/>
      <c r="LZG67" s="615"/>
      <c r="LZH67" s="615"/>
      <c r="LZI67" s="869"/>
      <c r="LZJ67" s="615"/>
      <c r="LZK67" s="615"/>
      <c r="LZL67" s="615"/>
      <c r="LZM67" s="615"/>
      <c r="LZN67" s="615"/>
      <c r="LZO67" s="615"/>
      <c r="LZP67" s="615"/>
      <c r="LZQ67" s="615"/>
      <c r="LZR67" s="615"/>
      <c r="LZS67" s="1420"/>
      <c r="LZT67" s="1420"/>
      <c r="LZU67" s="1420"/>
      <c r="LZV67" s="868"/>
      <c r="LZW67" s="615"/>
      <c r="LZX67" s="615"/>
      <c r="LZY67" s="615"/>
      <c r="LZZ67" s="869"/>
      <c r="MAA67" s="615"/>
      <c r="MAB67" s="615"/>
      <c r="MAC67" s="615"/>
      <c r="MAD67" s="615"/>
      <c r="MAE67" s="615"/>
      <c r="MAF67" s="615"/>
      <c r="MAG67" s="615"/>
      <c r="MAH67" s="615"/>
      <c r="MAI67" s="615"/>
      <c r="MAJ67" s="1420"/>
      <c r="MAK67" s="1420"/>
      <c r="MAL67" s="1420"/>
      <c r="MAM67" s="868"/>
      <c r="MAN67" s="615"/>
      <c r="MAO67" s="615"/>
      <c r="MAP67" s="615"/>
      <c r="MAQ67" s="869"/>
      <c r="MAR67" s="615"/>
      <c r="MAS67" s="615"/>
      <c r="MAT67" s="615"/>
      <c r="MAU67" s="615"/>
      <c r="MAV67" s="615"/>
      <c r="MAW67" s="615"/>
      <c r="MAX67" s="615"/>
      <c r="MAY67" s="615"/>
      <c r="MAZ67" s="615"/>
      <c r="MBA67" s="1420"/>
      <c r="MBB67" s="1420"/>
      <c r="MBC67" s="1420"/>
      <c r="MBD67" s="868"/>
      <c r="MBE67" s="615"/>
      <c r="MBF67" s="615"/>
      <c r="MBG67" s="615"/>
      <c r="MBH67" s="869"/>
      <c r="MBI67" s="615"/>
      <c r="MBJ67" s="615"/>
      <c r="MBK67" s="615"/>
      <c r="MBL67" s="615"/>
      <c r="MBM67" s="615"/>
      <c r="MBN67" s="615"/>
      <c r="MBO67" s="615"/>
      <c r="MBP67" s="615"/>
      <c r="MBQ67" s="615"/>
      <c r="MBR67" s="1420"/>
      <c r="MBS67" s="1420"/>
      <c r="MBT67" s="1420"/>
      <c r="MBU67" s="868"/>
      <c r="MBV67" s="615"/>
      <c r="MBW67" s="615"/>
      <c r="MBX67" s="615"/>
      <c r="MBY67" s="869"/>
      <c r="MBZ67" s="615"/>
      <c r="MCA67" s="615"/>
      <c r="MCB67" s="615"/>
      <c r="MCC67" s="615"/>
      <c r="MCD67" s="615"/>
      <c r="MCE67" s="615"/>
      <c r="MCF67" s="615"/>
      <c r="MCG67" s="615"/>
      <c r="MCH67" s="615"/>
      <c r="MCI67" s="1420"/>
      <c r="MCJ67" s="1420"/>
      <c r="MCK67" s="1420"/>
      <c r="MCL67" s="868"/>
      <c r="MCM67" s="615"/>
      <c r="MCN67" s="615"/>
      <c r="MCO67" s="615"/>
      <c r="MCP67" s="869"/>
      <c r="MCQ67" s="615"/>
      <c r="MCR67" s="615"/>
      <c r="MCS67" s="615"/>
      <c r="MCT67" s="615"/>
      <c r="MCU67" s="615"/>
      <c r="MCV67" s="615"/>
      <c r="MCW67" s="615"/>
      <c r="MCX67" s="615"/>
      <c r="MCY67" s="615"/>
      <c r="MCZ67" s="1420"/>
      <c r="MDA67" s="1420"/>
      <c r="MDB67" s="1420"/>
      <c r="MDC67" s="868"/>
      <c r="MDD67" s="615"/>
      <c r="MDE67" s="615"/>
      <c r="MDF67" s="615"/>
      <c r="MDG67" s="869"/>
      <c r="MDH67" s="615"/>
      <c r="MDI67" s="615"/>
      <c r="MDJ67" s="615"/>
      <c r="MDK67" s="615"/>
      <c r="MDL67" s="615"/>
      <c r="MDM67" s="615"/>
      <c r="MDN67" s="615"/>
      <c r="MDO67" s="615"/>
      <c r="MDP67" s="615"/>
      <c r="MDQ67" s="1420"/>
      <c r="MDR67" s="1420"/>
      <c r="MDS67" s="1420"/>
      <c r="MDT67" s="868"/>
      <c r="MDU67" s="615"/>
      <c r="MDV67" s="615"/>
      <c r="MDW67" s="615"/>
      <c r="MDX67" s="869"/>
      <c r="MDY67" s="615"/>
      <c r="MDZ67" s="615"/>
      <c r="MEA67" s="615"/>
      <c r="MEB67" s="615"/>
      <c r="MEC67" s="615"/>
      <c r="MED67" s="615"/>
      <c r="MEE67" s="615"/>
      <c r="MEF67" s="615"/>
      <c r="MEG67" s="615"/>
      <c r="MEH67" s="1420"/>
      <c r="MEI67" s="1420"/>
      <c r="MEJ67" s="1420"/>
      <c r="MEK67" s="868"/>
      <c r="MEL67" s="615"/>
      <c r="MEM67" s="615"/>
      <c r="MEN67" s="615"/>
      <c r="MEO67" s="869"/>
      <c r="MEP67" s="615"/>
      <c r="MEQ67" s="615"/>
      <c r="MER67" s="615"/>
      <c r="MES67" s="615"/>
      <c r="MET67" s="615"/>
      <c r="MEU67" s="615"/>
      <c r="MEV67" s="615"/>
      <c r="MEW67" s="615"/>
      <c r="MEX67" s="615"/>
      <c r="MEY67" s="1420"/>
      <c r="MEZ67" s="1420"/>
      <c r="MFA67" s="1420"/>
      <c r="MFB67" s="868"/>
      <c r="MFC67" s="615"/>
      <c r="MFD67" s="615"/>
      <c r="MFE67" s="615"/>
      <c r="MFF67" s="869"/>
      <c r="MFG67" s="615"/>
      <c r="MFH67" s="615"/>
      <c r="MFI67" s="615"/>
      <c r="MFJ67" s="615"/>
      <c r="MFK67" s="615"/>
      <c r="MFL67" s="615"/>
      <c r="MFM67" s="615"/>
      <c r="MFN67" s="615"/>
      <c r="MFO67" s="615"/>
      <c r="MFP67" s="1420"/>
      <c r="MFQ67" s="1420"/>
      <c r="MFR67" s="1420"/>
      <c r="MFS67" s="868"/>
      <c r="MFT67" s="615"/>
      <c r="MFU67" s="615"/>
      <c r="MFV67" s="615"/>
      <c r="MFW67" s="869"/>
      <c r="MFX67" s="615"/>
      <c r="MFY67" s="615"/>
      <c r="MFZ67" s="615"/>
      <c r="MGA67" s="615"/>
      <c r="MGB67" s="615"/>
      <c r="MGC67" s="615"/>
      <c r="MGD67" s="615"/>
      <c r="MGE67" s="615"/>
      <c r="MGF67" s="615"/>
      <c r="MGG67" s="1420"/>
      <c r="MGH67" s="1420"/>
      <c r="MGI67" s="1420"/>
      <c r="MGJ67" s="868"/>
      <c r="MGK67" s="615"/>
      <c r="MGL67" s="615"/>
      <c r="MGM67" s="615"/>
      <c r="MGN67" s="869"/>
      <c r="MGO67" s="615"/>
      <c r="MGP67" s="615"/>
      <c r="MGQ67" s="615"/>
      <c r="MGR67" s="615"/>
      <c r="MGS67" s="615"/>
      <c r="MGT67" s="615"/>
      <c r="MGU67" s="615"/>
      <c r="MGV67" s="615"/>
      <c r="MGW67" s="615"/>
      <c r="MGX67" s="1420"/>
      <c r="MGY67" s="1420"/>
      <c r="MGZ67" s="1420"/>
      <c r="MHA67" s="868"/>
      <c r="MHB67" s="615"/>
      <c r="MHC67" s="615"/>
      <c r="MHD67" s="615"/>
      <c r="MHE67" s="869"/>
      <c r="MHF67" s="615"/>
      <c r="MHG67" s="615"/>
      <c r="MHH67" s="615"/>
      <c r="MHI67" s="615"/>
      <c r="MHJ67" s="615"/>
      <c r="MHK67" s="615"/>
      <c r="MHL67" s="615"/>
      <c r="MHM67" s="615"/>
      <c r="MHN67" s="615"/>
      <c r="MHO67" s="1420"/>
      <c r="MHP67" s="1420"/>
      <c r="MHQ67" s="1420"/>
      <c r="MHR67" s="868"/>
      <c r="MHS67" s="615"/>
      <c r="MHT67" s="615"/>
      <c r="MHU67" s="615"/>
      <c r="MHV67" s="869"/>
      <c r="MHW67" s="615"/>
      <c r="MHX67" s="615"/>
      <c r="MHY67" s="615"/>
      <c r="MHZ67" s="615"/>
      <c r="MIA67" s="615"/>
      <c r="MIB67" s="615"/>
      <c r="MIC67" s="615"/>
      <c r="MID67" s="615"/>
      <c r="MIE67" s="615"/>
      <c r="MIF67" s="1420"/>
      <c r="MIG67" s="1420"/>
      <c r="MIH67" s="1420"/>
      <c r="MII67" s="868"/>
      <c r="MIJ67" s="615"/>
      <c r="MIK67" s="615"/>
      <c r="MIL67" s="615"/>
      <c r="MIM67" s="869"/>
      <c r="MIN67" s="615"/>
      <c r="MIO67" s="615"/>
      <c r="MIP67" s="615"/>
      <c r="MIQ67" s="615"/>
      <c r="MIR67" s="615"/>
      <c r="MIS67" s="615"/>
      <c r="MIT67" s="615"/>
      <c r="MIU67" s="615"/>
      <c r="MIV67" s="615"/>
      <c r="MIW67" s="1420"/>
      <c r="MIX67" s="1420"/>
      <c r="MIY67" s="1420"/>
      <c r="MIZ67" s="868"/>
      <c r="MJA67" s="615"/>
      <c r="MJB67" s="615"/>
      <c r="MJC67" s="615"/>
      <c r="MJD67" s="869"/>
      <c r="MJE67" s="615"/>
      <c r="MJF67" s="615"/>
      <c r="MJG67" s="615"/>
      <c r="MJH67" s="615"/>
      <c r="MJI67" s="615"/>
      <c r="MJJ67" s="615"/>
      <c r="MJK67" s="615"/>
      <c r="MJL67" s="615"/>
      <c r="MJM67" s="615"/>
      <c r="MJN67" s="1420"/>
      <c r="MJO67" s="1420"/>
      <c r="MJP67" s="1420"/>
      <c r="MJQ67" s="868"/>
      <c r="MJR67" s="615"/>
      <c r="MJS67" s="615"/>
      <c r="MJT67" s="615"/>
      <c r="MJU67" s="869"/>
      <c r="MJV67" s="615"/>
      <c r="MJW67" s="615"/>
      <c r="MJX67" s="615"/>
      <c r="MJY67" s="615"/>
      <c r="MJZ67" s="615"/>
      <c r="MKA67" s="615"/>
      <c r="MKB67" s="615"/>
      <c r="MKC67" s="615"/>
      <c r="MKD67" s="615"/>
      <c r="MKE67" s="1420"/>
      <c r="MKF67" s="1420"/>
      <c r="MKG67" s="1420"/>
      <c r="MKH67" s="868"/>
      <c r="MKI67" s="615"/>
      <c r="MKJ67" s="615"/>
      <c r="MKK67" s="615"/>
      <c r="MKL67" s="869"/>
      <c r="MKM67" s="615"/>
      <c r="MKN67" s="615"/>
      <c r="MKO67" s="615"/>
      <c r="MKP67" s="615"/>
      <c r="MKQ67" s="615"/>
      <c r="MKR67" s="615"/>
      <c r="MKS67" s="615"/>
      <c r="MKT67" s="615"/>
      <c r="MKU67" s="615"/>
      <c r="MKV67" s="1420"/>
      <c r="MKW67" s="1420"/>
      <c r="MKX67" s="1420"/>
      <c r="MKY67" s="868"/>
      <c r="MKZ67" s="615"/>
      <c r="MLA67" s="615"/>
      <c r="MLB67" s="615"/>
      <c r="MLC67" s="869"/>
      <c r="MLD67" s="615"/>
      <c r="MLE67" s="615"/>
      <c r="MLF67" s="615"/>
      <c r="MLG67" s="615"/>
      <c r="MLH67" s="615"/>
      <c r="MLI67" s="615"/>
      <c r="MLJ67" s="615"/>
      <c r="MLK67" s="615"/>
      <c r="MLL67" s="615"/>
      <c r="MLM67" s="1420"/>
      <c r="MLN67" s="1420"/>
      <c r="MLO67" s="1420"/>
      <c r="MLP67" s="868"/>
      <c r="MLQ67" s="615"/>
      <c r="MLR67" s="615"/>
      <c r="MLS67" s="615"/>
      <c r="MLT67" s="869"/>
      <c r="MLU67" s="615"/>
      <c r="MLV67" s="615"/>
      <c r="MLW67" s="615"/>
      <c r="MLX67" s="615"/>
      <c r="MLY67" s="615"/>
      <c r="MLZ67" s="615"/>
      <c r="MMA67" s="615"/>
      <c r="MMB67" s="615"/>
      <c r="MMC67" s="615"/>
      <c r="MMD67" s="1420"/>
      <c r="MME67" s="1420"/>
      <c r="MMF67" s="1420"/>
      <c r="MMG67" s="868"/>
      <c r="MMH67" s="615"/>
      <c r="MMI67" s="615"/>
      <c r="MMJ67" s="615"/>
      <c r="MMK67" s="869"/>
      <c r="MML67" s="615"/>
      <c r="MMM67" s="615"/>
      <c r="MMN67" s="615"/>
      <c r="MMO67" s="615"/>
      <c r="MMP67" s="615"/>
      <c r="MMQ67" s="615"/>
      <c r="MMR67" s="615"/>
      <c r="MMS67" s="615"/>
      <c r="MMT67" s="615"/>
      <c r="MMU67" s="1420"/>
      <c r="MMV67" s="1420"/>
      <c r="MMW67" s="1420"/>
      <c r="MMX67" s="868"/>
      <c r="MMY67" s="615"/>
      <c r="MMZ67" s="615"/>
      <c r="MNA67" s="615"/>
      <c r="MNB67" s="869"/>
      <c r="MNC67" s="615"/>
      <c r="MND67" s="615"/>
      <c r="MNE67" s="615"/>
      <c r="MNF67" s="615"/>
      <c r="MNG67" s="615"/>
      <c r="MNH67" s="615"/>
      <c r="MNI67" s="615"/>
      <c r="MNJ67" s="615"/>
      <c r="MNK67" s="615"/>
      <c r="MNL67" s="1420"/>
      <c r="MNM67" s="1420"/>
      <c r="MNN67" s="1420"/>
      <c r="MNO67" s="868"/>
      <c r="MNP67" s="615"/>
      <c r="MNQ67" s="615"/>
      <c r="MNR67" s="615"/>
      <c r="MNS67" s="869"/>
      <c r="MNT67" s="615"/>
      <c r="MNU67" s="615"/>
      <c r="MNV67" s="615"/>
      <c r="MNW67" s="615"/>
      <c r="MNX67" s="615"/>
      <c r="MNY67" s="615"/>
      <c r="MNZ67" s="615"/>
      <c r="MOA67" s="615"/>
      <c r="MOB67" s="615"/>
      <c r="MOC67" s="1420"/>
      <c r="MOD67" s="1420"/>
      <c r="MOE67" s="1420"/>
      <c r="MOF67" s="868"/>
      <c r="MOG67" s="615"/>
      <c r="MOH67" s="615"/>
      <c r="MOI67" s="615"/>
      <c r="MOJ67" s="869"/>
      <c r="MOK67" s="615"/>
      <c r="MOL67" s="615"/>
      <c r="MOM67" s="615"/>
      <c r="MON67" s="615"/>
      <c r="MOO67" s="615"/>
      <c r="MOP67" s="615"/>
      <c r="MOQ67" s="615"/>
      <c r="MOR67" s="615"/>
      <c r="MOS67" s="615"/>
      <c r="MOT67" s="1420"/>
      <c r="MOU67" s="1420"/>
      <c r="MOV67" s="1420"/>
      <c r="MOW67" s="868"/>
      <c r="MOX67" s="615"/>
      <c r="MOY67" s="615"/>
      <c r="MOZ67" s="615"/>
      <c r="MPA67" s="869"/>
      <c r="MPB67" s="615"/>
      <c r="MPC67" s="615"/>
      <c r="MPD67" s="615"/>
      <c r="MPE67" s="615"/>
      <c r="MPF67" s="615"/>
      <c r="MPG67" s="615"/>
      <c r="MPH67" s="615"/>
      <c r="MPI67" s="615"/>
      <c r="MPJ67" s="615"/>
      <c r="MPK67" s="1420"/>
      <c r="MPL67" s="1420"/>
      <c r="MPM67" s="1420"/>
      <c r="MPN67" s="868"/>
      <c r="MPO67" s="615"/>
      <c r="MPP67" s="615"/>
      <c r="MPQ67" s="615"/>
      <c r="MPR67" s="869"/>
      <c r="MPS67" s="615"/>
      <c r="MPT67" s="615"/>
      <c r="MPU67" s="615"/>
      <c r="MPV67" s="615"/>
      <c r="MPW67" s="615"/>
      <c r="MPX67" s="615"/>
      <c r="MPY67" s="615"/>
      <c r="MPZ67" s="615"/>
      <c r="MQA67" s="615"/>
      <c r="MQB67" s="1420"/>
      <c r="MQC67" s="1420"/>
      <c r="MQD67" s="1420"/>
      <c r="MQE67" s="868"/>
      <c r="MQF67" s="615"/>
      <c r="MQG67" s="615"/>
      <c r="MQH67" s="615"/>
      <c r="MQI67" s="869"/>
      <c r="MQJ67" s="615"/>
      <c r="MQK67" s="615"/>
      <c r="MQL67" s="615"/>
      <c r="MQM67" s="615"/>
      <c r="MQN67" s="615"/>
      <c r="MQO67" s="615"/>
      <c r="MQP67" s="615"/>
      <c r="MQQ67" s="615"/>
      <c r="MQR67" s="615"/>
      <c r="MQS67" s="1420"/>
      <c r="MQT67" s="1420"/>
      <c r="MQU67" s="1420"/>
      <c r="MQV67" s="868"/>
      <c r="MQW67" s="615"/>
      <c r="MQX67" s="615"/>
      <c r="MQY67" s="615"/>
      <c r="MQZ67" s="869"/>
      <c r="MRA67" s="615"/>
      <c r="MRB67" s="615"/>
      <c r="MRC67" s="615"/>
      <c r="MRD67" s="615"/>
      <c r="MRE67" s="615"/>
      <c r="MRF67" s="615"/>
      <c r="MRG67" s="615"/>
      <c r="MRH67" s="615"/>
      <c r="MRI67" s="615"/>
      <c r="MRJ67" s="1420"/>
      <c r="MRK67" s="1420"/>
      <c r="MRL67" s="1420"/>
      <c r="MRM67" s="868"/>
      <c r="MRN67" s="615"/>
      <c r="MRO67" s="615"/>
      <c r="MRP67" s="615"/>
      <c r="MRQ67" s="869"/>
      <c r="MRR67" s="615"/>
      <c r="MRS67" s="615"/>
      <c r="MRT67" s="615"/>
      <c r="MRU67" s="615"/>
      <c r="MRV67" s="615"/>
      <c r="MRW67" s="615"/>
      <c r="MRX67" s="615"/>
      <c r="MRY67" s="615"/>
      <c r="MRZ67" s="615"/>
      <c r="MSA67" s="1420"/>
      <c r="MSB67" s="1420"/>
      <c r="MSC67" s="1420"/>
      <c r="MSD67" s="868"/>
      <c r="MSE67" s="615"/>
      <c r="MSF67" s="615"/>
      <c r="MSG67" s="615"/>
      <c r="MSH67" s="869"/>
      <c r="MSI67" s="615"/>
      <c r="MSJ67" s="615"/>
      <c r="MSK67" s="615"/>
      <c r="MSL67" s="615"/>
      <c r="MSM67" s="615"/>
      <c r="MSN67" s="615"/>
      <c r="MSO67" s="615"/>
      <c r="MSP67" s="615"/>
      <c r="MSQ67" s="615"/>
      <c r="MSR67" s="1420"/>
      <c r="MSS67" s="1420"/>
      <c r="MST67" s="1420"/>
      <c r="MSU67" s="868"/>
      <c r="MSV67" s="615"/>
      <c r="MSW67" s="615"/>
      <c r="MSX67" s="615"/>
      <c r="MSY67" s="869"/>
      <c r="MSZ67" s="615"/>
      <c r="MTA67" s="615"/>
      <c r="MTB67" s="615"/>
      <c r="MTC67" s="615"/>
      <c r="MTD67" s="615"/>
      <c r="MTE67" s="615"/>
      <c r="MTF67" s="615"/>
      <c r="MTG67" s="615"/>
      <c r="MTH67" s="615"/>
      <c r="MTI67" s="1420"/>
      <c r="MTJ67" s="1420"/>
      <c r="MTK67" s="1420"/>
      <c r="MTL67" s="868"/>
      <c r="MTM67" s="615"/>
      <c r="MTN67" s="615"/>
      <c r="MTO67" s="615"/>
      <c r="MTP67" s="869"/>
      <c r="MTQ67" s="615"/>
      <c r="MTR67" s="615"/>
      <c r="MTS67" s="615"/>
      <c r="MTT67" s="615"/>
      <c r="MTU67" s="615"/>
      <c r="MTV67" s="615"/>
      <c r="MTW67" s="615"/>
      <c r="MTX67" s="615"/>
      <c r="MTY67" s="615"/>
      <c r="MTZ67" s="1420"/>
      <c r="MUA67" s="1420"/>
      <c r="MUB67" s="1420"/>
      <c r="MUC67" s="868"/>
      <c r="MUD67" s="615"/>
      <c r="MUE67" s="615"/>
      <c r="MUF67" s="615"/>
      <c r="MUG67" s="869"/>
      <c r="MUH67" s="615"/>
      <c r="MUI67" s="615"/>
      <c r="MUJ67" s="615"/>
      <c r="MUK67" s="615"/>
      <c r="MUL67" s="615"/>
      <c r="MUM67" s="615"/>
      <c r="MUN67" s="615"/>
      <c r="MUO67" s="615"/>
      <c r="MUP67" s="615"/>
      <c r="MUQ67" s="1420"/>
      <c r="MUR67" s="1420"/>
      <c r="MUS67" s="1420"/>
      <c r="MUT67" s="868"/>
      <c r="MUU67" s="615"/>
      <c r="MUV67" s="615"/>
      <c r="MUW67" s="615"/>
      <c r="MUX67" s="869"/>
      <c r="MUY67" s="615"/>
      <c r="MUZ67" s="615"/>
      <c r="MVA67" s="615"/>
      <c r="MVB67" s="615"/>
      <c r="MVC67" s="615"/>
      <c r="MVD67" s="615"/>
      <c r="MVE67" s="615"/>
      <c r="MVF67" s="615"/>
      <c r="MVG67" s="615"/>
      <c r="MVH67" s="1420"/>
      <c r="MVI67" s="1420"/>
      <c r="MVJ67" s="1420"/>
      <c r="MVK67" s="868"/>
      <c r="MVL67" s="615"/>
      <c r="MVM67" s="615"/>
      <c r="MVN67" s="615"/>
      <c r="MVO67" s="869"/>
      <c r="MVP67" s="615"/>
      <c r="MVQ67" s="615"/>
      <c r="MVR67" s="615"/>
      <c r="MVS67" s="615"/>
      <c r="MVT67" s="615"/>
      <c r="MVU67" s="615"/>
      <c r="MVV67" s="615"/>
      <c r="MVW67" s="615"/>
      <c r="MVX67" s="615"/>
      <c r="MVY67" s="1420"/>
      <c r="MVZ67" s="1420"/>
      <c r="MWA67" s="1420"/>
      <c r="MWB67" s="868"/>
      <c r="MWC67" s="615"/>
      <c r="MWD67" s="615"/>
      <c r="MWE67" s="615"/>
      <c r="MWF67" s="869"/>
      <c r="MWG67" s="615"/>
      <c r="MWH67" s="615"/>
      <c r="MWI67" s="615"/>
      <c r="MWJ67" s="615"/>
      <c r="MWK67" s="615"/>
      <c r="MWL67" s="615"/>
      <c r="MWM67" s="615"/>
      <c r="MWN67" s="615"/>
      <c r="MWO67" s="615"/>
      <c r="MWP67" s="1420"/>
      <c r="MWQ67" s="1420"/>
      <c r="MWR67" s="1420"/>
      <c r="MWS67" s="868"/>
      <c r="MWT67" s="615"/>
      <c r="MWU67" s="615"/>
      <c r="MWV67" s="615"/>
      <c r="MWW67" s="869"/>
      <c r="MWX67" s="615"/>
      <c r="MWY67" s="615"/>
      <c r="MWZ67" s="615"/>
      <c r="MXA67" s="615"/>
      <c r="MXB67" s="615"/>
      <c r="MXC67" s="615"/>
      <c r="MXD67" s="615"/>
      <c r="MXE67" s="615"/>
      <c r="MXF67" s="615"/>
      <c r="MXG67" s="1420"/>
      <c r="MXH67" s="1420"/>
      <c r="MXI67" s="1420"/>
      <c r="MXJ67" s="868"/>
      <c r="MXK67" s="615"/>
      <c r="MXL67" s="615"/>
      <c r="MXM67" s="615"/>
      <c r="MXN67" s="869"/>
      <c r="MXO67" s="615"/>
      <c r="MXP67" s="615"/>
      <c r="MXQ67" s="615"/>
      <c r="MXR67" s="615"/>
      <c r="MXS67" s="615"/>
      <c r="MXT67" s="615"/>
      <c r="MXU67" s="615"/>
      <c r="MXV67" s="615"/>
      <c r="MXW67" s="615"/>
      <c r="MXX67" s="1420"/>
      <c r="MXY67" s="1420"/>
      <c r="MXZ67" s="1420"/>
      <c r="MYA67" s="868"/>
      <c r="MYB67" s="615"/>
      <c r="MYC67" s="615"/>
      <c r="MYD67" s="615"/>
      <c r="MYE67" s="869"/>
      <c r="MYF67" s="615"/>
      <c r="MYG67" s="615"/>
      <c r="MYH67" s="615"/>
      <c r="MYI67" s="615"/>
      <c r="MYJ67" s="615"/>
      <c r="MYK67" s="615"/>
      <c r="MYL67" s="615"/>
      <c r="MYM67" s="615"/>
      <c r="MYN67" s="615"/>
      <c r="MYO67" s="1420"/>
      <c r="MYP67" s="1420"/>
      <c r="MYQ67" s="1420"/>
      <c r="MYR67" s="868"/>
      <c r="MYS67" s="615"/>
      <c r="MYT67" s="615"/>
      <c r="MYU67" s="615"/>
      <c r="MYV67" s="869"/>
      <c r="MYW67" s="615"/>
      <c r="MYX67" s="615"/>
      <c r="MYY67" s="615"/>
      <c r="MYZ67" s="615"/>
      <c r="MZA67" s="615"/>
      <c r="MZB67" s="615"/>
      <c r="MZC67" s="615"/>
      <c r="MZD67" s="615"/>
      <c r="MZE67" s="615"/>
      <c r="MZF67" s="1420"/>
      <c r="MZG67" s="1420"/>
      <c r="MZH67" s="1420"/>
      <c r="MZI67" s="868"/>
      <c r="MZJ67" s="615"/>
      <c r="MZK67" s="615"/>
      <c r="MZL67" s="615"/>
      <c r="MZM67" s="869"/>
      <c r="MZN67" s="615"/>
      <c r="MZO67" s="615"/>
      <c r="MZP67" s="615"/>
      <c r="MZQ67" s="615"/>
      <c r="MZR67" s="615"/>
      <c r="MZS67" s="615"/>
      <c r="MZT67" s="615"/>
      <c r="MZU67" s="615"/>
      <c r="MZV67" s="615"/>
      <c r="MZW67" s="1420"/>
      <c r="MZX67" s="1420"/>
      <c r="MZY67" s="1420"/>
      <c r="MZZ67" s="868"/>
      <c r="NAA67" s="615"/>
      <c r="NAB67" s="615"/>
      <c r="NAC67" s="615"/>
      <c r="NAD67" s="869"/>
      <c r="NAE67" s="615"/>
      <c r="NAF67" s="615"/>
      <c r="NAG67" s="615"/>
      <c r="NAH67" s="615"/>
      <c r="NAI67" s="615"/>
      <c r="NAJ67" s="615"/>
      <c r="NAK67" s="615"/>
      <c r="NAL67" s="615"/>
      <c r="NAM67" s="615"/>
      <c r="NAN67" s="1420"/>
      <c r="NAO67" s="1420"/>
      <c r="NAP67" s="1420"/>
      <c r="NAQ67" s="868"/>
      <c r="NAR67" s="615"/>
      <c r="NAS67" s="615"/>
      <c r="NAT67" s="615"/>
      <c r="NAU67" s="869"/>
      <c r="NAV67" s="615"/>
      <c r="NAW67" s="615"/>
      <c r="NAX67" s="615"/>
      <c r="NAY67" s="615"/>
      <c r="NAZ67" s="615"/>
      <c r="NBA67" s="615"/>
      <c r="NBB67" s="615"/>
      <c r="NBC67" s="615"/>
      <c r="NBD67" s="615"/>
      <c r="NBE67" s="1420"/>
      <c r="NBF67" s="1420"/>
      <c r="NBG67" s="1420"/>
      <c r="NBH67" s="868"/>
      <c r="NBI67" s="615"/>
      <c r="NBJ67" s="615"/>
      <c r="NBK67" s="615"/>
      <c r="NBL67" s="869"/>
      <c r="NBM67" s="615"/>
      <c r="NBN67" s="615"/>
      <c r="NBO67" s="615"/>
      <c r="NBP67" s="615"/>
      <c r="NBQ67" s="615"/>
      <c r="NBR67" s="615"/>
      <c r="NBS67" s="615"/>
      <c r="NBT67" s="615"/>
      <c r="NBU67" s="615"/>
      <c r="NBV67" s="1420"/>
      <c r="NBW67" s="1420"/>
      <c r="NBX67" s="1420"/>
      <c r="NBY67" s="868"/>
      <c r="NBZ67" s="615"/>
      <c r="NCA67" s="615"/>
      <c r="NCB67" s="615"/>
      <c r="NCC67" s="869"/>
      <c r="NCD67" s="615"/>
      <c r="NCE67" s="615"/>
      <c r="NCF67" s="615"/>
      <c r="NCG67" s="615"/>
      <c r="NCH67" s="615"/>
      <c r="NCI67" s="615"/>
      <c r="NCJ67" s="615"/>
      <c r="NCK67" s="615"/>
      <c r="NCL67" s="615"/>
      <c r="NCM67" s="1420"/>
      <c r="NCN67" s="1420"/>
      <c r="NCO67" s="1420"/>
      <c r="NCP67" s="868"/>
      <c r="NCQ67" s="615"/>
      <c r="NCR67" s="615"/>
      <c r="NCS67" s="615"/>
      <c r="NCT67" s="869"/>
      <c r="NCU67" s="615"/>
      <c r="NCV67" s="615"/>
      <c r="NCW67" s="615"/>
      <c r="NCX67" s="615"/>
      <c r="NCY67" s="615"/>
      <c r="NCZ67" s="615"/>
      <c r="NDA67" s="615"/>
      <c r="NDB67" s="615"/>
      <c r="NDC67" s="615"/>
      <c r="NDD67" s="1420"/>
      <c r="NDE67" s="1420"/>
      <c r="NDF67" s="1420"/>
      <c r="NDG67" s="868"/>
      <c r="NDH67" s="615"/>
      <c r="NDI67" s="615"/>
      <c r="NDJ67" s="615"/>
      <c r="NDK67" s="869"/>
      <c r="NDL67" s="615"/>
      <c r="NDM67" s="615"/>
      <c r="NDN67" s="615"/>
      <c r="NDO67" s="615"/>
      <c r="NDP67" s="615"/>
      <c r="NDQ67" s="615"/>
      <c r="NDR67" s="615"/>
      <c r="NDS67" s="615"/>
      <c r="NDT67" s="615"/>
      <c r="NDU67" s="1420"/>
      <c r="NDV67" s="1420"/>
      <c r="NDW67" s="1420"/>
      <c r="NDX67" s="868"/>
      <c r="NDY67" s="615"/>
      <c r="NDZ67" s="615"/>
      <c r="NEA67" s="615"/>
      <c r="NEB67" s="869"/>
      <c r="NEC67" s="615"/>
      <c r="NED67" s="615"/>
      <c r="NEE67" s="615"/>
      <c r="NEF67" s="615"/>
      <c r="NEG67" s="615"/>
      <c r="NEH67" s="615"/>
      <c r="NEI67" s="615"/>
      <c r="NEJ67" s="615"/>
      <c r="NEK67" s="615"/>
      <c r="NEL67" s="1420"/>
      <c r="NEM67" s="1420"/>
      <c r="NEN67" s="1420"/>
      <c r="NEO67" s="868"/>
      <c r="NEP67" s="615"/>
      <c r="NEQ67" s="615"/>
      <c r="NER67" s="615"/>
      <c r="NES67" s="869"/>
      <c r="NET67" s="615"/>
      <c r="NEU67" s="615"/>
      <c r="NEV67" s="615"/>
      <c r="NEW67" s="615"/>
      <c r="NEX67" s="615"/>
      <c r="NEY67" s="615"/>
      <c r="NEZ67" s="615"/>
      <c r="NFA67" s="615"/>
      <c r="NFB67" s="615"/>
      <c r="NFC67" s="1420"/>
      <c r="NFD67" s="1420"/>
      <c r="NFE67" s="1420"/>
      <c r="NFF67" s="868"/>
      <c r="NFG67" s="615"/>
      <c r="NFH67" s="615"/>
      <c r="NFI67" s="615"/>
      <c r="NFJ67" s="869"/>
      <c r="NFK67" s="615"/>
      <c r="NFL67" s="615"/>
      <c r="NFM67" s="615"/>
      <c r="NFN67" s="615"/>
      <c r="NFO67" s="615"/>
      <c r="NFP67" s="615"/>
      <c r="NFQ67" s="615"/>
      <c r="NFR67" s="615"/>
      <c r="NFS67" s="615"/>
      <c r="NFT67" s="1420"/>
      <c r="NFU67" s="1420"/>
      <c r="NFV67" s="1420"/>
      <c r="NFW67" s="868"/>
      <c r="NFX67" s="615"/>
      <c r="NFY67" s="615"/>
      <c r="NFZ67" s="615"/>
      <c r="NGA67" s="869"/>
      <c r="NGB67" s="615"/>
      <c r="NGC67" s="615"/>
      <c r="NGD67" s="615"/>
      <c r="NGE67" s="615"/>
      <c r="NGF67" s="615"/>
      <c r="NGG67" s="615"/>
      <c r="NGH67" s="615"/>
      <c r="NGI67" s="615"/>
      <c r="NGJ67" s="615"/>
      <c r="NGK67" s="1420"/>
      <c r="NGL67" s="1420"/>
      <c r="NGM67" s="1420"/>
      <c r="NGN67" s="868"/>
      <c r="NGO67" s="615"/>
      <c r="NGP67" s="615"/>
      <c r="NGQ67" s="615"/>
      <c r="NGR67" s="869"/>
      <c r="NGS67" s="615"/>
      <c r="NGT67" s="615"/>
      <c r="NGU67" s="615"/>
      <c r="NGV67" s="615"/>
      <c r="NGW67" s="615"/>
      <c r="NGX67" s="615"/>
      <c r="NGY67" s="615"/>
      <c r="NGZ67" s="615"/>
      <c r="NHA67" s="615"/>
      <c r="NHB67" s="1420"/>
      <c r="NHC67" s="1420"/>
      <c r="NHD67" s="1420"/>
      <c r="NHE67" s="868"/>
      <c r="NHF67" s="615"/>
      <c r="NHG67" s="615"/>
      <c r="NHH67" s="615"/>
      <c r="NHI67" s="869"/>
      <c r="NHJ67" s="615"/>
      <c r="NHK67" s="615"/>
      <c r="NHL67" s="615"/>
      <c r="NHM67" s="615"/>
      <c r="NHN67" s="615"/>
      <c r="NHO67" s="615"/>
      <c r="NHP67" s="615"/>
      <c r="NHQ67" s="615"/>
      <c r="NHR67" s="615"/>
      <c r="NHS67" s="1420"/>
      <c r="NHT67" s="1420"/>
      <c r="NHU67" s="1420"/>
      <c r="NHV67" s="868"/>
      <c r="NHW67" s="615"/>
      <c r="NHX67" s="615"/>
      <c r="NHY67" s="615"/>
      <c r="NHZ67" s="869"/>
      <c r="NIA67" s="615"/>
      <c r="NIB67" s="615"/>
      <c r="NIC67" s="615"/>
      <c r="NID67" s="615"/>
      <c r="NIE67" s="615"/>
      <c r="NIF67" s="615"/>
      <c r="NIG67" s="615"/>
      <c r="NIH67" s="615"/>
      <c r="NII67" s="615"/>
      <c r="NIJ67" s="1420"/>
      <c r="NIK67" s="1420"/>
      <c r="NIL67" s="1420"/>
      <c r="NIM67" s="868"/>
      <c r="NIN67" s="615"/>
      <c r="NIO67" s="615"/>
      <c r="NIP67" s="615"/>
      <c r="NIQ67" s="869"/>
      <c r="NIR67" s="615"/>
      <c r="NIS67" s="615"/>
      <c r="NIT67" s="615"/>
      <c r="NIU67" s="615"/>
      <c r="NIV67" s="615"/>
      <c r="NIW67" s="615"/>
      <c r="NIX67" s="615"/>
      <c r="NIY67" s="615"/>
      <c r="NIZ67" s="615"/>
      <c r="NJA67" s="1420"/>
      <c r="NJB67" s="1420"/>
      <c r="NJC67" s="1420"/>
      <c r="NJD67" s="868"/>
      <c r="NJE67" s="615"/>
      <c r="NJF67" s="615"/>
      <c r="NJG67" s="615"/>
      <c r="NJH67" s="869"/>
      <c r="NJI67" s="615"/>
      <c r="NJJ67" s="615"/>
      <c r="NJK67" s="615"/>
      <c r="NJL67" s="615"/>
      <c r="NJM67" s="615"/>
      <c r="NJN67" s="615"/>
      <c r="NJO67" s="615"/>
      <c r="NJP67" s="615"/>
      <c r="NJQ67" s="615"/>
      <c r="NJR67" s="1420"/>
      <c r="NJS67" s="1420"/>
      <c r="NJT67" s="1420"/>
      <c r="NJU67" s="868"/>
      <c r="NJV67" s="615"/>
      <c r="NJW67" s="615"/>
      <c r="NJX67" s="615"/>
      <c r="NJY67" s="869"/>
      <c r="NJZ67" s="615"/>
      <c r="NKA67" s="615"/>
      <c r="NKB67" s="615"/>
      <c r="NKC67" s="615"/>
      <c r="NKD67" s="615"/>
      <c r="NKE67" s="615"/>
      <c r="NKF67" s="615"/>
      <c r="NKG67" s="615"/>
      <c r="NKH67" s="615"/>
      <c r="NKI67" s="1420"/>
      <c r="NKJ67" s="1420"/>
      <c r="NKK67" s="1420"/>
      <c r="NKL67" s="868"/>
      <c r="NKM67" s="615"/>
      <c r="NKN67" s="615"/>
      <c r="NKO67" s="615"/>
      <c r="NKP67" s="869"/>
      <c r="NKQ67" s="615"/>
      <c r="NKR67" s="615"/>
      <c r="NKS67" s="615"/>
      <c r="NKT67" s="615"/>
      <c r="NKU67" s="615"/>
      <c r="NKV67" s="615"/>
      <c r="NKW67" s="615"/>
      <c r="NKX67" s="615"/>
      <c r="NKY67" s="615"/>
      <c r="NKZ67" s="1420"/>
      <c r="NLA67" s="1420"/>
      <c r="NLB67" s="1420"/>
      <c r="NLC67" s="868"/>
      <c r="NLD67" s="615"/>
      <c r="NLE67" s="615"/>
      <c r="NLF67" s="615"/>
      <c r="NLG67" s="869"/>
      <c r="NLH67" s="615"/>
      <c r="NLI67" s="615"/>
      <c r="NLJ67" s="615"/>
      <c r="NLK67" s="615"/>
      <c r="NLL67" s="615"/>
      <c r="NLM67" s="615"/>
      <c r="NLN67" s="615"/>
      <c r="NLO67" s="615"/>
      <c r="NLP67" s="615"/>
      <c r="NLQ67" s="1420"/>
      <c r="NLR67" s="1420"/>
      <c r="NLS67" s="1420"/>
      <c r="NLT67" s="868"/>
      <c r="NLU67" s="615"/>
      <c r="NLV67" s="615"/>
      <c r="NLW67" s="615"/>
      <c r="NLX67" s="869"/>
      <c r="NLY67" s="615"/>
      <c r="NLZ67" s="615"/>
      <c r="NMA67" s="615"/>
      <c r="NMB67" s="615"/>
      <c r="NMC67" s="615"/>
      <c r="NMD67" s="615"/>
      <c r="NME67" s="615"/>
      <c r="NMF67" s="615"/>
      <c r="NMG67" s="615"/>
      <c r="NMH67" s="1420"/>
      <c r="NMI67" s="1420"/>
      <c r="NMJ67" s="1420"/>
      <c r="NMK67" s="868"/>
      <c r="NML67" s="615"/>
      <c r="NMM67" s="615"/>
      <c r="NMN67" s="615"/>
      <c r="NMO67" s="869"/>
      <c r="NMP67" s="615"/>
      <c r="NMQ67" s="615"/>
      <c r="NMR67" s="615"/>
      <c r="NMS67" s="615"/>
      <c r="NMT67" s="615"/>
      <c r="NMU67" s="615"/>
      <c r="NMV67" s="615"/>
      <c r="NMW67" s="615"/>
      <c r="NMX67" s="615"/>
      <c r="NMY67" s="1420"/>
      <c r="NMZ67" s="1420"/>
      <c r="NNA67" s="1420"/>
      <c r="NNB67" s="868"/>
      <c r="NNC67" s="615"/>
      <c r="NND67" s="615"/>
      <c r="NNE67" s="615"/>
      <c r="NNF67" s="869"/>
      <c r="NNG67" s="615"/>
      <c r="NNH67" s="615"/>
      <c r="NNI67" s="615"/>
      <c r="NNJ67" s="615"/>
      <c r="NNK67" s="615"/>
      <c r="NNL67" s="615"/>
      <c r="NNM67" s="615"/>
      <c r="NNN67" s="615"/>
      <c r="NNO67" s="615"/>
      <c r="NNP67" s="1420"/>
      <c r="NNQ67" s="1420"/>
      <c r="NNR67" s="1420"/>
      <c r="NNS67" s="868"/>
      <c r="NNT67" s="615"/>
      <c r="NNU67" s="615"/>
      <c r="NNV67" s="615"/>
      <c r="NNW67" s="869"/>
      <c r="NNX67" s="615"/>
      <c r="NNY67" s="615"/>
      <c r="NNZ67" s="615"/>
      <c r="NOA67" s="615"/>
      <c r="NOB67" s="615"/>
      <c r="NOC67" s="615"/>
      <c r="NOD67" s="615"/>
      <c r="NOE67" s="615"/>
      <c r="NOF67" s="615"/>
      <c r="NOG67" s="1420"/>
      <c r="NOH67" s="1420"/>
      <c r="NOI67" s="1420"/>
      <c r="NOJ67" s="868"/>
      <c r="NOK67" s="615"/>
      <c r="NOL67" s="615"/>
      <c r="NOM67" s="615"/>
      <c r="NON67" s="869"/>
      <c r="NOO67" s="615"/>
      <c r="NOP67" s="615"/>
      <c r="NOQ67" s="615"/>
      <c r="NOR67" s="615"/>
      <c r="NOS67" s="615"/>
      <c r="NOT67" s="615"/>
      <c r="NOU67" s="615"/>
      <c r="NOV67" s="615"/>
      <c r="NOW67" s="615"/>
      <c r="NOX67" s="1420"/>
      <c r="NOY67" s="1420"/>
      <c r="NOZ67" s="1420"/>
      <c r="NPA67" s="868"/>
      <c r="NPB67" s="615"/>
      <c r="NPC67" s="615"/>
      <c r="NPD67" s="615"/>
      <c r="NPE67" s="869"/>
      <c r="NPF67" s="615"/>
      <c r="NPG67" s="615"/>
      <c r="NPH67" s="615"/>
      <c r="NPI67" s="615"/>
      <c r="NPJ67" s="615"/>
      <c r="NPK67" s="615"/>
      <c r="NPL67" s="615"/>
      <c r="NPM67" s="615"/>
      <c r="NPN67" s="615"/>
      <c r="NPO67" s="1420"/>
      <c r="NPP67" s="1420"/>
      <c r="NPQ67" s="1420"/>
      <c r="NPR67" s="868"/>
      <c r="NPS67" s="615"/>
      <c r="NPT67" s="615"/>
      <c r="NPU67" s="615"/>
      <c r="NPV67" s="869"/>
      <c r="NPW67" s="615"/>
      <c r="NPX67" s="615"/>
      <c r="NPY67" s="615"/>
      <c r="NPZ67" s="615"/>
      <c r="NQA67" s="615"/>
      <c r="NQB67" s="615"/>
      <c r="NQC67" s="615"/>
      <c r="NQD67" s="615"/>
      <c r="NQE67" s="615"/>
      <c r="NQF67" s="1420"/>
      <c r="NQG67" s="1420"/>
      <c r="NQH67" s="1420"/>
      <c r="NQI67" s="868"/>
      <c r="NQJ67" s="615"/>
      <c r="NQK67" s="615"/>
      <c r="NQL67" s="615"/>
      <c r="NQM67" s="869"/>
      <c r="NQN67" s="615"/>
      <c r="NQO67" s="615"/>
      <c r="NQP67" s="615"/>
      <c r="NQQ67" s="615"/>
      <c r="NQR67" s="615"/>
      <c r="NQS67" s="615"/>
      <c r="NQT67" s="615"/>
      <c r="NQU67" s="615"/>
      <c r="NQV67" s="615"/>
      <c r="NQW67" s="1420"/>
      <c r="NQX67" s="1420"/>
      <c r="NQY67" s="1420"/>
      <c r="NQZ67" s="868"/>
      <c r="NRA67" s="615"/>
      <c r="NRB67" s="615"/>
      <c r="NRC67" s="615"/>
      <c r="NRD67" s="869"/>
      <c r="NRE67" s="615"/>
      <c r="NRF67" s="615"/>
      <c r="NRG67" s="615"/>
      <c r="NRH67" s="615"/>
      <c r="NRI67" s="615"/>
      <c r="NRJ67" s="615"/>
      <c r="NRK67" s="615"/>
      <c r="NRL67" s="615"/>
      <c r="NRM67" s="615"/>
      <c r="NRN67" s="1420"/>
      <c r="NRO67" s="1420"/>
      <c r="NRP67" s="1420"/>
      <c r="NRQ67" s="868"/>
      <c r="NRR67" s="615"/>
      <c r="NRS67" s="615"/>
      <c r="NRT67" s="615"/>
      <c r="NRU67" s="869"/>
      <c r="NRV67" s="615"/>
      <c r="NRW67" s="615"/>
      <c r="NRX67" s="615"/>
      <c r="NRY67" s="615"/>
      <c r="NRZ67" s="615"/>
      <c r="NSA67" s="615"/>
      <c r="NSB67" s="615"/>
      <c r="NSC67" s="615"/>
      <c r="NSD67" s="615"/>
      <c r="NSE67" s="1420"/>
      <c r="NSF67" s="1420"/>
      <c r="NSG67" s="1420"/>
      <c r="NSH67" s="868"/>
      <c r="NSI67" s="615"/>
      <c r="NSJ67" s="615"/>
      <c r="NSK67" s="615"/>
      <c r="NSL67" s="869"/>
      <c r="NSM67" s="615"/>
      <c r="NSN67" s="615"/>
      <c r="NSO67" s="615"/>
      <c r="NSP67" s="615"/>
      <c r="NSQ67" s="615"/>
      <c r="NSR67" s="615"/>
      <c r="NSS67" s="615"/>
      <c r="NST67" s="615"/>
      <c r="NSU67" s="615"/>
      <c r="NSV67" s="1420"/>
      <c r="NSW67" s="1420"/>
      <c r="NSX67" s="1420"/>
      <c r="NSY67" s="868"/>
      <c r="NSZ67" s="615"/>
      <c r="NTA67" s="615"/>
      <c r="NTB67" s="615"/>
      <c r="NTC67" s="869"/>
      <c r="NTD67" s="615"/>
      <c r="NTE67" s="615"/>
      <c r="NTF67" s="615"/>
      <c r="NTG67" s="615"/>
      <c r="NTH67" s="615"/>
      <c r="NTI67" s="615"/>
      <c r="NTJ67" s="615"/>
      <c r="NTK67" s="615"/>
      <c r="NTL67" s="615"/>
      <c r="NTM67" s="1420"/>
      <c r="NTN67" s="1420"/>
      <c r="NTO67" s="1420"/>
      <c r="NTP67" s="868"/>
      <c r="NTQ67" s="615"/>
      <c r="NTR67" s="615"/>
      <c r="NTS67" s="615"/>
      <c r="NTT67" s="869"/>
      <c r="NTU67" s="615"/>
      <c r="NTV67" s="615"/>
      <c r="NTW67" s="615"/>
      <c r="NTX67" s="615"/>
      <c r="NTY67" s="615"/>
      <c r="NTZ67" s="615"/>
      <c r="NUA67" s="615"/>
      <c r="NUB67" s="615"/>
      <c r="NUC67" s="615"/>
      <c r="NUD67" s="1420"/>
      <c r="NUE67" s="1420"/>
      <c r="NUF67" s="1420"/>
      <c r="NUG67" s="868"/>
      <c r="NUH67" s="615"/>
      <c r="NUI67" s="615"/>
      <c r="NUJ67" s="615"/>
      <c r="NUK67" s="869"/>
      <c r="NUL67" s="615"/>
      <c r="NUM67" s="615"/>
      <c r="NUN67" s="615"/>
      <c r="NUO67" s="615"/>
      <c r="NUP67" s="615"/>
      <c r="NUQ67" s="615"/>
      <c r="NUR67" s="615"/>
      <c r="NUS67" s="615"/>
      <c r="NUT67" s="615"/>
      <c r="NUU67" s="1420"/>
      <c r="NUV67" s="1420"/>
      <c r="NUW67" s="1420"/>
      <c r="NUX67" s="868"/>
      <c r="NUY67" s="615"/>
      <c r="NUZ67" s="615"/>
      <c r="NVA67" s="615"/>
      <c r="NVB67" s="869"/>
      <c r="NVC67" s="615"/>
      <c r="NVD67" s="615"/>
      <c r="NVE67" s="615"/>
      <c r="NVF67" s="615"/>
      <c r="NVG67" s="615"/>
      <c r="NVH67" s="615"/>
      <c r="NVI67" s="615"/>
      <c r="NVJ67" s="615"/>
      <c r="NVK67" s="615"/>
      <c r="NVL67" s="1420"/>
      <c r="NVM67" s="1420"/>
      <c r="NVN67" s="1420"/>
      <c r="NVO67" s="868"/>
      <c r="NVP67" s="615"/>
      <c r="NVQ67" s="615"/>
      <c r="NVR67" s="615"/>
      <c r="NVS67" s="869"/>
      <c r="NVT67" s="615"/>
      <c r="NVU67" s="615"/>
      <c r="NVV67" s="615"/>
      <c r="NVW67" s="615"/>
      <c r="NVX67" s="615"/>
      <c r="NVY67" s="615"/>
      <c r="NVZ67" s="615"/>
      <c r="NWA67" s="615"/>
      <c r="NWB67" s="615"/>
      <c r="NWC67" s="1420"/>
      <c r="NWD67" s="1420"/>
      <c r="NWE67" s="1420"/>
      <c r="NWF67" s="868"/>
      <c r="NWG67" s="615"/>
      <c r="NWH67" s="615"/>
      <c r="NWI67" s="615"/>
      <c r="NWJ67" s="869"/>
      <c r="NWK67" s="615"/>
      <c r="NWL67" s="615"/>
      <c r="NWM67" s="615"/>
      <c r="NWN67" s="615"/>
      <c r="NWO67" s="615"/>
      <c r="NWP67" s="615"/>
      <c r="NWQ67" s="615"/>
      <c r="NWR67" s="615"/>
      <c r="NWS67" s="615"/>
      <c r="NWT67" s="1420"/>
      <c r="NWU67" s="1420"/>
      <c r="NWV67" s="1420"/>
      <c r="NWW67" s="868"/>
      <c r="NWX67" s="615"/>
      <c r="NWY67" s="615"/>
      <c r="NWZ67" s="615"/>
      <c r="NXA67" s="869"/>
      <c r="NXB67" s="615"/>
      <c r="NXC67" s="615"/>
      <c r="NXD67" s="615"/>
      <c r="NXE67" s="615"/>
      <c r="NXF67" s="615"/>
      <c r="NXG67" s="615"/>
      <c r="NXH67" s="615"/>
      <c r="NXI67" s="615"/>
      <c r="NXJ67" s="615"/>
      <c r="NXK67" s="1420"/>
      <c r="NXL67" s="1420"/>
      <c r="NXM67" s="1420"/>
      <c r="NXN67" s="868"/>
      <c r="NXO67" s="615"/>
      <c r="NXP67" s="615"/>
      <c r="NXQ67" s="615"/>
      <c r="NXR67" s="869"/>
      <c r="NXS67" s="615"/>
      <c r="NXT67" s="615"/>
      <c r="NXU67" s="615"/>
      <c r="NXV67" s="615"/>
      <c r="NXW67" s="615"/>
      <c r="NXX67" s="615"/>
      <c r="NXY67" s="615"/>
      <c r="NXZ67" s="615"/>
      <c r="NYA67" s="615"/>
      <c r="NYB67" s="1420"/>
      <c r="NYC67" s="1420"/>
      <c r="NYD67" s="1420"/>
      <c r="NYE67" s="868"/>
      <c r="NYF67" s="615"/>
      <c r="NYG67" s="615"/>
      <c r="NYH67" s="615"/>
      <c r="NYI67" s="869"/>
      <c r="NYJ67" s="615"/>
      <c r="NYK67" s="615"/>
      <c r="NYL67" s="615"/>
      <c r="NYM67" s="615"/>
      <c r="NYN67" s="615"/>
      <c r="NYO67" s="615"/>
      <c r="NYP67" s="615"/>
      <c r="NYQ67" s="615"/>
      <c r="NYR67" s="615"/>
      <c r="NYS67" s="1420"/>
      <c r="NYT67" s="1420"/>
      <c r="NYU67" s="1420"/>
      <c r="NYV67" s="868"/>
      <c r="NYW67" s="615"/>
      <c r="NYX67" s="615"/>
      <c r="NYY67" s="615"/>
      <c r="NYZ67" s="869"/>
      <c r="NZA67" s="615"/>
      <c r="NZB67" s="615"/>
      <c r="NZC67" s="615"/>
      <c r="NZD67" s="615"/>
      <c r="NZE67" s="615"/>
      <c r="NZF67" s="615"/>
      <c r="NZG67" s="615"/>
      <c r="NZH67" s="615"/>
      <c r="NZI67" s="615"/>
      <c r="NZJ67" s="1420"/>
      <c r="NZK67" s="1420"/>
      <c r="NZL67" s="1420"/>
      <c r="NZM67" s="868"/>
      <c r="NZN67" s="615"/>
      <c r="NZO67" s="615"/>
      <c r="NZP67" s="615"/>
      <c r="NZQ67" s="869"/>
      <c r="NZR67" s="615"/>
      <c r="NZS67" s="615"/>
      <c r="NZT67" s="615"/>
      <c r="NZU67" s="615"/>
      <c r="NZV67" s="615"/>
      <c r="NZW67" s="615"/>
      <c r="NZX67" s="615"/>
      <c r="NZY67" s="615"/>
      <c r="NZZ67" s="615"/>
      <c r="OAA67" s="1420"/>
      <c r="OAB67" s="1420"/>
      <c r="OAC67" s="1420"/>
      <c r="OAD67" s="868"/>
      <c r="OAE67" s="615"/>
      <c r="OAF67" s="615"/>
      <c r="OAG67" s="615"/>
      <c r="OAH67" s="869"/>
      <c r="OAI67" s="615"/>
      <c r="OAJ67" s="615"/>
      <c r="OAK67" s="615"/>
      <c r="OAL67" s="615"/>
      <c r="OAM67" s="615"/>
      <c r="OAN67" s="615"/>
      <c r="OAO67" s="615"/>
      <c r="OAP67" s="615"/>
      <c r="OAQ67" s="615"/>
      <c r="OAR67" s="1420"/>
      <c r="OAS67" s="1420"/>
      <c r="OAT67" s="1420"/>
      <c r="OAU67" s="868"/>
      <c r="OAV67" s="615"/>
      <c r="OAW67" s="615"/>
      <c r="OAX67" s="615"/>
      <c r="OAY67" s="869"/>
      <c r="OAZ67" s="615"/>
      <c r="OBA67" s="615"/>
      <c r="OBB67" s="615"/>
      <c r="OBC67" s="615"/>
      <c r="OBD67" s="615"/>
      <c r="OBE67" s="615"/>
      <c r="OBF67" s="615"/>
      <c r="OBG67" s="615"/>
      <c r="OBH67" s="615"/>
      <c r="OBI67" s="1420"/>
      <c r="OBJ67" s="1420"/>
      <c r="OBK67" s="1420"/>
      <c r="OBL67" s="868"/>
      <c r="OBM67" s="615"/>
      <c r="OBN67" s="615"/>
      <c r="OBO67" s="615"/>
      <c r="OBP67" s="869"/>
      <c r="OBQ67" s="615"/>
      <c r="OBR67" s="615"/>
      <c r="OBS67" s="615"/>
      <c r="OBT67" s="615"/>
      <c r="OBU67" s="615"/>
      <c r="OBV67" s="615"/>
      <c r="OBW67" s="615"/>
      <c r="OBX67" s="615"/>
      <c r="OBY67" s="615"/>
      <c r="OBZ67" s="1420"/>
      <c r="OCA67" s="1420"/>
      <c r="OCB67" s="1420"/>
      <c r="OCC67" s="868"/>
      <c r="OCD67" s="615"/>
      <c r="OCE67" s="615"/>
      <c r="OCF67" s="615"/>
      <c r="OCG67" s="869"/>
      <c r="OCH67" s="615"/>
      <c r="OCI67" s="615"/>
      <c r="OCJ67" s="615"/>
      <c r="OCK67" s="615"/>
      <c r="OCL67" s="615"/>
      <c r="OCM67" s="615"/>
      <c r="OCN67" s="615"/>
      <c r="OCO67" s="615"/>
      <c r="OCP67" s="615"/>
      <c r="OCQ67" s="1420"/>
      <c r="OCR67" s="1420"/>
      <c r="OCS67" s="1420"/>
      <c r="OCT67" s="868"/>
      <c r="OCU67" s="615"/>
      <c r="OCV67" s="615"/>
      <c r="OCW67" s="615"/>
      <c r="OCX67" s="869"/>
      <c r="OCY67" s="615"/>
      <c r="OCZ67" s="615"/>
      <c r="ODA67" s="615"/>
      <c r="ODB67" s="615"/>
      <c r="ODC67" s="615"/>
      <c r="ODD67" s="615"/>
      <c r="ODE67" s="615"/>
      <c r="ODF67" s="615"/>
      <c r="ODG67" s="615"/>
      <c r="ODH67" s="1420"/>
      <c r="ODI67" s="1420"/>
      <c r="ODJ67" s="1420"/>
      <c r="ODK67" s="868"/>
      <c r="ODL67" s="615"/>
      <c r="ODM67" s="615"/>
      <c r="ODN67" s="615"/>
      <c r="ODO67" s="869"/>
      <c r="ODP67" s="615"/>
      <c r="ODQ67" s="615"/>
      <c r="ODR67" s="615"/>
      <c r="ODS67" s="615"/>
      <c r="ODT67" s="615"/>
      <c r="ODU67" s="615"/>
      <c r="ODV67" s="615"/>
      <c r="ODW67" s="615"/>
      <c r="ODX67" s="615"/>
      <c r="ODY67" s="1420"/>
      <c r="ODZ67" s="1420"/>
      <c r="OEA67" s="1420"/>
      <c r="OEB67" s="868"/>
      <c r="OEC67" s="615"/>
      <c r="OED67" s="615"/>
      <c r="OEE67" s="615"/>
      <c r="OEF67" s="869"/>
      <c r="OEG67" s="615"/>
      <c r="OEH67" s="615"/>
      <c r="OEI67" s="615"/>
      <c r="OEJ67" s="615"/>
      <c r="OEK67" s="615"/>
      <c r="OEL67" s="615"/>
      <c r="OEM67" s="615"/>
      <c r="OEN67" s="615"/>
      <c r="OEO67" s="615"/>
      <c r="OEP67" s="1420"/>
      <c r="OEQ67" s="1420"/>
      <c r="OER67" s="1420"/>
      <c r="OES67" s="868"/>
      <c r="OET67" s="615"/>
      <c r="OEU67" s="615"/>
      <c r="OEV67" s="615"/>
      <c r="OEW67" s="869"/>
      <c r="OEX67" s="615"/>
      <c r="OEY67" s="615"/>
      <c r="OEZ67" s="615"/>
      <c r="OFA67" s="615"/>
      <c r="OFB67" s="615"/>
      <c r="OFC67" s="615"/>
      <c r="OFD67" s="615"/>
      <c r="OFE67" s="615"/>
      <c r="OFF67" s="615"/>
      <c r="OFG67" s="1420"/>
      <c r="OFH67" s="1420"/>
      <c r="OFI67" s="1420"/>
      <c r="OFJ67" s="868"/>
      <c r="OFK67" s="615"/>
      <c r="OFL67" s="615"/>
      <c r="OFM67" s="615"/>
      <c r="OFN67" s="869"/>
      <c r="OFO67" s="615"/>
      <c r="OFP67" s="615"/>
      <c r="OFQ67" s="615"/>
      <c r="OFR67" s="615"/>
      <c r="OFS67" s="615"/>
      <c r="OFT67" s="615"/>
      <c r="OFU67" s="615"/>
      <c r="OFV67" s="615"/>
      <c r="OFW67" s="615"/>
      <c r="OFX67" s="1420"/>
      <c r="OFY67" s="1420"/>
      <c r="OFZ67" s="1420"/>
      <c r="OGA67" s="868"/>
      <c r="OGB67" s="615"/>
      <c r="OGC67" s="615"/>
      <c r="OGD67" s="615"/>
      <c r="OGE67" s="869"/>
      <c r="OGF67" s="615"/>
      <c r="OGG67" s="615"/>
      <c r="OGH67" s="615"/>
      <c r="OGI67" s="615"/>
      <c r="OGJ67" s="615"/>
      <c r="OGK67" s="615"/>
      <c r="OGL67" s="615"/>
      <c r="OGM67" s="615"/>
      <c r="OGN67" s="615"/>
      <c r="OGO67" s="1420"/>
      <c r="OGP67" s="1420"/>
      <c r="OGQ67" s="1420"/>
      <c r="OGR67" s="868"/>
      <c r="OGS67" s="615"/>
      <c r="OGT67" s="615"/>
      <c r="OGU67" s="615"/>
      <c r="OGV67" s="869"/>
      <c r="OGW67" s="615"/>
      <c r="OGX67" s="615"/>
      <c r="OGY67" s="615"/>
      <c r="OGZ67" s="615"/>
      <c r="OHA67" s="615"/>
      <c r="OHB67" s="615"/>
      <c r="OHC67" s="615"/>
      <c r="OHD67" s="615"/>
      <c r="OHE67" s="615"/>
      <c r="OHF67" s="1420"/>
      <c r="OHG67" s="1420"/>
      <c r="OHH67" s="1420"/>
      <c r="OHI67" s="868"/>
      <c r="OHJ67" s="615"/>
      <c r="OHK67" s="615"/>
      <c r="OHL67" s="615"/>
      <c r="OHM67" s="869"/>
      <c r="OHN67" s="615"/>
      <c r="OHO67" s="615"/>
      <c r="OHP67" s="615"/>
      <c r="OHQ67" s="615"/>
      <c r="OHR67" s="615"/>
      <c r="OHS67" s="615"/>
      <c r="OHT67" s="615"/>
      <c r="OHU67" s="615"/>
      <c r="OHV67" s="615"/>
      <c r="OHW67" s="1420"/>
      <c r="OHX67" s="1420"/>
      <c r="OHY67" s="1420"/>
      <c r="OHZ67" s="868"/>
      <c r="OIA67" s="615"/>
      <c r="OIB67" s="615"/>
      <c r="OIC67" s="615"/>
      <c r="OID67" s="869"/>
      <c r="OIE67" s="615"/>
      <c r="OIF67" s="615"/>
      <c r="OIG67" s="615"/>
      <c r="OIH67" s="615"/>
      <c r="OII67" s="615"/>
      <c r="OIJ67" s="615"/>
      <c r="OIK67" s="615"/>
      <c r="OIL67" s="615"/>
      <c r="OIM67" s="615"/>
      <c r="OIN67" s="1420"/>
      <c r="OIO67" s="1420"/>
      <c r="OIP67" s="1420"/>
      <c r="OIQ67" s="868"/>
      <c r="OIR67" s="615"/>
      <c r="OIS67" s="615"/>
      <c r="OIT67" s="615"/>
      <c r="OIU67" s="869"/>
      <c r="OIV67" s="615"/>
      <c r="OIW67" s="615"/>
      <c r="OIX67" s="615"/>
      <c r="OIY67" s="615"/>
      <c r="OIZ67" s="615"/>
      <c r="OJA67" s="615"/>
      <c r="OJB67" s="615"/>
      <c r="OJC67" s="615"/>
      <c r="OJD67" s="615"/>
      <c r="OJE67" s="1420"/>
      <c r="OJF67" s="1420"/>
      <c r="OJG67" s="1420"/>
      <c r="OJH67" s="868"/>
      <c r="OJI67" s="615"/>
      <c r="OJJ67" s="615"/>
      <c r="OJK67" s="615"/>
      <c r="OJL67" s="869"/>
      <c r="OJM67" s="615"/>
      <c r="OJN67" s="615"/>
      <c r="OJO67" s="615"/>
      <c r="OJP67" s="615"/>
      <c r="OJQ67" s="615"/>
      <c r="OJR67" s="615"/>
      <c r="OJS67" s="615"/>
      <c r="OJT67" s="615"/>
      <c r="OJU67" s="615"/>
      <c r="OJV67" s="1420"/>
      <c r="OJW67" s="1420"/>
      <c r="OJX67" s="1420"/>
      <c r="OJY67" s="868"/>
      <c r="OJZ67" s="615"/>
      <c r="OKA67" s="615"/>
      <c r="OKB67" s="615"/>
      <c r="OKC67" s="869"/>
      <c r="OKD67" s="615"/>
      <c r="OKE67" s="615"/>
      <c r="OKF67" s="615"/>
      <c r="OKG67" s="615"/>
      <c r="OKH67" s="615"/>
      <c r="OKI67" s="615"/>
      <c r="OKJ67" s="615"/>
      <c r="OKK67" s="615"/>
      <c r="OKL67" s="615"/>
      <c r="OKM67" s="1420"/>
      <c r="OKN67" s="1420"/>
      <c r="OKO67" s="1420"/>
      <c r="OKP67" s="868"/>
      <c r="OKQ67" s="615"/>
      <c r="OKR67" s="615"/>
      <c r="OKS67" s="615"/>
      <c r="OKT67" s="869"/>
      <c r="OKU67" s="615"/>
      <c r="OKV67" s="615"/>
      <c r="OKW67" s="615"/>
      <c r="OKX67" s="615"/>
      <c r="OKY67" s="615"/>
      <c r="OKZ67" s="615"/>
      <c r="OLA67" s="615"/>
      <c r="OLB67" s="615"/>
      <c r="OLC67" s="615"/>
      <c r="OLD67" s="1420"/>
      <c r="OLE67" s="1420"/>
      <c r="OLF67" s="1420"/>
      <c r="OLG67" s="868"/>
      <c r="OLH67" s="615"/>
      <c r="OLI67" s="615"/>
      <c r="OLJ67" s="615"/>
      <c r="OLK67" s="869"/>
      <c r="OLL67" s="615"/>
      <c r="OLM67" s="615"/>
      <c r="OLN67" s="615"/>
      <c r="OLO67" s="615"/>
      <c r="OLP67" s="615"/>
      <c r="OLQ67" s="615"/>
      <c r="OLR67" s="615"/>
      <c r="OLS67" s="615"/>
      <c r="OLT67" s="615"/>
      <c r="OLU67" s="1420"/>
      <c r="OLV67" s="1420"/>
      <c r="OLW67" s="1420"/>
      <c r="OLX67" s="868"/>
      <c r="OLY67" s="615"/>
      <c r="OLZ67" s="615"/>
      <c r="OMA67" s="615"/>
      <c r="OMB67" s="869"/>
      <c r="OMC67" s="615"/>
      <c r="OMD67" s="615"/>
      <c r="OME67" s="615"/>
      <c r="OMF67" s="615"/>
      <c r="OMG67" s="615"/>
      <c r="OMH67" s="615"/>
      <c r="OMI67" s="615"/>
      <c r="OMJ67" s="615"/>
      <c r="OMK67" s="615"/>
      <c r="OML67" s="1420"/>
      <c r="OMM67" s="1420"/>
      <c r="OMN67" s="1420"/>
      <c r="OMO67" s="868"/>
      <c r="OMP67" s="615"/>
      <c r="OMQ67" s="615"/>
      <c r="OMR67" s="615"/>
      <c r="OMS67" s="869"/>
      <c r="OMT67" s="615"/>
      <c r="OMU67" s="615"/>
      <c r="OMV67" s="615"/>
      <c r="OMW67" s="615"/>
      <c r="OMX67" s="615"/>
      <c r="OMY67" s="615"/>
      <c r="OMZ67" s="615"/>
      <c r="ONA67" s="615"/>
      <c r="ONB67" s="615"/>
      <c r="ONC67" s="1420"/>
      <c r="OND67" s="1420"/>
      <c r="ONE67" s="1420"/>
      <c r="ONF67" s="868"/>
      <c r="ONG67" s="615"/>
      <c r="ONH67" s="615"/>
      <c r="ONI67" s="615"/>
      <c r="ONJ67" s="869"/>
      <c r="ONK67" s="615"/>
      <c r="ONL67" s="615"/>
      <c r="ONM67" s="615"/>
      <c r="ONN67" s="615"/>
      <c r="ONO67" s="615"/>
      <c r="ONP67" s="615"/>
      <c r="ONQ67" s="615"/>
      <c r="ONR67" s="615"/>
      <c r="ONS67" s="615"/>
      <c r="ONT67" s="1420"/>
      <c r="ONU67" s="1420"/>
      <c r="ONV67" s="1420"/>
      <c r="ONW67" s="868"/>
      <c r="ONX67" s="615"/>
      <c r="ONY67" s="615"/>
      <c r="ONZ67" s="615"/>
      <c r="OOA67" s="869"/>
      <c r="OOB67" s="615"/>
      <c r="OOC67" s="615"/>
      <c r="OOD67" s="615"/>
      <c r="OOE67" s="615"/>
      <c r="OOF67" s="615"/>
      <c r="OOG67" s="615"/>
      <c r="OOH67" s="615"/>
      <c r="OOI67" s="615"/>
      <c r="OOJ67" s="615"/>
      <c r="OOK67" s="1420"/>
      <c r="OOL67" s="1420"/>
      <c r="OOM67" s="1420"/>
      <c r="OON67" s="868"/>
      <c r="OOO67" s="615"/>
      <c r="OOP67" s="615"/>
      <c r="OOQ67" s="615"/>
      <c r="OOR67" s="869"/>
      <c r="OOS67" s="615"/>
      <c r="OOT67" s="615"/>
      <c r="OOU67" s="615"/>
      <c r="OOV67" s="615"/>
      <c r="OOW67" s="615"/>
      <c r="OOX67" s="615"/>
      <c r="OOY67" s="615"/>
      <c r="OOZ67" s="615"/>
      <c r="OPA67" s="615"/>
      <c r="OPB67" s="1420"/>
      <c r="OPC67" s="1420"/>
      <c r="OPD67" s="1420"/>
      <c r="OPE67" s="868"/>
      <c r="OPF67" s="615"/>
      <c r="OPG67" s="615"/>
      <c r="OPH67" s="615"/>
      <c r="OPI67" s="869"/>
      <c r="OPJ67" s="615"/>
      <c r="OPK67" s="615"/>
      <c r="OPL67" s="615"/>
      <c r="OPM67" s="615"/>
      <c r="OPN67" s="615"/>
      <c r="OPO67" s="615"/>
      <c r="OPP67" s="615"/>
      <c r="OPQ67" s="615"/>
      <c r="OPR67" s="615"/>
      <c r="OPS67" s="1420"/>
      <c r="OPT67" s="1420"/>
      <c r="OPU67" s="1420"/>
      <c r="OPV67" s="868"/>
      <c r="OPW67" s="615"/>
      <c r="OPX67" s="615"/>
      <c r="OPY67" s="615"/>
      <c r="OPZ67" s="869"/>
      <c r="OQA67" s="615"/>
      <c r="OQB67" s="615"/>
      <c r="OQC67" s="615"/>
      <c r="OQD67" s="615"/>
      <c r="OQE67" s="615"/>
      <c r="OQF67" s="615"/>
      <c r="OQG67" s="615"/>
      <c r="OQH67" s="615"/>
      <c r="OQI67" s="615"/>
      <c r="OQJ67" s="1420"/>
      <c r="OQK67" s="1420"/>
      <c r="OQL67" s="1420"/>
      <c r="OQM67" s="868"/>
      <c r="OQN67" s="615"/>
      <c r="OQO67" s="615"/>
      <c r="OQP67" s="615"/>
      <c r="OQQ67" s="869"/>
      <c r="OQR67" s="615"/>
      <c r="OQS67" s="615"/>
      <c r="OQT67" s="615"/>
      <c r="OQU67" s="615"/>
      <c r="OQV67" s="615"/>
      <c r="OQW67" s="615"/>
      <c r="OQX67" s="615"/>
      <c r="OQY67" s="615"/>
      <c r="OQZ67" s="615"/>
      <c r="ORA67" s="1420"/>
      <c r="ORB67" s="1420"/>
      <c r="ORC67" s="1420"/>
      <c r="ORD67" s="868"/>
      <c r="ORE67" s="615"/>
      <c r="ORF67" s="615"/>
      <c r="ORG67" s="615"/>
      <c r="ORH67" s="869"/>
      <c r="ORI67" s="615"/>
      <c r="ORJ67" s="615"/>
      <c r="ORK67" s="615"/>
      <c r="ORL67" s="615"/>
      <c r="ORM67" s="615"/>
      <c r="ORN67" s="615"/>
      <c r="ORO67" s="615"/>
      <c r="ORP67" s="615"/>
      <c r="ORQ67" s="615"/>
      <c r="ORR67" s="1420"/>
      <c r="ORS67" s="1420"/>
      <c r="ORT67" s="1420"/>
      <c r="ORU67" s="868"/>
      <c r="ORV67" s="615"/>
      <c r="ORW67" s="615"/>
      <c r="ORX67" s="615"/>
      <c r="ORY67" s="869"/>
      <c r="ORZ67" s="615"/>
      <c r="OSA67" s="615"/>
      <c r="OSB67" s="615"/>
      <c r="OSC67" s="615"/>
      <c r="OSD67" s="615"/>
      <c r="OSE67" s="615"/>
      <c r="OSF67" s="615"/>
      <c r="OSG67" s="615"/>
      <c r="OSH67" s="615"/>
      <c r="OSI67" s="1420"/>
      <c r="OSJ67" s="1420"/>
      <c r="OSK67" s="1420"/>
      <c r="OSL67" s="868"/>
      <c r="OSM67" s="615"/>
      <c r="OSN67" s="615"/>
      <c r="OSO67" s="615"/>
      <c r="OSP67" s="869"/>
      <c r="OSQ67" s="615"/>
      <c r="OSR67" s="615"/>
      <c r="OSS67" s="615"/>
      <c r="OST67" s="615"/>
      <c r="OSU67" s="615"/>
      <c r="OSV67" s="615"/>
      <c r="OSW67" s="615"/>
      <c r="OSX67" s="615"/>
      <c r="OSY67" s="615"/>
      <c r="OSZ67" s="1420"/>
      <c r="OTA67" s="1420"/>
      <c r="OTB67" s="1420"/>
      <c r="OTC67" s="868"/>
      <c r="OTD67" s="615"/>
      <c r="OTE67" s="615"/>
      <c r="OTF67" s="615"/>
      <c r="OTG67" s="869"/>
      <c r="OTH67" s="615"/>
      <c r="OTI67" s="615"/>
      <c r="OTJ67" s="615"/>
      <c r="OTK67" s="615"/>
      <c r="OTL67" s="615"/>
      <c r="OTM67" s="615"/>
      <c r="OTN67" s="615"/>
      <c r="OTO67" s="615"/>
      <c r="OTP67" s="615"/>
      <c r="OTQ67" s="1420"/>
      <c r="OTR67" s="1420"/>
      <c r="OTS67" s="1420"/>
      <c r="OTT67" s="868"/>
      <c r="OTU67" s="615"/>
      <c r="OTV67" s="615"/>
      <c r="OTW67" s="615"/>
      <c r="OTX67" s="869"/>
      <c r="OTY67" s="615"/>
      <c r="OTZ67" s="615"/>
      <c r="OUA67" s="615"/>
      <c r="OUB67" s="615"/>
      <c r="OUC67" s="615"/>
      <c r="OUD67" s="615"/>
      <c r="OUE67" s="615"/>
      <c r="OUF67" s="615"/>
      <c r="OUG67" s="615"/>
      <c r="OUH67" s="1420"/>
      <c r="OUI67" s="1420"/>
      <c r="OUJ67" s="1420"/>
      <c r="OUK67" s="868"/>
      <c r="OUL67" s="615"/>
      <c r="OUM67" s="615"/>
      <c r="OUN67" s="615"/>
      <c r="OUO67" s="869"/>
      <c r="OUP67" s="615"/>
      <c r="OUQ67" s="615"/>
      <c r="OUR67" s="615"/>
      <c r="OUS67" s="615"/>
      <c r="OUT67" s="615"/>
      <c r="OUU67" s="615"/>
      <c r="OUV67" s="615"/>
      <c r="OUW67" s="615"/>
      <c r="OUX67" s="615"/>
      <c r="OUY67" s="1420"/>
      <c r="OUZ67" s="1420"/>
      <c r="OVA67" s="1420"/>
      <c r="OVB67" s="868"/>
      <c r="OVC67" s="615"/>
      <c r="OVD67" s="615"/>
      <c r="OVE67" s="615"/>
      <c r="OVF67" s="869"/>
      <c r="OVG67" s="615"/>
      <c r="OVH67" s="615"/>
      <c r="OVI67" s="615"/>
      <c r="OVJ67" s="615"/>
      <c r="OVK67" s="615"/>
      <c r="OVL67" s="615"/>
      <c r="OVM67" s="615"/>
      <c r="OVN67" s="615"/>
      <c r="OVO67" s="615"/>
      <c r="OVP67" s="1420"/>
      <c r="OVQ67" s="1420"/>
      <c r="OVR67" s="1420"/>
      <c r="OVS67" s="868"/>
      <c r="OVT67" s="615"/>
      <c r="OVU67" s="615"/>
      <c r="OVV67" s="615"/>
      <c r="OVW67" s="869"/>
      <c r="OVX67" s="615"/>
      <c r="OVY67" s="615"/>
      <c r="OVZ67" s="615"/>
      <c r="OWA67" s="615"/>
      <c r="OWB67" s="615"/>
      <c r="OWC67" s="615"/>
      <c r="OWD67" s="615"/>
      <c r="OWE67" s="615"/>
      <c r="OWF67" s="615"/>
      <c r="OWG67" s="1420"/>
      <c r="OWH67" s="1420"/>
      <c r="OWI67" s="1420"/>
      <c r="OWJ67" s="868"/>
      <c r="OWK67" s="615"/>
      <c r="OWL67" s="615"/>
      <c r="OWM67" s="615"/>
      <c r="OWN67" s="869"/>
      <c r="OWO67" s="615"/>
      <c r="OWP67" s="615"/>
      <c r="OWQ67" s="615"/>
      <c r="OWR67" s="615"/>
      <c r="OWS67" s="615"/>
      <c r="OWT67" s="615"/>
      <c r="OWU67" s="615"/>
      <c r="OWV67" s="615"/>
      <c r="OWW67" s="615"/>
      <c r="OWX67" s="1420"/>
      <c r="OWY67" s="1420"/>
      <c r="OWZ67" s="1420"/>
      <c r="OXA67" s="868"/>
      <c r="OXB67" s="615"/>
      <c r="OXC67" s="615"/>
      <c r="OXD67" s="615"/>
      <c r="OXE67" s="869"/>
      <c r="OXF67" s="615"/>
      <c r="OXG67" s="615"/>
      <c r="OXH67" s="615"/>
      <c r="OXI67" s="615"/>
      <c r="OXJ67" s="615"/>
      <c r="OXK67" s="615"/>
      <c r="OXL67" s="615"/>
      <c r="OXM67" s="615"/>
      <c r="OXN67" s="615"/>
      <c r="OXO67" s="1420"/>
      <c r="OXP67" s="1420"/>
      <c r="OXQ67" s="1420"/>
      <c r="OXR67" s="868"/>
      <c r="OXS67" s="615"/>
      <c r="OXT67" s="615"/>
      <c r="OXU67" s="615"/>
      <c r="OXV67" s="869"/>
      <c r="OXW67" s="615"/>
      <c r="OXX67" s="615"/>
      <c r="OXY67" s="615"/>
      <c r="OXZ67" s="615"/>
      <c r="OYA67" s="615"/>
      <c r="OYB67" s="615"/>
      <c r="OYC67" s="615"/>
      <c r="OYD67" s="615"/>
      <c r="OYE67" s="615"/>
      <c r="OYF67" s="1420"/>
      <c r="OYG67" s="1420"/>
      <c r="OYH67" s="1420"/>
      <c r="OYI67" s="868"/>
      <c r="OYJ67" s="615"/>
      <c r="OYK67" s="615"/>
      <c r="OYL67" s="615"/>
      <c r="OYM67" s="869"/>
      <c r="OYN67" s="615"/>
      <c r="OYO67" s="615"/>
      <c r="OYP67" s="615"/>
      <c r="OYQ67" s="615"/>
      <c r="OYR67" s="615"/>
      <c r="OYS67" s="615"/>
      <c r="OYT67" s="615"/>
      <c r="OYU67" s="615"/>
      <c r="OYV67" s="615"/>
      <c r="OYW67" s="1420"/>
      <c r="OYX67" s="1420"/>
      <c r="OYY67" s="1420"/>
      <c r="OYZ67" s="868"/>
      <c r="OZA67" s="615"/>
      <c r="OZB67" s="615"/>
      <c r="OZC67" s="615"/>
      <c r="OZD67" s="869"/>
      <c r="OZE67" s="615"/>
      <c r="OZF67" s="615"/>
      <c r="OZG67" s="615"/>
      <c r="OZH67" s="615"/>
      <c r="OZI67" s="615"/>
      <c r="OZJ67" s="615"/>
      <c r="OZK67" s="615"/>
      <c r="OZL67" s="615"/>
      <c r="OZM67" s="615"/>
      <c r="OZN67" s="1420"/>
      <c r="OZO67" s="1420"/>
      <c r="OZP67" s="1420"/>
      <c r="OZQ67" s="868"/>
      <c r="OZR67" s="615"/>
      <c r="OZS67" s="615"/>
      <c r="OZT67" s="615"/>
      <c r="OZU67" s="869"/>
      <c r="OZV67" s="615"/>
      <c r="OZW67" s="615"/>
      <c r="OZX67" s="615"/>
      <c r="OZY67" s="615"/>
      <c r="OZZ67" s="615"/>
      <c r="PAA67" s="615"/>
      <c r="PAB67" s="615"/>
      <c r="PAC67" s="615"/>
      <c r="PAD67" s="615"/>
      <c r="PAE67" s="1420"/>
      <c r="PAF67" s="1420"/>
      <c r="PAG67" s="1420"/>
      <c r="PAH67" s="868"/>
      <c r="PAI67" s="615"/>
      <c r="PAJ67" s="615"/>
      <c r="PAK67" s="615"/>
      <c r="PAL67" s="869"/>
      <c r="PAM67" s="615"/>
      <c r="PAN67" s="615"/>
      <c r="PAO67" s="615"/>
      <c r="PAP67" s="615"/>
      <c r="PAQ67" s="615"/>
      <c r="PAR67" s="615"/>
      <c r="PAS67" s="615"/>
      <c r="PAT67" s="615"/>
      <c r="PAU67" s="615"/>
      <c r="PAV67" s="1420"/>
      <c r="PAW67" s="1420"/>
      <c r="PAX67" s="1420"/>
      <c r="PAY67" s="868"/>
      <c r="PAZ67" s="615"/>
      <c r="PBA67" s="615"/>
      <c r="PBB67" s="615"/>
      <c r="PBC67" s="869"/>
      <c r="PBD67" s="615"/>
      <c r="PBE67" s="615"/>
      <c r="PBF67" s="615"/>
      <c r="PBG67" s="615"/>
      <c r="PBH67" s="615"/>
      <c r="PBI67" s="615"/>
      <c r="PBJ67" s="615"/>
      <c r="PBK67" s="615"/>
      <c r="PBL67" s="615"/>
      <c r="PBM67" s="1420"/>
      <c r="PBN67" s="1420"/>
      <c r="PBO67" s="1420"/>
      <c r="PBP67" s="868"/>
      <c r="PBQ67" s="615"/>
      <c r="PBR67" s="615"/>
      <c r="PBS67" s="615"/>
      <c r="PBT67" s="869"/>
      <c r="PBU67" s="615"/>
      <c r="PBV67" s="615"/>
      <c r="PBW67" s="615"/>
      <c r="PBX67" s="615"/>
      <c r="PBY67" s="615"/>
      <c r="PBZ67" s="615"/>
      <c r="PCA67" s="615"/>
      <c r="PCB67" s="615"/>
      <c r="PCC67" s="615"/>
      <c r="PCD67" s="1420"/>
      <c r="PCE67" s="1420"/>
      <c r="PCF67" s="1420"/>
      <c r="PCG67" s="868"/>
      <c r="PCH67" s="615"/>
      <c r="PCI67" s="615"/>
      <c r="PCJ67" s="615"/>
      <c r="PCK67" s="869"/>
      <c r="PCL67" s="615"/>
      <c r="PCM67" s="615"/>
      <c r="PCN67" s="615"/>
      <c r="PCO67" s="615"/>
      <c r="PCP67" s="615"/>
      <c r="PCQ67" s="615"/>
      <c r="PCR67" s="615"/>
      <c r="PCS67" s="615"/>
      <c r="PCT67" s="615"/>
      <c r="PCU67" s="1420"/>
      <c r="PCV67" s="1420"/>
      <c r="PCW67" s="1420"/>
      <c r="PCX67" s="868"/>
      <c r="PCY67" s="615"/>
      <c r="PCZ67" s="615"/>
      <c r="PDA67" s="615"/>
      <c r="PDB67" s="869"/>
      <c r="PDC67" s="615"/>
      <c r="PDD67" s="615"/>
      <c r="PDE67" s="615"/>
      <c r="PDF67" s="615"/>
      <c r="PDG67" s="615"/>
      <c r="PDH67" s="615"/>
      <c r="PDI67" s="615"/>
      <c r="PDJ67" s="615"/>
      <c r="PDK67" s="615"/>
      <c r="PDL67" s="1420"/>
      <c r="PDM67" s="1420"/>
      <c r="PDN67" s="1420"/>
      <c r="PDO67" s="868"/>
      <c r="PDP67" s="615"/>
      <c r="PDQ67" s="615"/>
      <c r="PDR67" s="615"/>
      <c r="PDS67" s="869"/>
      <c r="PDT67" s="615"/>
      <c r="PDU67" s="615"/>
      <c r="PDV67" s="615"/>
      <c r="PDW67" s="615"/>
      <c r="PDX67" s="615"/>
      <c r="PDY67" s="615"/>
      <c r="PDZ67" s="615"/>
      <c r="PEA67" s="615"/>
      <c r="PEB67" s="615"/>
      <c r="PEC67" s="1420"/>
      <c r="PED67" s="1420"/>
      <c r="PEE67" s="1420"/>
      <c r="PEF67" s="868"/>
      <c r="PEG67" s="615"/>
      <c r="PEH67" s="615"/>
      <c r="PEI67" s="615"/>
      <c r="PEJ67" s="869"/>
      <c r="PEK67" s="615"/>
      <c r="PEL67" s="615"/>
      <c r="PEM67" s="615"/>
      <c r="PEN67" s="615"/>
      <c r="PEO67" s="615"/>
      <c r="PEP67" s="615"/>
      <c r="PEQ67" s="615"/>
      <c r="PER67" s="615"/>
      <c r="PES67" s="615"/>
      <c r="PET67" s="1420"/>
      <c r="PEU67" s="1420"/>
      <c r="PEV67" s="1420"/>
      <c r="PEW67" s="868"/>
      <c r="PEX67" s="615"/>
      <c r="PEY67" s="615"/>
      <c r="PEZ67" s="615"/>
      <c r="PFA67" s="869"/>
      <c r="PFB67" s="615"/>
      <c r="PFC67" s="615"/>
      <c r="PFD67" s="615"/>
      <c r="PFE67" s="615"/>
      <c r="PFF67" s="615"/>
      <c r="PFG67" s="615"/>
      <c r="PFH67" s="615"/>
      <c r="PFI67" s="615"/>
      <c r="PFJ67" s="615"/>
      <c r="PFK67" s="1420"/>
      <c r="PFL67" s="1420"/>
      <c r="PFM67" s="1420"/>
      <c r="PFN67" s="868"/>
      <c r="PFO67" s="615"/>
      <c r="PFP67" s="615"/>
      <c r="PFQ67" s="615"/>
      <c r="PFR67" s="869"/>
      <c r="PFS67" s="615"/>
      <c r="PFT67" s="615"/>
      <c r="PFU67" s="615"/>
      <c r="PFV67" s="615"/>
      <c r="PFW67" s="615"/>
      <c r="PFX67" s="615"/>
      <c r="PFY67" s="615"/>
      <c r="PFZ67" s="615"/>
      <c r="PGA67" s="615"/>
      <c r="PGB67" s="1420"/>
      <c r="PGC67" s="1420"/>
      <c r="PGD67" s="1420"/>
      <c r="PGE67" s="868"/>
      <c r="PGF67" s="615"/>
      <c r="PGG67" s="615"/>
      <c r="PGH67" s="615"/>
      <c r="PGI67" s="869"/>
      <c r="PGJ67" s="615"/>
      <c r="PGK67" s="615"/>
      <c r="PGL67" s="615"/>
      <c r="PGM67" s="615"/>
      <c r="PGN67" s="615"/>
      <c r="PGO67" s="615"/>
      <c r="PGP67" s="615"/>
      <c r="PGQ67" s="615"/>
      <c r="PGR67" s="615"/>
      <c r="PGS67" s="1420"/>
      <c r="PGT67" s="1420"/>
      <c r="PGU67" s="1420"/>
      <c r="PGV67" s="868"/>
      <c r="PGW67" s="615"/>
      <c r="PGX67" s="615"/>
      <c r="PGY67" s="615"/>
      <c r="PGZ67" s="869"/>
      <c r="PHA67" s="615"/>
      <c r="PHB67" s="615"/>
      <c r="PHC67" s="615"/>
      <c r="PHD67" s="615"/>
      <c r="PHE67" s="615"/>
      <c r="PHF67" s="615"/>
      <c r="PHG67" s="615"/>
      <c r="PHH67" s="615"/>
      <c r="PHI67" s="615"/>
      <c r="PHJ67" s="1420"/>
      <c r="PHK67" s="1420"/>
      <c r="PHL67" s="1420"/>
      <c r="PHM67" s="868"/>
      <c r="PHN67" s="615"/>
      <c r="PHO67" s="615"/>
      <c r="PHP67" s="615"/>
      <c r="PHQ67" s="869"/>
      <c r="PHR67" s="615"/>
      <c r="PHS67" s="615"/>
      <c r="PHT67" s="615"/>
      <c r="PHU67" s="615"/>
      <c r="PHV67" s="615"/>
      <c r="PHW67" s="615"/>
      <c r="PHX67" s="615"/>
      <c r="PHY67" s="615"/>
      <c r="PHZ67" s="615"/>
      <c r="PIA67" s="1420"/>
      <c r="PIB67" s="1420"/>
      <c r="PIC67" s="1420"/>
      <c r="PID67" s="868"/>
      <c r="PIE67" s="615"/>
      <c r="PIF67" s="615"/>
      <c r="PIG67" s="615"/>
      <c r="PIH67" s="869"/>
      <c r="PII67" s="615"/>
      <c r="PIJ67" s="615"/>
      <c r="PIK67" s="615"/>
      <c r="PIL67" s="615"/>
      <c r="PIM67" s="615"/>
      <c r="PIN67" s="615"/>
      <c r="PIO67" s="615"/>
      <c r="PIP67" s="615"/>
      <c r="PIQ67" s="615"/>
      <c r="PIR67" s="1420"/>
      <c r="PIS67" s="1420"/>
      <c r="PIT67" s="1420"/>
      <c r="PIU67" s="868"/>
      <c r="PIV67" s="615"/>
      <c r="PIW67" s="615"/>
      <c r="PIX67" s="615"/>
      <c r="PIY67" s="869"/>
      <c r="PIZ67" s="615"/>
      <c r="PJA67" s="615"/>
      <c r="PJB67" s="615"/>
      <c r="PJC67" s="615"/>
      <c r="PJD67" s="615"/>
      <c r="PJE67" s="615"/>
      <c r="PJF67" s="615"/>
      <c r="PJG67" s="615"/>
      <c r="PJH67" s="615"/>
      <c r="PJI67" s="1420"/>
      <c r="PJJ67" s="1420"/>
      <c r="PJK67" s="1420"/>
      <c r="PJL67" s="868"/>
      <c r="PJM67" s="615"/>
      <c r="PJN67" s="615"/>
      <c r="PJO67" s="615"/>
      <c r="PJP67" s="869"/>
      <c r="PJQ67" s="615"/>
      <c r="PJR67" s="615"/>
      <c r="PJS67" s="615"/>
      <c r="PJT67" s="615"/>
      <c r="PJU67" s="615"/>
      <c r="PJV67" s="615"/>
      <c r="PJW67" s="615"/>
      <c r="PJX67" s="615"/>
      <c r="PJY67" s="615"/>
      <c r="PJZ67" s="1420"/>
      <c r="PKA67" s="1420"/>
      <c r="PKB67" s="1420"/>
      <c r="PKC67" s="868"/>
      <c r="PKD67" s="615"/>
      <c r="PKE67" s="615"/>
      <c r="PKF67" s="615"/>
      <c r="PKG67" s="869"/>
      <c r="PKH67" s="615"/>
      <c r="PKI67" s="615"/>
      <c r="PKJ67" s="615"/>
      <c r="PKK67" s="615"/>
      <c r="PKL67" s="615"/>
      <c r="PKM67" s="615"/>
      <c r="PKN67" s="615"/>
      <c r="PKO67" s="615"/>
      <c r="PKP67" s="615"/>
      <c r="PKQ67" s="1420"/>
      <c r="PKR67" s="1420"/>
      <c r="PKS67" s="1420"/>
      <c r="PKT67" s="868"/>
      <c r="PKU67" s="615"/>
      <c r="PKV67" s="615"/>
      <c r="PKW67" s="615"/>
      <c r="PKX67" s="869"/>
      <c r="PKY67" s="615"/>
      <c r="PKZ67" s="615"/>
      <c r="PLA67" s="615"/>
      <c r="PLB67" s="615"/>
      <c r="PLC67" s="615"/>
      <c r="PLD67" s="615"/>
      <c r="PLE67" s="615"/>
      <c r="PLF67" s="615"/>
      <c r="PLG67" s="615"/>
      <c r="PLH67" s="1420"/>
      <c r="PLI67" s="1420"/>
      <c r="PLJ67" s="1420"/>
      <c r="PLK67" s="868"/>
      <c r="PLL67" s="615"/>
      <c r="PLM67" s="615"/>
      <c r="PLN67" s="615"/>
      <c r="PLO67" s="869"/>
      <c r="PLP67" s="615"/>
      <c r="PLQ67" s="615"/>
      <c r="PLR67" s="615"/>
      <c r="PLS67" s="615"/>
      <c r="PLT67" s="615"/>
      <c r="PLU67" s="615"/>
      <c r="PLV67" s="615"/>
      <c r="PLW67" s="615"/>
      <c r="PLX67" s="615"/>
      <c r="PLY67" s="1420"/>
      <c r="PLZ67" s="1420"/>
      <c r="PMA67" s="1420"/>
      <c r="PMB67" s="868"/>
      <c r="PMC67" s="615"/>
      <c r="PMD67" s="615"/>
      <c r="PME67" s="615"/>
      <c r="PMF67" s="869"/>
      <c r="PMG67" s="615"/>
      <c r="PMH67" s="615"/>
      <c r="PMI67" s="615"/>
      <c r="PMJ67" s="615"/>
      <c r="PMK67" s="615"/>
      <c r="PML67" s="615"/>
      <c r="PMM67" s="615"/>
      <c r="PMN67" s="615"/>
      <c r="PMO67" s="615"/>
      <c r="PMP67" s="1420"/>
      <c r="PMQ67" s="1420"/>
      <c r="PMR67" s="1420"/>
      <c r="PMS67" s="868"/>
      <c r="PMT67" s="615"/>
      <c r="PMU67" s="615"/>
      <c r="PMV67" s="615"/>
      <c r="PMW67" s="869"/>
      <c r="PMX67" s="615"/>
      <c r="PMY67" s="615"/>
      <c r="PMZ67" s="615"/>
      <c r="PNA67" s="615"/>
      <c r="PNB67" s="615"/>
      <c r="PNC67" s="615"/>
      <c r="PND67" s="615"/>
      <c r="PNE67" s="615"/>
      <c r="PNF67" s="615"/>
      <c r="PNG67" s="1420"/>
      <c r="PNH67" s="1420"/>
      <c r="PNI67" s="1420"/>
      <c r="PNJ67" s="868"/>
      <c r="PNK67" s="615"/>
      <c r="PNL67" s="615"/>
      <c r="PNM67" s="615"/>
      <c r="PNN67" s="869"/>
      <c r="PNO67" s="615"/>
      <c r="PNP67" s="615"/>
      <c r="PNQ67" s="615"/>
      <c r="PNR67" s="615"/>
      <c r="PNS67" s="615"/>
      <c r="PNT67" s="615"/>
      <c r="PNU67" s="615"/>
      <c r="PNV67" s="615"/>
      <c r="PNW67" s="615"/>
      <c r="PNX67" s="1420"/>
      <c r="PNY67" s="1420"/>
      <c r="PNZ67" s="1420"/>
      <c r="POA67" s="868"/>
      <c r="POB67" s="615"/>
      <c r="POC67" s="615"/>
      <c r="POD67" s="615"/>
      <c r="POE67" s="869"/>
      <c r="POF67" s="615"/>
      <c r="POG67" s="615"/>
      <c r="POH67" s="615"/>
      <c r="POI67" s="615"/>
      <c r="POJ67" s="615"/>
      <c r="POK67" s="615"/>
      <c r="POL67" s="615"/>
      <c r="POM67" s="615"/>
      <c r="PON67" s="615"/>
      <c r="POO67" s="1420"/>
      <c r="POP67" s="1420"/>
      <c r="POQ67" s="1420"/>
      <c r="POR67" s="868"/>
      <c r="POS67" s="615"/>
      <c r="POT67" s="615"/>
      <c r="POU67" s="615"/>
      <c r="POV67" s="869"/>
      <c r="POW67" s="615"/>
      <c r="POX67" s="615"/>
      <c r="POY67" s="615"/>
      <c r="POZ67" s="615"/>
      <c r="PPA67" s="615"/>
      <c r="PPB67" s="615"/>
      <c r="PPC67" s="615"/>
      <c r="PPD67" s="615"/>
      <c r="PPE67" s="615"/>
      <c r="PPF67" s="1420"/>
      <c r="PPG67" s="1420"/>
      <c r="PPH67" s="1420"/>
      <c r="PPI67" s="868"/>
      <c r="PPJ67" s="615"/>
      <c r="PPK67" s="615"/>
      <c r="PPL67" s="615"/>
      <c r="PPM67" s="869"/>
      <c r="PPN67" s="615"/>
      <c r="PPO67" s="615"/>
      <c r="PPP67" s="615"/>
      <c r="PPQ67" s="615"/>
      <c r="PPR67" s="615"/>
      <c r="PPS67" s="615"/>
      <c r="PPT67" s="615"/>
      <c r="PPU67" s="615"/>
      <c r="PPV67" s="615"/>
      <c r="PPW67" s="1420"/>
      <c r="PPX67" s="1420"/>
      <c r="PPY67" s="1420"/>
      <c r="PPZ67" s="868"/>
      <c r="PQA67" s="615"/>
      <c r="PQB67" s="615"/>
      <c r="PQC67" s="615"/>
      <c r="PQD67" s="869"/>
      <c r="PQE67" s="615"/>
      <c r="PQF67" s="615"/>
      <c r="PQG67" s="615"/>
      <c r="PQH67" s="615"/>
      <c r="PQI67" s="615"/>
      <c r="PQJ67" s="615"/>
      <c r="PQK67" s="615"/>
      <c r="PQL67" s="615"/>
      <c r="PQM67" s="615"/>
      <c r="PQN67" s="1420"/>
      <c r="PQO67" s="1420"/>
      <c r="PQP67" s="1420"/>
      <c r="PQQ67" s="868"/>
      <c r="PQR67" s="615"/>
      <c r="PQS67" s="615"/>
      <c r="PQT67" s="615"/>
      <c r="PQU67" s="869"/>
      <c r="PQV67" s="615"/>
      <c r="PQW67" s="615"/>
      <c r="PQX67" s="615"/>
      <c r="PQY67" s="615"/>
      <c r="PQZ67" s="615"/>
      <c r="PRA67" s="615"/>
      <c r="PRB67" s="615"/>
      <c r="PRC67" s="615"/>
      <c r="PRD67" s="615"/>
      <c r="PRE67" s="1420"/>
      <c r="PRF67" s="1420"/>
      <c r="PRG67" s="1420"/>
      <c r="PRH67" s="868"/>
      <c r="PRI67" s="615"/>
      <c r="PRJ67" s="615"/>
      <c r="PRK67" s="615"/>
      <c r="PRL67" s="869"/>
      <c r="PRM67" s="615"/>
      <c r="PRN67" s="615"/>
      <c r="PRO67" s="615"/>
      <c r="PRP67" s="615"/>
      <c r="PRQ67" s="615"/>
      <c r="PRR67" s="615"/>
      <c r="PRS67" s="615"/>
      <c r="PRT67" s="615"/>
      <c r="PRU67" s="615"/>
      <c r="PRV67" s="1420"/>
      <c r="PRW67" s="1420"/>
      <c r="PRX67" s="1420"/>
      <c r="PRY67" s="868"/>
      <c r="PRZ67" s="615"/>
      <c r="PSA67" s="615"/>
      <c r="PSB67" s="615"/>
      <c r="PSC67" s="869"/>
      <c r="PSD67" s="615"/>
      <c r="PSE67" s="615"/>
      <c r="PSF67" s="615"/>
      <c r="PSG67" s="615"/>
      <c r="PSH67" s="615"/>
      <c r="PSI67" s="615"/>
      <c r="PSJ67" s="615"/>
      <c r="PSK67" s="615"/>
      <c r="PSL67" s="615"/>
      <c r="PSM67" s="1420"/>
      <c r="PSN67" s="1420"/>
      <c r="PSO67" s="1420"/>
      <c r="PSP67" s="868"/>
      <c r="PSQ67" s="615"/>
      <c r="PSR67" s="615"/>
      <c r="PSS67" s="615"/>
      <c r="PST67" s="869"/>
      <c r="PSU67" s="615"/>
      <c r="PSV67" s="615"/>
      <c r="PSW67" s="615"/>
      <c r="PSX67" s="615"/>
      <c r="PSY67" s="615"/>
      <c r="PSZ67" s="615"/>
      <c r="PTA67" s="615"/>
      <c r="PTB67" s="615"/>
      <c r="PTC67" s="615"/>
      <c r="PTD67" s="1420"/>
      <c r="PTE67" s="1420"/>
      <c r="PTF67" s="1420"/>
      <c r="PTG67" s="868"/>
      <c r="PTH67" s="615"/>
      <c r="PTI67" s="615"/>
      <c r="PTJ67" s="615"/>
      <c r="PTK67" s="869"/>
      <c r="PTL67" s="615"/>
      <c r="PTM67" s="615"/>
      <c r="PTN67" s="615"/>
      <c r="PTO67" s="615"/>
      <c r="PTP67" s="615"/>
      <c r="PTQ67" s="615"/>
      <c r="PTR67" s="615"/>
      <c r="PTS67" s="615"/>
      <c r="PTT67" s="615"/>
      <c r="PTU67" s="1420"/>
      <c r="PTV67" s="1420"/>
      <c r="PTW67" s="1420"/>
      <c r="PTX67" s="868"/>
      <c r="PTY67" s="615"/>
      <c r="PTZ67" s="615"/>
      <c r="PUA67" s="615"/>
      <c r="PUB67" s="869"/>
      <c r="PUC67" s="615"/>
      <c r="PUD67" s="615"/>
      <c r="PUE67" s="615"/>
      <c r="PUF67" s="615"/>
      <c r="PUG67" s="615"/>
      <c r="PUH67" s="615"/>
      <c r="PUI67" s="615"/>
      <c r="PUJ67" s="615"/>
      <c r="PUK67" s="615"/>
      <c r="PUL67" s="1420"/>
      <c r="PUM67" s="1420"/>
      <c r="PUN67" s="1420"/>
      <c r="PUO67" s="868"/>
      <c r="PUP67" s="615"/>
      <c r="PUQ67" s="615"/>
      <c r="PUR67" s="615"/>
      <c r="PUS67" s="869"/>
      <c r="PUT67" s="615"/>
      <c r="PUU67" s="615"/>
      <c r="PUV67" s="615"/>
      <c r="PUW67" s="615"/>
      <c r="PUX67" s="615"/>
      <c r="PUY67" s="615"/>
      <c r="PUZ67" s="615"/>
      <c r="PVA67" s="615"/>
      <c r="PVB67" s="615"/>
      <c r="PVC67" s="1420"/>
      <c r="PVD67" s="1420"/>
      <c r="PVE67" s="1420"/>
      <c r="PVF67" s="868"/>
      <c r="PVG67" s="615"/>
      <c r="PVH67" s="615"/>
      <c r="PVI67" s="615"/>
      <c r="PVJ67" s="869"/>
      <c r="PVK67" s="615"/>
      <c r="PVL67" s="615"/>
      <c r="PVM67" s="615"/>
      <c r="PVN67" s="615"/>
      <c r="PVO67" s="615"/>
      <c r="PVP67" s="615"/>
      <c r="PVQ67" s="615"/>
      <c r="PVR67" s="615"/>
      <c r="PVS67" s="615"/>
      <c r="PVT67" s="1420"/>
      <c r="PVU67" s="1420"/>
      <c r="PVV67" s="1420"/>
      <c r="PVW67" s="868"/>
      <c r="PVX67" s="615"/>
      <c r="PVY67" s="615"/>
      <c r="PVZ67" s="615"/>
      <c r="PWA67" s="869"/>
      <c r="PWB67" s="615"/>
      <c r="PWC67" s="615"/>
      <c r="PWD67" s="615"/>
      <c r="PWE67" s="615"/>
      <c r="PWF67" s="615"/>
      <c r="PWG67" s="615"/>
      <c r="PWH67" s="615"/>
      <c r="PWI67" s="615"/>
      <c r="PWJ67" s="615"/>
      <c r="PWK67" s="1420"/>
      <c r="PWL67" s="1420"/>
      <c r="PWM67" s="1420"/>
      <c r="PWN67" s="868"/>
      <c r="PWO67" s="615"/>
      <c r="PWP67" s="615"/>
      <c r="PWQ67" s="615"/>
      <c r="PWR67" s="869"/>
      <c r="PWS67" s="615"/>
      <c r="PWT67" s="615"/>
      <c r="PWU67" s="615"/>
      <c r="PWV67" s="615"/>
      <c r="PWW67" s="615"/>
      <c r="PWX67" s="615"/>
      <c r="PWY67" s="615"/>
      <c r="PWZ67" s="615"/>
      <c r="PXA67" s="615"/>
      <c r="PXB67" s="1420"/>
      <c r="PXC67" s="1420"/>
      <c r="PXD67" s="1420"/>
      <c r="PXE67" s="868"/>
      <c r="PXF67" s="615"/>
      <c r="PXG67" s="615"/>
      <c r="PXH67" s="615"/>
      <c r="PXI67" s="869"/>
      <c r="PXJ67" s="615"/>
      <c r="PXK67" s="615"/>
      <c r="PXL67" s="615"/>
      <c r="PXM67" s="615"/>
      <c r="PXN67" s="615"/>
      <c r="PXO67" s="615"/>
      <c r="PXP67" s="615"/>
      <c r="PXQ67" s="615"/>
      <c r="PXR67" s="615"/>
      <c r="PXS67" s="1420"/>
      <c r="PXT67" s="1420"/>
      <c r="PXU67" s="1420"/>
      <c r="PXV67" s="868"/>
      <c r="PXW67" s="615"/>
      <c r="PXX67" s="615"/>
      <c r="PXY67" s="615"/>
      <c r="PXZ67" s="869"/>
      <c r="PYA67" s="615"/>
      <c r="PYB67" s="615"/>
      <c r="PYC67" s="615"/>
      <c r="PYD67" s="615"/>
      <c r="PYE67" s="615"/>
      <c r="PYF67" s="615"/>
      <c r="PYG67" s="615"/>
      <c r="PYH67" s="615"/>
      <c r="PYI67" s="615"/>
      <c r="PYJ67" s="1420"/>
      <c r="PYK67" s="1420"/>
      <c r="PYL67" s="1420"/>
      <c r="PYM67" s="868"/>
      <c r="PYN67" s="615"/>
      <c r="PYO67" s="615"/>
      <c r="PYP67" s="615"/>
      <c r="PYQ67" s="869"/>
      <c r="PYR67" s="615"/>
      <c r="PYS67" s="615"/>
      <c r="PYT67" s="615"/>
      <c r="PYU67" s="615"/>
      <c r="PYV67" s="615"/>
      <c r="PYW67" s="615"/>
      <c r="PYX67" s="615"/>
      <c r="PYY67" s="615"/>
      <c r="PYZ67" s="615"/>
      <c r="PZA67" s="1420"/>
      <c r="PZB67" s="1420"/>
      <c r="PZC67" s="1420"/>
      <c r="PZD67" s="868"/>
      <c r="PZE67" s="615"/>
      <c r="PZF67" s="615"/>
      <c r="PZG67" s="615"/>
      <c r="PZH67" s="869"/>
      <c r="PZI67" s="615"/>
      <c r="PZJ67" s="615"/>
      <c r="PZK67" s="615"/>
      <c r="PZL67" s="615"/>
      <c r="PZM67" s="615"/>
      <c r="PZN67" s="615"/>
      <c r="PZO67" s="615"/>
      <c r="PZP67" s="615"/>
      <c r="PZQ67" s="615"/>
      <c r="PZR67" s="1420"/>
      <c r="PZS67" s="1420"/>
      <c r="PZT67" s="1420"/>
      <c r="PZU67" s="868"/>
      <c r="PZV67" s="615"/>
      <c r="PZW67" s="615"/>
      <c r="PZX67" s="615"/>
      <c r="PZY67" s="869"/>
      <c r="PZZ67" s="615"/>
      <c r="QAA67" s="615"/>
      <c r="QAB67" s="615"/>
      <c r="QAC67" s="615"/>
      <c r="QAD67" s="615"/>
      <c r="QAE67" s="615"/>
      <c r="QAF67" s="615"/>
      <c r="QAG67" s="615"/>
      <c r="QAH67" s="615"/>
      <c r="QAI67" s="1420"/>
      <c r="QAJ67" s="1420"/>
      <c r="QAK67" s="1420"/>
      <c r="QAL67" s="868"/>
      <c r="QAM67" s="615"/>
      <c r="QAN67" s="615"/>
      <c r="QAO67" s="615"/>
      <c r="QAP67" s="869"/>
      <c r="QAQ67" s="615"/>
      <c r="QAR67" s="615"/>
      <c r="QAS67" s="615"/>
      <c r="QAT67" s="615"/>
      <c r="QAU67" s="615"/>
      <c r="QAV67" s="615"/>
      <c r="QAW67" s="615"/>
      <c r="QAX67" s="615"/>
      <c r="QAY67" s="615"/>
      <c r="QAZ67" s="1420"/>
      <c r="QBA67" s="1420"/>
      <c r="QBB67" s="1420"/>
      <c r="QBC67" s="868"/>
      <c r="QBD67" s="615"/>
      <c r="QBE67" s="615"/>
      <c r="QBF67" s="615"/>
      <c r="QBG67" s="869"/>
      <c r="QBH67" s="615"/>
      <c r="QBI67" s="615"/>
      <c r="QBJ67" s="615"/>
      <c r="QBK67" s="615"/>
      <c r="QBL67" s="615"/>
      <c r="QBM67" s="615"/>
      <c r="QBN67" s="615"/>
      <c r="QBO67" s="615"/>
      <c r="QBP67" s="615"/>
      <c r="QBQ67" s="1420"/>
      <c r="QBR67" s="1420"/>
      <c r="QBS67" s="1420"/>
      <c r="QBT67" s="868"/>
      <c r="QBU67" s="615"/>
      <c r="QBV67" s="615"/>
      <c r="QBW67" s="615"/>
      <c r="QBX67" s="869"/>
      <c r="QBY67" s="615"/>
      <c r="QBZ67" s="615"/>
      <c r="QCA67" s="615"/>
      <c r="QCB67" s="615"/>
      <c r="QCC67" s="615"/>
      <c r="QCD67" s="615"/>
      <c r="QCE67" s="615"/>
      <c r="QCF67" s="615"/>
      <c r="QCG67" s="615"/>
      <c r="QCH67" s="1420"/>
      <c r="QCI67" s="1420"/>
      <c r="QCJ67" s="1420"/>
      <c r="QCK67" s="868"/>
      <c r="QCL67" s="615"/>
      <c r="QCM67" s="615"/>
      <c r="QCN67" s="615"/>
      <c r="QCO67" s="869"/>
      <c r="QCP67" s="615"/>
      <c r="QCQ67" s="615"/>
      <c r="QCR67" s="615"/>
      <c r="QCS67" s="615"/>
      <c r="QCT67" s="615"/>
      <c r="QCU67" s="615"/>
      <c r="QCV67" s="615"/>
      <c r="QCW67" s="615"/>
      <c r="QCX67" s="615"/>
      <c r="QCY67" s="1420"/>
      <c r="QCZ67" s="1420"/>
      <c r="QDA67" s="1420"/>
      <c r="QDB67" s="868"/>
      <c r="QDC67" s="615"/>
      <c r="QDD67" s="615"/>
      <c r="QDE67" s="615"/>
      <c r="QDF67" s="869"/>
      <c r="QDG67" s="615"/>
      <c r="QDH67" s="615"/>
      <c r="QDI67" s="615"/>
      <c r="QDJ67" s="615"/>
      <c r="QDK67" s="615"/>
      <c r="QDL67" s="615"/>
      <c r="QDM67" s="615"/>
      <c r="QDN67" s="615"/>
      <c r="QDO67" s="615"/>
      <c r="QDP67" s="1420"/>
      <c r="QDQ67" s="1420"/>
      <c r="QDR67" s="1420"/>
      <c r="QDS67" s="868"/>
      <c r="QDT67" s="615"/>
      <c r="QDU67" s="615"/>
      <c r="QDV67" s="615"/>
      <c r="QDW67" s="869"/>
      <c r="QDX67" s="615"/>
      <c r="QDY67" s="615"/>
      <c r="QDZ67" s="615"/>
      <c r="QEA67" s="615"/>
      <c r="QEB67" s="615"/>
      <c r="QEC67" s="615"/>
      <c r="QED67" s="615"/>
      <c r="QEE67" s="615"/>
      <c r="QEF67" s="615"/>
      <c r="QEG67" s="1420"/>
      <c r="QEH67" s="1420"/>
      <c r="QEI67" s="1420"/>
      <c r="QEJ67" s="868"/>
      <c r="QEK67" s="615"/>
      <c r="QEL67" s="615"/>
      <c r="QEM67" s="615"/>
      <c r="QEN67" s="869"/>
      <c r="QEO67" s="615"/>
      <c r="QEP67" s="615"/>
      <c r="QEQ67" s="615"/>
      <c r="QER67" s="615"/>
      <c r="QES67" s="615"/>
      <c r="QET67" s="615"/>
      <c r="QEU67" s="615"/>
      <c r="QEV67" s="615"/>
      <c r="QEW67" s="615"/>
      <c r="QEX67" s="1420"/>
      <c r="QEY67" s="1420"/>
      <c r="QEZ67" s="1420"/>
      <c r="QFA67" s="868"/>
      <c r="QFB67" s="615"/>
      <c r="QFC67" s="615"/>
      <c r="QFD67" s="615"/>
      <c r="QFE67" s="869"/>
      <c r="QFF67" s="615"/>
      <c r="QFG67" s="615"/>
      <c r="QFH67" s="615"/>
      <c r="QFI67" s="615"/>
      <c r="QFJ67" s="615"/>
      <c r="QFK67" s="615"/>
      <c r="QFL67" s="615"/>
      <c r="QFM67" s="615"/>
      <c r="QFN67" s="615"/>
      <c r="QFO67" s="1420"/>
      <c r="QFP67" s="1420"/>
      <c r="QFQ67" s="1420"/>
      <c r="QFR67" s="868"/>
      <c r="QFS67" s="615"/>
      <c r="QFT67" s="615"/>
      <c r="QFU67" s="615"/>
      <c r="QFV67" s="869"/>
      <c r="QFW67" s="615"/>
      <c r="QFX67" s="615"/>
      <c r="QFY67" s="615"/>
      <c r="QFZ67" s="615"/>
      <c r="QGA67" s="615"/>
      <c r="QGB67" s="615"/>
      <c r="QGC67" s="615"/>
      <c r="QGD67" s="615"/>
      <c r="QGE67" s="615"/>
      <c r="QGF67" s="1420"/>
      <c r="QGG67" s="1420"/>
      <c r="QGH67" s="1420"/>
      <c r="QGI67" s="868"/>
      <c r="QGJ67" s="615"/>
      <c r="QGK67" s="615"/>
      <c r="QGL67" s="615"/>
      <c r="QGM67" s="869"/>
      <c r="QGN67" s="615"/>
      <c r="QGO67" s="615"/>
      <c r="QGP67" s="615"/>
      <c r="QGQ67" s="615"/>
      <c r="QGR67" s="615"/>
      <c r="QGS67" s="615"/>
      <c r="QGT67" s="615"/>
      <c r="QGU67" s="615"/>
      <c r="QGV67" s="615"/>
      <c r="QGW67" s="1420"/>
      <c r="QGX67" s="1420"/>
      <c r="QGY67" s="1420"/>
      <c r="QGZ67" s="868"/>
      <c r="QHA67" s="615"/>
      <c r="QHB67" s="615"/>
      <c r="QHC67" s="615"/>
      <c r="QHD67" s="869"/>
      <c r="QHE67" s="615"/>
      <c r="QHF67" s="615"/>
      <c r="QHG67" s="615"/>
      <c r="QHH67" s="615"/>
      <c r="QHI67" s="615"/>
      <c r="QHJ67" s="615"/>
      <c r="QHK67" s="615"/>
      <c r="QHL67" s="615"/>
      <c r="QHM67" s="615"/>
      <c r="QHN67" s="1420"/>
      <c r="QHO67" s="1420"/>
      <c r="QHP67" s="1420"/>
      <c r="QHQ67" s="868"/>
      <c r="QHR67" s="615"/>
      <c r="QHS67" s="615"/>
      <c r="QHT67" s="615"/>
      <c r="QHU67" s="869"/>
      <c r="QHV67" s="615"/>
      <c r="QHW67" s="615"/>
      <c r="QHX67" s="615"/>
      <c r="QHY67" s="615"/>
      <c r="QHZ67" s="615"/>
      <c r="QIA67" s="615"/>
      <c r="QIB67" s="615"/>
      <c r="QIC67" s="615"/>
      <c r="QID67" s="615"/>
      <c r="QIE67" s="1420"/>
      <c r="QIF67" s="1420"/>
      <c r="QIG67" s="1420"/>
      <c r="QIH67" s="868"/>
      <c r="QII67" s="615"/>
      <c r="QIJ67" s="615"/>
      <c r="QIK67" s="615"/>
      <c r="QIL67" s="869"/>
      <c r="QIM67" s="615"/>
      <c r="QIN67" s="615"/>
      <c r="QIO67" s="615"/>
      <c r="QIP67" s="615"/>
      <c r="QIQ67" s="615"/>
      <c r="QIR67" s="615"/>
      <c r="QIS67" s="615"/>
      <c r="QIT67" s="615"/>
      <c r="QIU67" s="615"/>
      <c r="QIV67" s="1420"/>
      <c r="QIW67" s="1420"/>
      <c r="QIX67" s="1420"/>
      <c r="QIY67" s="868"/>
      <c r="QIZ67" s="615"/>
      <c r="QJA67" s="615"/>
      <c r="QJB67" s="615"/>
      <c r="QJC67" s="869"/>
      <c r="QJD67" s="615"/>
      <c r="QJE67" s="615"/>
      <c r="QJF67" s="615"/>
      <c r="QJG67" s="615"/>
      <c r="QJH67" s="615"/>
      <c r="QJI67" s="615"/>
      <c r="QJJ67" s="615"/>
      <c r="QJK67" s="615"/>
      <c r="QJL67" s="615"/>
      <c r="QJM67" s="1420"/>
      <c r="QJN67" s="1420"/>
      <c r="QJO67" s="1420"/>
      <c r="QJP67" s="868"/>
      <c r="QJQ67" s="615"/>
      <c r="QJR67" s="615"/>
      <c r="QJS67" s="615"/>
      <c r="QJT67" s="869"/>
      <c r="QJU67" s="615"/>
      <c r="QJV67" s="615"/>
      <c r="QJW67" s="615"/>
      <c r="QJX67" s="615"/>
      <c r="QJY67" s="615"/>
      <c r="QJZ67" s="615"/>
      <c r="QKA67" s="615"/>
      <c r="QKB67" s="615"/>
      <c r="QKC67" s="615"/>
      <c r="QKD67" s="1420"/>
      <c r="QKE67" s="1420"/>
      <c r="QKF67" s="1420"/>
      <c r="QKG67" s="868"/>
      <c r="QKH67" s="615"/>
      <c r="QKI67" s="615"/>
      <c r="QKJ67" s="615"/>
      <c r="QKK67" s="869"/>
      <c r="QKL67" s="615"/>
      <c r="QKM67" s="615"/>
      <c r="QKN67" s="615"/>
      <c r="QKO67" s="615"/>
      <c r="QKP67" s="615"/>
      <c r="QKQ67" s="615"/>
      <c r="QKR67" s="615"/>
      <c r="QKS67" s="615"/>
      <c r="QKT67" s="615"/>
      <c r="QKU67" s="1420"/>
      <c r="QKV67" s="1420"/>
      <c r="QKW67" s="1420"/>
      <c r="QKX67" s="868"/>
      <c r="QKY67" s="615"/>
      <c r="QKZ67" s="615"/>
      <c r="QLA67" s="615"/>
      <c r="QLB67" s="869"/>
      <c r="QLC67" s="615"/>
      <c r="QLD67" s="615"/>
      <c r="QLE67" s="615"/>
      <c r="QLF67" s="615"/>
      <c r="QLG67" s="615"/>
      <c r="QLH67" s="615"/>
      <c r="QLI67" s="615"/>
      <c r="QLJ67" s="615"/>
      <c r="QLK67" s="615"/>
      <c r="QLL67" s="1420"/>
      <c r="QLM67" s="1420"/>
      <c r="QLN67" s="1420"/>
      <c r="QLO67" s="868"/>
      <c r="QLP67" s="615"/>
      <c r="QLQ67" s="615"/>
      <c r="QLR67" s="615"/>
      <c r="QLS67" s="869"/>
      <c r="QLT67" s="615"/>
      <c r="QLU67" s="615"/>
      <c r="QLV67" s="615"/>
      <c r="QLW67" s="615"/>
      <c r="QLX67" s="615"/>
      <c r="QLY67" s="615"/>
      <c r="QLZ67" s="615"/>
      <c r="QMA67" s="615"/>
      <c r="QMB67" s="615"/>
      <c r="QMC67" s="1420"/>
      <c r="QMD67" s="1420"/>
      <c r="QME67" s="1420"/>
      <c r="QMF67" s="868"/>
      <c r="QMG67" s="615"/>
      <c r="QMH67" s="615"/>
      <c r="QMI67" s="615"/>
      <c r="QMJ67" s="869"/>
      <c r="QMK67" s="615"/>
      <c r="QML67" s="615"/>
      <c r="QMM67" s="615"/>
      <c r="QMN67" s="615"/>
      <c r="QMO67" s="615"/>
      <c r="QMP67" s="615"/>
      <c r="QMQ67" s="615"/>
      <c r="QMR67" s="615"/>
      <c r="QMS67" s="615"/>
      <c r="QMT67" s="1420"/>
      <c r="QMU67" s="1420"/>
      <c r="QMV67" s="1420"/>
      <c r="QMW67" s="868"/>
      <c r="QMX67" s="615"/>
      <c r="QMY67" s="615"/>
      <c r="QMZ67" s="615"/>
      <c r="QNA67" s="869"/>
      <c r="QNB67" s="615"/>
      <c r="QNC67" s="615"/>
      <c r="QND67" s="615"/>
      <c r="QNE67" s="615"/>
      <c r="QNF67" s="615"/>
      <c r="QNG67" s="615"/>
      <c r="QNH67" s="615"/>
      <c r="QNI67" s="615"/>
      <c r="QNJ67" s="615"/>
      <c r="QNK67" s="1420"/>
      <c r="QNL67" s="1420"/>
      <c r="QNM67" s="1420"/>
      <c r="QNN67" s="868"/>
      <c r="QNO67" s="615"/>
      <c r="QNP67" s="615"/>
      <c r="QNQ67" s="615"/>
      <c r="QNR67" s="869"/>
      <c r="QNS67" s="615"/>
      <c r="QNT67" s="615"/>
      <c r="QNU67" s="615"/>
      <c r="QNV67" s="615"/>
      <c r="QNW67" s="615"/>
      <c r="QNX67" s="615"/>
      <c r="QNY67" s="615"/>
      <c r="QNZ67" s="615"/>
      <c r="QOA67" s="615"/>
      <c r="QOB67" s="1420"/>
      <c r="QOC67" s="1420"/>
      <c r="QOD67" s="1420"/>
      <c r="QOE67" s="868"/>
      <c r="QOF67" s="615"/>
      <c r="QOG67" s="615"/>
      <c r="QOH67" s="615"/>
      <c r="QOI67" s="869"/>
      <c r="QOJ67" s="615"/>
      <c r="QOK67" s="615"/>
      <c r="QOL67" s="615"/>
      <c r="QOM67" s="615"/>
      <c r="QON67" s="615"/>
      <c r="QOO67" s="615"/>
      <c r="QOP67" s="615"/>
      <c r="QOQ67" s="615"/>
      <c r="QOR67" s="615"/>
      <c r="QOS67" s="1420"/>
      <c r="QOT67" s="1420"/>
      <c r="QOU67" s="1420"/>
      <c r="QOV67" s="868"/>
      <c r="QOW67" s="615"/>
      <c r="QOX67" s="615"/>
      <c r="QOY67" s="615"/>
      <c r="QOZ67" s="869"/>
      <c r="QPA67" s="615"/>
      <c r="QPB67" s="615"/>
      <c r="QPC67" s="615"/>
      <c r="QPD67" s="615"/>
      <c r="QPE67" s="615"/>
      <c r="QPF67" s="615"/>
      <c r="QPG67" s="615"/>
      <c r="QPH67" s="615"/>
      <c r="QPI67" s="615"/>
      <c r="QPJ67" s="1420"/>
      <c r="QPK67" s="1420"/>
      <c r="QPL67" s="1420"/>
      <c r="QPM67" s="868"/>
      <c r="QPN67" s="615"/>
      <c r="QPO67" s="615"/>
      <c r="QPP67" s="615"/>
      <c r="QPQ67" s="869"/>
      <c r="QPR67" s="615"/>
      <c r="QPS67" s="615"/>
      <c r="QPT67" s="615"/>
      <c r="QPU67" s="615"/>
      <c r="QPV67" s="615"/>
      <c r="QPW67" s="615"/>
      <c r="QPX67" s="615"/>
      <c r="QPY67" s="615"/>
      <c r="QPZ67" s="615"/>
      <c r="QQA67" s="1420"/>
      <c r="QQB67" s="1420"/>
      <c r="QQC67" s="1420"/>
      <c r="QQD67" s="868"/>
      <c r="QQE67" s="615"/>
      <c r="QQF67" s="615"/>
      <c r="QQG67" s="615"/>
      <c r="QQH67" s="869"/>
      <c r="QQI67" s="615"/>
      <c r="QQJ67" s="615"/>
      <c r="QQK67" s="615"/>
      <c r="QQL67" s="615"/>
      <c r="QQM67" s="615"/>
      <c r="QQN67" s="615"/>
      <c r="QQO67" s="615"/>
      <c r="QQP67" s="615"/>
      <c r="QQQ67" s="615"/>
      <c r="QQR67" s="1420"/>
      <c r="QQS67" s="1420"/>
      <c r="QQT67" s="1420"/>
      <c r="QQU67" s="868"/>
      <c r="QQV67" s="615"/>
      <c r="QQW67" s="615"/>
      <c r="QQX67" s="615"/>
      <c r="QQY67" s="869"/>
      <c r="QQZ67" s="615"/>
      <c r="QRA67" s="615"/>
      <c r="QRB67" s="615"/>
      <c r="QRC67" s="615"/>
      <c r="QRD67" s="615"/>
      <c r="QRE67" s="615"/>
      <c r="QRF67" s="615"/>
      <c r="QRG67" s="615"/>
      <c r="QRH67" s="615"/>
      <c r="QRI67" s="1420"/>
      <c r="QRJ67" s="1420"/>
      <c r="QRK67" s="1420"/>
      <c r="QRL67" s="868"/>
      <c r="QRM67" s="615"/>
      <c r="QRN67" s="615"/>
      <c r="QRO67" s="615"/>
      <c r="QRP67" s="869"/>
      <c r="QRQ67" s="615"/>
      <c r="QRR67" s="615"/>
      <c r="QRS67" s="615"/>
      <c r="QRT67" s="615"/>
      <c r="QRU67" s="615"/>
      <c r="QRV67" s="615"/>
      <c r="QRW67" s="615"/>
      <c r="QRX67" s="615"/>
      <c r="QRY67" s="615"/>
      <c r="QRZ67" s="1420"/>
      <c r="QSA67" s="1420"/>
      <c r="QSB67" s="1420"/>
      <c r="QSC67" s="868"/>
      <c r="QSD67" s="615"/>
      <c r="QSE67" s="615"/>
      <c r="QSF67" s="615"/>
      <c r="QSG67" s="869"/>
      <c r="QSH67" s="615"/>
      <c r="QSI67" s="615"/>
      <c r="QSJ67" s="615"/>
      <c r="QSK67" s="615"/>
      <c r="QSL67" s="615"/>
      <c r="QSM67" s="615"/>
      <c r="QSN67" s="615"/>
      <c r="QSO67" s="615"/>
      <c r="QSP67" s="615"/>
      <c r="QSQ67" s="1420"/>
      <c r="QSR67" s="1420"/>
      <c r="QSS67" s="1420"/>
      <c r="QST67" s="868"/>
      <c r="QSU67" s="615"/>
      <c r="QSV67" s="615"/>
      <c r="QSW67" s="615"/>
      <c r="QSX67" s="869"/>
      <c r="QSY67" s="615"/>
      <c r="QSZ67" s="615"/>
      <c r="QTA67" s="615"/>
      <c r="QTB67" s="615"/>
      <c r="QTC67" s="615"/>
      <c r="QTD67" s="615"/>
      <c r="QTE67" s="615"/>
      <c r="QTF67" s="615"/>
      <c r="QTG67" s="615"/>
      <c r="QTH67" s="1420"/>
      <c r="QTI67" s="1420"/>
      <c r="QTJ67" s="1420"/>
      <c r="QTK67" s="868"/>
      <c r="QTL67" s="615"/>
      <c r="QTM67" s="615"/>
      <c r="QTN67" s="615"/>
      <c r="QTO67" s="869"/>
      <c r="QTP67" s="615"/>
      <c r="QTQ67" s="615"/>
      <c r="QTR67" s="615"/>
      <c r="QTS67" s="615"/>
      <c r="QTT67" s="615"/>
      <c r="QTU67" s="615"/>
      <c r="QTV67" s="615"/>
      <c r="QTW67" s="615"/>
      <c r="QTX67" s="615"/>
      <c r="QTY67" s="1420"/>
      <c r="QTZ67" s="1420"/>
      <c r="QUA67" s="1420"/>
      <c r="QUB67" s="868"/>
      <c r="QUC67" s="615"/>
      <c r="QUD67" s="615"/>
      <c r="QUE67" s="615"/>
      <c r="QUF67" s="869"/>
      <c r="QUG67" s="615"/>
      <c r="QUH67" s="615"/>
      <c r="QUI67" s="615"/>
      <c r="QUJ67" s="615"/>
      <c r="QUK67" s="615"/>
      <c r="QUL67" s="615"/>
      <c r="QUM67" s="615"/>
      <c r="QUN67" s="615"/>
      <c r="QUO67" s="615"/>
      <c r="QUP67" s="1420"/>
      <c r="QUQ67" s="1420"/>
      <c r="QUR67" s="1420"/>
      <c r="QUS67" s="868"/>
      <c r="QUT67" s="615"/>
      <c r="QUU67" s="615"/>
      <c r="QUV67" s="615"/>
      <c r="QUW67" s="869"/>
      <c r="QUX67" s="615"/>
      <c r="QUY67" s="615"/>
      <c r="QUZ67" s="615"/>
      <c r="QVA67" s="615"/>
      <c r="QVB67" s="615"/>
      <c r="QVC67" s="615"/>
      <c r="QVD67" s="615"/>
      <c r="QVE67" s="615"/>
      <c r="QVF67" s="615"/>
      <c r="QVG67" s="1420"/>
      <c r="QVH67" s="1420"/>
      <c r="QVI67" s="1420"/>
      <c r="QVJ67" s="868"/>
      <c r="QVK67" s="615"/>
      <c r="QVL67" s="615"/>
      <c r="QVM67" s="615"/>
      <c r="QVN67" s="869"/>
      <c r="QVO67" s="615"/>
      <c r="QVP67" s="615"/>
      <c r="QVQ67" s="615"/>
      <c r="QVR67" s="615"/>
      <c r="QVS67" s="615"/>
      <c r="QVT67" s="615"/>
      <c r="QVU67" s="615"/>
      <c r="QVV67" s="615"/>
      <c r="QVW67" s="615"/>
      <c r="QVX67" s="1420"/>
      <c r="QVY67" s="1420"/>
      <c r="QVZ67" s="1420"/>
      <c r="QWA67" s="868"/>
      <c r="QWB67" s="615"/>
      <c r="QWC67" s="615"/>
      <c r="QWD67" s="615"/>
      <c r="QWE67" s="869"/>
      <c r="QWF67" s="615"/>
      <c r="QWG67" s="615"/>
      <c r="QWH67" s="615"/>
      <c r="QWI67" s="615"/>
      <c r="QWJ67" s="615"/>
      <c r="QWK67" s="615"/>
      <c r="QWL67" s="615"/>
      <c r="QWM67" s="615"/>
      <c r="QWN67" s="615"/>
      <c r="QWO67" s="1420"/>
      <c r="QWP67" s="1420"/>
      <c r="QWQ67" s="1420"/>
      <c r="QWR67" s="868"/>
      <c r="QWS67" s="615"/>
      <c r="QWT67" s="615"/>
      <c r="QWU67" s="615"/>
      <c r="QWV67" s="869"/>
      <c r="QWW67" s="615"/>
      <c r="QWX67" s="615"/>
      <c r="QWY67" s="615"/>
      <c r="QWZ67" s="615"/>
      <c r="QXA67" s="615"/>
      <c r="QXB67" s="615"/>
      <c r="QXC67" s="615"/>
      <c r="QXD67" s="615"/>
      <c r="QXE67" s="615"/>
      <c r="QXF67" s="1420"/>
      <c r="QXG67" s="1420"/>
      <c r="QXH67" s="1420"/>
      <c r="QXI67" s="868"/>
      <c r="QXJ67" s="615"/>
      <c r="QXK67" s="615"/>
      <c r="QXL67" s="615"/>
      <c r="QXM67" s="869"/>
      <c r="QXN67" s="615"/>
      <c r="QXO67" s="615"/>
      <c r="QXP67" s="615"/>
      <c r="QXQ67" s="615"/>
      <c r="QXR67" s="615"/>
      <c r="QXS67" s="615"/>
      <c r="QXT67" s="615"/>
      <c r="QXU67" s="615"/>
      <c r="QXV67" s="615"/>
      <c r="QXW67" s="1420"/>
      <c r="QXX67" s="1420"/>
      <c r="QXY67" s="1420"/>
      <c r="QXZ67" s="868"/>
      <c r="QYA67" s="615"/>
      <c r="QYB67" s="615"/>
      <c r="QYC67" s="615"/>
      <c r="QYD67" s="869"/>
      <c r="QYE67" s="615"/>
      <c r="QYF67" s="615"/>
      <c r="QYG67" s="615"/>
      <c r="QYH67" s="615"/>
      <c r="QYI67" s="615"/>
      <c r="QYJ67" s="615"/>
      <c r="QYK67" s="615"/>
      <c r="QYL67" s="615"/>
      <c r="QYM67" s="615"/>
      <c r="QYN67" s="1420"/>
      <c r="QYO67" s="1420"/>
      <c r="QYP67" s="1420"/>
      <c r="QYQ67" s="868"/>
      <c r="QYR67" s="615"/>
      <c r="QYS67" s="615"/>
      <c r="QYT67" s="615"/>
      <c r="QYU67" s="869"/>
      <c r="QYV67" s="615"/>
      <c r="QYW67" s="615"/>
      <c r="QYX67" s="615"/>
      <c r="QYY67" s="615"/>
      <c r="QYZ67" s="615"/>
      <c r="QZA67" s="615"/>
      <c r="QZB67" s="615"/>
      <c r="QZC67" s="615"/>
      <c r="QZD67" s="615"/>
      <c r="QZE67" s="1420"/>
      <c r="QZF67" s="1420"/>
      <c r="QZG67" s="1420"/>
      <c r="QZH67" s="868"/>
      <c r="QZI67" s="615"/>
      <c r="QZJ67" s="615"/>
      <c r="QZK67" s="615"/>
      <c r="QZL67" s="869"/>
      <c r="QZM67" s="615"/>
      <c r="QZN67" s="615"/>
      <c r="QZO67" s="615"/>
      <c r="QZP67" s="615"/>
      <c r="QZQ67" s="615"/>
      <c r="QZR67" s="615"/>
      <c r="QZS67" s="615"/>
      <c r="QZT67" s="615"/>
      <c r="QZU67" s="615"/>
      <c r="QZV67" s="1420"/>
      <c r="QZW67" s="1420"/>
      <c r="QZX67" s="1420"/>
      <c r="QZY67" s="868"/>
      <c r="QZZ67" s="615"/>
      <c r="RAA67" s="615"/>
      <c r="RAB67" s="615"/>
      <c r="RAC67" s="869"/>
      <c r="RAD67" s="615"/>
      <c r="RAE67" s="615"/>
      <c r="RAF67" s="615"/>
      <c r="RAG67" s="615"/>
      <c r="RAH67" s="615"/>
      <c r="RAI67" s="615"/>
      <c r="RAJ67" s="615"/>
      <c r="RAK67" s="615"/>
      <c r="RAL67" s="615"/>
      <c r="RAM67" s="1420"/>
      <c r="RAN67" s="1420"/>
      <c r="RAO67" s="1420"/>
      <c r="RAP67" s="868"/>
      <c r="RAQ67" s="615"/>
      <c r="RAR67" s="615"/>
      <c r="RAS67" s="615"/>
      <c r="RAT67" s="869"/>
      <c r="RAU67" s="615"/>
      <c r="RAV67" s="615"/>
      <c r="RAW67" s="615"/>
      <c r="RAX67" s="615"/>
      <c r="RAY67" s="615"/>
      <c r="RAZ67" s="615"/>
      <c r="RBA67" s="615"/>
      <c r="RBB67" s="615"/>
      <c r="RBC67" s="615"/>
      <c r="RBD67" s="1420"/>
      <c r="RBE67" s="1420"/>
      <c r="RBF67" s="1420"/>
      <c r="RBG67" s="868"/>
      <c r="RBH67" s="615"/>
      <c r="RBI67" s="615"/>
      <c r="RBJ67" s="615"/>
      <c r="RBK67" s="869"/>
      <c r="RBL67" s="615"/>
      <c r="RBM67" s="615"/>
      <c r="RBN67" s="615"/>
      <c r="RBO67" s="615"/>
      <c r="RBP67" s="615"/>
      <c r="RBQ67" s="615"/>
      <c r="RBR67" s="615"/>
      <c r="RBS67" s="615"/>
      <c r="RBT67" s="615"/>
      <c r="RBU67" s="1420"/>
      <c r="RBV67" s="1420"/>
      <c r="RBW67" s="1420"/>
      <c r="RBX67" s="868"/>
      <c r="RBY67" s="615"/>
      <c r="RBZ67" s="615"/>
      <c r="RCA67" s="615"/>
      <c r="RCB67" s="869"/>
      <c r="RCC67" s="615"/>
      <c r="RCD67" s="615"/>
      <c r="RCE67" s="615"/>
      <c r="RCF67" s="615"/>
      <c r="RCG67" s="615"/>
      <c r="RCH67" s="615"/>
      <c r="RCI67" s="615"/>
      <c r="RCJ67" s="615"/>
      <c r="RCK67" s="615"/>
      <c r="RCL67" s="1420"/>
      <c r="RCM67" s="1420"/>
      <c r="RCN67" s="1420"/>
      <c r="RCO67" s="868"/>
      <c r="RCP67" s="615"/>
      <c r="RCQ67" s="615"/>
      <c r="RCR67" s="615"/>
      <c r="RCS67" s="869"/>
      <c r="RCT67" s="615"/>
      <c r="RCU67" s="615"/>
      <c r="RCV67" s="615"/>
      <c r="RCW67" s="615"/>
      <c r="RCX67" s="615"/>
      <c r="RCY67" s="615"/>
      <c r="RCZ67" s="615"/>
      <c r="RDA67" s="615"/>
      <c r="RDB67" s="615"/>
      <c r="RDC67" s="1420"/>
      <c r="RDD67" s="1420"/>
      <c r="RDE67" s="1420"/>
      <c r="RDF67" s="868"/>
      <c r="RDG67" s="615"/>
      <c r="RDH67" s="615"/>
      <c r="RDI67" s="615"/>
      <c r="RDJ67" s="869"/>
      <c r="RDK67" s="615"/>
      <c r="RDL67" s="615"/>
      <c r="RDM67" s="615"/>
      <c r="RDN67" s="615"/>
      <c r="RDO67" s="615"/>
      <c r="RDP67" s="615"/>
      <c r="RDQ67" s="615"/>
      <c r="RDR67" s="615"/>
      <c r="RDS67" s="615"/>
      <c r="RDT67" s="1420"/>
      <c r="RDU67" s="1420"/>
      <c r="RDV67" s="1420"/>
      <c r="RDW67" s="868"/>
      <c r="RDX67" s="615"/>
      <c r="RDY67" s="615"/>
      <c r="RDZ67" s="615"/>
      <c r="REA67" s="869"/>
      <c r="REB67" s="615"/>
      <c r="REC67" s="615"/>
      <c r="RED67" s="615"/>
      <c r="REE67" s="615"/>
      <c r="REF67" s="615"/>
      <c r="REG67" s="615"/>
      <c r="REH67" s="615"/>
      <c r="REI67" s="615"/>
      <c r="REJ67" s="615"/>
      <c r="REK67" s="1420"/>
      <c r="REL67" s="1420"/>
      <c r="REM67" s="1420"/>
      <c r="REN67" s="868"/>
      <c r="REO67" s="615"/>
      <c r="REP67" s="615"/>
      <c r="REQ67" s="615"/>
      <c r="RER67" s="869"/>
      <c r="RES67" s="615"/>
      <c r="RET67" s="615"/>
      <c r="REU67" s="615"/>
      <c r="REV67" s="615"/>
      <c r="REW67" s="615"/>
      <c r="REX67" s="615"/>
      <c r="REY67" s="615"/>
      <c r="REZ67" s="615"/>
      <c r="RFA67" s="615"/>
      <c r="RFB67" s="1420"/>
      <c r="RFC67" s="1420"/>
      <c r="RFD67" s="1420"/>
      <c r="RFE67" s="868"/>
      <c r="RFF67" s="615"/>
      <c r="RFG67" s="615"/>
      <c r="RFH67" s="615"/>
      <c r="RFI67" s="869"/>
      <c r="RFJ67" s="615"/>
      <c r="RFK67" s="615"/>
      <c r="RFL67" s="615"/>
      <c r="RFM67" s="615"/>
      <c r="RFN67" s="615"/>
      <c r="RFO67" s="615"/>
      <c r="RFP67" s="615"/>
      <c r="RFQ67" s="615"/>
      <c r="RFR67" s="615"/>
      <c r="RFS67" s="1420"/>
      <c r="RFT67" s="1420"/>
      <c r="RFU67" s="1420"/>
      <c r="RFV67" s="868"/>
      <c r="RFW67" s="615"/>
      <c r="RFX67" s="615"/>
      <c r="RFY67" s="615"/>
      <c r="RFZ67" s="869"/>
      <c r="RGA67" s="615"/>
      <c r="RGB67" s="615"/>
      <c r="RGC67" s="615"/>
      <c r="RGD67" s="615"/>
      <c r="RGE67" s="615"/>
      <c r="RGF67" s="615"/>
      <c r="RGG67" s="615"/>
      <c r="RGH67" s="615"/>
      <c r="RGI67" s="615"/>
      <c r="RGJ67" s="1420"/>
      <c r="RGK67" s="1420"/>
      <c r="RGL67" s="1420"/>
      <c r="RGM67" s="868"/>
      <c r="RGN67" s="615"/>
      <c r="RGO67" s="615"/>
      <c r="RGP67" s="615"/>
      <c r="RGQ67" s="869"/>
      <c r="RGR67" s="615"/>
      <c r="RGS67" s="615"/>
      <c r="RGT67" s="615"/>
      <c r="RGU67" s="615"/>
      <c r="RGV67" s="615"/>
      <c r="RGW67" s="615"/>
      <c r="RGX67" s="615"/>
      <c r="RGY67" s="615"/>
      <c r="RGZ67" s="615"/>
      <c r="RHA67" s="1420"/>
      <c r="RHB67" s="1420"/>
      <c r="RHC67" s="1420"/>
      <c r="RHD67" s="868"/>
      <c r="RHE67" s="615"/>
      <c r="RHF67" s="615"/>
      <c r="RHG67" s="615"/>
      <c r="RHH67" s="869"/>
      <c r="RHI67" s="615"/>
      <c r="RHJ67" s="615"/>
      <c r="RHK67" s="615"/>
      <c r="RHL67" s="615"/>
      <c r="RHM67" s="615"/>
      <c r="RHN67" s="615"/>
      <c r="RHO67" s="615"/>
      <c r="RHP67" s="615"/>
      <c r="RHQ67" s="615"/>
      <c r="RHR67" s="1420"/>
      <c r="RHS67" s="1420"/>
      <c r="RHT67" s="1420"/>
      <c r="RHU67" s="868"/>
      <c r="RHV67" s="615"/>
      <c r="RHW67" s="615"/>
      <c r="RHX67" s="615"/>
      <c r="RHY67" s="869"/>
      <c r="RHZ67" s="615"/>
      <c r="RIA67" s="615"/>
      <c r="RIB67" s="615"/>
      <c r="RIC67" s="615"/>
      <c r="RID67" s="615"/>
      <c r="RIE67" s="615"/>
      <c r="RIF67" s="615"/>
      <c r="RIG67" s="615"/>
      <c r="RIH67" s="615"/>
      <c r="RII67" s="1420"/>
      <c r="RIJ67" s="1420"/>
      <c r="RIK67" s="1420"/>
      <c r="RIL67" s="868"/>
      <c r="RIM67" s="615"/>
      <c r="RIN67" s="615"/>
      <c r="RIO67" s="615"/>
      <c r="RIP67" s="869"/>
      <c r="RIQ67" s="615"/>
      <c r="RIR67" s="615"/>
      <c r="RIS67" s="615"/>
      <c r="RIT67" s="615"/>
      <c r="RIU67" s="615"/>
      <c r="RIV67" s="615"/>
      <c r="RIW67" s="615"/>
      <c r="RIX67" s="615"/>
      <c r="RIY67" s="615"/>
      <c r="RIZ67" s="1420"/>
      <c r="RJA67" s="1420"/>
      <c r="RJB67" s="1420"/>
      <c r="RJC67" s="868"/>
      <c r="RJD67" s="615"/>
      <c r="RJE67" s="615"/>
      <c r="RJF67" s="615"/>
      <c r="RJG67" s="869"/>
      <c r="RJH67" s="615"/>
      <c r="RJI67" s="615"/>
      <c r="RJJ67" s="615"/>
      <c r="RJK67" s="615"/>
      <c r="RJL67" s="615"/>
      <c r="RJM67" s="615"/>
      <c r="RJN67" s="615"/>
      <c r="RJO67" s="615"/>
      <c r="RJP67" s="615"/>
      <c r="RJQ67" s="1420"/>
      <c r="RJR67" s="1420"/>
      <c r="RJS67" s="1420"/>
      <c r="RJT67" s="868"/>
      <c r="RJU67" s="615"/>
      <c r="RJV67" s="615"/>
      <c r="RJW67" s="615"/>
      <c r="RJX67" s="869"/>
      <c r="RJY67" s="615"/>
      <c r="RJZ67" s="615"/>
      <c r="RKA67" s="615"/>
      <c r="RKB67" s="615"/>
      <c r="RKC67" s="615"/>
      <c r="RKD67" s="615"/>
      <c r="RKE67" s="615"/>
      <c r="RKF67" s="615"/>
      <c r="RKG67" s="615"/>
      <c r="RKH67" s="1420"/>
      <c r="RKI67" s="1420"/>
      <c r="RKJ67" s="1420"/>
      <c r="RKK67" s="868"/>
      <c r="RKL67" s="615"/>
      <c r="RKM67" s="615"/>
      <c r="RKN67" s="615"/>
      <c r="RKO67" s="869"/>
      <c r="RKP67" s="615"/>
      <c r="RKQ67" s="615"/>
      <c r="RKR67" s="615"/>
      <c r="RKS67" s="615"/>
      <c r="RKT67" s="615"/>
      <c r="RKU67" s="615"/>
      <c r="RKV67" s="615"/>
      <c r="RKW67" s="615"/>
      <c r="RKX67" s="615"/>
      <c r="RKY67" s="1420"/>
      <c r="RKZ67" s="1420"/>
      <c r="RLA67" s="1420"/>
      <c r="RLB67" s="868"/>
      <c r="RLC67" s="615"/>
      <c r="RLD67" s="615"/>
      <c r="RLE67" s="615"/>
      <c r="RLF67" s="869"/>
      <c r="RLG67" s="615"/>
      <c r="RLH67" s="615"/>
      <c r="RLI67" s="615"/>
      <c r="RLJ67" s="615"/>
      <c r="RLK67" s="615"/>
      <c r="RLL67" s="615"/>
      <c r="RLM67" s="615"/>
      <c r="RLN67" s="615"/>
      <c r="RLO67" s="615"/>
      <c r="RLP67" s="1420"/>
      <c r="RLQ67" s="1420"/>
      <c r="RLR67" s="1420"/>
      <c r="RLS67" s="868"/>
      <c r="RLT67" s="615"/>
      <c r="RLU67" s="615"/>
      <c r="RLV67" s="615"/>
      <c r="RLW67" s="869"/>
      <c r="RLX67" s="615"/>
      <c r="RLY67" s="615"/>
      <c r="RLZ67" s="615"/>
      <c r="RMA67" s="615"/>
      <c r="RMB67" s="615"/>
      <c r="RMC67" s="615"/>
      <c r="RMD67" s="615"/>
      <c r="RME67" s="615"/>
      <c r="RMF67" s="615"/>
      <c r="RMG67" s="1420"/>
      <c r="RMH67" s="1420"/>
      <c r="RMI67" s="1420"/>
      <c r="RMJ67" s="868"/>
      <c r="RMK67" s="615"/>
      <c r="RML67" s="615"/>
      <c r="RMM67" s="615"/>
      <c r="RMN67" s="869"/>
      <c r="RMO67" s="615"/>
      <c r="RMP67" s="615"/>
      <c r="RMQ67" s="615"/>
      <c r="RMR67" s="615"/>
      <c r="RMS67" s="615"/>
      <c r="RMT67" s="615"/>
      <c r="RMU67" s="615"/>
      <c r="RMV67" s="615"/>
      <c r="RMW67" s="615"/>
      <c r="RMX67" s="1420"/>
      <c r="RMY67" s="1420"/>
      <c r="RMZ67" s="1420"/>
      <c r="RNA67" s="868"/>
      <c r="RNB67" s="615"/>
      <c r="RNC67" s="615"/>
      <c r="RND67" s="615"/>
      <c r="RNE67" s="869"/>
      <c r="RNF67" s="615"/>
      <c r="RNG67" s="615"/>
      <c r="RNH67" s="615"/>
      <c r="RNI67" s="615"/>
      <c r="RNJ67" s="615"/>
      <c r="RNK67" s="615"/>
      <c r="RNL67" s="615"/>
      <c r="RNM67" s="615"/>
      <c r="RNN67" s="615"/>
      <c r="RNO67" s="1420"/>
      <c r="RNP67" s="1420"/>
      <c r="RNQ67" s="1420"/>
      <c r="RNR67" s="868"/>
      <c r="RNS67" s="615"/>
      <c r="RNT67" s="615"/>
      <c r="RNU67" s="615"/>
      <c r="RNV67" s="869"/>
      <c r="RNW67" s="615"/>
      <c r="RNX67" s="615"/>
      <c r="RNY67" s="615"/>
      <c r="RNZ67" s="615"/>
      <c r="ROA67" s="615"/>
      <c r="ROB67" s="615"/>
      <c r="ROC67" s="615"/>
      <c r="ROD67" s="615"/>
      <c r="ROE67" s="615"/>
      <c r="ROF67" s="1420"/>
      <c r="ROG67" s="1420"/>
      <c r="ROH67" s="1420"/>
      <c r="ROI67" s="868"/>
      <c r="ROJ67" s="615"/>
      <c r="ROK67" s="615"/>
      <c r="ROL67" s="615"/>
      <c r="ROM67" s="869"/>
      <c r="RON67" s="615"/>
      <c r="ROO67" s="615"/>
      <c r="ROP67" s="615"/>
      <c r="ROQ67" s="615"/>
      <c r="ROR67" s="615"/>
      <c r="ROS67" s="615"/>
      <c r="ROT67" s="615"/>
      <c r="ROU67" s="615"/>
      <c r="ROV67" s="615"/>
      <c r="ROW67" s="1420"/>
      <c r="ROX67" s="1420"/>
      <c r="ROY67" s="1420"/>
      <c r="ROZ67" s="868"/>
      <c r="RPA67" s="615"/>
      <c r="RPB67" s="615"/>
      <c r="RPC67" s="615"/>
      <c r="RPD67" s="869"/>
      <c r="RPE67" s="615"/>
      <c r="RPF67" s="615"/>
      <c r="RPG67" s="615"/>
      <c r="RPH67" s="615"/>
      <c r="RPI67" s="615"/>
      <c r="RPJ67" s="615"/>
      <c r="RPK67" s="615"/>
      <c r="RPL67" s="615"/>
      <c r="RPM67" s="615"/>
      <c r="RPN67" s="1420"/>
      <c r="RPO67" s="1420"/>
      <c r="RPP67" s="1420"/>
      <c r="RPQ67" s="868"/>
      <c r="RPR67" s="615"/>
      <c r="RPS67" s="615"/>
      <c r="RPT67" s="615"/>
      <c r="RPU67" s="869"/>
      <c r="RPV67" s="615"/>
      <c r="RPW67" s="615"/>
      <c r="RPX67" s="615"/>
      <c r="RPY67" s="615"/>
      <c r="RPZ67" s="615"/>
      <c r="RQA67" s="615"/>
      <c r="RQB67" s="615"/>
      <c r="RQC67" s="615"/>
      <c r="RQD67" s="615"/>
      <c r="RQE67" s="1420"/>
      <c r="RQF67" s="1420"/>
      <c r="RQG67" s="1420"/>
      <c r="RQH67" s="868"/>
      <c r="RQI67" s="615"/>
      <c r="RQJ67" s="615"/>
      <c r="RQK67" s="615"/>
      <c r="RQL67" s="869"/>
      <c r="RQM67" s="615"/>
      <c r="RQN67" s="615"/>
      <c r="RQO67" s="615"/>
      <c r="RQP67" s="615"/>
      <c r="RQQ67" s="615"/>
      <c r="RQR67" s="615"/>
      <c r="RQS67" s="615"/>
      <c r="RQT67" s="615"/>
      <c r="RQU67" s="615"/>
      <c r="RQV67" s="1420"/>
      <c r="RQW67" s="1420"/>
      <c r="RQX67" s="1420"/>
      <c r="RQY67" s="868"/>
      <c r="RQZ67" s="615"/>
      <c r="RRA67" s="615"/>
      <c r="RRB67" s="615"/>
      <c r="RRC67" s="869"/>
      <c r="RRD67" s="615"/>
      <c r="RRE67" s="615"/>
      <c r="RRF67" s="615"/>
      <c r="RRG67" s="615"/>
      <c r="RRH67" s="615"/>
      <c r="RRI67" s="615"/>
      <c r="RRJ67" s="615"/>
      <c r="RRK67" s="615"/>
      <c r="RRL67" s="615"/>
      <c r="RRM67" s="1420"/>
      <c r="RRN67" s="1420"/>
      <c r="RRO67" s="1420"/>
      <c r="RRP67" s="868"/>
      <c r="RRQ67" s="615"/>
      <c r="RRR67" s="615"/>
      <c r="RRS67" s="615"/>
      <c r="RRT67" s="869"/>
      <c r="RRU67" s="615"/>
      <c r="RRV67" s="615"/>
      <c r="RRW67" s="615"/>
      <c r="RRX67" s="615"/>
      <c r="RRY67" s="615"/>
      <c r="RRZ67" s="615"/>
      <c r="RSA67" s="615"/>
      <c r="RSB67" s="615"/>
      <c r="RSC67" s="615"/>
      <c r="RSD67" s="1420"/>
      <c r="RSE67" s="1420"/>
      <c r="RSF67" s="1420"/>
      <c r="RSG67" s="868"/>
      <c r="RSH67" s="615"/>
      <c r="RSI67" s="615"/>
      <c r="RSJ67" s="615"/>
      <c r="RSK67" s="869"/>
      <c r="RSL67" s="615"/>
      <c r="RSM67" s="615"/>
      <c r="RSN67" s="615"/>
      <c r="RSO67" s="615"/>
      <c r="RSP67" s="615"/>
      <c r="RSQ67" s="615"/>
      <c r="RSR67" s="615"/>
      <c r="RSS67" s="615"/>
      <c r="RST67" s="615"/>
      <c r="RSU67" s="1420"/>
      <c r="RSV67" s="1420"/>
      <c r="RSW67" s="1420"/>
      <c r="RSX67" s="868"/>
      <c r="RSY67" s="615"/>
      <c r="RSZ67" s="615"/>
      <c r="RTA67" s="615"/>
      <c r="RTB67" s="869"/>
      <c r="RTC67" s="615"/>
      <c r="RTD67" s="615"/>
      <c r="RTE67" s="615"/>
      <c r="RTF67" s="615"/>
      <c r="RTG67" s="615"/>
      <c r="RTH67" s="615"/>
      <c r="RTI67" s="615"/>
      <c r="RTJ67" s="615"/>
      <c r="RTK67" s="615"/>
      <c r="RTL67" s="1420"/>
      <c r="RTM67" s="1420"/>
      <c r="RTN67" s="1420"/>
      <c r="RTO67" s="868"/>
      <c r="RTP67" s="615"/>
      <c r="RTQ67" s="615"/>
      <c r="RTR67" s="615"/>
      <c r="RTS67" s="869"/>
      <c r="RTT67" s="615"/>
      <c r="RTU67" s="615"/>
      <c r="RTV67" s="615"/>
      <c r="RTW67" s="615"/>
      <c r="RTX67" s="615"/>
      <c r="RTY67" s="615"/>
      <c r="RTZ67" s="615"/>
      <c r="RUA67" s="615"/>
      <c r="RUB67" s="615"/>
      <c r="RUC67" s="1420"/>
      <c r="RUD67" s="1420"/>
      <c r="RUE67" s="1420"/>
      <c r="RUF67" s="868"/>
      <c r="RUG67" s="615"/>
      <c r="RUH67" s="615"/>
      <c r="RUI67" s="615"/>
      <c r="RUJ67" s="869"/>
      <c r="RUK67" s="615"/>
      <c r="RUL67" s="615"/>
      <c r="RUM67" s="615"/>
      <c r="RUN67" s="615"/>
      <c r="RUO67" s="615"/>
      <c r="RUP67" s="615"/>
      <c r="RUQ67" s="615"/>
      <c r="RUR67" s="615"/>
      <c r="RUS67" s="615"/>
      <c r="RUT67" s="1420"/>
      <c r="RUU67" s="1420"/>
      <c r="RUV67" s="1420"/>
      <c r="RUW67" s="868"/>
      <c r="RUX67" s="615"/>
      <c r="RUY67" s="615"/>
      <c r="RUZ67" s="615"/>
      <c r="RVA67" s="869"/>
      <c r="RVB67" s="615"/>
      <c r="RVC67" s="615"/>
      <c r="RVD67" s="615"/>
      <c r="RVE67" s="615"/>
      <c r="RVF67" s="615"/>
      <c r="RVG67" s="615"/>
      <c r="RVH67" s="615"/>
      <c r="RVI67" s="615"/>
      <c r="RVJ67" s="615"/>
      <c r="RVK67" s="1420"/>
      <c r="RVL67" s="1420"/>
      <c r="RVM67" s="1420"/>
      <c r="RVN67" s="868"/>
      <c r="RVO67" s="615"/>
      <c r="RVP67" s="615"/>
      <c r="RVQ67" s="615"/>
      <c r="RVR67" s="869"/>
      <c r="RVS67" s="615"/>
      <c r="RVT67" s="615"/>
      <c r="RVU67" s="615"/>
      <c r="RVV67" s="615"/>
      <c r="RVW67" s="615"/>
      <c r="RVX67" s="615"/>
      <c r="RVY67" s="615"/>
      <c r="RVZ67" s="615"/>
      <c r="RWA67" s="615"/>
      <c r="RWB67" s="1420"/>
      <c r="RWC67" s="1420"/>
      <c r="RWD67" s="1420"/>
      <c r="RWE67" s="868"/>
      <c r="RWF67" s="615"/>
      <c r="RWG67" s="615"/>
      <c r="RWH67" s="615"/>
      <c r="RWI67" s="869"/>
      <c r="RWJ67" s="615"/>
      <c r="RWK67" s="615"/>
      <c r="RWL67" s="615"/>
      <c r="RWM67" s="615"/>
      <c r="RWN67" s="615"/>
      <c r="RWO67" s="615"/>
      <c r="RWP67" s="615"/>
      <c r="RWQ67" s="615"/>
      <c r="RWR67" s="615"/>
      <c r="RWS67" s="1420"/>
      <c r="RWT67" s="1420"/>
      <c r="RWU67" s="1420"/>
      <c r="RWV67" s="868"/>
      <c r="RWW67" s="615"/>
      <c r="RWX67" s="615"/>
      <c r="RWY67" s="615"/>
      <c r="RWZ67" s="869"/>
      <c r="RXA67" s="615"/>
      <c r="RXB67" s="615"/>
      <c r="RXC67" s="615"/>
      <c r="RXD67" s="615"/>
      <c r="RXE67" s="615"/>
      <c r="RXF67" s="615"/>
      <c r="RXG67" s="615"/>
      <c r="RXH67" s="615"/>
      <c r="RXI67" s="615"/>
      <c r="RXJ67" s="1420"/>
      <c r="RXK67" s="1420"/>
      <c r="RXL67" s="1420"/>
      <c r="RXM67" s="868"/>
      <c r="RXN67" s="615"/>
      <c r="RXO67" s="615"/>
      <c r="RXP67" s="615"/>
      <c r="RXQ67" s="869"/>
      <c r="RXR67" s="615"/>
      <c r="RXS67" s="615"/>
      <c r="RXT67" s="615"/>
      <c r="RXU67" s="615"/>
      <c r="RXV67" s="615"/>
      <c r="RXW67" s="615"/>
      <c r="RXX67" s="615"/>
      <c r="RXY67" s="615"/>
      <c r="RXZ67" s="615"/>
      <c r="RYA67" s="1420"/>
      <c r="RYB67" s="1420"/>
      <c r="RYC67" s="1420"/>
      <c r="RYD67" s="868"/>
      <c r="RYE67" s="615"/>
      <c r="RYF67" s="615"/>
      <c r="RYG67" s="615"/>
      <c r="RYH67" s="869"/>
      <c r="RYI67" s="615"/>
      <c r="RYJ67" s="615"/>
      <c r="RYK67" s="615"/>
      <c r="RYL67" s="615"/>
      <c r="RYM67" s="615"/>
      <c r="RYN67" s="615"/>
      <c r="RYO67" s="615"/>
      <c r="RYP67" s="615"/>
      <c r="RYQ67" s="615"/>
      <c r="RYR67" s="1420"/>
      <c r="RYS67" s="1420"/>
      <c r="RYT67" s="1420"/>
      <c r="RYU67" s="868"/>
      <c r="RYV67" s="615"/>
      <c r="RYW67" s="615"/>
      <c r="RYX67" s="615"/>
      <c r="RYY67" s="869"/>
      <c r="RYZ67" s="615"/>
      <c r="RZA67" s="615"/>
      <c r="RZB67" s="615"/>
      <c r="RZC67" s="615"/>
      <c r="RZD67" s="615"/>
      <c r="RZE67" s="615"/>
      <c r="RZF67" s="615"/>
      <c r="RZG67" s="615"/>
      <c r="RZH67" s="615"/>
      <c r="RZI67" s="1420"/>
      <c r="RZJ67" s="1420"/>
      <c r="RZK67" s="1420"/>
      <c r="RZL67" s="868"/>
      <c r="RZM67" s="615"/>
      <c r="RZN67" s="615"/>
      <c r="RZO67" s="615"/>
      <c r="RZP67" s="869"/>
      <c r="RZQ67" s="615"/>
      <c r="RZR67" s="615"/>
      <c r="RZS67" s="615"/>
      <c r="RZT67" s="615"/>
      <c r="RZU67" s="615"/>
      <c r="RZV67" s="615"/>
      <c r="RZW67" s="615"/>
      <c r="RZX67" s="615"/>
      <c r="RZY67" s="615"/>
      <c r="RZZ67" s="1420"/>
      <c r="SAA67" s="1420"/>
      <c r="SAB67" s="1420"/>
      <c r="SAC67" s="868"/>
      <c r="SAD67" s="615"/>
      <c r="SAE67" s="615"/>
      <c r="SAF67" s="615"/>
      <c r="SAG67" s="869"/>
      <c r="SAH67" s="615"/>
      <c r="SAI67" s="615"/>
      <c r="SAJ67" s="615"/>
      <c r="SAK67" s="615"/>
      <c r="SAL67" s="615"/>
      <c r="SAM67" s="615"/>
      <c r="SAN67" s="615"/>
      <c r="SAO67" s="615"/>
      <c r="SAP67" s="615"/>
      <c r="SAQ67" s="1420"/>
      <c r="SAR67" s="1420"/>
      <c r="SAS67" s="1420"/>
      <c r="SAT67" s="868"/>
      <c r="SAU67" s="615"/>
      <c r="SAV67" s="615"/>
      <c r="SAW67" s="615"/>
      <c r="SAX67" s="869"/>
      <c r="SAY67" s="615"/>
      <c r="SAZ67" s="615"/>
      <c r="SBA67" s="615"/>
      <c r="SBB67" s="615"/>
      <c r="SBC67" s="615"/>
      <c r="SBD67" s="615"/>
      <c r="SBE67" s="615"/>
      <c r="SBF67" s="615"/>
      <c r="SBG67" s="615"/>
      <c r="SBH67" s="1420"/>
      <c r="SBI67" s="1420"/>
      <c r="SBJ67" s="1420"/>
      <c r="SBK67" s="868"/>
      <c r="SBL67" s="615"/>
      <c r="SBM67" s="615"/>
      <c r="SBN67" s="615"/>
      <c r="SBO67" s="869"/>
      <c r="SBP67" s="615"/>
      <c r="SBQ67" s="615"/>
      <c r="SBR67" s="615"/>
      <c r="SBS67" s="615"/>
      <c r="SBT67" s="615"/>
      <c r="SBU67" s="615"/>
      <c r="SBV67" s="615"/>
      <c r="SBW67" s="615"/>
      <c r="SBX67" s="615"/>
      <c r="SBY67" s="1420"/>
      <c r="SBZ67" s="1420"/>
      <c r="SCA67" s="1420"/>
      <c r="SCB67" s="868"/>
      <c r="SCC67" s="615"/>
      <c r="SCD67" s="615"/>
      <c r="SCE67" s="615"/>
      <c r="SCF67" s="869"/>
      <c r="SCG67" s="615"/>
      <c r="SCH67" s="615"/>
      <c r="SCI67" s="615"/>
      <c r="SCJ67" s="615"/>
      <c r="SCK67" s="615"/>
      <c r="SCL67" s="615"/>
      <c r="SCM67" s="615"/>
      <c r="SCN67" s="615"/>
      <c r="SCO67" s="615"/>
      <c r="SCP67" s="1420"/>
      <c r="SCQ67" s="1420"/>
      <c r="SCR67" s="1420"/>
      <c r="SCS67" s="868"/>
      <c r="SCT67" s="615"/>
      <c r="SCU67" s="615"/>
      <c r="SCV67" s="615"/>
      <c r="SCW67" s="869"/>
      <c r="SCX67" s="615"/>
      <c r="SCY67" s="615"/>
      <c r="SCZ67" s="615"/>
      <c r="SDA67" s="615"/>
      <c r="SDB67" s="615"/>
      <c r="SDC67" s="615"/>
      <c r="SDD67" s="615"/>
      <c r="SDE67" s="615"/>
      <c r="SDF67" s="615"/>
      <c r="SDG67" s="1420"/>
      <c r="SDH67" s="1420"/>
      <c r="SDI67" s="1420"/>
      <c r="SDJ67" s="868"/>
      <c r="SDK67" s="615"/>
      <c r="SDL67" s="615"/>
      <c r="SDM67" s="615"/>
      <c r="SDN67" s="869"/>
      <c r="SDO67" s="615"/>
      <c r="SDP67" s="615"/>
      <c r="SDQ67" s="615"/>
      <c r="SDR67" s="615"/>
      <c r="SDS67" s="615"/>
      <c r="SDT67" s="615"/>
      <c r="SDU67" s="615"/>
      <c r="SDV67" s="615"/>
      <c r="SDW67" s="615"/>
      <c r="SDX67" s="1420"/>
      <c r="SDY67" s="1420"/>
      <c r="SDZ67" s="1420"/>
      <c r="SEA67" s="868"/>
      <c r="SEB67" s="615"/>
      <c r="SEC67" s="615"/>
      <c r="SED67" s="615"/>
      <c r="SEE67" s="869"/>
      <c r="SEF67" s="615"/>
      <c r="SEG67" s="615"/>
      <c r="SEH67" s="615"/>
      <c r="SEI67" s="615"/>
      <c r="SEJ67" s="615"/>
      <c r="SEK67" s="615"/>
      <c r="SEL67" s="615"/>
      <c r="SEM67" s="615"/>
      <c r="SEN67" s="615"/>
      <c r="SEO67" s="1420"/>
      <c r="SEP67" s="1420"/>
      <c r="SEQ67" s="1420"/>
      <c r="SER67" s="868"/>
      <c r="SES67" s="615"/>
      <c r="SET67" s="615"/>
      <c r="SEU67" s="615"/>
      <c r="SEV67" s="869"/>
      <c r="SEW67" s="615"/>
      <c r="SEX67" s="615"/>
      <c r="SEY67" s="615"/>
      <c r="SEZ67" s="615"/>
      <c r="SFA67" s="615"/>
      <c r="SFB67" s="615"/>
      <c r="SFC67" s="615"/>
      <c r="SFD67" s="615"/>
      <c r="SFE67" s="615"/>
      <c r="SFF67" s="1420"/>
      <c r="SFG67" s="1420"/>
      <c r="SFH67" s="1420"/>
      <c r="SFI67" s="868"/>
      <c r="SFJ67" s="615"/>
      <c r="SFK67" s="615"/>
      <c r="SFL67" s="615"/>
      <c r="SFM67" s="869"/>
      <c r="SFN67" s="615"/>
      <c r="SFO67" s="615"/>
      <c r="SFP67" s="615"/>
      <c r="SFQ67" s="615"/>
      <c r="SFR67" s="615"/>
      <c r="SFS67" s="615"/>
      <c r="SFT67" s="615"/>
      <c r="SFU67" s="615"/>
      <c r="SFV67" s="615"/>
      <c r="SFW67" s="1420"/>
      <c r="SFX67" s="1420"/>
      <c r="SFY67" s="1420"/>
      <c r="SFZ67" s="868"/>
      <c r="SGA67" s="615"/>
      <c r="SGB67" s="615"/>
      <c r="SGC67" s="615"/>
      <c r="SGD67" s="869"/>
      <c r="SGE67" s="615"/>
      <c r="SGF67" s="615"/>
      <c r="SGG67" s="615"/>
      <c r="SGH67" s="615"/>
      <c r="SGI67" s="615"/>
      <c r="SGJ67" s="615"/>
      <c r="SGK67" s="615"/>
      <c r="SGL67" s="615"/>
      <c r="SGM67" s="615"/>
      <c r="SGN67" s="1420"/>
      <c r="SGO67" s="1420"/>
      <c r="SGP67" s="1420"/>
      <c r="SGQ67" s="868"/>
      <c r="SGR67" s="615"/>
      <c r="SGS67" s="615"/>
      <c r="SGT67" s="615"/>
      <c r="SGU67" s="869"/>
      <c r="SGV67" s="615"/>
      <c r="SGW67" s="615"/>
      <c r="SGX67" s="615"/>
      <c r="SGY67" s="615"/>
      <c r="SGZ67" s="615"/>
      <c r="SHA67" s="615"/>
      <c r="SHB67" s="615"/>
      <c r="SHC67" s="615"/>
      <c r="SHD67" s="615"/>
      <c r="SHE67" s="1420"/>
      <c r="SHF67" s="1420"/>
      <c r="SHG67" s="1420"/>
      <c r="SHH67" s="868"/>
      <c r="SHI67" s="615"/>
      <c r="SHJ67" s="615"/>
      <c r="SHK67" s="615"/>
      <c r="SHL67" s="869"/>
      <c r="SHM67" s="615"/>
      <c r="SHN67" s="615"/>
      <c r="SHO67" s="615"/>
      <c r="SHP67" s="615"/>
      <c r="SHQ67" s="615"/>
      <c r="SHR67" s="615"/>
      <c r="SHS67" s="615"/>
      <c r="SHT67" s="615"/>
      <c r="SHU67" s="615"/>
      <c r="SHV67" s="1420"/>
      <c r="SHW67" s="1420"/>
      <c r="SHX67" s="1420"/>
      <c r="SHY67" s="868"/>
      <c r="SHZ67" s="615"/>
      <c r="SIA67" s="615"/>
      <c r="SIB67" s="615"/>
      <c r="SIC67" s="869"/>
      <c r="SID67" s="615"/>
      <c r="SIE67" s="615"/>
      <c r="SIF67" s="615"/>
      <c r="SIG67" s="615"/>
      <c r="SIH67" s="615"/>
      <c r="SII67" s="615"/>
      <c r="SIJ67" s="615"/>
      <c r="SIK67" s="615"/>
      <c r="SIL67" s="615"/>
      <c r="SIM67" s="1420"/>
      <c r="SIN67" s="1420"/>
      <c r="SIO67" s="1420"/>
      <c r="SIP67" s="868"/>
      <c r="SIQ67" s="615"/>
      <c r="SIR67" s="615"/>
      <c r="SIS67" s="615"/>
      <c r="SIT67" s="869"/>
      <c r="SIU67" s="615"/>
      <c r="SIV67" s="615"/>
      <c r="SIW67" s="615"/>
      <c r="SIX67" s="615"/>
      <c r="SIY67" s="615"/>
      <c r="SIZ67" s="615"/>
      <c r="SJA67" s="615"/>
      <c r="SJB67" s="615"/>
      <c r="SJC67" s="615"/>
      <c r="SJD67" s="1420"/>
      <c r="SJE67" s="1420"/>
      <c r="SJF67" s="1420"/>
      <c r="SJG67" s="868"/>
      <c r="SJH67" s="615"/>
      <c r="SJI67" s="615"/>
      <c r="SJJ67" s="615"/>
      <c r="SJK67" s="869"/>
      <c r="SJL67" s="615"/>
      <c r="SJM67" s="615"/>
      <c r="SJN67" s="615"/>
      <c r="SJO67" s="615"/>
      <c r="SJP67" s="615"/>
      <c r="SJQ67" s="615"/>
      <c r="SJR67" s="615"/>
      <c r="SJS67" s="615"/>
      <c r="SJT67" s="615"/>
      <c r="SJU67" s="1420"/>
      <c r="SJV67" s="1420"/>
      <c r="SJW67" s="1420"/>
      <c r="SJX67" s="868"/>
      <c r="SJY67" s="615"/>
      <c r="SJZ67" s="615"/>
      <c r="SKA67" s="615"/>
      <c r="SKB67" s="869"/>
      <c r="SKC67" s="615"/>
      <c r="SKD67" s="615"/>
      <c r="SKE67" s="615"/>
      <c r="SKF67" s="615"/>
      <c r="SKG67" s="615"/>
      <c r="SKH67" s="615"/>
      <c r="SKI67" s="615"/>
      <c r="SKJ67" s="615"/>
      <c r="SKK67" s="615"/>
      <c r="SKL67" s="1420"/>
      <c r="SKM67" s="1420"/>
      <c r="SKN67" s="1420"/>
      <c r="SKO67" s="868"/>
      <c r="SKP67" s="615"/>
      <c r="SKQ67" s="615"/>
      <c r="SKR67" s="615"/>
      <c r="SKS67" s="869"/>
      <c r="SKT67" s="615"/>
      <c r="SKU67" s="615"/>
      <c r="SKV67" s="615"/>
      <c r="SKW67" s="615"/>
      <c r="SKX67" s="615"/>
      <c r="SKY67" s="615"/>
      <c r="SKZ67" s="615"/>
      <c r="SLA67" s="615"/>
      <c r="SLB67" s="615"/>
      <c r="SLC67" s="1420"/>
      <c r="SLD67" s="1420"/>
      <c r="SLE67" s="1420"/>
      <c r="SLF67" s="868"/>
      <c r="SLG67" s="615"/>
      <c r="SLH67" s="615"/>
      <c r="SLI67" s="615"/>
      <c r="SLJ67" s="869"/>
      <c r="SLK67" s="615"/>
      <c r="SLL67" s="615"/>
      <c r="SLM67" s="615"/>
      <c r="SLN67" s="615"/>
      <c r="SLO67" s="615"/>
      <c r="SLP67" s="615"/>
      <c r="SLQ67" s="615"/>
      <c r="SLR67" s="615"/>
      <c r="SLS67" s="615"/>
      <c r="SLT67" s="1420"/>
      <c r="SLU67" s="1420"/>
      <c r="SLV67" s="1420"/>
      <c r="SLW67" s="868"/>
      <c r="SLX67" s="615"/>
      <c r="SLY67" s="615"/>
      <c r="SLZ67" s="615"/>
      <c r="SMA67" s="869"/>
      <c r="SMB67" s="615"/>
      <c r="SMC67" s="615"/>
      <c r="SMD67" s="615"/>
      <c r="SME67" s="615"/>
      <c r="SMF67" s="615"/>
      <c r="SMG67" s="615"/>
      <c r="SMH67" s="615"/>
      <c r="SMI67" s="615"/>
      <c r="SMJ67" s="615"/>
      <c r="SMK67" s="1420"/>
      <c r="SML67" s="1420"/>
      <c r="SMM67" s="1420"/>
      <c r="SMN67" s="868"/>
      <c r="SMO67" s="615"/>
      <c r="SMP67" s="615"/>
      <c r="SMQ67" s="615"/>
      <c r="SMR67" s="869"/>
      <c r="SMS67" s="615"/>
      <c r="SMT67" s="615"/>
      <c r="SMU67" s="615"/>
      <c r="SMV67" s="615"/>
      <c r="SMW67" s="615"/>
      <c r="SMX67" s="615"/>
      <c r="SMY67" s="615"/>
      <c r="SMZ67" s="615"/>
      <c r="SNA67" s="615"/>
      <c r="SNB67" s="1420"/>
      <c r="SNC67" s="1420"/>
      <c r="SND67" s="1420"/>
      <c r="SNE67" s="868"/>
      <c r="SNF67" s="615"/>
      <c r="SNG67" s="615"/>
      <c r="SNH67" s="615"/>
      <c r="SNI67" s="869"/>
      <c r="SNJ67" s="615"/>
      <c r="SNK67" s="615"/>
      <c r="SNL67" s="615"/>
      <c r="SNM67" s="615"/>
      <c r="SNN67" s="615"/>
      <c r="SNO67" s="615"/>
      <c r="SNP67" s="615"/>
      <c r="SNQ67" s="615"/>
      <c r="SNR67" s="615"/>
      <c r="SNS67" s="1420"/>
      <c r="SNT67" s="1420"/>
      <c r="SNU67" s="1420"/>
      <c r="SNV67" s="868"/>
      <c r="SNW67" s="615"/>
      <c r="SNX67" s="615"/>
      <c r="SNY67" s="615"/>
      <c r="SNZ67" s="869"/>
      <c r="SOA67" s="615"/>
      <c r="SOB67" s="615"/>
      <c r="SOC67" s="615"/>
      <c r="SOD67" s="615"/>
      <c r="SOE67" s="615"/>
      <c r="SOF67" s="615"/>
      <c r="SOG67" s="615"/>
      <c r="SOH67" s="615"/>
      <c r="SOI67" s="615"/>
      <c r="SOJ67" s="1420"/>
      <c r="SOK67" s="1420"/>
      <c r="SOL67" s="1420"/>
      <c r="SOM67" s="868"/>
      <c r="SON67" s="615"/>
      <c r="SOO67" s="615"/>
      <c r="SOP67" s="615"/>
      <c r="SOQ67" s="869"/>
      <c r="SOR67" s="615"/>
      <c r="SOS67" s="615"/>
      <c r="SOT67" s="615"/>
      <c r="SOU67" s="615"/>
      <c r="SOV67" s="615"/>
      <c r="SOW67" s="615"/>
      <c r="SOX67" s="615"/>
      <c r="SOY67" s="615"/>
      <c r="SOZ67" s="615"/>
      <c r="SPA67" s="1420"/>
      <c r="SPB67" s="1420"/>
      <c r="SPC67" s="1420"/>
      <c r="SPD67" s="868"/>
      <c r="SPE67" s="615"/>
      <c r="SPF67" s="615"/>
      <c r="SPG67" s="615"/>
      <c r="SPH67" s="869"/>
      <c r="SPI67" s="615"/>
      <c r="SPJ67" s="615"/>
      <c r="SPK67" s="615"/>
      <c r="SPL67" s="615"/>
      <c r="SPM67" s="615"/>
      <c r="SPN67" s="615"/>
      <c r="SPO67" s="615"/>
      <c r="SPP67" s="615"/>
      <c r="SPQ67" s="615"/>
      <c r="SPR67" s="1420"/>
      <c r="SPS67" s="1420"/>
      <c r="SPT67" s="1420"/>
      <c r="SPU67" s="868"/>
      <c r="SPV67" s="615"/>
      <c r="SPW67" s="615"/>
      <c r="SPX67" s="615"/>
      <c r="SPY67" s="869"/>
      <c r="SPZ67" s="615"/>
      <c r="SQA67" s="615"/>
      <c r="SQB67" s="615"/>
      <c r="SQC67" s="615"/>
      <c r="SQD67" s="615"/>
      <c r="SQE67" s="615"/>
      <c r="SQF67" s="615"/>
      <c r="SQG67" s="615"/>
      <c r="SQH67" s="615"/>
      <c r="SQI67" s="1420"/>
      <c r="SQJ67" s="1420"/>
      <c r="SQK67" s="1420"/>
      <c r="SQL67" s="868"/>
      <c r="SQM67" s="615"/>
      <c r="SQN67" s="615"/>
      <c r="SQO67" s="615"/>
      <c r="SQP67" s="869"/>
      <c r="SQQ67" s="615"/>
      <c r="SQR67" s="615"/>
      <c r="SQS67" s="615"/>
      <c r="SQT67" s="615"/>
      <c r="SQU67" s="615"/>
      <c r="SQV67" s="615"/>
      <c r="SQW67" s="615"/>
      <c r="SQX67" s="615"/>
      <c r="SQY67" s="615"/>
      <c r="SQZ67" s="1420"/>
      <c r="SRA67" s="1420"/>
      <c r="SRB67" s="1420"/>
      <c r="SRC67" s="868"/>
      <c r="SRD67" s="615"/>
      <c r="SRE67" s="615"/>
      <c r="SRF67" s="615"/>
      <c r="SRG67" s="869"/>
      <c r="SRH67" s="615"/>
      <c r="SRI67" s="615"/>
      <c r="SRJ67" s="615"/>
      <c r="SRK67" s="615"/>
      <c r="SRL67" s="615"/>
      <c r="SRM67" s="615"/>
      <c r="SRN67" s="615"/>
      <c r="SRO67" s="615"/>
      <c r="SRP67" s="615"/>
      <c r="SRQ67" s="1420"/>
      <c r="SRR67" s="1420"/>
      <c r="SRS67" s="1420"/>
      <c r="SRT67" s="868"/>
      <c r="SRU67" s="615"/>
      <c r="SRV67" s="615"/>
      <c r="SRW67" s="615"/>
      <c r="SRX67" s="869"/>
      <c r="SRY67" s="615"/>
      <c r="SRZ67" s="615"/>
      <c r="SSA67" s="615"/>
      <c r="SSB67" s="615"/>
      <c r="SSC67" s="615"/>
      <c r="SSD67" s="615"/>
      <c r="SSE67" s="615"/>
      <c r="SSF67" s="615"/>
      <c r="SSG67" s="615"/>
      <c r="SSH67" s="1420"/>
      <c r="SSI67" s="1420"/>
      <c r="SSJ67" s="1420"/>
      <c r="SSK67" s="868"/>
      <c r="SSL67" s="615"/>
      <c r="SSM67" s="615"/>
      <c r="SSN67" s="615"/>
      <c r="SSO67" s="869"/>
      <c r="SSP67" s="615"/>
      <c r="SSQ67" s="615"/>
      <c r="SSR67" s="615"/>
      <c r="SSS67" s="615"/>
      <c r="SST67" s="615"/>
      <c r="SSU67" s="615"/>
      <c r="SSV67" s="615"/>
      <c r="SSW67" s="615"/>
      <c r="SSX67" s="615"/>
      <c r="SSY67" s="1420"/>
      <c r="SSZ67" s="1420"/>
      <c r="STA67" s="1420"/>
      <c r="STB67" s="868"/>
      <c r="STC67" s="615"/>
      <c r="STD67" s="615"/>
      <c r="STE67" s="615"/>
      <c r="STF67" s="869"/>
      <c r="STG67" s="615"/>
      <c r="STH67" s="615"/>
      <c r="STI67" s="615"/>
      <c r="STJ67" s="615"/>
      <c r="STK67" s="615"/>
      <c r="STL67" s="615"/>
      <c r="STM67" s="615"/>
      <c r="STN67" s="615"/>
      <c r="STO67" s="615"/>
      <c r="STP67" s="1420"/>
      <c r="STQ67" s="1420"/>
      <c r="STR67" s="1420"/>
      <c r="STS67" s="868"/>
      <c r="STT67" s="615"/>
      <c r="STU67" s="615"/>
      <c r="STV67" s="615"/>
      <c r="STW67" s="869"/>
      <c r="STX67" s="615"/>
      <c r="STY67" s="615"/>
      <c r="STZ67" s="615"/>
      <c r="SUA67" s="615"/>
      <c r="SUB67" s="615"/>
      <c r="SUC67" s="615"/>
      <c r="SUD67" s="615"/>
      <c r="SUE67" s="615"/>
      <c r="SUF67" s="615"/>
      <c r="SUG67" s="1420"/>
      <c r="SUH67" s="1420"/>
      <c r="SUI67" s="1420"/>
      <c r="SUJ67" s="868"/>
      <c r="SUK67" s="615"/>
      <c r="SUL67" s="615"/>
      <c r="SUM67" s="615"/>
      <c r="SUN67" s="869"/>
      <c r="SUO67" s="615"/>
      <c r="SUP67" s="615"/>
      <c r="SUQ67" s="615"/>
      <c r="SUR67" s="615"/>
      <c r="SUS67" s="615"/>
      <c r="SUT67" s="615"/>
      <c r="SUU67" s="615"/>
      <c r="SUV67" s="615"/>
      <c r="SUW67" s="615"/>
      <c r="SUX67" s="1420"/>
      <c r="SUY67" s="1420"/>
      <c r="SUZ67" s="1420"/>
      <c r="SVA67" s="868"/>
      <c r="SVB67" s="615"/>
      <c r="SVC67" s="615"/>
      <c r="SVD67" s="615"/>
      <c r="SVE67" s="869"/>
      <c r="SVF67" s="615"/>
      <c r="SVG67" s="615"/>
      <c r="SVH67" s="615"/>
      <c r="SVI67" s="615"/>
      <c r="SVJ67" s="615"/>
      <c r="SVK67" s="615"/>
      <c r="SVL67" s="615"/>
      <c r="SVM67" s="615"/>
      <c r="SVN67" s="615"/>
      <c r="SVO67" s="1420"/>
      <c r="SVP67" s="1420"/>
      <c r="SVQ67" s="1420"/>
      <c r="SVR67" s="868"/>
      <c r="SVS67" s="615"/>
      <c r="SVT67" s="615"/>
      <c r="SVU67" s="615"/>
      <c r="SVV67" s="869"/>
      <c r="SVW67" s="615"/>
      <c r="SVX67" s="615"/>
      <c r="SVY67" s="615"/>
      <c r="SVZ67" s="615"/>
      <c r="SWA67" s="615"/>
      <c r="SWB67" s="615"/>
      <c r="SWC67" s="615"/>
      <c r="SWD67" s="615"/>
      <c r="SWE67" s="615"/>
      <c r="SWF67" s="1420"/>
      <c r="SWG67" s="1420"/>
      <c r="SWH67" s="1420"/>
      <c r="SWI67" s="868"/>
      <c r="SWJ67" s="615"/>
      <c r="SWK67" s="615"/>
      <c r="SWL67" s="615"/>
      <c r="SWM67" s="869"/>
      <c r="SWN67" s="615"/>
      <c r="SWO67" s="615"/>
      <c r="SWP67" s="615"/>
      <c r="SWQ67" s="615"/>
      <c r="SWR67" s="615"/>
      <c r="SWS67" s="615"/>
      <c r="SWT67" s="615"/>
      <c r="SWU67" s="615"/>
      <c r="SWV67" s="615"/>
      <c r="SWW67" s="1420"/>
      <c r="SWX67" s="1420"/>
      <c r="SWY67" s="1420"/>
      <c r="SWZ67" s="868"/>
      <c r="SXA67" s="615"/>
      <c r="SXB67" s="615"/>
      <c r="SXC67" s="615"/>
      <c r="SXD67" s="869"/>
      <c r="SXE67" s="615"/>
      <c r="SXF67" s="615"/>
      <c r="SXG67" s="615"/>
      <c r="SXH67" s="615"/>
      <c r="SXI67" s="615"/>
      <c r="SXJ67" s="615"/>
      <c r="SXK67" s="615"/>
      <c r="SXL67" s="615"/>
      <c r="SXM67" s="615"/>
      <c r="SXN67" s="1420"/>
      <c r="SXO67" s="1420"/>
      <c r="SXP67" s="1420"/>
      <c r="SXQ67" s="868"/>
      <c r="SXR67" s="615"/>
      <c r="SXS67" s="615"/>
      <c r="SXT67" s="615"/>
      <c r="SXU67" s="869"/>
      <c r="SXV67" s="615"/>
      <c r="SXW67" s="615"/>
      <c r="SXX67" s="615"/>
      <c r="SXY67" s="615"/>
      <c r="SXZ67" s="615"/>
      <c r="SYA67" s="615"/>
      <c r="SYB67" s="615"/>
      <c r="SYC67" s="615"/>
      <c r="SYD67" s="615"/>
      <c r="SYE67" s="1420"/>
      <c r="SYF67" s="1420"/>
      <c r="SYG67" s="1420"/>
      <c r="SYH67" s="868"/>
      <c r="SYI67" s="615"/>
      <c r="SYJ67" s="615"/>
      <c r="SYK67" s="615"/>
      <c r="SYL67" s="869"/>
      <c r="SYM67" s="615"/>
      <c r="SYN67" s="615"/>
      <c r="SYO67" s="615"/>
      <c r="SYP67" s="615"/>
      <c r="SYQ67" s="615"/>
      <c r="SYR67" s="615"/>
      <c r="SYS67" s="615"/>
      <c r="SYT67" s="615"/>
      <c r="SYU67" s="615"/>
      <c r="SYV67" s="1420"/>
      <c r="SYW67" s="1420"/>
      <c r="SYX67" s="1420"/>
      <c r="SYY67" s="868"/>
      <c r="SYZ67" s="615"/>
      <c r="SZA67" s="615"/>
      <c r="SZB67" s="615"/>
      <c r="SZC67" s="869"/>
      <c r="SZD67" s="615"/>
      <c r="SZE67" s="615"/>
      <c r="SZF67" s="615"/>
      <c r="SZG67" s="615"/>
      <c r="SZH67" s="615"/>
      <c r="SZI67" s="615"/>
      <c r="SZJ67" s="615"/>
      <c r="SZK67" s="615"/>
      <c r="SZL67" s="615"/>
      <c r="SZM67" s="1420"/>
      <c r="SZN67" s="1420"/>
      <c r="SZO67" s="1420"/>
      <c r="SZP67" s="868"/>
      <c r="SZQ67" s="615"/>
      <c r="SZR67" s="615"/>
      <c r="SZS67" s="615"/>
      <c r="SZT67" s="869"/>
      <c r="SZU67" s="615"/>
      <c r="SZV67" s="615"/>
      <c r="SZW67" s="615"/>
      <c r="SZX67" s="615"/>
      <c r="SZY67" s="615"/>
      <c r="SZZ67" s="615"/>
      <c r="TAA67" s="615"/>
      <c r="TAB67" s="615"/>
      <c r="TAC67" s="615"/>
      <c r="TAD67" s="1420"/>
      <c r="TAE67" s="1420"/>
      <c r="TAF67" s="1420"/>
      <c r="TAG67" s="868"/>
      <c r="TAH67" s="615"/>
      <c r="TAI67" s="615"/>
      <c r="TAJ67" s="615"/>
      <c r="TAK67" s="869"/>
      <c r="TAL67" s="615"/>
      <c r="TAM67" s="615"/>
      <c r="TAN67" s="615"/>
      <c r="TAO67" s="615"/>
      <c r="TAP67" s="615"/>
      <c r="TAQ67" s="615"/>
      <c r="TAR67" s="615"/>
      <c r="TAS67" s="615"/>
      <c r="TAT67" s="615"/>
      <c r="TAU67" s="1420"/>
      <c r="TAV67" s="1420"/>
      <c r="TAW67" s="1420"/>
      <c r="TAX67" s="868"/>
      <c r="TAY67" s="615"/>
      <c r="TAZ67" s="615"/>
      <c r="TBA67" s="615"/>
      <c r="TBB67" s="869"/>
      <c r="TBC67" s="615"/>
      <c r="TBD67" s="615"/>
      <c r="TBE67" s="615"/>
      <c r="TBF67" s="615"/>
      <c r="TBG67" s="615"/>
      <c r="TBH67" s="615"/>
      <c r="TBI67" s="615"/>
      <c r="TBJ67" s="615"/>
      <c r="TBK67" s="615"/>
      <c r="TBL67" s="1420"/>
      <c r="TBM67" s="1420"/>
      <c r="TBN67" s="1420"/>
      <c r="TBO67" s="868"/>
      <c r="TBP67" s="615"/>
      <c r="TBQ67" s="615"/>
      <c r="TBR67" s="615"/>
      <c r="TBS67" s="869"/>
      <c r="TBT67" s="615"/>
      <c r="TBU67" s="615"/>
      <c r="TBV67" s="615"/>
      <c r="TBW67" s="615"/>
      <c r="TBX67" s="615"/>
      <c r="TBY67" s="615"/>
      <c r="TBZ67" s="615"/>
      <c r="TCA67" s="615"/>
      <c r="TCB67" s="615"/>
      <c r="TCC67" s="1420"/>
      <c r="TCD67" s="1420"/>
      <c r="TCE67" s="1420"/>
      <c r="TCF67" s="868"/>
      <c r="TCG67" s="615"/>
      <c r="TCH67" s="615"/>
      <c r="TCI67" s="615"/>
      <c r="TCJ67" s="869"/>
      <c r="TCK67" s="615"/>
      <c r="TCL67" s="615"/>
      <c r="TCM67" s="615"/>
      <c r="TCN67" s="615"/>
      <c r="TCO67" s="615"/>
      <c r="TCP67" s="615"/>
      <c r="TCQ67" s="615"/>
      <c r="TCR67" s="615"/>
      <c r="TCS67" s="615"/>
      <c r="TCT67" s="1420"/>
      <c r="TCU67" s="1420"/>
      <c r="TCV67" s="1420"/>
      <c r="TCW67" s="868"/>
      <c r="TCX67" s="615"/>
      <c r="TCY67" s="615"/>
      <c r="TCZ67" s="615"/>
      <c r="TDA67" s="869"/>
      <c r="TDB67" s="615"/>
      <c r="TDC67" s="615"/>
      <c r="TDD67" s="615"/>
      <c r="TDE67" s="615"/>
      <c r="TDF67" s="615"/>
      <c r="TDG67" s="615"/>
      <c r="TDH67" s="615"/>
      <c r="TDI67" s="615"/>
      <c r="TDJ67" s="615"/>
      <c r="TDK67" s="1420"/>
      <c r="TDL67" s="1420"/>
      <c r="TDM67" s="1420"/>
      <c r="TDN67" s="868"/>
      <c r="TDO67" s="615"/>
      <c r="TDP67" s="615"/>
      <c r="TDQ67" s="615"/>
      <c r="TDR67" s="869"/>
      <c r="TDS67" s="615"/>
      <c r="TDT67" s="615"/>
      <c r="TDU67" s="615"/>
      <c r="TDV67" s="615"/>
      <c r="TDW67" s="615"/>
      <c r="TDX67" s="615"/>
      <c r="TDY67" s="615"/>
      <c r="TDZ67" s="615"/>
      <c r="TEA67" s="615"/>
      <c r="TEB67" s="1420"/>
      <c r="TEC67" s="1420"/>
      <c r="TED67" s="1420"/>
      <c r="TEE67" s="868"/>
      <c r="TEF67" s="615"/>
      <c r="TEG67" s="615"/>
      <c r="TEH67" s="615"/>
      <c r="TEI67" s="869"/>
      <c r="TEJ67" s="615"/>
      <c r="TEK67" s="615"/>
      <c r="TEL67" s="615"/>
      <c r="TEM67" s="615"/>
      <c r="TEN67" s="615"/>
      <c r="TEO67" s="615"/>
      <c r="TEP67" s="615"/>
      <c r="TEQ67" s="615"/>
      <c r="TER67" s="615"/>
      <c r="TES67" s="1420"/>
      <c r="TET67" s="1420"/>
      <c r="TEU67" s="1420"/>
      <c r="TEV67" s="868"/>
      <c r="TEW67" s="615"/>
      <c r="TEX67" s="615"/>
      <c r="TEY67" s="615"/>
      <c r="TEZ67" s="869"/>
      <c r="TFA67" s="615"/>
      <c r="TFB67" s="615"/>
      <c r="TFC67" s="615"/>
      <c r="TFD67" s="615"/>
      <c r="TFE67" s="615"/>
      <c r="TFF67" s="615"/>
      <c r="TFG67" s="615"/>
      <c r="TFH67" s="615"/>
      <c r="TFI67" s="615"/>
      <c r="TFJ67" s="1420"/>
      <c r="TFK67" s="1420"/>
      <c r="TFL67" s="1420"/>
      <c r="TFM67" s="868"/>
      <c r="TFN67" s="615"/>
      <c r="TFO67" s="615"/>
      <c r="TFP67" s="615"/>
      <c r="TFQ67" s="869"/>
      <c r="TFR67" s="615"/>
      <c r="TFS67" s="615"/>
      <c r="TFT67" s="615"/>
      <c r="TFU67" s="615"/>
      <c r="TFV67" s="615"/>
      <c r="TFW67" s="615"/>
      <c r="TFX67" s="615"/>
      <c r="TFY67" s="615"/>
      <c r="TFZ67" s="615"/>
      <c r="TGA67" s="1420"/>
      <c r="TGB67" s="1420"/>
      <c r="TGC67" s="1420"/>
      <c r="TGD67" s="868"/>
      <c r="TGE67" s="615"/>
      <c r="TGF67" s="615"/>
      <c r="TGG67" s="615"/>
      <c r="TGH67" s="869"/>
      <c r="TGI67" s="615"/>
      <c r="TGJ67" s="615"/>
      <c r="TGK67" s="615"/>
      <c r="TGL67" s="615"/>
      <c r="TGM67" s="615"/>
      <c r="TGN67" s="615"/>
      <c r="TGO67" s="615"/>
      <c r="TGP67" s="615"/>
      <c r="TGQ67" s="615"/>
      <c r="TGR67" s="1420"/>
      <c r="TGS67" s="1420"/>
      <c r="TGT67" s="1420"/>
      <c r="TGU67" s="868"/>
      <c r="TGV67" s="615"/>
      <c r="TGW67" s="615"/>
      <c r="TGX67" s="615"/>
      <c r="TGY67" s="869"/>
      <c r="TGZ67" s="615"/>
      <c r="THA67" s="615"/>
      <c r="THB67" s="615"/>
      <c r="THC67" s="615"/>
      <c r="THD67" s="615"/>
      <c r="THE67" s="615"/>
      <c r="THF67" s="615"/>
      <c r="THG67" s="615"/>
      <c r="THH67" s="615"/>
      <c r="THI67" s="1420"/>
      <c r="THJ67" s="1420"/>
      <c r="THK67" s="1420"/>
      <c r="THL67" s="868"/>
      <c r="THM67" s="615"/>
      <c r="THN67" s="615"/>
      <c r="THO67" s="615"/>
      <c r="THP67" s="869"/>
      <c r="THQ67" s="615"/>
      <c r="THR67" s="615"/>
      <c r="THS67" s="615"/>
      <c r="THT67" s="615"/>
      <c r="THU67" s="615"/>
      <c r="THV67" s="615"/>
      <c r="THW67" s="615"/>
      <c r="THX67" s="615"/>
      <c r="THY67" s="615"/>
      <c r="THZ67" s="1420"/>
      <c r="TIA67" s="1420"/>
      <c r="TIB67" s="1420"/>
      <c r="TIC67" s="868"/>
      <c r="TID67" s="615"/>
      <c r="TIE67" s="615"/>
      <c r="TIF67" s="615"/>
      <c r="TIG67" s="869"/>
      <c r="TIH67" s="615"/>
      <c r="TII67" s="615"/>
      <c r="TIJ67" s="615"/>
      <c r="TIK67" s="615"/>
      <c r="TIL67" s="615"/>
      <c r="TIM67" s="615"/>
      <c r="TIN67" s="615"/>
      <c r="TIO67" s="615"/>
      <c r="TIP67" s="615"/>
      <c r="TIQ67" s="1420"/>
      <c r="TIR67" s="1420"/>
      <c r="TIS67" s="1420"/>
      <c r="TIT67" s="868"/>
      <c r="TIU67" s="615"/>
      <c r="TIV67" s="615"/>
      <c r="TIW67" s="615"/>
      <c r="TIX67" s="869"/>
      <c r="TIY67" s="615"/>
      <c r="TIZ67" s="615"/>
      <c r="TJA67" s="615"/>
      <c r="TJB67" s="615"/>
      <c r="TJC67" s="615"/>
      <c r="TJD67" s="615"/>
      <c r="TJE67" s="615"/>
      <c r="TJF67" s="615"/>
      <c r="TJG67" s="615"/>
      <c r="TJH67" s="1420"/>
      <c r="TJI67" s="1420"/>
      <c r="TJJ67" s="1420"/>
      <c r="TJK67" s="868"/>
      <c r="TJL67" s="615"/>
      <c r="TJM67" s="615"/>
      <c r="TJN67" s="615"/>
      <c r="TJO67" s="869"/>
      <c r="TJP67" s="615"/>
      <c r="TJQ67" s="615"/>
      <c r="TJR67" s="615"/>
      <c r="TJS67" s="615"/>
      <c r="TJT67" s="615"/>
      <c r="TJU67" s="615"/>
      <c r="TJV67" s="615"/>
      <c r="TJW67" s="615"/>
      <c r="TJX67" s="615"/>
      <c r="TJY67" s="1420"/>
      <c r="TJZ67" s="1420"/>
      <c r="TKA67" s="1420"/>
      <c r="TKB67" s="868"/>
      <c r="TKC67" s="615"/>
      <c r="TKD67" s="615"/>
      <c r="TKE67" s="615"/>
      <c r="TKF67" s="869"/>
      <c r="TKG67" s="615"/>
      <c r="TKH67" s="615"/>
      <c r="TKI67" s="615"/>
      <c r="TKJ67" s="615"/>
      <c r="TKK67" s="615"/>
      <c r="TKL67" s="615"/>
      <c r="TKM67" s="615"/>
      <c r="TKN67" s="615"/>
      <c r="TKO67" s="615"/>
      <c r="TKP67" s="1420"/>
      <c r="TKQ67" s="1420"/>
      <c r="TKR67" s="1420"/>
      <c r="TKS67" s="868"/>
      <c r="TKT67" s="615"/>
      <c r="TKU67" s="615"/>
      <c r="TKV67" s="615"/>
      <c r="TKW67" s="869"/>
      <c r="TKX67" s="615"/>
      <c r="TKY67" s="615"/>
      <c r="TKZ67" s="615"/>
      <c r="TLA67" s="615"/>
      <c r="TLB67" s="615"/>
      <c r="TLC67" s="615"/>
      <c r="TLD67" s="615"/>
      <c r="TLE67" s="615"/>
      <c r="TLF67" s="615"/>
      <c r="TLG67" s="1420"/>
      <c r="TLH67" s="1420"/>
      <c r="TLI67" s="1420"/>
      <c r="TLJ67" s="868"/>
      <c r="TLK67" s="615"/>
      <c r="TLL67" s="615"/>
      <c r="TLM67" s="615"/>
      <c r="TLN67" s="869"/>
      <c r="TLO67" s="615"/>
      <c r="TLP67" s="615"/>
      <c r="TLQ67" s="615"/>
      <c r="TLR67" s="615"/>
      <c r="TLS67" s="615"/>
      <c r="TLT67" s="615"/>
      <c r="TLU67" s="615"/>
      <c r="TLV67" s="615"/>
      <c r="TLW67" s="615"/>
      <c r="TLX67" s="1420"/>
      <c r="TLY67" s="1420"/>
      <c r="TLZ67" s="1420"/>
      <c r="TMA67" s="868"/>
      <c r="TMB67" s="615"/>
      <c r="TMC67" s="615"/>
      <c r="TMD67" s="615"/>
      <c r="TME67" s="869"/>
      <c r="TMF67" s="615"/>
      <c r="TMG67" s="615"/>
      <c r="TMH67" s="615"/>
      <c r="TMI67" s="615"/>
      <c r="TMJ67" s="615"/>
      <c r="TMK67" s="615"/>
      <c r="TML67" s="615"/>
      <c r="TMM67" s="615"/>
      <c r="TMN67" s="615"/>
      <c r="TMO67" s="1420"/>
      <c r="TMP67" s="1420"/>
      <c r="TMQ67" s="1420"/>
      <c r="TMR67" s="868"/>
      <c r="TMS67" s="615"/>
      <c r="TMT67" s="615"/>
      <c r="TMU67" s="615"/>
      <c r="TMV67" s="869"/>
      <c r="TMW67" s="615"/>
      <c r="TMX67" s="615"/>
      <c r="TMY67" s="615"/>
      <c r="TMZ67" s="615"/>
      <c r="TNA67" s="615"/>
      <c r="TNB67" s="615"/>
      <c r="TNC67" s="615"/>
      <c r="TND67" s="615"/>
      <c r="TNE67" s="615"/>
      <c r="TNF67" s="1420"/>
      <c r="TNG67" s="1420"/>
      <c r="TNH67" s="1420"/>
      <c r="TNI67" s="868"/>
      <c r="TNJ67" s="615"/>
      <c r="TNK67" s="615"/>
      <c r="TNL67" s="615"/>
      <c r="TNM67" s="869"/>
      <c r="TNN67" s="615"/>
      <c r="TNO67" s="615"/>
      <c r="TNP67" s="615"/>
      <c r="TNQ67" s="615"/>
      <c r="TNR67" s="615"/>
      <c r="TNS67" s="615"/>
      <c r="TNT67" s="615"/>
      <c r="TNU67" s="615"/>
      <c r="TNV67" s="615"/>
      <c r="TNW67" s="1420"/>
      <c r="TNX67" s="1420"/>
      <c r="TNY67" s="1420"/>
      <c r="TNZ67" s="868"/>
      <c r="TOA67" s="615"/>
      <c r="TOB67" s="615"/>
      <c r="TOC67" s="615"/>
      <c r="TOD67" s="869"/>
      <c r="TOE67" s="615"/>
      <c r="TOF67" s="615"/>
      <c r="TOG67" s="615"/>
      <c r="TOH67" s="615"/>
      <c r="TOI67" s="615"/>
      <c r="TOJ67" s="615"/>
      <c r="TOK67" s="615"/>
      <c r="TOL67" s="615"/>
      <c r="TOM67" s="615"/>
      <c r="TON67" s="1420"/>
      <c r="TOO67" s="1420"/>
      <c r="TOP67" s="1420"/>
      <c r="TOQ67" s="868"/>
      <c r="TOR67" s="615"/>
      <c r="TOS67" s="615"/>
      <c r="TOT67" s="615"/>
      <c r="TOU67" s="869"/>
      <c r="TOV67" s="615"/>
      <c r="TOW67" s="615"/>
      <c r="TOX67" s="615"/>
      <c r="TOY67" s="615"/>
      <c r="TOZ67" s="615"/>
      <c r="TPA67" s="615"/>
      <c r="TPB67" s="615"/>
      <c r="TPC67" s="615"/>
      <c r="TPD67" s="615"/>
      <c r="TPE67" s="1420"/>
      <c r="TPF67" s="1420"/>
      <c r="TPG67" s="1420"/>
      <c r="TPH67" s="868"/>
      <c r="TPI67" s="615"/>
      <c r="TPJ67" s="615"/>
      <c r="TPK67" s="615"/>
      <c r="TPL67" s="869"/>
      <c r="TPM67" s="615"/>
      <c r="TPN67" s="615"/>
      <c r="TPO67" s="615"/>
      <c r="TPP67" s="615"/>
      <c r="TPQ67" s="615"/>
      <c r="TPR67" s="615"/>
      <c r="TPS67" s="615"/>
      <c r="TPT67" s="615"/>
      <c r="TPU67" s="615"/>
      <c r="TPV67" s="1420"/>
      <c r="TPW67" s="1420"/>
      <c r="TPX67" s="1420"/>
      <c r="TPY67" s="868"/>
      <c r="TPZ67" s="615"/>
      <c r="TQA67" s="615"/>
      <c r="TQB67" s="615"/>
      <c r="TQC67" s="869"/>
      <c r="TQD67" s="615"/>
      <c r="TQE67" s="615"/>
      <c r="TQF67" s="615"/>
      <c r="TQG67" s="615"/>
      <c r="TQH67" s="615"/>
      <c r="TQI67" s="615"/>
      <c r="TQJ67" s="615"/>
      <c r="TQK67" s="615"/>
      <c r="TQL67" s="615"/>
      <c r="TQM67" s="1420"/>
      <c r="TQN67" s="1420"/>
      <c r="TQO67" s="1420"/>
      <c r="TQP67" s="868"/>
      <c r="TQQ67" s="615"/>
      <c r="TQR67" s="615"/>
      <c r="TQS67" s="615"/>
      <c r="TQT67" s="869"/>
      <c r="TQU67" s="615"/>
      <c r="TQV67" s="615"/>
      <c r="TQW67" s="615"/>
      <c r="TQX67" s="615"/>
      <c r="TQY67" s="615"/>
      <c r="TQZ67" s="615"/>
      <c r="TRA67" s="615"/>
      <c r="TRB67" s="615"/>
      <c r="TRC67" s="615"/>
      <c r="TRD67" s="1420"/>
      <c r="TRE67" s="1420"/>
      <c r="TRF67" s="1420"/>
      <c r="TRG67" s="868"/>
      <c r="TRH67" s="615"/>
      <c r="TRI67" s="615"/>
      <c r="TRJ67" s="615"/>
      <c r="TRK67" s="869"/>
      <c r="TRL67" s="615"/>
      <c r="TRM67" s="615"/>
      <c r="TRN67" s="615"/>
      <c r="TRO67" s="615"/>
      <c r="TRP67" s="615"/>
      <c r="TRQ67" s="615"/>
      <c r="TRR67" s="615"/>
      <c r="TRS67" s="615"/>
      <c r="TRT67" s="615"/>
      <c r="TRU67" s="1420"/>
      <c r="TRV67" s="1420"/>
      <c r="TRW67" s="1420"/>
      <c r="TRX67" s="868"/>
      <c r="TRY67" s="615"/>
      <c r="TRZ67" s="615"/>
      <c r="TSA67" s="615"/>
      <c r="TSB67" s="869"/>
      <c r="TSC67" s="615"/>
      <c r="TSD67" s="615"/>
      <c r="TSE67" s="615"/>
      <c r="TSF67" s="615"/>
      <c r="TSG67" s="615"/>
      <c r="TSH67" s="615"/>
      <c r="TSI67" s="615"/>
      <c r="TSJ67" s="615"/>
      <c r="TSK67" s="615"/>
      <c r="TSL67" s="1420"/>
      <c r="TSM67" s="1420"/>
      <c r="TSN67" s="1420"/>
      <c r="TSO67" s="868"/>
      <c r="TSP67" s="615"/>
      <c r="TSQ67" s="615"/>
      <c r="TSR67" s="615"/>
      <c r="TSS67" s="869"/>
      <c r="TST67" s="615"/>
      <c r="TSU67" s="615"/>
      <c r="TSV67" s="615"/>
      <c r="TSW67" s="615"/>
      <c r="TSX67" s="615"/>
      <c r="TSY67" s="615"/>
      <c r="TSZ67" s="615"/>
      <c r="TTA67" s="615"/>
      <c r="TTB67" s="615"/>
      <c r="TTC67" s="1420"/>
      <c r="TTD67" s="1420"/>
      <c r="TTE67" s="1420"/>
      <c r="TTF67" s="868"/>
      <c r="TTG67" s="615"/>
      <c r="TTH67" s="615"/>
      <c r="TTI67" s="615"/>
      <c r="TTJ67" s="869"/>
      <c r="TTK67" s="615"/>
      <c r="TTL67" s="615"/>
      <c r="TTM67" s="615"/>
      <c r="TTN67" s="615"/>
      <c r="TTO67" s="615"/>
      <c r="TTP67" s="615"/>
      <c r="TTQ67" s="615"/>
      <c r="TTR67" s="615"/>
      <c r="TTS67" s="615"/>
      <c r="TTT67" s="1420"/>
      <c r="TTU67" s="1420"/>
      <c r="TTV67" s="1420"/>
      <c r="TTW67" s="868"/>
      <c r="TTX67" s="615"/>
      <c r="TTY67" s="615"/>
      <c r="TTZ67" s="615"/>
      <c r="TUA67" s="869"/>
      <c r="TUB67" s="615"/>
      <c r="TUC67" s="615"/>
      <c r="TUD67" s="615"/>
      <c r="TUE67" s="615"/>
      <c r="TUF67" s="615"/>
      <c r="TUG67" s="615"/>
      <c r="TUH67" s="615"/>
      <c r="TUI67" s="615"/>
      <c r="TUJ67" s="615"/>
      <c r="TUK67" s="1420"/>
      <c r="TUL67" s="1420"/>
      <c r="TUM67" s="1420"/>
      <c r="TUN67" s="868"/>
      <c r="TUO67" s="615"/>
      <c r="TUP67" s="615"/>
      <c r="TUQ67" s="615"/>
      <c r="TUR67" s="869"/>
      <c r="TUS67" s="615"/>
      <c r="TUT67" s="615"/>
      <c r="TUU67" s="615"/>
      <c r="TUV67" s="615"/>
      <c r="TUW67" s="615"/>
      <c r="TUX67" s="615"/>
      <c r="TUY67" s="615"/>
      <c r="TUZ67" s="615"/>
      <c r="TVA67" s="615"/>
      <c r="TVB67" s="1420"/>
      <c r="TVC67" s="1420"/>
      <c r="TVD67" s="1420"/>
      <c r="TVE67" s="868"/>
      <c r="TVF67" s="615"/>
      <c r="TVG67" s="615"/>
      <c r="TVH67" s="615"/>
      <c r="TVI67" s="869"/>
      <c r="TVJ67" s="615"/>
      <c r="TVK67" s="615"/>
      <c r="TVL67" s="615"/>
      <c r="TVM67" s="615"/>
      <c r="TVN67" s="615"/>
      <c r="TVO67" s="615"/>
      <c r="TVP67" s="615"/>
      <c r="TVQ67" s="615"/>
      <c r="TVR67" s="615"/>
      <c r="TVS67" s="1420"/>
      <c r="TVT67" s="1420"/>
      <c r="TVU67" s="1420"/>
      <c r="TVV67" s="868"/>
      <c r="TVW67" s="615"/>
      <c r="TVX67" s="615"/>
      <c r="TVY67" s="615"/>
      <c r="TVZ67" s="869"/>
      <c r="TWA67" s="615"/>
      <c r="TWB67" s="615"/>
      <c r="TWC67" s="615"/>
      <c r="TWD67" s="615"/>
      <c r="TWE67" s="615"/>
      <c r="TWF67" s="615"/>
      <c r="TWG67" s="615"/>
      <c r="TWH67" s="615"/>
      <c r="TWI67" s="615"/>
      <c r="TWJ67" s="1420"/>
      <c r="TWK67" s="1420"/>
      <c r="TWL67" s="1420"/>
      <c r="TWM67" s="868"/>
      <c r="TWN67" s="615"/>
      <c r="TWO67" s="615"/>
      <c r="TWP67" s="615"/>
      <c r="TWQ67" s="869"/>
      <c r="TWR67" s="615"/>
      <c r="TWS67" s="615"/>
      <c r="TWT67" s="615"/>
      <c r="TWU67" s="615"/>
      <c r="TWV67" s="615"/>
      <c r="TWW67" s="615"/>
      <c r="TWX67" s="615"/>
      <c r="TWY67" s="615"/>
      <c r="TWZ67" s="615"/>
      <c r="TXA67" s="1420"/>
      <c r="TXB67" s="1420"/>
      <c r="TXC67" s="1420"/>
      <c r="TXD67" s="868"/>
      <c r="TXE67" s="615"/>
      <c r="TXF67" s="615"/>
      <c r="TXG67" s="615"/>
      <c r="TXH67" s="869"/>
      <c r="TXI67" s="615"/>
      <c r="TXJ67" s="615"/>
      <c r="TXK67" s="615"/>
      <c r="TXL67" s="615"/>
      <c r="TXM67" s="615"/>
      <c r="TXN67" s="615"/>
      <c r="TXO67" s="615"/>
      <c r="TXP67" s="615"/>
      <c r="TXQ67" s="615"/>
      <c r="TXR67" s="1420"/>
      <c r="TXS67" s="1420"/>
      <c r="TXT67" s="1420"/>
      <c r="TXU67" s="868"/>
      <c r="TXV67" s="615"/>
      <c r="TXW67" s="615"/>
      <c r="TXX67" s="615"/>
      <c r="TXY67" s="869"/>
      <c r="TXZ67" s="615"/>
      <c r="TYA67" s="615"/>
      <c r="TYB67" s="615"/>
      <c r="TYC67" s="615"/>
      <c r="TYD67" s="615"/>
      <c r="TYE67" s="615"/>
      <c r="TYF67" s="615"/>
      <c r="TYG67" s="615"/>
      <c r="TYH67" s="615"/>
      <c r="TYI67" s="1420"/>
      <c r="TYJ67" s="1420"/>
      <c r="TYK67" s="1420"/>
      <c r="TYL67" s="868"/>
      <c r="TYM67" s="615"/>
      <c r="TYN67" s="615"/>
      <c r="TYO67" s="615"/>
      <c r="TYP67" s="869"/>
      <c r="TYQ67" s="615"/>
      <c r="TYR67" s="615"/>
      <c r="TYS67" s="615"/>
      <c r="TYT67" s="615"/>
      <c r="TYU67" s="615"/>
      <c r="TYV67" s="615"/>
      <c r="TYW67" s="615"/>
      <c r="TYX67" s="615"/>
      <c r="TYY67" s="615"/>
      <c r="TYZ67" s="1420"/>
      <c r="TZA67" s="1420"/>
      <c r="TZB67" s="1420"/>
      <c r="TZC67" s="868"/>
      <c r="TZD67" s="615"/>
      <c r="TZE67" s="615"/>
      <c r="TZF67" s="615"/>
      <c r="TZG67" s="869"/>
      <c r="TZH67" s="615"/>
      <c r="TZI67" s="615"/>
      <c r="TZJ67" s="615"/>
      <c r="TZK67" s="615"/>
      <c r="TZL67" s="615"/>
      <c r="TZM67" s="615"/>
      <c r="TZN67" s="615"/>
      <c r="TZO67" s="615"/>
      <c r="TZP67" s="615"/>
      <c r="TZQ67" s="1420"/>
      <c r="TZR67" s="1420"/>
      <c r="TZS67" s="1420"/>
      <c r="TZT67" s="868"/>
      <c r="TZU67" s="615"/>
      <c r="TZV67" s="615"/>
      <c r="TZW67" s="615"/>
      <c r="TZX67" s="869"/>
      <c r="TZY67" s="615"/>
      <c r="TZZ67" s="615"/>
      <c r="UAA67" s="615"/>
      <c r="UAB67" s="615"/>
      <c r="UAC67" s="615"/>
      <c r="UAD67" s="615"/>
      <c r="UAE67" s="615"/>
      <c r="UAF67" s="615"/>
      <c r="UAG67" s="615"/>
      <c r="UAH67" s="1420"/>
      <c r="UAI67" s="1420"/>
      <c r="UAJ67" s="1420"/>
      <c r="UAK67" s="868"/>
      <c r="UAL67" s="615"/>
      <c r="UAM67" s="615"/>
      <c r="UAN67" s="615"/>
      <c r="UAO67" s="869"/>
      <c r="UAP67" s="615"/>
      <c r="UAQ67" s="615"/>
      <c r="UAR67" s="615"/>
      <c r="UAS67" s="615"/>
      <c r="UAT67" s="615"/>
      <c r="UAU67" s="615"/>
      <c r="UAV67" s="615"/>
      <c r="UAW67" s="615"/>
      <c r="UAX67" s="615"/>
      <c r="UAY67" s="1420"/>
      <c r="UAZ67" s="1420"/>
      <c r="UBA67" s="1420"/>
      <c r="UBB67" s="868"/>
      <c r="UBC67" s="615"/>
      <c r="UBD67" s="615"/>
      <c r="UBE67" s="615"/>
      <c r="UBF67" s="869"/>
      <c r="UBG67" s="615"/>
      <c r="UBH67" s="615"/>
      <c r="UBI67" s="615"/>
      <c r="UBJ67" s="615"/>
      <c r="UBK67" s="615"/>
      <c r="UBL67" s="615"/>
      <c r="UBM67" s="615"/>
      <c r="UBN67" s="615"/>
      <c r="UBO67" s="615"/>
      <c r="UBP67" s="1420"/>
      <c r="UBQ67" s="1420"/>
      <c r="UBR67" s="1420"/>
      <c r="UBS67" s="868"/>
      <c r="UBT67" s="615"/>
      <c r="UBU67" s="615"/>
      <c r="UBV67" s="615"/>
      <c r="UBW67" s="869"/>
      <c r="UBX67" s="615"/>
      <c r="UBY67" s="615"/>
      <c r="UBZ67" s="615"/>
      <c r="UCA67" s="615"/>
      <c r="UCB67" s="615"/>
      <c r="UCC67" s="615"/>
      <c r="UCD67" s="615"/>
      <c r="UCE67" s="615"/>
      <c r="UCF67" s="615"/>
      <c r="UCG67" s="1420"/>
      <c r="UCH67" s="1420"/>
      <c r="UCI67" s="1420"/>
      <c r="UCJ67" s="868"/>
      <c r="UCK67" s="615"/>
      <c r="UCL67" s="615"/>
      <c r="UCM67" s="615"/>
      <c r="UCN67" s="869"/>
      <c r="UCO67" s="615"/>
      <c r="UCP67" s="615"/>
      <c r="UCQ67" s="615"/>
      <c r="UCR67" s="615"/>
      <c r="UCS67" s="615"/>
      <c r="UCT67" s="615"/>
      <c r="UCU67" s="615"/>
      <c r="UCV67" s="615"/>
      <c r="UCW67" s="615"/>
      <c r="UCX67" s="1420"/>
      <c r="UCY67" s="1420"/>
      <c r="UCZ67" s="1420"/>
      <c r="UDA67" s="868"/>
      <c r="UDB67" s="615"/>
      <c r="UDC67" s="615"/>
      <c r="UDD67" s="615"/>
      <c r="UDE67" s="869"/>
      <c r="UDF67" s="615"/>
      <c r="UDG67" s="615"/>
      <c r="UDH67" s="615"/>
      <c r="UDI67" s="615"/>
      <c r="UDJ67" s="615"/>
      <c r="UDK67" s="615"/>
      <c r="UDL67" s="615"/>
      <c r="UDM67" s="615"/>
      <c r="UDN67" s="615"/>
      <c r="UDO67" s="1420"/>
      <c r="UDP67" s="1420"/>
      <c r="UDQ67" s="1420"/>
      <c r="UDR67" s="868"/>
      <c r="UDS67" s="615"/>
      <c r="UDT67" s="615"/>
      <c r="UDU67" s="615"/>
      <c r="UDV67" s="869"/>
      <c r="UDW67" s="615"/>
      <c r="UDX67" s="615"/>
      <c r="UDY67" s="615"/>
      <c r="UDZ67" s="615"/>
      <c r="UEA67" s="615"/>
      <c r="UEB67" s="615"/>
      <c r="UEC67" s="615"/>
      <c r="UED67" s="615"/>
      <c r="UEE67" s="615"/>
      <c r="UEF67" s="1420"/>
      <c r="UEG67" s="1420"/>
      <c r="UEH67" s="1420"/>
      <c r="UEI67" s="868"/>
      <c r="UEJ67" s="615"/>
      <c r="UEK67" s="615"/>
      <c r="UEL67" s="615"/>
      <c r="UEM67" s="869"/>
      <c r="UEN67" s="615"/>
      <c r="UEO67" s="615"/>
      <c r="UEP67" s="615"/>
      <c r="UEQ67" s="615"/>
      <c r="UER67" s="615"/>
      <c r="UES67" s="615"/>
      <c r="UET67" s="615"/>
      <c r="UEU67" s="615"/>
      <c r="UEV67" s="615"/>
      <c r="UEW67" s="1420"/>
      <c r="UEX67" s="1420"/>
      <c r="UEY67" s="1420"/>
      <c r="UEZ67" s="868"/>
      <c r="UFA67" s="615"/>
      <c r="UFB67" s="615"/>
      <c r="UFC67" s="615"/>
      <c r="UFD67" s="869"/>
      <c r="UFE67" s="615"/>
      <c r="UFF67" s="615"/>
      <c r="UFG67" s="615"/>
      <c r="UFH67" s="615"/>
      <c r="UFI67" s="615"/>
      <c r="UFJ67" s="615"/>
      <c r="UFK67" s="615"/>
      <c r="UFL67" s="615"/>
      <c r="UFM67" s="615"/>
      <c r="UFN67" s="1420"/>
      <c r="UFO67" s="1420"/>
      <c r="UFP67" s="1420"/>
      <c r="UFQ67" s="868"/>
      <c r="UFR67" s="615"/>
      <c r="UFS67" s="615"/>
      <c r="UFT67" s="615"/>
      <c r="UFU67" s="869"/>
      <c r="UFV67" s="615"/>
      <c r="UFW67" s="615"/>
      <c r="UFX67" s="615"/>
      <c r="UFY67" s="615"/>
      <c r="UFZ67" s="615"/>
      <c r="UGA67" s="615"/>
      <c r="UGB67" s="615"/>
      <c r="UGC67" s="615"/>
      <c r="UGD67" s="615"/>
      <c r="UGE67" s="1420"/>
      <c r="UGF67" s="1420"/>
      <c r="UGG67" s="1420"/>
      <c r="UGH67" s="868"/>
      <c r="UGI67" s="615"/>
      <c r="UGJ67" s="615"/>
      <c r="UGK67" s="615"/>
      <c r="UGL67" s="869"/>
      <c r="UGM67" s="615"/>
      <c r="UGN67" s="615"/>
      <c r="UGO67" s="615"/>
      <c r="UGP67" s="615"/>
      <c r="UGQ67" s="615"/>
      <c r="UGR67" s="615"/>
      <c r="UGS67" s="615"/>
      <c r="UGT67" s="615"/>
      <c r="UGU67" s="615"/>
      <c r="UGV67" s="1420"/>
      <c r="UGW67" s="1420"/>
      <c r="UGX67" s="1420"/>
      <c r="UGY67" s="868"/>
      <c r="UGZ67" s="615"/>
      <c r="UHA67" s="615"/>
      <c r="UHB67" s="615"/>
      <c r="UHC67" s="869"/>
      <c r="UHD67" s="615"/>
      <c r="UHE67" s="615"/>
      <c r="UHF67" s="615"/>
      <c r="UHG67" s="615"/>
      <c r="UHH67" s="615"/>
      <c r="UHI67" s="615"/>
      <c r="UHJ67" s="615"/>
      <c r="UHK67" s="615"/>
      <c r="UHL67" s="615"/>
      <c r="UHM67" s="1420"/>
      <c r="UHN67" s="1420"/>
      <c r="UHO67" s="1420"/>
      <c r="UHP67" s="868"/>
      <c r="UHQ67" s="615"/>
      <c r="UHR67" s="615"/>
      <c r="UHS67" s="615"/>
      <c r="UHT67" s="869"/>
      <c r="UHU67" s="615"/>
      <c r="UHV67" s="615"/>
      <c r="UHW67" s="615"/>
      <c r="UHX67" s="615"/>
      <c r="UHY67" s="615"/>
      <c r="UHZ67" s="615"/>
      <c r="UIA67" s="615"/>
      <c r="UIB67" s="615"/>
      <c r="UIC67" s="615"/>
      <c r="UID67" s="1420"/>
      <c r="UIE67" s="1420"/>
      <c r="UIF67" s="1420"/>
      <c r="UIG67" s="868"/>
      <c r="UIH67" s="615"/>
      <c r="UII67" s="615"/>
      <c r="UIJ67" s="615"/>
      <c r="UIK67" s="869"/>
      <c r="UIL67" s="615"/>
      <c r="UIM67" s="615"/>
      <c r="UIN67" s="615"/>
      <c r="UIO67" s="615"/>
      <c r="UIP67" s="615"/>
      <c r="UIQ67" s="615"/>
      <c r="UIR67" s="615"/>
      <c r="UIS67" s="615"/>
      <c r="UIT67" s="615"/>
      <c r="UIU67" s="1420"/>
      <c r="UIV67" s="1420"/>
      <c r="UIW67" s="1420"/>
      <c r="UIX67" s="868"/>
      <c r="UIY67" s="615"/>
      <c r="UIZ67" s="615"/>
      <c r="UJA67" s="615"/>
      <c r="UJB67" s="869"/>
      <c r="UJC67" s="615"/>
      <c r="UJD67" s="615"/>
      <c r="UJE67" s="615"/>
      <c r="UJF67" s="615"/>
      <c r="UJG67" s="615"/>
      <c r="UJH67" s="615"/>
      <c r="UJI67" s="615"/>
      <c r="UJJ67" s="615"/>
      <c r="UJK67" s="615"/>
      <c r="UJL67" s="1420"/>
      <c r="UJM67" s="1420"/>
      <c r="UJN67" s="1420"/>
      <c r="UJO67" s="868"/>
      <c r="UJP67" s="615"/>
      <c r="UJQ67" s="615"/>
      <c r="UJR67" s="615"/>
      <c r="UJS67" s="869"/>
      <c r="UJT67" s="615"/>
      <c r="UJU67" s="615"/>
      <c r="UJV67" s="615"/>
      <c r="UJW67" s="615"/>
      <c r="UJX67" s="615"/>
      <c r="UJY67" s="615"/>
      <c r="UJZ67" s="615"/>
      <c r="UKA67" s="615"/>
      <c r="UKB67" s="615"/>
      <c r="UKC67" s="1420"/>
      <c r="UKD67" s="1420"/>
      <c r="UKE67" s="1420"/>
      <c r="UKF67" s="868"/>
      <c r="UKG67" s="615"/>
      <c r="UKH67" s="615"/>
      <c r="UKI67" s="615"/>
      <c r="UKJ67" s="869"/>
      <c r="UKK67" s="615"/>
      <c r="UKL67" s="615"/>
      <c r="UKM67" s="615"/>
      <c r="UKN67" s="615"/>
      <c r="UKO67" s="615"/>
      <c r="UKP67" s="615"/>
      <c r="UKQ67" s="615"/>
      <c r="UKR67" s="615"/>
      <c r="UKS67" s="615"/>
      <c r="UKT67" s="1420"/>
      <c r="UKU67" s="1420"/>
      <c r="UKV67" s="1420"/>
      <c r="UKW67" s="868"/>
      <c r="UKX67" s="615"/>
      <c r="UKY67" s="615"/>
      <c r="UKZ67" s="615"/>
      <c r="ULA67" s="869"/>
      <c r="ULB67" s="615"/>
      <c r="ULC67" s="615"/>
      <c r="ULD67" s="615"/>
      <c r="ULE67" s="615"/>
      <c r="ULF67" s="615"/>
      <c r="ULG67" s="615"/>
      <c r="ULH67" s="615"/>
      <c r="ULI67" s="615"/>
      <c r="ULJ67" s="615"/>
      <c r="ULK67" s="1420"/>
      <c r="ULL67" s="1420"/>
      <c r="ULM67" s="1420"/>
      <c r="ULN67" s="868"/>
      <c r="ULO67" s="615"/>
      <c r="ULP67" s="615"/>
      <c r="ULQ67" s="615"/>
      <c r="ULR67" s="869"/>
      <c r="ULS67" s="615"/>
      <c r="ULT67" s="615"/>
      <c r="ULU67" s="615"/>
      <c r="ULV67" s="615"/>
      <c r="ULW67" s="615"/>
      <c r="ULX67" s="615"/>
      <c r="ULY67" s="615"/>
      <c r="ULZ67" s="615"/>
      <c r="UMA67" s="615"/>
      <c r="UMB67" s="1420"/>
      <c r="UMC67" s="1420"/>
      <c r="UMD67" s="1420"/>
      <c r="UME67" s="868"/>
      <c r="UMF67" s="615"/>
      <c r="UMG67" s="615"/>
      <c r="UMH67" s="615"/>
      <c r="UMI67" s="869"/>
      <c r="UMJ67" s="615"/>
      <c r="UMK67" s="615"/>
      <c r="UML67" s="615"/>
      <c r="UMM67" s="615"/>
      <c r="UMN67" s="615"/>
      <c r="UMO67" s="615"/>
      <c r="UMP67" s="615"/>
      <c r="UMQ67" s="615"/>
      <c r="UMR67" s="615"/>
      <c r="UMS67" s="1420"/>
      <c r="UMT67" s="1420"/>
      <c r="UMU67" s="1420"/>
      <c r="UMV67" s="868"/>
      <c r="UMW67" s="615"/>
      <c r="UMX67" s="615"/>
      <c r="UMY67" s="615"/>
      <c r="UMZ67" s="869"/>
      <c r="UNA67" s="615"/>
      <c r="UNB67" s="615"/>
      <c r="UNC67" s="615"/>
      <c r="UND67" s="615"/>
      <c r="UNE67" s="615"/>
      <c r="UNF67" s="615"/>
      <c r="UNG67" s="615"/>
      <c r="UNH67" s="615"/>
      <c r="UNI67" s="615"/>
      <c r="UNJ67" s="1420"/>
      <c r="UNK67" s="1420"/>
      <c r="UNL67" s="1420"/>
      <c r="UNM67" s="868"/>
      <c r="UNN67" s="615"/>
      <c r="UNO67" s="615"/>
      <c r="UNP67" s="615"/>
      <c r="UNQ67" s="869"/>
      <c r="UNR67" s="615"/>
      <c r="UNS67" s="615"/>
      <c r="UNT67" s="615"/>
      <c r="UNU67" s="615"/>
      <c r="UNV67" s="615"/>
      <c r="UNW67" s="615"/>
      <c r="UNX67" s="615"/>
      <c r="UNY67" s="615"/>
      <c r="UNZ67" s="615"/>
      <c r="UOA67" s="1420"/>
      <c r="UOB67" s="1420"/>
      <c r="UOC67" s="1420"/>
      <c r="UOD67" s="868"/>
      <c r="UOE67" s="615"/>
      <c r="UOF67" s="615"/>
      <c r="UOG67" s="615"/>
      <c r="UOH67" s="869"/>
      <c r="UOI67" s="615"/>
      <c r="UOJ67" s="615"/>
      <c r="UOK67" s="615"/>
      <c r="UOL67" s="615"/>
      <c r="UOM67" s="615"/>
      <c r="UON67" s="615"/>
      <c r="UOO67" s="615"/>
      <c r="UOP67" s="615"/>
      <c r="UOQ67" s="615"/>
      <c r="UOR67" s="1420"/>
      <c r="UOS67" s="1420"/>
      <c r="UOT67" s="1420"/>
      <c r="UOU67" s="868"/>
      <c r="UOV67" s="615"/>
      <c r="UOW67" s="615"/>
      <c r="UOX67" s="615"/>
      <c r="UOY67" s="869"/>
      <c r="UOZ67" s="615"/>
      <c r="UPA67" s="615"/>
      <c r="UPB67" s="615"/>
      <c r="UPC67" s="615"/>
      <c r="UPD67" s="615"/>
      <c r="UPE67" s="615"/>
      <c r="UPF67" s="615"/>
      <c r="UPG67" s="615"/>
      <c r="UPH67" s="615"/>
      <c r="UPI67" s="1420"/>
      <c r="UPJ67" s="1420"/>
      <c r="UPK67" s="1420"/>
      <c r="UPL67" s="868"/>
      <c r="UPM67" s="615"/>
      <c r="UPN67" s="615"/>
      <c r="UPO67" s="615"/>
      <c r="UPP67" s="869"/>
      <c r="UPQ67" s="615"/>
      <c r="UPR67" s="615"/>
      <c r="UPS67" s="615"/>
      <c r="UPT67" s="615"/>
      <c r="UPU67" s="615"/>
      <c r="UPV67" s="615"/>
      <c r="UPW67" s="615"/>
      <c r="UPX67" s="615"/>
      <c r="UPY67" s="615"/>
      <c r="UPZ67" s="1420"/>
      <c r="UQA67" s="1420"/>
      <c r="UQB67" s="1420"/>
      <c r="UQC67" s="868"/>
      <c r="UQD67" s="615"/>
      <c r="UQE67" s="615"/>
      <c r="UQF67" s="615"/>
      <c r="UQG67" s="869"/>
      <c r="UQH67" s="615"/>
      <c r="UQI67" s="615"/>
      <c r="UQJ67" s="615"/>
      <c r="UQK67" s="615"/>
      <c r="UQL67" s="615"/>
      <c r="UQM67" s="615"/>
      <c r="UQN67" s="615"/>
      <c r="UQO67" s="615"/>
      <c r="UQP67" s="615"/>
      <c r="UQQ67" s="1420"/>
      <c r="UQR67" s="1420"/>
      <c r="UQS67" s="1420"/>
      <c r="UQT67" s="868"/>
      <c r="UQU67" s="615"/>
      <c r="UQV67" s="615"/>
      <c r="UQW67" s="615"/>
      <c r="UQX67" s="869"/>
      <c r="UQY67" s="615"/>
      <c r="UQZ67" s="615"/>
      <c r="URA67" s="615"/>
      <c r="URB67" s="615"/>
      <c r="URC67" s="615"/>
      <c r="URD67" s="615"/>
      <c r="URE67" s="615"/>
      <c r="URF67" s="615"/>
      <c r="URG67" s="615"/>
      <c r="URH67" s="1420"/>
      <c r="URI67" s="1420"/>
      <c r="URJ67" s="1420"/>
      <c r="URK67" s="868"/>
      <c r="URL67" s="615"/>
      <c r="URM67" s="615"/>
      <c r="URN67" s="615"/>
      <c r="URO67" s="869"/>
      <c r="URP67" s="615"/>
      <c r="URQ67" s="615"/>
      <c r="URR67" s="615"/>
      <c r="URS67" s="615"/>
      <c r="URT67" s="615"/>
      <c r="URU67" s="615"/>
      <c r="URV67" s="615"/>
      <c r="URW67" s="615"/>
      <c r="URX67" s="615"/>
      <c r="URY67" s="1420"/>
      <c r="URZ67" s="1420"/>
      <c r="USA67" s="1420"/>
      <c r="USB67" s="868"/>
      <c r="USC67" s="615"/>
      <c r="USD67" s="615"/>
      <c r="USE67" s="615"/>
      <c r="USF67" s="869"/>
      <c r="USG67" s="615"/>
      <c r="USH67" s="615"/>
      <c r="USI67" s="615"/>
      <c r="USJ67" s="615"/>
      <c r="USK67" s="615"/>
      <c r="USL67" s="615"/>
      <c r="USM67" s="615"/>
      <c r="USN67" s="615"/>
      <c r="USO67" s="615"/>
      <c r="USP67" s="1420"/>
      <c r="USQ67" s="1420"/>
      <c r="USR67" s="1420"/>
      <c r="USS67" s="868"/>
      <c r="UST67" s="615"/>
      <c r="USU67" s="615"/>
      <c r="USV67" s="615"/>
      <c r="USW67" s="869"/>
      <c r="USX67" s="615"/>
      <c r="USY67" s="615"/>
      <c r="USZ67" s="615"/>
      <c r="UTA67" s="615"/>
      <c r="UTB67" s="615"/>
      <c r="UTC67" s="615"/>
      <c r="UTD67" s="615"/>
      <c r="UTE67" s="615"/>
      <c r="UTF67" s="615"/>
      <c r="UTG67" s="1420"/>
      <c r="UTH67" s="1420"/>
      <c r="UTI67" s="1420"/>
      <c r="UTJ67" s="868"/>
      <c r="UTK67" s="615"/>
      <c r="UTL67" s="615"/>
      <c r="UTM67" s="615"/>
      <c r="UTN67" s="869"/>
      <c r="UTO67" s="615"/>
      <c r="UTP67" s="615"/>
      <c r="UTQ67" s="615"/>
      <c r="UTR67" s="615"/>
      <c r="UTS67" s="615"/>
      <c r="UTT67" s="615"/>
      <c r="UTU67" s="615"/>
      <c r="UTV67" s="615"/>
      <c r="UTW67" s="615"/>
      <c r="UTX67" s="1420"/>
      <c r="UTY67" s="1420"/>
      <c r="UTZ67" s="1420"/>
      <c r="UUA67" s="868"/>
      <c r="UUB67" s="615"/>
      <c r="UUC67" s="615"/>
      <c r="UUD67" s="615"/>
      <c r="UUE67" s="869"/>
      <c r="UUF67" s="615"/>
      <c r="UUG67" s="615"/>
      <c r="UUH67" s="615"/>
      <c r="UUI67" s="615"/>
      <c r="UUJ67" s="615"/>
      <c r="UUK67" s="615"/>
      <c r="UUL67" s="615"/>
      <c r="UUM67" s="615"/>
      <c r="UUN67" s="615"/>
      <c r="UUO67" s="1420"/>
      <c r="UUP67" s="1420"/>
      <c r="UUQ67" s="1420"/>
      <c r="UUR67" s="868"/>
      <c r="UUS67" s="615"/>
      <c r="UUT67" s="615"/>
      <c r="UUU67" s="615"/>
      <c r="UUV67" s="869"/>
      <c r="UUW67" s="615"/>
      <c r="UUX67" s="615"/>
      <c r="UUY67" s="615"/>
      <c r="UUZ67" s="615"/>
      <c r="UVA67" s="615"/>
      <c r="UVB67" s="615"/>
      <c r="UVC67" s="615"/>
      <c r="UVD67" s="615"/>
      <c r="UVE67" s="615"/>
      <c r="UVF67" s="1420"/>
      <c r="UVG67" s="1420"/>
      <c r="UVH67" s="1420"/>
      <c r="UVI67" s="868"/>
      <c r="UVJ67" s="615"/>
      <c r="UVK67" s="615"/>
      <c r="UVL67" s="615"/>
      <c r="UVM67" s="869"/>
      <c r="UVN67" s="615"/>
      <c r="UVO67" s="615"/>
      <c r="UVP67" s="615"/>
      <c r="UVQ67" s="615"/>
      <c r="UVR67" s="615"/>
      <c r="UVS67" s="615"/>
      <c r="UVT67" s="615"/>
      <c r="UVU67" s="615"/>
      <c r="UVV67" s="615"/>
      <c r="UVW67" s="1420"/>
      <c r="UVX67" s="1420"/>
      <c r="UVY67" s="1420"/>
      <c r="UVZ67" s="868"/>
      <c r="UWA67" s="615"/>
      <c r="UWB67" s="615"/>
      <c r="UWC67" s="615"/>
      <c r="UWD67" s="869"/>
      <c r="UWE67" s="615"/>
      <c r="UWF67" s="615"/>
      <c r="UWG67" s="615"/>
      <c r="UWH67" s="615"/>
      <c r="UWI67" s="615"/>
      <c r="UWJ67" s="615"/>
      <c r="UWK67" s="615"/>
      <c r="UWL67" s="615"/>
      <c r="UWM67" s="615"/>
      <c r="UWN67" s="1420"/>
      <c r="UWO67" s="1420"/>
      <c r="UWP67" s="1420"/>
      <c r="UWQ67" s="868"/>
      <c r="UWR67" s="615"/>
      <c r="UWS67" s="615"/>
      <c r="UWT67" s="615"/>
      <c r="UWU67" s="869"/>
      <c r="UWV67" s="615"/>
      <c r="UWW67" s="615"/>
      <c r="UWX67" s="615"/>
      <c r="UWY67" s="615"/>
      <c r="UWZ67" s="615"/>
      <c r="UXA67" s="615"/>
      <c r="UXB67" s="615"/>
      <c r="UXC67" s="615"/>
      <c r="UXD67" s="615"/>
      <c r="UXE67" s="1420"/>
      <c r="UXF67" s="1420"/>
      <c r="UXG67" s="1420"/>
      <c r="UXH67" s="868"/>
      <c r="UXI67" s="615"/>
      <c r="UXJ67" s="615"/>
      <c r="UXK67" s="615"/>
      <c r="UXL67" s="869"/>
      <c r="UXM67" s="615"/>
      <c r="UXN67" s="615"/>
      <c r="UXO67" s="615"/>
      <c r="UXP67" s="615"/>
      <c r="UXQ67" s="615"/>
      <c r="UXR67" s="615"/>
      <c r="UXS67" s="615"/>
      <c r="UXT67" s="615"/>
      <c r="UXU67" s="615"/>
      <c r="UXV67" s="1420"/>
      <c r="UXW67" s="1420"/>
      <c r="UXX67" s="1420"/>
      <c r="UXY67" s="868"/>
      <c r="UXZ67" s="615"/>
      <c r="UYA67" s="615"/>
      <c r="UYB67" s="615"/>
      <c r="UYC67" s="869"/>
      <c r="UYD67" s="615"/>
      <c r="UYE67" s="615"/>
      <c r="UYF67" s="615"/>
      <c r="UYG67" s="615"/>
      <c r="UYH67" s="615"/>
      <c r="UYI67" s="615"/>
      <c r="UYJ67" s="615"/>
      <c r="UYK67" s="615"/>
      <c r="UYL67" s="615"/>
      <c r="UYM67" s="1420"/>
      <c r="UYN67" s="1420"/>
      <c r="UYO67" s="1420"/>
      <c r="UYP67" s="868"/>
      <c r="UYQ67" s="615"/>
      <c r="UYR67" s="615"/>
      <c r="UYS67" s="615"/>
      <c r="UYT67" s="869"/>
      <c r="UYU67" s="615"/>
      <c r="UYV67" s="615"/>
      <c r="UYW67" s="615"/>
      <c r="UYX67" s="615"/>
      <c r="UYY67" s="615"/>
      <c r="UYZ67" s="615"/>
      <c r="UZA67" s="615"/>
      <c r="UZB67" s="615"/>
      <c r="UZC67" s="615"/>
      <c r="UZD67" s="1420"/>
      <c r="UZE67" s="1420"/>
      <c r="UZF67" s="1420"/>
      <c r="UZG67" s="868"/>
      <c r="UZH67" s="615"/>
      <c r="UZI67" s="615"/>
      <c r="UZJ67" s="615"/>
      <c r="UZK67" s="869"/>
      <c r="UZL67" s="615"/>
      <c r="UZM67" s="615"/>
      <c r="UZN67" s="615"/>
      <c r="UZO67" s="615"/>
      <c r="UZP67" s="615"/>
      <c r="UZQ67" s="615"/>
      <c r="UZR67" s="615"/>
      <c r="UZS67" s="615"/>
      <c r="UZT67" s="615"/>
      <c r="UZU67" s="1420"/>
      <c r="UZV67" s="1420"/>
      <c r="UZW67" s="1420"/>
      <c r="UZX67" s="868"/>
      <c r="UZY67" s="615"/>
      <c r="UZZ67" s="615"/>
      <c r="VAA67" s="615"/>
      <c r="VAB67" s="869"/>
      <c r="VAC67" s="615"/>
      <c r="VAD67" s="615"/>
      <c r="VAE67" s="615"/>
      <c r="VAF67" s="615"/>
      <c r="VAG67" s="615"/>
      <c r="VAH67" s="615"/>
      <c r="VAI67" s="615"/>
      <c r="VAJ67" s="615"/>
      <c r="VAK67" s="615"/>
      <c r="VAL67" s="1420"/>
      <c r="VAM67" s="1420"/>
      <c r="VAN67" s="1420"/>
      <c r="VAO67" s="868"/>
      <c r="VAP67" s="615"/>
      <c r="VAQ67" s="615"/>
      <c r="VAR67" s="615"/>
      <c r="VAS67" s="869"/>
      <c r="VAT67" s="615"/>
      <c r="VAU67" s="615"/>
      <c r="VAV67" s="615"/>
      <c r="VAW67" s="615"/>
      <c r="VAX67" s="615"/>
      <c r="VAY67" s="615"/>
      <c r="VAZ67" s="615"/>
      <c r="VBA67" s="615"/>
      <c r="VBB67" s="615"/>
      <c r="VBC67" s="1420"/>
      <c r="VBD67" s="1420"/>
      <c r="VBE67" s="1420"/>
      <c r="VBF67" s="868"/>
      <c r="VBG67" s="615"/>
      <c r="VBH67" s="615"/>
      <c r="VBI67" s="615"/>
      <c r="VBJ67" s="869"/>
      <c r="VBK67" s="615"/>
      <c r="VBL67" s="615"/>
      <c r="VBM67" s="615"/>
      <c r="VBN67" s="615"/>
      <c r="VBO67" s="615"/>
      <c r="VBP67" s="615"/>
      <c r="VBQ67" s="615"/>
      <c r="VBR67" s="615"/>
      <c r="VBS67" s="615"/>
      <c r="VBT67" s="1420"/>
      <c r="VBU67" s="1420"/>
      <c r="VBV67" s="1420"/>
      <c r="VBW67" s="868"/>
      <c r="VBX67" s="615"/>
      <c r="VBY67" s="615"/>
      <c r="VBZ67" s="615"/>
      <c r="VCA67" s="869"/>
      <c r="VCB67" s="615"/>
      <c r="VCC67" s="615"/>
      <c r="VCD67" s="615"/>
      <c r="VCE67" s="615"/>
      <c r="VCF67" s="615"/>
      <c r="VCG67" s="615"/>
      <c r="VCH67" s="615"/>
      <c r="VCI67" s="615"/>
      <c r="VCJ67" s="615"/>
      <c r="VCK67" s="1420"/>
      <c r="VCL67" s="1420"/>
      <c r="VCM67" s="1420"/>
      <c r="VCN67" s="868"/>
      <c r="VCO67" s="615"/>
      <c r="VCP67" s="615"/>
      <c r="VCQ67" s="615"/>
      <c r="VCR67" s="869"/>
      <c r="VCS67" s="615"/>
      <c r="VCT67" s="615"/>
      <c r="VCU67" s="615"/>
      <c r="VCV67" s="615"/>
      <c r="VCW67" s="615"/>
      <c r="VCX67" s="615"/>
      <c r="VCY67" s="615"/>
      <c r="VCZ67" s="615"/>
      <c r="VDA67" s="615"/>
      <c r="VDB67" s="1420"/>
      <c r="VDC67" s="1420"/>
      <c r="VDD67" s="1420"/>
      <c r="VDE67" s="868"/>
      <c r="VDF67" s="615"/>
      <c r="VDG67" s="615"/>
      <c r="VDH67" s="615"/>
      <c r="VDI67" s="869"/>
      <c r="VDJ67" s="615"/>
      <c r="VDK67" s="615"/>
      <c r="VDL67" s="615"/>
      <c r="VDM67" s="615"/>
      <c r="VDN67" s="615"/>
      <c r="VDO67" s="615"/>
      <c r="VDP67" s="615"/>
      <c r="VDQ67" s="615"/>
      <c r="VDR67" s="615"/>
      <c r="VDS67" s="1420"/>
      <c r="VDT67" s="1420"/>
      <c r="VDU67" s="1420"/>
      <c r="VDV67" s="868"/>
      <c r="VDW67" s="615"/>
      <c r="VDX67" s="615"/>
      <c r="VDY67" s="615"/>
      <c r="VDZ67" s="869"/>
      <c r="VEA67" s="615"/>
      <c r="VEB67" s="615"/>
      <c r="VEC67" s="615"/>
      <c r="VED67" s="615"/>
      <c r="VEE67" s="615"/>
      <c r="VEF67" s="615"/>
      <c r="VEG67" s="615"/>
      <c r="VEH67" s="615"/>
      <c r="VEI67" s="615"/>
      <c r="VEJ67" s="1420"/>
      <c r="VEK67" s="1420"/>
      <c r="VEL67" s="1420"/>
      <c r="VEM67" s="868"/>
      <c r="VEN67" s="615"/>
      <c r="VEO67" s="615"/>
      <c r="VEP67" s="615"/>
      <c r="VEQ67" s="869"/>
      <c r="VER67" s="615"/>
      <c r="VES67" s="615"/>
      <c r="VET67" s="615"/>
      <c r="VEU67" s="615"/>
      <c r="VEV67" s="615"/>
      <c r="VEW67" s="615"/>
      <c r="VEX67" s="615"/>
      <c r="VEY67" s="615"/>
      <c r="VEZ67" s="615"/>
      <c r="VFA67" s="1420"/>
      <c r="VFB67" s="1420"/>
      <c r="VFC67" s="1420"/>
      <c r="VFD67" s="868"/>
      <c r="VFE67" s="615"/>
      <c r="VFF67" s="615"/>
      <c r="VFG67" s="615"/>
      <c r="VFH67" s="869"/>
      <c r="VFI67" s="615"/>
      <c r="VFJ67" s="615"/>
      <c r="VFK67" s="615"/>
      <c r="VFL67" s="615"/>
      <c r="VFM67" s="615"/>
      <c r="VFN67" s="615"/>
      <c r="VFO67" s="615"/>
      <c r="VFP67" s="615"/>
      <c r="VFQ67" s="615"/>
      <c r="VFR67" s="1420"/>
      <c r="VFS67" s="1420"/>
      <c r="VFT67" s="1420"/>
      <c r="VFU67" s="868"/>
      <c r="VFV67" s="615"/>
      <c r="VFW67" s="615"/>
      <c r="VFX67" s="615"/>
      <c r="VFY67" s="869"/>
      <c r="VFZ67" s="615"/>
      <c r="VGA67" s="615"/>
      <c r="VGB67" s="615"/>
      <c r="VGC67" s="615"/>
      <c r="VGD67" s="615"/>
      <c r="VGE67" s="615"/>
      <c r="VGF67" s="615"/>
      <c r="VGG67" s="615"/>
      <c r="VGH67" s="615"/>
      <c r="VGI67" s="1420"/>
      <c r="VGJ67" s="1420"/>
      <c r="VGK67" s="1420"/>
      <c r="VGL67" s="868"/>
      <c r="VGM67" s="615"/>
      <c r="VGN67" s="615"/>
      <c r="VGO67" s="615"/>
      <c r="VGP67" s="869"/>
      <c r="VGQ67" s="615"/>
      <c r="VGR67" s="615"/>
      <c r="VGS67" s="615"/>
      <c r="VGT67" s="615"/>
      <c r="VGU67" s="615"/>
      <c r="VGV67" s="615"/>
      <c r="VGW67" s="615"/>
      <c r="VGX67" s="615"/>
      <c r="VGY67" s="615"/>
      <c r="VGZ67" s="1420"/>
      <c r="VHA67" s="1420"/>
      <c r="VHB67" s="1420"/>
      <c r="VHC67" s="868"/>
      <c r="VHD67" s="615"/>
      <c r="VHE67" s="615"/>
      <c r="VHF67" s="615"/>
      <c r="VHG67" s="869"/>
      <c r="VHH67" s="615"/>
      <c r="VHI67" s="615"/>
      <c r="VHJ67" s="615"/>
      <c r="VHK67" s="615"/>
      <c r="VHL67" s="615"/>
      <c r="VHM67" s="615"/>
      <c r="VHN67" s="615"/>
      <c r="VHO67" s="615"/>
      <c r="VHP67" s="615"/>
      <c r="VHQ67" s="1420"/>
      <c r="VHR67" s="1420"/>
      <c r="VHS67" s="1420"/>
      <c r="VHT67" s="868"/>
      <c r="VHU67" s="615"/>
      <c r="VHV67" s="615"/>
      <c r="VHW67" s="615"/>
      <c r="VHX67" s="869"/>
      <c r="VHY67" s="615"/>
      <c r="VHZ67" s="615"/>
      <c r="VIA67" s="615"/>
      <c r="VIB67" s="615"/>
      <c r="VIC67" s="615"/>
      <c r="VID67" s="615"/>
      <c r="VIE67" s="615"/>
      <c r="VIF67" s="615"/>
      <c r="VIG67" s="615"/>
      <c r="VIH67" s="1420"/>
      <c r="VII67" s="1420"/>
      <c r="VIJ67" s="1420"/>
      <c r="VIK67" s="868"/>
      <c r="VIL67" s="615"/>
      <c r="VIM67" s="615"/>
      <c r="VIN67" s="615"/>
      <c r="VIO67" s="869"/>
      <c r="VIP67" s="615"/>
      <c r="VIQ67" s="615"/>
      <c r="VIR67" s="615"/>
      <c r="VIS67" s="615"/>
      <c r="VIT67" s="615"/>
      <c r="VIU67" s="615"/>
      <c r="VIV67" s="615"/>
      <c r="VIW67" s="615"/>
      <c r="VIX67" s="615"/>
      <c r="VIY67" s="1420"/>
      <c r="VIZ67" s="1420"/>
      <c r="VJA67" s="1420"/>
      <c r="VJB67" s="868"/>
      <c r="VJC67" s="615"/>
      <c r="VJD67" s="615"/>
      <c r="VJE67" s="615"/>
      <c r="VJF67" s="869"/>
      <c r="VJG67" s="615"/>
      <c r="VJH67" s="615"/>
      <c r="VJI67" s="615"/>
      <c r="VJJ67" s="615"/>
      <c r="VJK67" s="615"/>
      <c r="VJL67" s="615"/>
      <c r="VJM67" s="615"/>
      <c r="VJN67" s="615"/>
      <c r="VJO67" s="615"/>
      <c r="VJP67" s="1420"/>
      <c r="VJQ67" s="1420"/>
      <c r="VJR67" s="1420"/>
      <c r="VJS67" s="868"/>
      <c r="VJT67" s="615"/>
      <c r="VJU67" s="615"/>
      <c r="VJV67" s="615"/>
      <c r="VJW67" s="869"/>
      <c r="VJX67" s="615"/>
      <c r="VJY67" s="615"/>
      <c r="VJZ67" s="615"/>
      <c r="VKA67" s="615"/>
      <c r="VKB67" s="615"/>
      <c r="VKC67" s="615"/>
      <c r="VKD67" s="615"/>
      <c r="VKE67" s="615"/>
      <c r="VKF67" s="615"/>
      <c r="VKG67" s="1420"/>
      <c r="VKH67" s="1420"/>
      <c r="VKI67" s="1420"/>
      <c r="VKJ67" s="868"/>
      <c r="VKK67" s="615"/>
      <c r="VKL67" s="615"/>
      <c r="VKM67" s="615"/>
      <c r="VKN67" s="869"/>
      <c r="VKO67" s="615"/>
      <c r="VKP67" s="615"/>
      <c r="VKQ67" s="615"/>
      <c r="VKR67" s="615"/>
      <c r="VKS67" s="615"/>
      <c r="VKT67" s="615"/>
      <c r="VKU67" s="615"/>
      <c r="VKV67" s="615"/>
      <c r="VKW67" s="615"/>
      <c r="VKX67" s="1420"/>
      <c r="VKY67" s="1420"/>
      <c r="VKZ67" s="1420"/>
      <c r="VLA67" s="868"/>
      <c r="VLB67" s="615"/>
      <c r="VLC67" s="615"/>
      <c r="VLD67" s="615"/>
      <c r="VLE67" s="869"/>
      <c r="VLF67" s="615"/>
      <c r="VLG67" s="615"/>
      <c r="VLH67" s="615"/>
      <c r="VLI67" s="615"/>
      <c r="VLJ67" s="615"/>
      <c r="VLK67" s="615"/>
      <c r="VLL67" s="615"/>
      <c r="VLM67" s="615"/>
      <c r="VLN67" s="615"/>
      <c r="VLO67" s="1420"/>
      <c r="VLP67" s="1420"/>
      <c r="VLQ67" s="1420"/>
      <c r="VLR67" s="868"/>
      <c r="VLS67" s="615"/>
      <c r="VLT67" s="615"/>
      <c r="VLU67" s="615"/>
      <c r="VLV67" s="869"/>
      <c r="VLW67" s="615"/>
      <c r="VLX67" s="615"/>
      <c r="VLY67" s="615"/>
      <c r="VLZ67" s="615"/>
      <c r="VMA67" s="615"/>
      <c r="VMB67" s="615"/>
      <c r="VMC67" s="615"/>
      <c r="VMD67" s="615"/>
      <c r="VME67" s="615"/>
      <c r="VMF67" s="1420"/>
      <c r="VMG67" s="1420"/>
      <c r="VMH67" s="1420"/>
      <c r="VMI67" s="868"/>
      <c r="VMJ67" s="615"/>
      <c r="VMK67" s="615"/>
      <c r="VML67" s="615"/>
      <c r="VMM67" s="869"/>
      <c r="VMN67" s="615"/>
      <c r="VMO67" s="615"/>
      <c r="VMP67" s="615"/>
      <c r="VMQ67" s="615"/>
      <c r="VMR67" s="615"/>
      <c r="VMS67" s="615"/>
      <c r="VMT67" s="615"/>
      <c r="VMU67" s="615"/>
      <c r="VMV67" s="615"/>
      <c r="VMW67" s="1420"/>
      <c r="VMX67" s="1420"/>
      <c r="VMY67" s="1420"/>
      <c r="VMZ67" s="868"/>
      <c r="VNA67" s="615"/>
      <c r="VNB67" s="615"/>
      <c r="VNC67" s="615"/>
      <c r="VND67" s="869"/>
      <c r="VNE67" s="615"/>
      <c r="VNF67" s="615"/>
      <c r="VNG67" s="615"/>
      <c r="VNH67" s="615"/>
      <c r="VNI67" s="615"/>
      <c r="VNJ67" s="615"/>
      <c r="VNK67" s="615"/>
      <c r="VNL67" s="615"/>
      <c r="VNM67" s="615"/>
      <c r="VNN67" s="1420"/>
      <c r="VNO67" s="1420"/>
      <c r="VNP67" s="1420"/>
      <c r="VNQ67" s="868"/>
      <c r="VNR67" s="615"/>
      <c r="VNS67" s="615"/>
      <c r="VNT67" s="615"/>
      <c r="VNU67" s="869"/>
      <c r="VNV67" s="615"/>
      <c r="VNW67" s="615"/>
      <c r="VNX67" s="615"/>
      <c r="VNY67" s="615"/>
      <c r="VNZ67" s="615"/>
      <c r="VOA67" s="615"/>
      <c r="VOB67" s="615"/>
      <c r="VOC67" s="615"/>
      <c r="VOD67" s="615"/>
      <c r="VOE67" s="1420"/>
      <c r="VOF67" s="1420"/>
      <c r="VOG67" s="1420"/>
      <c r="VOH67" s="868"/>
      <c r="VOI67" s="615"/>
      <c r="VOJ67" s="615"/>
      <c r="VOK67" s="615"/>
      <c r="VOL67" s="869"/>
      <c r="VOM67" s="615"/>
      <c r="VON67" s="615"/>
      <c r="VOO67" s="615"/>
      <c r="VOP67" s="615"/>
      <c r="VOQ67" s="615"/>
      <c r="VOR67" s="615"/>
      <c r="VOS67" s="615"/>
      <c r="VOT67" s="615"/>
      <c r="VOU67" s="615"/>
      <c r="VOV67" s="1420"/>
      <c r="VOW67" s="1420"/>
      <c r="VOX67" s="1420"/>
      <c r="VOY67" s="868"/>
      <c r="VOZ67" s="615"/>
      <c r="VPA67" s="615"/>
      <c r="VPB67" s="615"/>
      <c r="VPC67" s="869"/>
      <c r="VPD67" s="615"/>
      <c r="VPE67" s="615"/>
      <c r="VPF67" s="615"/>
      <c r="VPG67" s="615"/>
      <c r="VPH67" s="615"/>
      <c r="VPI67" s="615"/>
      <c r="VPJ67" s="615"/>
      <c r="VPK67" s="615"/>
      <c r="VPL67" s="615"/>
      <c r="VPM67" s="1420"/>
      <c r="VPN67" s="1420"/>
      <c r="VPO67" s="1420"/>
      <c r="VPP67" s="868"/>
      <c r="VPQ67" s="615"/>
      <c r="VPR67" s="615"/>
      <c r="VPS67" s="615"/>
      <c r="VPT67" s="869"/>
      <c r="VPU67" s="615"/>
      <c r="VPV67" s="615"/>
      <c r="VPW67" s="615"/>
      <c r="VPX67" s="615"/>
      <c r="VPY67" s="615"/>
      <c r="VPZ67" s="615"/>
      <c r="VQA67" s="615"/>
      <c r="VQB67" s="615"/>
      <c r="VQC67" s="615"/>
      <c r="VQD67" s="1420"/>
      <c r="VQE67" s="1420"/>
      <c r="VQF67" s="1420"/>
      <c r="VQG67" s="868"/>
      <c r="VQH67" s="615"/>
      <c r="VQI67" s="615"/>
      <c r="VQJ67" s="615"/>
      <c r="VQK67" s="869"/>
      <c r="VQL67" s="615"/>
      <c r="VQM67" s="615"/>
      <c r="VQN67" s="615"/>
      <c r="VQO67" s="615"/>
      <c r="VQP67" s="615"/>
      <c r="VQQ67" s="615"/>
      <c r="VQR67" s="615"/>
      <c r="VQS67" s="615"/>
      <c r="VQT67" s="615"/>
      <c r="VQU67" s="1420"/>
      <c r="VQV67" s="1420"/>
      <c r="VQW67" s="1420"/>
      <c r="VQX67" s="868"/>
      <c r="VQY67" s="615"/>
      <c r="VQZ67" s="615"/>
      <c r="VRA67" s="615"/>
      <c r="VRB67" s="869"/>
      <c r="VRC67" s="615"/>
      <c r="VRD67" s="615"/>
      <c r="VRE67" s="615"/>
      <c r="VRF67" s="615"/>
      <c r="VRG67" s="615"/>
      <c r="VRH67" s="615"/>
      <c r="VRI67" s="615"/>
      <c r="VRJ67" s="615"/>
      <c r="VRK67" s="615"/>
      <c r="VRL67" s="1420"/>
      <c r="VRM67" s="1420"/>
      <c r="VRN67" s="1420"/>
      <c r="VRO67" s="868"/>
      <c r="VRP67" s="615"/>
      <c r="VRQ67" s="615"/>
      <c r="VRR67" s="615"/>
      <c r="VRS67" s="869"/>
      <c r="VRT67" s="615"/>
      <c r="VRU67" s="615"/>
      <c r="VRV67" s="615"/>
      <c r="VRW67" s="615"/>
      <c r="VRX67" s="615"/>
      <c r="VRY67" s="615"/>
      <c r="VRZ67" s="615"/>
      <c r="VSA67" s="615"/>
      <c r="VSB67" s="615"/>
      <c r="VSC67" s="1420"/>
      <c r="VSD67" s="1420"/>
      <c r="VSE67" s="1420"/>
      <c r="VSF67" s="868"/>
      <c r="VSG67" s="615"/>
      <c r="VSH67" s="615"/>
      <c r="VSI67" s="615"/>
      <c r="VSJ67" s="869"/>
      <c r="VSK67" s="615"/>
      <c r="VSL67" s="615"/>
      <c r="VSM67" s="615"/>
      <c r="VSN67" s="615"/>
      <c r="VSO67" s="615"/>
      <c r="VSP67" s="615"/>
      <c r="VSQ67" s="615"/>
      <c r="VSR67" s="615"/>
      <c r="VSS67" s="615"/>
      <c r="VST67" s="1420"/>
      <c r="VSU67" s="1420"/>
      <c r="VSV67" s="1420"/>
      <c r="VSW67" s="868"/>
      <c r="VSX67" s="615"/>
      <c r="VSY67" s="615"/>
      <c r="VSZ67" s="615"/>
      <c r="VTA67" s="869"/>
      <c r="VTB67" s="615"/>
      <c r="VTC67" s="615"/>
      <c r="VTD67" s="615"/>
      <c r="VTE67" s="615"/>
      <c r="VTF67" s="615"/>
      <c r="VTG67" s="615"/>
      <c r="VTH67" s="615"/>
      <c r="VTI67" s="615"/>
      <c r="VTJ67" s="615"/>
      <c r="VTK67" s="1420"/>
      <c r="VTL67" s="1420"/>
      <c r="VTM67" s="1420"/>
      <c r="VTN67" s="868"/>
      <c r="VTO67" s="615"/>
      <c r="VTP67" s="615"/>
      <c r="VTQ67" s="615"/>
      <c r="VTR67" s="869"/>
      <c r="VTS67" s="615"/>
      <c r="VTT67" s="615"/>
      <c r="VTU67" s="615"/>
      <c r="VTV67" s="615"/>
      <c r="VTW67" s="615"/>
      <c r="VTX67" s="615"/>
      <c r="VTY67" s="615"/>
      <c r="VTZ67" s="615"/>
      <c r="VUA67" s="615"/>
      <c r="VUB67" s="1420"/>
      <c r="VUC67" s="1420"/>
      <c r="VUD67" s="1420"/>
      <c r="VUE67" s="868"/>
      <c r="VUF67" s="615"/>
      <c r="VUG67" s="615"/>
      <c r="VUH67" s="615"/>
      <c r="VUI67" s="869"/>
      <c r="VUJ67" s="615"/>
      <c r="VUK67" s="615"/>
      <c r="VUL67" s="615"/>
      <c r="VUM67" s="615"/>
      <c r="VUN67" s="615"/>
      <c r="VUO67" s="615"/>
      <c r="VUP67" s="615"/>
      <c r="VUQ67" s="615"/>
      <c r="VUR67" s="615"/>
      <c r="VUS67" s="1420"/>
      <c r="VUT67" s="1420"/>
      <c r="VUU67" s="1420"/>
      <c r="VUV67" s="868"/>
      <c r="VUW67" s="615"/>
      <c r="VUX67" s="615"/>
      <c r="VUY67" s="615"/>
      <c r="VUZ67" s="869"/>
      <c r="VVA67" s="615"/>
      <c r="VVB67" s="615"/>
      <c r="VVC67" s="615"/>
      <c r="VVD67" s="615"/>
      <c r="VVE67" s="615"/>
      <c r="VVF67" s="615"/>
      <c r="VVG67" s="615"/>
      <c r="VVH67" s="615"/>
      <c r="VVI67" s="615"/>
      <c r="VVJ67" s="1420"/>
      <c r="VVK67" s="1420"/>
      <c r="VVL67" s="1420"/>
      <c r="VVM67" s="868"/>
      <c r="VVN67" s="615"/>
      <c r="VVO67" s="615"/>
      <c r="VVP67" s="615"/>
      <c r="VVQ67" s="869"/>
      <c r="VVR67" s="615"/>
      <c r="VVS67" s="615"/>
      <c r="VVT67" s="615"/>
      <c r="VVU67" s="615"/>
      <c r="VVV67" s="615"/>
      <c r="VVW67" s="615"/>
      <c r="VVX67" s="615"/>
      <c r="VVY67" s="615"/>
      <c r="VVZ67" s="615"/>
      <c r="VWA67" s="1420"/>
      <c r="VWB67" s="1420"/>
      <c r="VWC67" s="1420"/>
      <c r="VWD67" s="868"/>
      <c r="VWE67" s="615"/>
      <c r="VWF67" s="615"/>
      <c r="VWG67" s="615"/>
      <c r="VWH67" s="869"/>
      <c r="VWI67" s="615"/>
      <c r="VWJ67" s="615"/>
      <c r="VWK67" s="615"/>
      <c r="VWL67" s="615"/>
      <c r="VWM67" s="615"/>
      <c r="VWN67" s="615"/>
      <c r="VWO67" s="615"/>
      <c r="VWP67" s="615"/>
      <c r="VWQ67" s="615"/>
      <c r="VWR67" s="1420"/>
      <c r="VWS67" s="1420"/>
      <c r="VWT67" s="1420"/>
      <c r="VWU67" s="868"/>
      <c r="VWV67" s="615"/>
      <c r="VWW67" s="615"/>
      <c r="VWX67" s="615"/>
      <c r="VWY67" s="869"/>
      <c r="VWZ67" s="615"/>
      <c r="VXA67" s="615"/>
      <c r="VXB67" s="615"/>
      <c r="VXC67" s="615"/>
      <c r="VXD67" s="615"/>
      <c r="VXE67" s="615"/>
      <c r="VXF67" s="615"/>
      <c r="VXG67" s="615"/>
      <c r="VXH67" s="615"/>
      <c r="VXI67" s="1420"/>
      <c r="VXJ67" s="1420"/>
      <c r="VXK67" s="1420"/>
      <c r="VXL67" s="868"/>
      <c r="VXM67" s="615"/>
      <c r="VXN67" s="615"/>
      <c r="VXO67" s="615"/>
      <c r="VXP67" s="869"/>
      <c r="VXQ67" s="615"/>
      <c r="VXR67" s="615"/>
      <c r="VXS67" s="615"/>
      <c r="VXT67" s="615"/>
      <c r="VXU67" s="615"/>
      <c r="VXV67" s="615"/>
      <c r="VXW67" s="615"/>
      <c r="VXX67" s="615"/>
      <c r="VXY67" s="615"/>
      <c r="VXZ67" s="1420"/>
      <c r="VYA67" s="1420"/>
      <c r="VYB67" s="1420"/>
      <c r="VYC67" s="868"/>
      <c r="VYD67" s="615"/>
      <c r="VYE67" s="615"/>
      <c r="VYF67" s="615"/>
      <c r="VYG67" s="869"/>
      <c r="VYH67" s="615"/>
      <c r="VYI67" s="615"/>
      <c r="VYJ67" s="615"/>
      <c r="VYK67" s="615"/>
      <c r="VYL67" s="615"/>
      <c r="VYM67" s="615"/>
      <c r="VYN67" s="615"/>
      <c r="VYO67" s="615"/>
      <c r="VYP67" s="615"/>
      <c r="VYQ67" s="1420"/>
      <c r="VYR67" s="1420"/>
      <c r="VYS67" s="1420"/>
      <c r="VYT67" s="868"/>
      <c r="VYU67" s="615"/>
      <c r="VYV67" s="615"/>
      <c r="VYW67" s="615"/>
      <c r="VYX67" s="869"/>
      <c r="VYY67" s="615"/>
      <c r="VYZ67" s="615"/>
      <c r="VZA67" s="615"/>
      <c r="VZB67" s="615"/>
      <c r="VZC67" s="615"/>
      <c r="VZD67" s="615"/>
      <c r="VZE67" s="615"/>
      <c r="VZF67" s="615"/>
      <c r="VZG67" s="615"/>
      <c r="VZH67" s="1420"/>
      <c r="VZI67" s="1420"/>
      <c r="VZJ67" s="1420"/>
      <c r="VZK67" s="868"/>
      <c r="VZL67" s="615"/>
      <c r="VZM67" s="615"/>
      <c r="VZN67" s="615"/>
      <c r="VZO67" s="869"/>
      <c r="VZP67" s="615"/>
      <c r="VZQ67" s="615"/>
      <c r="VZR67" s="615"/>
      <c r="VZS67" s="615"/>
      <c r="VZT67" s="615"/>
      <c r="VZU67" s="615"/>
      <c r="VZV67" s="615"/>
      <c r="VZW67" s="615"/>
      <c r="VZX67" s="615"/>
      <c r="VZY67" s="1420"/>
      <c r="VZZ67" s="1420"/>
      <c r="WAA67" s="1420"/>
      <c r="WAB67" s="868"/>
      <c r="WAC67" s="615"/>
      <c r="WAD67" s="615"/>
      <c r="WAE67" s="615"/>
      <c r="WAF67" s="869"/>
      <c r="WAG67" s="615"/>
      <c r="WAH67" s="615"/>
      <c r="WAI67" s="615"/>
      <c r="WAJ67" s="615"/>
      <c r="WAK67" s="615"/>
      <c r="WAL67" s="615"/>
      <c r="WAM67" s="615"/>
      <c r="WAN67" s="615"/>
      <c r="WAO67" s="615"/>
      <c r="WAP67" s="1420"/>
      <c r="WAQ67" s="1420"/>
      <c r="WAR67" s="1420"/>
      <c r="WAS67" s="868"/>
      <c r="WAT67" s="615"/>
      <c r="WAU67" s="615"/>
      <c r="WAV67" s="615"/>
      <c r="WAW67" s="869"/>
      <c r="WAX67" s="615"/>
      <c r="WAY67" s="615"/>
      <c r="WAZ67" s="615"/>
      <c r="WBA67" s="615"/>
      <c r="WBB67" s="615"/>
      <c r="WBC67" s="615"/>
      <c r="WBD67" s="615"/>
      <c r="WBE67" s="615"/>
      <c r="WBF67" s="615"/>
      <c r="WBG67" s="1420"/>
      <c r="WBH67" s="1420"/>
      <c r="WBI67" s="1420"/>
      <c r="WBJ67" s="868"/>
      <c r="WBK67" s="615"/>
      <c r="WBL67" s="615"/>
      <c r="WBM67" s="615"/>
      <c r="WBN67" s="869"/>
      <c r="WBO67" s="615"/>
      <c r="WBP67" s="615"/>
      <c r="WBQ67" s="615"/>
      <c r="WBR67" s="615"/>
      <c r="WBS67" s="615"/>
      <c r="WBT67" s="615"/>
      <c r="WBU67" s="615"/>
      <c r="WBV67" s="615"/>
      <c r="WBW67" s="615"/>
      <c r="WBX67" s="1420"/>
      <c r="WBY67" s="1420"/>
      <c r="WBZ67" s="1420"/>
      <c r="WCA67" s="868"/>
      <c r="WCB67" s="615"/>
      <c r="WCC67" s="615"/>
      <c r="WCD67" s="615"/>
      <c r="WCE67" s="869"/>
      <c r="WCF67" s="615"/>
      <c r="WCG67" s="615"/>
      <c r="WCH67" s="615"/>
      <c r="WCI67" s="615"/>
      <c r="WCJ67" s="615"/>
      <c r="WCK67" s="615"/>
      <c r="WCL67" s="615"/>
      <c r="WCM67" s="615"/>
      <c r="WCN67" s="615"/>
      <c r="WCO67" s="1420"/>
      <c r="WCP67" s="1420"/>
      <c r="WCQ67" s="1420"/>
      <c r="WCR67" s="868"/>
      <c r="WCS67" s="615"/>
      <c r="WCT67" s="615"/>
      <c r="WCU67" s="615"/>
      <c r="WCV67" s="869"/>
      <c r="WCW67" s="615"/>
      <c r="WCX67" s="615"/>
      <c r="WCY67" s="615"/>
      <c r="WCZ67" s="615"/>
      <c r="WDA67" s="615"/>
      <c r="WDB67" s="615"/>
      <c r="WDC67" s="615"/>
      <c r="WDD67" s="615"/>
      <c r="WDE67" s="615"/>
      <c r="WDF67" s="1420"/>
      <c r="WDG67" s="1420"/>
      <c r="WDH67" s="1420"/>
      <c r="WDI67" s="868"/>
      <c r="WDJ67" s="615"/>
      <c r="WDK67" s="615"/>
      <c r="WDL67" s="615"/>
      <c r="WDM67" s="869"/>
      <c r="WDN67" s="615"/>
      <c r="WDO67" s="615"/>
      <c r="WDP67" s="615"/>
      <c r="WDQ67" s="615"/>
      <c r="WDR67" s="615"/>
      <c r="WDS67" s="615"/>
      <c r="WDT67" s="615"/>
      <c r="WDU67" s="615"/>
      <c r="WDV67" s="615"/>
      <c r="WDW67" s="1420"/>
      <c r="WDX67" s="1420"/>
      <c r="WDY67" s="1420"/>
      <c r="WDZ67" s="868"/>
      <c r="WEA67" s="615"/>
      <c r="WEB67" s="615"/>
      <c r="WEC67" s="615"/>
      <c r="WED67" s="869"/>
      <c r="WEE67" s="615"/>
      <c r="WEF67" s="615"/>
      <c r="WEG67" s="615"/>
      <c r="WEH67" s="615"/>
      <c r="WEI67" s="615"/>
      <c r="WEJ67" s="615"/>
      <c r="WEK67" s="615"/>
      <c r="WEL67" s="615"/>
      <c r="WEM67" s="615"/>
      <c r="WEN67" s="1420"/>
      <c r="WEO67" s="1420"/>
      <c r="WEP67" s="1420"/>
      <c r="WEQ67" s="868"/>
      <c r="WER67" s="615"/>
      <c r="WES67" s="615"/>
      <c r="WET67" s="615"/>
      <c r="WEU67" s="869"/>
      <c r="WEV67" s="615"/>
      <c r="WEW67" s="615"/>
      <c r="WEX67" s="615"/>
      <c r="WEY67" s="615"/>
      <c r="WEZ67" s="615"/>
      <c r="WFA67" s="615"/>
      <c r="WFB67" s="615"/>
      <c r="WFC67" s="615"/>
      <c r="WFD67" s="615"/>
      <c r="WFE67" s="1420"/>
      <c r="WFF67" s="1420"/>
      <c r="WFG67" s="1420"/>
      <c r="WFH67" s="868"/>
      <c r="WFI67" s="615"/>
      <c r="WFJ67" s="615"/>
      <c r="WFK67" s="615"/>
      <c r="WFL67" s="869"/>
      <c r="WFM67" s="615"/>
      <c r="WFN67" s="615"/>
      <c r="WFO67" s="615"/>
      <c r="WFP67" s="615"/>
      <c r="WFQ67" s="615"/>
      <c r="WFR67" s="615"/>
      <c r="WFS67" s="615"/>
      <c r="WFT67" s="615"/>
      <c r="WFU67" s="615"/>
      <c r="WFV67" s="1420"/>
      <c r="WFW67" s="1420"/>
      <c r="WFX67" s="1420"/>
      <c r="WFY67" s="868"/>
      <c r="WFZ67" s="615"/>
      <c r="WGA67" s="615"/>
      <c r="WGB67" s="615"/>
      <c r="WGC67" s="869"/>
      <c r="WGD67" s="615"/>
      <c r="WGE67" s="615"/>
      <c r="WGF67" s="615"/>
      <c r="WGG67" s="615"/>
      <c r="WGH67" s="615"/>
      <c r="WGI67" s="615"/>
      <c r="WGJ67" s="615"/>
      <c r="WGK67" s="615"/>
      <c r="WGL67" s="615"/>
      <c r="WGM67" s="1420"/>
      <c r="WGN67" s="1420"/>
      <c r="WGO67" s="1420"/>
      <c r="WGP67" s="868"/>
      <c r="WGQ67" s="615"/>
      <c r="WGR67" s="615"/>
      <c r="WGS67" s="615"/>
      <c r="WGT67" s="869"/>
      <c r="WGU67" s="615"/>
      <c r="WGV67" s="615"/>
      <c r="WGW67" s="615"/>
      <c r="WGX67" s="615"/>
      <c r="WGY67" s="615"/>
      <c r="WGZ67" s="615"/>
      <c r="WHA67" s="615"/>
      <c r="WHB67" s="615"/>
      <c r="WHC67" s="615"/>
      <c r="WHD67" s="1420"/>
      <c r="WHE67" s="1420"/>
      <c r="WHF67" s="1420"/>
      <c r="WHG67" s="868"/>
      <c r="WHH67" s="615"/>
      <c r="WHI67" s="615"/>
      <c r="WHJ67" s="615"/>
      <c r="WHK67" s="869"/>
      <c r="WHL67" s="615"/>
      <c r="WHM67" s="615"/>
      <c r="WHN67" s="615"/>
      <c r="WHO67" s="615"/>
      <c r="WHP67" s="615"/>
      <c r="WHQ67" s="615"/>
      <c r="WHR67" s="615"/>
      <c r="WHS67" s="615"/>
      <c r="WHT67" s="615"/>
      <c r="WHU67" s="1420"/>
      <c r="WHV67" s="1420"/>
      <c r="WHW67" s="1420"/>
      <c r="WHX67" s="868"/>
      <c r="WHY67" s="615"/>
      <c r="WHZ67" s="615"/>
      <c r="WIA67" s="615"/>
      <c r="WIB67" s="869"/>
      <c r="WIC67" s="615"/>
      <c r="WID67" s="615"/>
      <c r="WIE67" s="615"/>
      <c r="WIF67" s="615"/>
      <c r="WIG67" s="615"/>
      <c r="WIH67" s="615"/>
      <c r="WII67" s="615"/>
      <c r="WIJ67" s="615"/>
      <c r="WIK67" s="615"/>
      <c r="WIL67" s="1420"/>
      <c r="WIM67" s="1420"/>
      <c r="WIN67" s="1420"/>
      <c r="WIO67" s="868"/>
      <c r="WIP67" s="615"/>
      <c r="WIQ67" s="615"/>
      <c r="WIR67" s="615"/>
      <c r="WIS67" s="869"/>
      <c r="WIT67" s="615"/>
      <c r="WIU67" s="615"/>
      <c r="WIV67" s="615"/>
      <c r="WIW67" s="615"/>
      <c r="WIX67" s="615"/>
      <c r="WIY67" s="615"/>
      <c r="WIZ67" s="615"/>
      <c r="WJA67" s="615"/>
      <c r="WJB67" s="615"/>
      <c r="WJC67" s="1420"/>
      <c r="WJD67" s="1420"/>
      <c r="WJE67" s="1420"/>
      <c r="WJF67" s="868"/>
      <c r="WJG67" s="615"/>
      <c r="WJH67" s="615"/>
      <c r="WJI67" s="615"/>
      <c r="WJJ67" s="869"/>
      <c r="WJK67" s="615"/>
      <c r="WJL67" s="615"/>
      <c r="WJM67" s="615"/>
      <c r="WJN67" s="615"/>
      <c r="WJO67" s="615"/>
      <c r="WJP67" s="615"/>
      <c r="WJQ67" s="615"/>
      <c r="WJR67" s="615"/>
      <c r="WJS67" s="615"/>
      <c r="WJT67" s="1420"/>
      <c r="WJU67" s="1420"/>
      <c r="WJV67" s="1420"/>
      <c r="WJW67" s="868"/>
      <c r="WJX67" s="615"/>
      <c r="WJY67" s="615"/>
      <c r="WJZ67" s="615"/>
      <c r="WKA67" s="869"/>
      <c r="WKB67" s="615"/>
      <c r="WKC67" s="615"/>
      <c r="WKD67" s="615"/>
      <c r="WKE67" s="615"/>
      <c r="WKF67" s="615"/>
      <c r="WKG67" s="615"/>
      <c r="WKH67" s="615"/>
      <c r="WKI67" s="615"/>
      <c r="WKJ67" s="615"/>
      <c r="WKK67" s="1420"/>
      <c r="WKL67" s="1420"/>
      <c r="WKM67" s="1420"/>
      <c r="WKN67" s="868"/>
      <c r="WKO67" s="615"/>
      <c r="WKP67" s="615"/>
      <c r="WKQ67" s="615"/>
      <c r="WKR67" s="869"/>
      <c r="WKS67" s="615"/>
      <c r="WKT67" s="615"/>
      <c r="WKU67" s="615"/>
      <c r="WKV67" s="615"/>
      <c r="WKW67" s="615"/>
      <c r="WKX67" s="615"/>
      <c r="WKY67" s="615"/>
      <c r="WKZ67" s="615"/>
      <c r="WLA67" s="615"/>
      <c r="WLB67" s="1420"/>
      <c r="WLC67" s="1420"/>
      <c r="WLD67" s="1420"/>
      <c r="WLE67" s="868"/>
      <c r="WLF67" s="615"/>
      <c r="WLG67" s="615"/>
      <c r="WLH67" s="615"/>
      <c r="WLI67" s="869"/>
      <c r="WLJ67" s="615"/>
      <c r="WLK67" s="615"/>
      <c r="WLL67" s="615"/>
      <c r="WLM67" s="615"/>
      <c r="WLN67" s="615"/>
      <c r="WLO67" s="615"/>
      <c r="WLP67" s="615"/>
      <c r="WLQ67" s="615"/>
      <c r="WLR67" s="615"/>
      <c r="WLS67" s="1420"/>
      <c r="WLT67" s="1420"/>
      <c r="WLU67" s="1420"/>
      <c r="WLV67" s="868"/>
      <c r="WLW67" s="615"/>
      <c r="WLX67" s="615"/>
      <c r="WLY67" s="615"/>
      <c r="WLZ67" s="869"/>
      <c r="WMA67" s="615"/>
      <c r="WMB67" s="615"/>
      <c r="WMC67" s="615"/>
      <c r="WMD67" s="615"/>
      <c r="WME67" s="615"/>
      <c r="WMF67" s="615"/>
      <c r="WMG67" s="615"/>
      <c r="WMH67" s="615"/>
      <c r="WMI67" s="615"/>
      <c r="WMJ67" s="1420"/>
      <c r="WMK67" s="1420"/>
      <c r="WML67" s="1420"/>
      <c r="WMM67" s="868"/>
      <c r="WMN67" s="615"/>
      <c r="WMO67" s="615"/>
      <c r="WMP67" s="615"/>
      <c r="WMQ67" s="869"/>
      <c r="WMR67" s="615"/>
      <c r="WMS67" s="615"/>
      <c r="WMT67" s="615"/>
      <c r="WMU67" s="615"/>
      <c r="WMV67" s="615"/>
      <c r="WMW67" s="615"/>
      <c r="WMX67" s="615"/>
      <c r="WMY67" s="615"/>
      <c r="WMZ67" s="615"/>
      <c r="WNA67" s="1420"/>
      <c r="WNB67" s="1420"/>
      <c r="WNC67" s="1420"/>
      <c r="WND67" s="868"/>
      <c r="WNE67" s="615"/>
      <c r="WNF67" s="615"/>
      <c r="WNG67" s="615"/>
      <c r="WNH67" s="869"/>
      <c r="WNI67" s="615"/>
      <c r="WNJ67" s="615"/>
      <c r="WNK67" s="615"/>
      <c r="WNL67" s="615"/>
      <c r="WNM67" s="615"/>
      <c r="WNN67" s="615"/>
      <c r="WNO67" s="615"/>
      <c r="WNP67" s="615"/>
      <c r="WNQ67" s="615"/>
      <c r="WNR67" s="1420"/>
      <c r="WNS67" s="1420"/>
      <c r="WNT67" s="1420"/>
      <c r="WNU67" s="868"/>
      <c r="WNV67" s="615"/>
      <c r="WNW67" s="615"/>
      <c r="WNX67" s="615"/>
      <c r="WNY67" s="869"/>
      <c r="WNZ67" s="615"/>
      <c r="WOA67" s="615"/>
      <c r="WOB67" s="615"/>
      <c r="WOC67" s="615"/>
      <c r="WOD67" s="615"/>
      <c r="WOE67" s="615"/>
      <c r="WOF67" s="615"/>
      <c r="WOG67" s="615"/>
      <c r="WOH67" s="615"/>
      <c r="WOI67" s="1420"/>
      <c r="WOJ67" s="1420"/>
      <c r="WOK67" s="1420"/>
      <c r="WOL67" s="868"/>
      <c r="WOM67" s="615"/>
      <c r="WON67" s="615"/>
      <c r="WOO67" s="615"/>
      <c r="WOP67" s="869"/>
      <c r="WOQ67" s="615"/>
      <c r="WOR67" s="615"/>
      <c r="WOS67" s="615"/>
      <c r="WOT67" s="615"/>
      <c r="WOU67" s="615"/>
      <c r="WOV67" s="615"/>
      <c r="WOW67" s="615"/>
      <c r="WOX67" s="615"/>
      <c r="WOY67" s="615"/>
      <c r="WOZ67" s="1420"/>
      <c r="WPA67" s="1420"/>
      <c r="WPB67" s="1420"/>
      <c r="WPC67" s="868"/>
      <c r="WPD67" s="615"/>
      <c r="WPE67" s="615"/>
      <c r="WPF67" s="615"/>
      <c r="WPG67" s="869"/>
      <c r="WPH67" s="615"/>
      <c r="WPI67" s="615"/>
      <c r="WPJ67" s="615"/>
      <c r="WPK67" s="615"/>
      <c r="WPL67" s="615"/>
      <c r="WPM67" s="615"/>
      <c r="WPN67" s="615"/>
      <c r="WPO67" s="615"/>
      <c r="WPP67" s="615"/>
      <c r="WPQ67" s="1420"/>
      <c r="WPR67" s="1420"/>
      <c r="WPS67" s="1420"/>
      <c r="WPT67" s="868"/>
      <c r="WPU67" s="615"/>
      <c r="WPV67" s="615"/>
      <c r="WPW67" s="615"/>
      <c r="WPX67" s="869"/>
      <c r="WPY67" s="615"/>
      <c r="WPZ67" s="615"/>
      <c r="WQA67" s="615"/>
      <c r="WQB67" s="615"/>
      <c r="WQC67" s="615"/>
      <c r="WQD67" s="615"/>
      <c r="WQE67" s="615"/>
      <c r="WQF67" s="615"/>
      <c r="WQG67" s="615"/>
      <c r="WQH67" s="1420"/>
      <c r="WQI67" s="1420"/>
      <c r="WQJ67" s="1420"/>
      <c r="WQK67" s="868"/>
      <c r="WQL67" s="615"/>
      <c r="WQM67" s="615"/>
      <c r="WQN67" s="615"/>
      <c r="WQO67" s="869"/>
      <c r="WQP67" s="615"/>
      <c r="WQQ67" s="615"/>
      <c r="WQR67" s="615"/>
      <c r="WQS67" s="615"/>
      <c r="WQT67" s="615"/>
      <c r="WQU67" s="615"/>
      <c r="WQV67" s="615"/>
      <c r="WQW67" s="615"/>
      <c r="WQX67" s="615"/>
      <c r="WQY67" s="1420"/>
      <c r="WQZ67" s="1420"/>
      <c r="WRA67" s="1420"/>
      <c r="WRB67" s="868"/>
      <c r="WRC67" s="615"/>
      <c r="WRD67" s="615"/>
      <c r="WRE67" s="615"/>
      <c r="WRF67" s="869"/>
      <c r="WRG67" s="615"/>
      <c r="WRH67" s="615"/>
      <c r="WRI67" s="615"/>
      <c r="WRJ67" s="615"/>
      <c r="WRK67" s="615"/>
      <c r="WRL67" s="615"/>
      <c r="WRM67" s="615"/>
      <c r="WRN67" s="615"/>
      <c r="WRO67" s="615"/>
      <c r="WRP67" s="1420"/>
      <c r="WRQ67" s="1420"/>
      <c r="WRR67" s="1420"/>
      <c r="WRS67" s="868"/>
      <c r="WRT67" s="615"/>
      <c r="WRU67" s="615"/>
      <c r="WRV67" s="615"/>
      <c r="WRW67" s="869"/>
      <c r="WRX67" s="615"/>
      <c r="WRY67" s="615"/>
      <c r="WRZ67" s="615"/>
      <c r="WSA67" s="615"/>
      <c r="WSB67" s="615"/>
      <c r="WSC67" s="615"/>
      <c r="WSD67" s="615"/>
      <c r="WSE67" s="615"/>
      <c r="WSF67" s="615"/>
      <c r="WSG67" s="1420"/>
      <c r="WSH67" s="1420"/>
      <c r="WSI67" s="1420"/>
      <c r="WSJ67" s="868"/>
      <c r="WSK67" s="615"/>
      <c r="WSL67" s="615"/>
      <c r="WSM67" s="615"/>
      <c r="WSN67" s="869"/>
      <c r="WSO67" s="615"/>
      <c r="WSP67" s="615"/>
      <c r="WSQ67" s="615"/>
      <c r="WSR67" s="615"/>
      <c r="WSS67" s="615"/>
      <c r="WST67" s="615"/>
      <c r="WSU67" s="615"/>
      <c r="WSV67" s="615"/>
      <c r="WSW67" s="615"/>
      <c r="WSX67" s="1420"/>
      <c r="WSY67" s="1420"/>
      <c r="WSZ67" s="1420"/>
      <c r="WTA67" s="868"/>
      <c r="WTB67" s="615"/>
      <c r="WTC67" s="615"/>
      <c r="WTD67" s="615"/>
      <c r="WTE67" s="869"/>
      <c r="WTF67" s="615"/>
      <c r="WTG67" s="615"/>
      <c r="WTH67" s="615"/>
      <c r="WTI67" s="615"/>
      <c r="WTJ67" s="615"/>
      <c r="WTK67" s="615"/>
      <c r="WTL67" s="615"/>
      <c r="WTM67" s="615"/>
      <c r="WTN67" s="615"/>
      <c r="WTO67" s="1420"/>
      <c r="WTP67" s="1420"/>
      <c r="WTQ67" s="1420"/>
      <c r="WTR67" s="868"/>
      <c r="WTS67" s="615"/>
      <c r="WTT67" s="615"/>
      <c r="WTU67" s="615"/>
      <c r="WTV67" s="869"/>
      <c r="WTW67" s="615"/>
      <c r="WTX67" s="615"/>
      <c r="WTY67" s="615"/>
      <c r="WTZ67" s="615"/>
      <c r="WUA67" s="615"/>
      <c r="WUB67" s="615"/>
      <c r="WUC67" s="615"/>
      <c r="WUD67" s="615"/>
      <c r="WUE67" s="615"/>
      <c r="WUF67" s="1420"/>
      <c r="WUG67" s="1420"/>
      <c r="WUH67" s="1420"/>
      <c r="WUI67" s="868"/>
      <c r="WUJ67" s="615"/>
      <c r="WUK67" s="615"/>
      <c r="WUL67" s="615"/>
      <c r="WUM67" s="869"/>
      <c r="WUN67" s="615"/>
      <c r="WUO67" s="615"/>
      <c r="WUP67" s="615"/>
      <c r="WUQ67" s="615"/>
      <c r="WUR67" s="615"/>
      <c r="WUS67" s="615"/>
      <c r="WUT67" s="615"/>
      <c r="WUU67" s="615"/>
      <c r="WUV67" s="615"/>
      <c r="WUW67" s="1420"/>
      <c r="WUX67" s="1420"/>
      <c r="WUY67" s="1420"/>
      <c r="WUZ67" s="868"/>
      <c r="WVA67" s="615"/>
      <c r="WVB67" s="615"/>
      <c r="WVC67" s="615"/>
      <c r="WVD67" s="869"/>
      <c r="WVE67" s="615"/>
      <c r="WVF67" s="615"/>
      <c r="WVG67" s="615"/>
      <c r="WVH67" s="615"/>
      <c r="WVI67" s="615"/>
      <c r="WVJ67" s="615"/>
      <c r="WVK67" s="615"/>
      <c r="WVL67" s="615"/>
      <c r="WVM67" s="615"/>
      <c r="WVN67" s="1420"/>
      <c r="WVO67" s="1420"/>
      <c r="WVP67" s="1420"/>
      <c r="WVQ67" s="868"/>
      <c r="WVR67" s="615"/>
      <c r="WVS67" s="615"/>
      <c r="WVT67" s="615"/>
      <c r="WVU67" s="869"/>
      <c r="WVV67" s="615"/>
      <c r="WVW67" s="615"/>
      <c r="WVX67" s="615"/>
      <c r="WVY67" s="615"/>
      <c r="WVZ67" s="615"/>
      <c r="WWA67" s="615"/>
      <c r="WWB67" s="615"/>
      <c r="WWC67" s="615"/>
      <c r="WWD67" s="615"/>
      <c r="WWE67" s="1420"/>
      <c r="WWF67" s="1420"/>
      <c r="WWG67" s="1420"/>
      <c r="WWH67" s="868"/>
      <c r="WWI67" s="615"/>
      <c r="WWJ67" s="615"/>
      <c r="WWK67" s="615"/>
      <c r="WWL67" s="869"/>
      <c r="WWM67" s="615"/>
      <c r="WWN67" s="615"/>
      <c r="WWO67" s="615"/>
      <c r="WWP67" s="615"/>
      <c r="WWQ67" s="615"/>
      <c r="WWR67" s="615"/>
      <c r="WWS67" s="615"/>
      <c r="WWT67" s="615"/>
      <c r="WWU67" s="615"/>
      <c r="WWV67" s="1420"/>
      <c r="WWW67" s="1420"/>
      <c r="WWX67" s="1420"/>
      <c r="WWY67" s="868"/>
      <c r="WWZ67" s="615"/>
      <c r="WXA67" s="615"/>
      <c r="WXB67" s="615"/>
      <c r="WXC67" s="869"/>
      <c r="WXD67" s="615"/>
      <c r="WXE67" s="615"/>
      <c r="WXF67" s="615"/>
      <c r="WXG67" s="615"/>
      <c r="WXH67" s="615"/>
      <c r="WXI67" s="615"/>
      <c r="WXJ67" s="615"/>
      <c r="WXK67" s="615"/>
      <c r="WXL67" s="615"/>
      <c r="WXM67" s="1420"/>
      <c r="WXN67" s="1420"/>
      <c r="WXO67" s="1420"/>
      <c r="WXP67" s="868"/>
      <c r="WXQ67" s="615"/>
      <c r="WXR67" s="615"/>
      <c r="WXS67" s="615"/>
      <c r="WXT67" s="869"/>
      <c r="WXU67" s="615"/>
      <c r="WXV67" s="615"/>
      <c r="WXW67" s="615"/>
      <c r="WXX67" s="615"/>
      <c r="WXY67" s="615"/>
      <c r="WXZ67" s="615"/>
      <c r="WYA67" s="615"/>
      <c r="WYB67" s="615"/>
      <c r="WYC67" s="615"/>
      <c r="WYD67" s="1420"/>
      <c r="WYE67" s="1420"/>
      <c r="WYF67" s="1420"/>
      <c r="WYG67" s="868"/>
      <c r="WYH67" s="615"/>
      <c r="WYI67" s="615"/>
      <c r="WYJ67" s="615"/>
      <c r="WYK67" s="869"/>
      <c r="WYL67" s="615"/>
      <c r="WYM67" s="615"/>
      <c r="WYN67" s="615"/>
      <c r="WYO67" s="615"/>
      <c r="WYP67" s="615"/>
      <c r="WYQ67" s="615"/>
      <c r="WYR67" s="615"/>
      <c r="WYS67" s="615"/>
      <c r="WYT67" s="615"/>
      <c r="WYU67" s="1420"/>
      <c r="WYV67" s="1420"/>
      <c r="WYW67" s="1420"/>
      <c r="WYX67" s="868"/>
      <c r="WYY67" s="615"/>
      <c r="WYZ67" s="615"/>
      <c r="WZA67" s="615"/>
      <c r="WZB67" s="869"/>
      <c r="WZC67" s="615"/>
      <c r="WZD67" s="615"/>
      <c r="WZE67" s="615"/>
      <c r="WZF67" s="615"/>
      <c r="WZG67" s="615"/>
      <c r="WZH67" s="615"/>
      <c r="WZI67" s="615"/>
      <c r="WZJ67" s="615"/>
      <c r="WZK67" s="615"/>
      <c r="WZL67" s="1420"/>
      <c r="WZM67" s="1420"/>
      <c r="WZN67" s="1420"/>
      <c r="WZO67" s="868"/>
      <c r="WZP67" s="615"/>
      <c r="WZQ67" s="615"/>
      <c r="WZR67" s="615"/>
      <c r="WZS67" s="869"/>
      <c r="WZT67" s="615"/>
      <c r="WZU67" s="615"/>
      <c r="WZV67" s="615"/>
      <c r="WZW67" s="615"/>
      <c r="WZX67" s="615"/>
      <c r="WZY67" s="615"/>
      <c r="WZZ67" s="615"/>
      <c r="XAA67" s="615"/>
      <c r="XAB67" s="615"/>
      <c r="XAC67" s="1420"/>
      <c r="XAD67" s="1420"/>
      <c r="XAE67" s="1420"/>
      <c r="XAF67" s="868"/>
      <c r="XAG67" s="615"/>
      <c r="XAH67" s="615"/>
      <c r="XAI67" s="615"/>
      <c r="XAJ67" s="869"/>
      <c r="XAK67" s="615"/>
      <c r="XAL67" s="615"/>
      <c r="XAM67" s="615"/>
      <c r="XAN67" s="615"/>
      <c r="XAO67" s="615"/>
      <c r="XAP67" s="615"/>
      <c r="XAQ67" s="615"/>
      <c r="XAR67" s="615"/>
      <c r="XAS67" s="615"/>
      <c r="XAT67" s="1420"/>
      <c r="XAU67" s="1420"/>
      <c r="XAV67" s="1420"/>
      <c r="XAW67" s="868"/>
      <c r="XAX67" s="615"/>
      <c r="XAY67" s="615"/>
      <c r="XAZ67" s="615"/>
      <c r="XBA67" s="869"/>
      <c r="XBB67" s="615"/>
      <c r="XBC67" s="615"/>
      <c r="XBD67" s="615"/>
      <c r="XBE67" s="615"/>
      <c r="XBF67" s="615"/>
      <c r="XBG67" s="615"/>
      <c r="XBH67" s="615"/>
      <c r="XBI67" s="615"/>
      <c r="XBJ67" s="615"/>
      <c r="XBK67" s="1420"/>
      <c r="XBL67" s="1420"/>
      <c r="XBM67" s="1420"/>
      <c r="XBN67" s="868"/>
      <c r="XBO67" s="615"/>
      <c r="XBP67" s="615"/>
      <c r="XBQ67" s="615"/>
      <c r="XBR67" s="869"/>
      <c r="XBS67" s="615"/>
      <c r="XBT67" s="615"/>
      <c r="XBU67" s="615"/>
      <c r="XBV67" s="615"/>
      <c r="XBW67" s="615"/>
      <c r="XBX67" s="615"/>
      <c r="XBY67" s="615"/>
      <c r="XBZ67" s="615"/>
      <c r="XCA67" s="615"/>
      <c r="XCB67" s="1420"/>
      <c r="XCC67" s="1420"/>
      <c r="XCD67" s="1420"/>
      <c r="XCE67" s="868"/>
      <c r="XCF67" s="615"/>
      <c r="XCG67" s="615"/>
      <c r="XCH67" s="615"/>
      <c r="XCI67" s="869"/>
      <c r="XCJ67" s="615"/>
      <c r="XCK67" s="615"/>
      <c r="XCL67" s="615"/>
      <c r="XCM67" s="615"/>
      <c r="XCN67" s="615"/>
      <c r="XCO67" s="615"/>
      <c r="XCP67" s="615"/>
      <c r="XCQ67" s="615"/>
      <c r="XCR67" s="615"/>
      <c r="XCS67" s="1420"/>
      <c r="XCT67" s="1420"/>
      <c r="XCU67" s="1420"/>
      <c r="XCV67" s="868"/>
      <c r="XCW67" s="615"/>
      <c r="XCX67" s="615"/>
      <c r="XCY67" s="615"/>
      <c r="XCZ67" s="869"/>
      <c r="XDA67" s="615"/>
      <c r="XDB67" s="615"/>
      <c r="XDC67" s="615"/>
      <c r="XDD67" s="615"/>
      <c r="XDE67" s="615"/>
      <c r="XDF67" s="615"/>
      <c r="XDG67" s="615"/>
      <c r="XDH67" s="615"/>
      <c r="XDI67" s="615"/>
      <c r="XDJ67" s="1420"/>
      <c r="XDK67" s="1420"/>
      <c r="XDL67" s="1420"/>
      <c r="XDM67" s="868"/>
      <c r="XDN67" s="615"/>
      <c r="XDO67" s="615"/>
      <c r="XDP67" s="615"/>
      <c r="XDQ67" s="869"/>
      <c r="XDR67" s="615"/>
      <c r="XDS67" s="615"/>
      <c r="XDT67" s="615"/>
      <c r="XDU67" s="615"/>
      <c r="XDV67" s="615"/>
      <c r="XDW67" s="615"/>
      <c r="XDX67" s="615"/>
      <c r="XDY67" s="615"/>
      <c r="XDZ67" s="615"/>
      <c r="XEA67" s="1420"/>
      <c r="XEB67" s="1420"/>
      <c r="XEC67" s="1420"/>
      <c r="XED67" s="868"/>
      <c r="XEE67" s="615"/>
      <c r="XEF67" s="615"/>
      <c r="XEG67" s="615"/>
      <c r="XEH67" s="869"/>
      <c r="XEI67" s="615"/>
      <c r="XEJ67" s="615"/>
      <c r="XEK67" s="615"/>
      <c r="XEL67" s="615"/>
      <c r="XEM67" s="615"/>
      <c r="XEN67" s="615"/>
      <c r="XEO67" s="615"/>
      <c r="XEP67" s="615"/>
      <c r="XEQ67" s="615"/>
      <c r="XER67" s="1420"/>
      <c r="XES67" s="1420"/>
      <c r="XET67" s="1420"/>
      <c r="XEU67" s="868"/>
      <c r="XEV67" s="615"/>
      <c r="XEW67" s="615"/>
      <c r="XEX67" s="615"/>
      <c r="XEY67" s="869"/>
      <c r="XEZ67" s="615"/>
      <c r="XFA67" s="615"/>
      <c r="XFB67" s="615"/>
      <c r="XFC67" s="615"/>
      <c r="XFD67" s="615"/>
    </row>
    <row r="68" spans="1:16384" s="48" customFormat="1" x14ac:dyDescent="0.25">
      <c r="A68" s="6" t="s">
        <v>123</v>
      </c>
      <c r="B68" s="1427" t="s">
        <v>161</v>
      </c>
      <c r="C68" s="1427"/>
      <c r="D68" s="1136">
        <v>6100</v>
      </c>
      <c r="E68" s="1127">
        <f t="shared" si="33"/>
        <v>0</v>
      </c>
      <c r="F68" s="1127"/>
      <c r="G68" s="1127"/>
      <c r="H68" s="706">
        <f t="shared" si="34"/>
        <v>0</v>
      </c>
      <c r="I68" s="1127">
        <f>+'6.a. mell. PH'!E73</f>
        <v>0</v>
      </c>
      <c r="J68" s="1127"/>
      <c r="K68" s="1127"/>
      <c r="L68" s="1127">
        <f>+'6.b. mell. Óvoda'!E74</f>
        <v>0</v>
      </c>
      <c r="M68" s="1127"/>
      <c r="N68" s="1127"/>
      <c r="O68" s="1127">
        <f>+'6.c. mell. BBKP'!E75</f>
        <v>0</v>
      </c>
      <c r="P68" s="1127"/>
      <c r="Q68" s="1127"/>
    </row>
    <row r="69" spans="1:16384" x14ac:dyDescent="0.25">
      <c r="A69" s="1420"/>
      <c r="B69" s="1420"/>
      <c r="C69" s="1420"/>
      <c r="D69" s="1137"/>
      <c r="E69" s="1134"/>
      <c r="F69" s="1134"/>
      <c r="G69" s="1134"/>
      <c r="I69" s="1134"/>
      <c r="J69" s="1134"/>
      <c r="K69" s="1134"/>
      <c r="L69" s="1134"/>
      <c r="M69" s="1134"/>
      <c r="N69" s="1134"/>
      <c r="O69" s="1134"/>
      <c r="P69" s="1134"/>
      <c r="Q69" s="1134"/>
      <c r="R69" s="1420"/>
      <c r="S69" s="1420"/>
      <c r="T69" s="1420"/>
      <c r="U69" s="868"/>
      <c r="V69" s="615"/>
      <c r="W69" s="615"/>
      <c r="X69" s="615"/>
      <c r="Y69" s="869"/>
      <c r="Z69" s="615"/>
      <c r="AA69" s="615"/>
      <c r="AB69" s="615"/>
      <c r="AC69" s="615"/>
      <c r="AD69" s="615"/>
      <c r="AE69" s="615"/>
      <c r="AF69" s="615"/>
      <c r="AG69" s="615"/>
      <c r="AH69" s="615"/>
      <c r="AI69" s="1420"/>
      <c r="AJ69" s="1420"/>
      <c r="AK69" s="1420"/>
      <c r="AL69" s="868"/>
      <c r="AM69" s="615"/>
      <c r="AN69" s="615"/>
      <c r="AO69" s="615"/>
      <c r="AP69" s="869"/>
      <c r="AQ69" s="615"/>
      <c r="AR69" s="615"/>
      <c r="AS69" s="615"/>
      <c r="AT69" s="615"/>
      <c r="AU69" s="615"/>
      <c r="AV69" s="615"/>
      <c r="AW69" s="615"/>
      <c r="AX69" s="615"/>
      <c r="AY69" s="615"/>
      <c r="AZ69" s="1420"/>
      <c r="BA69" s="1420"/>
      <c r="BB69" s="1420"/>
      <c r="BC69" s="868"/>
      <c r="BD69" s="615"/>
      <c r="BE69" s="615"/>
      <c r="BF69" s="615"/>
      <c r="BG69" s="869"/>
      <c r="BH69" s="615"/>
      <c r="BI69" s="615"/>
      <c r="BJ69" s="615"/>
      <c r="BK69" s="615"/>
      <c r="BL69" s="615"/>
      <c r="BM69" s="615"/>
      <c r="BN69" s="615"/>
      <c r="BO69" s="615"/>
      <c r="BP69" s="615"/>
      <c r="BQ69" s="1420"/>
      <c r="BR69" s="1420"/>
      <c r="BS69" s="1420"/>
      <c r="BT69" s="868"/>
      <c r="BU69" s="615"/>
      <c r="BV69" s="615"/>
      <c r="BW69" s="615"/>
      <c r="BX69" s="869"/>
      <c r="BY69" s="615"/>
      <c r="BZ69" s="615"/>
      <c r="CA69" s="615"/>
      <c r="CB69" s="615"/>
      <c r="CC69" s="615"/>
      <c r="CD69" s="615"/>
      <c r="CE69" s="615"/>
      <c r="CF69" s="615"/>
      <c r="CG69" s="615"/>
      <c r="CH69" s="1420"/>
      <c r="CI69" s="1420"/>
      <c r="CJ69" s="1420"/>
      <c r="CK69" s="868"/>
      <c r="CL69" s="615"/>
      <c r="CM69" s="615"/>
      <c r="CN69" s="615"/>
      <c r="CO69" s="869"/>
      <c r="CP69" s="615"/>
      <c r="CQ69" s="615"/>
      <c r="CR69" s="615"/>
      <c r="CS69" s="615"/>
      <c r="CT69" s="615"/>
      <c r="CU69" s="615"/>
      <c r="CV69" s="615"/>
      <c r="CW69" s="615"/>
      <c r="CX69" s="615"/>
      <c r="CY69" s="1420"/>
      <c r="CZ69" s="1420"/>
      <c r="DA69" s="1420"/>
      <c r="DB69" s="868"/>
      <c r="DC69" s="615"/>
      <c r="DD69" s="615"/>
      <c r="DE69" s="615"/>
      <c r="DF69" s="869"/>
      <c r="DG69" s="615"/>
      <c r="DH69" s="615"/>
      <c r="DI69" s="615"/>
      <c r="DJ69" s="615"/>
      <c r="DK69" s="615"/>
      <c r="DL69" s="615"/>
      <c r="DM69" s="615"/>
      <c r="DN69" s="615"/>
      <c r="DO69" s="615"/>
      <c r="DP69" s="1420"/>
      <c r="DQ69" s="1420"/>
      <c r="DR69" s="1420"/>
      <c r="DS69" s="868"/>
      <c r="DT69" s="615"/>
      <c r="DU69" s="615"/>
      <c r="DV69" s="615"/>
      <c r="DW69" s="869"/>
      <c r="DX69" s="615"/>
      <c r="DY69" s="615"/>
      <c r="DZ69" s="615"/>
      <c r="EA69" s="615"/>
      <c r="EB69" s="615"/>
      <c r="EC69" s="615"/>
      <c r="ED69" s="615"/>
      <c r="EE69" s="615"/>
      <c r="EF69" s="615"/>
      <c r="EG69" s="1420"/>
      <c r="EH69" s="1420"/>
      <c r="EI69" s="1420"/>
      <c r="EJ69" s="868"/>
      <c r="EK69" s="615"/>
      <c r="EL69" s="615"/>
      <c r="EM69" s="615"/>
      <c r="EN69" s="869"/>
      <c r="EO69" s="615"/>
      <c r="EP69" s="615"/>
      <c r="EQ69" s="615"/>
      <c r="ER69" s="615"/>
      <c r="ES69" s="615"/>
      <c r="ET69" s="615"/>
      <c r="EU69" s="615"/>
      <c r="EV69" s="615"/>
      <c r="EW69" s="615"/>
      <c r="EX69" s="1420"/>
      <c r="EY69" s="1420"/>
      <c r="EZ69" s="1420"/>
      <c r="FA69" s="868"/>
      <c r="FB69" s="615"/>
      <c r="FC69" s="615"/>
      <c r="FD69" s="615"/>
      <c r="FE69" s="869"/>
      <c r="FF69" s="615"/>
      <c r="FG69" s="615"/>
      <c r="FH69" s="615"/>
      <c r="FI69" s="615"/>
      <c r="FJ69" s="615"/>
      <c r="FK69" s="615"/>
      <c r="FL69" s="615"/>
      <c r="FM69" s="615"/>
      <c r="FN69" s="615"/>
      <c r="FO69" s="1420"/>
      <c r="FP69" s="1420"/>
      <c r="FQ69" s="1420"/>
      <c r="FR69" s="868"/>
      <c r="FS69" s="615"/>
      <c r="FT69" s="615"/>
      <c r="FU69" s="615"/>
      <c r="FV69" s="869"/>
      <c r="FW69" s="615"/>
      <c r="FX69" s="615"/>
      <c r="FY69" s="615"/>
      <c r="FZ69" s="615"/>
      <c r="GA69" s="615"/>
      <c r="GB69" s="615"/>
      <c r="GC69" s="615"/>
      <c r="GD69" s="615"/>
      <c r="GE69" s="615"/>
      <c r="GF69" s="1420"/>
      <c r="GG69" s="1420"/>
      <c r="GH69" s="1420"/>
      <c r="GI69" s="868"/>
      <c r="GJ69" s="615"/>
      <c r="GK69" s="615"/>
      <c r="GL69" s="615"/>
      <c r="GM69" s="869"/>
      <c r="GN69" s="615"/>
      <c r="GO69" s="615"/>
      <c r="GP69" s="615"/>
      <c r="GQ69" s="615"/>
      <c r="GR69" s="615"/>
      <c r="GS69" s="615"/>
      <c r="GT69" s="615"/>
      <c r="GU69" s="615"/>
      <c r="GV69" s="615"/>
      <c r="GW69" s="1420"/>
      <c r="GX69" s="1420"/>
      <c r="GY69" s="1420"/>
      <c r="GZ69" s="868"/>
      <c r="HA69" s="615"/>
      <c r="HB69" s="615"/>
      <c r="HC69" s="615"/>
      <c r="HD69" s="869"/>
      <c r="HE69" s="615"/>
      <c r="HF69" s="615"/>
      <c r="HG69" s="615"/>
      <c r="HH69" s="615"/>
      <c r="HI69" s="615"/>
      <c r="HJ69" s="615"/>
      <c r="HK69" s="615"/>
      <c r="HL69" s="615"/>
      <c r="HM69" s="615"/>
      <c r="HN69" s="1420"/>
      <c r="HO69" s="1420"/>
      <c r="HP69" s="1420"/>
      <c r="HQ69" s="868"/>
      <c r="HR69" s="615"/>
      <c r="HS69" s="615"/>
      <c r="HT69" s="615"/>
      <c r="HU69" s="869"/>
      <c r="HV69" s="615"/>
      <c r="HW69" s="615"/>
      <c r="HX69" s="615"/>
      <c r="HY69" s="615"/>
      <c r="HZ69" s="615"/>
      <c r="IA69" s="615"/>
      <c r="IB69" s="615"/>
      <c r="IC69" s="615"/>
      <c r="ID69" s="615"/>
      <c r="IE69" s="1420"/>
      <c r="IF69" s="1420"/>
      <c r="IG69" s="1420"/>
      <c r="IH69" s="868"/>
      <c r="II69" s="615"/>
      <c r="IJ69" s="615"/>
      <c r="IK69" s="615"/>
      <c r="IL69" s="869"/>
      <c r="IM69" s="615"/>
      <c r="IN69" s="615"/>
      <c r="IO69" s="615"/>
      <c r="IP69" s="615"/>
      <c r="IQ69" s="615"/>
      <c r="IR69" s="615"/>
      <c r="IS69" s="615"/>
      <c r="IT69" s="615"/>
      <c r="IU69" s="615"/>
      <c r="IV69" s="1420"/>
      <c r="IW69" s="1420"/>
      <c r="IX69" s="1420"/>
      <c r="IY69" s="868"/>
      <c r="IZ69" s="615"/>
      <c r="JA69" s="615"/>
      <c r="JB69" s="615"/>
      <c r="JC69" s="869"/>
      <c r="JD69" s="615"/>
      <c r="JE69" s="615"/>
      <c r="JF69" s="615"/>
      <c r="JG69" s="615"/>
      <c r="JH69" s="615"/>
      <c r="JI69" s="615"/>
      <c r="JJ69" s="615"/>
      <c r="JK69" s="615"/>
      <c r="JL69" s="615"/>
      <c r="JM69" s="1420"/>
      <c r="JN69" s="1420"/>
      <c r="JO69" s="1420"/>
      <c r="JP69" s="868"/>
      <c r="JQ69" s="615"/>
      <c r="JR69" s="615"/>
      <c r="JS69" s="615"/>
      <c r="JT69" s="869"/>
      <c r="JU69" s="615"/>
      <c r="JV69" s="615"/>
      <c r="JW69" s="615"/>
      <c r="JX69" s="615"/>
      <c r="JY69" s="615"/>
      <c r="JZ69" s="615"/>
      <c r="KA69" s="615"/>
      <c r="KB69" s="615"/>
      <c r="KC69" s="615"/>
      <c r="KD69" s="1420"/>
      <c r="KE69" s="1420"/>
      <c r="KF69" s="1420"/>
      <c r="KG69" s="868"/>
      <c r="KH69" s="615"/>
      <c r="KI69" s="615"/>
      <c r="KJ69" s="615"/>
      <c r="KK69" s="869"/>
      <c r="KL69" s="615"/>
      <c r="KM69" s="615"/>
      <c r="KN69" s="615"/>
      <c r="KO69" s="615"/>
      <c r="KP69" s="615"/>
      <c r="KQ69" s="615"/>
      <c r="KR69" s="615"/>
      <c r="KS69" s="615"/>
      <c r="KT69" s="615"/>
      <c r="KU69" s="1420"/>
      <c r="KV69" s="1420"/>
      <c r="KW69" s="1420"/>
      <c r="KX69" s="868"/>
      <c r="KY69" s="615"/>
      <c r="KZ69" s="615"/>
      <c r="LA69" s="615"/>
      <c r="LB69" s="869"/>
      <c r="LC69" s="615"/>
      <c r="LD69" s="615"/>
      <c r="LE69" s="615"/>
      <c r="LF69" s="615"/>
      <c r="LG69" s="615"/>
      <c r="LH69" s="615"/>
      <c r="LI69" s="615"/>
      <c r="LJ69" s="615"/>
      <c r="LK69" s="615"/>
      <c r="LL69" s="1420"/>
      <c r="LM69" s="1420"/>
      <c r="LN69" s="1420"/>
      <c r="LO69" s="868"/>
      <c r="LP69" s="615"/>
      <c r="LQ69" s="615"/>
      <c r="LR69" s="615"/>
      <c r="LS69" s="869"/>
      <c r="LT69" s="615"/>
      <c r="LU69" s="615"/>
      <c r="LV69" s="615"/>
      <c r="LW69" s="615"/>
      <c r="LX69" s="615"/>
      <c r="LY69" s="615"/>
      <c r="LZ69" s="615"/>
      <c r="MA69" s="615"/>
      <c r="MB69" s="615"/>
      <c r="MC69" s="1420"/>
      <c r="MD69" s="1420"/>
      <c r="ME69" s="1420"/>
      <c r="MF69" s="868"/>
      <c r="MG69" s="615"/>
      <c r="MH69" s="615"/>
      <c r="MI69" s="615"/>
      <c r="MJ69" s="869"/>
      <c r="MK69" s="615"/>
      <c r="ML69" s="615"/>
      <c r="MM69" s="615"/>
      <c r="MN69" s="615"/>
      <c r="MO69" s="615"/>
      <c r="MP69" s="615"/>
      <c r="MQ69" s="615"/>
      <c r="MR69" s="615"/>
      <c r="MS69" s="615"/>
      <c r="MT69" s="1420"/>
      <c r="MU69" s="1420"/>
      <c r="MV69" s="1420"/>
      <c r="MW69" s="868"/>
      <c r="MX69" s="615"/>
      <c r="MY69" s="615"/>
      <c r="MZ69" s="615"/>
      <c r="NA69" s="869"/>
      <c r="NB69" s="615"/>
      <c r="NC69" s="615"/>
      <c r="ND69" s="615"/>
      <c r="NE69" s="615"/>
      <c r="NF69" s="615"/>
      <c r="NG69" s="615"/>
      <c r="NH69" s="615"/>
      <c r="NI69" s="615"/>
      <c r="NJ69" s="615"/>
      <c r="NK69" s="1420"/>
      <c r="NL69" s="1420"/>
      <c r="NM69" s="1420"/>
      <c r="NN69" s="868"/>
      <c r="NO69" s="615"/>
      <c r="NP69" s="615"/>
      <c r="NQ69" s="615"/>
      <c r="NR69" s="869"/>
      <c r="NS69" s="615"/>
      <c r="NT69" s="615"/>
      <c r="NU69" s="615"/>
      <c r="NV69" s="615"/>
      <c r="NW69" s="615"/>
      <c r="NX69" s="615"/>
      <c r="NY69" s="615"/>
      <c r="NZ69" s="615"/>
      <c r="OA69" s="615"/>
      <c r="OB69" s="1420"/>
      <c r="OC69" s="1420"/>
      <c r="OD69" s="1420"/>
      <c r="OE69" s="868"/>
      <c r="OF69" s="615"/>
      <c r="OG69" s="615"/>
      <c r="OH69" s="615"/>
      <c r="OI69" s="869"/>
      <c r="OJ69" s="615"/>
      <c r="OK69" s="615"/>
      <c r="OL69" s="615"/>
      <c r="OM69" s="615"/>
      <c r="ON69" s="615"/>
      <c r="OO69" s="615"/>
      <c r="OP69" s="615"/>
      <c r="OQ69" s="615"/>
      <c r="OR69" s="615"/>
      <c r="OS69" s="1420"/>
      <c r="OT69" s="1420"/>
      <c r="OU69" s="1420"/>
      <c r="OV69" s="868"/>
      <c r="OW69" s="615"/>
      <c r="OX69" s="615"/>
      <c r="OY69" s="615"/>
      <c r="OZ69" s="869"/>
      <c r="PA69" s="615"/>
      <c r="PB69" s="615"/>
      <c r="PC69" s="615"/>
      <c r="PD69" s="615"/>
      <c r="PE69" s="615"/>
      <c r="PF69" s="615"/>
      <c r="PG69" s="615"/>
      <c r="PH69" s="615"/>
      <c r="PI69" s="615"/>
      <c r="PJ69" s="1420"/>
      <c r="PK69" s="1420"/>
      <c r="PL69" s="1420"/>
      <c r="PM69" s="868"/>
      <c r="PN69" s="615"/>
      <c r="PO69" s="615"/>
      <c r="PP69" s="615"/>
      <c r="PQ69" s="869"/>
      <c r="PR69" s="615"/>
      <c r="PS69" s="615"/>
      <c r="PT69" s="615"/>
      <c r="PU69" s="615"/>
      <c r="PV69" s="615"/>
      <c r="PW69" s="615"/>
      <c r="PX69" s="615"/>
      <c r="PY69" s="615"/>
      <c r="PZ69" s="615"/>
      <c r="QA69" s="1420"/>
      <c r="QB69" s="1420"/>
      <c r="QC69" s="1420"/>
      <c r="QD69" s="868"/>
      <c r="QE69" s="615"/>
      <c r="QF69" s="615"/>
      <c r="QG69" s="615"/>
      <c r="QH69" s="869"/>
      <c r="QI69" s="615"/>
      <c r="QJ69" s="615"/>
      <c r="QK69" s="615"/>
      <c r="QL69" s="615"/>
      <c r="QM69" s="615"/>
      <c r="QN69" s="615"/>
      <c r="QO69" s="615"/>
      <c r="QP69" s="615"/>
      <c r="QQ69" s="615"/>
      <c r="QR69" s="1420"/>
      <c r="QS69" s="1420"/>
      <c r="QT69" s="1420"/>
      <c r="QU69" s="868"/>
      <c r="QV69" s="615"/>
      <c r="QW69" s="615"/>
      <c r="QX69" s="615"/>
      <c r="QY69" s="869"/>
      <c r="QZ69" s="615"/>
      <c r="RA69" s="615"/>
      <c r="RB69" s="615"/>
      <c r="RC69" s="615"/>
      <c r="RD69" s="615"/>
      <c r="RE69" s="615"/>
      <c r="RF69" s="615"/>
      <c r="RG69" s="615"/>
      <c r="RH69" s="615"/>
      <c r="RI69" s="1420"/>
      <c r="RJ69" s="1420"/>
      <c r="RK69" s="1420"/>
      <c r="RL69" s="868"/>
      <c r="RM69" s="615"/>
      <c r="RN69" s="615"/>
      <c r="RO69" s="615"/>
      <c r="RP69" s="869"/>
      <c r="RQ69" s="615"/>
      <c r="RR69" s="615"/>
      <c r="RS69" s="615"/>
      <c r="RT69" s="615"/>
      <c r="RU69" s="615"/>
      <c r="RV69" s="615"/>
      <c r="RW69" s="615"/>
      <c r="RX69" s="615"/>
      <c r="RY69" s="615"/>
      <c r="RZ69" s="1420"/>
      <c r="SA69" s="1420"/>
      <c r="SB69" s="1420"/>
      <c r="SC69" s="868"/>
      <c r="SD69" s="615"/>
      <c r="SE69" s="615"/>
      <c r="SF69" s="615"/>
      <c r="SG69" s="869"/>
      <c r="SH69" s="615"/>
      <c r="SI69" s="615"/>
      <c r="SJ69" s="615"/>
      <c r="SK69" s="615"/>
      <c r="SL69" s="615"/>
      <c r="SM69" s="615"/>
      <c r="SN69" s="615"/>
      <c r="SO69" s="615"/>
      <c r="SP69" s="615"/>
      <c r="SQ69" s="1420"/>
      <c r="SR69" s="1420"/>
      <c r="SS69" s="1420"/>
      <c r="ST69" s="868"/>
      <c r="SU69" s="615"/>
      <c r="SV69" s="615"/>
      <c r="SW69" s="615"/>
      <c r="SX69" s="869"/>
      <c r="SY69" s="615"/>
      <c r="SZ69" s="615"/>
      <c r="TA69" s="615"/>
      <c r="TB69" s="615"/>
      <c r="TC69" s="615"/>
      <c r="TD69" s="615"/>
      <c r="TE69" s="615"/>
      <c r="TF69" s="615"/>
      <c r="TG69" s="615"/>
      <c r="TH69" s="1420"/>
      <c r="TI69" s="1420"/>
      <c r="TJ69" s="1420"/>
      <c r="TK69" s="868"/>
      <c r="TL69" s="615"/>
      <c r="TM69" s="615"/>
      <c r="TN69" s="615"/>
      <c r="TO69" s="869"/>
      <c r="TP69" s="615"/>
      <c r="TQ69" s="615"/>
      <c r="TR69" s="615"/>
      <c r="TS69" s="615"/>
      <c r="TT69" s="615"/>
      <c r="TU69" s="615"/>
      <c r="TV69" s="615"/>
      <c r="TW69" s="615"/>
      <c r="TX69" s="615"/>
      <c r="TY69" s="1420"/>
      <c r="TZ69" s="1420"/>
      <c r="UA69" s="1420"/>
      <c r="UB69" s="868"/>
      <c r="UC69" s="615"/>
      <c r="UD69" s="615"/>
      <c r="UE69" s="615"/>
      <c r="UF69" s="869"/>
      <c r="UG69" s="615"/>
      <c r="UH69" s="615"/>
      <c r="UI69" s="615"/>
      <c r="UJ69" s="615"/>
      <c r="UK69" s="615"/>
      <c r="UL69" s="615"/>
      <c r="UM69" s="615"/>
      <c r="UN69" s="615"/>
      <c r="UO69" s="615"/>
      <c r="UP69" s="1420"/>
      <c r="UQ69" s="1420"/>
      <c r="UR69" s="1420"/>
      <c r="US69" s="868"/>
      <c r="UT69" s="615"/>
      <c r="UU69" s="615"/>
      <c r="UV69" s="615"/>
      <c r="UW69" s="869"/>
      <c r="UX69" s="615"/>
      <c r="UY69" s="615"/>
      <c r="UZ69" s="615"/>
      <c r="VA69" s="615"/>
      <c r="VB69" s="615"/>
      <c r="VC69" s="615"/>
      <c r="VD69" s="615"/>
      <c r="VE69" s="615"/>
      <c r="VF69" s="615"/>
      <c r="VG69" s="1420"/>
      <c r="VH69" s="1420"/>
      <c r="VI69" s="1420"/>
      <c r="VJ69" s="868"/>
      <c r="VK69" s="615"/>
      <c r="VL69" s="615"/>
      <c r="VM69" s="615"/>
      <c r="VN69" s="869"/>
      <c r="VO69" s="615"/>
      <c r="VP69" s="615"/>
      <c r="VQ69" s="615"/>
      <c r="VR69" s="615"/>
      <c r="VS69" s="615"/>
      <c r="VT69" s="615"/>
      <c r="VU69" s="615"/>
      <c r="VV69" s="615"/>
      <c r="VW69" s="615"/>
      <c r="VX69" s="1420"/>
      <c r="VY69" s="1420"/>
      <c r="VZ69" s="1420"/>
      <c r="WA69" s="868"/>
      <c r="WB69" s="615"/>
      <c r="WC69" s="615"/>
      <c r="WD69" s="615"/>
      <c r="WE69" s="869"/>
      <c r="WF69" s="615"/>
      <c r="WG69" s="615"/>
      <c r="WH69" s="615"/>
      <c r="WI69" s="615"/>
      <c r="WJ69" s="615"/>
      <c r="WK69" s="615"/>
      <c r="WL69" s="615"/>
      <c r="WM69" s="615"/>
      <c r="WN69" s="615"/>
      <c r="WO69" s="1420"/>
      <c r="WP69" s="1420"/>
      <c r="WQ69" s="1420"/>
      <c r="WR69" s="868"/>
      <c r="WS69" s="615"/>
      <c r="WT69" s="615"/>
      <c r="WU69" s="615"/>
      <c r="WV69" s="869"/>
      <c r="WW69" s="615"/>
      <c r="WX69" s="615"/>
      <c r="WY69" s="615"/>
      <c r="WZ69" s="615"/>
      <c r="XA69" s="615"/>
      <c r="XB69" s="615"/>
      <c r="XC69" s="615"/>
      <c r="XD69" s="615"/>
      <c r="XE69" s="615"/>
      <c r="XF69" s="1420"/>
      <c r="XG69" s="1420"/>
      <c r="XH69" s="1420"/>
      <c r="XI69" s="868"/>
      <c r="XJ69" s="615"/>
      <c r="XK69" s="615"/>
      <c r="XL69" s="615"/>
      <c r="XM69" s="869"/>
      <c r="XN69" s="615"/>
      <c r="XO69" s="615"/>
      <c r="XP69" s="615"/>
      <c r="XQ69" s="615"/>
      <c r="XR69" s="615"/>
      <c r="XS69" s="615"/>
      <c r="XT69" s="615"/>
      <c r="XU69" s="615"/>
      <c r="XV69" s="615"/>
      <c r="XW69" s="1420"/>
      <c r="XX69" s="1420"/>
      <c r="XY69" s="1420"/>
      <c r="XZ69" s="868"/>
      <c r="YA69" s="615"/>
      <c r="YB69" s="615"/>
      <c r="YC69" s="615"/>
      <c r="YD69" s="869"/>
      <c r="YE69" s="615"/>
      <c r="YF69" s="615"/>
      <c r="YG69" s="615"/>
      <c r="YH69" s="615"/>
      <c r="YI69" s="615"/>
      <c r="YJ69" s="615"/>
      <c r="YK69" s="615"/>
      <c r="YL69" s="615"/>
      <c r="YM69" s="615"/>
      <c r="YN69" s="1420"/>
      <c r="YO69" s="1420"/>
      <c r="YP69" s="1420"/>
      <c r="YQ69" s="868"/>
      <c r="YR69" s="615"/>
      <c r="YS69" s="615"/>
      <c r="YT69" s="615"/>
      <c r="YU69" s="869"/>
      <c r="YV69" s="615"/>
      <c r="YW69" s="615"/>
      <c r="YX69" s="615"/>
      <c r="YY69" s="615"/>
      <c r="YZ69" s="615"/>
      <c r="ZA69" s="615"/>
      <c r="ZB69" s="615"/>
      <c r="ZC69" s="615"/>
      <c r="ZD69" s="615"/>
      <c r="ZE69" s="1420"/>
      <c r="ZF69" s="1420"/>
      <c r="ZG69" s="1420"/>
      <c r="ZH69" s="868"/>
      <c r="ZI69" s="615"/>
      <c r="ZJ69" s="615"/>
      <c r="ZK69" s="615"/>
      <c r="ZL69" s="869"/>
      <c r="ZM69" s="615"/>
      <c r="ZN69" s="615"/>
      <c r="ZO69" s="615"/>
      <c r="ZP69" s="615"/>
      <c r="ZQ69" s="615"/>
      <c r="ZR69" s="615"/>
      <c r="ZS69" s="615"/>
      <c r="ZT69" s="615"/>
      <c r="ZU69" s="615"/>
      <c r="ZV69" s="1420"/>
      <c r="ZW69" s="1420"/>
      <c r="ZX69" s="1420"/>
      <c r="ZY69" s="868"/>
      <c r="ZZ69" s="615"/>
      <c r="AAA69" s="615"/>
      <c r="AAB69" s="615"/>
      <c r="AAC69" s="869"/>
      <c r="AAD69" s="615"/>
      <c r="AAE69" s="615"/>
      <c r="AAF69" s="615"/>
      <c r="AAG69" s="615"/>
      <c r="AAH69" s="615"/>
      <c r="AAI69" s="615"/>
      <c r="AAJ69" s="615"/>
      <c r="AAK69" s="615"/>
      <c r="AAL69" s="615"/>
      <c r="AAM69" s="1420"/>
      <c r="AAN69" s="1420"/>
      <c r="AAO69" s="1420"/>
      <c r="AAP69" s="868"/>
      <c r="AAQ69" s="615"/>
      <c r="AAR69" s="615"/>
      <c r="AAS69" s="615"/>
      <c r="AAT69" s="869"/>
      <c r="AAU69" s="615"/>
      <c r="AAV69" s="615"/>
      <c r="AAW69" s="615"/>
      <c r="AAX69" s="615"/>
      <c r="AAY69" s="615"/>
      <c r="AAZ69" s="615"/>
      <c r="ABA69" s="615"/>
      <c r="ABB69" s="615"/>
      <c r="ABC69" s="615"/>
      <c r="ABD69" s="1420"/>
      <c r="ABE69" s="1420"/>
      <c r="ABF69" s="1420"/>
      <c r="ABG69" s="868"/>
      <c r="ABH69" s="615"/>
      <c r="ABI69" s="615"/>
      <c r="ABJ69" s="615"/>
      <c r="ABK69" s="869"/>
      <c r="ABL69" s="615"/>
      <c r="ABM69" s="615"/>
      <c r="ABN69" s="615"/>
      <c r="ABO69" s="615"/>
      <c r="ABP69" s="615"/>
      <c r="ABQ69" s="615"/>
      <c r="ABR69" s="615"/>
      <c r="ABS69" s="615"/>
      <c r="ABT69" s="615"/>
      <c r="ABU69" s="1420"/>
      <c r="ABV69" s="1420"/>
      <c r="ABW69" s="1420"/>
      <c r="ABX69" s="868"/>
      <c r="ABY69" s="615"/>
      <c r="ABZ69" s="615"/>
      <c r="ACA69" s="615"/>
      <c r="ACB69" s="869"/>
      <c r="ACC69" s="615"/>
      <c r="ACD69" s="615"/>
      <c r="ACE69" s="615"/>
      <c r="ACF69" s="615"/>
      <c r="ACG69" s="615"/>
      <c r="ACH69" s="615"/>
      <c r="ACI69" s="615"/>
      <c r="ACJ69" s="615"/>
      <c r="ACK69" s="615"/>
      <c r="ACL69" s="1420"/>
      <c r="ACM69" s="1420"/>
      <c r="ACN69" s="1420"/>
      <c r="ACO69" s="868"/>
      <c r="ACP69" s="615"/>
      <c r="ACQ69" s="615"/>
      <c r="ACR69" s="615"/>
      <c r="ACS69" s="869"/>
      <c r="ACT69" s="615"/>
      <c r="ACU69" s="615"/>
      <c r="ACV69" s="615"/>
      <c r="ACW69" s="615"/>
      <c r="ACX69" s="615"/>
      <c r="ACY69" s="615"/>
      <c r="ACZ69" s="615"/>
      <c r="ADA69" s="615"/>
      <c r="ADB69" s="615"/>
      <c r="ADC69" s="1420"/>
      <c r="ADD69" s="1420"/>
      <c r="ADE69" s="1420"/>
      <c r="ADF69" s="868"/>
      <c r="ADG69" s="615"/>
      <c r="ADH69" s="615"/>
      <c r="ADI69" s="615"/>
      <c r="ADJ69" s="869"/>
      <c r="ADK69" s="615"/>
      <c r="ADL69" s="615"/>
      <c r="ADM69" s="615"/>
      <c r="ADN69" s="615"/>
      <c r="ADO69" s="615"/>
      <c r="ADP69" s="615"/>
      <c r="ADQ69" s="615"/>
      <c r="ADR69" s="615"/>
      <c r="ADS69" s="615"/>
      <c r="ADT69" s="1420"/>
      <c r="ADU69" s="1420"/>
      <c r="ADV69" s="1420"/>
      <c r="ADW69" s="868"/>
      <c r="ADX69" s="615"/>
      <c r="ADY69" s="615"/>
      <c r="ADZ69" s="615"/>
      <c r="AEA69" s="869"/>
      <c r="AEB69" s="615"/>
      <c r="AEC69" s="615"/>
      <c r="AED69" s="615"/>
      <c r="AEE69" s="615"/>
      <c r="AEF69" s="615"/>
      <c r="AEG69" s="615"/>
      <c r="AEH69" s="615"/>
      <c r="AEI69" s="615"/>
      <c r="AEJ69" s="615"/>
      <c r="AEK69" s="1420"/>
      <c r="AEL69" s="1420"/>
      <c r="AEM69" s="1420"/>
      <c r="AEN69" s="868"/>
      <c r="AEO69" s="615"/>
      <c r="AEP69" s="615"/>
      <c r="AEQ69" s="615"/>
      <c r="AER69" s="869"/>
      <c r="AES69" s="615"/>
      <c r="AET69" s="615"/>
      <c r="AEU69" s="615"/>
      <c r="AEV69" s="615"/>
      <c r="AEW69" s="615"/>
      <c r="AEX69" s="615"/>
      <c r="AEY69" s="615"/>
      <c r="AEZ69" s="615"/>
      <c r="AFA69" s="615"/>
      <c r="AFB69" s="1420"/>
      <c r="AFC69" s="1420"/>
      <c r="AFD69" s="1420"/>
      <c r="AFE69" s="868"/>
      <c r="AFF69" s="615"/>
      <c r="AFG69" s="615"/>
      <c r="AFH69" s="615"/>
      <c r="AFI69" s="869"/>
      <c r="AFJ69" s="615"/>
      <c r="AFK69" s="615"/>
      <c r="AFL69" s="615"/>
      <c r="AFM69" s="615"/>
      <c r="AFN69" s="615"/>
      <c r="AFO69" s="615"/>
      <c r="AFP69" s="615"/>
      <c r="AFQ69" s="615"/>
      <c r="AFR69" s="615"/>
      <c r="AFS69" s="1420"/>
      <c r="AFT69" s="1420"/>
      <c r="AFU69" s="1420"/>
      <c r="AFV69" s="868"/>
      <c r="AFW69" s="615"/>
      <c r="AFX69" s="615"/>
      <c r="AFY69" s="615"/>
      <c r="AFZ69" s="869"/>
      <c r="AGA69" s="615"/>
      <c r="AGB69" s="615"/>
      <c r="AGC69" s="615"/>
      <c r="AGD69" s="615"/>
      <c r="AGE69" s="615"/>
      <c r="AGF69" s="615"/>
      <c r="AGG69" s="615"/>
      <c r="AGH69" s="615"/>
      <c r="AGI69" s="615"/>
      <c r="AGJ69" s="1420"/>
      <c r="AGK69" s="1420"/>
      <c r="AGL69" s="1420"/>
      <c r="AGM69" s="868"/>
      <c r="AGN69" s="615"/>
      <c r="AGO69" s="615"/>
      <c r="AGP69" s="615"/>
      <c r="AGQ69" s="869"/>
      <c r="AGR69" s="615"/>
      <c r="AGS69" s="615"/>
      <c r="AGT69" s="615"/>
      <c r="AGU69" s="615"/>
      <c r="AGV69" s="615"/>
      <c r="AGW69" s="615"/>
      <c r="AGX69" s="615"/>
      <c r="AGY69" s="615"/>
      <c r="AGZ69" s="615"/>
      <c r="AHA69" s="1420"/>
      <c r="AHB69" s="1420"/>
      <c r="AHC69" s="1420"/>
      <c r="AHD69" s="868"/>
      <c r="AHE69" s="615"/>
      <c r="AHF69" s="615"/>
      <c r="AHG69" s="615"/>
      <c r="AHH69" s="869"/>
      <c r="AHI69" s="615"/>
      <c r="AHJ69" s="615"/>
      <c r="AHK69" s="615"/>
      <c r="AHL69" s="615"/>
      <c r="AHM69" s="615"/>
      <c r="AHN69" s="615"/>
      <c r="AHO69" s="615"/>
      <c r="AHP69" s="615"/>
      <c r="AHQ69" s="615"/>
      <c r="AHR69" s="1420"/>
      <c r="AHS69" s="1420"/>
      <c r="AHT69" s="1420"/>
      <c r="AHU69" s="868"/>
      <c r="AHV69" s="615"/>
      <c r="AHW69" s="615"/>
      <c r="AHX69" s="615"/>
      <c r="AHY69" s="869"/>
      <c r="AHZ69" s="615"/>
      <c r="AIA69" s="615"/>
      <c r="AIB69" s="615"/>
      <c r="AIC69" s="615"/>
      <c r="AID69" s="615"/>
      <c r="AIE69" s="615"/>
      <c r="AIF69" s="615"/>
      <c r="AIG69" s="615"/>
      <c r="AIH69" s="615"/>
      <c r="AII69" s="1420"/>
      <c r="AIJ69" s="1420"/>
      <c r="AIK69" s="1420"/>
      <c r="AIL69" s="868"/>
      <c r="AIM69" s="615"/>
      <c r="AIN69" s="615"/>
      <c r="AIO69" s="615"/>
      <c r="AIP69" s="869"/>
      <c r="AIQ69" s="615"/>
      <c r="AIR69" s="615"/>
      <c r="AIS69" s="615"/>
      <c r="AIT69" s="615"/>
      <c r="AIU69" s="615"/>
      <c r="AIV69" s="615"/>
      <c r="AIW69" s="615"/>
      <c r="AIX69" s="615"/>
      <c r="AIY69" s="615"/>
      <c r="AIZ69" s="1420"/>
      <c r="AJA69" s="1420"/>
      <c r="AJB69" s="1420"/>
      <c r="AJC69" s="868"/>
      <c r="AJD69" s="615"/>
      <c r="AJE69" s="615"/>
      <c r="AJF69" s="615"/>
      <c r="AJG69" s="869"/>
      <c r="AJH69" s="615"/>
      <c r="AJI69" s="615"/>
      <c r="AJJ69" s="615"/>
      <c r="AJK69" s="615"/>
      <c r="AJL69" s="615"/>
      <c r="AJM69" s="615"/>
      <c r="AJN69" s="615"/>
      <c r="AJO69" s="615"/>
      <c r="AJP69" s="615"/>
      <c r="AJQ69" s="1420"/>
      <c r="AJR69" s="1420"/>
      <c r="AJS69" s="1420"/>
      <c r="AJT69" s="868"/>
      <c r="AJU69" s="615"/>
      <c r="AJV69" s="615"/>
      <c r="AJW69" s="615"/>
      <c r="AJX69" s="869"/>
      <c r="AJY69" s="615"/>
      <c r="AJZ69" s="615"/>
      <c r="AKA69" s="615"/>
      <c r="AKB69" s="615"/>
      <c r="AKC69" s="615"/>
      <c r="AKD69" s="615"/>
      <c r="AKE69" s="615"/>
      <c r="AKF69" s="615"/>
      <c r="AKG69" s="615"/>
      <c r="AKH69" s="1420"/>
      <c r="AKI69" s="1420"/>
      <c r="AKJ69" s="1420"/>
      <c r="AKK69" s="868"/>
      <c r="AKL69" s="615"/>
      <c r="AKM69" s="615"/>
      <c r="AKN69" s="615"/>
      <c r="AKO69" s="869"/>
      <c r="AKP69" s="615"/>
      <c r="AKQ69" s="615"/>
      <c r="AKR69" s="615"/>
      <c r="AKS69" s="615"/>
      <c r="AKT69" s="615"/>
      <c r="AKU69" s="615"/>
      <c r="AKV69" s="615"/>
      <c r="AKW69" s="615"/>
      <c r="AKX69" s="615"/>
      <c r="AKY69" s="1420"/>
      <c r="AKZ69" s="1420"/>
      <c r="ALA69" s="1420"/>
      <c r="ALB69" s="868"/>
      <c r="ALC69" s="615"/>
      <c r="ALD69" s="615"/>
      <c r="ALE69" s="615"/>
      <c r="ALF69" s="869"/>
      <c r="ALG69" s="615"/>
      <c r="ALH69" s="615"/>
      <c r="ALI69" s="615"/>
      <c r="ALJ69" s="615"/>
      <c r="ALK69" s="615"/>
      <c r="ALL69" s="615"/>
      <c r="ALM69" s="615"/>
      <c r="ALN69" s="615"/>
      <c r="ALO69" s="615"/>
      <c r="ALP69" s="1420"/>
      <c r="ALQ69" s="1420"/>
      <c r="ALR69" s="1420"/>
      <c r="ALS69" s="868"/>
      <c r="ALT69" s="615"/>
      <c r="ALU69" s="615"/>
      <c r="ALV69" s="615"/>
      <c r="ALW69" s="869"/>
      <c r="ALX69" s="615"/>
      <c r="ALY69" s="615"/>
      <c r="ALZ69" s="615"/>
      <c r="AMA69" s="615"/>
      <c r="AMB69" s="615"/>
      <c r="AMC69" s="615"/>
      <c r="AMD69" s="615"/>
      <c r="AME69" s="615"/>
      <c r="AMF69" s="615"/>
      <c r="AMG69" s="1420"/>
      <c r="AMH69" s="1420"/>
      <c r="AMI69" s="1420"/>
      <c r="AMJ69" s="868"/>
      <c r="AMK69" s="615"/>
      <c r="AML69" s="615"/>
      <c r="AMM69" s="615"/>
      <c r="AMN69" s="869"/>
      <c r="AMO69" s="615"/>
      <c r="AMP69" s="615"/>
      <c r="AMQ69" s="615"/>
      <c r="AMR69" s="615"/>
      <c r="AMS69" s="615"/>
      <c r="AMT69" s="615"/>
      <c r="AMU69" s="615"/>
      <c r="AMV69" s="615"/>
      <c r="AMW69" s="615"/>
      <c r="AMX69" s="1420"/>
      <c r="AMY69" s="1420"/>
      <c r="AMZ69" s="1420"/>
      <c r="ANA69" s="868"/>
      <c r="ANB69" s="615"/>
      <c r="ANC69" s="615"/>
      <c r="AND69" s="615"/>
      <c r="ANE69" s="869"/>
      <c r="ANF69" s="615"/>
      <c r="ANG69" s="615"/>
      <c r="ANH69" s="615"/>
      <c r="ANI69" s="615"/>
      <c r="ANJ69" s="615"/>
      <c r="ANK69" s="615"/>
      <c r="ANL69" s="615"/>
      <c r="ANM69" s="615"/>
      <c r="ANN69" s="615"/>
      <c r="ANO69" s="1420"/>
      <c r="ANP69" s="1420"/>
      <c r="ANQ69" s="1420"/>
      <c r="ANR69" s="868"/>
      <c r="ANS69" s="615"/>
      <c r="ANT69" s="615"/>
      <c r="ANU69" s="615"/>
      <c r="ANV69" s="869"/>
      <c r="ANW69" s="615"/>
      <c r="ANX69" s="615"/>
      <c r="ANY69" s="615"/>
      <c r="ANZ69" s="615"/>
      <c r="AOA69" s="615"/>
      <c r="AOB69" s="615"/>
      <c r="AOC69" s="615"/>
      <c r="AOD69" s="615"/>
      <c r="AOE69" s="615"/>
      <c r="AOF69" s="1420"/>
      <c r="AOG69" s="1420"/>
      <c r="AOH69" s="1420"/>
      <c r="AOI69" s="868"/>
      <c r="AOJ69" s="615"/>
      <c r="AOK69" s="615"/>
      <c r="AOL69" s="615"/>
      <c r="AOM69" s="869"/>
      <c r="AON69" s="615"/>
      <c r="AOO69" s="615"/>
      <c r="AOP69" s="615"/>
      <c r="AOQ69" s="615"/>
      <c r="AOR69" s="615"/>
      <c r="AOS69" s="615"/>
      <c r="AOT69" s="615"/>
      <c r="AOU69" s="615"/>
      <c r="AOV69" s="615"/>
      <c r="AOW69" s="1420"/>
      <c r="AOX69" s="1420"/>
      <c r="AOY69" s="1420"/>
      <c r="AOZ69" s="868"/>
      <c r="APA69" s="615"/>
      <c r="APB69" s="615"/>
      <c r="APC69" s="615"/>
      <c r="APD69" s="869"/>
      <c r="APE69" s="615"/>
      <c r="APF69" s="615"/>
      <c r="APG69" s="615"/>
      <c r="APH69" s="615"/>
      <c r="API69" s="615"/>
      <c r="APJ69" s="615"/>
      <c r="APK69" s="615"/>
      <c r="APL69" s="615"/>
      <c r="APM69" s="615"/>
      <c r="APN69" s="1420"/>
      <c r="APO69" s="1420"/>
      <c r="APP69" s="1420"/>
      <c r="APQ69" s="868"/>
      <c r="APR69" s="615"/>
      <c r="APS69" s="615"/>
      <c r="APT69" s="615"/>
      <c r="APU69" s="869"/>
      <c r="APV69" s="615"/>
      <c r="APW69" s="615"/>
      <c r="APX69" s="615"/>
      <c r="APY69" s="615"/>
      <c r="APZ69" s="615"/>
      <c r="AQA69" s="615"/>
      <c r="AQB69" s="615"/>
      <c r="AQC69" s="615"/>
      <c r="AQD69" s="615"/>
      <c r="AQE69" s="1420"/>
      <c r="AQF69" s="1420"/>
      <c r="AQG69" s="1420"/>
      <c r="AQH69" s="868"/>
      <c r="AQI69" s="615"/>
      <c r="AQJ69" s="615"/>
      <c r="AQK69" s="615"/>
      <c r="AQL69" s="869"/>
      <c r="AQM69" s="615"/>
      <c r="AQN69" s="615"/>
      <c r="AQO69" s="615"/>
      <c r="AQP69" s="615"/>
      <c r="AQQ69" s="615"/>
      <c r="AQR69" s="615"/>
      <c r="AQS69" s="615"/>
      <c r="AQT69" s="615"/>
      <c r="AQU69" s="615"/>
      <c r="AQV69" s="1420"/>
      <c r="AQW69" s="1420"/>
      <c r="AQX69" s="1420"/>
      <c r="AQY69" s="868"/>
      <c r="AQZ69" s="615"/>
      <c r="ARA69" s="615"/>
      <c r="ARB69" s="615"/>
      <c r="ARC69" s="869"/>
      <c r="ARD69" s="615"/>
      <c r="ARE69" s="615"/>
      <c r="ARF69" s="615"/>
      <c r="ARG69" s="615"/>
      <c r="ARH69" s="615"/>
      <c r="ARI69" s="615"/>
      <c r="ARJ69" s="615"/>
      <c r="ARK69" s="615"/>
      <c r="ARL69" s="615"/>
      <c r="ARM69" s="1420"/>
      <c r="ARN69" s="1420"/>
      <c r="ARO69" s="1420"/>
      <c r="ARP69" s="868"/>
      <c r="ARQ69" s="615"/>
      <c r="ARR69" s="615"/>
      <c r="ARS69" s="615"/>
      <c r="ART69" s="869"/>
      <c r="ARU69" s="615"/>
      <c r="ARV69" s="615"/>
      <c r="ARW69" s="615"/>
      <c r="ARX69" s="615"/>
      <c r="ARY69" s="615"/>
      <c r="ARZ69" s="615"/>
      <c r="ASA69" s="615"/>
      <c r="ASB69" s="615"/>
      <c r="ASC69" s="615"/>
      <c r="ASD69" s="1420"/>
      <c r="ASE69" s="1420"/>
      <c r="ASF69" s="1420"/>
      <c r="ASG69" s="868"/>
      <c r="ASH69" s="615"/>
      <c r="ASI69" s="615"/>
      <c r="ASJ69" s="615"/>
      <c r="ASK69" s="869"/>
      <c r="ASL69" s="615"/>
      <c r="ASM69" s="615"/>
      <c r="ASN69" s="615"/>
      <c r="ASO69" s="615"/>
      <c r="ASP69" s="615"/>
      <c r="ASQ69" s="615"/>
      <c r="ASR69" s="615"/>
      <c r="ASS69" s="615"/>
      <c r="AST69" s="615"/>
      <c r="ASU69" s="1420"/>
      <c r="ASV69" s="1420"/>
      <c r="ASW69" s="1420"/>
      <c r="ASX69" s="868"/>
      <c r="ASY69" s="615"/>
      <c r="ASZ69" s="615"/>
      <c r="ATA69" s="615"/>
      <c r="ATB69" s="869"/>
      <c r="ATC69" s="615"/>
      <c r="ATD69" s="615"/>
      <c r="ATE69" s="615"/>
      <c r="ATF69" s="615"/>
      <c r="ATG69" s="615"/>
      <c r="ATH69" s="615"/>
      <c r="ATI69" s="615"/>
      <c r="ATJ69" s="615"/>
      <c r="ATK69" s="615"/>
      <c r="ATL69" s="1420"/>
      <c r="ATM69" s="1420"/>
      <c r="ATN69" s="1420"/>
      <c r="ATO69" s="868"/>
      <c r="ATP69" s="615"/>
      <c r="ATQ69" s="615"/>
      <c r="ATR69" s="615"/>
      <c r="ATS69" s="869"/>
      <c r="ATT69" s="615"/>
      <c r="ATU69" s="615"/>
      <c r="ATV69" s="615"/>
      <c r="ATW69" s="615"/>
      <c r="ATX69" s="615"/>
      <c r="ATY69" s="615"/>
      <c r="ATZ69" s="615"/>
      <c r="AUA69" s="615"/>
      <c r="AUB69" s="615"/>
      <c r="AUC69" s="1420"/>
      <c r="AUD69" s="1420"/>
      <c r="AUE69" s="1420"/>
      <c r="AUF69" s="868"/>
      <c r="AUG69" s="615"/>
      <c r="AUH69" s="615"/>
      <c r="AUI69" s="615"/>
      <c r="AUJ69" s="869"/>
      <c r="AUK69" s="615"/>
      <c r="AUL69" s="615"/>
      <c r="AUM69" s="615"/>
      <c r="AUN69" s="615"/>
      <c r="AUO69" s="615"/>
      <c r="AUP69" s="615"/>
      <c r="AUQ69" s="615"/>
      <c r="AUR69" s="615"/>
      <c r="AUS69" s="615"/>
      <c r="AUT69" s="1420"/>
      <c r="AUU69" s="1420"/>
      <c r="AUV69" s="1420"/>
      <c r="AUW69" s="868"/>
      <c r="AUX69" s="615"/>
      <c r="AUY69" s="615"/>
      <c r="AUZ69" s="615"/>
      <c r="AVA69" s="869"/>
      <c r="AVB69" s="615"/>
      <c r="AVC69" s="615"/>
      <c r="AVD69" s="615"/>
      <c r="AVE69" s="615"/>
      <c r="AVF69" s="615"/>
      <c r="AVG69" s="615"/>
      <c r="AVH69" s="615"/>
      <c r="AVI69" s="615"/>
      <c r="AVJ69" s="615"/>
      <c r="AVK69" s="1420"/>
      <c r="AVL69" s="1420"/>
      <c r="AVM69" s="1420"/>
      <c r="AVN69" s="868"/>
      <c r="AVO69" s="615"/>
      <c r="AVP69" s="615"/>
      <c r="AVQ69" s="615"/>
      <c r="AVR69" s="869"/>
      <c r="AVS69" s="615"/>
      <c r="AVT69" s="615"/>
      <c r="AVU69" s="615"/>
      <c r="AVV69" s="615"/>
      <c r="AVW69" s="615"/>
      <c r="AVX69" s="615"/>
      <c r="AVY69" s="615"/>
      <c r="AVZ69" s="615"/>
      <c r="AWA69" s="615"/>
      <c r="AWB69" s="1420"/>
      <c r="AWC69" s="1420"/>
      <c r="AWD69" s="1420"/>
      <c r="AWE69" s="868"/>
      <c r="AWF69" s="615"/>
      <c r="AWG69" s="615"/>
      <c r="AWH69" s="615"/>
      <c r="AWI69" s="869"/>
      <c r="AWJ69" s="615"/>
      <c r="AWK69" s="615"/>
      <c r="AWL69" s="615"/>
      <c r="AWM69" s="615"/>
      <c r="AWN69" s="615"/>
      <c r="AWO69" s="615"/>
      <c r="AWP69" s="615"/>
      <c r="AWQ69" s="615"/>
      <c r="AWR69" s="615"/>
      <c r="AWS69" s="1420"/>
      <c r="AWT69" s="1420"/>
      <c r="AWU69" s="1420"/>
      <c r="AWV69" s="868"/>
      <c r="AWW69" s="615"/>
      <c r="AWX69" s="615"/>
      <c r="AWY69" s="615"/>
      <c r="AWZ69" s="869"/>
      <c r="AXA69" s="615"/>
      <c r="AXB69" s="615"/>
      <c r="AXC69" s="615"/>
      <c r="AXD69" s="615"/>
      <c r="AXE69" s="615"/>
      <c r="AXF69" s="615"/>
      <c r="AXG69" s="615"/>
      <c r="AXH69" s="615"/>
      <c r="AXI69" s="615"/>
      <c r="AXJ69" s="1420"/>
      <c r="AXK69" s="1420"/>
      <c r="AXL69" s="1420"/>
      <c r="AXM69" s="868"/>
      <c r="AXN69" s="615"/>
      <c r="AXO69" s="615"/>
      <c r="AXP69" s="615"/>
      <c r="AXQ69" s="869"/>
      <c r="AXR69" s="615"/>
      <c r="AXS69" s="615"/>
      <c r="AXT69" s="615"/>
      <c r="AXU69" s="615"/>
      <c r="AXV69" s="615"/>
      <c r="AXW69" s="615"/>
      <c r="AXX69" s="615"/>
      <c r="AXY69" s="615"/>
      <c r="AXZ69" s="615"/>
      <c r="AYA69" s="1420"/>
      <c r="AYB69" s="1420"/>
      <c r="AYC69" s="1420"/>
      <c r="AYD69" s="868"/>
      <c r="AYE69" s="615"/>
      <c r="AYF69" s="615"/>
      <c r="AYG69" s="615"/>
      <c r="AYH69" s="869"/>
      <c r="AYI69" s="615"/>
      <c r="AYJ69" s="615"/>
      <c r="AYK69" s="615"/>
      <c r="AYL69" s="615"/>
      <c r="AYM69" s="615"/>
      <c r="AYN69" s="615"/>
      <c r="AYO69" s="615"/>
      <c r="AYP69" s="615"/>
      <c r="AYQ69" s="615"/>
      <c r="AYR69" s="1420"/>
      <c r="AYS69" s="1420"/>
      <c r="AYT69" s="1420"/>
      <c r="AYU69" s="868"/>
      <c r="AYV69" s="615"/>
      <c r="AYW69" s="615"/>
      <c r="AYX69" s="615"/>
      <c r="AYY69" s="869"/>
      <c r="AYZ69" s="615"/>
      <c r="AZA69" s="615"/>
      <c r="AZB69" s="615"/>
      <c r="AZC69" s="615"/>
      <c r="AZD69" s="615"/>
      <c r="AZE69" s="615"/>
      <c r="AZF69" s="615"/>
      <c r="AZG69" s="615"/>
      <c r="AZH69" s="615"/>
      <c r="AZI69" s="1420"/>
      <c r="AZJ69" s="1420"/>
      <c r="AZK69" s="1420"/>
      <c r="AZL69" s="868"/>
      <c r="AZM69" s="615"/>
      <c r="AZN69" s="615"/>
      <c r="AZO69" s="615"/>
      <c r="AZP69" s="869"/>
      <c r="AZQ69" s="615"/>
      <c r="AZR69" s="615"/>
      <c r="AZS69" s="615"/>
      <c r="AZT69" s="615"/>
      <c r="AZU69" s="615"/>
      <c r="AZV69" s="615"/>
      <c r="AZW69" s="615"/>
      <c r="AZX69" s="615"/>
      <c r="AZY69" s="615"/>
      <c r="AZZ69" s="1420"/>
      <c r="BAA69" s="1420"/>
      <c r="BAB69" s="1420"/>
      <c r="BAC69" s="868"/>
      <c r="BAD69" s="615"/>
      <c r="BAE69" s="615"/>
      <c r="BAF69" s="615"/>
      <c r="BAG69" s="869"/>
      <c r="BAH69" s="615"/>
      <c r="BAI69" s="615"/>
      <c r="BAJ69" s="615"/>
      <c r="BAK69" s="615"/>
      <c r="BAL69" s="615"/>
      <c r="BAM69" s="615"/>
      <c r="BAN69" s="615"/>
      <c r="BAO69" s="615"/>
      <c r="BAP69" s="615"/>
      <c r="BAQ69" s="1420"/>
      <c r="BAR69" s="1420"/>
      <c r="BAS69" s="1420"/>
      <c r="BAT69" s="868"/>
      <c r="BAU69" s="615"/>
      <c r="BAV69" s="615"/>
      <c r="BAW69" s="615"/>
      <c r="BAX69" s="869"/>
      <c r="BAY69" s="615"/>
      <c r="BAZ69" s="615"/>
      <c r="BBA69" s="615"/>
      <c r="BBB69" s="615"/>
      <c r="BBC69" s="615"/>
      <c r="BBD69" s="615"/>
      <c r="BBE69" s="615"/>
      <c r="BBF69" s="615"/>
      <c r="BBG69" s="615"/>
      <c r="BBH69" s="1420"/>
      <c r="BBI69" s="1420"/>
      <c r="BBJ69" s="1420"/>
      <c r="BBK69" s="868"/>
      <c r="BBL69" s="615"/>
      <c r="BBM69" s="615"/>
      <c r="BBN69" s="615"/>
      <c r="BBO69" s="869"/>
      <c r="BBP69" s="615"/>
      <c r="BBQ69" s="615"/>
      <c r="BBR69" s="615"/>
      <c r="BBS69" s="615"/>
      <c r="BBT69" s="615"/>
      <c r="BBU69" s="615"/>
      <c r="BBV69" s="615"/>
      <c r="BBW69" s="615"/>
      <c r="BBX69" s="615"/>
      <c r="BBY69" s="1420"/>
      <c r="BBZ69" s="1420"/>
      <c r="BCA69" s="1420"/>
      <c r="BCB69" s="868"/>
      <c r="BCC69" s="615"/>
      <c r="BCD69" s="615"/>
      <c r="BCE69" s="615"/>
      <c r="BCF69" s="869"/>
      <c r="BCG69" s="615"/>
      <c r="BCH69" s="615"/>
      <c r="BCI69" s="615"/>
      <c r="BCJ69" s="615"/>
      <c r="BCK69" s="615"/>
      <c r="BCL69" s="615"/>
      <c r="BCM69" s="615"/>
      <c r="BCN69" s="615"/>
      <c r="BCO69" s="615"/>
      <c r="BCP69" s="1420"/>
      <c r="BCQ69" s="1420"/>
      <c r="BCR69" s="1420"/>
      <c r="BCS69" s="868"/>
      <c r="BCT69" s="615"/>
      <c r="BCU69" s="615"/>
      <c r="BCV69" s="615"/>
      <c r="BCW69" s="869"/>
      <c r="BCX69" s="615"/>
      <c r="BCY69" s="615"/>
      <c r="BCZ69" s="615"/>
      <c r="BDA69" s="615"/>
      <c r="BDB69" s="615"/>
      <c r="BDC69" s="615"/>
      <c r="BDD69" s="615"/>
      <c r="BDE69" s="615"/>
      <c r="BDF69" s="615"/>
      <c r="BDG69" s="1420"/>
      <c r="BDH69" s="1420"/>
      <c r="BDI69" s="1420"/>
      <c r="BDJ69" s="868"/>
      <c r="BDK69" s="615"/>
      <c r="BDL69" s="615"/>
      <c r="BDM69" s="615"/>
      <c r="BDN69" s="869"/>
      <c r="BDO69" s="615"/>
      <c r="BDP69" s="615"/>
      <c r="BDQ69" s="615"/>
      <c r="BDR69" s="615"/>
      <c r="BDS69" s="615"/>
      <c r="BDT69" s="615"/>
      <c r="BDU69" s="615"/>
      <c r="BDV69" s="615"/>
      <c r="BDW69" s="615"/>
      <c r="BDX69" s="1420"/>
      <c r="BDY69" s="1420"/>
      <c r="BDZ69" s="1420"/>
      <c r="BEA69" s="868"/>
      <c r="BEB69" s="615"/>
      <c r="BEC69" s="615"/>
      <c r="BED69" s="615"/>
      <c r="BEE69" s="869"/>
      <c r="BEF69" s="615"/>
      <c r="BEG69" s="615"/>
      <c r="BEH69" s="615"/>
      <c r="BEI69" s="615"/>
      <c r="BEJ69" s="615"/>
      <c r="BEK69" s="615"/>
      <c r="BEL69" s="615"/>
      <c r="BEM69" s="615"/>
      <c r="BEN69" s="615"/>
      <c r="BEO69" s="1420"/>
      <c r="BEP69" s="1420"/>
      <c r="BEQ69" s="1420"/>
      <c r="BER69" s="868"/>
      <c r="BES69" s="615"/>
      <c r="BET69" s="615"/>
      <c r="BEU69" s="615"/>
      <c r="BEV69" s="869"/>
      <c r="BEW69" s="615"/>
      <c r="BEX69" s="615"/>
      <c r="BEY69" s="615"/>
      <c r="BEZ69" s="615"/>
      <c r="BFA69" s="615"/>
      <c r="BFB69" s="615"/>
      <c r="BFC69" s="615"/>
      <c r="BFD69" s="615"/>
      <c r="BFE69" s="615"/>
      <c r="BFF69" s="1420"/>
      <c r="BFG69" s="1420"/>
      <c r="BFH69" s="1420"/>
      <c r="BFI69" s="868"/>
      <c r="BFJ69" s="615"/>
      <c r="BFK69" s="615"/>
      <c r="BFL69" s="615"/>
      <c r="BFM69" s="869"/>
      <c r="BFN69" s="615"/>
      <c r="BFO69" s="615"/>
      <c r="BFP69" s="615"/>
      <c r="BFQ69" s="615"/>
      <c r="BFR69" s="615"/>
      <c r="BFS69" s="615"/>
      <c r="BFT69" s="615"/>
      <c r="BFU69" s="615"/>
      <c r="BFV69" s="615"/>
      <c r="BFW69" s="1420"/>
      <c r="BFX69" s="1420"/>
      <c r="BFY69" s="1420"/>
      <c r="BFZ69" s="868"/>
      <c r="BGA69" s="615"/>
      <c r="BGB69" s="615"/>
      <c r="BGC69" s="615"/>
      <c r="BGD69" s="869"/>
      <c r="BGE69" s="615"/>
      <c r="BGF69" s="615"/>
      <c r="BGG69" s="615"/>
      <c r="BGH69" s="615"/>
      <c r="BGI69" s="615"/>
      <c r="BGJ69" s="615"/>
      <c r="BGK69" s="615"/>
      <c r="BGL69" s="615"/>
      <c r="BGM69" s="615"/>
      <c r="BGN69" s="1420"/>
      <c r="BGO69" s="1420"/>
      <c r="BGP69" s="1420"/>
      <c r="BGQ69" s="868"/>
      <c r="BGR69" s="615"/>
      <c r="BGS69" s="615"/>
      <c r="BGT69" s="615"/>
      <c r="BGU69" s="869"/>
      <c r="BGV69" s="615"/>
      <c r="BGW69" s="615"/>
      <c r="BGX69" s="615"/>
      <c r="BGY69" s="615"/>
      <c r="BGZ69" s="615"/>
      <c r="BHA69" s="615"/>
      <c r="BHB69" s="615"/>
      <c r="BHC69" s="615"/>
      <c r="BHD69" s="615"/>
      <c r="BHE69" s="1420"/>
      <c r="BHF69" s="1420"/>
      <c r="BHG69" s="1420"/>
      <c r="BHH69" s="868"/>
      <c r="BHI69" s="615"/>
      <c r="BHJ69" s="615"/>
      <c r="BHK69" s="615"/>
      <c r="BHL69" s="869"/>
      <c r="BHM69" s="615"/>
      <c r="BHN69" s="615"/>
      <c r="BHO69" s="615"/>
      <c r="BHP69" s="615"/>
      <c r="BHQ69" s="615"/>
      <c r="BHR69" s="615"/>
      <c r="BHS69" s="615"/>
      <c r="BHT69" s="615"/>
      <c r="BHU69" s="615"/>
      <c r="BHV69" s="1420"/>
      <c r="BHW69" s="1420"/>
      <c r="BHX69" s="1420"/>
      <c r="BHY69" s="868"/>
      <c r="BHZ69" s="615"/>
      <c r="BIA69" s="615"/>
      <c r="BIB69" s="615"/>
      <c r="BIC69" s="869"/>
      <c r="BID69" s="615"/>
      <c r="BIE69" s="615"/>
      <c r="BIF69" s="615"/>
      <c r="BIG69" s="615"/>
      <c r="BIH69" s="615"/>
      <c r="BII69" s="615"/>
      <c r="BIJ69" s="615"/>
      <c r="BIK69" s="615"/>
      <c r="BIL69" s="615"/>
      <c r="BIM69" s="1420"/>
      <c r="BIN69" s="1420"/>
      <c r="BIO69" s="1420"/>
      <c r="BIP69" s="868"/>
      <c r="BIQ69" s="615"/>
      <c r="BIR69" s="615"/>
      <c r="BIS69" s="615"/>
      <c r="BIT69" s="869"/>
      <c r="BIU69" s="615"/>
      <c r="BIV69" s="615"/>
      <c r="BIW69" s="615"/>
      <c r="BIX69" s="615"/>
      <c r="BIY69" s="615"/>
      <c r="BIZ69" s="615"/>
      <c r="BJA69" s="615"/>
      <c r="BJB69" s="615"/>
      <c r="BJC69" s="615"/>
      <c r="BJD69" s="1420"/>
      <c r="BJE69" s="1420"/>
      <c r="BJF69" s="1420"/>
      <c r="BJG69" s="868"/>
      <c r="BJH69" s="615"/>
      <c r="BJI69" s="615"/>
      <c r="BJJ69" s="615"/>
      <c r="BJK69" s="869"/>
      <c r="BJL69" s="615"/>
      <c r="BJM69" s="615"/>
      <c r="BJN69" s="615"/>
      <c r="BJO69" s="615"/>
      <c r="BJP69" s="615"/>
      <c r="BJQ69" s="615"/>
      <c r="BJR69" s="615"/>
      <c r="BJS69" s="615"/>
      <c r="BJT69" s="615"/>
      <c r="BJU69" s="1420"/>
      <c r="BJV69" s="1420"/>
      <c r="BJW69" s="1420"/>
      <c r="BJX69" s="868"/>
      <c r="BJY69" s="615"/>
      <c r="BJZ69" s="615"/>
      <c r="BKA69" s="615"/>
      <c r="BKB69" s="869"/>
      <c r="BKC69" s="615"/>
      <c r="BKD69" s="615"/>
      <c r="BKE69" s="615"/>
      <c r="BKF69" s="615"/>
      <c r="BKG69" s="615"/>
      <c r="BKH69" s="615"/>
      <c r="BKI69" s="615"/>
      <c r="BKJ69" s="615"/>
      <c r="BKK69" s="615"/>
      <c r="BKL69" s="1420"/>
      <c r="BKM69" s="1420"/>
      <c r="BKN69" s="1420"/>
      <c r="BKO69" s="868"/>
      <c r="BKP69" s="615"/>
      <c r="BKQ69" s="615"/>
      <c r="BKR69" s="615"/>
      <c r="BKS69" s="869"/>
      <c r="BKT69" s="615"/>
      <c r="BKU69" s="615"/>
      <c r="BKV69" s="615"/>
      <c r="BKW69" s="615"/>
      <c r="BKX69" s="615"/>
      <c r="BKY69" s="615"/>
      <c r="BKZ69" s="615"/>
      <c r="BLA69" s="615"/>
      <c r="BLB69" s="615"/>
      <c r="BLC69" s="1420"/>
      <c r="BLD69" s="1420"/>
      <c r="BLE69" s="1420"/>
      <c r="BLF69" s="868"/>
      <c r="BLG69" s="615"/>
      <c r="BLH69" s="615"/>
      <c r="BLI69" s="615"/>
      <c r="BLJ69" s="869"/>
      <c r="BLK69" s="615"/>
      <c r="BLL69" s="615"/>
      <c r="BLM69" s="615"/>
      <c r="BLN69" s="615"/>
      <c r="BLO69" s="615"/>
      <c r="BLP69" s="615"/>
      <c r="BLQ69" s="615"/>
      <c r="BLR69" s="615"/>
      <c r="BLS69" s="615"/>
      <c r="BLT69" s="1420"/>
      <c r="BLU69" s="1420"/>
      <c r="BLV69" s="1420"/>
      <c r="BLW69" s="868"/>
      <c r="BLX69" s="615"/>
      <c r="BLY69" s="615"/>
      <c r="BLZ69" s="615"/>
      <c r="BMA69" s="869"/>
      <c r="BMB69" s="615"/>
      <c r="BMC69" s="615"/>
      <c r="BMD69" s="615"/>
      <c r="BME69" s="615"/>
      <c r="BMF69" s="615"/>
      <c r="BMG69" s="615"/>
      <c r="BMH69" s="615"/>
      <c r="BMI69" s="615"/>
      <c r="BMJ69" s="615"/>
      <c r="BMK69" s="1420"/>
      <c r="BML69" s="1420"/>
      <c r="BMM69" s="1420"/>
      <c r="BMN69" s="868"/>
      <c r="BMO69" s="615"/>
      <c r="BMP69" s="615"/>
      <c r="BMQ69" s="615"/>
      <c r="BMR69" s="869"/>
      <c r="BMS69" s="615"/>
      <c r="BMT69" s="615"/>
      <c r="BMU69" s="615"/>
      <c r="BMV69" s="615"/>
      <c r="BMW69" s="615"/>
      <c r="BMX69" s="615"/>
      <c r="BMY69" s="615"/>
      <c r="BMZ69" s="615"/>
      <c r="BNA69" s="615"/>
      <c r="BNB69" s="1420"/>
      <c r="BNC69" s="1420"/>
      <c r="BND69" s="1420"/>
      <c r="BNE69" s="868"/>
      <c r="BNF69" s="615"/>
      <c r="BNG69" s="615"/>
      <c r="BNH69" s="615"/>
      <c r="BNI69" s="869"/>
      <c r="BNJ69" s="615"/>
      <c r="BNK69" s="615"/>
      <c r="BNL69" s="615"/>
      <c r="BNM69" s="615"/>
      <c r="BNN69" s="615"/>
      <c r="BNO69" s="615"/>
      <c r="BNP69" s="615"/>
      <c r="BNQ69" s="615"/>
      <c r="BNR69" s="615"/>
      <c r="BNS69" s="1420"/>
      <c r="BNT69" s="1420"/>
      <c r="BNU69" s="1420"/>
      <c r="BNV69" s="868"/>
      <c r="BNW69" s="615"/>
      <c r="BNX69" s="615"/>
      <c r="BNY69" s="615"/>
      <c r="BNZ69" s="869"/>
      <c r="BOA69" s="615"/>
      <c r="BOB69" s="615"/>
      <c r="BOC69" s="615"/>
      <c r="BOD69" s="615"/>
      <c r="BOE69" s="615"/>
      <c r="BOF69" s="615"/>
      <c r="BOG69" s="615"/>
      <c r="BOH69" s="615"/>
      <c r="BOI69" s="615"/>
      <c r="BOJ69" s="1420"/>
      <c r="BOK69" s="1420"/>
      <c r="BOL69" s="1420"/>
      <c r="BOM69" s="868"/>
      <c r="BON69" s="615"/>
      <c r="BOO69" s="615"/>
      <c r="BOP69" s="615"/>
      <c r="BOQ69" s="869"/>
      <c r="BOR69" s="615"/>
      <c r="BOS69" s="615"/>
      <c r="BOT69" s="615"/>
      <c r="BOU69" s="615"/>
      <c r="BOV69" s="615"/>
      <c r="BOW69" s="615"/>
      <c r="BOX69" s="615"/>
      <c r="BOY69" s="615"/>
      <c r="BOZ69" s="615"/>
      <c r="BPA69" s="1420"/>
      <c r="BPB69" s="1420"/>
      <c r="BPC69" s="1420"/>
      <c r="BPD69" s="868"/>
      <c r="BPE69" s="615"/>
      <c r="BPF69" s="615"/>
      <c r="BPG69" s="615"/>
      <c r="BPH69" s="869"/>
      <c r="BPI69" s="615"/>
      <c r="BPJ69" s="615"/>
      <c r="BPK69" s="615"/>
      <c r="BPL69" s="615"/>
      <c r="BPM69" s="615"/>
      <c r="BPN69" s="615"/>
      <c r="BPO69" s="615"/>
      <c r="BPP69" s="615"/>
      <c r="BPQ69" s="615"/>
      <c r="BPR69" s="1420"/>
      <c r="BPS69" s="1420"/>
      <c r="BPT69" s="1420"/>
      <c r="BPU69" s="868"/>
      <c r="BPV69" s="615"/>
      <c r="BPW69" s="615"/>
      <c r="BPX69" s="615"/>
      <c r="BPY69" s="869"/>
      <c r="BPZ69" s="615"/>
      <c r="BQA69" s="615"/>
      <c r="BQB69" s="615"/>
      <c r="BQC69" s="615"/>
      <c r="BQD69" s="615"/>
      <c r="BQE69" s="615"/>
      <c r="BQF69" s="615"/>
      <c r="BQG69" s="615"/>
      <c r="BQH69" s="615"/>
      <c r="BQI69" s="1420"/>
      <c r="BQJ69" s="1420"/>
      <c r="BQK69" s="1420"/>
      <c r="BQL69" s="868"/>
      <c r="BQM69" s="615"/>
      <c r="BQN69" s="615"/>
      <c r="BQO69" s="615"/>
      <c r="BQP69" s="869"/>
      <c r="BQQ69" s="615"/>
      <c r="BQR69" s="615"/>
      <c r="BQS69" s="615"/>
      <c r="BQT69" s="615"/>
      <c r="BQU69" s="615"/>
      <c r="BQV69" s="615"/>
      <c r="BQW69" s="615"/>
      <c r="BQX69" s="615"/>
      <c r="BQY69" s="615"/>
      <c r="BQZ69" s="1420"/>
      <c r="BRA69" s="1420"/>
      <c r="BRB69" s="1420"/>
      <c r="BRC69" s="868"/>
      <c r="BRD69" s="615"/>
      <c r="BRE69" s="615"/>
      <c r="BRF69" s="615"/>
      <c r="BRG69" s="869"/>
      <c r="BRH69" s="615"/>
      <c r="BRI69" s="615"/>
      <c r="BRJ69" s="615"/>
      <c r="BRK69" s="615"/>
      <c r="BRL69" s="615"/>
      <c r="BRM69" s="615"/>
      <c r="BRN69" s="615"/>
      <c r="BRO69" s="615"/>
      <c r="BRP69" s="615"/>
      <c r="BRQ69" s="1420"/>
      <c r="BRR69" s="1420"/>
      <c r="BRS69" s="1420"/>
      <c r="BRT69" s="868"/>
      <c r="BRU69" s="615"/>
      <c r="BRV69" s="615"/>
      <c r="BRW69" s="615"/>
      <c r="BRX69" s="869"/>
      <c r="BRY69" s="615"/>
      <c r="BRZ69" s="615"/>
      <c r="BSA69" s="615"/>
      <c r="BSB69" s="615"/>
      <c r="BSC69" s="615"/>
      <c r="BSD69" s="615"/>
      <c r="BSE69" s="615"/>
      <c r="BSF69" s="615"/>
      <c r="BSG69" s="615"/>
      <c r="BSH69" s="1420"/>
      <c r="BSI69" s="1420"/>
      <c r="BSJ69" s="1420"/>
      <c r="BSK69" s="868"/>
      <c r="BSL69" s="615"/>
      <c r="BSM69" s="615"/>
      <c r="BSN69" s="615"/>
      <c r="BSO69" s="869"/>
      <c r="BSP69" s="615"/>
      <c r="BSQ69" s="615"/>
      <c r="BSR69" s="615"/>
      <c r="BSS69" s="615"/>
      <c r="BST69" s="615"/>
      <c r="BSU69" s="615"/>
      <c r="BSV69" s="615"/>
      <c r="BSW69" s="615"/>
      <c r="BSX69" s="615"/>
      <c r="BSY69" s="1420"/>
      <c r="BSZ69" s="1420"/>
      <c r="BTA69" s="1420"/>
      <c r="BTB69" s="868"/>
      <c r="BTC69" s="615"/>
      <c r="BTD69" s="615"/>
      <c r="BTE69" s="615"/>
      <c r="BTF69" s="869"/>
      <c r="BTG69" s="615"/>
      <c r="BTH69" s="615"/>
      <c r="BTI69" s="615"/>
      <c r="BTJ69" s="615"/>
      <c r="BTK69" s="615"/>
      <c r="BTL69" s="615"/>
      <c r="BTM69" s="615"/>
      <c r="BTN69" s="615"/>
      <c r="BTO69" s="615"/>
      <c r="BTP69" s="1420"/>
      <c r="BTQ69" s="1420"/>
      <c r="BTR69" s="1420"/>
      <c r="BTS69" s="868"/>
      <c r="BTT69" s="615"/>
      <c r="BTU69" s="615"/>
      <c r="BTV69" s="615"/>
      <c r="BTW69" s="869"/>
      <c r="BTX69" s="615"/>
      <c r="BTY69" s="615"/>
      <c r="BTZ69" s="615"/>
      <c r="BUA69" s="615"/>
      <c r="BUB69" s="615"/>
      <c r="BUC69" s="615"/>
      <c r="BUD69" s="615"/>
      <c r="BUE69" s="615"/>
      <c r="BUF69" s="615"/>
      <c r="BUG69" s="1420"/>
      <c r="BUH69" s="1420"/>
      <c r="BUI69" s="1420"/>
      <c r="BUJ69" s="868"/>
      <c r="BUK69" s="615"/>
      <c r="BUL69" s="615"/>
      <c r="BUM69" s="615"/>
      <c r="BUN69" s="869"/>
      <c r="BUO69" s="615"/>
      <c r="BUP69" s="615"/>
      <c r="BUQ69" s="615"/>
      <c r="BUR69" s="615"/>
      <c r="BUS69" s="615"/>
      <c r="BUT69" s="615"/>
      <c r="BUU69" s="615"/>
      <c r="BUV69" s="615"/>
      <c r="BUW69" s="615"/>
      <c r="BUX69" s="1420"/>
      <c r="BUY69" s="1420"/>
      <c r="BUZ69" s="1420"/>
      <c r="BVA69" s="868"/>
      <c r="BVB69" s="615"/>
      <c r="BVC69" s="615"/>
      <c r="BVD69" s="615"/>
      <c r="BVE69" s="869"/>
      <c r="BVF69" s="615"/>
      <c r="BVG69" s="615"/>
      <c r="BVH69" s="615"/>
      <c r="BVI69" s="615"/>
      <c r="BVJ69" s="615"/>
      <c r="BVK69" s="615"/>
      <c r="BVL69" s="615"/>
      <c r="BVM69" s="615"/>
      <c r="BVN69" s="615"/>
      <c r="BVO69" s="1420"/>
      <c r="BVP69" s="1420"/>
      <c r="BVQ69" s="1420"/>
      <c r="BVR69" s="868"/>
      <c r="BVS69" s="615"/>
      <c r="BVT69" s="615"/>
      <c r="BVU69" s="615"/>
      <c r="BVV69" s="869"/>
      <c r="BVW69" s="615"/>
      <c r="BVX69" s="615"/>
      <c r="BVY69" s="615"/>
      <c r="BVZ69" s="615"/>
      <c r="BWA69" s="615"/>
      <c r="BWB69" s="615"/>
      <c r="BWC69" s="615"/>
      <c r="BWD69" s="615"/>
      <c r="BWE69" s="615"/>
      <c r="BWF69" s="1420"/>
      <c r="BWG69" s="1420"/>
      <c r="BWH69" s="1420"/>
      <c r="BWI69" s="868"/>
      <c r="BWJ69" s="615"/>
      <c r="BWK69" s="615"/>
      <c r="BWL69" s="615"/>
      <c r="BWM69" s="869"/>
      <c r="BWN69" s="615"/>
      <c r="BWO69" s="615"/>
      <c r="BWP69" s="615"/>
      <c r="BWQ69" s="615"/>
      <c r="BWR69" s="615"/>
      <c r="BWS69" s="615"/>
      <c r="BWT69" s="615"/>
      <c r="BWU69" s="615"/>
      <c r="BWV69" s="615"/>
      <c r="BWW69" s="1420"/>
      <c r="BWX69" s="1420"/>
      <c r="BWY69" s="1420"/>
      <c r="BWZ69" s="868"/>
      <c r="BXA69" s="615"/>
      <c r="BXB69" s="615"/>
      <c r="BXC69" s="615"/>
      <c r="BXD69" s="869"/>
      <c r="BXE69" s="615"/>
      <c r="BXF69" s="615"/>
      <c r="BXG69" s="615"/>
      <c r="BXH69" s="615"/>
      <c r="BXI69" s="615"/>
      <c r="BXJ69" s="615"/>
      <c r="BXK69" s="615"/>
      <c r="BXL69" s="615"/>
      <c r="BXM69" s="615"/>
      <c r="BXN69" s="1420"/>
      <c r="BXO69" s="1420"/>
      <c r="BXP69" s="1420"/>
      <c r="BXQ69" s="868"/>
      <c r="BXR69" s="615"/>
      <c r="BXS69" s="615"/>
      <c r="BXT69" s="615"/>
      <c r="BXU69" s="869"/>
      <c r="BXV69" s="615"/>
      <c r="BXW69" s="615"/>
      <c r="BXX69" s="615"/>
      <c r="BXY69" s="615"/>
      <c r="BXZ69" s="615"/>
      <c r="BYA69" s="615"/>
      <c r="BYB69" s="615"/>
      <c r="BYC69" s="615"/>
      <c r="BYD69" s="615"/>
      <c r="BYE69" s="1420"/>
      <c r="BYF69" s="1420"/>
      <c r="BYG69" s="1420"/>
      <c r="BYH69" s="868"/>
      <c r="BYI69" s="615"/>
      <c r="BYJ69" s="615"/>
      <c r="BYK69" s="615"/>
      <c r="BYL69" s="869"/>
      <c r="BYM69" s="615"/>
      <c r="BYN69" s="615"/>
      <c r="BYO69" s="615"/>
      <c r="BYP69" s="615"/>
      <c r="BYQ69" s="615"/>
      <c r="BYR69" s="615"/>
      <c r="BYS69" s="615"/>
      <c r="BYT69" s="615"/>
      <c r="BYU69" s="615"/>
      <c r="BYV69" s="1420"/>
      <c r="BYW69" s="1420"/>
      <c r="BYX69" s="1420"/>
      <c r="BYY69" s="868"/>
      <c r="BYZ69" s="615"/>
      <c r="BZA69" s="615"/>
      <c r="BZB69" s="615"/>
      <c r="BZC69" s="869"/>
      <c r="BZD69" s="615"/>
      <c r="BZE69" s="615"/>
      <c r="BZF69" s="615"/>
      <c r="BZG69" s="615"/>
      <c r="BZH69" s="615"/>
      <c r="BZI69" s="615"/>
      <c r="BZJ69" s="615"/>
      <c r="BZK69" s="615"/>
      <c r="BZL69" s="615"/>
      <c r="BZM69" s="1420"/>
      <c r="BZN69" s="1420"/>
      <c r="BZO69" s="1420"/>
      <c r="BZP69" s="868"/>
      <c r="BZQ69" s="615"/>
      <c r="BZR69" s="615"/>
      <c r="BZS69" s="615"/>
      <c r="BZT69" s="869"/>
      <c r="BZU69" s="615"/>
      <c r="BZV69" s="615"/>
      <c r="BZW69" s="615"/>
      <c r="BZX69" s="615"/>
      <c r="BZY69" s="615"/>
      <c r="BZZ69" s="615"/>
      <c r="CAA69" s="615"/>
      <c r="CAB69" s="615"/>
      <c r="CAC69" s="615"/>
      <c r="CAD69" s="1420"/>
      <c r="CAE69" s="1420"/>
      <c r="CAF69" s="1420"/>
      <c r="CAG69" s="868"/>
      <c r="CAH69" s="615"/>
      <c r="CAI69" s="615"/>
      <c r="CAJ69" s="615"/>
      <c r="CAK69" s="869"/>
      <c r="CAL69" s="615"/>
      <c r="CAM69" s="615"/>
      <c r="CAN69" s="615"/>
      <c r="CAO69" s="615"/>
      <c r="CAP69" s="615"/>
      <c r="CAQ69" s="615"/>
      <c r="CAR69" s="615"/>
      <c r="CAS69" s="615"/>
      <c r="CAT69" s="615"/>
      <c r="CAU69" s="1420"/>
      <c r="CAV69" s="1420"/>
      <c r="CAW69" s="1420"/>
      <c r="CAX69" s="868"/>
      <c r="CAY69" s="615"/>
      <c r="CAZ69" s="615"/>
      <c r="CBA69" s="615"/>
      <c r="CBB69" s="869"/>
      <c r="CBC69" s="615"/>
      <c r="CBD69" s="615"/>
      <c r="CBE69" s="615"/>
      <c r="CBF69" s="615"/>
      <c r="CBG69" s="615"/>
      <c r="CBH69" s="615"/>
      <c r="CBI69" s="615"/>
      <c r="CBJ69" s="615"/>
      <c r="CBK69" s="615"/>
      <c r="CBL69" s="1420"/>
      <c r="CBM69" s="1420"/>
      <c r="CBN69" s="1420"/>
      <c r="CBO69" s="868"/>
      <c r="CBP69" s="615"/>
      <c r="CBQ69" s="615"/>
      <c r="CBR69" s="615"/>
      <c r="CBS69" s="869"/>
      <c r="CBT69" s="615"/>
      <c r="CBU69" s="615"/>
      <c r="CBV69" s="615"/>
      <c r="CBW69" s="615"/>
      <c r="CBX69" s="615"/>
      <c r="CBY69" s="615"/>
      <c r="CBZ69" s="615"/>
      <c r="CCA69" s="615"/>
      <c r="CCB69" s="615"/>
      <c r="CCC69" s="1420"/>
      <c r="CCD69" s="1420"/>
      <c r="CCE69" s="1420"/>
      <c r="CCF69" s="868"/>
      <c r="CCG69" s="615"/>
      <c r="CCH69" s="615"/>
      <c r="CCI69" s="615"/>
      <c r="CCJ69" s="869"/>
      <c r="CCK69" s="615"/>
      <c r="CCL69" s="615"/>
      <c r="CCM69" s="615"/>
      <c r="CCN69" s="615"/>
      <c r="CCO69" s="615"/>
      <c r="CCP69" s="615"/>
      <c r="CCQ69" s="615"/>
      <c r="CCR69" s="615"/>
      <c r="CCS69" s="615"/>
      <c r="CCT69" s="1420"/>
      <c r="CCU69" s="1420"/>
      <c r="CCV69" s="1420"/>
      <c r="CCW69" s="868"/>
      <c r="CCX69" s="615"/>
      <c r="CCY69" s="615"/>
      <c r="CCZ69" s="615"/>
      <c r="CDA69" s="869"/>
      <c r="CDB69" s="615"/>
      <c r="CDC69" s="615"/>
      <c r="CDD69" s="615"/>
      <c r="CDE69" s="615"/>
      <c r="CDF69" s="615"/>
      <c r="CDG69" s="615"/>
      <c r="CDH69" s="615"/>
      <c r="CDI69" s="615"/>
      <c r="CDJ69" s="615"/>
      <c r="CDK69" s="1420"/>
      <c r="CDL69" s="1420"/>
      <c r="CDM69" s="1420"/>
      <c r="CDN69" s="868"/>
      <c r="CDO69" s="615"/>
      <c r="CDP69" s="615"/>
      <c r="CDQ69" s="615"/>
      <c r="CDR69" s="869"/>
      <c r="CDS69" s="615"/>
      <c r="CDT69" s="615"/>
      <c r="CDU69" s="615"/>
      <c r="CDV69" s="615"/>
      <c r="CDW69" s="615"/>
      <c r="CDX69" s="615"/>
      <c r="CDY69" s="615"/>
      <c r="CDZ69" s="615"/>
      <c r="CEA69" s="615"/>
      <c r="CEB69" s="1420"/>
      <c r="CEC69" s="1420"/>
      <c r="CED69" s="1420"/>
      <c r="CEE69" s="868"/>
      <c r="CEF69" s="615"/>
      <c r="CEG69" s="615"/>
      <c r="CEH69" s="615"/>
      <c r="CEI69" s="869"/>
      <c r="CEJ69" s="615"/>
      <c r="CEK69" s="615"/>
      <c r="CEL69" s="615"/>
      <c r="CEM69" s="615"/>
      <c r="CEN69" s="615"/>
      <c r="CEO69" s="615"/>
      <c r="CEP69" s="615"/>
      <c r="CEQ69" s="615"/>
      <c r="CER69" s="615"/>
      <c r="CES69" s="1420"/>
      <c r="CET69" s="1420"/>
      <c r="CEU69" s="1420"/>
      <c r="CEV69" s="868"/>
      <c r="CEW69" s="615"/>
      <c r="CEX69" s="615"/>
      <c r="CEY69" s="615"/>
      <c r="CEZ69" s="869"/>
      <c r="CFA69" s="615"/>
      <c r="CFB69" s="615"/>
      <c r="CFC69" s="615"/>
      <c r="CFD69" s="615"/>
      <c r="CFE69" s="615"/>
      <c r="CFF69" s="615"/>
      <c r="CFG69" s="615"/>
      <c r="CFH69" s="615"/>
      <c r="CFI69" s="615"/>
      <c r="CFJ69" s="1420"/>
      <c r="CFK69" s="1420"/>
      <c r="CFL69" s="1420"/>
      <c r="CFM69" s="868"/>
      <c r="CFN69" s="615"/>
      <c r="CFO69" s="615"/>
      <c r="CFP69" s="615"/>
      <c r="CFQ69" s="869"/>
      <c r="CFR69" s="615"/>
      <c r="CFS69" s="615"/>
      <c r="CFT69" s="615"/>
      <c r="CFU69" s="615"/>
      <c r="CFV69" s="615"/>
      <c r="CFW69" s="615"/>
      <c r="CFX69" s="615"/>
      <c r="CFY69" s="615"/>
      <c r="CFZ69" s="615"/>
      <c r="CGA69" s="1420"/>
      <c r="CGB69" s="1420"/>
      <c r="CGC69" s="1420"/>
      <c r="CGD69" s="868"/>
      <c r="CGE69" s="615"/>
      <c r="CGF69" s="615"/>
      <c r="CGG69" s="615"/>
      <c r="CGH69" s="869"/>
      <c r="CGI69" s="615"/>
      <c r="CGJ69" s="615"/>
      <c r="CGK69" s="615"/>
      <c r="CGL69" s="615"/>
      <c r="CGM69" s="615"/>
      <c r="CGN69" s="615"/>
      <c r="CGO69" s="615"/>
      <c r="CGP69" s="615"/>
      <c r="CGQ69" s="615"/>
      <c r="CGR69" s="1420"/>
      <c r="CGS69" s="1420"/>
      <c r="CGT69" s="1420"/>
      <c r="CGU69" s="868"/>
      <c r="CGV69" s="615"/>
      <c r="CGW69" s="615"/>
      <c r="CGX69" s="615"/>
      <c r="CGY69" s="869"/>
      <c r="CGZ69" s="615"/>
      <c r="CHA69" s="615"/>
      <c r="CHB69" s="615"/>
      <c r="CHC69" s="615"/>
      <c r="CHD69" s="615"/>
      <c r="CHE69" s="615"/>
      <c r="CHF69" s="615"/>
      <c r="CHG69" s="615"/>
      <c r="CHH69" s="615"/>
      <c r="CHI69" s="1420"/>
      <c r="CHJ69" s="1420"/>
      <c r="CHK69" s="1420"/>
      <c r="CHL69" s="868"/>
      <c r="CHM69" s="615"/>
      <c r="CHN69" s="615"/>
      <c r="CHO69" s="615"/>
      <c r="CHP69" s="869"/>
      <c r="CHQ69" s="615"/>
      <c r="CHR69" s="615"/>
      <c r="CHS69" s="615"/>
      <c r="CHT69" s="615"/>
      <c r="CHU69" s="615"/>
      <c r="CHV69" s="615"/>
      <c r="CHW69" s="615"/>
      <c r="CHX69" s="615"/>
      <c r="CHY69" s="615"/>
      <c r="CHZ69" s="1420"/>
      <c r="CIA69" s="1420"/>
      <c r="CIB69" s="1420"/>
      <c r="CIC69" s="868"/>
      <c r="CID69" s="615"/>
      <c r="CIE69" s="615"/>
      <c r="CIF69" s="615"/>
      <c r="CIG69" s="869"/>
      <c r="CIH69" s="615"/>
      <c r="CII69" s="615"/>
      <c r="CIJ69" s="615"/>
      <c r="CIK69" s="615"/>
      <c r="CIL69" s="615"/>
      <c r="CIM69" s="615"/>
      <c r="CIN69" s="615"/>
      <c r="CIO69" s="615"/>
      <c r="CIP69" s="615"/>
      <c r="CIQ69" s="1420"/>
      <c r="CIR69" s="1420"/>
      <c r="CIS69" s="1420"/>
      <c r="CIT69" s="868"/>
      <c r="CIU69" s="615"/>
      <c r="CIV69" s="615"/>
      <c r="CIW69" s="615"/>
      <c r="CIX69" s="869"/>
      <c r="CIY69" s="615"/>
      <c r="CIZ69" s="615"/>
      <c r="CJA69" s="615"/>
      <c r="CJB69" s="615"/>
      <c r="CJC69" s="615"/>
      <c r="CJD69" s="615"/>
      <c r="CJE69" s="615"/>
      <c r="CJF69" s="615"/>
      <c r="CJG69" s="615"/>
      <c r="CJH69" s="1420"/>
      <c r="CJI69" s="1420"/>
      <c r="CJJ69" s="1420"/>
      <c r="CJK69" s="868"/>
      <c r="CJL69" s="615"/>
      <c r="CJM69" s="615"/>
      <c r="CJN69" s="615"/>
      <c r="CJO69" s="869"/>
      <c r="CJP69" s="615"/>
      <c r="CJQ69" s="615"/>
      <c r="CJR69" s="615"/>
      <c r="CJS69" s="615"/>
      <c r="CJT69" s="615"/>
      <c r="CJU69" s="615"/>
      <c r="CJV69" s="615"/>
      <c r="CJW69" s="615"/>
      <c r="CJX69" s="615"/>
      <c r="CJY69" s="1420"/>
      <c r="CJZ69" s="1420"/>
      <c r="CKA69" s="1420"/>
      <c r="CKB69" s="868"/>
      <c r="CKC69" s="615"/>
      <c r="CKD69" s="615"/>
      <c r="CKE69" s="615"/>
      <c r="CKF69" s="869"/>
      <c r="CKG69" s="615"/>
      <c r="CKH69" s="615"/>
      <c r="CKI69" s="615"/>
      <c r="CKJ69" s="615"/>
      <c r="CKK69" s="615"/>
      <c r="CKL69" s="615"/>
      <c r="CKM69" s="615"/>
      <c r="CKN69" s="615"/>
      <c r="CKO69" s="615"/>
      <c r="CKP69" s="1420"/>
      <c r="CKQ69" s="1420"/>
      <c r="CKR69" s="1420"/>
      <c r="CKS69" s="868"/>
      <c r="CKT69" s="615"/>
      <c r="CKU69" s="615"/>
      <c r="CKV69" s="615"/>
      <c r="CKW69" s="869"/>
      <c r="CKX69" s="615"/>
      <c r="CKY69" s="615"/>
      <c r="CKZ69" s="615"/>
      <c r="CLA69" s="615"/>
      <c r="CLB69" s="615"/>
      <c r="CLC69" s="615"/>
      <c r="CLD69" s="615"/>
      <c r="CLE69" s="615"/>
      <c r="CLF69" s="615"/>
      <c r="CLG69" s="1420"/>
      <c r="CLH69" s="1420"/>
      <c r="CLI69" s="1420"/>
      <c r="CLJ69" s="868"/>
      <c r="CLK69" s="615"/>
      <c r="CLL69" s="615"/>
      <c r="CLM69" s="615"/>
      <c r="CLN69" s="869"/>
      <c r="CLO69" s="615"/>
      <c r="CLP69" s="615"/>
      <c r="CLQ69" s="615"/>
      <c r="CLR69" s="615"/>
      <c r="CLS69" s="615"/>
      <c r="CLT69" s="615"/>
      <c r="CLU69" s="615"/>
      <c r="CLV69" s="615"/>
      <c r="CLW69" s="615"/>
      <c r="CLX69" s="1420"/>
      <c r="CLY69" s="1420"/>
      <c r="CLZ69" s="1420"/>
      <c r="CMA69" s="868"/>
      <c r="CMB69" s="615"/>
      <c r="CMC69" s="615"/>
      <c r="CMD69" s="615"/>
      <c r="CME69" s="869"/>
      <c r="CMF69" s="615"/>
      <c r="CMG69" s="615"/>
      <c r="CMH69" s="615"/>
      <c r="CMI69" s="615"/>
      <c r="CMJ69" s="615"/>
      <c r="CMK69" s="615"/>
      <c r="CML69" s="615"/>
      <c r="CMM69" s="615"/>
      <c r="CMN69" s="615"/>
      <c r="CMO69" s="1420"/>
      <c r="CMP69" s="1420"/>
      <c r="CMQ69" s="1420"/>
      <c r="CMR69" s="868"/>
      <c r="CMS69" s="615"/>
      <c r="CMT69" s="615"/>
      <c r="CMU69" s="615"/>
      <c r="CMV69" s="869"/>
      <c r="CMW69" s="615"/>
      <c r="CMX69" s="615"/>
      <c r="CMY69" s="615"/>
      <c r="CMZ69" s="615"/>
      <c r="CNA69" s="615"/>
      <c r="CNB69" s="615"/>
      <c r="CNC69" s="615"/>
      <c r="CND69" s="615"/>
      <c r="CNE69" s="615"/>
      <c r="CNF69" s="1420"/>
      <c r="CNG69" s="1420"/>
      <c r="CNH69" s="1420"/>
      <c r="CNI69" s="868"/>
      <c r="CNJ69" s="615"/>
      <c r="CNK69" s="615"/>
      <c r="CNL69" s="615"/>
      <c r="CNM69" s="869"/>
      <c r="CNN69" s="615"/>
      <c r="CNO69" s="615"/>
      <c r="CNP69" s="615"/>
      <c r="CNQ69" s="615"/>
      <c r="CNR69" s="615"/>
      <c r="CNS69" s="615"/>
      <c r="CNT69" s="615"/>
      <c r="CNU69" s="615"/>
      <c r="CNV69" s="615"/>
      <c r="CNW69" s="1420"/>
      <c r="CNX69" s="1420"/>
      <c r="CNY69" s="1420"/>
      <c r="CNZ69" s="868"/>
      <c r="COA69" s="615"/>
      <c r="COB69" s="615"/>
      <c r="COC69" s="615"/>
      <c r="COD69" s="869"/>
      <c r="COE69" s="615"/>
      <c r="COF69" s="615"/>
      <c r="COG69" s="615"/>
      <c r="COH69" s="615"/>
      <c r="COI69" s="615"/>
      <c r="COJ69" s="615"/>
      <c r="COK69" s="615"/>
      <c r="COL69" s="615"/>
      <c r="COM69" s="615"/>
      <c r="CON69" s="1420"/>
      <c r="COO69" s="1420"/>
      <c r="COP69" s="1420"/>
      <c r="COQ69" s="868"/>
      <c r="COR69" s="615"/>
      <c r="COS69" s="615"/>
      <c r="COT69" s="615"/>
      <c r="COU69" s="869"/>
      <c r="COV69" s="615"/>
      <c r="COW69" s="615"/>
      <c r="COX69" s="615"/>
      <c r="COY69" s="615"/>
      <c r="COZ69" s="615"/>
      <c r="CPA69" s="615"/>
      <c r="CPB69" s="615"/>
      <c r="CPC69" s="615"/>
      <c r="CPD69" s="615"/>
      <c r="CPE69" s="1420"/>
      <c r="CPF69" s="1420"/>
      <c r="CPG69" s="1420"/>
      <c r="CPH69" s="868"/>
      <c r="CPI69" s="615"/>
      <c r="CPJ69" s="615"/>
      <c r="CPK69" s="615"/>
      <c r="CPL69" s="869"/>
      <c r="CPM69" s="615"/>
      <c r="CPN69" s="615"/>
      <c r="CPO69" s="615"/>
      <c r="CPP69" s="615"/>
      <c r="CPQ69" s="615"/>
      <c r="CPR69" s="615"/>
      <c r="CPS69" s="615"/>
      <c r="CPT69" s="615"/>
      <c r="CPU69" s="615"/>
      <c r="CPV69" s="1420"/>
      <c r="CPW69" s="1420"/>
      <c r="CPX69" s="1420"/>
      <c r="CPY69" s="868"/>
      <c r="CPZ69" s="615"/>
      <c r="CQA69" s="615"/>
      <c r="CQB69" s="615"/>
      <c r="CQC69" s="869"/>
      <c r="CQD69" s="615"/>
      <c r="CQE69" s="615"/>
      <c r="CQF69" s="615"/>
      <c r="CQG69" s="615"/>
      <c r="CQH69" s="615"/>
      <c r="CQI69" s="615"/>
      <c r="CQJ69" s="615"/>
      <c r="CQK69" s="615"/>
      <c r="CQL69" s="615"/>
      <c r="CQM69" s="1420"/>
      <c r="CQN69" s="1420"/>
      <c r="CQO69" s="1420"/>
      <c r="CQP69" s="868"/>
      <c r="CQQ69" s="615"/>
      <c r="CQR69" s="615"/>
      <c r="CQS69" s="615"/>
      <c r="CQT69" s="869"/>
      <c r="CQU69" s="615"/>
      <c r="CQV69" s="615"/>
      <c r="CQW69" s="615"/>
      <c r="CQX69" s="615"/>
      <c r="CQY69" s="615"/>
      <c r="CQZ69" s="615"/>
      <c r="CRA69" s="615"/>
      <c r="CRB69" s="615"/>
      <c r="CRC69" s="615"/>
      <c r="CRD69" s="1420"/>
      <c r="CRE69" s="1420"/>
      <c r="CRF69" s="1420"/>
      <c r="CRG69" s="868"/>
      <c r="CRH69" s="615"/>
      <c r="CRI69" s="615"/>
      <c r="CRJ69" s="615"/>
      <c r="CRK69" s="869"/>
      <c r="CRL69" s="615"/>
      <c r="CRM69" s="615"/>
      <c r="CRN69" s="615"/>
      <c r="CRO69" s="615"/>
      <c r="CRP69" s="615"/>
      <c r="CRQ69" s="615"/>
      <c r="CRR69" s="615"/>
      <c r="CRS69" s="615"/>
      <c r="CRT69" s="615"/>
      <c r="CRU69" s="1420"/>
      <c r="CRV69" s="1420"/>
      <c r="CRW69" s="1420"/>
      <c r="CRX69" s="868"/>
      <c r="CRY69" s="615"/>
      <c r="CRZ69" s="615"/>
      <c r="CSA69" s="615"/>
      <c r="CSB69" s="869"/>
      <c r="CSC69" s="615"/>
      <c r="CSD69" s="615"/>
      <c r="CSE69" s="615"/>
      <c r="CSF69" s="615"/>
      <c r="CSG69" s="615"/>
      <c r="CSH69" s="615"/>
      <c r="CSI69" s="615"/>
      <c r="CSJ69" s="615"/>
      <c r="CSK69" s="615"/>
      <c r="CSL69" s="1420"/>
      <c r="CSM69" s="1420"/>
      <c r="CSN69" s="1420"/>
      <c r="CSO69" s="868"/>
      <c r="CSP69" s="615"/>
      <c r="CSQ69" s="615"/>
      <c r="CSR69" s="615"/>
      <c r="CSS69" s="869"/>
      <c r="CST69" s="615"/>
      <c r="CSU69" s="615"/>
      <c r="CSV69" s="615"/>
      <c r="CSW69" s="615"/>
      <c r="CSX69" s="615"/>
      <c r="CSY69" s="615"/>
      <c r="CSZ69" s="615"/>
      <c r="CTA69" s="615"/>
      <c r="CTB69" s="615"/>
      <c r="CTC69" s="1420"/>
      <c r="CTD69" s="1420"/>
      <c r="CTE69" s="1420"/>
      <c r="CTF69" s="868"/>
      <c r="CTG69" s="615"/>
      <c r="CTH69" s="615"/>
      <c r="CTI69" s="615"/>
      <c r="CTJ69" s="869"/>
      <c r="CTK69" s="615"/>
      <c r="CTL69" s="615"/>
      <c r="CTM69" s="615"/>
      <c r="CTN69" s="615"/>
      <c r="CTO69" s="615"/>
      <c r="CTP69" s="615"/>
      <c r="CTQ69" s="615"/>
      <c r="CTR69" s="615"/>
      <c r="CTS69" s="615"/>
      <c r="CTT69" s="1420"/>
      <c r="CTU69" s="1420"/>
      <c r="CTV69" s="1420"/>
      <c r="CTW69" s="868"/>
      <c r="CTX69" s="615"/>
      <c r="CTY69" s="615"/>
      <c r="CTZ69" s="615"/>
      <c r="CUA69" s="869"/>
      <c r="CUB69" s="615"/>
      <c r="CUC69" s="615"/>
      <c r="CUD69" s="615"/>
      <c r="CUE69" s="615"/>
      <c r="CUF69" s="615"/>
      <c r="CUG69" s="615"/>
      <c r="CUH69" s="615"/>
      <c r="CUI69" s="615"/>
      <c r="CUJ69" s="615"/>
      <c r="CUK69" s="1420"/>
      <c r="CUL69" s="1420"/>
      <c r="CUM69" s="1420"/>
      <c r="CUN69" s="868"/>
      <c r="CUO69" s="615"/>
      <c r="CUP69" s="615"/>
      <c r="CUQ69" s="615"/>
      <c r="CUR69" s="869"/>
      <c r="CUS69" s="615"/>
      <c r="CUT69" s="615"/>
      <c r="CUU69" s="615"/>
      <c r="CUV69" s="615"/>
      <c r="CUW69" s="615"/>
      <c r="CUX69" s="615"/>
      <c r="CUY69" s="615"/>
      <c r="CUZ69" s="615"/>
      <c r="CVA69" s="615"/>
      <c r="CVB69" s="1420"/>
      <c r="CVC69" s="1420"/>
      <c r="CVD69" s="1420"/>
      <c r="CVE69" s="868"/>
      <c r="CVF69" s="615"/>
      <c r="CVG69" s="615"/>
      <c r="CVH69" s="615"/>
      <c r="CVI69" s="869"/>
      <c r="CVJ69" s="615"/>
      <c r="CVK69" s="615"/>
      <c r="CVL69" s="615"/>
      <c r="CVM69" s="615"/>
      <c r="CVN69" s="615"/>
      <c r="CVO69" s="615"/>
      <c r="CVP69" s="615"/>
      <c r="CVQ69" s="615"/>
      <c r="CVR69" s="615"/>
      <c r="CVS69" s="1420"/>
      <c r="CVT69" s="1420"/>
      <c r="CVU69" s="1420"/>
      <c r="CVV69" s="868"/>
      <c r="CVW69" s="615"/>
      <c r="CVX69" s="615"/>
      <c r="CVY69" s="615"/>
      <c r="CVZ69" s="869"/>
      <c r="CWA69" s="615"/>
      <c r="CWB69" s="615"/>
      <c r="CWC69" s="615"/>
      <c r="CWD69" s="615"/>
      <c r="CWE69" s="615"/>
      <c r="CWF69" s="615"/>
      <c r="CWG69" s="615"/>
      <c r="CWH69" s="615"/>
      <c r="CWI69" s="615"/>
      <c r="CWJ69" s="1420"/>
      <c r="CWK69" s="1420"/>
      <c r="CWL69" s="1420"/>
      <c r="CWM69" s="868"/>
      <c r="CWN69" s="615"/>
      <c r="CWO69" s="615"/>
      <c r="CWP69" s="615"/>
      <c r="CWQ69" s="869"/>
      <c r="CWR69" s="615"/>
      <c r="CWS69" s="615"/>
      <c r="CWT69" s="615"/>
      <c r="CWU69" s="615"/>
      <c r="CWV69" s="615"/>
      <c r="CWW69" s="615"/>
      <c r="CWX69" s="615"/>
      <c r="CWY69" s="615"/>
      <c r="CWZ69" s="615"/>
      <c r="CXA69" s="1420"/>
      <c r="CXB69" s="1420"/>
      <c r="CXC69" s="1420"/>
      <c r="CXD69" s="868"/>
      <c r="CXE69" s="615"/>
      <c r="CXF69" s="615"/>
      <c r="CXG69" s="615"/>
      <c r="CXH69" s="869"/>
      <c r="CXI69" s="615"/>
      <c r="CXJ69" s="615"/>
      <c r="CXK69" s="615"/>
      <c r="CXL69" s="615"/>
      <c r="CXM69" s="615"/>
      <c r="CXN69" s="615"/>
      <c r="CXO69" s="615"/>
      <c r="CXP69" s="615"/>
      <c r="CXQ69" s="615"/>
      <c r="CXR69" s="1420"/>
      <c r="CXS69" s="1420"/>
      <c r="CXT69" s="1420"/>
      <c r="CXU69" s="868"/>
      <c r="CXV69" s="615"/>
      <c r="CXW69" s="615"/>
      <c r="CXX69" s="615"/>
      <c r="CXY69" s="869"/>
      <c r="CXZ69" s="615"/>
      <c r="CYA69" s="615"/>
      <c r="CYB69" s="615"/>
      <c r="CYC69" s="615"/>
      <c r="CYD69" s="615"/>
      <c r="CYE69" s="615"/>
      <c r="CYF69" s="615"/>
      <c r="CYG69" s="615"/>
      <c r="CYH69" s="615"/>
      <c r="CYI69" s="1420"/>
      <c r="CYJ69" s="1420"/>
      <c r="CYK69" s="1420"/>
      <c r="CYL69" s="868"/>
      <c r="CYM69" s="615"/>
      <c r="CYN69" s="615"/>
      <c r="CYO69" s="615"/>
      <c r="CYP69" s="869"/>
      <c r="CYQ69" s="615"/>
      <c r="CYR69" s="615"/>
      <c r="CYS69" s="615"/>
      <c r="CYT69" s="615"/>
      <c r="CYU69" s="615"/>
      <c r="CYV69" s="615"/>
      <c r="CYW69" s="615"/>
      <c r="CYX69" s="615"/>
      <c r="CYY69" s="615"/>
      <c r="CYZ69" s="1420"/>
      <c r="CZA69" s="1420"/>
      <c r="CZB69" s="1420"/>
      <c r="CZC69" s="868"/>
      <c r="CZD69" s="615"/>
      <c r="CZE69" s="615"/>
      <c r="CZF69" s="615"/>
      <c r="CZG69" s="869"/>
      <c r="CZH69" s="615"/>
      <c r="CZI69" s="615"/>
      <c r="CZJ69" s="615"/>
      <c r="CZK69" s="615"/>
      <c r="CZL69" s="615"/>
      <c r="CZM69" s="615"/>
      <c r="CZN69" s="615"/>
      <c r="CZO69" s="615"/>
      <c r="CZP69" s="615"/>
      <c r="CZQ69" s="1420"/>
      <c r="CZR69" s="1420"/>
      <c r="CZS69" s="1420"/>
      <c r="CZT69" s="868"/>
      <c r="CZU69" s="615"/>
      <c r="CZV69" s="615"/>
      <c r="CZW69" s="615"/>
      <c r="CZX69" s="869"/>
      <c r="CZY69" s="615"/>
      <c r="CZZ69" s="615"/>
      <c r="DAA69" s="615"/>
      <c r="DAB69" s="615"/>
      <c r="DAC69" s="615"/>
      <c r="DAD69" s="615"/>
      <c r="DAE69" s="615"/>
      <c r="DAF69" s="615"/>
      <c r="DAG69" s="615"/>
      <c r="DAH69" s="1420"/>
      <c r="DAI69" s="1420"/>
      <c r="DAJ69" s="1420"/>
      <c r="DAK69" s="868"/>
      <c r="DAL69" s="615"/>
      <c r="DAM69" s="615"/>
      <c r="DAN69" s="615"/>
      <c r="DAO69" s="869"/>
      <c r="DAP69" s="615"/>
      <c r="DAQ69" s="615"/>
      <c r="DAR69" s="615"/>
      <c r="DAS69" s="615"/>
      <c r="DAT69" s="615"/>
      <c r="DAU69" s="615"/>
      <c r="DAV69" s="615"/>
      <c r="DAW69" s="615"/>
      <c r="DAX69" s="615"/>
      <c r="DAY69" s="1420"/>
      <c r="DAZ69" s="1420"/>
      <c r="DBA69" s="1420"/>
      <c r="DBB69" s="868"/>
      <c r="DBC69" s="615"/>
      <c r="DBD69" s="615"/>
      <c r="DBE69" s="615"/>
      <c r="DBF69" s="869"/>
      <c r="DBG69" s="615"/>
      <c r="DBH69" s="615"/>
      <c r="DBI69" s="615"/>
      <c r="DBJ69" s="615"/>
      <c r="DBK69" s="615"/>
      <c r="DBL69" s="615"/>
      <c r="DBM69" s="615"/>
      <c r="DBN69" s="615"/>
      <c r="DBO69" s="615"/>
      <c r="DBP69" s="1420"/>
      <c r="DBQ69" s="1420"/>
      <c r="DBR69" s="1420"/>
      <c r="DBS69" s="868"/>
      <c r="DBT69" s="615"/>
      <c r="DBU69" s="615"/>
      <c r="DBV69" s="615"/>
      <c r="DBW69" s="869"/>
      <c r="DBX69" s="615"/>
      <c r="DBY69" s="615"/>
      <c r="DBZ69" s="615"/>
      <c r="DCA69" s="615"/>
      <c r="DCB69" s="615"/>
      <c r="DCC69" s="615"/>
      <c r="DCD69" s="615"/>
      <c r="DCE69" s="615"/>
      <c r="DCF69" s="615"/>
      <c r="DCG69" s="1420"/>
      <c r="DCH69" s="1420"/>
      <c r="DCI69" s="1420"/>
      <c r="DCJ69" s="868"/>
      <c r="DCK69" s="615"/>
      <c r="DCL69" s="615"/>
      <c r="DCM69" s="615"/>
      <c r="DCN69" s="869"/>
      <c r="DCO69" s="615"/>
      <c r="DCP69" s="615"/>
      <c r="DCQ69" s="615"/>
      <c r="DCR69" s="615"/>
      <c r="DCS69" s="615"/>
      <c r="DCT69" s="615"/>
      <c r="DCU69" s="615"/>
      <c r="DCV69" s="615"/>
      <c r="DCW69" s="615"/>
      <c r="DCX69" s="1420"/>
      <c r="DCY69" s="1420"/>
      <c r="DCZ69" s="1420"/>
      <c r="DDA69" s="868"/>
      <c r="DDB69" s="615"/>
      <c r="DDC69" s="615"/>
      <c r="DDD69" s="615"/>
      <c r="DDE69" s="869"/>
      <c r="DDF69" s="615"/>
      <c r="DDG69" s="615"/>
      <c r="DDH69" s="615"/>
      <c r="DDI69" s="615"/>
      <c r="DDJ69" s="615"/>
      <c r="DDK69" s="615"/>
      <c r="DDL69" s="615"/>
      <c r="DDM69" s="615"/>
      <c r="DDN69" s="615"/>
      <c r="DDO69" s="1420"/>
      <c r="DDP69" s="1420"/>
      <c r="DDQ69" s="1420"/>
      <c r="DDR69" s="868"/>
      <c r="DDS69" s="615"/>
      <c r="DDT69" s="615"/>
      <c r="DDU69" s="615"/>
      <c r="DDV69" s="869"/>
      <c r="DDW69" s="615"/>
      <c r="DDX69" s="615"/>
      <c r="DDY69" s="615"/>
      <c r="DDZ69" s="615"/>
      <c r="DEA69" s="615"/>
      <c r="DEB69" s="615"/>
      <c r="DEC69" s="615"/>
      <c r="DED69" s="615"/>
      <c r="DEE69" s="615"/>
      <c r="DEF69" s="1420"/>
      <c r="DEG69" s="1420"/>
      <c r="DEH69" s="1420"/>
      <c r="DEI69" s="868"/>
      <c r="DEJ69" s="615"/>
      <c r="DEK69" s="615"/>
      <c r="DEL69" s="615"/>
      <c r="DEM69" s="869"/>
      <c r="DEN69" s="615"/>
      <c r="DEO69" s="615"/>
      <c r="DEP69" s="615"/>
      <c r="DEQ69" s="615"/>
      <c r="DER69" s="615"/>
      <c r="DES69" s="615"/>
      <c r="DET69" s="615"/>
      <c r="DEU69" s="615"/>
      <c r="DEV69" s="615"/>
      <c r="DEW69" s="1420"/>
      <c r="DEX69" s="1420"/>
      <c r="DEY69" s="1420"/>
      <c r="DEZ69" s="868"/>
      <c r="DFA69" s="615"/>
      <c r="DFB69" s="615"/>
      <c r="DFC69" s="615"/>
      <c r="DFD69" s="869"/>
      <c r="DFE69" s="615"/>
      <c r="DFF69" s="615"/>
      <c r="DFG69" s="615"/>
      <c r="DFH69" s="615"/>
      <c r="DFI69" s="615"/>
      <c r="DFJ69" s="615"/>
      <c r="DFK69" s="615"/>
      <c r="DFL69" s="615"/>
      <c r="DFM69" s="615"/>
      <c r="DFN69" s="1420"/>
      <c r="DFO69" s="1420"/>
      <c r="DFP69" s="1420"/>
      <c r="DFQ69" s="868"/>
      <c r="DFR69" s="615"/>
      <c r="DFS69" s="615"/>
      <c r="DFT69" s="615"/>
      <c r="DFU69" s="869"/>
      <c r="DFV69" s="615"/>
      <c r="DFW69" s="615"/>
      <c r="DFX69" s="615"/>
      <c r="DFY69" s="615"/>
      <c r="DFZ69" s="615"/>
      <c r="DGA69" s="615"/>
      <c r="DGB69" s="615"/>
      <c r="DGC69" s="615"/>
      <c r="DGD69" s="615"/>
      <c r="DGE69" s="1420"/>
      <c r="DGF69" s="1420"/>
      <c r="DGG69" s="1420"/>
      <c r="DGH69" s="868"/>
      <c r="DGI69" s="615"/>
      <c r="DGJ69" s="615"/>
      <c r="DGK69" s="615"/>
      <c r="DGL69" s="869"/>
      <c r="DGM69" s="615"/>
      <c r="DGN69" s="615"/>
      <c r="DGO69" s="615"/>
      <c r="DGP69" s="615"/>
      <c r="DGQ69" s="615"/>
      <c r="DGR69" s="615"/>
      <c r="DGS69" s="615"/>
      <c r="DGT69" s="615"/>
      <c r="DGU69" s="615"/>
      <c r="DGV69" s="1420"/>
      <c r="DGW69" s="1420"/>
      <c r="DGX69" s="1420"/>
      <c r="DGY69" s="868"/>
      <c r="DGZ69" s="615"/>
      <c r="DHA69" s="615"/>
      <c r="DHB69" s="615"/>
      <c r="DHC69" s="869"/>
      <c r="DHD69" s="615"/>
      <c r="DHE69" s="615"/>
      <c r="DHF69" s="615"/>
      <c r="DHG69" s="615"/>
      <c r="DHH69" s="615"/>
      <c r="DHI69" s="615"/>
      <c r="DHJ69" s="615"/>
      <c r="DHK69" s="615"/>
      <c r="DHL69" s="615"/>
      <c r="DHM69" s="1420"/>
      <c r="DHN69" s="1420"/>
      <c r="DHO69" s="1420"/>
      <c r="DHP69" s="868"/>
      <c r="DHQ69" s="615"/>
      <c r="DHR69" s="615"/>
      <c r="DHS69" s="615"/>
      <c r="DHT69" s="869"/>
      <c r="DHU69" s="615"/>
      <c r="DHV69" s="615"/>
      <c r="DHW69" s="615"/>
      <c r="DHX69" s="615"/>
      <c r="DHY69" s="615"/>
      <c r="DHZ69" s="615"/>
      <c r="DIA69" s="615"/>
      <c r="DIB69" s="615"/>
      <c r="DIC69" s="615"/>
      <c r="DID69" s="1420"/>
      <c r="DIE69" s="1420"/>
      <c r="DIF69" s="1420"/>
      <c r="DIG69" s="868"/>
      <c r="DIH69" s="615"/>
      <c r="DII69" s="615"/>
      <c r="DIJ69" s="615"/>
      <c r="DIK69" s="869"/>
      <c r="DIL69" s="615"/>
      <c r="DIM69" s="615"/>
      <c r="DIN69" s="615"/>
      <c r="DIO69" s="615"/>
      <c r="DIP69" s="615"/>
      <c r="DIQ69" s="615"/>
      <c r="DIR69" s="615"/>
      <c r="DIS69" s="615"/>
      <c r="DIT69" s="615"/>
      <c r="DIU69" s="1420"/>
      <c r="DIV69" s="1420"/>
      <c r="DIW69" s="1420"/>
      <c r="DIX69" s="868"/>
      <c r="DIY69" s="615"/>
      <c r="DIZ69" s="615"/>
      <c r="DJA69" s="615"/>
      <c r="DJB69" s="869"/>
      <c r="DJC69" s="615"/>
      <c r="DJD69" s="615"/>
      <c r="DJE69" s="615"/>
      <c r="DJF69" s="615"/>
      <c r="DJG69" s="615"/>
      <c r="DJH69" s="615"/>
      <c r="DJI69" s="615"/>
      <c r="DJJ69" s="615"/>
      <c r="DJK69" s="615"/>
      <c r="DJL69" s="1420"/>
      <c r="DJM69" s="1420"/>
      <c r="DJN69" s="1420"/>
      <c r="DJO69" s="868"/>
      <c r="DJP69" s="615"/>
      <c r="DJQ69" s="615"/>
      <c r="DJR69" s="615"/>
      <c r="DJS69" s="869"/>
      <c r="DJT69" s="615"/>
      <c r="DJU69" s="615"/>
      <c r="DJV69" s="615"/>
      <c r="DJW69" s="615"/>
      <c r="DJX69" s="615"/>
      <c r="DJY69" s="615"/>
      <c r="DJZ69" s="615"/>
      <c r="DKA69" s="615"/>
      <c r="DKB69" s="615"/>
      <c r="DKC69" s="1420"/>
      <c r="DKD69" s="1420"/>
      <c r="DKE69" s="1420"/>
      <c r="DKF69" s="868"/>
      <c r="DKG69" s="615"/>
      <c r="DKH69" s="615"/>
      <c r="DKI69" s="615"/>
      <c r="DKJ69" s="869"/>
      <c r="DKK69" s="615"/>
      <c r="DKL69" s="615"/>
      <c r="DKM69" s="615"/>
      <c r="DKN69" s="615"/>
      <c r="DKO69" s="615"/>
      <c r="DKP69" s="615"/>
      <c r="DKQ69" s="615"/>
      <c r="DKR69" s="615"/>
      <c r="DKS69" s="615"/>
      <c r="DKT69" s="1420"/>
      <c r="DKU69" s="1420"/>
      <c r="DKV69" s="1420"/>
      <c r="DKW69" s="868"/>
      <c r="DKX69" s="615"/>
      <c r="DKY69" s="615"/>
      <c r="DKZ69" s="615"/>
      <c r="DLA69" s="869"/>
      <c r="DLB69" s="615"/>
      <c r="DLC69" s="615"/>
      <c r="DLD69" s="615"/>
      <c r="DLE69" s="615"/>
      <c r="DLF69" s="615"/>
      <c r="DLG69" s="615"/>
      <c r="DLH69" s="615"/>
      <c r="DLI69" s="615"/>
      <c r="DLJ69" s="615"/>
      <c r="DLK69" s="1420"/>
      <c r="DLL69" s="1420"/>
      <c r="DLM69" s="1420"/>
      <c r="DLN69" s="868"/>
      <c r="DLO69" s="615"/>
      <c r="DLP69" s="615"/>
      <c r="DLQ69" s="615"/>
      <c r="DLR69" s="869"/>
      <c r="DLS69" s="615"/>
      <c r="DLT69" s="615"/>
      <c r="DLU69" s="615"/>
      <c r="DLV69" s="615"/>
      <c r="DLW69" s="615"/>
      <c r="DLX69" s="615"/>
      <c r="DLY69" s="615"/>
      <c r="DLZ69" s="615"/>
      <c r="DMA69" s="615"/>
      <c r="DMB69" s="1420"/>
      <c r="DMC69" s="1420"/>
      <c r="DMD69" s="1420"/>
      <c r="DME69" s="868"/>
      <c r="DMF69" s="615"/>
      <c r="DMG69" s="615"/>
      <c r="DMH69" s="615"/>
      <c r="DMI69" s="869"/>
      <c r="DMJ69" s="615"/>
      <c r="DMK69" s="615"/>
      <c r="DML69" s="615"/>
      <c r="DMM69" s="615"/>
      <c r="DMN69" s="615"/>
      <c r="DMO69" s="615"/>
      <c r="DMP69" s="615"/>
      <c r="DMQ69" s="615"/>
      <c r="DMR69" s="615"/>
      <c r="DMS69" s="1420"/>
      <c r="DMT69" s="1420"/>
      <c r="DMU69" s="1420"/>
      <c r="DMV69" s="868"/>
      <c r="DMW69" s="615"/>
      <c r="DMX69" s="615"/>
      <c r="DMY69" s="615"/>
      <c r="DMZ69" s="869"/>
      <c r="DNA69" s="615"/>
      <c r="DNB69" s="615"/>
      <c r="DNC69" s="615"/>
      <c r="DND69" s="615"/>
      <c r="DNE69" s="615"/>
      <c r="DNF69" s="615"/>
      <c r="DNG69" s="615"/>
      <c r="DNH69" s="615"/>
      <c r="DNI69" s="615"/>
      <c r="DNJ69" s="1420"/>
      <c r="DNK69" s="1420"/>
      <c r="DNL69" s="1420"/>
      <c r="DNM69" s="868"/>
      <c r="DNN69" s="615"/>
      <c r="DNO69" s="615"/>
      <c r="DNP69" s="615"/>
      <c r="DNQ69" s="869"/>
      <c r="DNR69" s="615"/>
      <c r="DNS69" s="615"/>
      <c r="DNT69" s="615"/>
      <c r="DNU69" s="615"/>
      <c r="DNV69" s="615"/>
      <c r="DNW69" s="615"/>
      <c r="DNX69" s="615"/>
      <c r="DNY69" s="615"/>
      <c r="DNZ69" s="615"/>
      <c r="DOA69" s="1420"/>
      <c r="DOB69" s="1420"/>
      <c r="DOC69" s="1420"/>
      <c r="DOD69" s="868"/>
      <c r="DOE69" s="615"/>
      <c r="DOF69" s="615"/>
      <c r="DOG69" s="615"/>
      <c r="DOH69" s="869"/>
      <c r="DOI69" s="615"/>
      <c r="DOJ69" s="615"/>
      <c r="DOK69" s="615"/>
      <c r="DOL69" s="615"/>
      <c r="DOM69" s="615"/>
      <c r="DON69" s="615"/>
      <c r="DOO69" s="615"/>
      <c r="DOP69" s="615"/>
      <c r="DOQ69" s="615"/>
      <c r="DOR69" s="1420"/>
      <c r="DOS69" s="1420"/>
      <c r="DOT69" s="1420"/>
      <c r="DOU69" s="868"/>
      <c r="DOV69" s="615"/>
      <c r="DOW69" s="615"/>
      <c r="DOX69" s="615"/>
      <c r="DOY69" s="869"/>
      <c r="DOZ69" s="615"/>
      <c r="DPA69" s="615"/>
      <c r="DPB69" s="615"/>
      <c r="DPC69" s="615"/>
      <c r="DPD69" s="615"/>
      <c r="DPE69" s="615"/>
      <c r="DPF69" s="615"/>
      <c r="DPG69" s="615"/>
      <c r="DPH69" s="615"/>
      <c r="DPI69" s="1420"/>
      <c r="DPJ69" s="1420"/>
      <c r="DPK69" s="1420"/>
      <c r="DPL69" s="868"/>
      <c r="DPM69" s="615"/>
      <c r="DPN69" s="615"/>
      <c r="DPO69" s="615"/>
      <c r="DPP69" s="869"/>
      <c r="DPQ69" s="615"/>
      <c r="DPR69" s="615"/>
      <c r="DPS69" s="615"/>
      <c r="DPT69" s="615"/>
      <c r="DPU69" s="615"/>
      <c r="DPV69" s="615"/>
      <c r="DPW69" s="615"/>
      <c r="DPX69" s="615"/>
      <c r="DPY69" s="615"/>
      <c r="DPZ69" s="1420"/>
      <c r="DQA69" s="1420"/>
      <c r="DQB69" s="1420"/>
      <c r="DQC69" s="868"/>
      <c r="DQD69" s="615"/>
      <c r="DQE69" s="615"/>
      <c r="DQF69" s="615"/>
      <c r="DQG69" s="869"/>
      <c r="DQH69" s="615"/>
      <c r="DQI69" s="615"/>
      <c r="DQJ69" s="615"/>
      <c r="DQK69" s="615"/>
      <c r="DQL69" s="615"/>
      <c r="DQM69" s="615"/>
      <c r="DQN69" s="615"/>
      <c r="DQO69" s="615"/>
      <c r="DQP69" s="615"/>
      <c r="DQQ69" s="1420"/>
      <c r="DQR69" s="1420"/>
      <c r="DQS69" s="1420"/>
      <c r="DQT69" s="868"/>
      <c r="DQU69" s="615"/>
      <c r="DQV69" s="615"/>
      <c r="DQW69" s="615"/>
      <c r="DQX69" s="869"/>
      <c r="DQY69" s="615"/>
      <c r="DQZ69" s="615"/>
      <c r="DRA69" s="615"/>
      <c r="DRB69" s="615"/>
      <c r="DRC69" s="615"/>
      <c r="DRD69" s="615"/>
      <c r="DRE69" s="615"/>
      <c r="DRF69" s="615"/>
      <c r="DRG69" s="615"/>
      <c r="DRH69" s="1420"/>
      <c r="DRI69" s="1420"/>
      <c r="DRJ69" s="1420"/>
      <c r="DRK69" s="868"/>
      <c r="DRL69" s="615"/>
      <c r="DRM69" s="615"/>
      <c r="DRN69" s="615"/>
      <c r="DRO69" s="869"/>
      <c r="DRP69" s="615"/>
      <c r="DRQ69" s="615"/>
      <c r="DRR69" s="615"/>
      <c r="DRS69" s="615"/>
      <c r="DRT69" s="615"/>
      <c r="DRU69" s="615"/>
      <c r="DRV69" s="615"/>
      <c r="DRW69" s="615"/>
      <c r="DRX69" s="615"/>
      <c r="DRY69" s="1420"/>
      <c r="DRZ69" s="1420"/>
      <c r="DSA69" s="1420"/>
      <c r="DSB69" s="868"/>
      <c r="DSC69" s="615"/>
      <c r="DSD69" s="615"/>
      <c r="DSE69" s="615"/>
      <c r="DSF69" s="869"/>
      <c r="DSG69" s="615"/>
      <c r="DSH69" s="615"/>
      <c r="DSI69" s="615"/>
      <c r="DSJ69" s="615"/>
      <c r="DSK69" s="615"/>
      <c r="DSL69" s="615"/>
      <c r="DSM69" s="615"/>
      <c r="DSN69" s="615"/>
      <c r="DSO69" s="615"/>
      <c r="DSP69" s="1420"/>
      <c r="DSQ69" s="1420"/>
      <c r="DSR69" s="1420"/>
      <c r="DSS69" s="868"/>
      <c r="DST69" s="615"/>
      <c r="DSU69" s="615"/>
      <c r="DSV69" s="615"/>
      <c r="DSW69" s="869"/>
      <c r="DSX69" s="615"/>
      <c r="DSY69" s="615"/>
      <c r="DSZ69" s="615"/>
      <c r="DTA69" s="615"/>
      <c r="DTB69" s="615"/>
      <c r="DTC69" s="615"/>
      <c r="DTD69" s="615"/>
      <c r="DTE69" s="615"/>
      <c r="DTF69" s="615"/>
      <c r="DTG69" s="1420"/>
      <c r="DTH69" s="1420"/>
      <c r="DTI69" s="1420"/>
      <c r="DTJ69" s="868"/>
      <c r="DTK69" s="615"/>
      <c r="DTL69" s="615"/>
      <c r="DTM69" s="615"/>
      <c r="DTN69" s="869"/>
      <c r="DTO69" s="615"/>
      <c r="DTP69" s="615"/>
      <c r="DTQ69" s="615"/>
      <c r="DTR69" s="615"/>
      <c r="DTS69" s="615"/>
      <c r="DTT69" s="615"/>
      <c r="DTU69" s="615"/>
      <c r="DTV69" s="615"/>
      <c r="DTW69" s="615"/>
      <c r="DTX69" s="1420"/>
      <c r="DTY69" s="1420"/>
      <c r="DTZ69" s="1420"/>
      <c r="DUA69" s="868"/>
      <c r="DUB69" s="615"/>
      <c r="DUC69" s="615"/>
      <c r="DUD69" s="615"/>
      <c r="DUE69" s="869"/>
      <c r="DUF69" s="615"/>
      <c r="DUG69" s="615"/>
      <c r="DUH69" s="615"/>
      <c r="DUI69" s="615"/>
      <c r="DUJ69" s="615"/>
      <c r="DUK69" s="615"/>
      <c r="DUL69" s="615"/>
      <c r="DUM69" s="615"/>
      <c r="DUN69" s="615"/>
      <c r="DUO69" s="1420"/>
      <c r="DUP69" s="1420"/>
      <c r="DUQ69" s="1420"/>
      <c r="DUR69" s="868"/>
      <c r="DUS69" s="615"/>
      <c r="DUT69" s="615"/>
      <c r="DUU69" s="615"/>
      <c r="DUV69" s="869"/>
      <c r="DUW69" s="615"/>
      <c r="DUX69" s="615"/>
      <c r="DUY69" s="615"/>
      <c r="DUZ69" s="615"/>
      <c r="DVA69" s="615"/>
      <c r="DVB69" s="615"/>
      <c r="DVC69" s="615"/>
      <c r="DVD69" s="615"/>
      <c r="DVE69" s="615"/>
      <c r="DVF69" s="1420"/>
      <c r="DVG69" s="1420"/>
      <c r="DVH69" s="1420"/>
      <c r="DVI69" s="868"/>
      <c r="DVJ69" s="615"/>
      <c r="DVK69" s="615"/>
      <c r="DVL69" s="615"/>
      <c r="DVM69" s="869"/>
      <c r="DVN69" s="615"/>
      <c r="DVO69" s="615"/>
      <c r="DVP69" s="615"/>
      <c r="DVQ69" s="615"/>
      <c r="DVR69" s="615"/>
      <c r="DVS69" s="615"/>
      <c r="DVT69" s="615"/>
      <c r="DVU69" s="615"/>
      <c r="DVV69" s="615"/>
      <c r="DVW69" s="1420"/>
      <c r="DVX69" s="1420"/>
      <c r="DVY69" s="1420"/>
      <c r="DVZ69" s="868"/>
      <c r="DWA69" s="615"/>
      <c r="DWB69" s="615"/>
      <c r="DWC69" s="615"/>
      <c r="DWD69" s="869"/>
      <c r="DWE69" s="615"/>
      <c r="DWF69" s="615"/>
      <c r="DWG69" s="615"/>
      <c r="DWH69" s="615"/>
      <c r="DWI69" s="615"/>
      <c r="DWJ69" s="615"/>
      <c r="DWK69" s="615"/>
      <c r="DWL69" s="615"/>
      <c r="DWM69" s="615"/>
      <c r="DWN69" s="1420"/>
      <c r="DWO69" s="1420"/>
      <c r="DWP69" s="1420"/>
      <c r="DWQ69" s="868"/>
      <c r="DWR69" s="615"/>
      <c r="DWS69" s="615"/>
      <c r="DWT69" s="615"/>
      <c r="DWU69" s="869"/>
      <c r="DWV69" s="615"/>
      <c r="DWW69" s="615"/>
      <c r="DWX69" s="615"/>
      <c r="DWY69" s="615"/>
      <c r="DWZ69" s="615"/>
      <c r="DXA69" s="615"/>
      <c r="DXB69" s="615"/>
      <c r="DXC69" s="615"/>
      <c r="DXD69" s="615"/>
      <c r="DXE69" s="1420"/>
      <c r="DXF69" s="1420"/>
      <c r="DXG69" s="1420"/>
      <c r="DXH69" s="868"/>
      <c r="DXI69" s="615"/>
      <c r="DXJ69" s="615"/>
      <c r="DXK69" s="615"/>
      <c r="DXL69" s="869"/>
      <c r="DXM69" s="615"/>
      <c r="DXN69" s="615"/>
      <c r="DXO69" s="615"/>
      <c r="DXP69" s="615"/>
      <c r="DXQ69" s="615"/>
      <c r="DXR69" s="615"/>
      <c r="DXS69" s="615"/>
      <c r="DXT69" s="615"/>
      <c r="DXU69" s="615"/>
      <c r="DXV69" s="1420"/>
      <c r="DXW69" s="1420"/>
      <c r="DXX69" s="1420"/>
      <c r="DXY69" s="868"/>
      <c r="DXZ69" s="615"/>
      <c r="DYA69" s="615"/>
      <c r="DYB69" s="615"/>
      <c r="DYC69" s="869"/>
      <c r="DYD69" s="615"/>
      <c r="DYE69" s="615"/>
      <c r="DYF69" s="615"/>
      <c r="DYG69" s="615"/>
      <c r="DYH69" s="615"/>
      <c r="DYI69" s="615"/>
      <c r="DYJ69" s="615"/>
      <c r="DYK69" s="615"/>
      <c r="DYL69" s="615"/>
      <c r="DYM69" s="1420"/>
      <c r="DYN69" s="1420"/>
      <c r="DYO69" s="1420"/>
      <c r="DYP69" s="868"/>
      <c r="DYQ69" s="615"/>
      <c r="DYR69" s="615"/>
      <c r="DYS69" s="615"/>
      <c r="DYT69" s="869"/>
      <c r="DYU69" s="615"/>
      <c r="DYV69" s="615"/>
      <c r="DYW69" s="615"/>
      <c r="DYX69" s="615"/>
      <c r="DYY69" s="615"/>
      <c r="DYZ69" s="615"/>
      <c r="DZA69" s="615"/>
      <c r="DZB69" s="615"/>
      <c r="DZC69" s="615"/>
      <c r="DZD69" s="1420"/>
      <c r="DZE69" s="1420"/>
      <c r="DZF69" s="1420"/>
      <c r="DZG69" s="868"/>
      <c r="DZH69" s="615"/>
      <c r="DZI69" s="615"/>
      <c r="DZJ69" s="615"/>
      <c r="DZK69" s="869"/>
      <c r="DZL69" s="615"/>
      <c r="DZM69" s="615"/>
      <c r="DZN69" s="615"/>
      <c r="DZO69" s="615"/>
      <c r="DZP69" s="615"/>
      <c r="DZQ69" s="615"/>
      <c r="DZR69" s="615"/>
      <c r="DZS69" s="615"/>
      <c r="DZT69" s="615"/>
      <c r="DZU69" s="1420"/>
      <c r="DZV69" s="1420"/>
      <c r="DZW69" s="1420"/>
      <c r="DZX69" s="868"/>
      <c r="DZY69" s="615"/>
      <c r="DZZ69" s="615"/>
      <c r="EAA69" s="615"/>
      <c r="EAB69" s="869"/>
      <c r="EAC69" s="615"/>
      <c r="EAD69" s="615"/>
      <c r="EAE69" s="615"/>
      <c r="EAF69" s="615"/>
      <c r="EAG69" s="615"/>
      <c r="EAH69" s="615"/>
      <c r="EAI69" s="615"/>
      <c r="EAJ69" s="615"/>
      <c r="EAK69" s="615"/>
      <c r="EAL69" s="1420"/>
      <c r="EAM69" s="1420"/>
      <c r="EAN69" s="1420"/>
      <c r="EAO69" s="868"/>
      <c r="EAP69" s="615"/>
      <c r="EAQ69" s="615"/>
      <c r="EAR69" s="615"/>
      <c r="EAS69" s="869"/>
      <c r="EAT69" s="615"/>
      <c r="EAU69" s="615"/>
      <c r="EAV69" s="615"/>
      <c r="EAW69" s="615"/>
      <c r="EAX69" s="615"/>
      <c r="EAY69" s="615"/>
      <c r="EAZ69" s="615"/>
      <c r="EBA69" s="615"/>
      <c r="EBB69" s="615"/>
      <c r="EBC69" s="1420"/>
      <c r="EBD69" s="1420"/>
      <c r="EBE69" s="1420"/>
      <c r="EBF69" s="868"/>
      <c r="EBG69" s="615"/>
      <c r="EBH69" s="615"/>
      <c r="EBI69" s="615"/>
      <c r="EBJ69" s="869"/>
      <c r="EBK69" s="615"/>
      <c r="EBL69" s="615"/>
      <c r="EBM69" s="615"/>
      <c r="EBN69" s="615"/>
      <c r="EBO69" s="615"/>
      <c r="EBP69" s="615"/>
      <c r="EBQ69" s="615"/>
      <c r="EBR69" s="615"/>
      <c r="EBS69" s="615"/>
      <c r="EBT69" s="1420"/>
      <c r="EBU69" s="1420"/>
      <c r="EBV69" s="1420"/>
      <c r="EBW69" s="868"/>
      <c r="EBX69" s="615"/>
      <c r="EBY69" s="615"/>
      <c r="EBZ69" s="615"/>
      <c r="ECA69" s="869"/>
      <c r="ECB69" s="615"/>
      <c r="ECC69" s="615"/>
      <c r="ECD69" s="615"/>
      <c r="ECE69" s="615"/>
      <c r="ECF69" s="615"/>
      <c r="ECG69" s="615"/>
      <c r="ECH69" s="615"/>
      <c r="ECI69" s="615"/>
      <c r="ECJ69" s="615"/>
      <c r="ECK69" s="1420"/>
      <c r="ECL69" s="1420"/>
      <c r="ECM69" s="1420"/>
      <c r="ECN69" s="868"/>
      <c r="ECO69" s="615"/>
      <c r="ECP69" s="615"/>
      <c r="ECQ69" s="615"/>
      <c r="ECR69" s="869"/>
      <c r="ECS69" s="615"/>
      <c r="ECT69" s="615"/>
      <c r="ECU69" s="615"/>
      <c r="ECV69" s="615"/>
      <c r="ECW69" s="615"/>
      <c r="ECX69" s="615"/>
      <c r="ECY69" s="615"/>
      <c r="ECZ69" s="615"/>
      <c r="EDA69" s="615"/>
      <c r="EDB69" s="1420"/>
      <c r="EDC69" s="1420"/>
      <c r="EDD69" s="1420"/>
      <c r="EDE69" s="868"/>
      <c r="EDF69" s="615"/>
      <c r="EDG69" s="615"/>
      <c r="EDH69" s="615"/>
      <c r="EDI69" s="869"/>
      <c r="EDJ69" s="615"/>
      <c r="EDK69" s="615"/>
      <c r="EDL69" s="615"/>
      <c r="EDM69" s="615"/>
      <c r="EDN69" s="615"/>
      <c r="EDO69" s="615"/>
      <c r="EDP69" s="615"/>
      <c r="EDQ69" s="615"/>
      <c r="EDR69" s="615"/>
      <c r="EDS69" s="1420"/>
      <c r="EDT69" s="1420"/>
      <c r="EDU69" s="1420"/>
      <c r="EDV69" s="868"/>
      <c r="EDW69" s="615"/>
      <c r="EDX69" s="615"/>
      <c r="EDY69" s="615"/>
      <c r="EDZ69" s="869"/>
      <c r="EEA69" s="615"/>
      <c r="EEB69" s="615"/>
      <c r="EEC69" s="615"/>
      <c r="EED69" s="615"/>
      <c r="EEE69" s="615"/>
      <c r="EEF69" s="615"/>
      <c r="EEG69" s="615"/>
      <c r="EEH69" s="615"/>
      <c r="EEI69" s="615"/>
      <c r="EEJ69" s="1420"/>
      <c r="EEK69" s="1420"/>
      <c r="EEL69" s="1420"/>
      <c r="EEM69" s="868"/>
      <c r="EEN69" s="615"/>
      <c r="EEO69" s="615"/>
      <c r="EEP69" s="615"/>
      <c r="EEQ69" s="869"/>
      <c r="EER69" s="615"/>
      <c r="EES69" s="615"/>
      <c r="EET69" s="615"/>
      <c r="EEU69" s="615"/>
      <c r="EEV69" s="615"/>
      <c r="EEW69" s="615"/>
      <c r="EEX69" s="615"/>
      <c r="EEY69" s="615"/>
      <c r="EEZ69" s="615"/>
      <c r="EFA69" s="1420"/>
      <c r="EFB69" s="1420"/>
      <c r="EFC69" s="1420"/>
      <c r="EFD69" s="868"/>
      <c r="EFE69" s="615"/>
      <c r="EFF69" s="615"/>
      <c r="EFG69" s="615"/>
      <c r="EFH69" s="869"/>
      <c r="EFI69" s="615"/>
      <c r="EFJ69" s="615"/>
      <c r="EFK69" s="615"/>
      <c r="EFL69" s="615"/>
      <c r="EFM69" s="615"/>
      <c r="EFN69" s="615"/>
      <c r="EFO69" s="615"/>
      <c r="EFP69" s="615"/>
      <c r="EFQ69" s="615"/>
      <c r="EFR69" s="1420"/>
      <c r="EFS69" s="1420"/>
      <c r="EFT69" s="1420"/>
      <c r="EFU69" s="868"/>
      <c r="EFV69" s="615"/>
      <c r="EFW69" s="615"/>
      <c r="EFX69" s="615"/>
      <c r="EFY69" s="869"/>
      <c r="EFZ69" s="615"/>
      <c r="EGA69" s="615"/>
      <c r="EGB69" s="615"/>
      <c r="EGC69" s="615"/>
      <c r="EGD69" s="615"/>
      <c r="EGE69" s="615"/>
      <c r="EGF69" s="615"/>
      <c r="EGG69" s="615"/>
      <c r="EGH69" s="615"/>
      <c r="EGI69" s="1420"/>
      <c r="EGJ69" s="1420"/>
      <c r="EGK69" s="1420"/>
      <c r="EGL69" s="868"/>
      <c r="EGM69" s="615"/>
      <c r="EGN69" s="615"/>
      <c r="EGO69" s="615"/>
      <c r="EGP69" s="869"/>
      <c r="EGQ69" s="615"/>
      <c r="EGR69" s="615"/>
      <c r="EGS69" s="615"/>
      <c r="EGT69" s="615"/>
      <c r="EGU69" s="615"/>
      <c r="EGV69" s="615"/>
      <c r="EGW69" s="615"/>
      <c r="EGX69" s="615"/>
      <c r="EGY69" s="615"/>
      <c r="EGZ69" s="1420"/>
      <c r="EHA69" s="1420"/>
      <c r="EHB69" s="1420"/>
      <c r="EHC69" s="868"/>
      <c r="EHD69" s="615"/>
      <c r="EHE69" s="615"/>
      <c r="EHF69" s="615"/>
      <c r="EHG69" s="869"/>
      <c r="EHH69" s="615"/>
      <c r="EHI69" s="615"/>
      <c r="EHJ69" s="615"/>
      <c r="EHK69" s="615"/>
      <c r="EHL69" s="615"/>
      <c r="EHM69" s="615"/>
      <c r="EHN69" s="615"/>
      <c r="EHO69" s="615"/>
      <c r="EHP69" s="615"/>
      <c r="EHQ69" s="1420"/>
      <c r="EHR69" s="1420"/>
      <c r="EHS69" s="1420"/>
      <c r="EHT69" s="868"/>
      <c r="EHU69" s="615"/>
      <c r="EHV69" s="615"/>
      <c r="EHW69" s="615"/>
      <c r="EHX69" s="869"/>
      <c r="EHY69" s="615"/>
      <c r="EHZ69" s="615"/>
      <c r="EIA69" s="615"/>
      <c r="EIB69" s="615"/>
      <c r="EIC69" s="615"/>
      <c r="EID69" s="615"/>
      <c r="EIE69" s="615"/>
      <c r="EIF69" s="615"/>
      <c r="EIG69" s="615"/>
      <c r="EIH69" s="1420"/>
      <c r="EII69" s="1420"/>
      <c r="EIJ69" s="1420"/>
      <c r="EIK69" s="868"/>
      <c r="EIL69" s="615"/>
      <c r="EIM69" s="615"/>
      <c r="EIN69" s="615"/>
      <c r="EIO69" s="869"/>
      <c r="EIP69" s="615"/>
      <c r="EIQ69" s="615"/>
      <c r="EIR69" s="615"/>
      <c r="EIS69" s="615"/>
      <c r="EIT69" s="615"/>
      <c r="EIU69" s="615"/>
      <c r="EIV69" s="615"/>
      <c r="EIW69" s="615"/>
      <c r="EIX69" s="615"/>
      <c r="EIY69" s="1420"/>
      <c r="EIZ69" s="1420"/>
      <c r="EJA69" s="1420"/>
      <c r="EJB69" s="868"/>
      <c r="EJC69" s="615"/>
      <c r="EJD69" s="615"/>
      <c r="EJE69" s="615"/>
      <c r="EJF69" s="869"/>
      <c r="EJG69" s="615"/>
      <c r="EJH69" s="615"/>
      <c r="EJI69" s="615"/>
      <c r="EJJ69" s="615"/>
      <c r="EJK69" s="615"/>
      <c r="EJL69" s="615"/>
      <c r="EJM69" s="615"/>
      <c r="EJN69" s="615"/>
      <c r="EJO69" s="615"/>
      <c r="EJP69" s="1420"/>
      <c r="EJQ69" s="1420"/>
      <c r="EJR69" s="1420"/>
      <c r="EJS69" s="868"/>
      <c r="EJT69" s="615"/>
      <c r="EJU69" s="615"/>
      <c r="EJV69" s="615"/>
      <c r="EJW69" s="869"/>
      <c r="EJX69" s="615"/>
      <c r="EJY69" s="615"/>
      <c r="EJZ69" s="615"/>
      <c r="EKA69" s="615"/>
      <c r="EKB69" s="615"/>
      <c r="EKC69" s="615"/>
      <c r="EKD69" s="615"/>
      <c r="EKE69" s="615"/>
      <c r="EKF69" s="615"/>
      <c r="EKG69" s="1420"/>
      <c r="EKH69" s="1420"/>
      <c r="EKI69" s="1420"/>
      <c r="EKJ69" s="868"/>
      <c r="EKK69" s="615"/>
      <c r="EKL69" s="615"/>
      <c r="EKM69" s="615"/>
      <c r="EKN69" s="869"/>
      <c r="EKO69" s="615"/>
      <c r="EKP69" s="615"/>
      <c r="EKQ69" s="615"/>
      <c r="EKR69" s="615"/>
      <c r="EKS69" s="615"/>
      <c r="EKT69" s="615"/>
      <c r="EKU69" s="615"/>
      <c r="EKV69" s="615"/>
      <c r="EKW69" s="615"/>
      <c r="EKX69" s="1420"/>
      <c r="EKY69" s="1420"/>
      <c r="EKZ69" s="1420"/>
      <c r="ELA69" s="868"/>
      <c r="ELB69" s="615"/>
      <c r="ELC69" s="615"/>
      <c r="ELD69" s="615"/>
      <c r="ELE69" s="869"/>
      <c r="ELF69" s="615"/>
      <c r="ELG69" s="615"/>
      <c r="ELH69" s="615"/>
      <c r="ELI69" s="615"/>
      <c r="ELJ69" s="615"/>
      <c r="ELK69" s="615"/>
      <c r="ELL69" s="615"/>
      <c r="ELM69" s="615"/>
      <c r="ELN69" s="615"/>
      <c r="ELO69" s="1420"/>
      <c r="ELP69" s="1420"/>
      <c r="ELQ69" s="1420"/>
      <c r="ELR69" s="868"/>
      <c r="ELS69" s="615"/>
      <c r="ELT69" s="615"/>
      <c r="ELU69" s="615"/>
      <c r="ELV69" s="869"/>
      <c r="ELW69" s="615"/>
      <c r="ELX69" s="615"/>
      <c r="ELY69" s="615"/>
      <c r="ELZ69" s="615"/>
      <c r="EMA69" s="615"/>
      <c r="EMB69" s="615"/>
      <c r="EMC69" s="615"/>
      <c r="EMD69" s="615"/>
      <c r="EME69" s="615"/>
      <c r="EMF69" s="1420"/>
      <c r="EMG69" s="1420"/>
      <c r="EMH69" s="1420"/>
      <c r="EMI69" s="868"/>
      <c r="EMJ69" s="615"/>
      <c r="EMK69" s="615"/>
      <c r="EML69" s="615"/>
      <c r="EMM69" s="869"/>
      <c r="EMN69" s="615"/>
      <c r="EMO69" s="615"/>
      <c r="EMP69" s="615"/>
      <c r="EMQ69" s="615"/>
      <c r="EMR69" s="615"/>
      <c r="EMS69" s="615"/>
      <c r="EMT69" s="615"/>
      <c r="EMU69" s="615"/>
      <c r="EMV69" s="615"/>
      <c r="EMW69" s="1420"/>
      <c r="EMX69" s="1420"/>
      <c r="EMY69" s="1420"/>
      <c r="EMZ69" s="868"/>
      <c r="ENA69" s="615"/>
      <c r="ENB69" s="615"/>
      <c r="ENC69" s="615"/>
      <c r="END69" s="869"/>
      <c r="ENE69" s="615"/>
      <c r="ENF69" s="615"/>
      <c r="ENG69" s="615"/>
      <c r="ENH69" s="615"/>
      <c r="ENI69" s="615"/>
      <c r="ENJ69" s="615"/>
      <c r="ENK69" s="615"/>
      <c r="ENL69" s="615"/>
      <c r="ENM69" s="615"/>
      <c r="ENN69" s="1420"/>
      <c r="ENO69" s="1420"/>
      <c r="ENP69" s="1420"/>
      <c r="ENQ69" s="868"/>
      <c r="ENR69" s="615"/>
      <c r="ENS69" s="615"/>
      <c r="ENT69" s="615"/>
      <c r="ENU69" s="869"/>
      <c r="ENV69" s="615"/>
      <c r="ENW69" s="615"/>
      <c r="ENX69" s="615"/>
      <c r="ENY69" s="615"/>
      <c r="ENZ69" s="615"/>
      <c r="EOA69" s="615"/>
      <c r="EOB69" s="615"/>
      <c r="EOC69" s="615"/>
      <c r="EOD69" s="615"/>
      <c r="EOE69" s="1420"/>
      <c r="EOF69" s="1420"/>
      <c r="EOG69" s="1420"/>
      <c r="EOH69" s="868"/>
      <c r="EOI69" s="615"/>
      <c r="EOJ69" s="615"/>
      <c r="EOK69" s="615"/>
      <c r="EOL69" s="869"/>
      <c r="EOM69" s="615"/>
      <c r="EON69" s="615"/>
      <c r="EOO69" s="615"/>
      <c r="EOP69" s="615"/>
      <c r="EOQ69" s="615"/>
      <c r="EOR69" s="615"/>
      <c r="EOS69" s="615"/>
      <c r="EOT69" s="615"/>
      <c r="EOU69" s="615"/>
      <c r="EOV69" s="1420"/>
      <c r="EOW69" s="1420"/>
      <c r="EOX69" s="1420"/>
      <c r="EOY69" s="868"/>
      <c r="EOZ69" s="615"/>
      <c r="EPA69" s="615"/>
      <c r="EPB69" s="615"/>
      <c r="EPC69" s="869"/>
      <c r="EPD69" s="615"/>
      <c r="EPE69" s="615"/>
      <c r="EPF69" s="615"/>
      <c r="EPG69" s="615"/>
      <c r="EPH69" s="615"/>
      <c r="EPI69" s="615"/>
      <c r="EPJ69" s="615"/>
      <c r="EPK69" s="615"/>
      <c r="EPL69" s="615"/>
      <c r="EPM69" s="1420"/>
      <c r="EPN69" s="1420"/>
      <c r="EPO69" s="1420"/>
      <c r="EPP69" s="868"/>
      <c r="EPQ69" s="615"/>
      <c r="EPR69" s="615"/>
      <c r="EPS69" s="615"/>
      <c r="EPT69" s="869"/>
      <c r="EPU69" s="615"/>
      <c r="EPV69" s="615"/>
      <c r="EPW69" s="615"/>
      <c r="EPX69" s="615"/>
      <c r="EPY69" s="615"/>
      <c r="EPZ69" s="615"/>
      <c r="EQA69" s="615"/>
      <c r="EQB69" s="615"/>
      <c r="EQC69" s="615"/>
      <c r="EQD69" s="1420"/>
      <c r="EQE69" s="1420"/>
      <c r="EQF69" s="1420"/>
      <c r="EQG69" s="868"/>
      <c r="EQH69" s="615"/>
      <c r="EQI69" s="615"/>
      <c r="EQJ69" s="615"/>
      <c r="EQK69" s="869"/>
      <c r="EQL69" s="615"/>
      <c r="EQM69" s="615"/>
      <c r="EQN69" s="615"/>
      <c r="EQO69" s="615"/>
      <c r="EQP69" s="615"/>
      <c r="EQQ69" s="615"/>
      <c r="EQR69" s="615"/>
      <c r="EQS69" s="615"/>
      <c r="EQT69" s="615"/>
      <c r="EQU69" s="1420"/>
      <c r="EQV69" s="1420"/>
      <c r="EQW69" s="1420"/>
      <c r="EQX69" s="868"/>
      <c r="EQY69" s="615"/>
      <c r="EQZ69" s="615"/>
      <c r="ERA69" s="615"/>
      <c r="ERB69" s="869"/>
      <c r="ERC69" s="615"/>
      <c r="ERD69" s="615"/>
      <c r="ERE69" s="615"/>
      <c r="ERF69" s="615"/>
      <c r="ERG69" s="615"/>
      <c r="ERH69" s="615"/>
      <c r="ERI69" s="615"/>
      <c r="ERJ69" s="615"/>
      <c r="ERK69" s="615"/>
      <c r="ERL69" s="1420"/>
      <c r="ERM69" s="1420"/>
      <c r="ERN69" s="1420"/>
      <c r="ERO69" s="868"/>
      <c r="ERP69" s="615"/>
      <c r="ERQ69" s="615"/>
      <c r="ERR69" s="615"/>
      <c r="ERS69" s="869"/>
      <c r="ERT69" s="615"/>
      <c r="ERU69" s="615"/>
      <c r="ERV69" s="615"/>
      <c r="ERW69" s="615"/>
      <c r="ERX69" s="615"/>
      <c r="ERY69" s="615"/>
      <c r="ERZ69" s="615"/>
      <c r="ESA69" s="615"/>
      <c r="ESB69" s="615"/>
      <c r="ESC69" s="1420"/>
      <c r="ESD69" s="1420"/>
      <c r="ESE69" s="1420"/>
      <c r="ESF69" s="868"/>
      <c r="ESG69" s="615"/>
      <c r="ESH69" s="615"/>
      <c r="ESI69" s="615"/>
      <c r="ESJ69" s="869"/>
      <c r="ESK69" s="615"/>
      <c r="ESL69" s="615"/>
      <c r="ESM69" s="615"/>
      <c r="ESN69" s="615"/>
      <c r="ESO69" s="615"/>
      <c r="ESP69" s="615"/>
      <c r="ESQ69" s="615"/>
      <c r="ESR69" s="615"/>
      <c r="ESS69" s="615"/>
      <c r="EST69" s="1420"/>
      <c r="ESU69" s="1420"/>
      <c r="ESV69" s="1420"/>
      <c r="ESW69" s="868"/>
      <c r="ESX69" s="615"/>
      <c r="ESY69" s="615"/>
      <c r="ESZ69" s="615"/>
      <c r="ETA69" s="869"/>
      <c r="ETB69" s="615"/>
      <c r="ETC69" s="615"/>
      <c r="ETD69" s="615"/>
      <c r="ETE69" s="615"/>
      <c r="ETF69" s="615"/>
      <c r="ETG69" s="615"/>
      <c r="ETH69" s="615"/>
      <c r="ETI69" s="615"/>
      <c r="ETJ69" s="615"/>
      <c r="ETK69" s="1420"/>
      <c r="ETL69" s="1420"/>
      <c r="ETM69" s="1420"/>
      <c r="ETN69" s="868"/>
      <c r="ETO69" s="615"/>
      <c r="ETP69" s="615"/>
      <c r="ETQ69" s="615"/>
      <c r="ETR69" s="869"/>
      <c r="ETS69" s="615"/>
      <c r="ETT69" s="615"/>
      <c r="ETU69" s="615"/>
      <c r="ETV69" s="615"/>
      <c r="ETW69" s="615"/>
      <c r="ETX69" s="615"/>
      <c r="ETY69" s="615"/>
      <c r="ETZ69" s="615"/>
      <c r="EUA69" s="615"/>
      <c r="EUB69" s="1420"/>
      <c r="EUC69" s="1420"/>
      <c r="EUD69" s="1420"/>
      <c r="EUE69" s="868"/>
      <c r="EUF69" s="615"/>
      <c r="EUG69" s="615"/>
      <c r="EUH69" s="615"/>
      <c r="EUI69" s="869"/>
      <c r="EUJ69" s="615"/>
      <c r="EUK69" s="615"/>
      <c r="EUL69" s="615"/>
      <c r="EUM69" s="615"/>
      <c r="EUN69" s="615"/>
      <c r="EUO69" s="615"/>
      <c r="EUP69" s="615"/>
      <c r="EUQ69" s="615"/>
      <c r="EUR69" s="615"/>
      <c r="EUS69" s="1420"/>
      <c r="EUT69" s="1420"/>
      <c r="EUU69" s="1420"/>
      <c r="EUV69" s="868"/>
      <c r="EUW69" s="615"/>
      <c r="EUX69" s="615"/>
      <c r="EUY69" s="615"/>
      <c r="EUZ69" s="869"/>
      <c r="EVA69" s="615"/>
      <c r="EVB69" s="615"/>
      <c r="EVC69" s="615"/>
      <c r="EVD69" s="615"/>
      <c r="EVE69" s="615"/>
      <c r="EVF69" s="615"/>
      <c r="EVG69" s="615"/>
      <c r="EVH69" s="615"/>
      <c r="EVI69" s="615"/>
      <c r="EVJ69" s="1420"/>
      <c r="EVK69" s="1420"/>
      <c r="EVL69" s="1420"/>
      <c r="EVM69" s="868"/>
      <c r="EVN69" s="615"/>
      <c r="EVO69" s="615"/>
      <c r="EVP69" s="615"/>
      <c r="EVQ69" s="869"/>
      <c r="EVR69" s="615"/>
      <c r="EVS69" s="615"/>
      <c r="EVT69" s="615"/>
      <c r="EVU69" s="615"/>
      <c r="EVV69" s="615"/>
      <c r="EVW69" s="615"/>
      <c r="EVX69" s="615"/>
      <c r="EVY69" s="615"/>
      <c r="EVZ69" s="615"/>
      <c r="EWA69" s="1420"/>
      <c r="EWB69" s="1420"/>
      <c r="EWC69" s="1420"/>
      <c r="EWD69" s="868"/>
      <c r="EWE69" s="615"/>
      <c r="EWF69" s="615"/>
      <c r="EWG69" s="615"/>
      <c r="EWH69" s="869"/>
      <c r="EWI69" s="615"/>
      <c r="EWJ69" s="615"/>
      <c r="EWK69" s="615"/>
      <c r="EWL69" s="615"/>
      <c r="EWM69" s="615"/>
      <c r="EWN69" s="615"/>
      <c r="EWO69" s="615"/>
      <c r="EWP69" s="615"/>
      <c r="EWQ69" s="615"/>
      <c r="EWR69" s="1420"/>
      <c r="EWS69" s="1420"/>
      <c r="EWT69" s="1420"/>
      <c r="EWU69" s="868"/>
      <c r="EWV69" s="615"/>
      <c r="EWW69" s="615"/>
      <c r="EWX69" s="615"/>
      <c r="EWY69" s="869"/>
      <c r="EWZ69" s="615"/>
      <c r="EXA69" s="615"/>
      <c r="EXB69" s="615"/>
      <c r="EXC69" s="615"/>
      <c r="EXD69" s="615"/>
      <c r="EXE69" s="615"/>
      <c r="EXF69" s="615"/>
      <c r="EXG69" s="615"/>
      <c r="EXH69" s="615"/>
      <c r="EXI69" s="1420"/>
      <c r="EXJ69" s="1420"/>
      <c r="EXK69" s="1420"/>
      <c r="EXL69" s="868"/>
      <c r="EXM69" s="615"/>
      <c r="EXN69" s="615"/>
      <c r="EXO69" s="615"/>
      <c r="EXP69" s="869"/>
      <c r="EXQ69" s="615"/>
      <c r="EXR69" s="615"/>
      <c r="EXS69" s="615"/>
      <c r="EXT69" s="615"/>
      <c r="EXU69" s="615"/>
      <c r="EXV69" s="615"/>
      <c r="EXW69" s="615"/>
      <c r="EXX69" s="615"/>
      <c r="EXY69" s="615"/>
      <c r="EXZ69" s="1420"/>
      <c r="EYA69" s="1420"/>
      <c r="EYB69" s="1420"/>
      <c r="EYC69" s="868"/>
      <c r="EYD69" s="615"/>
      <c r="EYE69" s="615"/>
      <c r="EYF69" s="615"/>
      <c r="EYG69" s="869"/>
      <c r="EYH69" s="615"/>
      <c r="EYI69" s="615"/>
      <c r="EYJ69" s="615"/>
      <c r="EYK69" s="615"/>
      <c r="EYL69" s="615"/>
      <c r="EYM69" s="615"/>
      <c r="EYN69" s="615"/>
      <c r="EYO69" s="615"/>
      <c r="EYP69" s="615"/>
      <c r="EYQ69" s="1420"/>
      <c r="EYR69" s="1420"/>
      <c r="EYS69" s="1420"/>
      <c r="EYT69" s="868"/>
      <c r="EYU69" s="615"/>
      <c r="EYV69" s="615"/>
      <c r="EYW69" s="615"/>
      <c r="EYX69" s="869"/>
      <c r="EYY69" s="615"/>
      <c r="EYZ69" s="615"/>
      <c r="EZA69" s="615"/>
      <c r="EZB69" s="615"/>
      <c r="EZC69" s="615"/>
      <c r="EZD69" s="615"/>
      <c r="EZE69" s="615"/>
      <c r="EZF69" s="615"/>
      <c r="EZG69" s="615"/>
      <c r="EZH69" s="1420"/>
      <c r="EZI69" s="1420"/>
      <c r="EZJ69" s="1420"/>
      <c r="EZK69" s="868"/>
      <c r="EZL69" s="615"/>
      <c r="EZM69" s="615"/>
      <c r="EZN69" s="615"/>
      <c r="EZO69" s="869"/>
      <c r="EZP69" s="615"/>
      <c r="EZQ69" s="615"/>
      <c r="EZR69" s="615"/>
      <c r="EZS69" s="615"/>
      <c r="EZT69" s="615"/>
      <c r="EZU69" s="615"/>
      <c r="EZV69" s="615"/>
      <c r="EZW69" s="615"/>
      <c r="EZX69" s="615"/>
      <c r="EZY69" s="1420"/>
      <c r="EZZ69" s="1420"/>
      <c r="FAA69" s="1420"/>
      <c r="FAB69" s="868"/>
      <c r="FAC69" s="615"/>
      <c r="FAD69" s="615"/>
      <c r="FAE69" s="615"/>
      <c r="FAF69" s="869"/>
      <c r="FAG69" s="615"/>
      <c r="FAH69" s="615"/>
      <c r="FAI69" s="615"/>
      <c r="FAJ69" s="615"/>
      <c r="FAK69" s="615"/>
      <c r="FAL69" s="615"/>
      <c r="FAM69" s="615"/>
      <c r="FAN69" s="615"/>
      <c r="FAO69" s="615"/>
      <c r="FAP69" s="1420"/>
      <c r="FAQ69" s="1420"/>
      <c r="FAR69" s="1420"/>
      <c r="FAS69" s="868"/>
      <c r="FAT69" s="615"/>
      <c r="FAU69" s="615"/>
      <c r="FAV69" s="615"/>
      <c r="FAW69" s="869"/>
      <c r="FAX69" s="615"/>
      <c r="FAY69" s="615"/>
      <c r="FAZ69" s="615"/>
      <c r="FBA69" s="615"/>
      <c r="FBB69" s="615"/>
      <c r="FBC69" s="615"/>
      <c r="FBD69" s="615"/>
      <c r="FBE69" s="615"/>
      <c r="FBF69" s="615"/>
      <c r="FBG69" s="1420"/>
      <c r="FBH69" s="1420"/>
      <c r="FBI69" s="1420"/>
      <c r="FBJ69" s="868"/>
      <c r="FBK69" s="615"/>
      <c r="FBL69" s="615"/>
      <c r="FBM69" s="615"/>
      <c r="FBN69" s="869"/>
      <c r="FBO69" s="615"/>
      <c r="FBP69" s="615"/>
      <c r="FBQ69" s="615"/>
      <c r="FBR69" s="615"/>
      <c r="FBS69" s="615"/>
      <c r="FBT69" s="615"/>
      <c r="FBU69" s="615"/>
      <c r="FBV69" s="615"/>
      <c r="FBW69" s="615"/>
      <c r="FBX69" s="1420"/>
      <c r="FBY69" s="1420"/>
      <c r="FBZ69" s="1420"/>
      <c r="FCA69" s="868"/>
      <c r="FCB69" s="615"/>
      <c r="FCC69" s="615"/>
      <c r="FCD69" s="615"/>
      <c r="FCE69" s="869"/>
      <c r="FCF69" s="615"/>
      <c r="FCG69" s="615"/>
      <c r="FCH69" s="615"/>
      <c r="FCI69" s="615"/>
      <c r="FCJ69" s="615"/>
      <c r="FCK69" s="615"/>
      <c r="FCL69" s="615"/>
      <c r="FCM69" s="615"/>
      <c r="FCN69" s="615"/>
      <c r="FCO69" s="1420"/>
      <c r="FCP69" s="1420"/>
      <c r="FCQ69" s="1420"/>
      <c r="FCR69" s="868"/>
      <c r="FCS69" s="615"/>
      <c r="FCT69" s="615"/>
      <c r="FCU69" s="615"/>
      <c r="FCV69" s="869"/>
      <c r="FCW69" s="615"/>
      <c r="FCX69" s="615"/>
      <c r="FCY69" s="615"/>
      <c r="FCZ69" s="615"/>
      <c r="FDA69" s="615"/>
      <c r="FDB69" s="615"/>
      <c r="FDC69" s="615"/>
      <c r="FDD69" s="615"/>
      <c r="FDE69" s="615"/>
      <c r="FDF69" s="1420"/>
      <c r="FDG69" s="1420"/>
      <c r="FDH69" s="1420"/>
      <c r="FDI69" s="868"/>
      <c r="FDJ69" s="615"/>
      <c r="FDK69" s="615"/>
      <c r="FDL69" s="615"/>
      <c r="FDM69" s="869"/>
      <c r="FDN69" s="615"/>
      <c r="FDO69" s="615"/>
      <c r="FDP69" s="615"/>
      <c r="FDQ69" s="615"/>
      <c r="FDR69" s="615"/>
      <c r="FDS69" s="615"/>
      <c r="FDT69" s="615"/>
      <c r="FDU69" s="615"/>
      <c r="FDV69" s="615"/>
      <c r="FDW69" s="1420"/>
      <c r="FDX69" s="1420"/>
      <c r="FDY69" s="1420"/>
      <c r="FDZ69" s="868"/>
      <c r="FEA69" s="615"/>
      <c r="FEB69" s="615"/>
      <c r="FEC69" s="615"/>
      <c r="FED69" s="869"/>
      <c r="FEE69" s="615"/>
      <c r="FEF69" s="615"/>
      <c r="FEG69" s="615"/>
      <c r="FEH69" s="615"/>
      <c r="FEI69" s="615"/>
      <c r="FEJ69" s="615"/>
      <c r="FEK69" s="615"/>
      <c r="FEL69" s="615"/>
      <c r="FEM69" s="615"/>
      <c r="FEN69" s="1420"/>
      <c r="FEO69" s="1420"/>
      <c r="FEP69" s="1420"/>
      <c r="FEQ69" s="868"/>
      <c r="FER69" s="615"/>
      <c r="FES69" s="615"/>
      <c r="FET69" s="615"/>
      <c r="FEU69" s="869"/>
      <c r="FEV69" s="615"/>
      <c r="FEW69" s="615"/>
      <c r="FEX69" s="615"/>
      <c r="FEY69" s="615"/>
      <c r="FEZ69" s="615"/>
      <c r="FFA69" s="615"/>
      <c r="FFB69" s="615"/>
      <c r="FFC69" s="615"/>
      <c r="FFD69" s="615"/>
      <c r="FFE69" s="1420"/>
      <c r="FFF69" s="1420"/>
      <c r="FFG69" s="1420"/>
      <c r="FFH69" s="868"/>
      <c r="FFI69" s="615"/>
      <c r="FFJ69" s="615"/>
      <c r="FFK69" s="615"/>
      <c r="FFL69" s="869"/>
      <c r="FFM69" s="615"/>
      <c r="FFN69" s="615"/>
      <c r="FFO69" s="615"/>
      <c r="FFP69" s="615"/>
      <c r="FFQ69" s="615"/>
      <c r="FFR69" s="615"/>
      <c r="FFS69" s="615"/>
      <c r="FFT69" s="615"/>
      <c r="FFU69" s="615"/>
      <c r="FFV69" s="1420"/>
      <c r="FFW69" s="1420"/>
      <c r="FFX69" s="1420"/>
      <c r="FFY69" s="868"/>
      <c r="FFZ69" s="615"/>
      <c r="FGA69" s="615"/>
      <c r="FGB69" s="615"/>
      <c r="FGC69" s="869"/>
      <c r="FGD69" s="615"/>
      <c r="FGE69" s="615"/>
      <c r="FGF69" s="615"/>
      <c r="FGG69" s="615"/>
      <c r="FGH69" s="615"/>
      <c r="FGI69" s="615"/>
      <c r="FGJ69" s="615"/>
      <c r="FGK69" s="615"/>
      <c r="FGL69" s="615"/>
      <c r="FGM69" s="1420"/>
      <c r="FGN69" s="1420"/>
      <c r="FGO69" s="1420"/>
      <c r="FGP69" s="868"/>
      <c r="FGQ69" s="615"/>
      <c r="FGR69" s="615"/>
      <c r="FGS69" s="615"/>
      <c r="FGT69" s="869"/>
      <c r="FGU69" s="615"/>
      <c r="FGV69" s="615"/>
      <c r="FGW69" s="615"/>
      <c r="FGX69" s="615"/>
      <c r="FGY69" s="615"/>
      <c r="FGZ69" s="615"/>
      <c r="FHA69" s="615"/>
      <c r="FHB69" s="615"/>
      <c r="FHC69" s="615"/>
      <c r="FHD69" s="1420"/>
      <c r="FHE69" s="1420"/>
      <c r="FHF69" s="1420"/>
      <c r="FHG69" s="868"/>
      <c r="FHH69" s="615"/>
      <c r="FHI69" s="615"/>
      <c r="FHJ69" s="615"/>
      <c r="FHK69" s="869"/>
      <c r="FHL69" s="615"/>
      <c r="FHM69" s="615"/>
      <c r="FHN69" s="615"/>
      <c r="FHO69" s="615"/>
      <c r="FHP69" s="615"/>
      <c r="FHQ69" s="615"/>
      <c r="FHR69" s="615"/>
      <c r="FHS69" s="615"/>
      <c r="FHT69" s="615"/>
      <c r="FHU69" s="1420"/>
      <c r="FHV69" s="1420"/>
      <c r="FHW69" s="1420"/>
      <c r="FHX69" s="868"/>
      <c r="FHY69" s="615"/>
      <c r="FHZ69" s="615"/>
      <c r="FIA69" s="615"/>
      <c r="FIB69" s="869"/>
      <c r="FIC69" s="615"/>
      <c r="FID69" s="615"/>
      <c r="FIE69" s="615"/>
      <c r="FIF69" s="615"/>
      <c r="FIG69" s="615"/>
      <c r="FIH69" s="615"/>
      <c r="FII69" s="615"/>
      <c r="FIJ69" s="615"/>
      <c r="FIK69" s="615"/>
      <c r="FIL69" s="1420"/>
      <c r="FIM69" s="1420"/>
      <c r="FIN69" s="1420"/>
      <c r="FIO69" s="868"/>
      <c r="FIP69" s="615"/>
      <c r="FIQ69" s="615"/>
      <c r="FIR69" s="615"/>
      <c r="FIS69" s="869"/>
      <c r="FIT69" s="615"/>
      <c r="FIU69" s="615"/>
      <c r="FIV69" s="615"/>
      <c r="FIW69" s="615"/>
      <c r="FIX69" s="615"/>
      <c r="FIY69" s="615"/>
      <c r="FIZ69" s="615"/>
      <c r="FJA69" s="615"/>
      <c r="FJB69" s="615"/>
      <c r="FJC69" s="1420"/>
      <c r="FJD69" s="1420"/>
      <c r="FJE69" s="1420"/>
      <c r="FJF69" s="868"/>
      <c r="FJG69" s="615"/>
      <c r="FJH69" s="615"/>
      <c r="FJI69" s="615"/>
      <c r="FJJ69" s="869"/>
      <c r="FJK69" s="615"/>
      <c r="FJL69" s="615"/>
      <c r="FJM69" s="615"/>
      <c r="FJN69" s="615"/>
      <c r="FJO69" s="615"/>
      <c r="FJP69" s="615"/>
      <c r="FJQ69" s="615"/>
      <c r="FJR69" s="615"/>
      <c r="FJS69" s="615"/>
      <c r="FJT69" s="1420"/>
      <c r="FJU69" s="1420"/>
      <c r="FJV69" s="1420"/>
      <c r="FJW69" s="868"/>
      <c r="FJX69" s="615"/>
      <c r="FJY69" s="615"/>
      <c r="FJZ69" s="615"/>
      <c r="FKA69" s="869"/>
      <c r="FKB69" s="615"/>
      <c r="FKC69" s="615"/>
      <c r="FKD69" s="615"/>
      <c r="FKE69" s="615"/>
      <c r="FKF69" s="615"/>
      <c r="FKG69" s="615"/>
      <c r="FKH69" s="615"/>
      <c r="FKI69" s="615"/>
      <c r="FKJ69" s="615"/>
      <c r="FKK69" s="1420"/>
      <c r="FKL69" s="1420"/>
      <c r="FKM69" s="1420"/>
      <c r="FKN69" s="868"/>
      <c r="FKO69" s="615"/>
      <c r="FKP69" s="615"/>
      <c r="FKQ69" s="615"/>
      <c r="FKR69" s="869"/>
      <c r="FKS69" s="615"/>
      <c r="FKT69" s="615"/>
      <c r="FKU69" s="615"/>
      <c r="FKV69" s="615"/>
      <c r="FKW69" s="615"/>
      <c r="FKX69" s="615"/>
      <c r="FKY69" s="615"/>
      <c r="FKZ69" s="615"/>
      <c r="FLA69" s="615"/>
      <c r="FLB69" s="1420"/>
      <c r="FLC69" s="1420"/>
      <c r="FLD69" s="1420"/>
      <c r="FLE69" s="868"/>
      <c r="FLF69" s="615"/>
      <c r="FLG69" s="615"/>
      <c r="FLH69" s="615"/>
      <c r="FLI69" s="869"/>
      <c r="FLJ69" s="615"/>
      <c r="FLK69" s="615"/>
      <c r="FLL69" s="615"/>
      <c r="FLM69" s="615"/>
      <c r="FLN69" s="615"/>
      <c r="FLO69" s="615"/>
      <c r="FLP69" s="615"/>
      <c r="FLQ69" s="615"/>
      <c r="FLR69" s="615"/>
      <c r="FLS69" s="1420"/>
      <c r="FLT69" s="1420"/>
      <c r="FLU69" s="1420"/>
      <c r="FLV69" s="868"/>
      <c r="FLW69" s="615"/>
      <c r="FLX69" s="615"/>
      <c r="FLY69" s="615"/>
      <c r="FLZ69" s="869"/>
      <c r="FMA69" s="615"/>
      <c r="FMB69" s="615"/>
      <c r="FMC69" s="615"/>
      <c r="FMD69" s="615"/>
      <c r="FME69" s="615"/>
      <c r="FMF69" s="615"/>
      <c r="FMG69" s="615"/>
      <c r="FMH69" s="615"/>
      <c r="FMI69" s="615"/>
      <c r="FMJ69" s="1420"/>
      <c r="FMK69" s="1420"/>
      <c r="FML69" s="1420"/>
      <c r="FMM69" s="868"/>
      <c r="FMN69" s="615"/>
      <c r="FMO69" s="615"/>
      <c r="FMP69" s="615"/>
      <c r="FMQ69" s="869"/>
      <c r="FMR69" s="615"/>
      <c r="FMS69" s="615"/>
      <c r="FMT69" s="615"/>
      <c r="FMU69" s="615"/>
      <c r="FMV69" s="615"/>
      <c r="FMW69" s="615"/>
      <c r="FMX69" s="615"/>
      <c r="FMY69" s="615"/>
      <c r="FMZ69" s="615"/>
      <c r="FNA69" s="1420"/>
      <c r="FNB69" s="1420"/>
      <c r="FNC69" s="1420"/>
      <c r="FND69" s="868"/>
      <c r="FNE69" s="615"/>
      <c r="FNF69" s="615"/>
      <c r="FNG69" s="615"/>
      <c r="FNH69" s="869"/>
      <c r="FNI69" s="615"/>
      <c r="FNJ69" s="615"/>
      <c r="FNK69" s="615"/>
      <c r="FNL69" s="615"/>
      <c r="FNM69" s="615"/>
      <c r="FNN69" s="615"/>
      <c r="FNO69" s="615"/>
      <c r="FNP69" s="615"/>
      <c r="FNQ69" s="615"/>
      <c r="FNR69" s="1420"/>
      <c r="FNS69" s="1420"/>
      <c r="FNT69" s="1420"/>
      <c r="FNU69" s="868"/>
      <c r="FNV69" s="615"/>
      <c r="FNW69" s="615"/>
      <c r="FNX69" s="615"/>
      <c r="FNY69" s="869"/>
      <c r="FNZ69" s="615"/>
      <c r="FOA69" s="615"/>
      <c r="FOB69" s="615"/>
      <c r="FOC69" s="615"/>
      <c r="FOD69" s="615"/>
      <c r="FOE69" s="615"/>
      <c r="FOF69" s="615"/>
      <c r="FOG69" s="615"/>
      <c r="FOH69" s="615"/>
      <c r="FOI69" s="1420"/>
      <c r="FOJ69" s="1420"/>
      <c r="FOK69" s="1420"/>
      <c r="FOL69" s="868"/>
      <c r="FOM69" s="615"/>
      <c r="FON69" s="615"/>
      <c r="FOO69" s="615"/>
      <c r="FOP69" s="869"/>
      <c r="FOQ69" s="615"/>
      <c r="FOR69" s="615"/>
      <c r="FOS69" s="615"/>
      <c r="FOT69" s="615"/>
      <c r="FOU69" s="615"/>
      <c r="FOV69" s="615"/>
      <c r="FOW69" s="615"/>
      <c r="FOX69" s="615"/>
      <c r="FOY69" s="615"/>
      <c r="FOZ69" s="1420"/>
      <c r="FPA69" s="1420"/>
      <c r="FPB69" s="1420"/>
      <c r="FPC69" s="868"/>
      <c r="FPD69" s="615"/>
      <c r="FPE69" s="615"/>
      <c r="FPF69" s="615"/>
      <c r="FPG69" s="869"/>
      <c r="FPH69" s="615"/>
      <c r="FPI69" s="615"/>
      <c r="FPJ69" s="615"/>
      <c r="FPK69" s="615"/>
      <c r="FPL69" s="615"/>
      <c r="FPM69" s="615"/>
      <c r="FPN69" s="615"/>
      <c r="FPO69" s="615"/>
      <c r="FPP69" s="615"/>
      <c r="FPQ69" s="1420"/>
      <c r="FPR69" s="1420"/>
      <c r="FPS69" s="1420"/>
      <c r="FPT69" s="868"/>
      <c r="FPU69" s="615"/>
      <c r="FPV69" s="615"/>
      <c r="FPW69" s="615"/>
      <c r="FPX69" s="869"/>
      <c r="FPY69" s="615"/>
      <c r="FPZ69" s="615"/>
      <c r="FQA69" s="615"/>
      <c r="FQB69" s="615"/>
      <c r="FQC69" s="615"/>
      <c r="FQD69" s="615"/>
      <c r="FQE69" s="615"/>
      <c r="FQF69" s="615"/>
      <c r="FQG69" s="615"/>
      <c r="FQH69" s="1420"/>
      <c r="FQI69" s="1420"/>
      <c r="FQJ69" s="1420"/>
      <c r="FQK69" s="868"/>
      <c r="FQL69" s="615"/>
      <c r="FQM69" s="615"/>
      <c r="FQN69" s="615"/>
      <c r="FQO69" s="869"/>
      <c r="FQP69" s="615"/>
      <c r="FQQ69" s="615"/>
      <c r="FQR69" s="615"/>
      <c r="FQS69" s="615"/>
      <c r="FQT69" s="615"/>
      <c r="FQU69" s="615"/>
      <c r="FQV69" s="615"/>
      <c r="FQW69" s="615"/>
      <c r="FQX69" s="615"/>
      <c r="FQY69" s="1420"/>
      <c r="FQZ69" s="1420"/>
      <c r="FRA69" s="1420"/>
      <c r="FRB69" s="868"/>
      <c r="FRC69" s="615"/>
      <c r="FRD69" s="615"/>
      <c r="FRE69" s="615"/>
      <c r="FRF69" s="869"/>
      <c r="FRG69" s="615"/>
      <c r="FRH69" s="615"/>
      <c r="FRI69" s="615"/>
      <c r="FRJ69" s="615"/>
      <c r="FRK69" s="615"/>
      <c r="FRL69" s="615"/>
      <c r="FRM69" s="615"/>
      <c r="FRN69" s="615"/>
      <c r="FRO69" s="615"/>
      <c r="FRP69" s="1420"/>
      <c r="FRQ69" s="1420"/>
      <c r="FRR69" s="1420"/>
      <c r="FRS69" s="868"/>
      <c r="FRT69" s="615"/>
      <c r="FRU69" s="615"/>
      <c r="FRV69" s="615"/>
      <c r="FRW69" s="869"/>
      <c r="FRX69" s="615"/>
      <c r="FRY69" s="615"/>
      <c r="FRZ69" s="615"/>
      <c r="FSA69" s="615"/>
      <c r="FSB69" s="615"/>
      <c r="FSC69" s="615"/>
      <c r="FSD69" s="615"/>
      <c r="FSE69" s="615"/>
      <c r="FSF69" s="615"/>
      <c r="FSG69" s="1420"/>
      <c r="FSH69" s="1420"/>
      <c r="FSI69" s="1420"/>
      <c r="FSJ69" s="868"/>
      <c r="FSK69" s="615"/>
      <c r="FSL69" s="615"/>
      <c r="FSM69" s="615"/>
      <c r="FSN69" s="869"/>
      <c r="FSO69" s="615"/>
      <c r="FSP69" s="615"/>
      <c r="FSQ69" s="615"/>
      <c r="FSR69" s="615"/>
      <c r="FSS69" s="615"/>
      <c r="FST69" s="615"/>
      <c r="FSU69" s="615"/>
      <c r="FSV69" s="615"/>
      <c r="FSW69" s="615"/>
      <c r="FSX69" s="1420"/>
      <c r="FSY69" s="1420"/>
      <c r="FSZ69" s="1420"/>
      <c r="FTA69" s="868"/>
      <c r="FTB69" s="615"/>
      <c r="FTC69" s="615"/>
      <c r="FTD69" s="615"/>
      <c r="FTE69" s="869"/>
      <c r="FTF69" s="615"/>
      <c r="FTG69" s="615"/>
      <c r="FTH69" s="615"/>
      <c r="FTI69" s="615"/>
      <c r="FTJ69" s="615"/>
      <c r="FTK69" s="615"/>
      <c r="FTL69" s="615"/>
      <c r="FTM69" s="615"/>
      <c r="FTN69" s="615"/>
      <c r="FTO69" s="1420"/>
      <c r="FTP69" s="1420"/>
      <c r="FTQ69" s="1420"/>
      <c r="FTR69" s="868"/>
      <c r="FTS69" s="615"/>
      <c r="FTT69" s="615"/>
      <c r="FTU69" s="615"/>
      <c r="FTV69" s="869"/>
      <c r="FTW69" s="615"/>
      <c r="FTX69" s="615"/>
      <c r="FTY69" s="615"/>
      <c r="FTZ69" s="615"/>
      <c r="FUA69" s="615"/>
      <c r="FUB69" s="615"/>
      <c r="FUC69" s="615"/>
      <c r="FUD69" s="615"/>
      <c r="FUE69" s="615"/>
      <c r="FUF69" s="1420"/>
      <c r="FUG69" s="1420"/>
      <c r="FUH69" s="1420"/>
      <c r="FUI69" s="868"/>
      <c r="FUJ69" s="615"/>
      <c r="FUK69" s="615"/>
      <c r="FUL69" s="615"/>
      <c r="FUM69" s="869"/>
      <c r="FUN69" s="615"/>
      <c r="FUO69" s="615"/>
      <c r="FUP69" s="615"/>
      <c r="FUQ69" s="615"/>
      <c r="FUR69" s="615"/>
      <c r="FUS69" s="615"/>
      <c r="FUT69" s="615"/>
      <c r="FUU69" s="615"/>
      <c r="FUV69" s="615"/>
      <c r="FUW69" s="1420"/>
      <c r="FUX69" s="1420"/>
      <c r="FUY69" s="1420"/>
      <c r="FUZ69" s="868"/>
      <c r="FVA69" s="615"/>
      <c r="FVB69" s="615"/>
      <c r="FVC69" s="615"/>
      <c r="FVD69" s="869"/>
      <c r="FVE69" s="615"/>
      <c r="FVF69" s="615"/>
      <c r="FVG69" s="615"/>
      <c r="FVH69" s="615"/>
      <c r="FVI69" s="615"/>
      <c r="FVJ69" s="615"/>
      <c r="FVK69" s="615"/>
      <c r="FVL69" s="615"/>
      <c r="FVM69" s="615"/>
      <c r="FVN69" s="1420"/>
      <c r="FVO69" s="1420"/>
      <c r="FVP69" s="1420"/>
      <c r="FVQ69" s="868"/>
      <c r="FVR69" s="615"/>
      <c r="FVS69" s="615"/>
      <c r="FVT69" s="615"/>
      <c r="FVU69" s="869"/>
      <c r="FVV69" s="615"/>
      <c r="FVW69" s="615"/>
      <c r="FVX69" s="615"/>
      <c r="FVY69" s="615"/>
      <c r="FVZ69" s="615"/>
      <c r="FWA69" s="615"/>
      <c r="FWB69" s="615"/>
      <c r="FWC69" s="615"/>
      <c r="FWD69" s="615"/>
      <c r="FWE69" s="1420"/>
      <c r="FWF69" s="1420"/>
      <c r="FWG69" s="1420"/>
      <c r="FWH69" s="868"/>
      <c r="FWI69" s="615"/>
      <c r="FWJ69" s="615"/>
      <c r="FWK69" s="615"/>
      <c r="FWL69" s="869"/>
      <c r="FWM69" s="615"/>
      <c r="FWN69" s="615"/>
      <c r="FWO69" s="615"/>
      <c r="FWP69" s="615"/>
      <c r="FWQ69" s="615"/>
      <c r="FWR69" s="615"/>
      <c r="FWS69" s="615"/>
      <c r="FWT69" s="615"/>
      <c r="FWU69" s="615"/>
      <c r="FWV69" s="1420"/>
      <c r="FWW69" s="1420"/>
      <c r="FWX69" s="1420"/>
      <c r="FWY69" s="868"/>
      <c r="FWZ69" s="615"/>
      <c r="FXA69" s="615"/>
      <c r="FXB69" s="615"/>
      <c r="FXC69" s="869"/>
      <c r="FXD69" s="615"/>
      <c r="FXE69" s="615"/>
      <c r="FXF69" s="615"/>
      <c r="FXG69" s="615"/>
      <c r="FXH69" s="615"/>
      <c r="FXI69" s="615"/>
      <c r="FXJ69" s="615"/>
      <c r="FXK69" s="615"/>
      <c r="FXL69" s="615"/>
      <c r="FXM69" s="1420"/>
      <c r="FXN69" s="1420"/>
      <c r="FXO69" s="1420"/>
      <c r="FXP69" s="868"/>
      <c r="FXQ69" s="615"/>
      <c r="FXR69" s="615"/>
      <c r="FXS69" s="615"/>
      <c r="FXT69" s="869"/>
      <c r="FXU69" s="615"/>
      <c r="FXV69" s="615"/>
      <c r="FXW69" s="615"/>
      <c r="FXX69" s="615"/>
      <c r="FXY69" s="615"/>
      <c r="FXZ69" s="615"/>
      <c r="FYA69" s="615"/>
      <c r="FYB69" s="615"/>
      <c r="FYC69" s="615"/>
      <c r="FYD69" s="1420"/>
      <c r="FYE69" s="1420"/>
      <c r="FYF69" s="1420"/>
      <c r="FYG69" s="868"/>
      <c r="FYH69" s="615"/>
      <c r="FYI69" s="615"/>
      <c r="FYJ69" s="615"/>
      <c r="FYK69" s="869"/>
      <c r="FYL69" s="615"/>
      <c r="FYM69" s="615"/>
      <c r="FYN69" s="615"/>
      <c r="FYO69" s="615"/>
      <c r="FYP69" s="615"/>
      <c r="FYQ69" s="615"/>
      <c r="FYR69" s="615"/>
      <c r="FYS69" s="615"/>
      <c r="FYT69" s="615"/>
      <c r="FYU69" s="1420"/>
      <c r="FYV69" s="1420"/>
      <c r="FYW69" s="1420"/>
      <c r="FYX69" s="868"/>
      <c r="FYY69" s="615"/>
      <c r="FYZ69" s="615"/>
      <c r="FZA69" s="615"/>
      <c r="FZB69" s="869"/>
      <c r="FZC69" s="615"/>
      <c r="FZD69" s="615"/>
      <c r="FZE69" s="615"/>
      <c r="FZF69" s="615"/>
      <c r="FZG69" s="615"/>
      <c r="FZH69" s="615"/>
      <c r="FZI69" s="615"/>
      <c r="FZJ69" s="615"/>
      <c r="FZK69" s="615"/>
      <c r="FZL69" s="1420"/>
      <c r="FZM69" s="1420"/>
      <c r="FZN69" s="1420"/>
      <c r="FZO69" s="868"/>
      <c r="FZP69" s="615"/>
      <c r="FZQ69" s="615"/>
      <c r="FZR69" s="615"/>
      <c r="FZS69" s="869"/>
      <c r="FZT69" s="615"/>
      <c r="FZU69" s="615"/>
      <c r="FZV69" s="615"/>
      <c r="FZW69" s="615"/>
      <c r="FZX69" s="615"/>
      <c r="FZY69" s="615"/>
      <c r="FZZ69" s="615"/>
      <c r="GAA69" s="615"/>
      <c r="GAB69" s="615"/>
      <c r="GAC69" s="1420"/>
      <c r="GAD69" s="1420"/>
      <c r="GAE69" s="1420"/>
      <c r="GAF69" s="868"/>
      <c r="GAG69" s="615"/>
      <c r="GAH69" s="615"/>
      <c r="GAI69" s="615"/>
      <c r="GAJ69" s="869"/>
      <c r="GAK69" s="615"/>
      <c r="GAL69" s="615"/>
      <c r="GAM69" s="615"/>
      <c r="GAN69" s="615"/>
      <c r="GAO69" s="615"/>
      <c r="GAP69" s="615"/>
      <c r="GAQ69" s="615"/>
      <c r="GAR69" s="615"/>
      <c r="GAS69" s="615"/>
      <c r="GAT69" s="1420"/>
      <c r="GAU69" s="1420"/>
      <c r="GAV69" s="1420"/>
      <c r="GAW69" s="868"/>
      <c r="GAX69" s="615"/>
      <c r="GAY69" s="615"/>
      <c r="GAZ69" s="615"/>
      <c r="GBA69" s="869"/>
      <c r="GBB69" s="615"/>
      <c r="GBC69" s="615"/>
      <c r="GBD69" s="615"/>
      <c r="GBE69" s="615"/>
      <c r="GBF69" s="615"/>
      <c r="GBG69" s="615"/>
      <c r="GBH69" s="615"/>
      <c r="GBI69" s="615"/>
      <c r="GBJ69" s="615"/>
      <c r="GBK69" s="1420"/>
      <c r="GBL69" s="1420"/>
      <c r="GBM69" s="1420"/>
      <c r="GBN69" s="868"/>
      <c r="GBO69" s="615"/>
      <c r="GBP69" s="615"/>
      <c r="GBQ69" s="615"/>
      <c r="GBR69" s="869"/>
      <c r="GBS69" s="615"/>
      <c r="GBT69" s="615"/>
      <c r="GBU69" s="615"/>
      <c r="GBV69" s="615"/>
      <c r="GBW69" s="615"/>
      <c r="GBX69" s="615"/>
      <c r="GBY69" s="615"/>
      <c r="GBZ69" s="615"/>
      <c r="GCA69" s="615"/>
      <c r="GCB69" s="1420"/>
      <c r="GCC69" s="1420"/>
      <c r="GCD69" s="1420"/>
      <c r="GCE69" s="868"/>
      <c r="GCF69" s="615"/>
      <c r="GCG69" s="615"/>
      <c r="GCH69" s="615"/>
      <c r="GCI69" s="869"/>
      <c r="GCJ69" s="615"/>
      <c r="GCK69" s="615"/>
      <c r="GCL69" s="615"/>
      <c r="GCM69" s="615"/>
      <c r="GCN69" s="615"/>
      <c r="GCO69" s="615"/>
      <c r="GCP69" s="615"/>
      <c r="GCQ69" s="615"/>
      <c r="GCR69" s="615"/>
      <c r="GCS69" s="1420"/>
      <c r="GCT69" s="1420"/>
      <c r="GCU69" s="1420"/>
      <c r="GCV69" s="868"/>
      <c r="GCW69" s="615"/>
      <c r="GCX69" s="615"/>
      <c r="GCY69" s="615"/>
      <c r="GCZ69" s="869"/>
      <c r="GDA69" s="615"/>
      <c r="GDB69" s="615"/>
      <c r="GDC69" s="615"/>
      <c r="GDD69" s="615"/>
      <c r="GDE69" s="615"/>
      <c r="GDF69" s="615"/>
      <c r="GDG69" s="615"/>
      <c r="GDH69" s="615"/>
      <c r="GDI69" s="615"/>
      <c r="GDJ69" s="1420"/>
      <c r="GDK69" s="1420"/>
      <c r="GDL69" s="1420"/>
      <c r="GDM69" s="868"/>
      <c r="GDN69" s="615"/>
      <c r="GDO69" s="615"/>
      <c r="GDP69" s="615"/>
      <c r="GDQ69" s="869"/>
      <c r="GDR69" s="615"/>
      <c r="GDS69" s="615"/>
      <c r="GDT69" s="615"/>
      <c r="GDU69" s="615"/>
      <c r="GDV69" s="615"/>
      <c r="GDW69" s="615"/>
      <c r="GDX69" s="615"/>
      <c r="GDY69" s="615"/>
      <c r="GDZ69" s="615"/>
      <c r="GEA69" s="1420"/>
      <c r="GEB69" s="1420"/>
      <c r="GEC69" s="1420"/>
      <c r="GED69" s="868"/>
      <c r="GEE69" s="615"/>
      <c r="GEF69" s="615"/>
      <c r="GEG69" s="615"/>
      <c r="GEH69" s="869"/>
      <c r="GEI69" s="615"/>
      <c r="GEJ69" s="615"/>
      <c r="GEK69" s="615"/>
      <c r="GEL69" s="615"/>
      <c r="GEM69" s="615"/>
      <c r="GEN69" s="615"/>
      <c r="GEO69" s="615"/>
      <c r="GEP69" s="615"/>
      <c r="GEQ69" s="615"/>
      <c r="GER69" s="1420"/>
      <c r="GES69" s="1420"/>
      <c r="GET69" s="1420"/>
      <c r="GEU69" s="868"/>
      <c r="GEV69" s="615"/>
      <c r="GEW69" s="615"/>
      <c r="GEX69" s="615"/>
      <c r="GEY69" s="869"/>
      <c r="GEZ69" s="615"/>
      <c r="GFA69" s="615"/>
      <c r="GFB69" s="615"/>
      <c r="GFC69" s="615"/>
      <c r="GFD69" s="615"/>
      <c r="GFE69" s="615"/>
      <c r="GFF69" s="615"/>
      <c r="GFG69" s="615"/>
      <c r="GFH69" s="615"/>
      <c r="GFI69" s="1420"/>
      <c r="GFJ69" s="1420"/>
      <c r="GFK69" s="1420"/>
      <c r="GFL69" s="868"/>
      <c r="GFM69" s="615"/>
      <c r="GFN69" s="615"/>
      <c r="GFO69" s="615"/>
      <c r="GFP69" s="869"/>
      <c r="GFQ69" s="615"/>
      <c r="GFR69" s="615"/>
      <c r="GFS69" s="615"/>
      <c r="GFT69" s="615"/>
      <c r="GFU69" s="615"/>
      <c r="GFV69" s="615"/>
      <c r="GFW69" s="615"/>
      <c r="GFX69" s="615"/>
      <c r="GFY69" s="615"/>
      <c r="GFZ69" s="1420"/>
      <c r="GGA69" s="1420"/>
      <c r="GGB69" s="1420"/>
      <c r="GGC69" s="868"/>
      <c r="GGD69" s="615"/>
      <c r="GGE69" s="615"/>
      <c r="GGF69" s="615"/>
      <c r="GGG69" s="869"/>
      <c r="GGH69" s="615"/>
      <c r="GGI69" s="615"/>
      <c r="GGJ69" s="615"/>
      <c r="GGK69" s="615"/>
      <c r="GGL69" s="615"/>
      <c r="GGM69" s="615"/>
      <c r="GGN69" s="615"/>
      <c r="GGO69" s="615"/>
      <c r="GGP69" s="615"/>
      <c r="GGQ69" s="1420"/>
      <c r="GGR69" s="1420"/>
      <c r="GGS69" s="1420"/>
      <c r="GGT69" s="868"/>
      <c r="GGU69" s="615"/>
      <c r="GGV69" s="615"/>
      <c r="GGW69" s="615"/>
      <c r="GGX69" s="869"/>
      <c r="GGY69" s="615"/>
      <c r="GGZ69" s="615"/>
      <c r="GHA69" s="615"/>
      <c r="GHB69" s="615"/>
      <c r="GHC69" s="615"/>
      <c r="GHD69" s="615"/>
      <c r="GHE69" s="615"/>
      <c r="GHF69" s="615"/>
      <c r="GHG69" s="615"/>
      <c r="GHH69" s="1420"/>
      <c r="GHI69" s="1420"/>
      <c r="GHJ69" s="1420"/>
      <c r="GHK69" s="868"/>
      <c r="GHL69" s="615"/>
      <c r="GHM69" s="615"/>
      <c r="GHN69" s="615"/>
      <c r="GHO69" s="869"/>
      <c r="GHP69" s="615"/>
      <c r="GHQ69" s="615"/>
      <c r="GHR69" s="615"/>
      <c r="GHS69" s="615"/>
      <c r="GHT69" s="615"/>
      <c r="GHU69" s="615"/>
      <c r="GHV69" s="615"/>
      <c r="GHW69" s="615"/>
      <c r="GHX69" s="615"/>
      <c r="GHY69" s="1420"/>
      <c r="GHZ69" s="1420"/>
      <c r="GIA69" s="1420"/>
      <c r="GIB69" s="868"/>
      <c r="GIC69" s="615"/>
      <c r="GID69" s="615"/>
      <c r="GIE69" s="615"/>
      <c r="GIF69" s="869"/>
      <c r="GIG69" s="615"/>
      <c r="GIH69" s="615"/>
      <c r="GII69" s="615"/>
      <c r="GIJ69" s="615"/>
      <c r="GIK69" s="615"/>
      <c r="GIL69" s="615"/>
      <c r="GIM69" s="615"/>
      <c r="GIN69" s="615"/>
      <c r="GIO69" s="615"/>
      <c r="GIP69" s="1420"/>
      <c r="GIQ69" s="1420"/>
      <c r="GIR69" s="1420"/>
      <c r="GIS69" s="868"/>
      <c r="GIT69" s="615"/>
      <c r="GIU69" s="615"/>
      <c r="GIV69" s="615"/>
      <c r="GIW69" s="869"/>
      <c r="GIX69" s="615"/>
      <c r="GIY69" s="615"/>
      <c r="GIZ69" s="615"/>
      <c r="GJA69" s="615"/>
      <c r="GJB69" s="615"/>
      <c r="GJC69" s="615"/>
      <c r="GJD69" s="615"/>
      <c r="GJE69" s="615"/>
      <c r="GJF69" s="615"/>
      <c r="GJG69" s="1420"/>
      <c r="GJH69" s="1420"/>
      <c r="GJI69" s="1420"/>
      <c r="GJJ69" s="868"/>
      <c r="GJK69" s="615"/>
      <c r="GJL69" s="615"/>
      <c r="GJM69" s="615"/>
      <c r="GJN69" s="869"/>
      <c r="GJO69" s="615"/>
      <c r="GJP69" s="615"/>
      <c r="GJQ69" s="615"/>
      <c r="GJR69" s="615"/>
      <c r="GJS69" s="615"/>
      <c r="GJT69" s="615"/>
      <c r="GJU69" s="615"/>
      <c r="GJV69" s="615"/>
      <c r="GJW69" s="615"/>
      <c r="GJX69" s="1420"/>
      <c r="GJY69" s="1420"/>
      <c r="GJZ69" s="1420"/>
      <c r="GKA69" s="868"/>
      <c r="GKB69" s="615"/>
      <c r="GKC69" s="615"/>
      <c r="GKD69" s="615"/>
      <c r="GKE69" s="869"/>
      <c r="GKF69" s="615"/>
      <c r="GKG69" s="615"/>
      <c r="GKH69" s="615"/>
      <c r="GKI69" s="615"/>
      <c r="GKJ69" s="615"/>
      <c r="GKK69" s="615"/>
      <c r="GKL69" s="615"/>
      <c r="GKM69" s="615"/>
      <c r="GKN69" s="615"/>
      <c r="GKO69" s="1420"/>
      <c r="GKP69" s="1420"/>
      <c r="GKQ69" s="1420"/>
      <c r="GKR69" s="868"/>
      <c r="GKS69" s="615"/>
      <c r="GKT69" s="615"/>
      <c r="GKU69" s="615"/>
      <c r="GKV69" s="869"/>
      <c r="GKW69" s="615"/>
      <c r="GKX69" s="615"/>
      <c r="GKY69" s="615"/>
      <c r="GKZ69" s="615"/>
      <c r="GLA69" s="615"/>
      <c r="GLB69" s="615"/>
      <c r="GLC69" s="615"/>
      <c r="GLD69" s="615"/>
      <c r="GLE69" s="615"/>
      <c r="GLF69" s="1420"/>
      <c r="GLG69" s="1420"/>
      <c r="GLH69" s="1420"/>
      <c r="GLI69" s="868"/>
      <c r="GLJ69" s="615"/>
      <c r="GLK69" s="615"/>
      <c r="GLL69" s="615"/>
      <c r="GLM69" s="869"/>
      <c r="GLN69" s="615"/>
      <c r="GLO69" s="615"/>
      <c r="GLP69" s="615"/>
      <c r="GLQ69" s="615"/>
      <c r="GLR69" s="615"/>
      <c r="GLS69" s="615"/>
      <c r="GLT69" s="615"/>
      <c r="GLU69" s="615"/>
      <c r="GLV69" s="615"/>
      <c r="GLW69" s="1420"/>
      <c r="GLX69" s="1420"/>
      <c r="GLY69" s="1420"/>
      <c r="GLZ69" s="868"/>
      <c r="GMA69" s="615"/>
      <c r="GMB69" s="615"/>
      <c r="GMC69" s="615"/>
      <c r="GMD69" s="869"/>
      <c r="GME69" s="615"/>
      <c r="GMF69" s="615"/>
      <c r="GMG69" s="615"/>
      <c r="GMH69" s="615"/>
      <c r="GMI69" s="615"/>
      <c r="GMJ69" s="615"/>
      <c r="GMK69" s="615"/>
      <c r="GML69" s="615"/>
      <c r="GMM69" s="615"/>
      <c r="GMN69" s="1420"/>
      <c r="GMO69" s="1420"/>
      <c r="GMP69" s="1420"/>
      <c r="GMQ69" s="868"/>
      <c r="GMR69" s="615"/>
      <c r="GMS69" s="615"/>
      <c r="GMT69" s="615"/>
      <c r="GMU69" s="869"/>
      <c r="GMV69" s="615"/>
      <c r="GMW69" s="615"/>
      <c r="GMX69" s="615"/>
      <c r="GMY69" s="615"/>
      <c r="GMZ69" s="615"/>
      <c r="GNA69" s="615"/>
      <c r="GNB69" s="615"/>
      <c r="GNC69" s="615"/>
      <c r="GND69" s="615"/>
      <c r="GNE69" s="1420"/>
      <c r="GNF69" s="1420"/>
      <c r="GNG69" s="1420"/>
      <c r="GNH69" s="868"/>
      <c r="GNI69" s="615"/>
      <c r="GNJ69" s="615"/>
      <c r="GNK69" s="615"/>
      <c r="GNL69" s="869"/>
      <c r="GNM69" s="615"/>
      <c r="GNN69" s="615"/>
      <c r="GNO69" s="615"/>
      <c r="GNP69" s="615"/>
      <c r="GNQ69" s="615"/>
      <c r="GNR69" s="615"/>
      <c r="GNS69" s="615"/>
      <c r="GNT69" s="615"/>
      <c r="GNU69" s="615"/>
      <c r="GNV69" s="1420"/>
      <c r="GNW69" s="1420"/>
      <c r="GNX69" s="1420"/>
      <c r="GNY69" s="868"/>
      <c r="GNZ69" s="615"/>
      <c r="GOA69" s="615"/>
      <c r="GOB69" s="615"/>
      <c r="GOC69" s="869"/>
      <c r="GOD69" s="615"/>
      <c r="GOE69" s="615"/>
      <c r="GOF69" s="615"/>
      <c r="GOG69" s="615"/>
      <c r="GOH69" s="615"/>
      <c r="GOI69" s="615"/>
      <c r="GOJ69" s="615"/>
      <c r="GOK69" s="615"/>
      <c r="GOL69" s="615"/>
      <c r="GOM69" s="1420"/>
      <c r="GON69" s="1420"/>
      <c r="GOO69" s="1420"/>
      <c r="GOP69" s="868"/>
      <c r="GOQ69" s="615"/>
      <c r="GOR69" s="615"/>
      <c r="GOS69" s="615"/>
      <c r="GOT69" s="869"/>
      <c r="GOU69" s="615"/>
      <c r="GOV69" s="615"/>
      <c r="GOW69" s="615"/>
      <c r="GOX69" s="615"/>
      <c r="GOY69" s="615"/>
      <c r="GOZ69" s="615"/>
      <c r="GPA69" s="615"/>
      <c r="GPB69" s="615"/>
      <c r="GPC69" s="615"/>
      <c r="GPD69" s="1420"/>
      <c r="GPE69" s="1420"/>
      <c r="GPF69" s="1420"/>
      <c r="GPG69" s="868"/>
      <c r="GPH69" s="615"/>
      <c r="GPI69" s="615"/>
      <c r="GPJ69" s="615"/>
      <c r="GPK69" s="869"/>
      <c r="GPL69" s="615"/>
      <c r="GPM69" s="615"/>
      <c r="GPN69" s="615"/>
      <c r="GPO69" s="615"/>
      <c r="GPP69" s="615"/>
      <c r="GPQ69" s="615"/>
      <c r="GPR69" s="615"/>
      <c r="GPS69" s="615"/>
      <c r="GPT69" s="615"/>
      <c r="GPU69" s="1420"/>
      <c r="GPV69" s="1420"/>
      <c r="GPW69" s="1420"/>
      <c r="GPX69" s="868"/>
      <c r="GPY69" s="615"/>
      <c r="GPZ69" s="615"/>
      <c r="GQA69" s="615"/>
      <c r="GQB69" s="869"/>
      <c r="GQC69" s="615"/>
      <c r="GQD69" s="615"/>
      <c r="GQE69" s="615"/>
      <c r="GQF69" s="615"/>
      <c r="GQG69" s="615"/>
      <c r="GQH69" s="615"/>
      <c r="GQI69" s="615"/>
      <c r="GQJ69" s="615"/>
      <c r="GQK69" s="615"/>
      <c r="GQL69" s="1420"/>
      <c r="GQM69" s="1420"/>
      <c r="GQN69" s="1420"/>
      <c r="GQO69" s="868"/>
      <c r="GQP69" s="615"/>
      <c r="GQQ69" s="615"/>
      <c r="GQR69" s="615"/>
      <c r="GQS69" s="869"/>
      <c r="GQT69" s="615"/>
      <c r="GQU69" s="615"/>
      <c r="GQV69" s="615"/>
      <c r="GQW69" s="615"/>
      <c r="GQX69" s="615"/>
      <c r="GQY69" s="615"/>
      <c r="GQZ69" s="615"/>
      <c r="GRA69" s="615"/>
      <c r="GRB69" s="615"/>
      <c r="GRC69" s="1420"/>
      <c r="GRD69" s="1420"/>
      <c r="GRE69" s="1420"/>
      <c r="GRF69" s="868"/>
      <c r="GRG69" s="615"/>
      <c r="GRH69" s="615"/>
      <c r="GRI69" s="615"/>
      <c r="GRJ69" s="869"/>
      <c r="GRK69" s="615"/>
      <c r="GRL69" s="615"/>
      <c r="GRM69" s="615"/>
      <c r="GRN69" s="615"/>
      <c r="GRO69" s="615"/>
      <c r="GRP69" s="615"/>
      <c r="GRQ69" s="615"/>
      <c r="GRR69" s="615"/>
      <c r="GRS69" s="615"/>
      <c r="GRT69" s="1420"/>
      <c r="GRU69" s="1420"/>
      <c r="GRV69" s="1420"/>
      <c r="GRW69" s="868"/>
      <c r="GRX69" s="615"/>
      <c r="GRY69" s="615"/>
      <c r="GRZ69" s="615"/>
      <c r="GSA69" s="869"/>
      <c r="GSB69" s="615"/>
      <c r="GSC69" s="615"/>
      <c r="GSD69" s="615"/>
      <c r="GSE69" s="615"/>
      <c r="GSF69" s="615"/>
      <c r="GSG69" s="615"/>
      <c r="GSH69" s="615"/>
      <c r="GSI69" s="615"/>
      <c r="GSJ69" s="615"/>
      <c r="GSK69" s="1420"/>
      <c r="GSL69" s="1420"/>
      <c r="GSM69" s="1420"/>
      <c r="GSN69" s="868"/>
      <c r="GSO69" s="615"/>
      <c r="GSP69" s="615"/>
      <c r="GSQ69" s="615"/>
      <c r="GSR69" s="869"/>
      <c r="GSS69" s="615"/>
      <c r="GST69" s="615"/>
      <c r="GSU69" s="615"/>
      <c r="GSV69" s="615"/>
      <c r="GSW69" s="615"/>
      <c r="GSX69" s="615"/>
      <c r="GSY69" s="615"/>
      <c r="GSZ69" s="615"/>
      <c r="GTA69" s="615"/>
      <c r="GTB69" s="1420"/>
      <c r="GTC69" s="1420"/>
      <c r="GTD69" s="1420"/>
      <c r="GTE69" s="868"/>
      <c r="GTF69" s="615"/>
      <c r="GTG69" s="615"/>
      <c r="GTH69" s="615"/>
      <c r="GTI69" s="869"/>
      <c r="GTJ69" s="615"/>
      <c r="GTK69" s="615"/>
      <c r="GTL69" s="615"/>
      <c r="GTM69" s="615"/>
      <c r="GTN69" s="615"/>
      <c r="GTO69" s="615"/>
      <c r="GTP69" s="615"/>
      <c r="GTQ69" s="615"/>
      <c r="GTR69" s="615"/>
      <c r="GTS69" s="1420"/>
      <c r="GTT69" s="1420"/>
      <c r="GTU69" s="1420"/>
      <c r="GTV69" s="868"/>
      <c r="GTW69" s="615"/>
      <c r="GTX69" s="615"/>
      <c r="GTY69" s="615"/>
      <c r="GTZ69" s="869"/>
      <c r="GUA69" s="615"/>
      <c r="GUB69" s="615"/>
      <c r="GUC69" s="615"/>
      <c r="GUD69" s="615"/>
      <c r="GUE69" s="615"/>
      <c r="GUF69" s="615"/>
      <c r="GUG69" s="615"/>
      <c r="GUH69" s="615"/>
      <c r="GUI69" s="615"/>
      <c r="GUJ69" s="1420"/>
      <c r="GUK69" s="1420"/>
      <c r="GUL69" s="1420"/>
      <c r="GUM69" s="868"/>
      <c r="GUN69" s="615"/>
      <c r="GUO69" s="615"/>
      <c r="GUP69" s="615"/>
      <c r="GUQ69" s="869"/>
      <c r="GUR69" s="615"/>
      <c r="GUS69" s="615"/>
      <c r="GUT69" s="615"/>
      <c r="GUU69" s="615"/>
      <c r="GUV69" s="615"/>
      <c r="GUW69" s="615"/>
      <c r="GUX69" s="615"/>
      <c r="GUY69" s="615"/>
      <c r="GUZ69" s="615"/>
      <c r="GVA69" s="1420"/>
      <c r="GVB69" s="1420"/>
      <c r="GVC69" s="1420"/>
      <c r="GVD69" s="868"/>
      <c r="GVE69" s="615"/>
      <c r="GVF69" s="615"/>
      <c r="GVG69" s="615"/>
      <c r="GVH69" s="869"/>
      <c r="GVI69" s="615"/>
      <c r="GVJ69" s="615"/>
      <c r="GVK69" s="615"/>
      <c r="GVL69" s="615"/>
      <c r="GVM69" s="615"/>
      <c r="GVN69" s="615"/>
      <c r="GVO69" s="615"/>
      <c r="GVP69" s="615"/>
      <c r="GVQ69" s="615"/>
      <c r="GVR69" s="1420"/>
      <c r="GVS69" s="1420"/>
      <c r="GVT69" s="1420"/>
      <c r="GVU69" s="868"/>
      <c r="GVV69" s="615"/>
      <c r="GVW69" s="615"/>
      <c r="GVX69" s="615"/>
      <c r="GVY69" s="869"/>
      <c r="GVZ69" s="615"/>
      <c r="GWA69" s="615"/>
      <c r="GWB69" s="615"/>
      <c r="GWC69" s="615"/>
      <c r="GWD69" s="615"/>
      <c r="GWE69" s="615"/>
      <c r="GWF69" s="615"/>
      <c r="GWG69" s="615"/>
      <c r="GWH69" s="615"/>
      <c r="GWI69" s="1420"/>
      <c r="GWJ69" s="1420"/>
      <c r="GWK69" s="1420"/>
      <c r="GWL69" s="868"/>
      <c r="GWM69" s="615"/>
      <c r="GWN69" s="615"/>
      <c r="GWO69" s="615"/>
      <c r="GWP69" s="869"/>
      <c r="GWQ69" s="615"/>
      <c r="GWR69" s="615"/>
      <c r="GWS69" s="615"/>
      <c r="GWT69" s="615"/>
      <c r="GWU69" s="615"/>
      <c r="GWV69" s="615"/>
      <c r="GWW69" s="615"/>
      <c r="GWX69" s="615"/>
      <c r="GWY69" s="615"/>
      <c r="GWZ69" s="1420"/>
      <c r="GXA69" s="1420"/>
      <c r="GXB69" s="1420"/>
      <c r="GXC69" s="868"/>
      <c r="GXD69" s="615"/>
      <c r="GXE69" s="615"/>
      <c r="GXF69" s="615"/>
      <c r="GXG69" s="869"/>
      <c r="GXH69" s="615"/>
      <c r="GXI69" s="615"/>
      <c r="GXJ69" s="615"/>
      <c r="GXK69" s="615"/>
      <c r="GXL69" s="615"/>
      <c r="GXM69" s="615"/>
      <c r="GXN69" s="615"/>
      <c r="GXO69" s="615"/>
      <c r="GXP69" s="615"/>
      <c r="GXQ69" s="1420"/>
      <c r="GXR69" s="1420"/>
      <c r="GXS69" s="1420"/>
      <c r="GXT69" s="868"/>
      <c r="GXU69" s="615"/>
      <c r="GXV69" s="615"/>
      <c r="GXW69" s="615"/>
      <c r="GXX69" s="869"/>
      <c r="GXY69" s="615"/>
      <c r="GXZ69" s="615"/>
      <c r="GYA69" s="615"/>
      <c r="GYB69" s="615"/>
      <c r="GYC69" s="615"/>
      <c r="GYD69" s="615"/>
      <c r="GYE69" s="615"/>
      <c r="GYF69" s="615"/>
      <c r="GYG69" s="615"/>
      <c r="GYH69" s="1420"/>
      <c r="GYI69" s="1420"/>
      <c r="GYJ69" s="1420"/>
      <c r="GYK69" s="868"/>
      <c r="GYL69" s="615"/>
      <c r="GYM69" s="615"/>
      <c r="GYN69" s="615"/>
      <c r="GYO69" s="869"/>
      <c r="GYP69" s="615"/>
      <c r="GYQ69" s="615"/>
      <c r="GYR69" s="615"/>
      <c r="GYS69" s="615"/>
      <c r="GYT69" s="615"/>
      <c r="GYU69" s="615"/>
      <c r="GYV69" s="615"/>
      <c r="GYW69" s="615"/>
      <c r="GYX69" s="615"/>
      <c r="GYY69" s="1420"/>
      <c r="GYZ69" s="1420"/>
      <c r="GZA69" s="1420"/>
      <c r="GZB69" s="868"/>
      <c r="GZC69" s="615"/>
      <c r="GZD69" s="615"/>
      <c r="GZE69" s="615"/>
      <c r="GZF69" s="869"/>
      <c r="GZG69" s="615"/>
      <c r="GZH69" s="615"/>
      <c r="GZI69" s="615"/>
      <c r="GZJ69" s="615"/>
      <c r="GZK69" s="615"/>
      <c r="GZL69" s="615"/>
      <c r="GZM69" s="615"/>
      <c r="GZN69" s="615"/>
      <c r="GZO69" s="615"/>
      <c r="GZP69" s="1420"/>
      <c r="GZQ69" s="1420"/>
      <c r="GZR69" s="1420"/>
      <c r="GZS69" s="868"/>
      <c r="GZT69" s="615"/>
      <c r="GZU69" s="615"/>
      <c r="GZV69" s="615"/>
      <c r="GZW69" s="869"/>
      <c r="GZX69" s="615"/>
      <c r="GZY69" s="615"/>
      <c r="GZZ69" s="615"/>
      <c r="HAA69" s="615"/>
      <c r="HAB69" s="615"/>
      <c r="HAC69" s="615"/>
      <c r="HAD69" s="615"/>
      <c r="HAE69" s="615"/>
      <c r="HAF69" s="615"/>
      <c r="HAG69" s="1420"/>
      <c r="HAH69" s="1420"/>
      <c r="HAI69" s="1420"/>
      <c r="HAJ69" s="868"/>
      <c r="HAK69" s="615"/>
      <c r="HAL69" s="615"/>
      <c r="HAM69" s="615"/>
      <c r="HAN69" s="869"/>
      <c r="HAO69" s="615"/>
      <c r="HAP69" s="615"/>
      <c r="HAQ69" s="615"/>
      <c r="HAR69" s="615"/>
      <c r="HAS69" s="615"/>
      <c r="HAT69" s="615"/>
      <c r="HAU69" s="615"/>
      <c r="HAV69" s="615"/>
      <c r="HAW69" s="615"/>
      <c r="HAX69" s="1420"/>
      <c r="HAY69" s="1420"/>
      <c r="HAZ69" s="1420"/>
      <c r="HBA69" s="868"/>
      <c r="HBB69" s="615"/>
      <c r="HBC69" s="615"/>
      <c r="HBD69" s="615"/>
      <c r="HBE69" s="869"/>
      <c r="HBF69" s="615"/>
      <c r="HBG69" s="615"/>
      <c r="HBH69" s="615"/>
      <c r="HBI69" s="615"/>
      <c r="HBJ69" s="615"/>
      <c r="HBK69" s="615"/>
      <c r="HBL69" s="615"/>
      <c r="HBM69" s="615"/>
      <c r="HBN69" s="615"/>
      <c r="HBO69" s="1420"/>
      <c r="HBP69" s="1420"/>
      <c r="HBQ69" s="1420"/>
      <c r="HBR69" s="868"/>
      <c r="HBS69" s="615"/>
      <c r="HBT69" s="615"/>
      <c r="HBU69" s="615"/>
      <c r="HBV69" s="869"/>
      <c r="HBW69" s="615"/>
      <c r="HBX69" s="615"/>
      <c r="HBY69" s="615"/>
      <c r="HBZ69" s="615"/>
      <c r="HCA69" s="615"/>
      <c r="HCB69" s="615"/>
      <c r="HCC69" s="615"/>
      <c r="HCD69" s="615"/>
      <c r="HCE69" s="615"/>
      <c r="HCF69" s="1420"/>
      <c r="HCG69" s="1420"/>
      <c r="HCH69" s="1420"/>
      <c r="HCI69" s="868"/>
      <c r="HCJ69" s="615"/>
      <c r="HCK69" s="615"/>
      <c r="HCL69" s="615"/>
      <c r="HCM69" s="869"/>
      <c r="HCN69" s="615"/>
      <c r="HCO69" s="615"/>
      <c r="HCP69" s="615"/>
      <c r="HCQ69" s="615"/>
      <c r="HCR69" s="615"/>
      <c r="HCS69" s="615"/>
      <c r="HCT69" s="615"/>
      <c r="HCU69" s="615"/>
      <c r="HCV69" s="615"/>
      <c r="HCW69" s="1420"/>
      <c r="HCX69" s="1420"/>
      <c r="HCY69" s="1420"/>
      <c r="HCZ69" s="868"/>
      <c r="HDA69" s="615"/>
      <c r="HDB69" s="615"/>
      <c r="HDC69" s="615"/>
      <c r="HDD69" s="869"/>
      <c r="HDE69" s="615"/>
      <c r="HDF69" s="615"/>
      <c r="HDG69" s="615"/>
      <c r="HDH69" s="615"/>
      <c r="HDI69" s="615"/>
      <c r="HDJ69" s="615"/>
      <c r="HDK69" s="615"/>
      <c r="HDL69" s="615"/>
      <c r="HDM69" s="615"/>
      <c r="HDN69" s="1420"/>
      <c r="HDO69" s="1420"/>
      <c r="HDP69" s="1420"/>
      <c r="HDQ69" s="868"/>
      <c r="HDR69" s="615"/>
      <c r="HDS69" s="615"/>
      <c r="HDT69" s="615"/>
      <c r="HDU69" s="869"/>
      <c r="HDV69" s="615"/>
      <c r="HDW69" s="615"/>
      <c r="HDX69" s="615"/>
      <c r="HDY69" s="615"/>
      <c r="HDZ69" s="615"/>
      <c r="HEA69" s="615"/>
      <c r="HEB69" s="615"/>
      <c r="HEC69" s="615"/>
      <c r="HED69" s="615"/>
      <c r="HEE69" s="1420"/>
      <c r="HEF69" s="1420"/>
      <c r="HEG69" s="1420"/>
      <c r="HEH69" s="868"/>
      <c r="HEI69" s="615"/>
      <c r="HEJ69" s="615"/>
      <c r="HEK69" s="615"/>
      <c r="HEL69" s="869"/>
      <c r="HEM69" s="615"/>
      <c r="HEN69" s="615"/>
      <c r="HEO69" s="615"/>
      <c r="HEP69" s="615"/>
      <c r="HEQ69" s="615"/>
      <c r="HER69" s="615"/>
      <c r="HES69" s="615"/>
      <c r="HET69" s="615"/>
      <c r="HEU69" s="615"/>
      <c r="HEV69" s="1420"/>
      <c r="HEW69" s="1420"/>
      <c r="HEX69" s="1420"/>
      <c r="HEY69" s="868"/>
      <c r="HEZ69" s="615"/>
      <c r="HFA69" s="615"/>
      <c r="HFB69" s="615"/>
      <c r="HFC69" s="869"/>
      <c r="HFD69" s="615"/>
      <c r="HFE69" s="615"/>
      <c r="HFF69" s="615"/>
      <c r="HFG69" s="615"/>
      <c r="HFH69" s="615"/>
      <c r="HFI69" s="615"/>
      <c r="HFJ69" s="615"/>
      <c r="HFK69" s="615"/>
      <c r="HFL69" s="615"/>
      <c r="HFM69" s="1420"/>
      <c r="HFN69" s="1420"/>
      <c r="HFO69" s="1420"/>
      <c r="HFP69" s="868"/>
      <c r="HFQ69" s="615"/>
      <c r="HFR69" s="615"/>
      <c r="HFS69" s="615"/>
      <c r="HFT69" s="869"/>
      <c r="HFU69" s="615"/>
      <c r="HFV69" s="615"/>
      <c r="HFW69" s="615"/>
      <c r="HFX69" s="615"/>
      <c r="HFY69" s="615"/>
      <c r="HFZ69" s="615"/>
      <c r="HGA69" s="615"/>
      <c r="HGB69" s="615"/>
      <c r="HGC69" s="615"/>
      <c r="HGD69" s="1420"/>
      <c r="HGE69" s="1420"/>
      <c r="HGF69" s="1420"/>
      <c r="HGG69" s="868"/>
      <c r="HGH69" s="615"/>
      <c r="HGI69" s="615"/>
      <c r="HGJ69" s="615"/>
      <c r="HGK69" s="869"/>
      <c r="HGL69" s="615"/>
      <c r="HGM69" s="615"/>
      <c r="HGN69" s="615"/>
      <c r="HGO69" s="615"/>
      <c r="HGP69" s="615"/>
      <c r="HGQ69" s="615"/>
      <c r="HGR69" s="615"/>
      <c r="HGS69" s="615"/>
      <c r="HGT69" s="615"/>
      <c r="HGU69" s="1420"/>
      <c r="HGV69" s="1420"/>
      <c r="HGW69" s="1420"/>
      <c r="HGX69" s="868"/>
      <c r="HGY69" s="615"/>
      <c r="HGZ69" s="615"/>
      <c r="HHA69" s="615"/>
      <c r="HHB69" s="869"/>
      <c r="HHC69" s="615"/>
      <c r="HHD69" s="615"/>
      <c r="HHE69" s="615"/>
      <c r="HHF69" s="615"/>
      <c r="HHG69" s="615"/>
      <c r="HHH69" s="615"/>
      <c r="HHI69" s="615"/>
      <c r="HHJ69" s="615"/>
      <c r="HHK69" s="615"/>
      <c r="HHL69" s="1420"/>
      <c r="HHM69" s="1420"/>
      <c r="HHN69" s="1420"/>
      <c r="HHO69" s="868"/>
      <c r="HHP69" s="615"/>
      <c r="HHQ69" s="615"/>
      <c r="HHR69" s="615"/>
      <c r="HHS69" s="869"/>
      <c r="HHT69" s="615"/>
      <c r="HHU69" s="615"/>
      <c r="HHV69" s="615"/>
      <c r="HHW69" s="615"/>
      <c r="HHX69" s="615"/>
      <c r="HHY69" s="615"/>
      <c r="HHZ69" s="615"/>
      <c r="HIA69" s="615"/>
      <c r="HIB69" s="615"/>
      <c r="HIC69" s="1420"/>
      <c r="HID69" s="1420"/>
      <c r="HIE69" s="1420"/>
      <c r="HIF69" s="868"/>
      <c r="HIG69" s="615"/>
      <c r="HIH69" s="615"/>
      <c r="HII69" s="615"/>
      <c r="HIJ69" s="869"/>
      <c r="HIK69" s="615"/>
      <c r="HIL69" s="615"/>
      <c r="HIM69" s="615"/>
      <c r="HIN69" s="615"/>
      <c r="HIO69" s="615"/>
      <c r="HIP69" s="615"/>
      <c r="HIQ69" s="615"/>
      <c r="HIR69" s="615"/>
      <c r="HIS69" s="615"/>
      <c r="HIT69" s="1420"/>
      <c r="HIU69" s="1420"/>
      <c r="HIV69" s="1420"/>
      <c r="HIW69" s="868"/>
      <c r="HIX69" s="615"/>
      <c r="HIY69" s="615"/>
      <c r="HIZ69" s="615"/>
      <c r="HJA69" s="869"/>
      <c r="HJB69" s="615"/>
      <c r="HJC69" s="615"/>
      <c r="HJD69" s="615"/>
      <c r="HJE69" s="615"/>
      <c r="HJF69" s="615"/>
      <c r="HJG69" s="615"/>
      <c r="HJH69" s="615"/>
      <c r="HJI69" s="615"/>
      <c r="HJJ69" s="615"/>
      <c r="HJK69" s="1420"/>
      <c r="HJL69" s="1420"/>
      <c r="HJM69" s="1420"/>
      <c r="HJN69" s="868"/>
      <c r="HJO69" s="615"/>
      <c r="HJP69" s="615"/>
      <c r="HJQ69" s="615"/>
      <c r="HJR69" s="869"/>
      <c r="HJS69" s="615"/>
      <c r="HJT69" s="615"/>
      <c r="HJU69" s="615"/>
      <c r="HJV69" s="615"/>
      <c r="HJW69" s="615"/>
      <c r="HJX69" s="615"/>
      <c r="HJY69" s="615"/>
      <c r="HJZ69" s="615"/>
      <c r="HKA69" s="615"/>
      <c r="HKB69" s="1420"/>
      <c r="HKC69" s="1420"/>
      <c r="HKD69" s="1420"/>
      <c r="HKE69" s="868"/>
      <c r="HKF69" s="615"/>
      <c r="HKG69" s="615"/>
      <c r="HKH69" s="615"/>
      <c r="HKI69" s="869"/>
      <c r="HKJ69" s="615"/>
      <c r="HKK69" s="615"/>
      <c r="HKL69" s="615"/>
      <c r="HKM69" s="615"/>
      <c r="HKN69" s="615"/>
      <c r="HKO69" s="615"/>
      <c r="HKP69" s="615"/>
      <c r="HKQ69" s="615"/>
      <c r="HKR69" s="615"/>
      <c r="HKS69" s="1420"/>
      <c r="HKT69" s="1420"/>
      <c r="HKU69" s="1420"/>
      <c r="HKV69" s="868"/>
      <c r="HKW69" s="615"/>
      <c r="HKX69" s="615"/>
      <c r="HKY69" s="615"/>
      <c r="HKZ69" s="869"/>
      <c r="HLA69" s="615"/>
      <c r="HLB69" s="615"/>
      <c r="HLC69" s="615"/>
      <c r="HLD69" s="615"/>
      <c r="HLE69" s="615"/>
      <c r="HLF69" s="615"/>
      <c r="HLG69" s="615"/>
      <c r="HLH69" s="615"/>
      <c r="HLI69" s="615"/>
      <c r="HLJ69" s="1420"/>
      <c r="HLK69" s="1420"/>
      <c r="HLL69" s="1420"/>
      <c r="HLM69" s="868"/>
      <c r="HLN69" s="615"/>
      <c r="HLO69" s="615"/>
      <c r="HLP69" s="615"/>
      <c r="HLQ69" s="869"/>
      <c r="HLR69" s="615"/>
      <c r="HLS69" s="615"/>
      <c r="HLT69" s="615"/>
      <c r="HLU69" s="615"/>
      <c r="HLV69" s="615"/>
      <c r="HLW69" s="615"/>
      <c r="HLX69" s="615"/>
      <c r="HLY69" s="615"/>
      <c r="HLZ69" s="615"/>
      <c r="HMA69" s="1420"/>
      <c r="HMB69" s="1420"/>
      <c r="HMC69" s="1420"/>
      <c r="HMD69" s="868"/>
      <c r="HME69" s="615"/>
      <c r="HMF69" s="615"/>
      <c r="HMG69" s="615"/>
      <c r="HMH69" s="869"/>
      <c r="HMI69" s="615"/>
      <c r="HMJ69" s="615"/>
      <c r="HMK69" s="615"/>
      <c r="HML69" s="615"/>
      <c r="HMM69" s="615"/>
      <c r="HMN69" s="615"/>
      <c r="HMO69" s="615"/>
      <c r="HMP69" s="615"/>
      <c r="HMQ69" s="615"/>
      <c r="HMR69" s="1420"/>
      <c r="HMS69" s="1420"/>
      <c r="HMT69" s="1420"/>
      <c r="HMU69" s="868"/>
      <c r="HMV69" s="615"/>
      <c r="HMW69" s="615"/>
      <c r="HMX69" s="615"/>
      <c r="HMY69" s="869"/>
      <c r="HMZ69" s="615"/>
      <c r="HNA69" s="615"/>
      <c r="HNB69" s="615"/>
      <c r="HNC69" s="615"/>
      <c r="HND69" s="615"/>
      <c r="HNE69" s="615"/>
      <c r="HNF69" s="615"/>
      <c r="HNG69" s="615"/>
      <c r="HNH69" s="615"/>
      <c r="HNI69" s="1420"/>
      <c r="HNJ69" s="1420"/>
      <c r="HNK69" s="1420"/>
      <c r="HNL69" s="868"/>
      <c r="HNM69" s="615"/>
      <c r="HNN69" s="615"/>
      <c r="HNO69" s="615"/>
      <c r="HNP69" s="869"/>
      <c r="HNQ69" s="615"/>
      <c r="HNR69" s="615"/>
      <c r="HNS69" s="615"/>
      <c r="HNT69" s="615"/>
      <c r="HNU69" s="615"/>
      <c r="HNV69" s="615"/>
      <c r="HNW69" s="615"/>
      <c r="HNX69" s="615"/>
      <c r="HNY69" s="615"/>
      <c r="HNZ69" s="1420"/>
      <c r="HOA69" s="1420"/>
      <c r="HOB69" s="1420"/>
      <c r="HOC69" s="868"/>
      <c r="HOD69" s="615"/>
      <c r="HOE69" s="615"/>
      <c r="HOF69" s="615"/>
      <c r="HOG69" s="869"/>
      <c r="HOH69" s="615"/>
      <c r="HOI69" s="615"/>
      <c r="HOJ69" s="615"/>
      <c r="HOK69" s="615"/>
      <c r="HOL69" s="615"/>
      <c r="HOM69" s="615"/>
      <c r="HON69" s="615"/>
      <c r="HOO69" s="615"/>
      <c r="HOP69" s="615"/>
      <c r="HOQ69" s="1420"/>
      <c r="HOR69" s="1420"/>
      <c r="HOS69" s="1420"/>
      <c r="HOT69" s="868"/>
      <c r="HOU69" s="615"/>
      <c r="HOV69" s="615"/>
      <c r="HOW69" s="615"/>
      <c r="HOX69" s="869"/>
      <c r="HOY69" s="615"/>
      <c r="HOZ69" s="615"/>
      <c r="HPA69" s="615"/>
      <c r="HPB69" s="615"/>
      <c r="HPC69" s="615"/>
      <c r="HPD69" s="615"/>
      <c r="HPE69" s="615"/>
      <c r="HPF69" s="615"/>
      <c r="HPG69" s="615"/>
      <c r="HPH69" s="1420"/>
      <c r="HPI69" s="1420"/>
      <c r="HPJ69" s="1420"/>
      <c r="HPK69" s="868"/>
      <c r="HPL69" s="615"/>
      <c r="HPM69" s="615"/>
      <c r="HPN69" s="615"/>
      <c r="HPO69" s="869"/>
      <c r="HPP69" s="615"/>
      <c r="HPQ69" s="615"/>
      <c r="HPR69" s="615"/>
      <c r="HPS69" s="615"/>
      <c r="HPT69" s="615"/>
      <c r="HPU69" s="615"/>
      <c r="HPV69" s="615"/>
      <c r="HPW69" s="615"/>
      <c r="HPX69" s="615"/>
      <c r="HPY69" s="1420"/>
      <c r="HPZ69" s="1420"/>
      <c r="HQA69" s="1420"/>
      <c r="HQB69" s="868"/>
      <c r="HQC69" s="615"/>
      <c r="HQD69" s="615"/>
      <c r="HQE69" s="615"/>
      <c r="HQF69" s="869"/>
      <c r="HQG69" s="615"/>
      <c r="HQH69" s="615"/>
      <c r="HQI69" s="615"/>
      <c r="HQJ69" s="615"/>
      <c r="HQK69" s="615"/>
      <c r="HQL69" s="615"/>
      <c r="HQM69" s="615"/>
      <c r="HQN69" s="615"/>
      <c r="HQO69" s="615"/>
      <c r="HQP69" s="1420"/>
      <c r="HQQ69" s="1420"/>
      <c r="HQR69" s="1420"/>
      <c r="HQS69" s="868"/>
      <c r="HQT69" s="615"/>
      <c r="HQU69" s="615"/>
      <c r="HQV69" s="615"/>
      <c r="HQW69" s="869"/>
      <c r="HQX69" s="615"/>
      <c r="HQY69" s="615"/>
      <c r="HQZ69" s="615"/>
      <c r="HRA69" s="615"/>
      <c r="HRB69" s="615"/>
      <c r="HRC69" s="615"/>
      <c r="HRD69" s="615"/>
      <c r="HRE69" s="615"/>
      <c r="HRF69" s="615"/>
      <c r="HRG69" s="1420"/>
      <c r="HRH69" s="1420"/>
      <c r="HRI69" s="1420"/>
      <c r="HRJ69" s="868"/>
      <c r="HRK69" s="615"/>
      <c r="HRL69" s="615"/>
      <c r="HRM69" s="615"/>
      <c r="HRN69" s="869"/>
      <c r="HRO69" s="615"/>
      <c r="HRP69" s="615"/>
      <c r="HRQ69" s="615"/>
      <c r="HRR69" s="615"/>
      <c r="HRS69" s="615"/>
      <c r="HRT69" s="615"/>
      <c r="HRU69" s="615"/>
      <c r="HRV69" s="615"/>
      <c r="HRW69" s="615"/>
      <c r="HRX69" s="1420"/>
      <c r="HRY69" s="1420"/>
      <c r="HRZ69" s="1420"/>
      <c r="HSA69" s="868"/>
      <c r="HSB69" s="615"/>
      <c r="HSC69" s="615"/>
      <c r="HSD69" s="615"/>
      <c r="HSE69" s="869"/>
      <c r="HSF69" s="615"/>
      <c r="HSG69" s="615"/>
      <c r="HSH69" s="615"/>
      <c r="HSI69" s="615"/>
      <c r="HSJ69" s="615"/>
      <c r="HSK69" s="615"/>
      <c r="HSL69" s="615"/>
      <c r="HSM69" s="615"/>
      <c r="HSN69" s="615"/>
      <c r="HSO69" s="1420"/>
      <c r="HSP69" s="1420"/>
      <c r="HSQ69" s="1420"/>
      <c r="HSR69" s="868"/>
      <c r="HSS69" s="615"/>
      <c r="HST69" s="615"/>
      <c r="HSU69" s="615"/>
      <c r="HSV69" s="869"/>
      <c r="HSW69" s="615"/>
      <c r="HSX69" s="615"/>
      <c r="HSY69" s="615"/>
      <c r="HSZ69" s="615"/>
      <c r="HTA69" s="615"/>
      <c r="HTB69" s="615"/>
      <c r="HTC69" s="615"/>
      <c r="HTD69" s="615"/>
      <c r="HTE69" s="615"/>
      <c r="HTF69" s="1420"/>
      <c r="HTG69" s="1420"/>
      <c r="HTH69" s="1420"/>
      <c r="HTI69" s="868"/>
      <c r="HTJ69" s="615"/>
      <c r="HTK69" s="615"/>
      <c r="HTL69" s="615"/>
      <c r="HTM69" s="869"/>
      <c r="HTN69" s="615"/>
      <c r="HTO69" s="615"/>
      <c r="HTP69" s="615"/>
      <c r="HTQ69" s="615"/>
      <c r="HTR69" s="615"/>
      <c r="HTS69" s="615"/>
      <c r="HTT69" s="615"/>
      <c r="HTU69" s="615"/>
      <c r="HTV69" s="615"/>
      <c r="HTW69" s="1420"/>
      <c r="HTX69" s="1420"/>
      <c r="HTY69" s="1420"/>
      <c r="HTZ69" s="868"/>
      <c r="HUA69" s="615"/>
      <c r="HUB69" s="615"/>
      <c r="HUC69" s="615"/>
      <c r="HUD69" s="869"/>
      <c r="HUE69" s="615"/>
      <c r="HUF69" s="615"/>
      <c r="HUG69" s="615"/>
      <c r="HUH69" s="615"/>
      <c r="HUI69" s="615"/>
      <c r="HUJ69" s="615"/>
      <c r="HUK69" s="615"/>
      <c r="HUL69" s="615"/>
      <c r="HUM69" s="615"/>
      <c r="HUN69" s="1420"/>
      <c r="HUO69" s="1420"/>
      <c r="HUP69" s="1420"/>
      <c r="HUQ69" s="868"/>
      <c r="HUR69" s="615"/>
      <c r="HUS69" s="615"/>
      <c r="HUT69" s="615"/>
      <c r="HUU69" s="869"/>
      <c r="HUV69" s="615"/>
      <c r="HUW69" s="615"/>
      <c r="HUX69" s="615"/>
      <c r="HUY69" s="615"/>
      <c r="HUZ69" s="615"/>
      <c r="HVA69" s="615"/>
      <c r="HVB69" s="615"/>
      <c r="HVC69" s="615"/>
      <c r="HVD69" s="615"/>
      <c r="HVE69" s="1420"/>
      <c r="HVF69" s="1420"/>
      <c r="HVG69" s="1420"/>
      <c r="HVH69" s="868"/>
      <c r="HVI69" s="615"/>
      <c r="HVJ69" s="615"/>
      <c r="HVK69" s="615"/>
      <c r="HVL69" s="869"/>
      <c r="HVM69" s="615"/>
      <c r="HVN69" s="615"/>
      <c r="HVO69" s="615"/>
      <c r="HVP69" s="615"/>
      <c r="HVQ69" s="615"/>
      <c r="HVR69" s="615"/>
      <c r="HVS69" s="615"/>
      <c r="HVT69" s="615"/>
      <c r="HVU69" s="615"/>
      <c r="HVV69" s="1420"/>
      <c r="HVW69" s="1420"/>
      <c r="HVX69" s="1420"/>
      <c r="HVY69" s="868"/>
      <c r="HVZ69" s="615"/>
      <c r="HWA69" s="615"/>
      <c r="HWB69" s="615"/>
      <c r="HWC69" s="869"/>
      <c r="HWD69" s="615"/>
      <c r="HWE69" s="615"/>
      <c r="HWF69" s="615"/>
      <c r="HWG69" s="615"/>
      <c r="HWH69" s="615"/>
      <c r="HWI69" s="615"/>
      <c r="HWJ69" s="615"/>
      <c r="HWK69" s="615"/>
      <c r="HWL69" s="615"/>
      <c r="HWM69" s="1420"/>
      <c r="HWN69" s="1420"/>
      <c r="HWO69" s="1420"/>
      <c r="HWP69" s="868"/>
      <c r="HWQ69" s="615"/>
      <c r="HWR69" s="615"/>
      <c r="HWS69" s="615"/>
      <c r="HWT69" s="869"/>
      <c r="HWU69" s="615"/>
      <c r="HWV69" s="615"/>
      <c r="HWW69" s="615"/>
      <c r="HWX69" s="615"/>
      <c r="HWY69" s="615"/>
      <c r="HWZ69" s="615"/>
      <c r="HXA69" s="615"/>
      <c r="HXB69" s="615"/>
      <c r="HXC69" s="615"/>
      <c r="HXD69" s="1420"/>
      <c r="HXE69" s="1420"/>
      <c r="HXF69" s="1420"/>
      <c r="HXG69" s="868"/>
      <c r="HXH69" s="615"/>
      <c r="HXI69" s="615"/>
      <c r="HXJ69" s="615"/>
      <c r="HXK69" s="869"/>
      <c r="HXL69" s="615"/>
      <c r="HXM69" s="615"/>
      <c r="HXN69" s="615"/>
      <c r="HXO69" s="615"/>
      <c r="HXP69" s="615"/>
      <c r="HXQ69" s="615"/>
      <c r="HXR69" s="615"/>
      <c r="HXS69" s="615"/>
      <c r="HXT69" s="615"/>
      <c r="HXU69" s="1420"/>
      <c r="HXV69" s="1420"/>
      <c r="HXW69" s="1420"/>
      <c r="HXX69" s="868"/>
      <c r="HXY69" s="615"/>
      <c r="HXZ69" s="615"/>
      <c r="HYA69" s="615"/>
      <c r="HYB69" s="869"/>
      <c r="HYC69" s="615"/>
      <c r="HYD69" s="615"/>
      <c r="HYE69" s="615"/>
      <c r="HYF69" s="615"/>
      <c r="HYG69" s="615"/>
      <c r="HYH69" s="615"/>
      <c r="HYI69" s="615"/>
      <c r="HYJ69" s="615"/>
      <c r="HYK69" s="615"/>
      <c r="HYL69" s="1420"/>
      <c r="HYM69" s="1420"/>
      <c r="HYN69" s="1420"/>
      <c r="HYO69" s="868"/>
      <c r="HYP69" s="615"/>
      <c r="HYQ69" s="615"/>
      <c r="HYR69" s="615"/>
      <c r="HYS69" s="869"/>
      <c r="HYT69" s="615"/>
      <c r="HYU69" s="615"/>
      <c r="HYV69" s="615"/>
      <c r="HYW69" s="615"/>
      <c r="HYX69" s="615"/>
      <c r="HYY69" s="615"/>
      <c r="HYZ69" s="615"/>
      <c r="HZA69" s="615"/>
      <c r="HZB69" s="615"/>
      <c r="HZC69" s="1420"/>
      <c r="HZD69" s="1420"/>
      <c r="HZE69" s="1420"/>
      <c r="HZF69" s="868"/>
      <c r="HZG69" s="615"/>
      <c r="HZH69" s="615"/>
      <c r="HZI69" s="615"/>
      <c r="HZJ69" s="869"/>
      <c r="HZK69" s="615"/>
      <c r="HZL69" s="615"/>
      <c r="HZM69" s="615"/>
      <c r="HZN69" s="615"/>
      <c r="HZO69" s="615"/>
      <c r="HZP69" s="615"/>
      <c r="HZQ69" s="615"/>
      <c r="HZR69" s="615"/>
      <c r="HZS69" s="615"/>
      <c r="HZT69" s="1420"/>
      <c r="HZU69" s="1420"/>
      <c r="HZV69" s="1420"/>
      <c r="HZW69" s="868"/>
      <c r="HZX69" s="615"/>
      <c r="HZY69" s="615"/>
      <c r="HZZ69" s="615"/>
      <c r="IAA69" s="869"/>
      <c r="IAB69" s="615"/>
      <c r="IAC69" s="615"/>
      <c r="IAD69" s="615"/>
      <c r="IAE69" s="615"/>
      <c r="IAF69" s="615"/>
      <c r="IAG69" s="615"/>
      <c r="IAH69" s="615"/>
      <c r="IAI69" s="615"/>
      <c r="IAJ69" s="615"/>
      <c r="IAK69" s="1420"/>
      <c r="IAL69" s="1420"/>
      <c r="IAM69" s="1420"/>
      <c r="IAN69" s="868"/>
      <c r="IAO69" s="615"/>
      <c r="IAP69" s="615"/>
      <c r="IAQ69" s="615"/>
      <c r="IAR69" s="869"/>
      <c r="IAS69" s="615"/>
      <c r="IAT69" s="615"/>
      <c r="IAU69" s="615"/>
      <c r="IAV69" s="615"/>
      <c r="IAW69" s="615"/>
      <c r="IAX69" s="615"/>
      <c r="IAY69" s="615"/>
      <c r="IAZ69" s="615"/>
      <c r="IBA69" s="615"/>
      <c r="IBB69" s="1420"/>
      <c r="IBC69" s="1420"/>
      <c r="IBD69" s="1420"/>
      <c r="IBE69" s="868"/>
      <c r="IBF69" s="615"/>
      <c r="IBG69" s="615"/>
      <c r="IBH69" s="615"/>
      <c r="IBI69" s="869"/>
      <c r="IBJ69" s="615"/>
      <c r="IBK69" s="615"/>
      <c r="IBL69" s="615"/>
      <c r="IBM69" s="615"/>
      <c r="IBN69" s="615"/>
      <c r="IBO69" s="615"/>
      <c r="IBP69" s="615"/>
      <c r="IBQ69" s="615"/>
      <c r="IBR69" s="615"/>
      <c r="IBS69" s="1420"/>
      <c r="IBT69" s="1420"/>
      <c r="IBU69" s="1420"/>
      <c r="IBV69" s="868"/>
      <c r="IBW69" s="615"/>
      <c r="IBX69" s="615"/>
      <c r="IBY69" s="615"/>
      <c r="IBZ69" s="869"/>
      <c r="ICA69" s="615"/>
      <c r="ICB69" s="615"/>
      <c r="ICC69" s="615"/>
      <c r="ICD69" s="615"/>
      <c r="ICE69" s="615"/>
      <c r="ICF69" s="615"/>
      <c r="ICG69" s="615"/>
      <c r="ICH69" s="615"/>
      <c r="ICI69" s="615"/>
      <c r="ICJ69" s="1420"/>
      <c r="ICK69" s="1420"/>
      <c r="ICL69" s="1420"/>
      <c r="ICM69" s="868"/>
      <c r="ICN69" s="615"/>
      <c r="ICO69" s="615"/>
      <c r="ICP69" s="615"/>
      <c r="ICQ69" s="869"/>
      <c r="ICR69" s="615"/>
      <c r="ICS69" s="615"/>
      <c r="ICT69" s="615"/>
      <c r="ICU69" s="615"/>
      <c r="ICV69" s="615"/>
      <c r="ICW69" s="615"/>
      <c r="ICX69" s="615"/>
      <c r="ICY69" s="615"/>
      <c r="ICZ69" s="615"/>
      <c r="IDA69" s="1420"/>
      <c r="IDB69" s="1420"/>
      <c r="IDC69" s="1420"/>
      <c r="IDD69" s="868"/>
      <c r="IDE69" s="615"/>
      <c r="IDF69" s="615"/>
      <c r="IDG69" s="615"/>
      <c r="IDH69" s="869"/>
      <c r="IDI69" s="615"/>
      <c r="IDJ69" s="615"/>
      <c r="IDK69" s="615"/>
      <c r="IDL69" s="615"/>
      <c r="IDM69" s="615"/>
      <c r="IDN69" s="615"/>
      <c r="IDO69" s="615"/>
      <c r="IDP69" s="615"/>
      <c r="IDQ69" s="615"/>
      <c r="IDR69" s="1420"/>
      <c r="IDS69" s="1420"/>
      <c r="IDT69" s="1420"/>
      <c r="IDU69" s="868"/>
      <c r="IDV69" s="615"/>
      <c r="IDW69" s="615"/>
      <c r="IDX69" s="615"/>
      <c r="IDY69" s="869"/>
      <c r="IDZ69" s="615"/>
      <c r="IEA69" s="615"/>
      <c r="IEB69" s="615"/>
      <c r="IEC69" s="615"/>
      <c r="IED69" s="615"/>
      <c r="IEE69" s="615"/>
      <c r="IEF69" s="615"/>
      <c r="IEG69" s="615"/>
      <c r="IEH69" s="615"/>
      <c r="IEI69" s="1420"/>
      <c r="IEJ69" s="1420"/>
      <c r="IEK69" s="1420"/>
      <c r="IEL69" s="868"/>
      <c r="IEM69" s="615"/>
      <c r="IEN69" s="615"/>
      <c r="IEO69" s="615"/>
      <c r="IEP69" s="869"/>
      <c r="IEQ69" s="615"/>
      <c r="IER69" s="615"/>
      <c r="IES69" s="615"/>
      <c r="IET69" s="615"/>
      <c r="IEU69" s="615"/>
      <c r="IEV69" s="615"/>
      <c r="IEW69" s="615"/>
      <c r="IEX69" s="615"/>
      <c r="IEY69" s="615"/>
      <c r="IEZ69" s="1420"/>
      <c r="IFA69" s="1420"/>
      <c r="IFB69" s="1420"/>
      <c r="IFC69" s="868"/>
      <c r="IFD69" s="615"/>
      <c r="IFE69" s="615"/>
      <c r="IFF69" s="615"/>
      <c r="IFG69" s="869"/>
      <c r="IFH69" s="615"/>
      <c r="IFI69" s="615"/>
      <c r="IFJ69" s="615"/>
      <c r="IFK69" s="615"/>
      <c r="IFL69" s="615"/>
      <c r="IFM69" s="615"/>
      <c r="IFN69" s="615"/>
      <c r="IFO69" s="615"/>
      <c r="IFP69" s="615"/>
      <c r="IFQ69" s="1420"/>
      <c r="IFR69" s="1420"/>
      <c r="IFS69" s="1420"/>
      <c r="IFT69" s="868"/>
      <c r="IFU69" s="615"/>
      <c r="IFV69" s="615"/>
      <c r="IFW69" s="615"/>
      <c r="IFX69" s="869"/>
      <c r="IFY69" s="615"/>
      <c r="IFZ69" s="615"/>
      <c r="IGA69" s="615"/>
      <c r="IGB69" s="615"/>
      <c r="IGC69" s="615"/>
      <c r="IGD69" s="615"/>
      <c r="IGE69" s="615"/>
      <c r="IGF69" s="615"/>
      <c r="IGG69" s="615"/>
      <c r="IGH69" s="1420"/>
      <c r="IGI69" s="1420"/>
      <c r="IGJ69" s="1420"/>
      <c r="IGK69" s="868"/>
      <c r="IGL69" s="615"/>
      <c r="IGM69" s="615"/>
      <c r="IGN69" s="615"/>
      <c r="IGO69" s="869"/>
      <c r="IGP69" s="615"/>
      <c r="IGQ69" s="615"/>
      <c r="IGR69" s="615"/>
      <c r="IGS69" s="615"/>
      <c r="IGT69" s="615"/>
      <c r="IGU69" s="615"/>
      <c r="IGV69" s="615"/>
      <c r="IGW69" s="615"/>
      <c r="IGX69" s="615"/>
      <c r="IGY69" s="1420"/>
      <c r="IGZ69" s="1420"/>
      <c r="IHA69" s="1420"/>
      <c r="IHB69" s="868"/>
      <c r="IHC69" s="615"/>
      <c r="IHD69" s="615"/>
      <c r="IHE69" s="615"/>
      <c r="IHF69" s="869"/>
      <c r="IHG69" s="615"/>
      <c r="IHH69" s="615"/>
      <c r="IHI69" s="615"/>
      <c r="IHJ69" s="615"/>
      <c r="IHK69" s="615"/>
      <c r="IHL69" s="615"/>
      <c r="IHM69" s="615"/>
      <c r="IHN69" s="615"/>
      <c r="IHO69" s="615"/>
      <c r="IHP69" s="1420"/>
      <c r="IHQ69" s="1420"/>
      <c r="IHR69" s="1420"/>
      <c r="IHS69" s="868"/>
      <c r="IHT69" s="615"/>
      <c r="IHU69" s="615"/>
      <c r="IHV69" s="615"/>
      <c r="IHW69" s="869"/>
      <c r="IHX69" s="615"/>
      <c r="IHY69" s="615"/>
      <c r="IHZ69" s="615"/>
      <c r="IIA69" s="615"/>
      <c r="IIB69" s="615"/>
      <c r="IIC69" s="615"/>
      <c r="IID69" s="615"/>
      <c r="IIE69" s="615"/>
      <c r="IIF69" s="615"/>
      <c r="IIG69" s="1420"/>
      <c r="IIH69" s="1420"/>
      <c r="III69" s="1420"/>
      <c r="IIJ69" s="868"/>
      <c r="IIK69" s="615"/>
      <c r="IIL69" s="615"/>
      <c r="IIM69" s="615"/>
      <c r="IIN69" s="869"/>
      <c r="IIO69" s="615"/>
      <c r="IIP69" s="615"/>
      <c r="IIQ69" s="615"/>
      <c r="IIR69" s="615"/>
      <c r="IIS69" s="615"/>
      <c r="IIT69" s="615"/>
      <c r="IIU69" s="615"/>
      <c r="IIV69" s="615"/>
      <c r="IIW69" s="615"/>
      <c r="IIX69" s="1420"/>
      <c r="IIY69" s="1420"/>
      <c r="IIZ69" s="1420"/>
      <c r="IJA69" s="868"/>
      <c r="IJB69" s="615"/>
      <c r="IJC69" s="615"/>
      <c r="IJD69" s="615"/>
      <c r="IJE69" s="869"/>
      <c r="IJF69" s="615"/>
      <c r="IJG69" s="615"/>
      <c r="IJH69" s="615"/>
      <c r="IJI69" s="615"/>
      <c r="IJJ69" s="615"/>
      <c r="IJK69" s="615"/>
      <c r="IJL69" s="615"/>
      <c r="IJM69" s="615"/>
      <c r="IJN69" s="615"/>
      <c r="IJO69" s="1420"/>
      <c r="IJP69" s="1420"/>
      <c r="IJQ69" s="1420"/>
      <c r="IJR69" s="868"/>
      <c r="IJS69" s="615"/>
      <c r="IJT69" s="615"/>
      <c r="IJU69" s="615"/>
      <c r="IJV69" s="869"/>
      <c r="IJW69" s="615"/>
      <c r="IJX69" s="615"/>
      <c r="IJY69" s="615"/>
      <c r="IJZ69" s="615"/>
      <c r="IKA69" s="615"/>
      <c r="IKB69" s="615"/>
      <c r="IKC69" s="615"/>
      <c r="IKD69" s="615"/>
      <c r="IKE69" s="615"/>
      <c r="IKF69" s="1420"/>
      <c r="IKG69" s="1420"/>
      <c r="IKH69" s="1420"/>
      <c r="IKI69" s="868"/>
      <c r="IKJ69" s="615"/>
      <c r="IKK69" s="615"/>
      <c r="IKL69" s="615"/>
      <c r="IKM69" s="869"/>
      <c r="IKN69" s="615"/>
      <c r="IKO69" s="615"/>
      <c r="IKP69" s="615"/>
      <c r="IKQ69" s="615"/>
      <c r="IKR69" s="615"/>
      <c r="IKS69" s="615"/>
      <c r="IKT69" s="615"/>
      <c r="IKU69" s="615"/>
      <c r="IKV69" s="615"/>
      <c r="IKW69" s="1420"/>
      <c r="IKX69" s="1420"/>
      <c r="IKY69" s="1420"/>
      <c r="IKZ69" s="868"/>
      <c r="ILA69" s="615"/>
      <c r="ILB69" s="615"/>
      <c r="ILC69" s="615"/>
      <c r="ILD69" s="869"/>
      <c r="ILE69" s="615"/>
      <c r="ILF69" s="615"/>
      <c r="ILG69" s="615"/>
      <c r="ILH69" s="615"/>
      <c r="ILI69" s="615"/>
      <c r="ILJ69" s="615"/>
      <c r="ILK69" s="615"/>
      <c r="ILL69" s="615"/>
      <c r="ILM69" s="615"/>
      <c r="ILN69" s="1420"/>
      <c r="ILO69" s="1420"/>
      <c r="ILP69" s="1420"/>
      <c r="ILQ69" s="868"/>
      <c r="ILR69" s="615"/>
      <c r="ILS69" s="615"/>
      <c r="ILT69" s="615"/>
      <c r="ILU69" s="869"/>
      <c r="ILV69" s="615"/>
      <c r="ILW69" s="615"/>
      <c r="ILX69" s="615"/>
      <c r="ILY69" s="615"/>
      <c r="ILZ69" s="615"/>
      <c r="IMA69" s="615"/>
      <c r="IMB69" s="615"/>
      <c r="IMC69" s="615"/>
      <c r="IMD69" s="615"/>
      <c r="IME69" s="1420"/>
      <c r="IMF69" s="1420"/>
      <c r="IMG69" s="1420"/>
      <c r="IMH69" s="868"/>
      <c r="IMI69" s="615"/>
      <c r="IMJ69" s="615"/>
      <c r="IMK69" s="615"/>
      <c r="IML69" s="869"/>
      <c r="IMM69" s="615"/>
      <c r="IMN69" s="615"/>
      <c r="IMO69" s="615"/>
      <c r="IMP69" s="615"/>
      <c r="IMQ69" s="615"/>
      <c r="IMR69" s="615"/>
      <c r="IMS69" s="615"/>
      <c r="IMT69" s="615"/>
      <c r="IMU69" s="615"/>
      <c r="IMV69" s="1420"/>
      <c r="IMW69" s="1420"/>
      <c r="IMX69" s="1420"/>
      <c r="IMY69" s="868"/>
      <c r="IMZ69" s="615"/>
      <c r="INA69" s="615"/>
      <c r="INB69" s="615"/>
      <c r="INC69" s="869"/>
      <c r="IND69" s="615"/>
      <c r="INE69" s="615"/>
      <c r="INF69" s="615"/>
      <c r="ING69" s="615"/>
      <c r="INH69" s="615"/>
      <c r="INI69" s="615"/>
      <c r="INJ69" s="615"/>
      <c r="INK69" s="615"/>
      <c r="INL69" s="615"/>
      <c r="INM69" s="1420"/>
      <c r="INN69" s="1420"/>
      <c r="INO69" s="1420"/>
      <c r="INP69" s="868"/>
      <c r="INQ69" s="615"/>
      <c r="INR69" s="615"/>
      <c r="INS69" s="615"/>
      <c r="INT69" s="869"/>
      <c r="INU69" s="615"/>
      <c r="INV69" s="615"/>
      <c r="INW69" s="615"/>
      <c r="INX69" s="615"/>
      <c r="INY69" s="615"/>
      <c r="INZ69" s="615"/>
      <c r="IOA69" s="615"/>
      <c r="IOB69" s="615"/>
      <c r="IOC69" s="615"/>
      <c r="IOD69" s="1420"/>
      <c r="IOE69" s="1420"/>
      <c r="IOF69" s="1420"/>
      <c r="IOG69" s="868"/>
      <c r="IOH69" s="615"/>
      <c r="IOI69" s="615"/>
      <c r="IOJ69" s="615"/>
      <c r="IOK69" s="869"/>
      <c r="IOL69" s="615"/>
      <c r="IOM69" s="615"/>
      <c r="ION69" s="615"/>
      <c r="IOO69" s="615"/>
      <c r="IOP69" s="615"/>
      <c r="IOQ69" s="615"/>
      <c r="IOR69" s="615"/>
      <c r="IOS69" s="615"/>
      <c r="IOT69" s="615"/>
      <c r="IOU69" s="1420"/>
      <c r="IOV69" s="1420"/>
      <c r="IOW69" s="1420"/>
      <c r="IOX69" s="868"/>
      <c r="IOY69" s="615"/>
      <c r="IOZ69" s="615"/>
      <c r="IPA69" s="615"/>
      <c r="IPB69" s="869"/>
      <c r="IPC69" s="615"/>
      <c r="IPD69" s="615"/>
      <c r="IPE69" s="615"/>
      <c r="IPF69" s="615"/>
      <c r="IPG69" s="615"/>
      <c r="IPH69" s="615"/>
      <c r="IPI69" s="615"/>
      <c r="IPJ69" s="615"/>
      <c r="IPK69" s="615"/>
      <c r="IPL69" s="1420"/>
      <c r="IPM69" s="1420"/>
      <c r="IPN69" s="1420"/>
      <c r="IPO69" s="868"/>
      <c r="IPP69" s="615"/>
      <c r="IPQ69" s="615"/>
      <c r="IPR69" s="615"/>
      <c r="IPS69" s="869"/>
      <c r="IPT69" s="615"/>
      <c r="IPU69" s="615"/>
      <c r="IPV69" s="615"/>
      <c r="IPW69" s="615"/>
      <c r="IPX69" s="615"/>
      <c r="IPY69" s="615"/>
      <c r="IPZ69" s="615"/>
      <c r="IQA69" s="615"/>
      <c r="IQB69" s="615"/>
      <c r="IQC69" s="1420"/>
      <c r="IQD69" s="1420"/>
      <c r="IQE69" s="1420"/>
      <c r="IQF69" s="868"/>
      <c r="IQG69" s="615"/>
      <c r="IQH69" s="615"/>
      <c r="IQI69" s="615"/>
      <c r="IQJ69" s="869"/>
      <c r="IQK69" s="615"/>
      <c r="IQL69" s="615"/>
      <c r="IQM69" s="615"/>
      <c r="IQN69" s="615"/>
      <c r="IQO69" s="615"/>
      <c r="IQP69" s="615"/>
      <c r="IQQ69" s="615"/>
      <c r="IQR69" s="615"/>
      <c r="IQS69" s="615"/>
      <c r="IQT69" s="1420"/>
      <c r="IQU69" s="1420"/>
      <c r="IQV69" s="1420"/>
      <c r="IQW69" s="868"/>
      <c r="IQX69" s="615"/>
      <c r="IQY69" s="615"/>
      <c r="IQZ69" s="615"/>
      <c r="IRA69" s="869"/>
      <c r="IRB69" s="615"/>
      <c r="IRC69" s="615"/>
      <c r="IRD69" s="615"/>
      <c r="IRE69" s="615"/>
      <c r="IRF69" s="615"/>
      <c r="IRG69" s="615"/>
      <c r="IRH69" s="615"/>
      <c r="IRI69" s="615"/>
      <c r="IRJ69" s="615"/>
      <c r="IRK69" s="1420"/>
      <c r="IRL69" s="1420"/>
      <c r="IRM69" s="1420"/>
      <c r="IRN69" s="868"/>
      <c r="IRO69" s="615"/>
      <c r="IRP69" s="615"/>
      <c r="IRQ69" s="615"/>
      <c r="IRR69" s="869"/>
      <c r="IRS69" s="615"/>
      <c r="IRT69" s="615"/>
      <c r="IRU69" s="615"/>
      <c r="IRV69" s="615"/>
      <c r="IRW69" s="615"/>
      <c r="IRX69" s="615"/>
      <c r="IRY69" s="615"/>
      <c r="IRZ69" s="615"/>
      <c r="ISA69" s="615"/>
      <c r="ISB69" s="1420"/>
      <c r="ISC69" s="1420"/>
      <c r="ISD69" s="1420"/>
      <c r="ISE69" s="868"/>
      <c r="ISF69" s="615"/>
      <c r="ISG69" s="615"/>
      <c r="ISH69" s="615"/>
      <c r="ISI69" s="869"/>
      <c r="ISJ69" s="615"/>
      <c r="ISK69" s="615"/>
      <c r="ISL69" s="615"/>
      <c r="ISM69" s="615"/>
      <c r="ISN69" s="615"/>
      <c r="ISO69" s="615"/>
      <c r="ISP69" s="615"/>
      <c r="ISQ69" s="615"/>
      <c r="ISR69" s="615"/>
      <c r="ISS69" s="1420"/>
      <c r="IST69" s="1420"/>
      <c r="ISU69" s="1420"/>
      <c r="ISV69" s="868"/>
      <c r="ISW69" s="615"/>
      <c r="ISX69" s="615"/>
      <c r="ISY69" s="615"/>
      <c r="ISZ69" s="869"/>
      <c r="ITA69" s="615"/>
      <c r="ITB69" s="615"/>
      <c r="ITC69" s="615"/>
      <c r="ITD69" s="615"/>
      <c r="ITE69" s="615"/>
      <c r="ITF69" s="615"/>
      <c r="ITG69" s="615"/>
      <c r="ITH69" s="615"/>
      <c r="ITI69" s="615"/>
      <c r="ITJ69" s="1420"/>
      <c r="ITK69" s="1420"/>
      <c r="ITL69" s="1420"/>
      <c r="ITM69" s="868"/>
      <c r="ITN69" s="615"/>
      <c r="ITO69" s="615"/>
      <c r="ITP69" s="615"/>
      <c r="ITQ69" s="869"/>
      <c r="ITR69" s="615"/>
      <c r="ITS69" s="615"/>
      <c r="ITT69" s="615"/>
      <c r="ITU69" s="615"/>
      <c r="ITV69" s="615"/>
      <c r="ITW69" s="615"/>
      <c r="ITX69" s="615"/>
      <c r="ITY69" s="615"/>
      <c r="ITZ69" s="615"/>
      <c r="IUA69" s="1420"/>
      <c r="IUB69" s="1420"/>
      <c r="IUC69" s="1420"/>
      <c r="IUD69" s="868"/>
      <c r="IUE69" s="615"/>
      <c r="IUF69" s="615"/>
      <c r="IUG69" s="615"/>
      <c r="IUH69" s="869"/>
      <c r="IUI69" s="615"/>
      <c r="IUJ69" s="615"/>
      <c r="IUK69" s="615"/>
      <c r="IUL69" s="615"/>
      <c r="IUM69" s="615"/>
      <c r="IUN69" s="615"/>
      <c r="IUO69" s="615"/>
      <c r="IUP69" s="615"/>
      <c r="IUQ69" s="615"/>
      <c r="IUR69" s="1420"/>
      <c r="IUS69" s="1420"/>
      <c r="IUT69" s="1420"/>
      <c r="IUU69" s="868"/>
      <c r="IUV69" s="615"/>
      <c r="IUW69" s="615"/>
      <c r="IUX69" s="615"/>
      <c r="IUY69" s="869"/>
      <c r="IUZ69" s="615"/>
      <c r="IVA69" s="615"/>
      <c r="IVB69" s="615"/>
      <c r="IVC69" s="615"/>
      <c r="IVD69" s="615"/>
      <c r="IVE69" s="615"/>
      <c r="IVF69" s="615"/>
      <c r="IVG69" s="615"/>
      <c r="IVH69" s="615"/>
      <c r="IVI69" s="1420"/>
      <c r="IVJ69" s="1420"/>
      <c r="IVK69" s="1420"/>
      <c r="IVL69" s="868"/>
      <c r="IVM69" s="615"/>
      <c r="IVN69" s="615"/>
      <c r="IVO69" s="615"/>
      <c r="IVP69" s="869"/>
      <c r="IVQ69" s="615"/>
      <c r="IVR69" s="615"/>
      <c r="IVS69" s="615"/>
      <c r="IVT69" s="615"/>
      <c r="IVU69" s="615"/>
      <c r="IVV69" s="615"/>
      <c r="IVW69" s="615"/>
      <c r="IVX69" s="615"/>
      <c r="IVY69" s="615"/>
      <c r="IVZ69" s="1420"/>
      <c r="IWA69" s="1420"/>
      <c r="IWB69" s="1420"/>
      <c r="IWC69" s="868"/>
      <c r="IWD69" s="615"/>
      <c r="IWE69" s="615"/>
      <c r="IWF69" s="615"/>
      <c r="IWG69" s="869"/>
      <c r="IWH69" s="615"/>
      <c r="IWI69" s="615"/>
      <c r="IWJ69" s="615"/>
      <c r="IWK69" s="615"/>
      <c r="IWL69" s="615"/>
      <c r="IWM69" s="615"/>
      <c r="IWN69" s="615"/>
      <c r="IWO69" s="615"/>
      <c r="IWP69" s="615"/>
      <c r="IWQ69" s="1420"/>
      <c r="IWR69" s="1420"/>
      <c r="IWS69" s="1420"/>
      <c r="IWT69" s="868"/>
      <c r="IWU69" s="615"/>
      <c r="IWV69" s="615"/>
      <c r="IWW69" s="615"/>
      <c r="IWX69" s="869"/>
      <c r="IWY69" s="615"/>
      <c r="IWZ69" s="615"/>
      <c r="IXA69" s="615"/>
      <c r="IXB69" s="615"/>
      <c r="IXC69" s="615"/>
      <c r="IXD69" s="615"/>
      <c r="IXE69" s="615"/>
      <c r="IXF69" s="615"/>
      <c r="IXG69" s="615"/>
      <c r="IXH69" s="1420"/>
      <c r="IXI69" s="1420"/>
      <c r="IXJ69" s="1420"/>
      <c r="IXK69" s="868"/>
      <c r="IXL69" s="615"/>
      <c r="IXM69" s="615"/>
      <c r="IXN69" s="615"/>
      <c r="IXO69" s="869"/>
      <c r="IXP69" s="615"/>
      <c r="IXQ69" s="615"/>
      <c r="IXR69" s="615"/>
      <c r="IXS69" s="615"/>
      <c r="IXT69" s="615"/>
      <c r="IXU69" s="615"/>
      <c r="IXV69" s="615"/>
      <c r="IXW69" s="615"/>
      <c r="IXX69" s="615"/>
      <c r="IXY69" s="1420"/>
      <c r="IXZ69" s="1420"/>
      <c r="IYA69" s="1420"/>
      <c r="IYB69" s="868"/>
      <c r="IYC69" s="615"/>
      <c r="IYD69" s="615"/>
      <c r="IYE69" s="615"/>
      <c r="IYF69" s="869"/>
      <c r="IYG69" s="615"/>
      <c r="IYH69" s="615"/>
      <c r="IYI69" s="615"/>
      <c r="IYJ69" s="615"/>
      <c r="IYK69" s="615"/>
      <c r="IYL69" s="615"/>
      <c r="IYM69" s="615"/>
      <c r="IYN69" s="615"/>
      <c r="IYO69" s="615"/>
      <c r="IYP69" s="1420"/>
      <c r="IYQ69" s="1420"/>
      <c r="IYR69" s="1420"/>
      <c r="IYS69" s="868"/>
      <c r="IYT69" s="615"/>
      <c r="IYU69" s="615"/>
      <c r="IYV69" s="615"/>
      <c r="IYW69" s="869"/>
      <c r="IYX69" s="615"/>
      <c r="IYY69" s="615"/>
      <c r="IYZ69" s="615"/>
      <c r="IZA69" s="615"/>
      <c r="IZB69" s="615"/>
      <c r="IZC69" s="615"/>
      <c r="IZD69" s="615"/>
      <c r="IZE69" s="615"/>
      <c r="IZF69" s="615"/>
      <c r="IZG69" s="1420"/>
      <c r="IZH69" s="1420"/>
      <c r="IZI69" s="1420"/>
      <c r="IZJ69" s="868"/>
      <c r="IZK69" s="615"/>
      <c r="IZL69" s="615"/>
      <c r="IZM69" s="615"/>
      <c r="IZN69" s="869"/>
      <c r="IZO69" s="615"/>
      <c r="IZP69" s="615"/>
      <c r="IZQ69" s="615"/>
      <c r="IZR69" s="615"/>
      <c r="IZS69" s="615"/>
      <c r="IZT69" s="615"/>
      <c r="IZU69" s="615"/>
      <c r="IZV69" s="615"/>
      <c r="IZW69" s="615"/>
      <c r="IZX69" s="1420"/>
      <c r="IZY69" s="1420"/>
      <c r="IZZ69" s="1420"/>
      <c r="JAA69" s="868"/>
      <c r="JAB69" s="615"/>
      <c r="JAC69" s="615"/>
      <c r="JAD69" s="615"/>
      <c r="JAE69" s="869"/>
      <c r="JAF69" s="615"/>
      <c r="JAG69" s="615"/>
      <c r="JAH69" s="615"/>
      <c r="JAI69" s="615"/>
      <c r="JAJ69" s="615"/>
      <c r="JAK69" s="615"/>
      <c r="JAL69" s="615"/>
      <c r="JAM69" s="615"/>
      <c r="JAN69" s="615"/>
      <c r="JAO69" s="1420"/>
      <c r="JAP69" s="1420"/>
      <c r="JAQ69" s="1420"/>
      <c r="JAR69" s="868"/>
      <c r="JAS69" s="615"/>
      <c r="JAT69" s="615"/>
      <c r="JAU69" s="615"/>
      <c r="JAV69" s="869"/>
      <c r="JAW69" s="615"/>
      <c r="JAX69" s="615"/>
      <c r="JAY69" s="615"/>
      <c r="JAZ69" s="615"/>
      <c r="JBA69" s="615"/>
      <c r="JBB69" s="615"/>
      <c r="JBC69" s="615"/>
      <c r="JBD69" s="615"/>
      <c r="JBE69" s="615"/>
      <c r="JBF69" s="1420"/>
      <c r="JBG69" s="1420"/>
      <c r="JBH69" s="1420"/>
      <c r="JBI69" s="868"/>
      <c r="JBJ69" s="615"/>
      <c r="JBK69" s="615"/>
      <c r="JBL69" s="615"/>
      <c r="JBM69" s="869"/>
      <c r="JBN69" s="615"/>
      <c r="JBO69" s="615"/>
      <c r="JBP69" s="615"/>
      <c r="JBQ69" s="615"/>
      <c r="JBR69" s="615"/>
      <c r="JBS69" s="615"/>
      <c r="JBT69" s="615"/>
      <c r="JBU69" s="615"/>
      <c r="JBV69" s="615"/>
      <c r="JBW69" s="1420"/>
      <c r="JBX69" s="1420"/>
      <c r="JBY69" s="1420"/>
      <c r="JBZ69" s="868"/>
      <c r="JCA69" s="615"/>
      <c r="JCB69" s="615"/>
      <c r="JCC69" s="615"/>
      <c r="JCD69" s="869"/>
      <c r="JCE69" s="615"/>
      <c r="JCF69" s="615"/>
      <c r="JCG69" s="615"/>
      <c r="JCH69" s="615"/>
      <c r="JCI69" s="615"/>
      <c r="JCJ69" s="615"/>
      <c r="JCK69" s="615"/>
      <c r="JCL69" s="615"/>
      <c r="JCM69" s="615"/>
      <c r="JCN69" s="1420"/>
      <c r="JCO69" s="1420"/>
      <c r="JCP69" s="1420"/>
      <c r="JCQ69" s="868"/>
      <c r="JCR69" s="615"/>
      <c r="JCS69" s="615"/>
      <c r="JCT69" s="615"/>
      <c r="JCU69" s="869"/>
      <c r="JCV69" s="615"/>
      <c r="JCW69" s="615"/>
      <c r="JCX69" s="615"/>
      <c r="JCY69" s="615"/>
      <c r="JCZ69" s="615"/>
      <c r="JDA69" s="615"/>
      <c r="JDB69" s="615"/>
      <c r="JDC69" s="615"/>
      <c r="JDD69" s="615"/>
      <c r="JDE69" s="1420"/>
      <c r="JDF69" s="1420"/>
      <c r="JDG69" s="1420"/>
      <c r="JDH69" s="868"/>
      <c r="JDI69" s="615"/>
      <c r="JDJ69" s="615"/>
      <c r="JDK69" s="615"/>
      <c r="JDL69" s="869"/>
      <c r="JDM69" s="615"/>
      <c r="JDN69" s="615"/>
      <c r="JDO69" s="615"/>
      <c r="JDP69" s="615"/>
      <c r="JDQ69" s="615"/>
      <c r="JDR69" s="615"/>
      <c r="JDS69" s="615"/>
      <c r="JDT69" s="615"/>
      <c r="JDU69" s="615"/>
      <c r="JDV69" s="1420"/>
      <c r="JDW69" s="1420"/>
      <c r="JDX69" s="1420"/>
      <c r="JDY69" s="868"/>
      <c r="JDZ69" s="615"/>
      <c r="JEA69" s="615"/>
      <c r="JEB69" s="615"/>
      <c r="JEC69" s="869"/>
      <c r="JED69" s="615"/>
      <c r="JEE69" s="615"/>
      <c r="JEF69" s="615"/>
      <c r="JEG69" s="615"/>
      <c r="JEH69" s="615"/>
      <c r="JEI69" s="615"/>
      <c r="JEJ69" s="615"/>
      <c r="JEK69" s="615"/>
      <c r="JEL69" s="615"/>
      <c r="JEM69" s="1420"/>
      <c r="JEN69" s="1420"/>
      <c r="JEO69" s="1420"/>
      <c r="JEP69" s="868"/>
      <c r="JEQ69" s="615"/>
      <c r="JER69" s="615"/>
      <c r="JES69" s="615"/>
      <c r="JET69" s="869"/>
      <c r="JEU69" s="615"/>
      <c r="JEV69" s="615"/>
      <c r="JEW69" s="615"/>
      <c r="JEX69" s="615"/>
      <c r="JEY69" s="615"/>
      <c r="JEZ69" s="615"/>
      <c r="JFA69" s="615"/>
      <c r="JFB69" s="615"/>
      <c r="JFC69" s="615"/>
      <c r="JFD69" s="1420"/>
      <c r="JFE69" s="1420"/>
      <c r="JFF69" s="1420"/>
      <c r="JFG69" s="868"/>
      <c r="JFH69" s="615"/>
      <c r="JFI69" s="615"/>
      <c r="JFJ69" s="615"/>
      <c r="JFK69" s="869"/>
      <c r="JFL69" s="615"/>
      <c r="JFM69" s="615"/>
      <c r="JFN69" s="615"/>
      <c r="JFO69" s="615"/>
      <c r="JFP69" s="615"/>
      <c r="JFQ69" s="615"/>
      <c r="JFR69" s="615"/>
      <c r="JFS69" s="615"/>
      <c r="JFT69" s="615"/>
      <c r="JFU69" s="1420"/>
      <c r="JFV69" s="1420"/>
      <c r="JFW69" s="1420"/>
      <c r="JFX69" s="868"/>
      <c r="JFY69" s="615"/>
      <c r="JFZ69" s="615"/>
      <c r="JGA69" s="615"/>
      <c r="JGB69" s="869"/>
      <c r="JGC69" s="615"/>
      <c r="JGD69" s="615"/>
      <c r="JGE69" s="615"/>
      <c r="JGF69" s="615"/>
      <c r="JGG69" s="615"/>
      <c r="JGH69" s="615"/>
      <c r="JGI69" s="615"/>
      <c r="JGJ69" s="615"/>
      <c r="JGK69" s="615"/>
      <c r="JGL69" s="1420"/>
      <c r="JGM69" s="1420"/>
      <c r="JGN69" s="1420"/>
      <c r="JGO69" s="868"/>
      <c r="JGP69" s="615"/>
      <c r="JGQ69" s="615"/>
      <c r="JGR69" s="615"/>
      <c r="JGS69" s="869"/>
      <c r="JGT69" s="615"/>
      <c r="JGU69" s="615"/>
      <c r="JGV69" s="615"/>
      <c r="JGW69" s="615"/>
      <c r="JGX69" s="615"/>
      <c r="JGY69" s="615"/>
      <c r="JGZ69" s="615"/>
      <c r="JHA69" s="615"/>
      <c r="JHB69" s="615"/>
      <c r="JHC69" s="1420"/>
      <c r="JHD69" s="1420"/>
      <c r="JHE69" s="1420"/>
      <c r="JHF69" s="868"/>
      <c r="JHG69" s="615"/>
      <c r="JHH69" s="615"/>
      <c r="JHI69" s="615"/>
      <c r="JHJ69" s="869"/>
      <c r="JHK69" s="615"/>
      <c r="JHL69" s="615"/>
      <c r="JHM69" s="615"/>
      <c r="JHN69" s="615"/>
      <c r="JHO69" s="615"/>
      <c r="JHP69" s="615"/>
      <c r="JHQ69" s="615"/>
      <c r="JHR69" s="615"/>
      <c r="JHS69" s="615"/>
      <c r="JHT69" s="1420"/>
      <c r="JHU69" s="1420"/>
      <c r="JHV69" s="1420"/>
      <c r="JHW69" s="868"/>
      <c r="JHX69" s="615"/>
      <c r="JHY69" s="615"/>
      <c r="JHZ69" s="615"/>
      <c r="JIA69" s="869"/>
      <c r="JIB69" s="615"/>
      <c r="JIC69" s="615"/>
      <c r="JID69" s="615"/>
      <c r="JIE69" s="615"/>
      <c r="JIF69" s="615"/>
      <c r="JIG69" s="615"/>
      <c r="JIH69" s="615"/>
      <c r="JII69" s="615"/>
      <c r="JIJ69" s="615"/>
      <c r="JIK69" s="1420"/>
      <c r="JIL69" s="1420"/>
      <c r="JIM69" s="1420"/>
      <c r="JIN69" s="868"/>
      <c r="JIO69" s="615"/>
      <c r="JIP69" s="615"/>
      <c r="JIQ69" s="615"/>
      <c r="JIR69" s="869"/>
      <c r="JIS69" s="615"/>
      <c r="JIT69" s="615"/>
      <c r="JIU69" s="615"/>
      <c r="JIV69" s="615"/>
      <c r="JIW69" s="615"/>
      <c r="JIX69" s="615"/>
      <c r="JIY69" s="615"/>
      <c r="JIZ69" s="615"/>
      <c r="JJA69" s="615"/>
      <c r="JJB69" s="1420"/>
      <c r="JJC69" s="1420"/>
      <c r="JJD69" s="1420"/>
      <c r="JJE69" s="868"/>
      <c r="JJF69" s="615"/>
      <c r="JJG69" s="615"/>
      <c r="JJH69" s="615"/>
      <c r="JJI69" s="869"/>
      <c r="JJJ69" s="615"/>
      <c r="JJK69" s="615"/>
      <c r="JJL69" s="615"/>
      <c r="JJM69" s="615"/>
      <c r="JJN69" s="615"/>
      <c r="JJO69" s="615"/>
      <c r="JJP69" s="615"/>
      <c r="JJQ69" s="615"/>
      <c r="JJR69" s="615"/>
      <c r="JJS69" s="1420"/>
      <c r="JJT69" s="1420"/>
      <c r="JJU69" s="1420"/>
      <c r="JJV69" s="868"/>
      <c r="JJW69" s="615"/>
      <c r="JJX69" s="615"/>
      <c r="JJY69" s="615"/>
      <c r="JJZ69" s="869"/>
      <c r="JKA69" s="615"/>
      <c r="JKB69" s="615"/>
      <c r="JKC69" s="615"/>
      <c r="JKD69" s="615"/>
      <c r="JKE69" s="615"/>
      <c r="JKF69" s="615"/>
      <c r="JKG69" s="615"/>
      <c r="JKH69" s="615"/>
      <c r="JKI69" s="615"/>
      <c r="JKJ69" s="1420"/>
      <c r="JKK69" s="1420"/>
      <c r="JKL69" s="1420"/>
      <c r="JKM69" s="868"/>
      <c r="JKN69" s="615"/>
      <c r="JKO69" s="615"/>
      <c r="JKP69" s="615"/>
      <c r="JKQ69" s="869"/>
      <c r="JKR69" s="615"/>
      <c r="JKS69" s="615"/>
      <c r="JKT69" s="615"/>
      <c r="JKU69" s="615"/>
      <c r="JKV69" s="615"/>
      <c r="JKW69" s="615"/>
      <c r="JKX69" s="615"/>
      <c r="JKY69" s="615"/>
      <c r="JKZ69" s="615"/>
      <c r="JLA69" s="1420"/>
      <c r="JLB69" s="1420"/>
      <c r="JLC69" s="1420"/>
      <c r="JLD69" s="868"/>
      <c r="JLE69" s="615"/>
      <c r="JLF69" s="615"/>
      <c r="JLG69" s="615"/>
      <c r="JLH69" s="869"/>
      <c r="JLI69" s="615"/>
      <c r="JLJ69" s="615"/>
      <c r="JLK69" s="615"/>
      <c r="JLL69" s="615"/>
      <c r="JLM69" s="615"/>
      <c r="JLN69" s="615"/>
      <c r="JLO69" s="615"/>
      <c r="JLP69" s="615"/>
      <c r="JLQ69" s="615"/>
      <c r="JLR69" s="1420"/>
      <c r="JLS69" s="1420"/>
      <c r="JLT69" s="1420"/>
      <c r="JLU69" s="868"/>
      <c r="JLV69" s="615"/>
      <c r="JLW69" s="615"/>
      <c r="JLX69" s="615"/>
      <c r="JLY69" s="869"/>
      <c r="JLZ69" s="615"/>
      <c r="JMA69" s="615"/>
      <c r="JMB69" s="615"/>
      <c r="JMC69" s="615"/>
      <c r="JMD69" s="615"/>
      <c r="JME69" s="615"/>
      <c r="JMF69" s="615"/>
      <c r="JMG69" s="615"/>
      <c r="JMH69" s="615"/>
      <c r="JMI69" s="1420"/>
      <c r="JMJ69" s="1420"/>
      <c r="JMK69" s="1420"/>
      <c r="JML69" s="868"/>
      <c r="JMM69" s="615"/>
      <c r="JMN69" s="615"/>
      <c r="JMO69" s="615"/>
      <c r="JMP69" s="869"/>
      <c r="JMQ69" s="615"/>
      <c r="JMR69" s="615"/>
      <c r="JMS69" s="615"/>
      <c r="JMT69" s="615"/>
      <c r="JMU69" s="615"/>
      <c r="JMV69" s="615"/>
      <c r="JMW69" s="615"/>
      <c r="JMX69" s="615"/>
      <c r="JMY69" s="615"/>
      <c r="JMZ69" s="1420"/>
      <c r="JNA69" s="1420"/>
      <c r="JNB69" s="1420"/>
      <c r="JNC69" s="868"/>
      <c r="JND69" s="615"/>
      <c r="JNE69" s="615"/>
      <c r="JNF69" s="615"/>
      <c r="JNG69" s="869"/>
      <c r="JNH69" s="615"/>
      <c r="JNI69" s="615"/>
      <c r="JNJ69" s="615"/>
      <c r="JNK69" s="615"/>
      <c r="JNL69" s="615"/>
      <c r="JNM69" s="615"/>
      <c r="JNN69" s="615"/>
      <c r="JNO69" s="615"/>
      <c r="JNP69" s="615"/>
      <c r="JNQ69" s="1420"/>
      <c r="JNR69" s="1420"/>
      <c r="JNS69" s="1420"/>
      <c r="JNT69" s="868"/>
      <c r="JNU69" s="615"/>
      <c r="JNV69" s="615"/>
      <c r="JNW69" s="615"/>
      <c r="JNX69" s="869"/>
      <c r="JNY69" s="615"/>
      <c r="JNZ69" s="615"/>
      <c r="JOA69" s="615"/>
      <c r="JOB69" s="615"/>
      <c r="JOC69" s="615"/>
      <c r="JOD69" s="615"/>
      <c r="JOE69" s="615"/>
      <c r="JOF69" s="615"/>
      <c r="JOG69" s="615"/>
      <c r="JOH69" s="1420"/>
      <c r="JOI69" s="1420"/>
      <c r="JOJ69" s="1420"/>
      <c r="JOK69" s="868"/>
      <c r="JOL69" s="615"/>
      <c r="JOM69" s="615"/>
      <c r="JON69" s="615"/>
      <c r="JOO69" s="869"/>
      <c r="JOP69" s="615"/>
      <c r="JOQ69" s="615"/>
      <c r="JOR69" s="615"/>
      <c r="JOS69" s="615"/>
      <c r="JOT69" s="615"/>
      <c r="JOU69" s="615"/>
      <c r="JOV69" s="615"/>
      <c r="JOW69" s="615"/>
      <c r="JOX69" s="615"/>
      <c r="JOY69" s="1420"/>
      <c r="JOZ69" s="1420"/>
      <c r="JPA69" s="1420"/>
      <c r="JPB69" s="868"/>
      <c r="JPC69" s="615"/>
      <c r="JPD69" s="615"/>
      <c r="JPE69" s="615"/>
      <c r="JPF69" s="869"/>
      <c r="JPG69" s="615"/>
      <c r="JPH69" s="615"/>
      <c r="JPI69" s="615"/>
      <c r="JPJ69" s="615"/>
      <c r="JPK69" s="615"/>
      <c r="JPL69" s="615"/>
      <c r="JPM69" s="615"/>
      <c r="JPN69" s="615"/>
      <c r="JPO69" s="615"/>
      <c r="JPP69" s="1420"/>
      <c r="JPQ69" s="1420"/>
      <c r="JPR69" s="1420"/>
      <c r="JPS69" s="868"/>
      <c r="JPT69" s="615"/>
      <c r="JPU69" s="615"/>
      <c r="JPV69" s="615"/>
      <c r="JPW69" s="869"/>
      <c r="JPX69" s="615"/>
      <c r="JPY69" s="615"/>
      <c r="JPZ69" s="615"/>
      <c r="JQA69" s="615"/>
      <c r="JQB69" s="615"/>
      <c r="JQC69" s="615"/>
      <c r="JQD69" s="615"/>
      <c r="JQE69" s="615"/>
      <c r="JQF69" s="615"/>
      <c r="JQG69" s="1420"/>
      <c r="JQH69" s="1420"/>
      <c r="JQI69" s="1420"/>
      <c r="JQJ69" s="868"/>
      <c r="JQK69" s="615"/>
      <c r="JQL69" s="615"/>
      <c r="JQM69" s="615"/>
      <c r="JQN69" s="869"/>
      <c r="JQO69" s="615"/>
      <c r="JQP69" s="615"/>
      <c r="JQQ69" s="615"/>
      <c r="JQR69" s="615"/>
      <c r="JQS69" s="615"/>
      <c r="JQT69" s="615"/>
      <c r="JQU69" s="615"/>
      <c r="JQV69" s="615"/>
      <c r="JQW69" s="615"/>
      <c r="JQX69" s="1420"/>
      <c r="JQY69" s="1420"/>
      <c r="JQZ69" s="1420"/>
      <c r="JRA69" s="868"/>
      <c r="JRB69" s="615"/>
      <c r="JRC69" s="615"/>
      <c r="JRD69" s="615"/>
      <c r="JRE69" s="869"/>
      <c r="JRF69" s="615"/>
      <c r="JRG69" s="615"/>
      <c r="JRH69" s="615"/>
      <c r="JRI69" s="615"/>
      <c r="JRJ69" s="615"/>
      <c r="JRK69" s="615"/>
      <c r="JRL69" s="615"/>
      <c r="JRM69" s="615"/>
      <c r="JRN69" s="615"/>
      <c r="JRO69" s="1420"/>
      <c r="JRP69" s="1420"/>
      <c r="JRQ69" s="1420"/>
      <c r="JRR69" s="868"/>
      <c r="JRS69" s="615"/>
      <c r="JRT69" s="615"/>
      <c r="JRU69" s="615"/>
      <c r="JRV69" s="869"/>
      <c r="JRW69" s="615"/>
      <c r="JRX69" s="615"/>
      <c r="JRY69" s="615"/>
      <c r="JRZ69" s="615"/>
      <c r="JSA69" s="615"/>
      <c r="JSB69" s="615"/>
      <c r="JSC69" s="615"/>
      <c r="JSD69" s="615"/>
      <c r="JSE69" s="615"/>
      <c r="JSF69" s="1420"/>
      <c r="JSG69" s="1420"/>
      <c r="JSH69" s="1420"/>
      <c r="JSI69" s="868"/>
      <c r="JSJ69" s="615"/>
      <c r="JSK69" s="615"/>
      <c r="JSL69" s="615"/>
      <c r="JSM69" s="869"/>
      <c r="JSN69" s="615"/>
      <c r="JSO69" s="615"/>
      <c r="JSP69" s="615"/>
      <c r="JSQ69" s="615"/>
      <c r="JSR69" s="615"/>
      <c r="JSS69" s="615"/>
      <c r="JST69" s="615"/>
      <c r="JSU69" s="615"/>
      <c r="JSV69" s="615"/>
      <c r="JSW69" s="1420"/>
      <c r="JSX69" s="1420"/>
      <c r="JSY69" s="1420"/>
      <c r="JSZ69" s="868"/>
      <c r="JTA69" s="615"/>
      <c r="JTB69" s="615"/>
      <c r="JTC69" s="615"/>
      <c r="JTD69" s="869"/>
      <c r="JTE69" s="615"/>
      <c r="JTF69" s="615"/>
      <c r="JTG69" s="615"/>
      <c r="JTH69" s="615"/>
      <c r="JTI69" s="615"/>
      <c r="JTJ69" s="615"/>
      <c r="JTK69" s="615"/>
      <c r="JTL69" s="615"/>
      <c r="JTM69" s="615"/>
      <c r="JTN69" s="1420"/>
      <c r="JTO69" s="1420"/>
      <c r="JTP69" s="1420"/>
      <c r="JTQ69" s="868"/>
      <c r="JTR69" s="615"/>
      <c r="JTS69" s="615"/>
      <c r="JTT69" s="615"/>
      <c r="JTU69" s="869"/>
      <c r="JTV69" s="615"/>
      <c r="JTW69" s="615"/>
      <c r="JTX69" s="615"/>
      <c r="JTY69" s="615"/>
      <c r="JTZ69" s="615"/>
      <c r="JUA69" s="615"/>
      <c r="JUB69" s="615"/>
      <c r="JUC69" s="615"/>
      <c r="JUD69" s="615"/>
      <c r="JUE69" s="1420"/>
      <c r="JUF69" s="1420"/>
      <c r="JUG69" s="1420"/>
      <c r="JUH69" s="868"/>
      <c r="JUI69" s="615"/>
      <c r="JUJ69" s="615"/>
      <c r="JUK69" s="615"/>
      <c r="JUL69" s="869"/>
      <c r="JUM69" s="615"/>
      <c r="JUN69" s="615"/>
      <c r="JUO69" s="615"/>
      <c r="JUP69" s="615"/>
      <c r="JUQ69" s="615"/>
      <c r="JUR69" s="615"/>
      <c r="JUS69" s="615"/>
      <c r="JUT69" s="615"/>
      <c r="JUU69" s="615"/>
      <c r="JUV69" s="1420"/>
      <c r="JUW69" s="1420"/>
      <c r="JUX69" s="1420"/>
      <c r="JUY69" s="868"/>
      <c r="JUZ69" s="615"/>
      <c r="JVA69" s="615"/>
      <c r="JVB69" s="615"/>
      <c r="JVC69" s="869"/>
      <c r="JVD69" s="615"/>
      <c r="JVE69" s="615"/>
      <c r="JVF69" s="615"/>
      <c r="JVG69" s="615"/>
      <c r="JVH69" s="615"/>
      <c r="JVI69" s="615"/>
      <c r="JVJ69" s="615"/>
      <c r="JVK69" s="615"/>
      <c r="JVL69" s="615"/>
      <c r="JVM69" s="1420"/>
      <c r="JVN69" s="1420"/>
      <c r="JVO69" s="1420"/>
      <c r="JVP69" s="868"/>
      <c r="JVQ69" s="615"/>
      <c r="JVR69" s="615"/>
      <c r="JVS69" s="615"/>
      <c r="JVT69" s="869"/>
      <c r="JVU69" s="615"/>
      <c r="JVV69" s="615"/>
      <c r="JVW69" s="615"/>
      <c r="JVX69" s="615"/>
      <c r="JVY69" s="615"/>
      <c r="JVZ69" s="615"/>
      <c r="JWA69" s="615"/>
      <c r="JWB69" s="615"/>
      <c r="JWC69" s="615"/>
      <c r="JWD69" s="1420"/>
      <c r="JWE69" s="1420"/>
      <c r="JWF69" s="1420"/>
      <c r="JWG69" s="868"/>
      <c r="JWH69" s="615"/>
      <c r="JWI69" s="615"/>
      <c r="JWJ69" s="615"/>
      <c r="JWK69" s="869"/>
      <c r="JWL69" s="615"/>
      <c r="JWM69" s="615"/>
      <c r="JWN69" s="615"/>
      <c r="JWO69" s="615"/>
      <c r="JWP69" s="615"/>
      <c r="JWQ69" s="615"/>
      <c r="JWR69" s="615"/>
      <c r="JWS69" s="615"/>
      <c r="JWT69" s="615"/>
      <c r="JWU69" s="1420"/>
      <c r="JWV69" s="1420"/>
      <c r="JWW69" s="1420"/>
      <c r="JWX69" s="868"/>
      <c r="JWY69" s="615"/>
      <c r="JWZ69" s="615"/>
      <c r="JXA69" s="615"/>
      <c r="JXB69" s="869"/>
      <c r="JXC69" s="615"/>
      <c r="JXD69" s="615"/>
      <c r="JXE69" s="615"/>
      <c r="JXF69" s="615"/>
      <c r="JXG69" s="615"/>
      <c r="JXH69" s="615"/>
      <c r="JXI69" s="615"/>
      <c r="JXJ69" s="615"/>
      <c r="JXK69" s="615"/>
      <c r="JXL69" s="1420"/>
      <c r="JXM69" s="1420"/>
      <c r="JXN69" s="1420"/>
      <c r="JXO69" s="868"/>
      <c r="JXP69" s="615"/>
      <c r="JXQ69" s="615"/>
      <c r="JXR69" s="615"/>
      <c r="JXS69" s="869"/>
      <c r="JXT69" s="615"/>
      <c r="JXU69" s="615"/>
      <c r="JXV69" s="615"/>
      <c r="JXW69" s="615"/>
      <c r="JXX69" s="615"/>
      <c r="JXY69" s="615"/>
      <c r="JXZ69" s="615"/>
      <c r="JYA69" s="615"/>
      <c r="JYB69" s="615"/>
      <c r="JYC69" s="1420"/>
      <c r="JYD69" s="1420"/>
      <c r="JYE69" s="1420"/>
      <c r="JYF69" s="868"/>
      <c r="JYG69" s="615"/>
      <c r="JYH69" s="615"/>
      <c r="JYI69" s="615"/>
      <c r="JYJ69" s="869"/>
      <c r="JYK69" s="615"/>
      <c r="JYL69" s="615"/>
      <c r="JYM69" s="615"/>
      <c r="JYN69" s="615"/>
      <c r="JYO69" s="615"/>
      <c r="JYP69" s="615"/>
      <c r="JYQ69" s="615"/>
      <c r="JYR69" s="615"/>
      <c r="JYS69" s="615"/>
      <c r="JYT69" s="1420"/>
      <c r="JYU69" s="1420"/>
      <c r="JYV69" s="1420"/>
      <c r="JYW69" s="868"/>
      <c r="JYX69" s="615"/>
      <c r="JYY69" s="615"/>
      <c r="JYZ69" s="615"/>
      <c r="JZA69" s="869"/>
      <c r="JZB69" s="615"/>
      <c r="JZC69" s="615"/>
      <c r="JZD69" s="615"/>
      <c r="JZE69" s="615"/>
      <c r="JZF69" s="615"/>
      <c r="JZG69" s="615"/>
      <c r="JZH69" s="615"/>
      <c r="JZI69" s="615"/>
      <c r="JZJ69" s="615"/>
      <c r="JZK69" s="1420"/>
      <c r="JZL69" s="1420"/>
      <c r="JZM69" s="1420"/>
      <c r="JZN69" s="868"/>
      <c r="JZO69" s="615"/>
      <c r="JZP69" s="615"/>
      <c r="JZQ69" s="615"/>
      <c r="JZR69" s="869"/>
      <c r="JZS69" s="615"/>
      <c r="JZT69" s="615"/>
      <c r="JZU69" s="615"/>
      <c r="JZV69" s="615"/>
      <c r="JZW69" s="615"/>
      <c r="JZX69" s="615"/>
      <c r="JZY69" s="615"/>
      <c r="JZZ69" s="615"/>
      <c r="KAA69" s="615"/>
      <c r="KAB69" s="1420"/>
      <c r="KAC69" s="1420"/>
      <c r="KAD69" s="1420"/>
      <c r="KAE69" s="868"/>
      <c r="KAF69" s="615"/>
      <c r="KAG69" s="615"/>
      <c r="KAH69" s="615"/>
      <c r="KAI69" s="869"/>
      <c r="KAJ69" s="615"/>
      <c r="KAK69" s="615"/>
      <c r="KAL69" s="615"/>
      <c r="KAM69" s="615"/>
      <c r="KAN69" s="615"/>
      <c r="KAO69" s="615"/>
      <c r="KAP69" s="615"/>
      <c r="KAQ69" s="615"/>
      <c r="KAR69" s="615"/>
      <c r="KAS69" s="1420"/>
      <c r="KAT69" s="1420"/>
      <c r="KAU69" s="1420"/>
      <c r="KAV69" s="868"/>
      <c r="KAW69" s="615"/>
      <c r="KAX69" s="615"/>
      <c r="KAY69" s="615"/>
      <c r="KAZ69" s="869"/>
      <c r="KBA69" s="615"/>
      <c r="KBB69" s="615"/>
      <c r="KBC69" s="615"/>
      <c r="KBD69" s="615"/>
      <c r="KBE69" s="615"/>
      <c r="KBF69" s="615"/>
      <c r="KBG69" s="615"/>
      <c r="KBH69" s="615"/>
      <c r="KBI69" s="615"/>
      <c r="KBJ69" s="1420"/>
      <c r="KBK69" s="1420"/>
      <c r="KBL69" s="1420"/>
      <c r="KBM69" s="868"/>
      <c r="KBN69" s="615"/>
      <c r="KBO69" s="615"/>
      <c r="KBP69" s="615"/>
      <c r="KBQ69" s="869"/>
      <c r="KBR69" s="615"/>
      <c r="KBS69" s="615"/>
      <c r="KBT69" s="615"/>
      <c r="KBU69" s="615"/>
      <c r="KBV69" s="615"/>
      <c r="KBW69" s="615"/>
      <c r="KBX69" s="615"/>
      <c r="KBY69" s="615"/>
      <c r="KBZ69" s="615"/>
      <c r="KCA69" s="1420"/>
      <c r="KCB69" s="1420"/>
      <c r="KCC69" s="1420"/>
      <c r="KCD69" s="868"/>
      <c r="KCE69" s="615"/>
      <c r="KCF69" s="615"/>
      <c r="KCG69" s="615"/>
      <c r="KCH69" s="869"/>
      <c r="KCI69" s="615"/>
      <c r="KCJ69" s="615"/>
      <c r="KCK69" s="615"/>
      <c r="KCL69" s="615"/>
      <c r="KCM69" s="615"/>
      <c r="KCN69" s="615"/>
      <c r="KCO69" s="615"/>
      <c r="KCP69" s="615"/>
      <c r="KCQ69" s="615"/>
      <c r="KCR69" s="1420"/>
      <c r="KCS69" s="1420"/>
      <c r="KCT69" s="1420"/>
      <c r="KCU69" s="868"/>
      <c r="KCV69" s="615"/>
      <c r="KCW69" s="615"/>
      <c r="KCX69" s="615"/>
      <c r="KCY69" s="869"/>
      <c r="KCZ69" s="615"/>
      <c r="KDA69" s="615"/>
      <c r="KDB69" s="615"/>
      <c r="KDC69" s="615"/>
      <c r="KDD69" s="615"/>
      <c r="KDE69" s="615"/>
      <c r="KDF69" s="615"/>
      <c r="KDG69" s="615"/>
      <c r="KDH69" s="615"/>
      <c r="KDI69" s="1420"/>
      <c r="KDJ69" s="1420"/>
      <c r="KDK69" s="1420"/>
      <c r="KDL69" s="868"/>
      <c r="KDM69" s="615"/>
      <c r="KDN69" s="615"/>
      <c r="KDO69" s="615"/>
      <c r="KDP69" s="869"/>
      <c r="KDQ69" s="615"/>
      <c r="KDR69" s="615"/>
      <c r="KDS69" s="615"/>
      <c r="KDT69" s="615"/>
      <c r="KDU69" s="615"/>
      <c r="KDV69" s="615"/>
      <c r="KDW69" s="615"/>
      <c r="KDX69" s="615"/>
      <c r="KDY69" s="615"/>
      <c r="KDZ69" s="1420"/>
      <c r="KEA69" s="1420"/>
      <c r="KEB69" s="1420"/>
      <c r="KEC69" s="868"/>
      <c r="KED69" s="615"/>
      <c r="KEE69" s="615"/>
      <c r="KEF69" s="615"/>
      <c r="KEG69" s="869"/>
      <c r="KEH69" s="615"/>
      <c r="KEI69" s="615"/>
      <c r="KEJ69" s="615"/>
      <c r="KEK69" s="615"/>
      <c r="KEL69" s="615"/>
      <c r="KEM69" s="615"/>
      <c r="KEN69" s="615"/>
      <c r="KEO69" s="615"/>
      <c r="KEP69" s="615"/>
      <c r="KEQ69" s="1420"/>
      <c r="KER69" s="1420"/>
      <c r="KES69" s="1420"/>
      <c r="KET69" s="868"/>
      <c r="KEU69" s="615"/>
      <c r="KEV69" s="615"/>
      <c r="KEW69" s="615"/>
      <c r="KEX69" s="869"/>
      <c r="KEY69" s="615"/>
      <c r="KEZ69" s="615"/>
      <c r="KFA69" s="615"/>
      <c r="KFB69" s="615"/>
      <c r="KFC69" s="615"/>
      <c r="KFD69" s="615"/>
      <c r="KFE69" s="615"/>
      <c r="KFF69" s="615"/>
      <c r="KFG69" s="615"/>
      <c r="KFH69" s="1420"/>
      <c r="KFI69" s="1420"/>
      <c r="KFJ69" s="1420"/>
      <c r="KFK69" s="868"/>
      <c r="KFL69" s="615"/>
      <c r="KFM69" s="615"/>
      <c r="KFN69" s="615"/>
      <c r="KFO69" s="869"/>
      <c r="KFP69" s="615"/>
      <c r="KFQ69" s="615"/>
      <c r="KFR69" s="615"/>
      <c r="KFS69" s="615"/>
      <c r="KFT69" s="615"/>
      <c r="KFU69" s="615"/>
      <c r="KFV69" s="615"/>
      <c r="KFW69" s="615"/>
      <c r="KFX69" s="615"/>
      <c r="KFY69" s="1420"/>
      <c r="KFZ69" s="1420"/>
      <c r="KGA69" s="1420"/>
      <c r="KGB69" s="868"/>
      <c r="KGC69" s="615"/>
      <c r="KGD69" s="615"/>
      <c r="KGE69" s="615"/>
      <c r="KGF69" s="869"/>
      <c r="KGG69" s="615"/>
      <c r="KGH69" s="615"/>
      <c r="KGI69" s="615"/>
      <c r="KGJ69" s="615"/>
      <c r="KGK69" s="615"/>
      <c r="KGL69" s="615"/>
      <c r="KGM69" s="615"/>
      <c r="KGN69" s="615"/>
      <c r="KGO69" s="615"/>
      <c r="KGP69" s="1420"/>
      <c r="KGQ69" s="1420"/>
      <c r="KGR69" s="1420"/>
      <c r="KGS69" s="868"/>
      <c r="KGT69" s="615"/>
      <c r="KGU69" s="615"/>
      <c r="KGV69" s="615"/>
      <c r="KGW69" s="869"/>
      <c r="KGX69" s="615"/>
      <c r="KGY69" s="615"/>
      <c r="KGZ69" s="615"/>
      <c r="KHA69" s="615"/>
      <c r="KHB69" s="615"/>
      <c r="KHC69" s="615"/>
      <c r="KHD69" s="615"/>
      <c r="KHE69" s="615"/>
      <c r="KHF69" s="615"/>
      <c r="KHG69" s="1420"/>
      <c r="KHH69" s="1420"/>
      <c r="KHI69" s="1420"/>
      <c r="KHJ69" s="868"/>
      <c r="KHK69" s="615"/>
      <c r="KHL69" s="615"/>
      <c r="KHM69" s="615"/>
      <c r="KHN69" s="869"/>
      <c r="KHO69" s="615"/>
      <c r="KHP69" s="615"/>
      <c r="KHQ69" s="615"/>
      <c r="KHR69" s="615"/>
      <c r="KHS69" s="615"/>
      <c r="KHT69" s="615"/>
      <c r="KHU69" s="615"/>
      <c r="KHV69" s="615"/>
      <c r="KHW69" s="615"/>
      <c r="KHX69" s="1420"/>
      <c r="KHY69" s="1420"/>
      <c r="KHZ69" s="1420"/>
      <c r="KIA69" s="868"/>
      <c r="KIB69" s="615"/>
      <c r="KIC69" s="615"/>
      <c r="KID69" s="615"/>
      <c r="KIE69" s="869"/>
      <c r="KIF69" s="615"/>
      <c r="KIG69" s="615"/>
      <c r="KIH69" s="615"/>
      <c r="KII69" s="615"/>
      <c r="KIJ69" s="615"/>
      <c r="KIK69" s="615"/>
      <c r="KIL69" s="615"/>
      <c r="KIM69" s="615"/>
      <c r="KIN69" s="615"/>
      <c r="KIO69" s="1420"/>
      <c r="KIP69" s="1420"/>
      <c r="KIQ69" s="1420"/>
      <c r="KIR69" s="868"/>
      <c r="KIS69" s="615"/>
      <c r="KIT69" s="615"/>
      <c r="KIU69" s="615"/>
      <c r="KIV69" s="869"/>
      <c r="KIW69" s="615"/>
      <c r="KIX69" s="615"/>
      <c r="KIY69" s="615"/>
      <c r="KIZ69" s="615"/>
      <c r="KJA69" s="615"/>
      <c r="KJB69" s="615"/>
      <c r="KJC69" s="615"/>
      <c r="KJD69" s="615"/>
      <c r="KJE69" s="615"/>
      <c r="KJF69" s="1420"/>
      <c r="KJG69" s="1420"/>
      <c r="KJH69" s="1420"/>
      <c r="KJI69" s="868"/>
      <c r="KJJ69" s="615"/>
      <c r="KJK69" s="615"/>
      <c r="KJL69" s="615"/>
      <c r="KJM69" s="869"/>
      <c r="KJN69" s="615"/>
      <c r="KJO69" s="615"/>
      <c r="KJP69" s="615"/>
      <c r="KJQ69" s="615"/>
      <c r="KJR69" s="615"/>
      <c r="KJS69" s="615"/>
      <c r="KJT69" s="615"/>
      <c r="KJU69" s="615"/>
      <c r="KJV69" s="615"/>
      <c r="KJW69" s="1420"/>
      <c r="KJX69" s="1420"/>
      <c r="KJY69" s="1420"/>
      <c r="KJZ69" s="868"/>
      <c r="KKA69" s="615"/>
      <c r="KKB69" s="615"/>
      <c r="KKC69" s="615"/>
      <c r="KKD69" s="869"/>
      <c r="KKE69" s="615"/>
      <c r="KKF69" s="615"/>
      <c r="KKG69" s="615"/>
      <c r="KKH69" s="615"/>
      <c r="KKI69" s="615"/>
      <c r="KKJ69" s="615"/>
      <c r="KKK69" s="615"/>
      <c r="KKL69" s="615"/>
      <c r="KKM69" s="615"/>
      <c r="KKN69" s="1420"/>
      <c r="KKO69" s="1420"/>
      <c r="KKP69" s="1420"/>
      <c r="KKQ69" s="868"/>
      <c r="KKR69" s="615"/>
      <c r="KKS69" s="615"/>
      <c r="KKT69" s="615"/>
      <c r="KKU69" s="869"/>
      <c r="KKV69" s="615"/>
      <c r="KKW69" s="615"/>
      <c r="KKX69" s="615"/>
      <c r="KKY69" s="615"/>
      <c r="KKZ69" s="615"/>
      <c r="KLA69" s="615"/>
      <c r="KLB69" s="615"/>
      <c r="KLC69" s="615"/>
      <c r="KLD69" s="615"/>
      <c r="KLE69" s="1420"/>
      <c r="KLF69" s="1420"/>
      <c r="KLG69" s="1420"/>
      <c r="KLH69" s="868"/>
      <c r="KLI69" s="615"/>
      <c r="KLJ69" s="615"/>
      <c r="KLK69" s="615"/>
      <c r="KLL69" s="869"/>
      <c r="KLM69" s="615"/>
      <c r="KLN69" s="615"/>
      <c r="KLO69" s="615"/>
      <c r="KLP69" s="615"/>
      <c r="KLQ69" s="615"/>
      <c r="KLR69" s="615"/>
      <c r="KLS69" s="615"/>
      <c r="KLT69" s="615"/>
      <c r="KLU69" s="615"/>
      <c r="KLV69" s="1420"/>
      <c r="KLW69" s="1420"/>
      <c r="KLX69" s="1420"/>
      <c r="KLY69" s="868"/>
      <c r="KLZ69" s="615"/>
      <c r="KMA69" s="615"/>
      <c r="KMB69" s="615"/>
      <c r="KMC69" s="869"/>
      <c r="KMD69" s="615"/>
      <c r="KME69" s="615"/>
      <c r="KMF69" s="615"/>
      <c r="KMG69" s="615"/>
      <c r="KMH69" s="615"/>
      <c r="KMI69" s="615"/>
      <c r="KMJ69" s="615"/>
      <c r="KMK69" s="615"/>
      <c r="KML69" s="615"/>
      <c r="KMM69" s="1420"/>
      <c r="KMN69" s="1420"/>
      <c r="KMO69" s="1420"/>
      <c r="KMP69" s="868"/>
      <c r="KMQ69" s="615"/>
      <c r="KMR69" s="615"/>
      <c r="KMS69" s="615"/>
      <c r="KMT69" s="869"/>
      <c r="KMU69" s="615"/>
      <c r="KMV69" s="615"/>
      <c r="KMW69" s="615"/>
      <c r="KMX69" s="615"/>
      <c r="KMY69" s="615"/>
      <c r="KMZ69" s="615"/>
      <c r="KNA69" s="615"/>
      <c r="KNB69" s="615"/>
      <c r="KNC69" s="615"/>
      <c r="KND69" s="1420"/>
      <c r="KNE69" s="1420"/>
      <c r="KNF69" s="1420"/>
      <c r="KNG69" s="868"/>
      <c r="KNH69" s="615"/>
      <c r="KNI69" s="615"/>
      <c r="KNJ69" s="615"/>
      <c r="KNK69" s="869"/>
      <c r="KNL69" s="615"/>
      <c r="KNM69" s="615"/>
      <c r="KNN69" s="615"/>
      <c r="KNO69" s="615"/>
      <c r="KNP69" s="615"/>
      <c r="KNQ69" s="615"/>
      <c r="KNR69" s="615"/>
      <c r="KNS69" s="615"/>
      <c r="KNT69" s="615"/>
      <c r="KNU69" s="1420"/>
      <c r="KNV69" s="1420"/>
      <c r="KNW69" s="1420"/>
      <c r="KNX69" s="868"/>
      <c r="KNY69" s="615"/>
      <c r="KNZ69" s="615"/>
      <c r="KOA69" s="615"/>
      <c r="KOB69" s="869"/>
      <c r="KOC69" s="615"/>
      <c r="KOD69" s="615"/>
      <c r="KOE69" s="615"/>
      <c r="KOF69" s="615"/>
      <c r="KOG69" s="615"/>
      <c r="KOH69" s="615"/>
      <c r="KOI69" s="615"/>
      <c r="KOJ69" s="615"/>
      <c r="KOK69" s="615"/>
      <c r="KOL69" s="1420"/>
      <c r="KOM69" s="1420"/>
      <c r="KON69" s="1420"/>
      <c r="KOO69" s="868"/>
      <c r="KOP69" s="615"/>
      <c r="KOQ69" s="615"/>
      <c r="KOR69" s="615"/>
      <c r="KOS69" s="869"/>
      <c r="KOT69" s="615"/>
      <c r="KOU69" s="615"/>
      <c r="KOV69" s="615"/>
      <c r="KOW69" s="615"/>
      <c r="KOX69" s="615"/>
      <c r="KOY69" s="615"/>
      <c r="KOZ69" s="615"/>
      <c r="KPA69" s="615"/>
      <c r="KPB69" s="615"/>
      <c r="KPC69" s="1420"/>
      <c r="KPD69" s="1420"/>
      <c r="KPE69" s="1420"/>
      <c r="KPF69" s="868"/>
      <c r="KPG69" s="615"/>
      <c r="KPH69" s="615"/>
      <c r="KPI69" s="615"/>
      <c r="KPJ69" s="869"/>
      <c r="KPK69" s="615"/>
      <c r="KPL69" s="615"/>
      <c r="KPM69" s="615"/>
      <c r="KPN69" s="615"/>
      <c r="KPO69" s="615"/>
      <c r="KPP69" s="615"/>
      <c r="KPQ69" s="615"/>
      <c r="KPR69" s="615"/>
      <c r="KPS69" s="615"/>
      <c r="KPT69" s="1420"/>
      <c r="KPU69" s="1420"/>
      <c r="KPV69" s="1420"/>
      <c r="KPW69" s="868"/>
      <c r="KPX69" s="615"/>
      <c r="KPY69" s="615"/>
      <c r="KPZ69" s="615"/>
      <c r="KQA69" s="869"/>
      <c r="KQB69" s="615"/>
      <c r="KQC69" s="615"/>
      <c r="KQD69" s="615"/>
      <c r="KQE69" s="615"/>
      <c r="KQF69" s="615"/>
      <c r="KQG69" s="615"/>
      <c r="KQH69" s="615"/>
      <c r="KQI69" s="615"/>
      <c r="KQJ69" s="615"/>
      <c r="KQK69" s="1420"/>
      <c r="KQL69" s="1420"/>
      <c r="KQM69" s="1420"/>
      <c r="KQN69" s="868"/>
      <c r="KQO69" s="615"/>
      <c r="KQP69" s="615"/>
      <c r="KQQ69" s="615"/>
      <c r="KQR69" s="869"/>
      <c r="KQS69" s="615"/>
      <c r="KQT69" s="615"/>
      <c r="KQU69" s="615"/>
      <c r="KQV69" s="615"/>
      <c r="KQW69" s="615"/>
      <c r="KQX69" s="615"/>
      <c r="KQY69" s="615"/>
      <c r="KQZ69" s="615"/>
      <c r="KRA69" s="615"/>
      <c r="KRB69" s="1420"/>
      <c r="KRC69" s="1420"/>
      <c r="KRD69" s="1420"/>
      <c r="KRE69" s="868"/>
      <c r="KRF69" s="615"/>
      <c r="KRG69" s="615"/>
      <c r="KRH69" s="615"/>
      <c r="KRI69" s="869"/>
      <c r="KRJ69" s="615"/>
      <c r="KRK69" s="615"/>
      <c r="KRL69" s="615"/>
      <c r="KRM69" s="615"/>
      <c r="KRN69" s="615"/>
      <c r="KRO69" s="615"/>
      <c r="KRP69" s="615"/>
      <c r="KRQ69" s="615"/>
      <c r="KRR69" s="615"/>
      <c r="KRS69" s="1420"/>
      <c r="KRT69" s="1420"/>
      <c r="KRU69" s="1420"/>
      <c r="KRV69" s="868"/>
      <c r="KRW69" s="615"/>
      <c r="KRX69" s="615"/>
      <c r="KRY69" s="615"/>
      <c r="KRZ69" s="869"/>
      <c r="KSA69" s="615"/>
      <c r="KSB69" s="615"/>
      <c r="KSC69" s="615"/>
      <c r="KSD69" s="615"/>
      <c r="KSE69" s="615"/>
      <c r="KSF69" s="615"/>
      <c r="KSG69" s="615"/>
      <c r="KSH69" s="615"/>
      <c r="KSI69" s="615"/>
      <c r="KSJ69" s="1420"/>
      <c r="KSK69" s="1420"/>
      <c r="KSL69" s="1420"/>
      <c r="KSM69" s="868"/>
      <c r="KSN69" s="615"/>
      <c r="KSO69" s="615"/>
      <c r="KSP69" s="615"/>
      <c r="KSQ69" s="869"/>
      <c r="KSR69" s="615"/>
      <c r="KSS69" s="615"/>
      <c r="KST69" s="615"/>
      <c r="KSU69" s="615"/>
      <c r="KSV69" s="615"/>
      <c r="KSW69" s="615"/>
      <c r="KSX69" s="615"/>
      <c r="KSY69" s="615"/>
      <c r="KSZ69" s="615"/>
      <c r="KTA69" s="1420"/>
      <c r="KTB69" s="1420"/>
      <c r="KTC69" s="1420"/>
      <c r="KTD69" s="868"/>
      <c r="KTE69" s="615"/>
      <c r="KTF69" s="615"/>
      <c r="KTG69" s="615"/>
      <c r="KTH69" s="869"/>
      <c r="KTI69" s="615"/>
      <c r="KTJ69" s="615"/>
      <c r="KTK69" s="615"/>
      <c r="KTL69" s="615"/>
      <c r="KTM69" s="615"/>
      <c r="KTN69" s="615"/>
      <c r="KTO69" s="615"/>
      <c r="KTP69" s="615"/>
      <c r="KTQ69" s="615"/>
      <c r="KTR69" s="1420"/>
      <c r="KTS69" s="1420"/>
      <c r="KTT69" s="1420"/>
      <c r="KTU69" s="868"/>
      <c r="KTV69" s="615"/>
      <c r="KTW69" s="615"/>
      <c r="KTX69" s="615"/>
      <c r="KTY69" s="869"/>
      <c r="KTZ69" s="615"/>
      <c r="KUA69" s="615"/>
      <c r="KUB69" s="615"/>
      <c r="KUC69" s="615"/>
      <c r="KUD69" s="615"/>
      <c r="KUE69" s="615"/>
      <c r="KUF69" s="615"/>
      <c r="KUG69" s="615"/>
      <c r="KUH69" s="615"/>
      <c r="KUI69" s="1420"/>
      <c r="KUJ69" s="1420"/>
      <c r="KUK69" s="1420"/>
      <c r="KUL69" s="868"/>
      <c r="KUM69" s="615"/>
      <c r="KUN69" s="615"/>
      <c r="KUO69" s="615"/>
      <c r="KUP69" s="869"/>
      <c r="KUQ69" s="615"/>
      <c r="KUR69" s="615"/>
      <c r="KUS69" s="615"/>
      <c r="KUT69" s="615"/>
      <c r="KUU69" s="615"/>
      <c r="KUV69" s="615"/>
      <c r="KUW69" s="615"/>
      <c r="KUX69" s="615"/>
      <c r="KUY69" s="615"/>
      <c r="KUZ69" s="1420"/>
      <c r="KVA69" s="1420"/>
      <c r="KVB69" s="1420"/>
      <c r="KVC69" s="868"/>
      <c r="KVD69" s="615"/>
      <c r="KVE69" s="615"/>
      <c r="KVF69" s="615"/>
      <c r="KVG69" s="869"/>
      <c r="KVH69" s="615"/>
      <c r="KVI69" s="615"/>
      <c r="KVJ69" s="615"/>
      <c r="KVK69" s="615"/>
      <c r="KVL69" s="615"/>
      <c r="KVM69" s="615"/>
      <c r="KVN69" s="615"/>
      <c r="KVO69" s="615"/>
      <c r="KVP69" s="615"/>
      <c r="KVQ69" s="1420"/>
      <c r="KVR69" s="1420"/>
      <c r="KVS69" s="1420"/>
      <c r="KVT69" s="868"/>
      <c r="KVU69" s="615"/>
      <c r="KVV69" s="615"/>
      <c r="KVW69" s="615"/>
      <c r="KVX69" s="869"/>
      <c r="KVY69" s="615"/>
      <c r="KVZ69" s="615"/>
      <c r="KWA69" s="615"/>
      <c r="KWB69" s="615"/>
      <c r="KWC69" s="615"/>
      <c r="KWD69" s="615"/>
      <c r="KWE69" s="615"/>
      <c r="KWF69" s="615"/>
      <c r="KWG69" s="615"/>
      <c r="KWH69" s="1420"/>
      <c r="KWI69" s="1420"/>
      <c r="KWJ69" s="1420"/>
      <c r="KWK69" s="868"/>
      <c r="KWL69" s="615"/>
      <c r="KWM69" s="615"/>
      <c r="KWN69" s="615"/>
      <c r="KWO69" s="869"/>
      <c r="KWP69" s="615"/>
      <c r="KWQ69" s="615"/>
      <c r="KWR69" s="615"/>
      <c r="KWS69" s="615"/>
      <c r="KWT69" s="615"/>
      <c r="KWU69" s="615"/>
      <c r="KWV69" s="615"/>
      <c r="KWW69" s="615"/>
      <c r="KWX69" s="615"/>
      <c r="KWY69" s="1420"/>
      <c r="KWZ69" s="1420"/>
      <c r="KXA69" s="1420"/>
      <c r="KXB69" s="868"/>
      <c r="KXC69" s="615"/>
      <c r="KXD69" s="615"/>
      <c r="KXE69" s="615"/>
      <c r="KXF69" s="869"/>
      <c r="KXG69" s="615"/>
      <c r="KXH69" s="615"/>
      <c r="KXI69" s="615"/>
      <c r="KXJ69" s="615"/>
      <c r="KXK69" s="615"/>
      <c r="KXL69" s="615"/>
      <c r="KXM69" s="615"/>
      <c r="KXN69" s="615"/>
      <c r="KXO69" s="615"/>
      <c r="KXP69" s="1420"/>
      <c r="KXQ69" s="1420"/>
      <c r="KXR69" s="1420"/>
      <c r="KXS69" s="868"/>
      <c r="KXT69" s="615"/>
      <c r="KXU69" s="615"/>
      <c r="KXV69" s="615"/>
      <c r="KXW69" s="869"/>
      <c r="KXX69" s="615"/>
      <c r="KXY69" s="615"/>
      <c r="KXZ69" s="615"/>
      <c r="KYA69" s="615"/>
      <c r="KYB69" s="615"/>
      <c r="KYC69" s="615"/>
      <c r="KYD69" s="615"/>
      <c r="KYE69" s="615"/>
      <c r="KYF69" s="615"/>
      <c r="KYG69" s="1420"/>
      <c r="KYH69" s="1420"/>
      <c r="KYI69" s="1420"/>
      <c r="KYJ69" s="868"/>
      <c r="KYK69" s="615"/>
      <c r="KYL69" s="615"/>
      <c r="KYM69" s="615"/>
      <c r="KYN69" s="869"/>
      <c r="KYO69" s="615"/>
      <c r="KYP69" s="615"/>
      <c r="KYQ69" s="615"/>
      <c r="KYR69" s="615"/>
      <c r="KYS69" s="615"/>
      <c r="KYT69" s="615"/>
      <c r="KYU69" s="615"/>
      <c r="KYV69" s="615"/>
      <c r="KYW69" s="615"/>
      <c r="KYX69" s="1420"/>
      <c r="KYY69" s="1420"/>
      <c r="KYZ69" s="1420"/>
      <c r="KZA69" s="868"/>
      <c r="KZB69" s="615"/>
      <c r="KZC69" s="615"/>
      <c r="KZD69" s="615"/>
      <c r="KZE69" s="869"/>
      <c r="KZF69" s="615"/>
      <c r="KZG69" s="615"/>
      <c r="KZH69" s="615"/>
      <c r="KZI69" s="615"/>
      <c r="KZJ69" s="615"/>
      <c r="KZK69" s="615"/>
      <c r="KZL69" s="615"/>
      <c r="KZM69" s="615"/>
      <c r="KZN69" s="615"/>
      <c r="KZO69" s="1420"/>
      <c r="KZP69" s="1420"/>
      <c r="KZQ69" s="1420"/>
      <c r="KZR69" s="868"/>
      <c r="KZS69" s="615"/>
      <c r="KZT69" s="615"/>
      <c r="KZU69" s="615"/>
      <c r="KZV69" s="869"/>
      <c r="KZW69" s="615"/>
      <c r="KZX69" s="615"/>
      <c r="KZY69" s="615"/>
      <c r="KZZ69" s="615"/>
      <c r="LAA69" s="615"/>
      <c r="LAB69" s="615"/>
      <c r="LAC69" s="615"/>
      <c r="LAD69" s="615"/>
      <c r="LAE69" s="615"/>
      <c r="LAF69" s="1420"/>
      <c r="LAG69" s="1420"/>
      <c r="LAH69" s="1420"/>
      <c r="LAI69" s="868"/>
      <c r="LAJ69" s="615"/>
      <c r="LAK69" s="615"/>
      <c r="LAL69" s="615"/>
      <c r="LAM69" s="869"/>
      <c r="LAN69" s="615"/>
      <c r="LAO69" s="615"/>
      <c r="LAP69" s="615"/>
      <c r="LAQ69" s="615"/>
      <c r="LAR69" s="615"/>
      <c r="LAS69" s="615"/>
      <c r="LAT69" s="615"/>
      <c r="LAU69" s="615"/>
      <c r="LAV69" s="615"/>
      <c r="LAW69" s="1420"/>
      <c r="LAX69" s="1420"/>
      <c r="LAY69" s="1420"/>
      <c r="LAZ69" s="868"/>
      <c r="LBA69" s="615"/>
      <c r="LBB69" s="615"/>
      <c r="LBC69" s="615"/>
      <c r="LBD69" s="869"/>
      <c r="LBE69" s="615"/>
      <c r="LBF69" s="615"/>
      <c r="LBG69" s="615"/>
      <c r="LBH69" s="615"/>
      <c r="LBI69" s="615"/>
      <c r="LBJ69" s="615"/>
      <c r="LBK69" s="615"/>
      <c r="LBL69" s="615"/>
      <c r="LBM69" s="615"/>
      <c r="LBN69" s="1420"/>
      <c r="LBO69" s="1420"/>
      <c r="LBP69" s="1420"/>
      <c r="LBQ69" s="868"/>
      <c r="LBR69" s="615"/>
      <c r="LBS69" s="615"/>
      <c r="LBT69" s="615"/>
      <c r="LBU69" s="869"/>
      <c r="LBV69" s="615"/>
      <c r="LBW69" s="615"/>
      <c r="LBX69" s="615"/>
      <c r="LBY69" s="615"/>
      <c r="LBZ69" s="615"/>
      <c r="LCA69" s="615"/>
      <c r="LCB69" s="615"/>
      <c r="LCC69" s="615"/>
      <c r="LCD69" s="615"/>
      <c r="LCE69" s="1420"/>
      <c r="LCF69" s="1420"/>
      <c r="LCG69" s="1420"/>
      <c r="LCH69" s="868"/>
      <c r="LCI69" s="615"/>
      <c r="LCJ69" s="615"/>
      <c r="LCK69" s="615"/>
      <c r="LCL69" s="869"/>
      <c r="LCM69" s="615"/>
      <c r="LCN69" s="615"/>
      <c r="LCO69" s="615"/>
      <c r="LCP69" s="615"/>
      <c r="LCQ69" s="615"/>
      <c r="LCR69" s="615"/>
      <c r="LCS69" s="615"/>
      <c r="LCT69" s="615"/>
      <c r="LCU69" s="615"/>
      <c r="LCV69" s="1420"/>
      <c r="LCW69" s="1420"/>
      <c r="LCX69" s="1420"/>
      <c r="LCY69" s="868"/>
      <c r="LCZ69" s="615"/>
      <c r="LDA69" s="615"/>
      <c r="LDB69" s="615"/>
      <c r="LDC69" s="869"/>
      <c r="LDD69" s="615"/>
      <c r="LDE69" s="615"/>
      <c r="LDF69" s="615"/>
      <c r="LDG69" s="615"/>
      <c r="LDH69" s="615"/>
      <c r="LDI69" s="615"/>
      <c r="LDJ69" s="615"/>
      <c r="LDK69" s="615"/>
      <c r="LDL69" s="615"/>
      <c r="LDM69" s="1420"/>
      <c r="LDN69" s="1420"/>
      <c r="LDO69" s="1420"/>
      <c r="LDP69" s="868"/>
      <c r="LDQ69" s="615"/>
      <c r="LDR69" s="615"/>
      <c r="LDS69" s="615"/>
      <c r="LDT69" s="869"/>
      <c r="LDU69" s="615"/>
      <c r="LDV69" s="615"/>
      <c r="LDW69" s="615"/>
      <c r="LDX69" s="615"/>
      <c r="LDY69" s="615"/>
      <c r="LDZ69" s="615"/>
      <c r="LEA69" s="615"/>
      <c r="LEB69" s="615"/>
      <c r="LEC69" s="615"/>
      <c r="LED69" s="1420"/>
      <c r="LEE69" s="1420"/>
      <c r="LEF69" s="1420"/>
      <c r="LEG69" s="868"/>
      <c r="LEH69" s="615"/>
      <c r="LEI69" s="615"/>
      <c r="LEJ69" s="615"/>
      <c r="LEK69" s="869"/>
      <c r="LEL69" s="615"/>
      <c r="LEM69" s="615"/>
      <c r="LEN69" s="615"/>
      <c r="LEO69" s="615"/>
      <c r="LEP69" s="615"/>
      <c r="LEQ69" s="615"/>
      <c r="LER69" s="615"/>
      <c r="LES69" s="615"/>
      <c r="LET69" s="615"/>
      <c r="LEU69" s="1420"/>
      <c r="LEV69" s="1420"/>
      <c r="LEW69" s="1420"/>
      <c r="LEX69" s="868"/>
      <c r="LEY69" s="615"/>
      <c r="LEZ69" s="615"/>
      <c r="LFA69" s="615"/>
      <c r="LFB69" s="869"/>
      <c r="LFC69" s="615"/>
      <c r="LFD69" s="615"/>
      <c r="LFE69" s="615"/>
      <c r="LFF69" s="615"/>
      <c r="LFG69" s="615"/>
      <c r="LFH69" s="615"/>
      <c r="LFI69" s="615"/>
      <c r="LFJ69" s="615"/>
      <c r="LFK69" s="615"/>
      <c r="LFL69" s="1420"/>
      <c r="LFM69" s="1420"/>
      <c r="LFN69" s="1420"/>
      <c r="LFO69" s="868"/>
      <c r="LFP69" s="615"/>
      <c r="LFQ69" s="615"/>
      <c r="LFR69" s="615"/>
      <c r="LFS69" s="869"/>
      <c r="LFT69" s="615"/>
      <c r="LFU69" s="615"/>
      <c r="LFV69" s="615"/>
      <c r="LFW69" s="615"/>
      <c r="LFX69" s="615"/>
      <c r="LFY69" s="615"/>
      <c r="LFZ69" s="615"/>
      <c r="LGA69" s="615"/>
      <c r="LGB69" s="615"/>
      <c r="LGC69" s="1420"/>
      <c r="LGD69" s="1420"/>
      <c r="LGE69" s="1420"/>
      <c r="LGF69" s="868"/>
      <c r="LGG69" s="615"/>
      <c r="LGH69" s="615"/>
      <c r="LGI69" s="615"/>
      <c r="LGJ69" s="869"/>
      <c r="LGK69" s="615"/>
      <c r="LGL69" s="615"/>
      <c r="LGM69" s="615"/>
      <c r="LGN69" s="615"/>
      <c r="LGO69" s="615"/>
      <c r="LGP69" s="615"/>
      <c r="LGQ69" s="615"/>
      <c r="LGR69" s="615"/>
      <c r="LGS69" s="615"/>
      <c r="LGT69" s="1420"/>
      <c r="LGU69" s="1420"/>
      <c r="LGV69" s="1420"/>
      <c r="LGW69" s="868"/>
      <c r="LGX69" s="615"/>
      <c r="LGY69" s="615"/>
      <c r="LGZ69" s="615"/>
      <c r="LHA69" s="869"/>
      <c r="LHB69" s="615"/>
      <c r="LHC69" s="615"/>
      <c r="LHD69" s="615"/>
      <c r="LHE69" s="615"/>
      <c r="LHF69" s="615"/>
      <c r="LHG69" s="615"/>
      <c r="LHH69" s="615"/>
      <c r="LHI69" s="615"/>
      <c r="LHJ69" s="615"/>
      <c r="LHK69" s="1420"/>
      <c r="LHL69" s="1420"/>
      <c r="LHM69" s="1420"/>
      <c r="LHN69" s="868"/>
      <c r="LHO69" s="615"/>
      <c r="LHP69" s="615"/>
      <c r="LHQ69" s="615"/>
      <c r="LHR69" s="869"/>
      <c r="LHS69" s="615"/>
      <c r="LHT69" s="615"/>
      <c r="LHU69" s="615"/>
      <c r="LHV69" s="615"/>
      <c r="LHW69" s="615"/>
      <c r="LHX69" s="615"/>
      <c r="LHY69" s="615"/>
      <c r="LHZ69" s="615"/>
      <c r="LIA69" s="615"/>
      <c r="LIB69" s="1420"/>
      <c r="LIC69" s="1420"/>
      <c r="LID69" s="1420"/>
      <c r="LIE69" s="868"/>
      <c r="LIF69" s="615"/>
      <c r="LIG69" s="615"/>
      <c r="LIH69" s="615"/>
      <c r="LII69" s="869"/>
      <c r="LIJ69" s="615"/>
      <c r="LIK69" s="615"/>
      <c r="LIL69" s="615"/>
      <c r="LIM69" s="615"/>
      <c r="LIN69" s="615"/>
      <c r="LIO69" s="615"/>
      <c r="LIP69" s="615"/>
      <c r="LIQ69" s="615"/>
      <c r="LIR69" s="615"/>
      <c r="LIS69" s="1420"/>
      <c r="LIT69" s="1420"/>
      <c r="LIU69" s="1420"/>
      <c r="LIV69" s="868"/>
      <c r="LIW69" s="615"/>
      <c r="LIX69" s="615"/>
      <c r="LIY69" s="615"/>
      <c r="LIZ69" s="869"/>
      <c r="LJA69" s="615"/>
      <c r="LJB69" s="615"/>
      <c r="LJC69" s="615"/>
      <c r="LJD69" s="615"/>
      <c r="LJE69" s="615"/>
      <c r="LJF69" s="615"/>
      <c r="LJG69" s="615"/>
      <c r="LJH69" s="615"/>
      <c r="LJI69" s="615"/>
      <c r="LJJ69" s="1420"/>
      <c r="LJK69" s="1420"/>
      <c r="LJL69" s="1420"/>
      <c r="LJM69" s="868"/>
      <c r="LJN69" s="615"/>
      <c r="LJO69" s="615"/>
      <c r="LJP69" s="615"/>
      <c r="LJQ69" s="869"/>
      <c r="LJR69" s="615"/>
      <c r="LJS69" s="615"/>
      <c r="LJT69" s="615"/>
      <c r="LJU69" s="615"/>
      <c r="LJV69" s="615"/>
      <c r="LJW69" s="615"/>
      <c r="LJX69" s="615"/>
      <c r="LJY69" s="615"/>
      <c r="LJZ69" s="615"/>
      <c r="LKA69" s="1420"/>
      <c r="LKB69" s="1420"/>
      <c r="LKC69" s="1420"/>
      <c r="LKD69" s="868"/>
      <c r="LKE69" s="615"/>
      <c r="LKF69" s="615"/>
      <c r="LKG69" s="615"/>
      <c r="LKH69" s="869"/>
      <c r="LKI69" s="615"/>
      <c r="LKJ69" s="615"/>
      <c r="LKK69" s="615"/>
      <c r="LKL69" s="615"/>
      <c r="LKM69" s="615"/>
      <c r="LKN69" s="615"/>
      <c r="LKO69" s="615"/>
      <c r="LKP69" s="615"/>
      <c r="LKQ69" s="615"/>
      <c r="LKR69" s="1420"/>
      <c r="LKS69" s="1420"/>
      <c r="LKT69" s="1420"/>
      <c r="LKU69" s="868"/>
      <c r="LKV69" s="615"/>
      <c r="LKW69" s="615"/>
      <c r="LKX69" s="615"/>
      <c r="LKY69" s="869"/>
      <c r="LKZ69" s="615"/>
      <c r="LLA69" s="615"/>
      <c r="LLB69" s="615"/>
      <c r="LLC69" s="615"/>
      <c r="LLD69" s="615"/>
      <c r="LLE69" s="615"/>
      <c r="LLF69" s="615"/>
      <c r="LLG69" s="615"/>
      <c r="LLH69" s="615"/>
      <c r="LLI69" s="1420"/>
      <c r="LLJ69" s="1420"/>
      <c r="LLK69" s="1420"/>
      <c r="LLL69" s="868"/>
      <c r="LLM69" s="615"/>
      <c r="LLN69" s="615"/>
      <c r="LLO69" s="615"/>
      <c r="LLP69" s="869"/>
      <c r="LLQ69" s="615"/>
      <c r="LLR69" s="615"/>
      <c r="LLS69" s="615"/>
      <c r="LLT69" s="615"/>
      <c r="LLU69" s="615"/>
      <c r="LLV69" s="615"/>
      <c r="LLW69" s="615"/>
      <c r="LLX69" s="615"/>
      <c r="LLY69" s="615"/>
      <c r="LLZ69" s="1420"/>
      <c r="LMA69" s="1420"/>
      <c r="LMB69" s="1420"/>
      <c r="LMC69" s="868"/>
      <c r="LMD69" s="615"/>
      <c r="LME69" s="615"/>
      <c r="LMF69" s="615"/>
      <c r="LMG69" s="869"/>
      <c r="LMH69" s="615"/>
      <c r="LMI69" s="615"/>
      <c r="LMJ69" s="615"/>
      <c r="LMK69" s="615"/>
      <c r="LML69" s="615"/>
      <c r="LMM69" s="615"/>
      <c r="LMN69" s="615"/>
      <c r="LMO69" s="615"/>
      <c r="LMP69" s="615"/>
      <c r="LMQ69" s="1420"/>
      <c r="LMR69" s="1420"/>
      <c r="LMS69" s="1420"/>
      <c r="LMT69" s="868"/>
      <c r="LMU69" s="615"/>
      <c r="LMV69" s="615"/>
      <c r="LMW69" s="615"/>
      <c r="LMX69" s="869"/>
      <c r="LMY69" s="615"/>
      <c r="LMZ69" s="615"/>
      <c r="LNA69" s="615"/>
      <c r="LNB69" s="615"/>
      <c r="LNC69" s="615"/>
      <c r="LND69" s="615"/>
      <c r="LNE69" s="615"/>
      <c r="LNF69" s="615"/>
      <c r="LNG69" s="615"/>
      <c r="LNH69" s="1420"/>
      <c r="LNI69" s="1420"/>
      <c r="LNJ69" s="1420"/>
      <c r="LNK69" s="868"/>
      <c r="LNL69" s="615"/>
      <c r="LNM69" s="615"/>
      <c r="LNN69" s="615"/>
      <c r="LNO69" s="869"/>
      <c r="LNP69" s="615"/>
      <c r="LNQ69" s="615"/>
      <c r="LNR69" s="615"/>
      <c r="LNS69" s="615"/>
      <c r="LNT69" s="615"/>
      <c r="LNU69" s="615"/>
      <c r="LNV69" s="615"/>
      <c r="LNW69" s="615"/>
      <c r="LNX69" s="615"/>
      <c r="LNY69" s="1420"/>
      <c r="LNZ69" s="1420"/>
      <c r="LOA69" s="1420"/>
      <c r="LOB69" s="868"/>
      <c r="LOC69" s="615"/>
      <c r="LOD69" s="615"/>
      <c r="LOE69" s="615"/>
      <c r="LOF69" s="869"/>
      <c r="LOG69" s="615"/>
      <c r="LOH69" s="615"/>
      <c r="LOI69" s="615"/>
      <c r="LOJ69" s="615"/>
      <c r="LOK69" s="615"/>
      <c r="LOL69" s="615"/>
      <c r="LOM69" s="615"/>
      <c r="LON69" s="615"/>
      <c r="LOO69" s="615"/>
      <c r="LOP69" s="1420"/>
      <c r="LOQ69" s="1420"/>
      <c r="LOR69" s="1420"/>
      <c r="LOS69" s="868"/>
      <c r="LOT69" s="615"/>
      <c r="LOU69" s="615"/>
      <c r="LOV69" s="615"/>
      <c r="LOW69" s="869"/>
      <c r="LOX69" s="615"/>
      <c r="LOY69" s="615"/>
      <c r="LOZ69" s="615"/>
      <c r="LPA69" s="615"/>
      <c r="LPB69" s="615"/>
      <c r="LPC69" s="615"/>
      <c r="LPD69" s="615"/>
      <c r="LPE69" s="615"/>
      <c r="LPF69" s="615"/>
      <c r="LPG69" s="1420"/>
      <c r="LPH69" s="1420"/>
      <c r="LPI69" s="1420"/>
      <c r="LPJ69" s="868"/>
      <c r="LPK69" s="615"/>
      <c r="LPL69" s="615"/>
      <c r="LPM69" s="615"/>
      <c r="LPN69" s="869"/>
      <c r="LPO69" s="615"/>
      <c r="LPP69" s="615"/>
      <c r="LPQ69" s="615"/>
      <c r="LPR69" s="615"/>
      <c r="LPS69" s="615"/>
      <c r="LPT69" s="615"/>
      <c r="LPU69" s="615"/>
      <c r="LPV69" s="615"/>
      <c r="LPW69" s="615"/>
      <c r="LPX69" s="1420"/>
      <c r="LPY69" s="1420"/>
      <c r="LPZ69" s="1420"/>
      <c r="LQA69" s="868"/>
      <c r="LQB69" s="615"/>
      <c r="LQC69" s="615"/>
      <c r="LQD69" s="615"/>
      <c r="LQE69" s="869"/>
      <c r="LQF69" s="615"/>
      <c r="LQG69" s="615"/>
      <c r="LQH69" s="615"/>
      <c r="LQI69" s="615"/>
      <c r="LQJ69" s="615"/>
      <c r="LQK69" s="615"/>
      <c r="LQL69" s="615"/>
      <c r="LQM69" s="615"/>
      <c r="LQN69" s="615"/>
      <c r="LQO69" s="1420"/>
      <c r="LQP69" s="1420"/>
      <c r="LQQ69" s="1420"/>
      <c r="LQR69" s="868"/>
      <c r="LQS69" s="615"/>
      <c r="LQT69" s="615"/>
      <c r="LQU69" s="615"/>
      <c r="LQV69" s="869"/>
      <c r="LQW69" s="615"/>
      <c r="LQX69" s="615"/>
      <c r="LQY69" s="615"/>
      <c r="LQZ69" s="615"/>
      <c r="LRA69" s="615"/>
      <c r="LRB69" s="615"/>
      <c r="LRC69" s="615"/>
      <c r="LRD69" s="615"/>
      <c r="LRE69" s="615"/>
      <c r="LRF69" s="1420"/>
      <c r="LRG69" s="1420"/>
      <c r="LRH69" s="1420"/>
      <c r="LRI69" s="868"/>
      <c r="LRJ69" s="615"/>
      <c r="LRK69" s="615"/>
      <c r="LRL69" s="615"/>
      <c r="LRM69" s="869"/>
      <c r="LRN69" s="615"/>
      <c r="LRO69" s="615"/>
      <c r="LRP69" s="615"/>
      <c r="LRQ69" s="615"/>
      <c r="LRR69" s="615"/>
      <c r="LRS69" s="615"/>
      <c r="LRT69" s="615"/>
      <c r="LRU69" s="615"/>
      <c r="LRV69" s="615"/>
      <c r="LRW69" s="1420"/>
      <c r="LRX69" s="1420"/>
      <c r="LRY69" s="1420"/>
      <c r="LRZ69" s="868"/>
      <c r="LSA69" s="615"/>
      <c r="LSB69" s="615"/>
      <c r="LSC69" s="615"/>
      <c r="LSD69" s="869"/>
      <c r="LSE69" s="615"/>
      <c r="LSF69" s="615"/>
      <c r="LSG69" s="615"/>
      <c r="LSH69" s="615"/>
      <c r="LSI69" s="615"/>
      <c r="LSJ69" s="615"/>
      <c r="LSK69" s="615"/>
      <c r="LSL69" s="615"/>
      <c r="LSM69" s="615"/>
      <c r="LSN69" s="1420"/>
      <c r="LSO69" s="1420"/>
      <c r="LSP69" s="1420"/>
      <c r="LSQ69" s="868"/>
      <c r="LSR69" s="615"/>
      <c r="LSS69" s="615"/>
      <c r="LST69" s="615"/>
      <c r="LSU69" s="869"/>
      <c r="LSV69" s="615"/>
      <c r="LSW69" s="615"/>
      <c r="LSX69" s="615"/>
      <c r="LSY69" s="615"/>
      <c r="LSZ69" s="615"/>
      <c r="LTA69" s="615"/>
      <c r="LTB69" s="615"/>
      <c r="LTC69" s="615"/>
      <c r="LTD69" s="615"/>
      <c r="LTE69" s="1420"/>
      <c r="LTF69" s="1420"/>
      <c r="LTG69" s="1420"/>
      <c r="LTH69" s="868"/>
      <c r="LTI69" s="615"/>
      <c r="LTJ69" s="615"/>
      <c r="LTK69" s="615"/>
      <c r="LTL69" s="869"/>
      <c r="LTM69" s="615"/>
      <c r="LTN69" s="615"/>
      <c r="LTO69" s="615"/>
      <c r="LTP69" s="615"/>
      <c r="LTQ69" s="615"/>
      <c r="LTR69" s="615"/>
      <c r="LTS69" s="615"/>
      <c r="LTT69" s="615"/>
      <c r="LTU69" s="615"/>
      <c r="LTV69" s="1420"/>
      <c r="LTW69" s="1420"/>
      <c r="LTX69" s="1420"/>
      <c r="LTY69" s="868"/>
      <c r="LTZ69" s="615"/>
      <c r="LUA69" s="615"/>
      <c r="LUB69" s="615"/>
      <c r="LUC69" s="869"/>
      <c r="LUD69" s="615"/>
      <c r="LUE69" s="615"/>
      <c r="LUF69" s="615"/>
      <c r="LUG69" s="615"/>
      <c r="LUH69" s="615"/>
      <c r="LUI69" s="615"/>
      <c r="LUJ69" s="615"/>
      <c r="LUK69" s="615"/>
      <c r="LUL69" s="615"/>
      <c r="LUM69" s="1420"/>
      <c r="LUN69" s="1420"/>
      <c r="LUO69" s="1420"/>
      <c r="LUP69" s="868"/>
      <c r="LUQ69" s="615"/>
      <c r="LUR69" s="615"/>
      <c r="LUS69" s="615"/>
      <c r="LUT69" s="869"/>
      <c r="LUU69" s="615"/>
      <c r="LUV69" s="615"/>
      <c r="LUW69" s="615"/>
      <c r="LUX69" s="615"/>
      <c r="LUY69" s="615"/>
      <c r="LUZ69" s="615"/>
      <c r="LVA69" s="615"/>
      <c r="LVB69" s="615"/>
      <c r="LVC69" s="615"/>
      <c r="LVD69" s="1420"/>
      <c r="LVE69" s="1420"/>
      <c r="LVF69" s="1420"/>
      <c r="LVG69" s="868"/>
      <c r="LVH69" s="615"/>
      <c r="LVI69" s="615"/>
      <c r="LVJ69" s="615"/>
      <c r="LVK69" s="869"/>
      <c r="LVL69" s="615"/>
      <c r="LVM69" s="615"/>
      <c r="LVN69" s="615"/>
      <c r="LVO69" s="615"/>
      <c r="LVP69" s="615"/>
      <c r="LVQ69" s="615"/>
      <c r="LVR69" s="615"/>
      <c r="LVS69" s="615"/>
      <c r="LVT69" s="615"/>
      <c r="LVU69" s="1420"/>
      <c r="LVV69" s="1420"/>
      <c r="LVW69" s="1420"/>
      <c r="LVX69" s="868"/>
      <c r="LVY69" s="615"/>
      <c r="LVZ69" s="615"/>
      <c r="LWA69" s="615"/>
      <c r="LWB69" s="869"/>
      <c r="LWC69" s="615"/>
      <c r="LWD69" s="615"/>
      <c r="LWE69" s="615"/>
      <c r="LWF69" s="615"/>
      <c r="LWG69" s="615"/>
      <c r="LWH69" s="615"/>
      <c r="LWI69" s="615"/>
      <c r="LWJ69" s="615"/>
      <c r="LWK69" s="615"/>
      <c r="LWL69" s="1420"/>
      <c r="LWM69" s="1420"/>
      <c r="LWN69" s="1420"/>
      <c r="LWO69" s="868"/>
      <c r="LWP69" s="615"/>
      <c r="LWQ69" s="615"/>
      <c r="LWR69" s="615"/>
      <c r="LWS69" s="869"/>
      <c r="LWT69" s="615"/>
      <c r="LWU69" s="615"/>
      <c r="LWV69" s="615"/>
      <c r="LWW69" s="615"/>
      <c r="LWX69" s="615"/>
      <c r="LWY69" s="615"/>
      <c r="LWZ69" s="615"/>
      <c r="LXA69" s="615"/>
      <c r="LXB69" s="615"/>
      <c r="LXC69" s="1420"/>
      <c r="LXD69" s="1420"/>
      <c r="LXE69" s="1420"/>
      <c r="LXF69" s="868"/>
      <c r="LXG69" s="615"/>
      <c r="LXH69" s="615"/>
      <c r="LXI69" s="615"/>
      <c r="LXJ69" s="869"/>
      <c r="LXK69" s="615"/>
      <c r="LXL69" s="615"/>
      <c r="LXM69" s="615"/>
      <c r="LXN69" s="615"/>
      <c r="LXO69" s="615"/>
      <c r="LXP69" s="615"/>
      <c r="LXQ69" s="615"/>
      <c r="LXR69" s="615"/>
      <c r="LXS69" s="615"/>
      <c r="LXT69" s="1420"/>
      <c r="LXU69" s="1420"/>
      <c r="LXV69" s="1420"/>
      <c r="LXW69" s="868"/>
      <c r="LXX69" s="615"/>
      <c r="LXY69" s="615"/>
      <c r="LXZ69" s="615"/>
      <c r="LYA69" s="869"/>
      <c r="LYB69" s="615"/>
      <c r="LYC69" s="615"/>
      <c r="LYD69" s="615"/>
      <c r="LYE69" s="615"/>
      <c r="LYF69" s="615"/>
      <c r="LYG69" s="615"/>
      <c r="LYH69" s="615"/>
      <c r="LYI69" s="615"/>
      <c r="LYJ69" s="615"/>
      <c r="LYK69" s="1420"/>
      <c r="LYL69" s="1420"/>
      <c r="LYM69" s="1420"/>
      <c r="LYN69" s="868"/>
      <c r="LYO69" s="615"/>
      <c r="LYP69" s="615"/>
      <c r="LYQ69" s="615"/>
      <c r="LYR69" s="869"/>
      <c r="LYS69" s="615"/>
      <c r="LYT69" s="615"/>
      <c r="LYU69" s="615"/>
      <c r="LYV69" s="615"/>
      <c r="LYW69" s="615"/>
      <c r="LYX69" s="615"/>
      <c r="LYY69" s="615"/>
      <c r="LYZ69" s="615"/>
      <c r="LZA69" s="615"/>
      <c r="LZB69" s="1420"/>
      <c r="LZC69" s="1420"/>
      <c r="LZD69" s="1420"/>
      <c r="LZE69" s="868"/>
      <c r="LZF69" s="615"/>
      <c r="LZG69" s="615"/>
      <c r="LZH69" s="615"/>
      <c r="LZI69" s="869"/>
      <c r="LZJ69" s="615"/>
      <c r="LZK69" s="615"/>
      <c r="LZL69" s="615"/>
      <c r="LZM69" s="615"/>
      <c r="LZN69" s="615"/>
      <c r="LZO69" s="615"/>
      <c r="LZP69" s="615"/>
      <c r="LZQ69" s="615"/>
      <c r="LZR69" s="615"/>
      <c r="LZS69" s="1420"/>
      <c r="LZT69" s="1420"/>
      <c r="LZU69" s="1420"/>
      <c r="LZV69" s="868"/>
      <c r="LZW69" s="615"/>
      <c r="LZX69" s="615"/>
      <c r="LZY69" s="615"/>
      <c r="LZZ69" s="869"/>
      <c r="MAA69" s="615"/>
      <c r="MAB69" s="615"/>
      <c r="MAC69" s="615"/>
      <c r="MAD69" s="615"/>
      <c r="MAE69" s="615"/>
      <c r="MAF69" s="615"/>
      <c r="MAG69" s="615"/>
      <c r="MAH69" s="615"/>
      <c r="MAI69" s="615"/>
      <c r="MAJ69" s="1420"/>
      <c r="MAK69" s="1420"/>
      <c r="MAL69" s="1420"/>
      <c r="MAM69" s="868"/>
      <c r="MAN69" s="615"/>
      <c r="MAO69" s="615"/>
      <c r="MAP69" s="615"/>
      <c r="MAQ69" s="869"/>
      <c r="MAR69" s="615"/>
      <c r="MAS69" s="615"/>
      <c r="MAT69" s="615"/>
      <c r="MAU69" s="615"/>
      <c r="MAV69" s="615"/>
      <c r="MAW69" s="615"/>
      <c r="MAX69" s="615"/>
      <c r="MAY69" s="615"/>
      <c r="MAZ69" s="615"/>
      <c r="MBA69" s="1420"/>
      <c r="MBB69" s="1420"/>
      <c r="MBC69" s="1420"/>
      <c r="MBD69" s="868"/>
      <c r="MBE69" s="615"/>
      <c r="MBF69" s="615"/>
      <c r="MBG69" s="615"/>
      <c r="MBH69" s="869"/>
      <c r="MBI69" s="615"/>
      <c r="MBJ69" s="615"/>
      <c r="MBK69" s="615"/>
      <c r="MBL69" s="615"/>
      <c r="MBM69" s="615"/>
      <c r="MBN69" s="615"/>
      <c r="MBO69" s="615"/>
      <c r="MBP69" s="615"/>
      <c r="MBQ69" s="615"/>
      <c r="MBR69" s="1420"/>
      <c r="MBS69" s="1420"/>
      <c r="MBT69" s="1420"/>
      <c r="MBU69" s="868"/>
      <c r="MBV69" s="615"/>
      <c r="MBW69" s="615"/>
      <c r="MBX69" s="615"/>
      <c r="MBY69" s="869"/>
      <c r="MBZ69" s="615"/>
      <c r="MCA69" s="615"/>
      <c r="MCB69" s="615"/>
      <c r="MCC69" s="615"/>
      <c r="MCD69" s="615"/>
      <c r="MCE69" s="615"/>
      <c r="MCF69" s="615"/>
      <c r="MCG69" s="615"/>
      <c r="MCH69" s="615"/>
      <c r="MCI69" s="1420"/>
      <c r="MCJ69" s="1420"/>
      <c r="MCK69" s="1420"/>
      <c r="MCL69" s="868"/>
      <c r="MCM69" s="615"/>
      <c r="MCN69" s="615"/>
      <c r="MCO69" s="615"/>
      <c r="MCP69" s="869"/>
      <c r="MCQ69" s="615"/>
      <c r="MCR69" s="615"/>
      <c r="MCS69" s="615"/>
      <c r="MCT69" s="615"/>
      <c r="MCU69" s="615"/>
      <c r="MCV69" s="615"/>
      <c r="MCW69" s="615"/>
      <c r="MCX69" s="615"/>
      <c r="MCY69" s="615"/>
      <c r="MCZ69" s="1420"/>
      <c r="MDA69" s="1420"/>
      <c r="MDB69" s="1420"/>
      <c r="MDC69" s="868"/>
      <c r="MDD69" s="615"/>
      <c r="MDE69" s="615"/>
      <c r="MDF69" s="615"/>
      <c r="MDG69" s="869"/>
      <c r="MDH69" s="615"/>
      <c r="MDI69" s="615"/>
      <c r="MDJ69" s="615"/>
      <c r="MDK69" s="615"/>
      <c r="MDL69" s="615"/>
      <c r="MDM69" s="615"/>
      <c r="MDN69" s="615"/>
      <c r="MDO69" s="615"/>
      <c r="MDP69" s="615"/>
      <c r="MDQ69" s="1420"/>
      <c r="MDR69" s="1420"/>
      <c r="MDS69" s="1420"/>
      <c r="MDT69" s="868"/>
      <c r="MDU69" s="615"/>
      <c r="MDV69" s="615"/>
      <c r="MDW69" s="615"/>
      <c r="MDX69" s="869"/>
      <c r="MDY69" s="615"/>
      <c r="MDZ69" s="615"/>
      <c r="MEA69" s="615"/>
      <c r="MEB69" s="615"/>
      <c r="MEC69" s="615"/>
      <c r="MED69" s="615"/>
      <c r="MEE69" s="615"/>
      <c r="MEF69" s="615"/>
      <c r="MEG69" s="615"/>
      <c r="MEH69" s="1420"/>
      <c r="MEI69" s="1420"/>
      <c r="MEJ69" s="1420"/>
      <c r="MEK69" s="868"/>
      <c r="MEL69" s="615"/>
      <c r="MEM69" s="615"/>
      <c r="MEN69" s="615"/>
      <c r="MEO69" s="869"/>
      <c r="MEP69" s="615"/>
      <c r="MEQ69" s="615"/>
      <c r="MER69" s="615"/>
      <c r="MES69" s="615"/>
      <c r="MET69" s="615"/>
      <c r="MEU69" s="615"/>
      <c r="MEV69" s="615"/>
      <c r="MEW69" s="615"/>
      <c r="MEX69" s="615"/>
      <c r="MEY69" s="1420"/>
      <c r="MEZ69" s="1420"/>
      <c r="MFA69" s="1420"/>
      <c r="MFB69" s="868"/>
      <c r="MFC69" s="615"/>
      <c r="MFD69" s="615"/>
      <c r="MFE69" s="615"/>
      <c r="MFF69" s="869"/>
      <c r="MFG69" s="615"/>
      <c r="MFH69" s="615"/>
      <c r="MFI69" s="615"/>
      <c r="MFJ69" s="615"/>
      <c r="MFK69" s="615"/>
      <c r="MFL69" s="615"/>
      <c r="MFM69" s="615"/>
      <c r="MFN69" s="615"/>
      <c r="MFO69" s="615"/>
      <c r="MFP69" s="1420"/>
      <c r="MFQ69" s="1420"/>
      <c r="MFR69" s="1420"/>
      <c r="MFS69" s="868"/>
      <c r="MFT69" s="615"/>
      <c r="MFU69" s="615"/>
      <c r="MFV69" s="615"/>
      <c r="MFW69" s="869"/>
      <c r="MFX69" s="615"/>
      <c r="MFY69" s="615"/>
      <c r="MFZ69" s="615"/>
      <c r="MGA69" s="615"/>
      <c r="MGB69" s="615"/>
      <c r="MGC69" s="615"/>
      <c r="MGD69" s="615"/>
      <c r="MGE69" s="615"/>
      <c r="MGF69" s="615"/>
      <c r="MGG69" s="1420"/>
      <c r="MGH69" s="1420"/>
      <c r="MGI69" s="1420"/>
      <c r="MGJ69" s="868"/>
      <c r="MGK69" s="615"/>
      <c r="MGL69" s="615"/>
      <c r="MGM69" s="615"/>
      <c r="MGN69" s="869"/>
      <c r="MGO69" s="615"/>
      <c r="MGP69" s="615"/>
      <c r="MGQ69" s="615"/>
      <c r="MGR69" s="615"/>
      <c r="MGS69" s="615"/>
      <c r="MGT69" s="615"/>
      <c r="MGU69" s="615"/>
      <c r="MGV69" s="615"/>
      <c r="MGW69" s="615"/>
      <c r="MGX69" s="1420"/>
      <c r="MGY69" s="1420"/>
      <c r="MGZ69" s="1420"/>
      <c r="MHA69" s="868"/>
      <c r="MHB69" s="615"/>
      <c r="MHC69" s="615"/>
      <c r="MHD69" s="615"/>
      <c r="MHE69" s="869"/>
      <c r="MHF69" s="615"/>
      <c r="MHG69" s="615"/>
      <c r="MHH69" s="615"/>
      <c r="MHI69" s="615"/>
      <c r="MHJ69" s="615"/>
      <c r="MHK69" s="615"/>
      <c r="MHL69" s="615"/>
      <c r="MHM69" s="615"/>
      <c r="MHN69" s="615"/>
      <c r="MHO69" s="1420"/>
      <c r="MHP69" s="1420"/>
      <c r="MHQ69" s="1420"/>
      <c r="MHR69" s="868"/>
      <c r="MHS69" s="615"/>
      <c r="MHT69" s="615"/>
      <c r="MHU69" s="615"/>
      <c r="MHV69" s="869"/>
      <c r="MHW69" s="615"/>
      <c r="MHX69" s="615"/>
      <c r="MHY69" s="615"/>
      <c r="MHZ69" s="615"/>
      <c r="MIA69" s="615"/>
      <c r="MIB69" s="615"/>
      <c r="MIC69" s="615"/>
      <c r="MID69" s="615"/>
      <c r="MIE69" s="615"/>
      <c r="MIF69" s="1420"/>
      <c r="MIG69" s="1420"/>
      <c r="MIH69" s="1420"/>
      <c r="MII69" s="868"/>
      <c r="MIJ69" s="615"/>
      <c r="MIK69" s="615"/>
      <c r="MIL69" s="615"/>
      <c r="MIM69" s="869"/>
      <c r="MIN69" s="615"/>
      <c r="MIO69" s="615"/>
      <c r="MIP69" s="615"/>
      <c r="MIQ69" s="615"/>
      <c r="MIR69" s="615"/>
      <c r="MIS69" s="615"/>
      <c r="MIT69" s="615"/>
      <c r="MIU69" s="615"/>
      <c r="MIV69" s="615"/>
      <c r="MIW69" s="1420"/>
      <c r="MIX69" s="1420"/>
      <c r="MIY69" s="1420"/>
      <c r="MIZ69" s="868"/>
      <c r="MJA69" s="615"/>
      <c r="MJB69" s="615"/>
      <c r="MJC69" s="615"/>
      <c r="MJD69" s="869"/>
      <c r="MJE69" s="615"/>
      <c r="MJF69" s="615"/>
      <c r="MJG69" s="615"/>
      <c r="MJH69" s="615"/>
      <c r="MJI69" s="615"/>
      <c r="MJJ69" s="615"/>
      <c r="MJK69" s="615"/>
      <c r="MJL69" s="615"/>
      <c r="MJM69" s="615"/>
      <c r="MJN69" s="1420"/>
      <c r="MJO69" s="1420"/>
      <c r="MJP69" s="1420"/>
      <c r="MJQ69" s="868"/>
      <c r="MJR69" s="615"/>
      <c r="MJS69" s="615"/>
      <c r="MJT69" s="615"/>
      <c r="MJU69" s="869"/>
      <c r="MJV69" s="615"/>
      <c r="MJW69" s="615"/>
      <c r="MJX69" s="615"/>
      <c r="MJY69" s="615"/>
      <c r="MJZ69" s="615"/>
      <c r="MKA69" s="615"/>
      <c r="MKB69" s="615"/>
      <c r="MKC69" s="615"/>
      <c r="MKD69" s="615"/>
      <c r="MKE69" s="1420"/>
      <c r="MKF69" s="1420"/>
      <c r="MKG69" s="1420"/>
      <c r="MKH69" s="868"/>
      <c r="MKI69" s="615"/>
      <c r="MKJ69" s="615"/>
      <c r="MKK69" s="615"/>
      <c r="MKL69" s="869"/>
      <c r="MKM69" s="615"/>
      <c r="MKN69" s="615"/>
      <c r="MKO69" s="615"/>
      <c r="MKP69" s="615"/>
      <c r="MKQ69" s="615"/>
      <c r="MKR69" s="615"/>
      <c r="MKS69" s="615"/>
      <c r="MKT69" s="615"/>
      <c r="MKU69" s="615"/>
      <c r="MKV69" s="1420"/>
      <c r="MKW69" s="1420"/>
      <c r="MKX69" s="1420"/>
      <c r="MKY69" s="868"/>
      <c r="MKZ69" s="615"/>
      <c r="MLA69" s="615"/>
      <c r="MLB69" s="615"/>
      <c r="MLC69" s="869"/>
      <c r="MLD69" s="615"/>
      <c r="MLE69" s="615"/>
      <c r="MLF69" s="615"/>
      <c r="MLG69" s="615"/>
      <c r="MLH69" s="615"/>
      <c r="MLI69" s="615"/>
      <c r="MLJ69" s="615"/>
      <c r="MLK69" s="615"/>
      <c r="MLL69" s="615"/>
      <c r="MLM69" s="1420"/>
      <c r="MLN69" s="1420"/>
      <c r="MLO69" s="1420"/>
      <c r="MLP69" s="868"/>
      <c r="MLQ69" s="615"/>
      <c r="MLR69" s="615"/>
      <c r="MLS69" s="615"/>
      <c r="MLT69" s="869"/>
      <c r="MLU69" s="615"/>
      <c r="MLV69" s="615"/>
      <c r="MLW69" s="615"/>
      <c r="MLX69" s="615"/>
      <c r="MLY69" s="615"/>
      <c r="MLZ69" s="615"/>
      <c r="MMA69" s="615"/>
      <c r="MMB69" s="615"/>
      <c r="MMC69" s="615"/>
      <c r="MMD69" s="1420"/>
      <c r="MME69" s="1420"/>
      <c r="MMF69" s="1420"/>
      <c r="MMG69" s="868"/>
      <c r="MMH69" s="615"/>
      <c r="MMI69" s="615"/>
      <c r="MMJ69" s="615"/>
      <c r="MMK69" s="869"/>
      <c r="MML69" s="615"/>
      <c r="MMM69" s="615"/>
      <c r="MMN69" s="615"/>
      <c r="MMO69" s="615"/>
      <c r="MMP69" s="615"/>
      <c r="MMQ69" s="615"/>
      <c r="MMR69" s="615"/>
      <c r="MMS69" s="615"/>
      <c r="MMT69" s="615"/>
      <c r="MMU69" s="1420"/>
      <c r="MMV69" s="1420"/>
      <c r="MMW69" s="1420"/>
      <c r="MMX69" s="868"/>
      <c r="MMY69" s="615"/>
      <c r="MMZ69" s="615"/>
      <c r="MNA69" s="615"/>
      <c r="MNB69" s="869"/>
      <c r="MNC69" s="615"/>
      <c r="MND69" s="615"/>
      <c r="MNE69" s="615"/>
      <c r="MNF69" s="615"/>
      <c r="MNG69" s="615"/>
      <c r="MNH69" s="615"/>
      <c r="MNI69" s="615"/>
      <c r="MNJ69" s="615"/>
      <c r="MNK69" s="615"/>
      <c r="MNL69" s="1420"/>
      <c r="MNM69" s="1420"/>
      <c r="MNN69" s="1420"/>
      <c r="MNO69" s="868"/>
      <c r="MNP69" s="615"/>
      <c r="MNQ69" s="615"/>
      <c r="MNR69" s="615"/>
      <c r="MNS69" s="869"/>
      <c r="MNT69" s="615"/>
      <c r="MNU69" s="615"/>
      <c r="MNV69" s="615"/>
      <c r="MNW69" s="615"/>
      <c r="MNX69" s="615"/>
      <c r="MNY69" s="615"/>
      <c r="MNZ69" s="615"/>
      <c r="MOA69" s="615"/>
      <c r="MOB69" s="615"/>
      <c r="MOC69" s="1420"/>
      <c r="MOD69" s="1420"/>
      <c r="MOE69" s="1420"/>
      <c r="MOF69" s="868"/>
      <c r="MOG69" s="615"/>
      <c r="MOH69" s="615"/>
      <c r="MOI69" s="615"/>
      <c r="MOJ69" s="869"/>
      <c r="MOK69" s="615"/>
      <c r="MOL69" s="615"/>
      <c r="MOM69" s="615"/>
      <c r="MON69" s="615"/>
      <c r="MOO69" s="615"/>
      <c r="MOP69" s="615"/>
      <c r="MOQ69" s="615"/>
      <c r="MOR69" s="615"/>
      <c r="MOS69" s="615"/>
      <c r="MOT69" s="1420"/>
      <c r="MOU69" s="1420"/>
      <c r="MOV69" s="1420"/>
      <c r="MOW69" s="868"/>
      <c r="MOX69" s="615"/>
      <c r="MOY69" s="615"/>
      <c r="MOZ69" s="615"/>
      <c r="MPA69" s="869"/>
      <c r="MPB69" s="615"/>
      <c r="MPC69" s="615"/>
      <c r="MPD69" s="615"/>
      <c r="MPE69" s="615"/>
      <c r="MPF69" s="615"/>
      <c r="MPG69" s="615"/>
      <c r="MPH69" s="615"/>
      <c r="MPI69" s="615"/>
      <c r="MPJ69" s="615"/>
      <c r="MPK69" s="1420"/>
      <c r="MPL69" s="1420"/>
      <c r="MPM69" s="1420"/>
      <c r="MPN69" s="868"/>
      <c r="MPO69" s="615"/>
      <c r="MPP69" s="615"/>
      <c r="MPQ69" s="615"/>
      <c r="MPR69" s="869"/>
      <c r="MPS69" s="615"/>
      <c r="MPT69" s="615"/>
      <c r="MPU69" s="615"/>
      <c r="MPV69" s="615"/>
      <c r="MPW69" s="615"/>
      <c r="MPX69" s="615"/>
      <c r="MPY69" s="615"/>
      <c r="MPZ69" s="615"/>
      <c r="MQA69" s="615"/>
      <c r="MQB69" s="1420"/>
      <c r="MQC69" s="1420"/>
      <c r="MQD69" s="1420"/>
      <c r="MQE69" s="868"/>
      <c r="MQF69" s="615"/>
      <c r="MQG69" s="615"/>
      <c r="MQH69" s="615"/>
      <c r="MQI69" s="869"/>
      <c r="MQJ69" s="615"/>
      <c r="MQK69" s="615"/>
      <c r="MQL69" s="615"/>
      <c r="MQM69" s="615"/>
      <c r="MQN69" s="615"/>
      <c r="MQO69" s="615"/>
      <c r="MQP69" s="615"/>
      <c r="MQQ69" s="615"/>
      <c r="MQR69" s="615"/>
      <c r="MQS69" s="1420"/>
      <c r="MQT69" s="1420"/>
      <c r="MQU69" s="1420"/>
      <c r="MQV69" s="868"/>
      <c r="MQW69" s="615"/>
      <c r="MQX69" s="615"/>
      <c r="MQY69" s="615"/>
      <c r="MQZ69" s="869"/>
      <c r="MRA69" s="615"/>
      <c r="MRB69" s="615"/>
      <c r="MRC69" s="615"/>
      <c r="MRD69" s="615"/>
      <c r="MRE69" s="615"/>
      <c r="MRF69" s="615"/>
      <c r="MRG69" s="615"/>
      <c r="MRH69" s="615"/>
      <c r="MRI69" s="615"/>
      <c r="MRJ69" s="1420"/>
      <c r="MRK69" s="1420"/>
      <c r="MRL69" s="1420"/>
      <c r="MRM69" s="868"/>
      <c r="MRN69" s="615"/>
      <c r="MRO69" s="615"/>
      <c r="MRP69" s="615"/>
      <c r="MRQ69" s="869"/>
      <c r="MRR69" s="615"/>
      <c r="MRS69" s="615"/>
      <c r="MRT69" s="615"/>
      <c r="MRU69" s="615"/>
      <c r="MRV69" s="615"/>
      <c r="MRW69" s="615"/>
      <c r="MRX69" s="615"/>
      <c r="MRY69" s="615"/>
      <c r="MRZ69" s="615"/>
      <c r="MSA69" s="1420"/>
      <c r="MSB69" s="1420"/>
      <c r="MSC69" s="1420"/>
      <c r="MSD69" s="868"/>
      <c r="MSE69" s="615"/>
      <c r="MSF69" s="615"/>
      <c r="MSG69" s="615"/>
      <c r="MSH69" s="869"/>
      <c r="MSI69" s="615"/>
      <c r="MSJ69" s="615"/>
      <c r="MSK69" s="615"/>
      <c r="MSL69" s="615"/>
      <c r="MSM69" s="615"/>
      <c r="MSN69" s="615"/>
      <c r="MSO69" s="615"/>
      <c r="MSP69" s="615"/>
      <c r="MSQ69" s="615"/>
      <c r="MSR69" s="1420"/>
      <c r="MSS69" s="1420"/>
      <c r="MST69" s="1420"/>
      <c r="MSU69" s="868"/>
      <c r="MSV69" s="615"/>
      <c r="MSW69" s="615"/>
      <c r="MSX69" s="615"/>
      <c r="MSY69" s="869"/>
      <c r="MSZ69" s="615"/>
      <c r="MTA69" s="615"/>
      <c r="MTB69" s="615"/>
      <c r="MTC69" s="615"/>
      <c r="MTD69" s="615"/>
      <c r="MTE69" s="615"/>
      <c r="MTF69" s="615"/>
      <c r="MTG69" s="615"/>
      <c r="MTH69" s="615"/>
      <c r="MTI69" s="1420"/>
      <c r="MTJ69" s="1420"/>
      <c r="MTK69" s="1420"/>
      <c r="MTL69" s="868"/>
      <c r="MTM69" s="615"/>
      <c r="MTN69" s="615"/>
      <c r="MTO69" s="615"/>
      <c r="MTP69" s="869"/>
      <c r="MTQ69" s="615"/>
      <c r="MTR69" s="615"/>
      <c r="MTS69" s="615"/>
      <c r="MTT69" s="615"/>
      <c r="MTU69" s="615"/>
      <c r="MTV69" s="615"/>
      <c r="MTW69" s="615"/>
      <c r="MTX69" s="615"/>
      <c r="MTY69" s="615"/>
      <c r="MTZ69" s="1420"/>
      <c r="MUA69" s="1420"/>
      <c r="MUB69" s="1420"/>
      <c r="MUC69" s="868"/>
      <c r="MUD69" s="615"/>
      <c r="MUE69" s="615"/>
      <c r="MUF69" s="615"/>
      <c r="MUG69" s="869"/>
      <c r="MUH69" s="615"/>
      <c r="MUI69" s="615"/>
      <c r="MUJ69" s="615"/>
      <c r="MUK69" s="615"/>
      <c r="MUL69" s="615"/>
      <c r="MUM69" s="615"/>
      <c r="MUN69" s="615"/>
      <c r="MUO69" s="615"/>
      <c r="MUP69" s="615"/>
      <c r="MUQ69" s="1420"/>
      <c r="MUR69" s="1420"/>
      <c r="MUS69" s="1420"/>
      <c r="MUT69" s="868"/>
      <c r="MUU69" s="615"/>
      <c r="MUV69" s="615"/>
      <c r="MUW69" s="615"/>
      <c r="MUX69" s="869"/>
      <c r="MUY69" s="615"/>
      <c r="MUZ69" s="615"/>
      <c r="MVA69" s="615"/>
      <c r="MVB69" s="615"/>
      <c r="MVC69" s="615"/>
      <c r="MVD69" s="615"/>
      <c r="MVE69" s="615"/>
      <c r="MVF69" s="615"/>
      <c r="MVG69" s="615"/>
      <c r="MVH69" s="1420"/>
      <c r="MVI69" s="1420"/>
      <c r="MVJ69" s="1420"/>
      <c r="MVK69" s="868"/>
      <c r="MVL69" s="615"/>
      <c r="MVM69" s="615"/>
      <c r="MVN69" s="615"/>
      <c r="MVO69" s="869"/>
      <c r="MVP69" s="615"/>
      <c r="MVQ69" s="615"/>
      <c r="MVR69" s="615"/>
      <c r="MVS69" s="615"/>
      <c r="MVT69" s="615"/>
      <c r="MVU69" s="615"/>
      <c r="MVV69" s="615"/>
      <c r="MVW69" s="615"/>
      <c r="MVX69" s="615"/>
      <c r="MVY69" s="1420"/>
      <c r="MVZ69" s="1420"/>
      <c r="MWA69" s="1420"/>
      <c r="MWB69" s="868"/>
      <c r="MWC69" s="615"/>
      <c r="MWD69" s="615"/>
      <c r="MWE69" s="615"/>
      <c r="MWF69" s="869"/>
      <c r="MWG69" s="615"/>
      <c r="MWH69" s="615"/>
      <c r="MWI69" s="615"/>
      <c r="MWJ69" s="615"/>
      <c r="MWK69" s="615"/>
      <c r="MWL69" s="615"/>
      <c r="MWM69" s="615"/>
      <c r="MWN69" s="615"/>
      <c r="MWO69" s="615"/>
      <c r="MWP69" s="1420"/>
      <c r="MWQ69" s="1420"/>
      <c r="MWR69" s="1420"/>
      <c r="MWS69" s="868"/>
      <c r="MWT69" s="615"/>
      <c r="MWU69" s="615"/>
      <c r="MWV69" s="615"/>
      <c r="MWW69" s="869"/>
      <c r="MWX69" s="615"/>
      <c r="MWY69" s="615"/>
      <c r="MWZ69" s="615"/>
      <c r="MXA69" s="615"/>
      <c r="MXB69" s="615"/>
      <c r="MXC69" s="615"/>
      <c r="MXD69" s="615"/>
      <c r="MXE69" s="615"/>
      <c r="MXF69" s="615"/>
      <c r="MXG69" s="1420"/>
      <c r="MXH69" s="1420"/>
      <c r="MXI69" s="1420"/>
      <c r="MXJ69" s="868"/>
      <c r="MXK69" s="615"/>
      <c r="MXL69" s="615"/>
      <c r="MXM69" s="615"/>
      <c r="MXN69" s="869"/>
      <c r="MXO69" s="615"/>
      <c r="MXP69" s="615"/>
      <c r="MXQ69" s="615"/>
      <c r="MXR69" s="615"/>
      <c r="MXS69" s="615"/>
      <c r="MXT69" s="615"/>
      <c r="MXU69" s="615"/>
      <c r="MXV69" s="615"/>
      <c r="MXW69" s="615"/>
      <c r="MXX69" s="1420"/>
      <c r="MXY69" s="1420"/>
      <c r="MXZ69" s="1420"/>
      <c r="MYA69" s="868"/>
      <c r="MYB69" s="615"/>
      <c r="MYC69" s="615"/>
      <c r="MYD69" s="615"/>
      <c r="MYE69" s="869"/>
      <c r="MYF69" s="615"/>
      <c r="MYG69" s="615"/>
      <c r="MYH69" s="615"/>
      <c r="MYI69" s="615"/>
      <c r="MYJ69" s="615"/>
      <c r="MYK69" s="615"/>
      <c r="MYL69" s="615"/>
      <c r="MYM69" s="615"/>
      <c r="MYN69" s="615"/>
      <c r="MYO69" s="1420"/>
      <c r="MYP69" s="1420"/>
      <c r="MYQ69" s="1420"/>
      <c r="MYR69" s="868"/>
      <c r="MYS69" s="615"/>
      <c r="MYT69" s="615"/>
      <c r="MYU69" s="615"/>
      <c r="MYV69" s="869"/>
      <c r="MYW69" s="615"/>
      <c r="MYX69" s="615"/>
      <c r="MYY69" s="615"/>
      <c r="MYZ69" s="615"/>
      <c r="MZA69" s="615"/>
      <c r="MZB69" s="615"/>
      <c r="MZC69" s="615"/>
      <c r="MZD69" s="615"/>
      <c r="MZE69" s="615"/>
      <c r="MZF69" s="1420"/>
      <c r="MZG69" s="1420"/>
      <c r="MZH69" s="1420"/>
      <c r="MZI69" s="868"/>
      <c r="MZJ69" s="615"/>
      <c r="MZK69" s="615"/>
      <c r="MZL69" s="615"/>
      <c r="MZM69" s="869"/>
      <c r="MZN69" s="615"/>
      <c r="MZO69" s="615"/>
      <c r="MZP69" s="615"/>
      <c r="MZQ69" s="615"/>
      <c r="MZR69" s="615"/>
      <c r="MZS69" s="615"/>
      <c r="MZT69" s="615"/>
      <c r="MZU69" s="615"/>
      <c r="MZV69" s="615"/>
      <c r="MZW69" s="1420"/>
      <c r="MZX69" s="1420"/>
      <c r="MZY69" s="1420"/>
      <c r="MZZ69" s="868"/>
      <c r="NAA69" s="615"/>
      <c r="NAB69" s="615"/>
      <c r="NAC69" s="615"/>
      <c r="NAD69" s="869"/>
      <c r="NAE69" s="615"/>
      <c r="NAF69" s="615"/>
      <c r="NAG69" s="615"/>
      <c r="NAH69" s="615"/>
      <c r="NAI69" s="615"/>
      <c r="NAJ69" s="615"/>
      <c r="NAK69" s="615"/>
      <c r="NAL69" s="615"/>
      <c r="NAM69" s="615"/>
      <c r="NAN69" s="1420"/>
      <c r="NAO69" s="1420"/>
      <c r="NAP69" s="1420"/>
      <c r="NAQ69" s="868"/>
      <c r="NAR69" s="615"/>
      <c r="NAS69" s="615"/>
      <c r="NAT69" s="615"/>
      <c r="NAU69" s="869"/>
      <c r="NAV69" s="615"/>
      <c r="NAW69" s="615"/>
      <c r="NAX69" s="615"/>
      <c r="NAY69" s="615"/>
      <c r="NAZ69" s="615"/>
      <c r="NBA69" s="615"/>
      <c r="NBB69" s="615"/>
      <c r="NBC69" s="615"/>
      <c r="NBD69" s="615"/>
      <c r="NBE69" s="1420"/>
      <c r="NBF69" s="1420"/>
      <c r="NBG69" s="1420"/>
      <c r="NBH69" s="868"/>
      <c r="NBI69" s="615"/>
      <c r="NBJ69" s="615"/>
      <c r="NBK69" s="615"/>
      <c r="NBL69" s="869"/>
      <c r="NBM69" s="615"/>
      <c r="NBN69" s="615"/>
      <c r="NBO69" s="615"/>
      <c r="NBP69" s="615"/>
      <c r="NBQ69" s="615"/>
      <c r="NBR69" s="615"/>
      <c r="NBS69" s="615"/>
      <c r="NBT69" s="615"/>
      <c r="NBU69" s="615"/>
      <c r="NBV69" s="1420"/>
      <c r="NBW69" s="1420"/>
      <c r="NBX69" s="1420"/>
      <c r="NBY69" s="868"/>
      <c r="NBZ69" s="615"/>
      <c r="NCA69" s="615"/>
      <c r="NCB69" s="615"/>
      <c r="NCC69" s="869"/>
      <c r="NCD69" s="615"/>
      <c r="NCE69" s="615"/>
      <c r="NCF69" s="615"/>
      <c r="NCG69" s="615"/>
      <c r="NCH69" s="615"/>
      <c r="NCI69" s="615"/>
      <c r="NCJ69" s="615"/>
      <c r="NCK69" s="615"/>
      <c r="NCL69" s="615"/>
      <c r="NCM69" s="1420"/>
      <c r="NCN69" s="1420"/>
      <c r="NCO69" s="1420"/>
      <c r="NCP69" s="868"/>
      <c r="NCQ69" s="615"/>
      <c r="NCR69" s="615"/>
      <c r="NCS69" s="615"/>
      <c r="NCT69" s="869"/>
      <c r="NCU69" s="615"/>
      <c r="NCV69" s="615"/>
      <c r="NCW69" s="615"/>
      <c r="NCX69" s="615"/>
      <c r="NCY69" s="615"/>
      <c r="NCZ69" s="615"/>
      <c r="NDA69" s="615"/>
      <c r="NDB69" s="615"/>
      <c r="NDC69" s="615"/>
      <c r="NDD69" s="1420"/>
      <c r="NDE69" s="1420"/>
      <c r="NDF69" s="1420"/>
      <c r="NDG69" s="868"/>
      <c r="NDH69" s="615"/>
      <c r="NDI69" s="615"/>
      <c r="NDJ69" s="615"/>
      <c r="NDK69" s="869"/>
      <c r="NDL69" s="615"/>
      <c r="NDM69" s="615"/>
      <c r="NDN69" s="615"/>
      <c r="NDO69" s="615"/>
      <c r="NDP69" s="615"/>
      <c r="NDQ69" s="615"/>
      <c r="NDR69" s="615"/>
      <c r="NDS69" s="615"/>
      <c r="NDT69" s="615"/>
      <c r="NDU69" s="1420"/>
      <c r="NDV69" s="1420"/>
      <c r="NDW69" s="1420"/>
      <c r="NDX69" s="868"/>
      <c r="NDY69" s="615"/>
      <c r="NDZ69" s="615"/>
      <c r="NEA69" s="615"/>
      <c r="NEB69" s="869"/>
      <c r="NEC69" s="615"/>
      <c r="NED69" s="615"/>
      <c r="NEE69" s="615"/>
      <c r="NEF69" s="615"/>
      <c r="NEG69" s="615"/>
      <c r="NEH69" s="615"/>
      <c r="NEI69" s="615"/>
      <c r="NEJ69" s="615"/>
      <c r="NEK69" s="615"/>
      <c r="NEL69" s="1420"/>
      <c r="NEM69" s="1420"/>
      <c r="NEN69" s="1420"/>
      <c r="NEO69" s="868"/>
      <c r="NEP69" s="615"/>
      <c r="NEQ69" s="615"/>
      <c r="NER69" s="615"/>
      <c r="NES69" s="869"/>
      <c r="NET69" s="615"/>
      <c r="NEU69" s="615"/>
      <c r="NEV69" s="615"/>
      <c r="NEW69" s="615"/>
      <c r="NEX69" s="615"/>
      <c r="NEY69" s="615"/>
      <c r="NEZ69" s="615"/>
      <c r="NFA69" s="615"/>
      <c r="NFB69" s="615"/>
      <c r="NFC69" s="1420"/>
      <c r="NFD69" s="1420"/>
      <c r="NFE69" s="1420"/>
      <c r="NFF69" s="868"/>
      <c r="NFG69" s="615"/>
      <c r="NFH69" s="615"/>
      <c r="NFI69" s="615"/>
      <c r="NFJ69" s="869"/>
      <c r="NFK69" s="615"/>
      <c r="NFL69" s="615"/>
      <c r="NFM69" s="615"/>
      <c r="NFN69" s="615"/>
      <c r="NFO69" s="615"/>
      <c r="NFP69" s="615"/>
      <c r="NFQ69" s="615"/>
      <c r="NFR69" s="615"/>
      <c r="NFS69" s="615"/>
      <c r="NFT69" s="1420"/>
      <c r="NFU69" s="1420"/>
      <c r="NFV69" s="1420"/>
      <c r="NFW69" s="868"/>
      <c r="NFX69" s="615"/>
      <c r="NFY69" s="615"/>
      <c r="NFZ69" s="615"/>
      <c r="NGA69" s="869"/>
      <c r="NGB69" s="615"/>
      <c r="NGC69" s="615"/>
      <c r="NGD69" s="615"/>
      <c r="NGE69" s="615"/>
      <c r="NGF69" s="615"/>
      <c r="NGG69" s="615"/>
      <c r="NGH69" s="615"/>
      <c r="NGI69" s="615"/>
      <c r="NGJ69" s="615"/>
      <c r="NGK69" s="1420"/>
      <c r="NGL69" s="1420"/>
      <c r="NGM69" s="1420"/>
      <c r="NGN69" s="868"/>
      <c r="NGO69" s="615"/>
      <c r="NGP69" s="615"/>
      <c r="NGQ69" s="615"/>
      <c r="NGR69" s="869"/>
      <c r="NGS69" s="615"/>
      <c r="NGT69" s="615"/>
      <c r="NGU69" s="615"/>
      <c r="NGV69" s="615"/>
      <c r="NGW69" s="615"/>
      <c r="NGX69" s="615"/>
      <c r="NGY69" s="615"/>
      <c r="NGZ69" s="615"/>
      <c r="NHA69" s="615"/>
      <c r="NHB69" s="1420"/>
      <c r="NHC69" s="1420"/>
      <c r="NHD69" s="1420"/>
      <c r="NHE69" s="868"/>
      <c r="NHF69" s="615"/>
      <c r="NHG69" s="615"/>
      <c r="NHH69" s="615"/>
      <c r="NHI69" s="869"/>
      <c r="NHJ69" s="615"/>
      <c r="NHK69" s="615"/>
      <c r="NHL69" s="615"/>
      <c r="NHM69" s="615"/>
      <c r="NHN69" s="615"/>
      <c r="NHO69" s="615"/>
      <c r="NHP69" s="615"/>
      <c r="NHQ69" s="615"/>
      <c r="NHR69" s="615"/>
      <c r="NHS69" s="1420"/>
      <c r="NHT69" s="1420"/>
      <c r="NHU69" s="1420"/>
      <c r="NHV69" s="868"/>
      <c r="NHW69" s="615"/>
      <c r="NHX69" s="615"/>
      <c r="NHY69" s="615"/>
      <c r="NHZ69" s="869"/>
      <c r="NIA69" s="615"/>
      <c r="NIB69" s="615"/>
      <c r="NIC69" s="615"/>
      <c r="NID69" s="615"/>
      <c r="NIE69" s="615"/>
      <c r="NIF69" s="615"/>
      <c r="NIG69" s="615"/>
      <c r="NIH69" s="615"/>
      <c r="NII69" s="615"/>
      <c r="NIJ69" s="1420"/>
      <c r="NIK69" s="1420"/>
      <c r="NIL69" s="1420"/>
      <c r="NIM69" s="868"/>
      <c r="NIN69" s="615"/>
      <c r="NIO69" s="615"/>
      <c r="NIP69" s="615"/>
      <c r="NIQ69" s="869"/>
      <c r="NIR69" s="615"/>
      <c r="NIS69" s="615"/>
      <c r="NIT69" s="615"/>
      <c r="NIU69" s="615"/>
      <c r="NIV69" s="615"/>
      <c r="NIW69" s="615"/>
      <c r="NIX69" s="615"/>
      <c r="NIY69" s="615"/>
      <c r="NIZ69" s="615"/>
      <c r="NJA69" s="1420"/>
      <c r="NJB69" s="1420"/>
      <c r="NJC69" s="1420"/>
      <c r="NJD69" s="868"/>
      <c r="NJE69" s="615"/>
      <c r="NJF69" s="615"/>
      <c r="NJG69" s="615"/>
      <c r="NJH69" s="869"/>
      <c r="NJI69" s="615"/>
      <c r="NJJ69" s="615"/>
      <c r="NJK69" s="615"/>
      <c r="NJL69" s="615"/>
      <c r="NJM69" s="615"/>
      <c r="NJN69" s="615"/>
      <c r="NJO69" s="615"/>
      <c r="NJP69" s="615"/>
      <c r="NJQ69" s="615"/>
      <c r="NJR69" s="1420"/>
      <c r="NJS69" s="1420"/>
      <c r="NJT69" s="1420"/>
      <c r="NJU69" s="868"/>
      <c r="NJV69" s="615"/>
      <c r="NJW69" s="615"/>
      <c r="NJX69" s="615"/>
      <c r="NJY69" s="869"/>
      <c r="NJZ69" s="615"/>
      <c r="NKA69" s="615"/>
      <c r="NKB69" s="615"/>
      <c r="NKC69" s="615"/>
      <c r="NKD69" s="615"/>
      <c r="NKE69" s="615"/>
      <c r="NKF69" s="615"/>
      <c r="NKG69" s="615"/>
      <c r="NKH69" s="615"/>
      <c r="NKI69" s="1420"/>
      <c r="NKJ69" s="1420"/>
      <c r="NKK69" s="1420"/>
      <c r="NKL69" s="868"/>
      <c r="NKM69" s="615"/>
      <c r="NKN69" s="615"/>
      <c r="NKO69" s="615"/>
      <c r="NKP69" s="869"/>
      <c r="NKQ69" s="615"/>
      <c r="NKR69" s="615"/>
      <c r="NKS69" s="615"/>
      <c r="NKT69" s="615"/>
      <c r="NKU69" s="615"/>
      <c r="NKV69" s="615"/>
      <c r="NKW69" s="615"/>
      <c r="NKX69" s="615"/>
      <c r="NKY69" s="615"/>
      <c r="NKZ69" s="1420"/>
      <c r="NLA69" s="1420"/>
      <c r="NLB69" s="1420"/>
      <c r="NLC69" s="868"/>
      <c r="NLD69" s="615"/>
      <c r="NLE69" s="615"/>
      <c r="NLF69" s="615"/>
      <c r="NLG69" s="869"/>
      <c r="NLH69" s="615"/>
      <c r="NLI69" s="615"/>
      <c r="NLJ69" s="615"/>
      <c r="NLK69" s="615"/>
      <c r="NLL69" s="615"/>
      <c r="NLM69" s="615"/>
      <c r="NLN69" s="615"/>
      <c r="NLO69" s="615"/>
      <c r="NLP69" s="615"/>
      <c r="NLQ69" s="1420"/>
      <c r="NLR69" s="1420"/>
      <c r="NLS69" s="1420"/>
      <c r="NLT69" s="868"/>
      <c r="NLU69" s="615"/>
      <c r="NLV69" s="615"/>
      <c r="NLW69" s="615"/>
      <c r="NLX69" s="869"/>
      <c r="NLY69" s="615"/>
      <c r="NLZ69" s="615"/>
      <c r="NMA69" s="615"/>
      <c r="NMB69" s="615"/>
      <c r="NMC69" s="615"/>
      <c r="NMD69" s="615"/>
      <c r="NME69" s="615"/>
      <c r="NMF69" s="615"/>
      <c r="NMG69" s="615"/>
      <c r="NMH69" s="1420"/>
      <c r="NMI69" s="1420"/>
      <c r="NMJ69" s="1420"/>
      <c r="NMK69" s="868"/>
      <c r="NML69" s="615"/>
      <c r="NMM69" s="615"/>
      <c r="NMN69" s="615"/>
      <c r="NMO69" s="869"/>
      <c r="NMP69" s="615"/>
      <c r="NMQ69" s="615"/>
      <c r="NMR69" s="615"/>
      <c r="NMS69" s="615"/>
      <c r="NMT69" s="615"/>
      <c r="NMU69" s="615"/>
      <c r="NMV69" s="615"/>
      <c r="NMW69" s="615"/>
      <c r="NMX69" s="615"/>
      <c r="NMY69" s="1420"/>
      <c r="NMZ69" s="1420"/>
      <c r="NNA69" s="1420"/>
      <c r="NNB69" s="868"/>
      <c r="NNC69" s="615"/>
      <c r="NND69" s="615"/>
      <c r="NNE69" s="615"/>
      <c r="NNF69" s="869"/>
      <c r="NNG69" s="615"/>
      <c r="NNH69" s="615"/>
      <c r="NNI69" s="615"/>
      <c r="NNJ69" s="615"/>
      <c r="NNK69" s="615"/>
      <c r="NNL69" s="615"/>
      <c r="NNM69" s="615"/>
      <c r="NNN69" s="615"/>
      <c r="NNO69" s="615"/>
      <c r="NNP69" s="1420"/>
      <c r="NNQ69" s="1420"/>
      <c r="NNR69" s="1420"/>
      <c r="NNS69" s="868"/>
      <c r="NNT69" s="615"/>
      <c r="NNU69" s="615"/>
      <c r="NNV69" s="615"/>
      <c r="NNW69" s="869"/>
      <c r="NNX69" s="615"/>
      <c r="NNY69" s="615"/>
      <c r="NNZ69" s="615"/>
      <c r="NOA69" s="615"/>
      <c r="NOB69" s="615"/>
      <c r="NOC69" s="615"/>
      <c r="NOD69" s="615"/>
      <c r="NOE69" s="615"/>
      <c r="NOF69" s="615"/>
      <c r="NOG69" s="1420"/>
      <c r="NOH69" s="1420"/>
      <c r="NOI69" s="1420"/>
      <c r="NOJ69" s="868"/>
      <c r="NOK69" s="615"/>
      <c r="NOL69" s="615"/>
      <c r="NOM69" s="615"/>
      <c r="NON69" s="869"/>
      <c r="NOO69" s="615"/>
      <c r="NOP69" s="615"/>
      <c r="NOQ69" s="615"/>
      <c r="NOR69" s="615"/>
      <c r="NOS69" s="615"/>
      <c r="NOT69" s="615"/>
      <c r="NOU69" s="615"/>
      <c r="NOV69" s="615"/>
      <c r="NOW69" s="615"/>
      <c r="NOX69" s="1420"/>
      <c r="NOY69" s="1420"/>
      <c r="NOZ69" s="1420"/>
      <c r="NPA69" s="868"/>
      <c r="NPB69" s="615"/>
      <c r="NPC69" s="615"/>
      <c r="NPD69" s="615"/>
      <c r="NPE69" s="869"/>
      <c r="NPF69" s="615"/>
      <c r="NPG69" s="615"/>
      <c r="NPH69" s="615"/>
      <c r="NPI69" s="615"/>
      <c r="NPJ69" s="615"/>
      <c r="NPK69" s="615"/>
      <c r="NPL69" s="615"/>
      <c r="NPM69" s="615"/>
      <c r="NPN69" s="615"/>
      <c r="NPO69" s="1420"/>
      <c r="NPP69" s="1420"/>
      <c r="NPQ69" s="1420"/>
      <c r="NPR69" s="868"/>
      <c r="NPS69" s="615"/>
      <c r="NPT69" s="615"/>
      <c r="NPU69" s="615"/>
      <c r="NPV69" s="869"/>
      <c r="NPW69" s="615"/>
      <c r="NPX69" s="615"/>
      <c r="NPY69" s="615"/>
      <c r="NPZ69" s="615"/>
      <c r="NQA69" s="615"/>
      <c r="NQB69" s="615"/>
      <c r="NQC69" s="615"/>
      <c r="NQD69" s="615"/>
      <c r="NQE69" s="615"/>
      <c r="NQF69" s="1420"/>
      <c r="NQG69" s="1420"/>
      <c r="NQH69" s="1420"/>
      <c r="NQI69" s="868"/>
      <c r="NQJ69" s="615"/>
      <c r="NQK69" s="615"/>
      <c r="NQL69" s="615"/>
      <c r="NQM69" s="869"/>
      <c r="NQN69" s="615"/>
      <c r="NQO69" s="615"/>
      <c r="NQP69" s="615"/>
      <c r="NQQ69" s="615"/>
      <c r="NQR69" s="615"/>
      <c r="NQS69" s="615"/>
      <c r="NQT69" s="615"/>
      <c r="NQU69" s="615"/>
      <c r="NQV69" s="615"/>
      <c r="NQW69" s="1420"/>
      <c r="NQX69" s="1420"/>
      <c r="NQY69" s="1420"/>
      <c r="NQZ69" s="868"/>
      <c r="NRA69" s="615"/>
      <c r="NRB69" s="615"/>
      <c r="NRC69" s="615"/>
      <c r="NRD69" s="869"/>
      <c r="NRE69" s="615"/>
      <c r="NRF69" s="615"/>
      <c r="NRG69" s="615"/>
      <c r="NRH69" s="615"/>
      <c r="NRI69" s="615"/>
      <c r="NRJ69" s="615"/>
      <c r="NRK69" s="615"/>
      <c r="NRL69" s="615"/>
      <c r="NRM69" s="615"/>
      <c r="NRN69" s="1420"/>
      <c r="NRO69" s="1420"/>
      <c r="NRP69" s="1420"/>
      <c r="NRQ69" s="868"/>
      <c r="NRR69" s="615"/>
      <c r="NRS69" s="615"/>
      <c r="NRT69" s="615"/>
      <c r="NRU69" s="869"/>
      <c r="NRV69" s="615"/>
      <c r="NRW69" s="615"/>
      <c r="NRX69" s="615"/>
      <c r="NRY69" s="615"/>
      <c r="NRZ69" s="615"/>
      <c r="NSA69" s="615"/>
      <c r="NSB69" s="615"/>
      <c r="NSC69" s="615"/>
      <c r="NSD69" s="615"/>
      <c r="NSE69" s="1420"/>
      <c r="NSF69" s="1420"/>
      <c r="NSG69" s="1420"/>
      <c r="NSH69" s="868"/>
      <c r="NSI69" s="615"/>
      <c r="NSJ69" s="615"/>
      <c r="NSK69" s="615"/>
      <c r="NSL69" s="869"/>
      <c r="NSM69" s="615"/>
      <c r="NSN69" s="615"/>
      <c r="NSO69" s="615"/>
      <c r="NSP69" s="615"/>
      <c r="NSQ69" s="615"/>
      <c r="NSR69" s="615"/>
      <c r="NSS69" s="615"/>
      <c r="NST69" s="615"/>
      <c r="NSU69" s="615"/>
      <c r="NSV69" s="1420"/>
      <c r="NSW69" s="1420"/>
      <c r="NSX69" s="1420"/>
      <c r="NSY69" s="868"/>
      <c r="NSZ69" s="615"/>
      <c r="NTA69" s="615"/>
      <c r="NTB69" s="615"/>
      <c r="NTC69" s="869"/>
      <c r="NTD69" s="615"/>
      <c r="NTE69" s="615"/>
      <c r="NTF69" s="615"/>
      <c r="NTG69" s="615"/>
      <c r="NTH69" s="615"/>
      <c r="NTI69" s="615"/>
      <c r="NTJ69" s="615"/>
      <c r="NTK69" s="615"/>
      <c r="NTL69" s="615"/>
      <c r="NTM69" s="1420"/>
      <c r="NTN69" s="1420"/>
      <c r="NTO69" s="1420"/>
      <c r="NTP69" s="868"/>
      <c r="NTQ69" s="615"/>
      <c r="NTR69" s="615"/>
      <c r="NTS69" s="615"/>
      <c r="NTT69" s="869"/>
      <c r="NTU69" s="615"/>
      <c r="NTV69" s="615"/>
      <c r="NTW69" s="615"/>
      <c r="NTX69" s="615"/>
      <c r="NTY69" s="615"/>
      <c r="NTZ69" s="615"/>
      <c r="NUA69" s="615"/>
      <c r="NUB69" s="615"/>
      <c r="NUC69" s="615"/>
      <c r="NUD69" s="1420"/>
      <c r="NUE69" s="1420"/>
      <c r="NUF69" s="1420"/>
      <c r="NUG69" s="868"/>
      <c r="NUH69" s="615"/>
      <c r="NUI69" s="615"/>
      <c r="NUJ69" s="615"/>
      <c r="NUK69" s="869"/>
      <c r="NUL69" s="615"/>
      <c r="NUM69" s="615"/>
      <c r="NUN69" s="615"/>
      <c r="NUO69" s="615"/>
      <c r="NUP69" s="615"/>
      <c r="NUQ69" s="615"/>
      <c r="NUR69" s="615"/>
      <c r="NUS69" s="615"/>
      <c r="NUT69" s="615"/>
      <c r="NUU69" s="1420"/>
      <c r="NUV69" s="1420"/>
      <c r="NUW69" s="1420"/>
      <c r="NUX69" s="868"/>
      <c r="NUY69" s="615"/>
      <c r="NUZ69" s="615"/>
      <c r="NVA69" s="615"/>
      <c r="NVB69" s="869"/>
      <c r="NVC69" s="615"/>
      <c r="NVD69" s="615"/>
      <c r="NVE69" s="615"/>
      <c r="NVF69" s="615"/>
      <c r="NVG69" s="615"/>
      <c r="NVH69" s="615"/>
      <c r="NVI69" s="615"/>
      <c r="NVJ69" s="615"/>
      <c r="NVK69" s="615"/>
      <c r="NVL69" s="1420"/>
      <c r="NVM69" s="1420"/>
      <c r="NVN69" s="1420"/>
      <c r="NVO69" s="868"/>
      <c r="NVP69" s="615"/>
      <c r="NVQ69" s="615"/>
      <c r="NVR69" s="615"/>
      <c r="NVS69" s="869"/>
      <c r="NVT69" s="615"/>
      <c r="NVU69" s="615"/>
      <c r="NVV69" s="615"/>
      <c r="NVW69" s="615"/>
      <c r="NVX69" s="615"/>
      <c r="NVY69" s="615"/>
      <c r="NVZ69" s="615"/>
      <c r="NWA69" s="615"/>
      <c r="NWB69" s="615"/>
      <c r="NWC69" s="1420"/>
      <c r="NWD69" s="1420"/>
      <c r="NWE69" s="1420"/>
      <c r="NWF69" s="868"/>
      <c r="NWG69" s="615"/>
      <c r="NWH69" s="615"/>
      <c r="NWI69" s="615"/>
      <c r="NWJ69" s="869"/>
      <c r="NWK69" s="615"/>
      <c r="NWL69" s="615"/>
      <c r="NWM69" s="615"/>
      <c r="NWN69" s="615"/>
      <c r="NWO69" s="615"/>
      <c r="NWP69" s="615"/>
      <c r="NWQ69" s="615"/>
      <c r="NWR69" s="615"/>
      <c r="NWS69" s="615"/>
      <c r="NWT69" s="1420"/>
      <c r="NWU69" s="1420"/>
      <c r="NWV69" s="1420"/>
      <c r="NWW69" s="868"/>
      <c r="NWX69" s="615"/>
      <c r="NWY69" s="615"/>
      <c r="NWZ69" s="615"/>
      <c r="NXA69" s="869"/>
      <c r="NXB69" s="615"/>
      <c r="NXC69" s="615"/>
      <c r="NXD69" s="615"/>
      <c r="NXE69" s="615"/>
      <c r="NXF69" s="615"/>
      <c r="NXG69" s="615"/>
      <c r="NXH69" s="615"/>
      <c r="NXI69" s="615"/>
      <c r="NXJ69" s="615"/>
      <c r="NXK69" s="1420"/>
      <c r="NXL69" s="1420"/>
      <c r="NXM69" s="1420"/>
      <c r="NXN69" s="868"/>
      <c r="NXO69" s="615"/>
      <c r="NXP69" s="615"/>
      <c r="NXQ69" s="615"/>
      <c r="NXR69" s="869"/>
      <c r="NXS69" s="615"/>
      <c r="NXT69" s="615"/>
      <c r="NXU69" s="615"/>
      <c r="NXV69" s="615"/>
      <c r="NXW69" s="615"/>
      <c r="NXX69" s="615"/>
      <c r="NXY69" s="615"/>
      <c r="NXZ69" s="615"/>
      <c r="NYA69" s="615"/>
      <c r="NYB69" s="1420"/>
      <c r="NYC69" s="1420"/>
      <c r="NYD69" s="1420"/>
      <c r="NYE69" s="868"/>
      <c r="NYF69" s="615"/>
      <c r="NYG69" s="615"/>
      <c r="NYH69" s="615"/>
      <c r="NYI69" s="869"/>
      <c r="NYJ69" s="615"/>
      <c r="NYK69" s="615"/>
      <c r="NYL69" s="615"/>
      <c r="NYM69" s="615"/>
      <c r="NYN69" s="615"/>
      <c r="NYO69" s="615"/>
      <c r="NYP69" s="615"/>
      <c r="NYQ69" s="615"/>
      <c r="NYR69" s="615"/>
      <c r="NYS69" s="1420"/>
      <c r="NYT69" s="1420"/>
      <c r="NYU69" s="1420"/>
      <c r="NYV69" s="868"/>
      <c r="NYW69" s="615"/>
      <c r="NYX69" s="615"/>
      <c r="NYY69" s="615"/>
      <c r="NYZ69" s="869"/>
      <c r="NZA69" s="615"/>
      <c r="NZB69" s="615"/>
      <c r="NZC69" s="615"/>
      <c r="NZD69" s="615"/>
      <c r="NZE69" s="615"/>
      <c r="NZF69" s="615"/>
      <c r="NZG69" s="615"/>
      <c r="NZH69" s="615"/>
      <c r="NZI69" s="615"/>
      <c r="NZJ69" s="1420"/>
      <c r="NZK69" s="1420"/>
      <c r="NZL69" s="1420"/>
      <c r="NZM69" s="868"/>
      <c r="NZN69" s="615"/>
      <c r="NZO69" s="615"/>
      <c r="NZP69" s="615"/>
      <c r="NZQ69" s="869"/>
      <c r="NZR69" s="615"/>
      <c r="NZS69" s="615"/>
      <c r="NZT69" s="615"/>
      <c r="NZU69" s="615"/>
      <c r="NZV69" s="615"/>
      <c r="NZW69" s="615"/>
      <c r="NZX69" s="615"/>
      <c r="NZY69" s="615"/>
      <c r="NZZ69" s="615"/>
      <c r="OAA69" s="1420"/>
      <c r="OAB69" s="1420"/>
      <c r="OAC69" s="1420"/>
      <c r="OAD69" s="868"/>
      <c r="OAE69" s="615"/>
      <c r="OAF69" s="615"/>
      <c r="OAG69" s="615"/>
      <c r="OAH69" s="869"/>
      <c r="OAI69" s="615"/>
      <c r="OAJ69" s="615"/>
      <c r="OAK69" s="615"/>
      <c r="OAL69" s="615"/>
      <c r="OAM69" s="615"/>
      <c r="OAN69" s="615"/>
      <c r="OAO69" s="615"/>
      <c r="OAP69" s="615"/>
      <c r="OAQ69" s="615"/>
      <c r="OAR69" s="1420"/>
      <c r="OAS69" s="1420"/>
      <c r="OAT69" s="1420"/>
      <c r="OAU69" s="868"/>
      <c r="OAV69" s="615"/>
      <c r="OAW69" s="615"/>
      <c r="OAX69" s="615"/>
      <c r="OAY69" s="869"/>
      <c r="OAZ69" s="615"/>
      <c r="OBA69" s="615"/>
      <c r="OBB69" s="615"/>
      <c r="OBC69" s="615"/>
      <c r="OBD69" s="615"/>
      <c r="OBE69" s="615"/>
      <c r="OBF69" s="615"/>
      <c r="OBG69" s="615"/>
      <c r="OBH69" s="615"/>
      <c r="OBI69" s="1420"/>
      <c r="OBJ69" s="1420"/>
      <c r="OBK69" s="1420"/>
      <c r="OBL69" s="868"/>
      <c r="OBM69" s="615"/>
      <c r="OBN69" s="615"/>
      <c r="OBO69" s="615"/>
      <c r="OBP69" s="869"/>
      <c r="OBQ69" s="615"/>
      <c r="OBR69" s="615"/>
      <c r="OBS69" s="615"/>
      <c r="OBT69" s="615"/>
      <c r="OBU69" s="615"/>
      <c r="OBV69" s="615"/>
      <c r="OBW69" s="615"/>
      <c r="OBX69" s="615"/>
      <c r="OBY69" s="615"/>
      <c r="OBZ69" s="1420"/>
      <c r="OCA69" s="1420"/>
      <c r="OCB69" s="1420"/>
      <c r="OCC69" s="868"/>
      <c r="OCD69" s="615"/>
      <c r="OCE69" s="615"/>
      <c r="OCF69" s="615"/>
      <c r="OCG69" s="869"/>
      <c r="OCH69" s="615"/>
      <c r="OCI69" s="615"/>
      <c r="OCJ69" s="615"/>
      <c r="OCK69" s="615"/>
      <c r="OCL69" s="615"/>
      <c r="OCM69" s="615"/>
      <c r="OCN69" s="615"/>
      <c r="OCO69" s="615"/>
      <c r="OCP69" s="615"/>
      <c r="OCQ69" s="1420"/>
      <c r="OCR69" s="1420"/>
      <c r="OCS69" s="1420"/>
      <c r="OCT69" s="868"/>
      <c r="OCU69" s="615"/>
      <c r="OCV69" s="615"/>
      <c r="OCW69" s="615"/>
      <c r="OCX69" s="869"/>
      <c r="OCY69" s="615"/>
      <c r="OCZ69" s="615"/>
      <c r="ODA69" s="615"/>
      <c r="ODB69" s="615"/>
      <c r="ODC69" s="615"/>
      <c r="ODD69" s="615"/>
      <c r="ODE69" s="615"/>
      <c r="ODF69" s="615"/>
      <c r="ODG69" s="615"/>
      <c r="ODH69" s="1420"/>
      <c r="ODI69" s="1420"/>
      <c r="ODJ69" s="1420"/>
      <c r="ODK69" s="868"/>
      <c r="ODL69" s="615"/>
      <c r="ODM69" s="615"/>
      <c r="ODN69" s="615"/>
      <c r="ODO69" s="869"/>
      <c r="ODP69" s="615"/>
      <c r="ODQ69" s="615"/>
      <c r="ODR69" s="615"/>
      <c r="ODS69" s="615"/>
      <c r="ODT69" s="615"/>
      <c r="ODU69" s="615"/>
      <c r="ODV69" s="615"/>
      <c r="ODW69" s="615"/>
      <c r="ODX69" s="615"/>
      <c r="ODY69" s="1420"/>
      <c r="ODZ69" s="1420"/>
      <c r="OEA69" s="1420"/>
      <c r="OEB69" s="868"/>
      <c r="OEC69" s="615"/>
      <c r="OED69" s="615"/>
      <c r="OEE69" s="615"/>
      <c r="OEF69" s="869"/>
      <c r="OEG69" s="615"/>
      <c r="OEH69" s="615"/>
      <c r="OEI69" s="615"/>
      <c r="OEJ69" s="615"/>
      <c r="OEK69" s="615"/>
      <c r="OEL69" s="615"/>
      <c r="OEM69" s="615"/>
      <c r="OEN69" s="615"/>
      <c r="OEO69" s="615"/>
      <c r="OEP69" s="1420"/>
      <c r="OEQ69" s="1420"/>
      <c r="OER69" s="1420"/>
      <c r="OES69" s="868"/>
      <c r="OET69" s="615"/>
      <c r="OEU69" s="615"/>
      <c r="OEV69" s="615"/>
      <c r="OEW69" s="869"/>
      <c r="OEX69" s="615"/>
      <c r="OEY69" s="615"/>
      <c r="OEZ69" s="615"/>
      <c r="OFA69" s="615"/>
      <c r="OFB69" s="615"/>
      <c r="OFC69" s="615"/>
      <c r="OFD69" s="615"/>
      <c r="OFE69" s="615"/>
      <c r="OFF69" s="615"/>
      <c r="OFG69" s="1420"/>
      <c r="OFH69" s="1420"/>
      <c r="OFI69" s="1420"/>
      <c r="OFJ69" s="868"/>
      <c r="OFK69" s="615"/>
      <c r="OFL69" s="615"/>
      <c r="OFM69" s="615"/>
      <c r="OFN69" s="869"/>
      <c r="OFO69" s="615"/>
      <c r="OFP69" s="615"/>
      <c r="OFQ69" s="615"/>
      <c r="OFR69" s="615"/>
      <c r="OFS69" s="615"/>
      <c r="OFT69" s="615"/>
      <c r="OFU69" s="615"/>
      <c r="OFV69" s="615"/>
      <c r="OFW69" s="615"/>
      <c r="OFX69" s="1420"/>
      <c r="OFY69" s="1420"/>
      <c r="OFZ69" s="1420"/>
      <c r="OGA69" s="868"/>
      <c r="OGB69" s="615"/>
      <c r="OGC69" s="615"/>
      <c r="OGD69" s="615"/>
      <c r="OGE69" s="869"/>
      <c r="OGF69" s="615"/>
      <c r="OGG69" s="615"/>
      <c r="OGH69" s="615"/>
      <c r="OGI69" s="615"/>
      <c r="OGJ69" s="615"/>
      <c r="OGK69" s="615"/>
      <c r="OGL69" s="615"/>
      <c r="OGM69" s="615"/>
      <c r="OGN69" s="615"/>
      <c r="OGO69" s="1420"/>
      <c r="OGP69" s="1420"/>
      <c r="OGQ69" s="1420"/>
      <c r="OGR69" s="868"/>
      <c r="OGS69" s="615"/>
      <c r="OGT69" s="615"/>
      <c r="OGU69" s="615"/>
      <c r="OGV69" s="869"/>
      <c r="OGW69" s="615"/>
      <c r="OGX69" s="615"/>
      <c r="OGY69" s="615"/>
      <c r="OGZ69" s="615"/>
      <c r="OHA69" s="615"/>
      <c r="OHB69" s="615"/>
      <c r="OHC69" s="615"/>
      <c r="OHD69" s="615"/>
      <c r="OHE69" s="615"/>
      <c r="OHF69" s="1420"/>
      <c r="OHG69" s="1420"/>
      <c r="OHH69" s="1420"/>
      <c r="OHI69" s="868"/>
      <c r="OHJ69" s="615"/>
      <c r="OHK69" s="615"/>
      <c r="OHL69" s="615"/>
      <c r="OHM69" s="869"/>
      <c r="OHN69" s="615"/>
      <c r="OHO69" s="615"/>
      <c r="OHP69" s="615"/>
      <c r="OHQ69" s="615"/>
      <c r="OHR69" s="615"/>
      <c r="OHS69" s="615"/>
      <c r="OHT69" s="615"/>
      <c r="OHU69" s="615"/>
      <c r="OHV69" s="615"/>
      <c r="OHW69" s="1420"/>
      <c r="OHX69" s="1420"/>
      <c r="OHY69" s="1420"/>
      <c r="OHZ69" s="868"/>
      <c r="OIA69" s="615"/>
      <c r="OIB69" s="615"/>
      <c r="OIC69" s="615"/>
      <c r="OID69" s="869"/>
      <c r="OIE69" s="615"/>
      <c r="OIF69" s="615"/>
      <c r="OIG69" s="615"/>
      <c r="OIH69" s="615"/>
      <c r="OII69" s="615"/>
      <c r="OIJ69" s="615"/>
      <c r="OIK69" s="615"/>
      <c r="OIL69" s="615"/>
      <c r="OIM69" s="615"/>
      <c r="OIN69" s="1420"/>
      <c r="OIO69" s="1420"/>
      <c r="OIP69" s="1420"/>
      <c r="OIQ69" s="868"/>
      <c r="OIR69" s="615"/>
      <c r="OIS69" s="615"/>
      <c r="OIT69" s="615"/>
      <c r="OIU69" s="869"/>
      <c r="OIV69" s="615"/>
      <c r="OIW69" s="615"/>
      <c r="OIX69" s="615"/>
      <c r="OIY69" s="615"/>
      <c r="OIZ69" s="615"/>
      <c r="OJA69" s="615"/>
      <c r="OJB69" s="615"/>
      <c r="OJC69" s="615"/>
      <c r="OJD69" s="615"/>
      <c r="OJE69" s="1420"/>
      <c r="OJF69" s="1420"/>
      <c r="OJG69" s="1420"/>
      <c r="OJH69" s="868"/>
      <c r="OJI69" s="615"/>
      <c r="OJJ69" s="615"/>
      <c r="OJK69" s="615"/>
      <c r="OJL69" s="869"/>
      <c r="OJM69" s="615"/>
      <c r="OJN69" s="615"/>
      <c r="OJO69" s="615"/>
      <c r="OJP69" s="615"/>
      <c r="OJQ69" s="615"/>
      <c r="OJR69" s="615"/>
      <c r="OJS69" s="615"/>
      <c r="OJT69" s="615"/>
      <c r="OJU69" s="615"/>
      <c r="OJV69" s="1420"/>
      <c r="OJW69" s="1420"/>
      <c r="OJX69" s="1420"/>
      <c r="OJY69" s="868"/>
      <c r="OJZ69" s="615"/>
      <c r="OKA69" s="615"/>
      <c r="OKB69" s="615"/>
      <c r="OKC69" s="869"/>
      <c r="OKD69" s="615"/>
      <c r="OKE69" s="615"/>
      <c r="OKF69" s="615"/>
      <c r="OKG69" s="615"/>
      <c r="OKH69" s="615"/>
      <c r="OKI69" s="615"/>
      <c r="OKJ69" s="615"/>
      <c r="OKK69" s="615"/>
      <c r="OKL69" s="615"/>
      <c r="OKM69" s="1420"/>
      <c r="OKN69" s="1420"/>
      <c r="OKO69" s="1420"/>
      <c r="OKP69" s="868"/>
      <c r="OKQ69" s="615"/>
      <c r="OKR69" s="615"/>
      <c r="OKS69" s="615"/>
      <c r="OKT69" s="869"/>
      <c r="OKU69" s="615"/>
      <c r="OKV69" s="615"/>
      <c r="OKW69" s="615"/>
      <c r="OKX69" s="615"/>
      <c r="OKY69" s="615"/>
      <c r="OKZ69" s="615"/>
      <c r="OLA69" s="615"/>
      <c r="OLB69" s="615"/>
      <c r="OLC69" s="615"/>
      <c r="OLD69" s="1420"/>
      <c r="OLE69" s="1420"/>
      <c r="OLF69" s="1420"/>
      <c r="OLG69" s="868"/>
      <c r="OLH69" s="615"/>
      <c r="OLI69" s="615"/>
      <c r="OLJ69" s="615"/>
      <c r="OLK69" s="869"/>
      <c r="OLL69" s="615"/>
      <c r="OLM69" s="615"/>
      <c r="OLN69" s="615"/>
      <c r="OLO69" s="615"/>
      <c r="OLP69" s="615"/>
      <c r="OLQ69" s="615"/>
      <c r="OLR69" s="615"/>
      <c r="OLS69" s="615"/>
      <c r="OLT69" s="615"/>
      <c r="OLU69" s="1420"/>
      <c r="OLV69" s="1420"/>
      <c r="OLW69" s="1420"/>
      <c r="OLX69" s="868"/>
      <c r="OLY69" s="615"/>
      <c r="OLZ69" s="615"/>
      <c r="OMA69" s="615"/>
      <c r="OMB69" s="869"/>
      <c r="OMC69" s="615"/>
      <c r="OMD69" s="615"/>
      <c r="OME69" s="615"/>
      <c r="OMF69" s="615"/>
      <c r="OMG69" s="615"/>
      <c r="OMH69" s="615"/>
      <c r="OMI69" s="615"/>
      <c r="OMJ69" s="615"/>
      <c r="OMK69" s="615"/>
      <c r="OML69" s="1420"/>
      <c r="OMM69" s="1420"/>
      <c r="OMN69" s="1420"/>
      <c r="OMO69" s="868"/>
      <c r="OMP69" s="615"/>
      <c r="OMQ69" s="615"/>
      <c r="OMR69" s="615"/>
      <c r="OMS69" s="869"/>
      <c r="OMT69" s="615"/>
      <c r="OMU69" s="615"/>
      <c r="OMV69" s="615"/>
      <c r="OMW69" s="615"/>
      <c r="OMX69" s="615"/>
      <c r="OMY69" s="615"/>
      <c r="OMZ69" s="615"/>
      <c r="ONA69" s="615"/>
      <c r="ONB69" s="615"/>
      <c r="ONC69" s="1420"/>
      <c r="OND69" s="1420"/>
      <c r="ONE69" s="1420"/>
      <c r="ONF69" s="868"/>
      <c r="ONG69" s="615"/>
      <c r="ONH69" s="615"/>
      <c r="ONI69" s="615"/>
      <c r="ONJ69" s="869"/>
      <c r="ONK69" s="615"/>
      <c r="ONL69" s="615"/>
      <c r="ONM69" s="615"/>
      <c r="ONN69" s="615"/>
      <c r="ONO69" s="615"/>
      <c r="ONP69" s="615"/>
      <c r="ONQ69" s="615"/>
      <c r="ONR69" s="615"/>
      <c r="ONS69" s="615"/>
      <c r="ONT69" s="1420"/>
      <c r="ONU69" s="1420"/>
      <c r="ONV69" s="1420"/>
      <c r="ONW69" s="868"/>
      <c r="ONX69" s="615"/>
      <c r="ONY69" s="615"/>
      <c r="ONZ69" s="615"/>
      <c r="OOA69" s="869"/>
      <c r="OOB69" s="615"/>
      <c r="OOC69" s="615"/>
      <c r="OOD69" s="615"/>
      <c r="OOE69" s="615"/>
      <c r="OOF69" s="615"/>
      <c r="OOG69" s="615"/>
      <c r="OOH69" s="615"/>
      <c r="OOI69" s="615"/>
      <c r="OOJ69" s="615"/>
      <c r="OOK69" s="1420"/>
      <c r="OOL69" s="1420"/>
      <c r="OOM69" s="1420"/>
      <c r="OON69" s="868"/>
      <c r="OOO69" s="615"/>
      <c r="OOP69" s="615"/>
      <c r="OOQ69" s="615"/>
      <c r="OOR69" s="869"/>
      <c r="OOS69" s="615"/>
      <c r="OOT69" s="615"/>
      <c r="OOU69" s="615"/>
      <c r="OOV69" s="615"/>
      <c r="OOW69" s="615"/>
      <c r="OOX69" s="615"/>
      <c r="OOY69" s="615"/>
      <c r="OOZ69" s="615"/>
      <c r="OPA69" s="615"/>
      <c r="OPB69" s="1420"/>
      <c r="OPC69" s="1420"/>
      <c r="OPD69" s="1420"/>
      <c r="OPE69" s="868"/>
      <c r="OPF69" s="615"/>
      <c r="OPG69" s="615"/>
      <c r="OPH69" s="615"/>
      <c r="OPI69" s="869"/>
      <c r="OPJ69" s="615"/>
      <c r="OPK69" s="615"/>
      <c r="OPL69" s="615"/>
      <c r="OPM69" s="615"/>
      <c r="OPN69" s="615"/>
      <c r="OPO69" s="615"/>
      <c r="OPP69" s="615"/>
      <c r="OPQ69" s="615"/>
      <c r="OPR69" s="615"/>
      <c r="OPS69" s="1420"/>
      <c r="OPT69" s="1420"/>
      <c r="OPU69" s="1420"/>
      <c r="OPV69" s="868"/>
      <c r="OPW69" s="615"/>
      <c r="OPX69" s="615"/>
      <c r="OPY69" s="615"/>
      <c r="OPZ69" s="869"/>
      <c r="OQA69" s="615"/>
      <c r="OQB69" s="615"/>
      <c r="OQC69" s="615"/>
      <c r="OQD69" s="615"/>
      <c r="OQE69" s="615"/>
      <c r="OQF69" s="615"/>
      <c r="OQG69" s="615"/>
      <c r="OQH69" s="615"/>
      <c r="OQI69" s="615"/>
      <c r="OQJ69" s="1420"/>
      <c r="OQK69" s="1420"/>
      <c r="OQL69" s="1420"/>
      <c r="OQM69" s="868"/>
      <c r="OQN69" s="615"/>
      <c r="OQO69" s="615"/>
      <c r="OQP69" s="615"/>
      <c r="OQQ69" s="869"/>
      <c r="OQR69" s="615"/>
      <c r="OQS69" s="615"/>
      <c r="OQT69" s="615"/>
      <c r="OQU69" s="615"/>
      <c r="OQV69" s="615"/>
      <c r="OQW69" s="615"/>
      <c r="OQX69" s="615"/>
      <c r="OQY69" s="615"/>
      <c r="OQZ69" s="615"/>
      <c r="ORA69" s="1420"/>
      <c r="ORB69" s="1420"/>
      <c r="ORC69" s="1420"/>
      <c r="ORD69" s="868"/>
      <c r="ORE69" s="615"/>
      <c r="ORF69" s="615"/>
      <c r="ORG69" s="615"/>
      <c r="ORH69" s="869"/>
      <c r="ORI69" s="615"/>
      <c r="ORJ69" s="615"/>
      <c r="ORK69" s="615"/>
      <c r="ORL69" s="615"/>
      <c r="ORM69" s="615"/>
      <c r="ORN69" s="615"/>
      <c r="ORO69" s="615"/>
      <c r="ORP69" s="615"/>
      <c r="ORQ69" s="615"/>
      <c r="ORR69" s="1420"/>
      <c r="ORS69" s="1420"/>
      <c r="ORT69" s="1420"/>
      <c r="ORU69" s="868"/>
      <c r="ORV69" s="615"/>
      <c r="ORW69" s="615"/>
      <c r="ORX69" s="615"/>
      <c r="ORY69" s="869"/>
      <c r="ORZ69" s="615"/>
      <c r="OSA69" s="615"/>
      <c r="OSB69" s="615"/>
      <c r="OSC69" s="615"/>
      <c r="OSD69" s="615"/>
      <c r="OSE69" s="615"/>
      <c r="OSF69" s="615"/>
      <c r="OSG69" s="615"/>
      <c r="OSH69" s="615"/>
      <c r="OSI69" s="1420"/>
      <c r="OSJ69" s="1420"/>
      <c r="OSK69" s="1420"/>
      <c r="OSL69" s="868"/>
      <c r="OSM69" s="615"/>
      <c r="OSN69" s="615"/>
      <c r="OSO69" s="615"/>
      <c r="OSP69" s="869"/>
      <c r="OSQ69" s="615"/>
      <c r="OSR69" s="615"/>
      <c r="OSS69" s="615"/>
      <c r="OST69" s="615"/>
      <c r="OSU69" s="615"/>
      <c r="OSV69" s="615"/>
      <c r="OSW69" s="615"/>
      <c r="OSX69" s="615"/>
      <c r="OSY69" s="615"/>
      <c r="OSZ69" s="1420"/>
      <c r="OTA69" s="1420"/>
      <c r="OTB69" s="1420"/>
      <c r="OTC69" s="868"/>
      <c r="OTD69" s="615"/>
      <c r="OTE69" s="615"/>
      <c r="OTF69" s="615"/>
      <c r="OTG69" s="869"/>
      <c r="OTH69" s="615"/>
      <c r="OTI69" s="615"/>
      <c r="OTJ69" s="615"/>
      <c r="OTK69" s="615"/>
      <c r="OTL69" s="615"/>
      <c r="OTM69" s="615"/>
      <c r="OTN69" s="615"/>
      <c r="OTO69" s="615"/>
      <c r="OTP69" s="615"/>
      <c r="OTQ69" s="1420"/>
      <c r="OTR69" s="1420"/>
      <c r="OTS69" s="1420"/>
      <c r="OTT69" s="868"/>
      <c r="OTU69" s="615"/>
      <c r="OTV69" s="615"/>
      <c r="OTW69" s="615"/>
      <c r="OTX69" s="869"/>
      <c r="OTY69" s="615"/>
      <c r="OTZ69" s="615"/>
      <c r="OUA69" s="615"/>
      <c r="OUB69" s="615"/>
      <c r="OUC69" s="615"/>
      <c r="OUD69" s="615"/>
      <c r="OUE69" s="615"/>
      <c r="OUF69" s="615"/>
      <c r="OUG69" s="615"/>
      <c r="OUH69" s="1420"/>
      <c r="OUI69" s="1420"/>
      <c r="OUJ69" s="1420"/>
      <c r="OUK69" s="868"/>
      <c r="OUL69" s="615"/>
      <c r="OUM69" s="615"/>
      <c r="OUN69" s="615"/>
      <c r="OUO69" s="869"/>
      <c r="OUP69" s="615"/>
      <c r="OUQ69" s="615"/>
      <c r="OUR69" s="615"/>
      <c r="OUS69" s="615"/>
      <c r="OUT69" s="615"/>
      <c r="OUU69" s="615"/>
      <c r="OUV69" s="615"/>
      <c r="OUW69" s="615"/>
      <c r="OUX69" s="615"/>
      <c r="OUY69" s="1420"/>
      <c r="OUZ69" s="1420"/>
      <c r="OVA69" s="1420"/>
      <c r="OVB69" s="868"/>
      <c r="OVC69" s="615"/>
      <c r="OVD69" s="615"/>
      <c r="OVE69" s="615"/>
      <c r="OVF69" s="869"/>
      <c r="OVG69" s="615"/>
      <c r="OVH69" s="615"/>
      <c r="OVI69" s="615"/>
      <c r="OVJ69" s="615"/>
      <c r="OVK69" s="615"/>
      <c r="OVL69" s="615"/>
      <c r="OVM69" s="615"/>
      <c r="OVN69" s="615"/>
      <c r="OVO69" s="615"/>
      <c r="OVP69" s="1420"/>
      <c r="OVQ69" s="1420"/>
      <c r="OVR69" s="1420"/>
      <c r="OVS69" s="868"/>
      <c r="OVT69" s="615"/>
      <c r="OVU69" s="615"/>
      <c r="OVV69" s="615"/>
      <c r="OVW69" s="869"/>
      <c r="OVX69" s="615"/>
      <c r="OVY69" s="615"/>
      <c r="OVZ69" s="615"/>
      <c r="OWA69" s="615"/>
      <c r="OWB69" s="615"/>
      <c r="OWC69" s="615"/>
      <c r="OWD69" s="615"/>
      <c r="OWE69" s="615"/>
      <c r="OWF69" s="615"/>
      <c r="OWG69" s="1420"/>
      <c r="OWH69" s="1420"/>
      <c r="OWI69" s="1420"/>
      <c r="OWJ69" s="868"/>
      <c r="OWK69" s="615"/>
      <c r="OWL69" s="615"/>
      <c r="OWM69" s="615"/>
      <c r="OWN69" s="869"/>
      <c r="OWO69" s="615"/>
      <c r="OWP69" s="615"/>
      <c r="OWQ69" s="615"/>
      <c r="OWR69" s="615"/>
      <c r="OWS69" s="615"/>
      <c r="OWT69" s="615"/>
      <c r="OWU69" s="615"/>
      <c r="OWV69" s="615"/>
      <c r="OWW69" s="615"/>
      <c r="OWX69" s="1420"/>
      <c r="OWY69" s="1420"/>
      <c r="OWZ69" s="1420"/>
      <c r="OXA69" s="868"/>
      <c r="OXB69" s="615"/>
      <c r="OXC69" s="615"/>
      <c r="OXD69" s="615"/>
      <c r="OXE69" s="869"/>
      <c r="OXF69" s="615"/>
      <c r="OXG69" s="615"/>
      <c r="OXH69" s="615"/>
      <c r="OXI69" s="615"/>
      <c r="OXJ69" s="615"/>
      <c r="OXK69" s="615"/>
      <c r="OXL69" s="615"/>
      <c r="OXM69" s="615"/>
      <c r="OXN69" s="615"/>
      <c r="OXO69" s="1420"/>
      <c r="OXP69" s="1420"/>
      <c r="OXQ69" s="1420"/>
      <c r="OXR69" s="868"/>
      <c r="OXS69" s="615"/>
      <c r="OXT69" s="615"/>
      <c r="OXU69" s="615"/>
      <c r="OXV69" s="869"/>
      <c r="OXW69" s="615"/>
      <c r="OXX69" s="615"/>
      <c r="OXY69" s="615"/>
      <c r="OXZ69" s="615"/>
      <c r="OYA69" s="615"/>
      <c r="OYB69" s="615"/>
      <c r="OYC69" s="615"/>
      <c r="OYD69" s="615"/>
      <c r="OYE69" s="615"/>
      <c r="OYF69" s="1420"/>
      <c r="OYG69" s="1420"/>
      <c r="OYH69" s="1420"/>
      <c r="OYI69" s="868"/>
      <c r="OYJ69" s="615"/>
      <c r="OYK69" s="615"/>
      <c r="OYL69" s="615"/>
      <c r="OYM69" s="869"/>
      <c r="OYN69" s="615"/>
      <c r="OYO69" s="615"/>
      <c r="OYP69" s="615"/>
      <c r="OYQ69" s="615"/>
      <c r="OYR69" s="615"/>
      <c r="OYS69" s="615"/>
      <c r="OYT69" s="615"/>
      <c r="OYU69" s="615"/>
      <c r="OYV69" s="615"/>
      <c r="OYW69" s="1420"/>
      <c r="OYX69" s="1420"/>
      <c r="OYY69" s="1420"/>
      <c r="OYZ69" s="868"/>
      <c r="OZA69" s="615"/>
      <c r="OZB69" s="615"/>
      <c r="OZC69" s="615"/>
      <c r="OZD69" s="869"/>
      <c r="OZE69" s="615"/>
      <c r="OZF69" s="615"/>
      <c r="OZG69" s="615"/>
      <c r="OZH69" s="615"/>
      <c r="OZI69" s="615"/>
      <c r="OZJ69" s="615"/>
      <c r="OZK69" s="615"/>
      <c r="OZL69" s="615"/>
      <c r="OZM69" s="615"/>
      <c r="OZN69" s="1420"/>
      <c r="OZO69" s="1420"/>
      <c r="OZP69" s="1420"/>
      <c r="OZQ69" s="868"/>
      <c r="OZR69" s="615"/>
      <c r="OZS69" s="615"/>
      <c r="OZT69" s="615"/>
      <c r="OZU69" s="869"/>
      <c r="OZV69" s="615"/>
      <c r="OZW69" s="615"/>
      <c r="OZX69" s="615"/>
      <c r="OZY69" s="615"/>
      <c r="OZZ69" s="615"/>
      <c r="PAA69" s="615"/>
      <c r="PAB69" s="615"/>
      <c r="PAC69" s="615"/>
      <c r="PAD69" s="615"/>
      <c r="PAE69" s="1420"/>
      <c r="PAF69" s="1420"/>
      <c r="PAG69" s="1420"/>
      <c r="PAH69" s="868"/>
      <c r="PAI69" s="615"/>
      <c r="PAJ69" s="615"/>
      <c r="PAK69" s="615"/>
      <c r="PAL69" s="869"/>
      <c r="PAM69" s="615"/>
      <c r="PAN69" s="615"/>
      <c r="PAO69" s="615"/>
      <c r="PAP69" s="615"/>
      <c r="PAQ69" s="615"/>
      <c r="PAR69" s="615"/>
      <c r="PAS69" s="615"/>
      <c r="PAT69" s="615"/>
      <c r="PAU69" s="615"/>
      <c r="PAV69" s="1420"/>
      <c r="PAW69" s="1420"/>
      <c r="PAX69" s="1420"/>
      <c r="PAY69" s="868"/>
      <c r="PAZ69" s="615"/>
      <c r="PBA69" s="615"/>
      <c r="PBB69" s="615"/>
      <c r="PBC69" s="869"/>
      <c r="PBD69" s="615"/>
      <c r="PBE69" s="615"/>
      <c r="PBF69" s="615"/>
      <c r="PBG69" s="615"/>
      <c r="PBH69" s="615"/>
      <c r="PBI69" s="615"/>
      <c r="PBJ69" s="615"/>
      <c r="PBK69" s="615"/>
      <c r="PBL69" s="615"/>
      <c r="PBM69" s="1420"/>
      <c r="PBN69" s="1420"/>
      <c r="PBO69" s="1420"/>
      <c r="PBP69" s="868"/>
      <c r="PBQ69" s="615"/>
      <c r="PBR69" s="615"/>
      <c r="PBS69" s="615"/>
      <c r="PBT69" s="869"/>
      <c r="PBU69" s="615"/>
      <c r="PBV69" s="615"/>
      <c r="PBW69" s="615"/>
      <c r="PBX69" s="615"/>
      <c r="PBY69" s="615"/>
      <c r="PBZ69" s="615"/>
      <c r="PCA69" s="615"/>
      <c r="PCB69" s="615"/>
      <c r="PCC69" s="615"/>
      <c r="PCD69" s="1420"/>
      <c r="PCE69" s="1420"/>
      <c r="PCF69" s="1420"/>
      <c r="PCG69" s="868"/>
      <c r="PCH69" s="615"/>
      <c r="PCI69" s="615"/>
      <c r="PCJ69" s="615"/>
      <c r="PCK69" s="869"/>
      <c r="PCL69" s="615"/>
      <c r="PCM69" s="615"/>
      <c r="PCN69" s="615"/>
      <c r="PCO69" s="615"/>
      <c r="PCP69" s="615"/>
      <c r="PCQ69" s="615"/>
      <c r="PCR69" s="615"/>
      <c r="PCS69" s="615"/>
      <c r="PCT69" s="615"/>
      <c r="PCU69" s="1420"/>
      <c r="PCV69" s="1420"/>
      <c r="PCW69" s="1420"/>
      <c r="PCX69" s="868"/>
      <c r="PCY69" s="615"/>
      <c r="PCZ69" s="615"/>
      <c r="PDA69" s="615"/>
      <c r="PDB69" s="869"/>
      <c r="PDC69" s="615"/>
      <c r="PDD69" s="615"/>
      <c r="PDE69" s="615"/>
      <c r="PDF69" s="615"/>
      <c r="PDG69" s="615"/>
      <c r="PDH69" s="615"/>
      <c r="PDI69" s="615"/>
      <c r="PDJ69" s="615"/>
      <c r="PDK69" s="615"/>
      <c r="PDL69" s="1420"/>
      <c r="PDM69" s="1420"/>
      <c r="PDN69" s="1420"/>
      <c r="PDO69" s="868"/>
      <c r="PDP69" s="615"/>
      <c r="PDQ69" s="615"/>
      <c r="PDR69" s="615"/>
      <c r="PDS69" s="869"/>
      <c r="PDT69" s="615"/>
      <c r="PDU69" s="615"/>
      <c r="PDV69" s="615"/>
      <c r="PDW69" s="615"/>
      <c r="PDX69" s="615"/>
      <c r="PDY69" s="615"/>
      <c r="PDZ69" s="615"/>
      <c r="PEA69" s="615"/>
      <c r="PEB69" s="615"/>
      <c r="PEC69" s="1420"/>
      <c r="PED69" s="1420"/>
      <c r="PEE69" s="1420"/>
      <c r="PEF69" s="868"/>
      <c r="PEG69" s="615"/>
      <c r="PEH69" s="615"/>
      <c r="PEI69" s="615"/>
      <c r="PEJ69" s="869"/>
      <c r="PEK69" s="615"/>
      <c r="PEL69" s="615"/>
      <c r="PEM69" s="615"/>
      <c r="PEN69" s="615"/>
      <c r="PEO69" s="615"/>
      <c r="PEP69" s="615"/>
      <c r="PEQ69" s="615"/>
      <c r="PER69" s="615"/>
      <c r="PES69" s="615"/>
      <c r="PET69" s="1420"/>
      <c r="PEU69" s="1420"/>
      <c r="PEV69" s="1420"/>
      <c r="PEW69" s="868"/>
      <c r="PEX69" s="615"/>
      <c r="PEY69" s="615"/>
      <c r="PEZ69" s="615"/>
      <c r="PFA69" s="869"/>
      <c r="PFB69" s="615"/>
      <c r="PFC69" s="615"/>
      <c r="PFD69" s="615"/>
      <c r="PFE69" s="615"/>
      <c r="PFF69" s="615"/>
      <c r="PFG69" s="615"/>
      <c r="PFH69" s="615"/>
      <c r="PFI69" s="615"/>
      <c r="PFJ69" s="615"/>
      <c r="PFK69" s="1420"/>
      <c r="PFL69" s="1420"/>
      <c r="PFM69" s="1420"/>
      <c r="PFN69" s="868"/>
      <c r="PFO69" s="615"/>
      <c r="PFP69" s="615"/>
      <c r="PFQ69" s="615"/>
      <c r="PFR69" s="869"/>
      <c r="PFS69" s="615"/>
      <c r="PFT69" s="615"/>
      <c r="PFU69" s="615"/>
      <c r="PFV69" s="615"/>
      <c r="PFW69" s="615"/>
      <c r="PFX69" s="615"/>
      <c r="PFY69" s="615"/>
      <c r="PFZ69" s="615"/>
      <c r="PGA69" s="615"/>
      <c r="PGB69" s="1420"/>
      <c r="PGC69" s="1420"/>
      <c r="PGD69" s="1420"/>
      <c r="PGE69" s="868"/>
      <c r="PGF69" s="615"/>
      <c r="PGG69" s="615"/>
      <c r="PGH69" s="615"/>
      <c r="PGI69" s="869"/>
      <c r="PGJ69" s="615"/>
      <c r="PGK69" s="615"/>
      <c r="PGL69" s="615"/>
      <c r="PGM69" s="615"/>
      <c r="PGN69" s="615"/>
      <c r="PGO69" s="615"/>
      <c r="PGP69" s="615"/>
      <c r="PGQ69" s="615"/>
      <c r="PGR69" s="615"/>
      <c r="PGS69" s="1420"/>
      <c r="PGT69" s="1420"/>
      <c r="PGU69" s="1420"/>
      <c r="PGV69" s="868"/>
      <c r="PGW69" s="615"/>
      <c r="PGX69" s="615"/>
      <c r="PGY69" s="615"/>
      <c r="PGZ69" s="869"/>
      <c r="PHA69" s="615"/>
      <c r="PHB69" s="615"/>
      <c r="PHC69" s="615"/>
      <c r="PHD69" s="615"/>
      <c r="PHE69" s="615"/>
      <c r="PHF69" s="615"/>
      <c r="PHG69" s="615"/>
      <c r="PHH69" s="615"/>
      <c r="PHI69" s="615"/>
      <c r="PHJ69" s="1420"/>
      <c r="PHK69" s="1420"/>
      <c r="PHL69" s="1420"/>
      <c r="PHM69" s="868"/>
      <c r="PHN69" s="615"/>
      <c r="PHO69" s="615"/>
      <c r="PHP69" s="615"/>
      <c r="PHQ69" s="869"/>
      <c r="PHR69" s="615"/>
      <c r="PHS69" s="615"/>
      <c r="PHT69" s="615"/>
      <c r="PHU69" s="615"/>
      <c r="PHV69" s="615"/>
      <c r="PHW69" s="615"/>
      <c r="PHX69" s="615"/>
      <c r="PHY69" s="615"/>
      <c r="PHZ69" s="615"/>
      <c r="PIA69" s="1420"/>
      <c r="PIB69" s="1420"/>
      <c r="PIC69" s="1420"/>
      <c r="PID69" s="868"/>
      <c r="PIE69" s="615"/>
      <c r="PIF69" s="615"/>
      <c r="PIG69" s="615"/>
      <c r="PIH69" s="869"/>
      <c r="PII69" s="615"/>
      <c r="PIJ69" s="615"/>
      <c r="PIK69" s="615"/>
      <c r="PIL69" s="615"/>
      <c r="PIM69" s="615"/>
      <c r="PIN69" s="615"/>
      <c r="PIO69" s="615"/>
      <c r="PIP69" s="615"/>
      <c r="PIQ69" s="615"/>
      <c r="PIR69" s="1420"/>
      <c r="PIS69" s="1420"/>
      <c r="PIT69" s="1420"/>
      <c r="PIU69" s="868"/>
      <c r="PIV69" s="615"/>
      <c r="PIW69" s="615"/>
      <c r="PIX69" s="615"/>
      <c r="PIY69" s="869"/>
      <c r="PIZ69" s="615"/>
      <c r="PJA69" s="615"/>
      <c r="PJB69" s="615"/>
      <c r="PJC69" s="615"/>
      <c r="PJD69" s="615"/>
      <c r="PJE69" s="615"/>
      <c r="PJF69" s="615"/>
      <c r="PJG69" s="615"/>
      <c r="PJH69" s="615"/>
      <c r="PJI69" s="1420"/>
      <c r="PJJ69" s="1420"/>
      <c r="PJK69" s="1420"/>
      <c r="PJL69" s="868"/>
      <c r="PJM69" s="615"/>
      <c r="PJN69" s="615"/>
      <c r="PJO69" s="615"/>
      <c r="PJP69" s="869"/>
      <c r="PJQ69" s="615"/>
      <c r="PJR69" s="615"/>
      <c r="PJS69" s="615"/>
      <c r="PJT69" s="615"/>
      <c r="PJU69" s="615"/>
      <c r="PJV69" s="615"/>
      <c r="PJW69" s="615"/>
      <c r="PJX69" s="615"/>
      <c r="PJY69" s="615"/>
      <c r="PJZ69" s="1420"/>
      <c r="PKA69" s="1420"/>
      <c r="PKB69" s="1420"/>
      <c r="PKC69" s="868"/>
      <c r="PKD69" s="615"/>
      <c r="PKE69" s="615"/>
      <c r="PKF69" s="615"/>
      <c r="PKG69" s="869"/>
      <c r="PKH69" s="615"/>
      <c r="PKI69" s="615"/>
      <c r="PKJ69" s="615"/>
      <c r="PKK69" s="615"/>
      <c r="PKL69" s="615"/>
      <c r="PKM69" s="615"/>
      <c r="PKN69" s="615"/>
      <c r="PKO69" s="615"/>
      <c r="PKP69" s="615"/>
      <c r="PKQ69" s="1420"/>
      <c r="PKR69" s="1420"/>
      <c r="PKS69" s="1420"/>
      <c r="PKT69" s="868"/>
      <c r="PKU69" s="615"/>
      <c r="PKV69" s="615"/>
      <c r="PKW69" s="615"/>
      <c r="PKX69" s="869"/>
      <c r="PKY69" s="615"/>
      <c r="PKZ69" s="615"/>
      <c r="PLA69" s="615"/>
      <c r="PLB69" s="615"/>
      <c r="PLC69" s="615"/>
      <c r="PLD69" s="615"/>
      <c r="PLE69" s="615"/>
      <c r="PLF69" s="615"/>
      <c r="PLG69" s="615"/>
      <c r="PLH69" s="1420"/>
      <c r="PLI69" s="1420"/>
      <c r="PLJ69" s="1420"/>
      <c r="PLK69" s="868"/>
      <c r="PLL69" s="615"/>
      <c r="PLM69" s="615"/>
      <c r="PLN69" s="615"/>
      <c r="PLO69" s="869"/>
      <c r="PLP69" s="615"/>
      <c r="PLQ69" s="615"/>
      <c r="PLR69" s="615"/>
      <c r="PLS69" s="615"/>
      <c r="PLT69" s="615"/>
      <c r="PLU69" s="615"/>
      <c r="PLV69" s="615"/>
      <c r="PLW69" s="615"/>
      <c r="PLX69" s="615"/>
      <c r="PLY69" s="1420"/>
      <c r="PLZ69" s="1420"/>
      <c r="PMA69" s="1420"/>
      <c r="PMB69" s="868"/>
      <c r="PMC69" s="615"/>
      <c r="PMD69" s="615"/>
      <c r="PME69" s="615"/>
      <c r="PMF69" s="869"/>
      <c r="PMG69" s="615"/>
      <c r="PMH69" s="615"/>
      <c r="PMI69" s="615"/>
      <c r="PMJ69" s="615"/>
      <c r="PMK69" s="615"/>
      <c r="PML69" s="615"/>
      <c r="PMM69" s="615"/>
      <c r="PMN69" s="615"/>
      <c r="PMO69" s="615"/>
      <c r="PMP69" s="1420"/>
      <c r="PMQ69" s="1420"/>
      <c r="PMR69" s="1420"/>
      <c r="PMS69" s="868"/>
      <c r="PMT69" s="615"/>
      <c r="PMU69" s="615"/>
      <c r="PMV69" s="615"/>
      <c r="PMW69" s="869"/>
      <c r="PMX69" s="615"/>
      <c r="PMY69" s="615"/>
      <c r="PMZ69" s="615"/>
      <c r="PNA69" s="615"/>
      <c r="PNB69" s="615"/>
      <c r="PNC69" s="615"/>
      <c r="PND69" s="615"/>
      <c r="PNE69" s="615"/>
      <c r="PNF69" s="615"/>
      <c r="PNG69" s="1420"/>
      <c r="PNH69" s="1420"/>
      <c r="PNI69" s="1420"/>
      <c r="PNJ69" s="868"/>
      <c r="PNK69" s="615"/>
      <c r="PNL69" s="615"/>
      <c r="PNM69" s="615"/>
      <c r="PNN69" s="869"/>
      <c r="PNO69" s="615"/>
      <c r="PNP69" s="615"/>
      <c r="PNQ69" s="615"/>
      <c r="PNR69" s="615"/>
      <c r="PNS69" s="615"/>
      <c r="PNT69" s="615"/>
      <c r="PNU69" s="615"/>
      <c r="PNV69" s="615"/>
      <c r="PNW69" s="615"/>
      <c r="PNX69" s="1420"/>
      <c r="PNY69" s="1420"/>
      <c r="PNZ69" s="1420"/>
      <c r="POA69" s="868"/>
      <c r="POB69" s="615"/>
      <c r="POC69" s="615"/>
      <c r="POD69" s="615"/>
      <c r="POE69" s="869"/>
      <c r="POF69" s="615"/>
      <c r="POG69" s="615"/>
      <c r="POH69" s="615"/>
      <c r="POI69" s="615"/>
      <c r="POJ69" s="615"/>
      <c r="POK69" s="615"/>
      <c r="POL69" s="615"/>
      <c r="POM69" s="615"/>
      <c r="PON69" s="615"/>
      <c r="POO69" s="1420"/>
      <c r="POP69" s="1420"/>
      <c r="POQ69" s="1420"/>
      <c r="POR69" s="868"/>
      <c r="POS69" s="615"/>
      <c r="POT69" s="615"/>
      <c r="POU69" s="615"/>
      <c r="POV69" s="869"/>
      <c r="POW69" s="615"/>
      <c r="POX69" s="615"/>
      <c r="POY69" s="615"/>
      <c r="POZ69" s="615"/>
      <c r="PPA69" s="615"/>
      <c r="PPB69" s="615"/>
      <c r="PPC69" s="615"/>
      <c r="PPD69" s="615"/>
      <c r="PPE69" s="615"/>
      <c r="PPF69" s="1420"/>
      <c r="PPG69" s="1420"/>
      <c r="PPH69" s="1420"/>
      <c r="PPI69" s="868"/>
      <c r="PPJ69" s="615"/>
      <c r="PPK69" s="615"/>
      <c r="PPL69" s="615"/>
      <c r="PPM69" s="869"/>
      <c r="PPN69" s="615"/>
      <c r="PPO69" s="615"/>
      <c r="PPP69" s="615"/>
      <c r="PPQ69" s="615"/>
      <c r="PPR69" s="615"/>
      <c r="PPS69" s="615"/>
      <c r="PPT69" s="615"/>
      <c r="PPU69" s="615"/>
      <c r="PPV69" s="615"/>
      <c r="PPW69" s="1420"/>
      <c r="PPX69" s="1420"/>
      <c r="PPY69" s="1420"/>
      <c r="PPZ69" s="868"/>
      <c r="PQA69" s="615"/>
      <c r="PQB69" s="615"/>
      <c r="PQC69" s="615"/>
      <c r="PQD69" s="869"/>
      <c r="PQE69" s="615"/>
      <c r="PQF69" s="615"/>
      <c r="PQG69" s="615"/>
      <c r="PQH69" s="615"/>
      <c r="PQI69" s="615"/>
      <c r="PQJ69" s="615"/>
      <c r="PQK69" s="615"/>
      <c r="PQL69" s="615"/>
      <c r="PQM69" s="615"/>
      <c r="PQN69" s="1420"/>
      <c r="PQO69" s="1420"/>
      <c r="PQP69" s="1420"/>
      <c r="PQQ69" s="868"/>
      <c r="PQR69" s="615"/>
      <c r="PQS69" s="615"/>
      <c r="PQT69" s="615"/>
      <c r="PQU69" s="869"/>
      <c r="PQV69" s="615"/>
      <c r="PQW69" s="615"/>
      <c r="PQX69" s="615"/>
      <c r="PQY69" s="615"/>
      <c r="PQZ69" s="615"/>
      <c r="PRA69" s="615"/>
      <c r="PRB69" s="615"/>
      <c r="PRC69" s="615"/>
      <c r="PRD69" s="615"/>
      <c r="PRE69" s="1420"/>
      <c r="PRF69" s="1420"/>
      <c r="PRG69" s="1420"/>
      <c r="PRH69" s="868"/>
      <c r="PRI69" s="615"/>
      <c r="PRJ69" s="615"/>
      <c r="PRK69" s="615"/>
      <c r="PRL69" s="869"/>
      <c r="PRM69" s="615"/>
      <c r="PRN69" s="615"/>
      <c r="PRO69" s="615"/>
      <c r="PRP69" s="615"/>
      <c r="PRQ69" s="615"/>
      <c r="PRR69" s="615"/>
      <c r="PRS69" s="615"/>
      <c r="PRT69" s="615"/>
      <c r="PRU69" s="615"/>
      <c r="PRV69" s="1420"/>
      <c r="PRW69" s="1420"/>
      <c r="PRX69" s="1420"/>
      <c r="PRY69" s="868"/>
      <c r="PRZ69" s="615"/>
      <c r="PSA69" s="615"/>
      <c r="PSB69" s="615"/>
      <c r="PSC69" s="869"/>
      <c r="PSD69" s="615"/>
      <c r="PSE69" s="615"/>
      <c r="PSF69" s="615"/>
      <c r="PSG69" s="615"/>
      <c r="PSH69" s="615"/>
      <c r="PSI69" s="615"/>
      <c r="PSJ69" s="615"/>
      <c r="PSK69" s="615"/>
      <c r="PSL69" s="615"/>
      <c r="PSM69" s="1420"/>
      <c r="PSN69" s="1420"/>
      <c r="PSO69" s="1420"/>
      <c r="PSP69" s="868"/>
      <c r="PSQ69" s="615"/>
      <c r="PSR69" s="615"/>
      <c r="PSS69" s="615"/>
      <c r="PST69" s="869"/>
      <c r="PSU69" s="615"/>
      <c r="PSV69" s="615"/>
      <c r="PSW69" s="615"/>
      <c r="PSX69" s="615"/>
      <c r="PSY69" s="615"/>
      <c r="PSZ69" s="615"/>
      <c r="PTA69" s="615"/>
      <c r="PTB69" s="615"/>
      <c r="PTC69" s="615"/>
      <c r="PTD69" s="1420"/>
      <c r="PTE69" s="1420"/>
      <c r="PTF69" s="1420"/>
      <c r="PTG69" s="868"/>
      <c r="PTH69" s="615"/>
      <c r="PTI69" s="615"/>
      <c r="PTJ69" s="615"/>
      <c r="PTK69" s="869"/>
      <c r="PTL69" s="615"/>
      <c r="PTM69" s="615"/>
      <c r="PTN69" s="615"/>
      <c r="PTO69" s="615"/>
      <c r="PTP69" s="615"/>
      <c r="PTQ69" s="615"/>
      <c r="PTR69" s="615"/>
      <c r="PTS69" s="615"/>
      <c r="PTT69" s="615"/>
      <c r="PTU69" s="1420"/>
      <c r="PTV69" s="1420"/>
      <c r="PTW69" s="1420"/>
      <c r="PTX69" s="868"/>
      <c r="PTY69" s="615"/>
      <c r="PTZ69" s="615"/>
      <c r="PUA69" s="615"/>
      <c r="PUB69" s="869"/>
      <c r="PUC69" s="615"/>
      <c r="PUD69" s="615"/>
      <c r="PUE69" s="615"/>
      <c r="PUF69" s="615"/>
      <c r="PUG69" s="615"/>
      <c r="PUH69" s="615"/>
      <c r="PUI69" s="615"/>
      <c r="PUJ69" s="615"/>
      <c r="PUK69" s="615"/>
      <c r="PUL69" s="1420"/>
      <c r="PUM69" s="1420"/>
      <c r="PUN69" s="1420"/>
      <c r="PUO69" s="868"/>
      <c r="PUP69" s="615"/>
      <c r="PUQ69" s="615"/>
      <c r="PUR69" s="615"/>
      <c r="PUS69" s="869"/>
      <c r="PUT69" s="615"/>
      <c r="PUU69" s="615"/>
      <c r="PUV69" s="615"/>
      <c r="PUW69" s="615"/>
      <c r="PUX69" s="615"/>
      <c r="PUY69" s="615"/>
      <c r="PUZ69" s="615"/>
      <c r="PVA69" s="615"/>
      <c r="PVB69" s="615"/>
      <c r="PVC69" s="1420"/>
      <c r="PVD69" s="1420"/>
      <c r="PVE69" s="1420"/>
      <c r="PVF69" s="868"/>
      <c r="PVG69" s="615"/>
      <c r="PVH69" s="615"/>
      <c r="PVI69" s="615"/>
      <c r="PVJ69" s="869"/>
      <c r="PVK69" s="615"/>
      <c r="PVL69" s="615"/>
      <c r="PVM69" s="615"/>
      <c r="PVN69" s="615"/>
      <c r="PVO69" s="615"/>
      <c r="PVP69" s="615"/>
      <c r="PVQ69" s="615"/>
      <c r="PVR69" s="615"/>
      <c r="PVS69" s="615"/>
      <c r="PVT69" s="1420"/>
      <c r="PVU69" s="1420"/>
      <c r="PVV69" s="1420"/>
      <c r="PVW69" s="868"/>
      <c r="PVX69" s="615"/>
      <c r="PVY69" s="615"/>
      <c r="PVZ69" s="615"/>
      <c r="PWA69" s="869"/>
      <c r="PWB69" s="615"/>
      <c r="PWC69" s="615"/>
      <c r="PWD69" s="615"/>
      <c r="PWE69" s="615"/>
      <c r="PWF69" s="615"/>
      <c r="PWG69" s="615"/>
      <c r="PWH69" s="615"/>
      <c r="PWI69" s="615"/>
      <c r="PWJ69" s="615"/>
      <c r="PWK69" s="1420"/>
      <c r="PWL69" s="1420"/>
      <c r="PWM69" s="1420"/>
      <c r="PWN69" s="868"/>
      <c r="PWO69" s="615"/>
      <c r="PWP69" s="615"/>
      <c r="PWQ69" s="615"/>
      <c r="PWR69" s="869"/>
      <c r="PWS69" s="615"/>
      <c r="PWT69" s="615"/>
      <c r="PWU69" s="615"/>
      <c r="PWV69" s="615"/>
      <c r="PWW69" s="615"/>
      <c r="PWX69" s="615"/>
      <c r="PWY69" s="615"/>
      <c r="PWZ69" s="615"/>
      <c r="PXA69" s="615"/>
      <c r="PXB69" s="1420"/>
      <c r="PXC69" s="1420"/>
      <c r="PXD69" s="1420"/>
      <c r="PXE69" s="868"/>
      <c r="PXF69" s="615"/>
      <c r="PXG69" s="615"/>
      <c r="PXH69" s="615"/>
      <c r="PXI69" s="869"/>
      <c r="PXJ69" s="615"/>
      <c r="PXK69" s="615"/>
      <c r="PXL69" s="615"/>
      <c r="PXM69" s="615"/>
      <c r="PXN69" s="615"/>
      <c r="PXO69" s="615"/>
      <c r="PXP69" s="615"/>
      <c r="PXQ69" s="615"/>
      <c r="PXR69" s="615"/>
      <c r="PXS69" s="1420"/>
      <c r="PXT69" s="1420"/>
      <c r="PXU69" s="1420"/>
      <c r="PXV69" s="868"/>
      <c r="PXW69" s="615"/>
      <c r="PXX69" s="615"/>
      <c r="PXY69" s="615"/>
      <c r="PXZ69" s="869"/>
      <c r="PYA69" s="615"/>
      <c r="PYB69" s="615"/>
      <c r="PYC69" s="615"/>
      <c r="PYD69" s="615"/>
      <c r="PYE69" s="615"/>
      <c r="PYF69" s="615"/>
      <c r="PYG69" s="615"/>
      <c r="PYH69" s="615"/>
      <c r="PYI69" s="615"/>
      <c r="PYJ69" s="1420"/>
      <c r="PYK69" s="1420"/>
      <c r="PYL69" s="1420"/>
      <c r="PYM69" s="868"/>
      <c r="PYN69" s="615"/>
      <c r="PYO69" s="615"/>
      <c r="PYP69" s="615"/>
      <c r="PYQ69" s="869"/>
      <c r="PYR69" s="615"/>
      <c r="PYS69" s="615"/>
      <c r="PYT69" s="615"/>
      <c r="PYU69" s="615"/>
      <c r="PYV69" s="615"/>
      <c r="PYW69" s="615"/>
      <c r="PYX69" s="615"/>
      <c r="PYY69" s="615"/>
      <c r="PYZ69" s="615"/>
      <c r="PZA69" s="1420"/>
      <c r="PZB69" s="1420"/>
      <c r="PZC69" s="1420"/>
      <c r="PZD69" s="868"/>
      <c r="PZE69" s="615"/>
      <c r="PZF69" s="615"/>
      <c r="PZG69" s="615"/>
      <c r="PZH69" s="869"/>
      <c r="PZI69" s="615"/>
      <c r="PZJ69" s="615"/>
      <c r="PZK69" s="615"/>
      <c r="PZL69" s="615"/>
      <c r="PZM69" s="615"/>
      <c r="PZN69" s="615"/>
      <c r="PZO69" s="615"/>
      <c r="PZP69" s="615"/>
      <c r="PZQ69" s="615"/>
      <c r="PZR69" s="1420"/>
      <c r="PZS69" s="1420"/>
      <c r="PZT69" s="1420"/>
      <c r="PZU69" s="868"/>
      <c r="PZV69" s="615"/>
      <c r="PZW69" s="615"/>
      <c r="PZX69" s="615"/>
      <c r="PZY69" s="869"/>
      <c r="PZZ69" s="615"/>
      <c r="QAA69" s="615"/>
      <c r="QAB69" s="615"/>
      <c r="QAC69" s="615"/>
      <c r="QAD69" s="615"/>
      <c r="QAE69" s="615"/>
      <c r="QAF69" s="615"/>
      <c r="QAG69" s="615"/>
      <c r="QAH69" s="615"/>
      <c r="QAI69" s="1420"/>
      <c r="QAJ69" s="1420"/>
      <c r="QAK69" s="1420"/>
      <c r="QAL69" s="868"/>
      <c r="QAM69" s="615"/>
      <c r="QAN69" s="615"/>
      <c r="QAO69" s="615"/>
      <c r="QAP69" s="869"/>
      <c r="QAQ69" s="615"/>
      <c r="QAR69" s="615"/>
      <c r="QAS69" s="615"/>
      <c r="QAT69" s="615"/>
      <c r="QAU69" s="615"/>
      <c r="QAV69" s="615"/>
      <c r="QAW69" s="615"/>
      <c r="QAX69" s="615"/>
      <c r="QAY69" s="615"/>
      <c r="QAZ69" s="1420"/>
      <c r="QBA69" s="1420"/>
      <c r="QBB69" s="1420"/>
      <c r="QBC69" s="868"/>
      <c r="QBD69" s="615"/>
      <c r="QBE69" s="615"/>
      <c r="QBF69" s="615"/>
      <c r="QBG69" s="869"/>
      <c r="QBH69" s="615"/>
      <c r="QBI69" s="615"/>
      <c r="QBJ69" s="615"/>
      <c r="QBK69" s="615"/>
      <c r="QBL69" s="615"/>
      <c r="QBM69" s="615"/>
      <c r="QBN69" s="615"/>
      <c r="QBO69" s="615"/>
      <c r="QBP69" s="615"/>
      <c r="QBQ69" s="1420"/>
      <c r="QBR69" s="1420"/>
      <c r="QBS69" s="1420"/>
      <c r="QBT69" s="868"/>
      <c r="QBU69" s="615"/>
      <c r="QBV69" s="615"/>
      <c r="QBW69" s="615"/>
      <c r="QBX69" s="869"/>
      <c r="QBY69" s="615"/>
      <c r="QBZ69" s="615"/>
      <c r="QCA69" s="615"/>
      <c r="QCB69" s="615"/>
      <c r="QCC69" s="615"/>
      <c r="QCD69" s="615"/>
      <c r="QCE69" s="615"/>
      <c r="QCF69" s="615"/>
      <c r="QCG69" s="615"/>
      <c r="QCH69" s="1420"/>
      <c r="QCI69" s="1420"/>
      <c r="QCJ69" s="1420"/>
      <c r="QCK69" s="868"/>
      <c r="QCL69" s="615"/>
      <c r="QCM69" s="615"/>
      <c r="QCN69" s="615"/>
      <c r="QCO69" s="869"/>
      <c r="QCP69" s="615"/>
      <c r="QCQ69" s="615"/>
      <c r="QCR69" s="615"/>
      <c r="QCS69" s="615"/>
      <c r="QCT69" s="615"/>
      <c r="QCU69" s="615"/>
      <c r="QCV69" s="615"/>
      <c r="QCW69" s="615"/>
      <c r="QCX69" s="615"/>
      <c r="QCY69" s="1420"/>
      <c r="QCZ69" s="1420"/>
      <c r="QDA69" s="1420"/>
      <c r="QDB69" s="868"/>
      <c r="QDC69" s="615"/>
      <c r="QDD69" s="615"/>
      <c r="QDE69" s="615"/>
      <c r="QDF69" s="869"/>
      <c r="QDG69" s="615"/>
      <c r="QDH69" s="615"/>
      <c r="QDI69" s="615"/>
      <c r="QDJ69" s="615"/>
      <c r="QDK69" s="615"/>
      <c r="QDL69" s="615"/>
      <c r="QDM69" s="615"/>
      <c r="QDN69" s="615"/>
      <c r="QDO69" s="615"/>
      <c r="QDP69" s="1420"/>
      <c r="QDQ69" s="1420"/>
      <c r="QDR69" s="1420"/>
      <c r="QDS69" s="868"/>
      <c r="QDT69" s="615"/>
      <c r="QDU69" s="615"/>
      <c r="QDV69" s="615"/>
      <c r="QDW69" s="869"/>
      <c r="QDX69" s="615"/>
      <c r="QDY69" s="615"/>
      <c r="QDZ69" s="615"/>
      <c r="QEA69" s="615"/>
      <c r="QEB69" s="615"/>
      <c r="QEC69" s="615"/>
      <c r="QED69" s="615"/>
      <c r="QEE69" s="615"/>
      <c r="QEF69" s="615"/>
      <c r="QEG69" s="1420"/>
      <c r="QEH69" s="1420"/>
      <c r="QEI69" s="1420"/>
      <c r="QEJ69" s="868"/>
      <c r="QEK69" s="615"/>
      <c r="QEL69" s="615"/>
      <c r="QEM69" s="615"/>
      <c r="QEN69" s="869"/>
      <c r="QEO69" s="615"/>
      <c r="QEP69" s="615"/>
      <c r="QEQ69" s="615"/>
      <c r="QER69" s="615"/>
      <c r="QES69" s="615"/>
      <c r="QET69" s="615"/>
      <c r="QEU69" s="615"/>
      <c r="QEV69" s="615"/>
      <c r="QEW69" s="615"/>
      <c r="QEX69" s="1420"/>
      <c r="QEY69" s="1420"/>
      <c r="QEZ69" s="1420"/>
      <c r="QFA69" s="868"/>
      <c r="QFB69" s="615"/>
      <c r="QFC69" s="615"/>
      <c r="QFD69" s="615"/>
      <c r="QFE69" s="869"/>
      <c r="QFF69" s="615"/>
      <c r="QFG69" s="615"/>
      <c r="QFH69" s="615"/>
      <c r="QFI69" s="615"/>
      <c r="QFJ69" s="615"/>
      <c r="QFK69" s="615"/>
      <c r="QFL69" s="615"/>
      <c r="QFM69" s="615"/>
      <c r="QFN69" s="615"/>
      <c r="QFO69" s="1420"/>
      <c r="QFP69" s="1420"/>
      <c r="QFQ69" s="1420"/>
      <c r="QFR69" s="868"/>
      <c r="QFS69" s="615"/>
      <c r="QFT69" s="615"/>
      <c r="QFU69" s="615"/>
      <c r="QFV69" s="869"/>
      <c r="QFW69" s="615"/>
      <c r="QFX69" s="615"/>
      <c r="QFY69" s="615"/>
      <c r="QFZ69" s="615"/>
      <c r="QGA69" s="615"/>
      <c r="QGB69" s="615"/>
      <c r="QGC69" s="615"/>
      <c r="QGD69" s="615"/>
      <c r="QGE69" s="615"/>
      <c r="QGF69" s="1420"/>
      <c r="QGG69" s="1420"/>
      <c r="QGH69" s="1420"/>
      <c r="QGI69" s="868"/>
      <c r="QGJ69" s="615"/>
      <c r="QGK69" s="615"/>
      <c r="QGL69" s="615"/>
      <c r="QGM69" s="869"/>
      <c r="QGN69" s="615"/>
      <c r="QGO69" s="615"/>
      <c r="QGP69" s="615"/>
      <c r="QGQ69" s="615"/>
      <c r="QGR69" s="615"/>
      <c r="QGS69" s="615"/>
      <c r="QGT69" s="615"/>
      <c r="QGU69" s="615"/>
      <c r="QGV69" s="615"/>
      <c r="QGW69" s="1420"/>
      <c r="QGX69" s="1420"/>
      <c r="QGY69" s="1420"/>
      <c r="QGZ69" s="868"/>
      <c r="QHA69" s="615"/>
      <c r="QHB69" s="615"/>
      <c r="QHC69" s="615"/>
      <c r="QHD69" s="869"/>
      <c r="QHE69" s="615"/>
      <c r="QHF69" s="615"/>
      <c r="QHG69" s="615"/>
      <c r="QHH69" s="615"/>
      <c r="QHI69" s="615"/>
      <c r="QHJ69" s="615"/>
      <c r="QHK69" s="615"/>
      <c r="QHL69" s="615"/>
      <c r="QHM69" s="615"/>
      <c r="QHN69" s="1420"/>
      <c r="QHO69" s="1420"/>
      <c r="QHP69" s="1420"/>
      <c r="QHQ69" s="868"/>
      <c r="QHR69" s="615"/>
      <c r="QHS69" s="615"/>
      <c r="QHT69" s="615"/>
      <c r="QHU69" s="869"/>
      <c r="QHV69" s="615"/>
      <c r="QHW69" s="615"/>
      <c r="QHX69" s="615"/>
      <c r="QHY69" s="615"/>
      <c r="QHZ69" s="615"/>
      <c r="QIA69" s="615"/>
      <c r="QIB69" s="615"/>
      <c r="QIC69" s="615"/>
      <c r="QID69" s="615"/>
      <c r="QIE69" s="1420"/>
      <c r="QIF69" s="1420"/>
      <c r="QIG69" s="1420"/>
      <c r="QIH69" s="868"/>
      <c r="QII69" s="615"/>
      <c r="QIJ69" s="615"/>
      <c r="QIK69" s="615"/>
      <c r="QIL69" s="869"/>
      <c r="QIM69" s="615"/>
      <c r="QIN69" s="615"/>
      <c r="QIO69" s="615"/>
      <c r="QIP69" s="615"/>
      <c r="QIQ69" s="615"/>
      <c r="QIR69" s="615"/>
      <c r="QIS69" s="615"/>
      <c r="QIT69" s="615"/>
      <c r="QIU69" s="615"/>
      <c r="QIV69" s="1420"/>
      <c r="QIW69" s="1420"/>
      <c r="QIX69" s="1420"/>
      <c r="QIY69" s="868"/>
      <c r="QIZ69" s="615"/>
      <c r="QJA69" s="615"/>
      <c r="QJB69" s="615"/>
      <c r="QJC69" s="869"/>
      <c r="QJD69" s="615"/>
      <c r="QJE69" s="615"/>
      <c r="QJF69" s="615"/>
      <c r="QJG69" s="615"/>
      <c r="QJH69" s="615"/>
      <c r="QJI69" s="615"/>
      <c r="QJJ69" s="615"/>
      <c r="QJK69" s="615"/>
      <c r="QJL69" s="615"/>
      <c r="QJM69" s="1420"/>
      <c r="QJN69" s="1420"/>
      <c r="QJO69" s="1420"/>
      <c r="QJP69" s="868"/>
      <c r="QJQ69" s="615"/>
      <c r="QJR69" s="615"/>
      <c r="QJS69" s="615"/>
      <c r="QJT69" s="869"/>
      <c r="QJU69" s="615"/>
      <c r="QJV69" s="615"/>
      <c r="QJW69" s="615"/>
      <c r="QJX69" s="615"/>
      <c r="QJY69" s="615"/>
      <c r="QJZ69" s="615"/>
      <c r="QKA69" s="615"/>
      <c r="QKB69" s="615"/>
      <c r="QKC69" s="615"/>
      <c r="QKD69" s="1420"/>
      <c r="QKE69" s="1420"/>
      <c r="QKF69" s="1420"/>
      <c r="QKG69" s="868"/>
      <c r="QKH69" s="615"/>
      <c r="QKI69" s="615"/>
      <c r="QKJ69" s="615"/>
      <c r="QKK69" s="869"/>
      <c r="QKL69" s="615"/>
      <c r="QKM69" s="615"/>
      <c r="QKN69" s="615"/>
      <c r="QKO69" s="615"/>
      <c r="QKP69" s="615"/>
      <c r="QKQ69" s="615"/>
      <c r="QKR69" s="615"/>
      <c r="QKS69" s="615"/>
      <c r="QKT69" s="615"/>
      <c r="QKU69" s="1420"/>
      <c r="QKV69" s="1420"/>
      <c r="QKW69" s="1420"/>
      <c r="QKX69" s="868"/>
      <c r="QKY69" s="615"/>
      <c r="QKZ69" s="615"/>
      <c r="QLA69" s="615"/>
      <c r="QLB69" s="869"/>
      <c r="QLC69" s="615"/>
      <c r="QLD69" s="615"/>
      <c r="QLE69" s="615"/>
      <c r="QLF69" s="615"/>
      <c r="QLG69" s="615"/>
      <c r="QLH69" s="615"/>
      <c r="QLI69" s="615"/>
      <c r="QLJ69" s="615"/>
      <c r="QLK69" s="615"/>
      <c r="QLL69" s="1420"/>
      <c r="QLM69" s="1420"/>
      <c r="QLN69" s="1420"/>
      <c r="QLO69" s="868"/>
      <c r="QLP69" s="615"/>
      <c r="QLQ69" s="615"/>
      <c r="QLR69" s="615"/>
      <c r="QLS69" s="869"/>
      <c r="QLT69" s="615"/>
      <c r="QLU69" s="615"/>
      <c r="QLV69" s="615"/>
      <c r="QLW69" s="615"/>
      <c r="QLX69" s="615"/>
      <c r="QLY69" s="615"/>
      <c r="QLZ69" s="615"/>
      <c r="QMA69" s="615"/>
      <c r="QMB69" s="615"/>
      <c r="QMC69" s="1420"/>
      <c r="QMD69" s="1420"/>
      <c r="QME69" s="1420"/>
      <c r="QMF69" s="868"/>
      <c r="QMG69" s="615"/>
      <c r="QMH69" s="615"/>
      <c r="QMI69" s="615"/>
      <c r="QMJ69" s="869"/>
      <c r="QMK69" s="615"/>
      <c r="QML69" s="615"/>
      <c r="QMM69" s="615"/>
      <c r="QMN69" s="615"/>
      <c r="QMO69" s="615"/>
      <c r="QMP69" s="615"/>
      <c r="QMQ69" s="615"/>
      <c r="QMR69" s="615"/>
      <c r="QMS69" s="615"/>
      <c r="QMT69" s="1420"/>
      <c r="QMU69" s="1420"/>
      <c r="QMV69" s="1420"/>
      <c r="QMW69" s="868"/>
      <c r="QMX69" s="615"/>
      <c r="QMY69" s="615"/>
      <c r="QMZ69" s="615"/>
      <c r="QNA69" s="869"/>
      <c r="QNB69" s="615"/>
      <c r="QNC69" s="615"/>
      <c r="QND69" s="615"/>
      <c r="QNE69" s="615"/>
      <c r="QNF69" s="615"/>
      <c r="QNG69" s="615"/>
      <c r="QNH69" s="615"/>
      <c r="QNI69" s="615"/>
      <c r="QNJ69" s="615"/>
      <c r="QNK69" s="1420"/>
      <c r="QNL69" s="1420"/>
      <c r="QNM69" s="1420"/>
      <c r="QNN69" s="868"/>
      <c r="QNO69" s="615"/>
      <c r="QNP69" s="615"/>
      <c r="QNQ69" s="615"/>
      <c r="QNR69" s="869"/>
      <c r="QNS69" s="615"/>
      <c r="QNT69" s="615"/>
      <c r="QNU69" s="615"/>
      <c r="QNV69" s="615"/>
      <c r="QNW69" s="615"/>
      <c r="QNX69" s="615"/>
      <c r="QNY69" s="615"/>
      <c r="QNZ69" s="615"/>
      <c r="QOA69" s="615"/>
      <c r="QOB69" s="1420"/>
      <c r="QOC69" s="1420"/>
      <c r="QOD69" s="1420"/>
      <c r="QOE69" s="868"/>
      <c r="QOF69" s="615"/>
      <c r="QOG69" s="615"/>
      <c r="QOH69" s="615"/>
      <c r="QOI69" s="869"/>
      <c r="QOJ69" s="615"/>
      <c r="QOK69" s="615"/>
      <c r="QOL69" s="615"/>
      <c r="QOM69" s="615"/>
      <c r="QON69" s="615"/>
      <c r="QOO69" s="615"/>
      <c r="QOP69" s="615"/>
      <c r="QOQ69" s="615"/>
      <c r="QOR69" s="615"/>
      <c r="QOS69" s="1420"/>
      <c r="QOT69" s="1420"/>
      <c r="QOU69" s="1420"/>
      <c r="QOV69" s="868"/>
      <c r="QOW69" s="615"/>
      <c r="QOX69" s="615"/>
      <c r="QOY69" s="615"/>
      <c r="QOZ69" s="869"/>
      <c r="QPA69" s="615"/>
      <c r="QPB69" s="615"/>
      <c r="QPC69" s="615"/>
      <c r="QPD69" s="615"/>
      <c r="QPE69" s="615"/>
      <c r="QPF69" s="615"/>
      <c r="QPG69" s="615"/>
      <c r="QPH69" s="615"/>
      <c r="QPI69" s="615"/>
      <c r="QPJ69" s="1420"/>
      <c r="QPK69" s="1420"/>
      <c r="QPL69" s="1420"/>
      <c r="QPM69" s="868"/>
      <c r="QPN69" s="615"/>
      <c r="QPO69" s="615"/>
      <c r="QPP69" s="615"/>
      <c r="QPQ69" s="869"/>
      <c r="QPR69" s="615"/>
      <c r="QPS69" s="615"/>
      <c r="QPT69" s="615"/>
      <c r="QPU69" s="615"/>
      <c r="QPV69" s="615"/>
      <c r="QPW69" s="615"/>
      <c r="QPX69" s="615"/>
      <c r="QPY69" s="615"/>
      <c r="QPZ69" s="615"/>
      <c r="QQA69" s="1420"/>
      <c r="QQB69" s="1420"/>
      <c r="QQC69" s="1420"/>
      <c r="QQD69" s="868"/>
      <c r="QQE69" s="615"/>
      <c r="QQF69" s="615"/>
      <c r="QQG69" s="615"/>
      <c r="QQH69" s="869"/>
      <c r="QQI69" s="615"/>
      <c r="QQJ69" s="615"/>
      <c r="QQK69" s="615"/>
      <c r="QQL69" s="615"/>
      <c r="QQM69" s="615"/>
      <c r="QQN69" s="615"/>
      <c r="QQO69" s="615"/>
      <c r="QQP69" s="615"/>
      <c r="QQQ69" s="615"/>
      <c r="QQR69" s="1420"/>
      <c r="QQS69" s="1420"/>
      <c r="QQT69" s="1420"/>
      <c r="QQU69" s="868"/>
      <c r="QQV69" s="615"/>
      <c r="QQW69" s="615"/>
      <c r="QQX69" s="615"/>
      <c r="QQY69" s="869"/>
      <c r="QQZ69" s="615"/>
      <c r="QRA69" s="615"/>
      <c r="QRB69" s="615"/>
      <c r="QRC69" s="615"/>
      <c r="QRD69" s="615"/>
      <c r="QRE69" s="615"/>
      <c r="QRF69" s="615"/>
      <c r="QRG69" s="615"/>
      <c r="QRH69" s="615"/>
      <c r="QRI69" s="1420"/>
      <c r="QRJ69" s="1420"/>
      <c r="QRK69" s="1420"/>
      <c r="QRL69" s="868"/>
      <c r="QRM69" s="615"/>
      <c r="QRN69" s="615"/>
      <c r="QRO69" s="615"/>
      <c r="QRP69" s="869"/>
      <c r="QRQ69" s="615"/>
      <c r="QRR69" s="615"/>
      <c r="QRS69" s="615"/>
      <c r="QRT69" s="615"/>
      <c r="QRU69" s="615"/>
      <c r="QRV69" s="615"/>
      <c r="QRW69" s="615"/>
      <c r="QRX69" s="615"/>
      <c r="QRY69" s="615"/>
      <c r="QRZ69" s="1420"/>
      <c r="QSA69" s="1420"/>
      <c r="QSB69" s="1420"/>
      <c r="QSC69" s="868"/>
      <c r="QSD69" s="615"/>
      <c r="QSE69" s="615"/>
      <c r="QSF69" s="615"/>
      <c r="QSG69" s="869"/>
      <c r="QSH69" s="615"/>
      <c r="QSI69" s="615"/>
      <c r="QSJ69" s="615"/>
      <c r="QSK69" s="615"/>
      <c r="QSL69" s="615"/>
      <c r="QSM69" s="615"/>
      <c r="QSN69" s="615"/>
      <c r="QSO69" s="615"/>
      <c r="QSP69" s="615"/>
      <c r="QSQ69" s="1420"/>
      <c r="QSR69" s="1420"/>
      <c r="QSS69" s="1420"/>
      <c r="QST69" s="868"/>
      <c r="QSU69" s="615"/>
      <c r="QSV69" s="615"/>
      <c r="QSW69" s="615"/>
      <c r="QSX69" s="869"/>
      <c r="QSY69" s="615"/>
      <c r="QSZ69" s="615"/>
      <c r="QTA69" s="615"/>
      <c r="QTB69" s="615"/>
      <c r="QTC69" s="615"/>
      <c r="QTD69" s="615"/>
      <c r="QTE69" s="615"/>
      <c r="QTF69" s="615"/>
      <c r="QTG69" s="615"/>
      <c r="QTH69" s="1420"/>
      <c r="QTI69" s="1420"/>
      <c r="QTJ69" s="1420"/>
      <c r="QTK69" s="868"/>
      <c r="QTL69" s="615"/>
      <c r="QTM69" s="615"/>
      <c r="QTN69" s="615"/>
      <c r="QTO69" s="869"/>
      <c r="QTP69" s="615"/>
      <c r="QTQ69" s="615"/>
      <c r="QTR69" s="615"/>
      <c r="QTS69" s="615"/>
      <c r="QTT69" s="615"/>
      <c r="QTU69" s="615"/>
      <c r="QTV69" s="615"/>
      <c r="QTW69" s="615"/>
      <c r="QTX69" s="615"/>
      <c r="QTY69" s="1420"/>
      <c r="QTZ69" s="1420"/>
      <c r="QUA69" s="1420"/>
      <c r="QUB69" s="868"/>
      <c r="QUC69" s="615"/>
      <c r="QUD69" s="615"/>
      <c r="QUE69" s="615"/>
      <c r="QUF69" s="869"/>
      <c r="QUG69" s="615"/>
      <c r="QUH69" s="615"/>
      <c r="QUI69" s="615"/>
      <c r="QUJ69" s="615"/>
      <c r="QUK69" s="615"/>
      <c r="QUL69" s="615"/>
      <c r="QUM69" s="615"/>
      <c r="QUN69" s="615"/>
      <c r="QUO69" s="615"/>
      <c r="QUP69" s="1420"/>
      <c r="QUQ69" s="1420"/>
      <c r="QUR69" s="1420"/>
      <c r="QUS69" s="868"/>
      <c r="QUT69" s="615"/>
      <c r="QUU69" s="615"/>
      <c r="QUV69" s="615"/>
      <c r="QUW69" s="869"/>
      <c r="QUX69" s="615"/>
      <c r="QUY69" s="615"/>
      <c r="QUZ69" s="615"/>
      <c r="QVA69" s="615"/>
      <c r="QVB69" s="615"/>
      <c r="QVC69" s="615"/>
      <c r="QVD69" s="615"/>
      <c r="QVE69" s="615"/>
      <c r="QVF69" s="615"/>
      <c r="QVG69" s="1420"/>
      <c r="QVH69" s="1420"/>
      <c r="QVI69" s="1420"/>
      <c r="QVJ69" s="868"/>
      <c r="QVK69" s="615"/>
      <c r="QVL69" s="615"/>
      <c r="QVM69" s="615"/>
      <c r="QVN69" s="869"/>
      <c r="QVO69" s="615"/>
      <c r="QVP69" s="615"/>
      <c r="QVQ69" s="615"/>
      <c r="QVR69" s="615"/>
      <c r="QVS69" s="615"/>
      <c r="QVT69" s="615"/>
      <c r="QVU69" s="615"/>
      <c r="QVV69" s="615"/>
      <c r="QVW69" s="615"/>
      <c r="QVX69" s="1420"/>
      <c r="QVY69" s="1420"/>
      <c r="QVZ69" s="1420"/>
      <c r="QWA69" s="868"/>
      <c r="QWB69" s="615"/>
      <c r="QWC69" s="615"/>
      <c r="QWD69" s="615"/>
      <c r="QWE69" s="869"/>
      <c r="QWF69" s="615"/>
      <c r="QWG69" s="615"/>
      <c r="QWH69" s="615"/>
      <c r="QWI69" s="615"/>
      <c r="QWJ69" s="615"/>
      <c r="QWK69" s="615"/>
      <c r="QWL69" s="615"/>
      <c r="QWM69" s="615"/>
      <c r="QWN69" s="615"/>
      <c r="QWO69" s="1420"/>
      <c r="QWP69" s="1420"/>
      <c r="QWQ69" s="1420"/>
      <c r="QWR69" s="868"/>
      <c r="QWS69" s="615"/>
      <c r="QWT69" s="615"/>
      <c r="QWU69" s="615"/>
      <c r="QWV69" s="869"/>
      <c r="QWW69" s="615"/>
      <c r="QWX69" s="615"/>
      <c r="QWY69" s="615"/>
      <c r="QWZ69" s="615"/>
      <c r="QXA69" s="615"/>
      <c r="QXB69" s="615"/>
      <c r="QXC69" s="615"/>
      <c r="QXD69" s="615"/>
      <c r="QXE69" s="615"/>
      <c r="QXF69" s="1420"/>
      <c r="QXG69" s="1420"/>
      <c r="QXH69" s="1420"/>
      <c r="QXI69" s="868"/>
      <c r="QXJ69" s="615"/>
      <c r="QXK69" s="615"/>
      <c r="QXL69" s="615"/>
      <c r="QXM69" s="869"/>
      <c r="QXN69" s="615"/>
      <c r="QXO69" s="615"/>
      <c r="QXP69" s="615"/>
      <c r="QXQ69" s="615"/>
      <c r="QXR69" s="615"/>
      <c r="QXS69" s="615"/>
      <c r="QXT69" s="615"/>
      <c r="QXU69" s="615"/>
      <c r="QXV69" s="615"/>
      <c r="QXW69" s="1420"/>
      <c r="QXX69" s="1420"/>
      <c r="QXY69" s="1420"/>
      <c r="QXZ69" s="868"/>
      <c r="QYA69" s="615"/>
      <c r="QYB69" s="615"/>
      <c r="QYC69" s="615"/>
      <c r="QYD69" s="869"/>
      <c r="QYE69" s="615"/>
      <c r="QYF69" s="615"/>
      <c r="QYG69" s="615"/>
      <c r="QYH69" s="615"/>
      <c r="QYI69" s="615"/>
      <c r="QYJ69" s="615"/>
      <c r="QYK69" s="615"/>
      <c r="QYL69" s="615"/>
      <c r="QYM69" s="615"/>
      <c r="QYN69" s="1420"/>
      <c r="QYO69" s="1420"/>
      <c r="QYP69" s="1420"/>
      <c r="QYQ69" s="868"/>
      <c r="QYR69" s="615"/>
      <c r="QYS69" s="615"/>
      <c r="QYT69" s="615"/>
      <c r="QYU69" s="869"/>
      <c r="QYV69" s="615"/>
      <c r="QYW69" s="615"/>
      <c r="QYX69" s="615"/>
      <c r="QYY69" s="615"/>
      <c r="QYZ69" s="615"/>
      <c r="QZA69" s="615"/>
      <c r="QZB69" s="615"/>
      <c r="QZC69" s="615"/>
      <c r="QZD69" s="615"/>
      <c r="QZE69" s="1420"/>
      <c r="QZF69" s="1420"/>
      <c r="QZG69" s="1420"/>
      <c r="QZH69" s="868"/>
      <c r="QZI69" s="615"/>
      <c r="QZJ69" s="615"/>
      <c r="QZK69" s="615"/>
      <c r="QZL69" s="869"/>
      <c r="QZM69" s="615"/>
      <c r="QZN69" s="615"/>
      <c r="QZO69" s="615"/>
      <c r="QZP69" s="615"/>
      <c r="QZQ69" s="615"/>
      <c r="QZR69" s="615"/>
      <c r="QZS69" s="615"/>
      <c r="QZT69" s="615"/>
      <c r="QZU69" s="615"/>
      <c r="QZV69" s="1420"/>
      <c r="QZW69" s="1420"/>
      <c r="QZX69" s="1420"/>
      <c r="QZY69" s="868"/>
      <c r="QZZ69" s="615"/>
      <c r="RAA69" s="615"/>
      <c r="RAB69" s="615"/>
      <c r="RAC69" s="869"/>
      <c r="RAD69" s="615"/>
      <c r="RAE69" s="615"/>
      <c r="RAF69" s="615"/>
      <c r="RAG69" s="615"/>
      <c r="RAH69" s="615"/>
      <c r="RAI69" s="615"/>
      <c r="RAJ69" s="615"/>
      <c r="RAK69" s="615"/>
      <c r="RAL69" s="615"/>
      <c r="RAM69" s="1420"/>
      <c r="RAN69" s="1420"/>
      <c r="RAO69" s="1420"/>
      <c r="RAP69" s="868"/>
      <c r="RAQ69" s="615"/>
      <c r="RAR69" s="615"/>
      <c r="RAS69" s="615"/>
      <c r="RAT69" s="869"/>
      <c r="RAU69" s="615"/>
      <c r="RAV69" s="615"/>
      <c r="RAW69" s="615"/>
      <c r="RAX69" s="615"/>
      <c r="RAY69" s="615"/>
      <c r="RAZ69" s="615"/>
      <c r="RBA69" s="615"/>
      <c r="RBB69" s="615"/>
      <c r="RBC69" s="615"/>
      <c r="RBD69" s="1420"/>
      <c r="RBE69" s="1420"/>
      <c r="RBF69" s="1420"/>
      <c r="RBG69" s="868"/>
      <c r="RBH69" s="615"/>
      <c r="RBI69" s="615"/>
      <c r="RBJ69" s="615"/>
      <c r="RBK69" s="869"/>
      <c r="RBL69" s="615"/>
      <c r="RBM69" s="615"/>
      <c r="RBN69" s="615"/>
      <c r="RBO69" s="615"/>
      <c r="RBP69" s="615"/>
      <c r="RBQ69" s="615"/>
      <c r="RBR69" s="615"/>
      <c r="RBS69" s="615"/>
      <c r="RBT69" s="615"/>
      <c r="RBU69" s="1420"/>
      <c r="RBV69" s="1420"/>
      <c r="RBW69" s="1420"/>
      <c r="RBX69" s="868"/>
      <c r="RBY69" s="615"/>
      <c r="RBZ69" s="615"/>
      <c r="RCA69" s="615"/>
      <c r="RCB69" s="869"/>
      <c r="RCC69" s="615"/>
      <c r="RCD69" s="615"/>
      <c r="RCE69" s="615"/>
      <c r="RCF69" s="615"/>
      <c r="RCG69" s="615"/>
      <c r="RCH69" s="615"/>
      <c r="RCI69" s="615"/>
      <c r="RCJ69" s="615"/>
      <c r="RCK69" s="615"/>
      <c r="RCL69" s="1420"/>
      <c r="RCM69" s="1420"/>
      <c r="RCN69" s="1420"/>
      <c r="RCO69" s="868"/>
      <c r="RCP69" s="615"/>
      <c r="RCQ69" s="615"/>
      <c r="RCR69" s="615"/>
      <c r="RCS69" s="869"/>
      <c r="RCT69" s="615"/>
      <c r="RCU69" s="615"/>
      <c r="RCV69" s="615"/>
      <c r="RCW69" s="615"/>
      <c r="RCX69" s="615"/>
      <c r="RCY69" s="615"/>
      <c r="RCZ69" s="615"/>
      <c r="RDA69" s="615"/>
      <c r="RDB69" s="615"/>
      <c r="RDC69" s="1420"/>
      <c r="RDD69" s="1420"/>
      <c r="RDE69" s="1420"/>
      <c r="RDF69" s="868"/>
      <c r="RDG69" s="615"/>
      <c r="RDH69" s="615"/>
      <c r="RDI69" s="615"/>
      <c r="RDJ69" s="869"/>
      <c r="RDK69" s="615"/>
      <c r="RDL69" s="615"/>
      <c r="RDM69" s="615"/>
      <c r="RDN69" s="615"/>
      <c r="RDO69" s="615"/>
      <c r="RDP69" s="615"/>
      <c r="RDQ69" s="615"/>
      <c r="RDR69" s="615"/>
      <c r="RDS69" s="615"/>
      <c r="RDT69" s="1420"/>
      <c r="RDU69" s="1420"/>
      <c r="RDV69" s="1420"/>
      <c r="RDW69" s="868"/>
      <c r="RDX69" s="615"/>
      <c r="RDY69" s="615"/>
      <c r="RDZ69" s="615"/>
      <c r="REA69" s="869"/>
      <c r="REB69" s="615"/>
      <c r="REC69" s="615"/>
      <c r="RED69" s="615"/>
      <c r="REE69" s="615"/>
      <c r="REF69" s="615"/>
      <c r="REG69" s="615"/>
      <c r="REH69" s="615"/>
      <c r="REI69" s="615"/>
      <c r="REJ69" s="615"/>
      <c r="REK69" s="1420"/>
      <c r="REL69" s="1420"/>
      <c r="REM69" s="1420"/>
      <c r="REN69" s="868"/>
      <c r="REO69" s="615"/>
      <c r="REP69" s="615"/>
      <c r="REQ69" s="615"/>
      <c r="RER69" s="869"/>
      <c r="RES69" s="615"/>
      <c r="RET69" s="615"/>
      <c r="REU69" s="615"/>
      <c r="REV69" s="615"/>
      <c r="REW69" s="615"/>
      <c r="REX69" s="615"/>
      <c r="REY69" s="615"/>
      <c r="REZ69" s="615"/>
      <c r="RFA69" s="615"/>
      <c r="RFB69" s="1420"/>
      <c r="RFC69" s="1420"/>
      <c r="RFD69" s="1420"/>
      <c r="RFE69" s="868"/>
      <c r="RFF69" s="615"/>
      <c r="RFG69" s="615"/>
      <c r="RFH69" s="615"/>
      <c r="RFI69" s="869"/>
      <c r="RFJ69" s="615"/>
      <c r="RFK69" s="615"/>
      <c r="RFL69" s="615"/>
      <c r="RFM69" s="615"/>
      <c r="RFN69" s="615"/>
      <c r="RFO69" s="615"/>
      <c r="RFP69" s="615"/>
      <c r="RFQ69" s="615"/>
      <c r="RFR69" s="615"/>
      <c r="RFS69" s="1420"/>
      <c r="RFT69" s="1420"/>
      <c r="RFU69" s="1420"/>
      <c r="RFV69" s="868"/>
      <c r="RFW69" s="615"/>
      <c r="RFX69" s="615"/>
      <c r="RFY69" s="615"/>
      <c r="RFZ69" s="869"/>
      <c r="RGA69" s="615"/>
      <c r="RGB69" s="615"/>
      <c r="RGC69" s="615"/>
      <c r="RGD69" s="615"/>
      <c r="RGE69" s="615"/>
      <c r="RGF69" s="615"/>
      <c r="RGG69" s="615"/>
      <c r="RGH69" s="615"/>
      <c r="RGI69" s="615"/>
      <c r="RGJ69" s="1420"/>
      <c r="RGK69" s="1420"/>
      <c r="RGL69" s="1420"/>
      <c r="RGM69" s="868"/>
      <c r="RGN69" s="615"/>
      <c r="RGO69" s="615"/>
      <c r="RGP69" s="615"/>
      <c r="RGQ69" s="869"/>
      <c r="RGR69" s="615"/>
      <c r="RGS69" s="615"/>
      <c r="RGT69" s="615"/>
      <c r="RGU69" s="615"/>
      <c r="RGV69" s="615"/>
      <c r="RGW69" s="615"/>
      <c r="RGX69" s="615"/>
      <c r="RGY69" s="615"/>
      <c r="RGZ69" s="615"/>
      <c r="RHA69" s="1420"/>
      <c r="RHB69" s="1420"/>
      <c r="RHC69" s="1420"/>
      <c r="RHD69" s="868"/>
      <c r="RHE69" s="615"/>
      <c r="RHF69" s="615"/>
      <c r="RHG69" s="615"/>
      <c r="RHH69" s="869"/>
      <c r="RHI69" s="615"/>
      <c r="RHJ69" s="615"/>
      <c r="RHK69" s="615"/>
      <c r="RHL69" s="615"/>
      <c r="RHM69" s="615"/>
      <c r="RHN69" s="615"/>
      <c r="RHO69" s="615"/>
      <c r="RHP69" s="615"/>
      <c r="RHQ69" s="615"/>
      <c r="RHR69" s="1420"/>
      <c r="RHS69" s="1420"/>
      <c r="RHT69" s="1420"/>
      <c r="RHU69" s="868"/>
      <c r="RHV69" s="615"/>
      <c r="RHW69" s="615"/>
      <c r="RHX69" s="615"/>
      <c r="RHY69" s="869"/>
      <c r="RHZ69" s="615"/>
      <c r="RIA69" s="615"/>
      <c r="RIB69" s="615"/>
      <c r="RIC69" s="615"/>
      <c r="RID69" s="615"/>
      <c r="RIE69" s="615"/>
      <c r="RIF69" s="615"/>
      <c r="RIG69" s="615"/>
      <c r="RIH69" s="615"/>
      <c r="RII69" s="1420"/>
      <c r="RIJ69" s="1420"/>
      <c r="RIK69" s="1420"/>
      <c r="RIL69" s="868"/>
      <c r="RIM69" s="615"/>
      <c r="RIN69" s="615"/>
      <c r="RIO69" s="615"/>
      <c r="RIP69" s="869"/>
      <c r="RIQ69" s="615"/>
      <c r="RIR69" s="615"/>
      <c r="RIS69" s="615"/>
      <c r="RIT69" s="615"/>
      <c r="RIU69" s="615"/>
      <c r="RIV69" s="615"/>
      <c r="RIW69" s="615"/>
      <c r="RIX69" s="615"/>
      <c r="RIY69" s="615"/>
      <c r="RIZ69" s="1420"/>
      <c r="RJA69" s="1420"/>
      <c r="RJB69" s="1420"/>
      <c r="RJC69" s="868"/>
      <c r="RJD69" s="615"/>
      <c r="RJE69" s="615"/>
      <c r="RJF69" s="615"/>
      <c r="RJG69" s="869"/>
      <c r="RJH69" s="615"/>
      <c r="RJI69" s="615"/>
      <c r="RJJ69" s="615"/>
      <c r="RJK69" s="615"/>
      <c r="RJL69" s="615"/>
      <c r="RJM69" s="615"/>
      <c r="RJN69" s="615"/>
      <c r="RJO69" s="615"/>
      <c r="RJP69" s="615"/>
      <c r="RJQ69" s="1420"/>
      <c r="RJR69" s="1420"/>
      <c r="RJS69" s="1420"/>
      <c r="RJT69" s="868"/>
      <c r="RJU69" s="615"/>
      <c r="RJV69" s="615"/>
      <c r="RJW69" s="615"/>
      <c r="RJX69" s="869"/>
      <c r="RJY69" s="615"/>
      <c r="RJZ69" s="615"/>
      <c r="RKA69" s="615"/>
      <c r="RKB69" s="615"/>
      <c r="RKC69" s="615"/>
      <c r="RKD69" s="615"/>
      <c r="RKE69" s="615"/>
      <c r="RKF69" s="615"/>
      <c r="RKG69" s="615"/>
      <c r="RKH69" s="1420"/>
      <c r="RKI69" s="1420"/>
      <c r="RKJ69" s="1420"/>
      <c r="RKK69" s="868"/>
      <c r="RKL69" s="615"/>
      <c r="RKM69" s="615"/>
      <c r="RKN69" s="615"/>
      <c r="RKO69" s="869"/>
      <c r="RKP69" s="615"/>
      <c r="RKQ69" s="615"/>
      <c r="RKR69" s="615"/>
      <c r="RKS69" s="615"/>
      <c r="RKT69" s="615"/>
      <c r="RKU69" s="615"/>
      <c r="RKV69" s="615"/>
      <c r="RKW69" s="615"/>
      <c r="RKX69" s="615"/>
      <c r="RKY69" s="1420"/>
      <c r="RKZ69" s="1420"/>
      <c r="RLA69" s="1420"/>
      <c r="RLB69" s="868"/>
      <c r="RLC69" s="615"/>
      <c r="RLD69" s="615"/>
      <c r="RLE69" s="615"/>
      <c r="RLF69" s="869"/>
      <c r="RLG69" s="615"/>
      <c r="RLH69" s="615"/>
      <c r="RLI69" s="615"/>
      <c r="RLJ69" s="615"/>
      <c r="RLK69" s="615"/>
      <c r="RLL69" s="615"/>
      <c r="RLM69" s="615"/>
      <c r="RLN69" s="615"/>
      <c r="RLO69" s="615"/>
      <c r="RLP69" s="1420"/>
      <c r="RLQ69" s="1420"/>
      <c r="RLR69" s="1420"/>
      <c r="RLS69" s="868"/>
      <c r="RLT69" s="615"/>
      <c r="RLU69" s="615"/>
      <c r="RLV69" s="615"/>
      <c r="RLW69" s="869"/>
      <c r="RLX69" s="615"/>
      <c r="RLY69" s="615"/>
      <c r="RLZ69" s="615"/>
      <c r="RMA69" s="615"/>
      <c r="RMB69" s="615"/>
      <c r="RMC69" s="615"/>
      <c r="RMD69" s="615"/>
      <c r="RME69" s="615"/>
      <c r="RMF69" s="615"/>
      <c r="RMG69" s="1420"/>
      <c r="RMH69" s="1420"/>
      <c r="RMI69" s="1420"/>
      <c r="RMJ69" s="868"/>
      <c r="RMK69" s="615"/>
      <c r="RML69" s="615"/>
      <c r="RMM69" s="615"/>
      <c r="RMN69" s="869"/>
      <c r="RMO69" s="615"/>
      <c r="RMP69" s="615"/>
      <c r="RMQ69" s="615"/>
      <c r="RMR69" s="615"/>
      <c r="RMS69" s="615"/>
      <c r="RMT69" s="615"/>
      <c r="RMU69" s="615"/>
      <c r="RMV69" s="615"/>
      <c r="RMW69" s="615"/>
      <c r="RMX69" s="1420"/>
      <c r="RMY69" s="1420"/>
      <c r="RMZ69" s="1420"/>
      <c r="RNA69" s="868"/>
      <c r="RNB69" s="615"/>
      <c r="RNC69" s="615"/>
      <c r="RND69" s="615"/>
      <c r="RNE69" s="869"/>
      <c r="RNF69" s="615"/>
      <c r="RNG69" s="615"/>
      <c r="RNH69" s="615"/>
      <c r="RNI69" s="615"/>
      <c r="RNJ69" s="615"/>
      <c r="RNK69" s="615"/>
      <c r="RNL69" s="615"/>
      <c r="RNM69" s="615"/>
      <c r="RNN69" s="615"/>
      <c r="RNO69" s="1420"/>
      <c r="RNP69" s="1420"/>
      <c r="RNQ69" s="1420"/>
      <c r="RNR69" s="868"/>
      <c r="RNS69" s="615"/>
      <c r="RNT69" s="615"/>
      <c r="RNU69" s="615"/>
      <c r="RNV69" s="869"/>
      <c r="RNW69" s="615"/>
      <c r="RNX69" s="615"/>
      <c r="RNY69" s="615"/>
      <c r="RNZ69" s="615"/>
      <c r="ROA69" s="615"/>
      <c r="ROB69" s="615"/>
      <c r="ROC69" s="615"/>
      <c r="ROD69" s="615"/>
      <c r="ROE69" s="615"/>
      <c r="ROF69" s="1420"/>
      <c r="ROG69" s="1420"/>
      <c r="ROH69" s="1420"/>
      <c r="ROI69" s="868"/>
      <c r="ROJ69" s="615"/>
      <c r="ROK69" s="615"/>
      <c r="ROL69" s="615"/>
      <c r="ROM69" s="869"/>
      <c r="RON69" s="615"/>
      <c r="ROO69" s="615"/>
      <c r="ROP69" s="615"/>
      <c r="ROQ69" s="615"/>
      <c r="ROR69" s="615"/>
      <c r="ROS69" s="615"/>
      <c r="ROT69" s="615"/>
      <c r="ROU69" s="615"/>
      <c r="ROV69" s="615"/>
      <c r="ROW69" s="1420"/>
      <c r="ROX69" s="1420"/>
      <c r="ROY69" s="1420"/>
      <c r="ROZ69" s="868"/>
      <c r="RPA69" s="615"/>
      <c r="RPB69" s="615"/>
      <c r="RPC69" s="615"/>
      <c r="RPD69" s="869"/>
      <c r="RPE69" s="615"/>
      <c r="RPF69" s="615"/>
      <c r="RPG69" s="615"/>
      <c r="RPH69" s="615"/>
      <c r="RPI69" s="615"/>
      <c r="RPJ69" s="615"/>
      <c r="RPK69" s="615"/>
      <c r="RPL69" s="615"/>
      <c r="RPM69" s="615"/>
      <c r="RPN69" s="1420"/>
      <c r="RPO69" s="1420"/>
      <c r="RPP69" s="1420"/>
      <c r="RPQ69" s="868"/>
      <c r="RPR69" s="615"/>
      <c r="RPS69" s="615"/>
      <c r="RPT69" s="615"/>
      <c r="RPU69" s="869"/>
      <c r="RPV69" s="615"/>
      <c r="RPW69" s="615"/>
      <c r="RPX69" s="615"/>
      <c r="RPY69" s="615"/>
      <c r="RPZ69" s="615"/>
      <c r="RQA69" s="615"/>
      <c r="RQB69" s="615"/>
      <c r="RQC69" s="615"/>
      <c r="RQD69" s="615"/>
      <c r="RQE69" s="1420"/>
      <c r="RQF69" s="1420"/>
      <c r="RQG69" s="1420"/>
      <c r="RQH69" s="868"/>
      <c r="RQI69" s="615"/>
      <c r="RQJ69" s="615"/>
      <c r="RQK69" s="615"/>
      <c r="RQL69" s="869"/>
      <c r="RQM69" s="615"/>
      <c r="RQN69" s="615"/>
      <c r="RQO69" s="615"/>
      <c r="RQP69" s="615"/>
      <c r="RQQ69" s="615"/>
      <c r="RQR69" s="615"/>
      <c r="RQS69" s="615"/>
      <c r="RQT69" s="615"/>
      <c r="RQU69" s="615"/>
      <c r="RQV69" s="1420"/>
      <c r="RQW69" s="1420"/>
      <c r="RQX69" s="1420"/>
      <c r="RQY69" s="868"/>
      <c r="RQZ69" s="615"/>
      <c r="RRA69" s="615"/>
      <c r="RRB69" s="615"/>
      <c r="RRC69" s="869"/>
      <c r="RRD69" s="615"/>
      <c r="RRE69" s="615"/>
      <c r="RRF69" s="615"/>
      <c r="RRG69" s="615"/>
      <c r="RRH69" s="615"/>
      <c r="RRI69" s="615"/>
      <c r="RRJ69" s="615"/>
      <c r="RRK69" s="615"/>
      <c r="RRL69" s="615"/>
      <c r="RRM69" s="1420"/>
      <c r="RRN69" s="1420"/>
      <c r="RRO69" s="1420"/>
      <c r="RRP69" s="868"/>
      <c r="RRQ69" s="615"/>
      <c r="RRR69" s="615"/>
      <c r="RRS69" s="615"/>
      <c r="RRT69" s="869"/>
      <c r="RRU69" s="615"/>
      <c r="RRV69" s="615"/>
      <c r="RRW69" s="615"/>
      <c r="RRX69" s="615"/>
      <c r="RRY69" s="615"/>
      <c r="RRZ69" s="615"/>
      <c r="RSA69" s="615"/>
      <c r="RSB69" s="615"/>
      <c r="RSC69" s="615"/>
      <c r="RSD69" s="1420"/>
      <c r="RSE69" s="1420"/>
      <c r="RSF69" s="1420"/>
      <c r="RSG69" s="868"/>
      <c r="RSH69" s="615"/>
      <c r="RSI69" s="615"/>
      <c r="RSJ69" s="615"/>
      <c r="RSK69" s="869"/>
      <c r="RSL69" s="615"/>
      <c r="RSM69" s="615"/>
      <c r="RSN69" s="615"/>
      <c r="RSO69" s="615"/>
      <c r="RSP69" s="615"/>
      <c r="RSQ69" s="615"/>
      <c r="RSR69" s="615"/>
      <c r="RSS69" s="615"/>
      <c r="RST69" s="615"/>
      <c r="RSU69" s="1420"/>
      <c r="RSV69" s="1420"/>
      <c r="RSW69" s="1420"/>
      <c r="RSX69" s="868"/>
      <c r="RSY69" s="615"/>
      <c r="RSZ69" s="615"/>
      <c r="RTA69" s="615"/>
      <c r="RTB69" s="869"/>
      <c r="RTC69" s="615"/>
      <c r="RTD69" s="615"/>
      <c r="RTE69" s="615"/>
      <c r="RTF69" s="615"/>
      <c r="RTG69" s="615"/>
      <c r="RTH69" s="615"/>
      <c r="RTI69" s="615"/>
      <c r="RTJ69" s="615"/>
      <c r="RTK69" s="615"/>
      <c r="RTL69" s="1420"/>
      <c r="RTM69" s="1420"/>
      <c r="RTN69" s="1420"/>
      <c r="RTO69" s="868"/>
      <c r="RTP69" s="615"/>
      <c r="RTQ69" s="615"/>
      <c r="RTR69" s="615"/>
      <c r="RTS69" s="869"/>
      <c r="RTT69" s="615"/>
      <c r="RTU69" s="615"/>
      <c r="RTV69" s="615"/>
      <c r="RTW69" s="615"/>
      <c r="RTX69" s="615"/>
      <c r="RTY69" s="615"/>
      <c r="RTZ69" s="615"/>
      <c r="RUA69" s="615"/>
      <c r="RUB69" s="615"/>
      <c r="RUC69" s="1420"/>
      <c r="RUD69" s="1420"/>
      <c r="RUE69" s="1420"/>
      <c r="RUF69" s="868"/>
      <c r="RUG69" s="615"/>
      <c r="RUH69" s="615"/>
      <c r="RUI69" s="615"/>
      <c r="RUJ69" s="869"/>
      <c r="RUK69" s="615"/>
      <c r="RUL69" s="615"/>
      <c r="RUM69" s="615"/>
      <c r="RUN69" s="615"/>
      <c r="RUO69" s="615"/>
      <c r="RUP69" s="615"/>
      <c r="RUQ69" s="615"/>
      <c r="RUR69" s="615"/>
      <c r="RUS69" s="615"/>
      <c r="RUT69" s="1420"/>
      <c r="RUU69" s="1420"/>
      <c r="RUV69" s="1420"/>
      <c r="RUW69" s="868"/>
      <c r="RUX69" s="615"/>
      <c r="RUY69" s="615"/>
      <c r="RUZ69" s="615"/>
      <c r="RVA69" s="869"/>
      <c r="RVB69" s="615"/>
      <c r="RVC69" s="615"/>
      <c r="RVD69" s="615"/>
      <c r="RVE69" s="615"/>
      <c r="RVF69" s="615"/>
      <c r="RVG69" s="615"/>
      <c r="RVH69" s="615"/>
      <c r="RVI69" s="615"/>
      <c r="RVJ69" s="615"/>
      <c r="RVK69" s="1420"/>
      <c r="RVL69" s="1420"/>
      <c r="RVM69" s="1420"/>
      <c r="RVN69" s="868"/>
      <c r="RVO69" s="615"/>
      <c r="RVP69" s="615"/>
      <c r="RVQ69" s="615"/>
      <c r="RVR69" s="869"/>
      <c r="RVS69" s="615"/>
      <c r="RVT69" s="615"/>
      <c r="RVU69" s="615"/>
      <c r="RVV69" s="615"/>
      <c r="RVW69" s="615"/>
      <c r="RVX69" s="615"/>
      <c r="RVY69" s="615"/>
      <c r="RVZ69" s="615"/>
      <c r="RWA69" s="615"/>
      <c r="RWB69" s="1420"/>
      <c r="RWC69" s="1420"/>
      <c r="RWD69" s="1420"/>
      <c r="RWE69" s="868"/>
      <c r="RWF69" s="615"/>
      <c r="RWG69" s="615"/>
      <c r="RWH69" s="615"/>
      <c r="RWI69" s="869"/>
      <c r="RWJ69" s="615"/>
      <c r="RWK69" s="615"/>
      <c r="RWL69" s="615"/>
      <c r="RWM69" s="615"/>
      <c r="RWN69" s="615"/>
      <c r="RWO69" s="615"/>
      <c r="RWP69" s="615"/>
      <c r="RWQ69" s="615"/>
      <c r="RWR69" s="615"/>
      <c r="RWS69" s="1420"/>
      <c r="RWT69" s="1420"/>
      <c r="RWU69" s="1420"/>
      <c r="RWV69" s="868"/>
      <c r="RWW69" s="615"/>
      <c r="RWX69" s="615"/>
      <c r="RWY69" s="615"/>
      <c r="RWZ69" s="869"/>
      <c r="RXA69" s="615"/>
      <c r="RXB69" s="615"/>
      <c r="RXC69" s="615"/>
      <c r="RXD69" s="615"/>
      <c r="RXE69" s="615"/>
      <c r="RXF69" s="615"/>
      <c r="RXG69" s="615"/>
      <c r="RXH69" s="615"/>
      <c r="RXI69" s="615"/>
      <c r="RXJ69" s="1420"/>
      <c r="RXK69" s="1420"/>
      <c r="RXL69" s="1420"/>
      <c r="RXM69" s="868"/>
      <c r="RXN69" s="615"/>
      <c r="RXO69" s="615"/>
      <c r="RXP69" s="615"/>
      <c r="RXQ69" s="869"/>
      <c r="RXR69" s="615"/>
      <c r="RXS69" s="615"/>
      <c r="RXT69" s="615"/>
      <c r="RXU69" s="615"/>
      <c r="RXV69" s="615"/>
      <c r="RXW69" s="615"/>
      <c r="RXX69" s="615"/>
      <c r="RXY69" s="615"/>
      <c r="RXZ69" s="615"/>
      <c r="RYA69" s="1420"/>
      <c r="RYB69" s="1420"/>
      <c r="RYC69" s="1420"/>
      <c r="RYD69" s="868"/>
      <c r="RYE69" s="615"/>
      <c r="RYF69" s="615"/>
      <c r="RYG69" s="615"/>
      <c r="RYH69" s="869"/>
      <c r="RYI69" s="615"/>
      <c r="RYJ69" s="615"/>
      <c r="RYK69" s="615"/>
      <c r="RYL69" s="615"/>
      <c r="RYM69" s="615"/>
      <c r="RYN69" s="615"/>
      <c r="RYO69" s="615"/>
      <c r="RYP69" s="615"/>
      <c r="RYQ69" s="615"/>
      <c r="RYR69" s="1420"/>
      <c r="RYS69" s="1420"/>
      <c r="RYT69" s="1420"/>
      <c r="RYU69" s="868"/>
      <c r="RYV69" s="615"/>
      <c r="RYW69" s="615"/>
      <c r="RYX69" s="615"/>
      <c r="RYY69" s="869"/>
      <c r="RYZ69" s="615"/>
      <c r="RZA69" s="615"/>
      <c r="RZB69" s="615"/>
      <c r="RZC69" s="615"/>
      <c r="RZD69" s="615"/>
      <c r="RZE69" s="615"/>
      <c r="RZF69" s="615"/>
      <c r="RZG69" s="615"/>
      <c r="RZH69" s="615"/>
      <c r="RZI69" s="1420"/>
      <c r="RZJ69" s="1420"/>
      <c r="RZK69" s="1420"/>
      <c r="RZL69" s="868"/>
      <c r="RZM69" s="615"/>
      <c r="RZN69" s="615"/>
      <c r="RZO69" s="615"/>
      <c r="RZP69" s="869"/>
      <c r="RZQ69" s="615"/>
      <c r="RZR69" s="615"/>
      <c r="RZS69" s="615"/>
      <c r="RZT69" s="615"/>
      <c r="RZU69" s="615"/>
      <c r="RZV69" s="615"/>
      <c r="RZW69" s="615"/>
      <c r="RZX69" s="615"/>
      <c r="RZY69" s="615"/>
      <c r="RZZ69" s="1420"/>
      <c r="SAA69" s="1420"/>
      <c r="SAB69" s="1420"/>
      <c r="SAC69" s="868"/>
      <c r="SAD69" s="615"/>
      <c r="SAE69" s="615"/>
      <c r="SAF69" s="615"/>
      <c r="SAG69" s="869"/>
      <c r="SAH69" s="615"/>
      <c r="SAI69" s="615"/>
      <c r="SAJ69" s="615"/>
      <c r="SAK69" s="615"/>
      <c r="SAL69" s="615"/>
      <c r="SAM69" s="615"/>
      <c r="SAN69" s="615"/>
      <c r="SAO69" s="615"/>
      <c r="SAP69" s="615"/>
      <c r="SAQ69" s="1420"/>
      <c r="SAR69" s="1420"/>
      <c r="SAS69" s="1420"/>
      <c r="SAT69" s="868"/>
      <c r="SAU69" s="615"/>
      <c r="SAV69" s="615"/>
      <c r="SAW69" s="615"/>
      <c r="SAX69" s="869"/>
      <c r="SAY69" s="615"/>
      <c r="SAZ69" s="615"/>
      <c r="SBA69" s="615"/>
      <c r="SBB69" s="615"/>
      <c r="SBC69" s="615"/>
      <c r="SBD69" s="615"/>
      <c r="SBE69" s="615"/>
      <c r="SBF69" s="615"/>
      <c r="SBG69" s="615"/>
      <c r="SBH69" s="1420"/>
      <c r="SBI69" s="1420"/>
      <c r="SBJ69" s="1420"/>
      <c r="SBK69" s="868"/>
      <c r="SBL69" s="615"/>
      <c r="SBM69" s="615"/>
      <c r="SBN69" s="615"/>
      <c r="SBO69" s="869"/>
      <c r="SBP69" s="615"/>
      <c r="SBQ69" s="615"/>
      <c r="SBR69" s="615"/>
      <c r="SBS69" s="615"/>
      <c r="SBT69" s="615"/>
      <c r="SBU69" s="615"/>
      <c r="SBV69" s="615"/>
      <c r="SBW69" s="615"/>
      <c r="SBX69" s="615"/>
      <c r="SBY69" s="1420"/>
      <c r="SBZ69" s="1420"/>
      <c r="SCA69" s="1420"/>
      <c r="SCB69" s="868"/>
      <c r="SCC69" s="615"/>
      <c r="SCD69" s="615"/>
      <c r="SCE69" s="615"/>
      <c r="SCF69" s="869"/>
      <c r="SCG69" s="615"/>
      <c r="SCH69" s="615"/>
      <c r="SCI69" s="615"/>
      <c r="SCJ69" s="615"/>
      <c r="SCK69" s="615"/>
      <c r="SCL69" s="615"/>
      <c r="SCM69" s="615"/>
      <c r="SCN69" s="615"/>
      <c r="SCO69" s="615"/>
      <c r="SCP69" s="1420"/>
      <c r="SCQ69" s="1420"/>
      <c r="SCR69" s="1420"/>
      <c r="SCS69" s="868"/>
      <c r="SCT69" s="615"/>
      <c r="SCU69" s="615"/>
      <c r="SCV69" s="615"/>
      <c r="SCW69" s="869"/>
      <c r="SCX69" s="615"/>
      <c r="SCY69" s="615"/>
      <c r="SCZ69" s="615"/>
      <c r="SDA69" s="615"/>
      <c r="SDB69" s="615"/>
      <c r="SDC69" s="615"/>
      <c r="SDD69" s="615"/>
      <c r="SDE69" s="615"/>
      <c r="SDF69" s="615"/>
      <c r="SDG69" s="1420"/>
      <c r="SDH69" s="1420"/>
      <c r="SDI69" s="1420"/>
      <c r="SDJ69" s="868"/>
      <c r="SDK69" s="615"/>
      <c r="SDL69" s="615"/>
      <c r="SDM69" s="615"/>
      <c r="SDN69" s="869"/>
      <c r="SDO69" s="615"/>
      <c r="SDP69" s="615"/>
      <c r="SDQ69" s="615"/>
      <c r="SDR69" s="615"/>
      <c r="SDS69" s="615"/>
      <c r="SDT69" s="615"/>
      <c r="SDU69" s="615"/>
      <c r="SDV69" s="615"/>
      <c r="SDW69" s="615"/>
      <c r="SDX69" s="1420"/>
      <c r="SDY69" s="1420"/>
      <c r="SDZ69" s="1420"/>
      <c r="SEA69" s="868"/>
      <c r="SEB69" s="615"/>
      <c r="SEC69" s="615"/>
      <c r="SED69" s="615"/>
      <c r="SEE69" s="869"/>
      <c r="SEF69" s="615"/>
      <c r="SEG69" s="615"/>
      <c r="SEH69" s="615"/>
      <c r="SEI69" s="615"/>
      <c r="SEJ69" s="615"/>
      <c r="SEK69" s="615"/>
      <c r="SEL69" s="615"/>
      <c r="SEM69" s="615"/>
      <c r="SEN69" s="615"/>
      <c r="SEO69" s="1420"/>
      <c r="SEP69" s="1420"/>
      <c r="SEQ69" s="1420"/>
      <c r="SER69" s="868"/>
      <c r="SES69" s="615"/>
      <c r="SET69" s="615"/>
      <c r="SEU69" s="615"/>
      <c r="SEV69" s="869"/>
      <c r="SEW69" s="615"/>
      <c r="SEX69" s="615"/>
      <c r="SEY69" s="615"/>
      <c r="SEZ69" s="615"/>
      <c r="SFA69" s="615"/>
      <c r="SFB69" s="615"/>
      <c r="SFC69" s="615"/>
      <c r="SFD69" s="615"/>
      <c r="SFE69" s="615"/>
      <c r="SFF69" s="1420"/>
      <c r="SFG69" s="1420"/>
      <c r="SFH69" s="1420"/>
      <c r="SFI69" s="868"/>
      <c r="SFJ69" s="615"/>
      <c r="SFK69" s="615"/>
      <c r="SFL69" s="615"/>
      <c r="SFM69" s="869"/>
      <c r="SFN69" s="615"/>
      <c r="SFO69" s="615"/>
      <c r="SFP69" s="615"/>
      <c r="SFQ69" s="615"/>
      <c r="SFR69" s="615"/>
      <c r="SFS69" s="615"/>
      <c r="SFT69" s="615"/>
      <c r="SFU69" s="615"/>
      <c r="SFV69" s="615"/>
      <c r="SFW69" s="1420"/>
      <c r="SFX69" s="1420"/>
      <c r="SFY69" s="1420"/>
      <c r="SFZ69" s="868"/>
      <c r="SGA69" s="615"/>
      <c r="SGB69" s="615"/>
      <c r="SGC69" s="615"/>
      <c r="SGD69" s="869"/>
      <c r="SGE69" s="615"/>
      <c r="SGF69" s="615"/>
      <c r="SGG69" s="615"/>
      <c r="SGH69" s="615"/>
      <c r="SGI69" s="615"/>
      <c r="SGJ69" s="615"/>
      <c r="SGK69" s="615"/>
      <c r="SGL69" s="615"/>
      <c r="SGM69" s="615"/>
      <c r="SGN69" s="1420"/>
      <c r="SGO69" s="1420"/>
      <c r="SGP69" s="1420"/>
      <c r="SGQ69" s="868"/>
      <c r="SGR69" s="615"/>
      <c r="SGS69" s="615"/>
      <c r="SGT69" s="615"/>
      <c r="SGU69" s="869"/>
      <c r="SGV69" s="615"/>
      <c r="SGW69" s="615"/>
      <c r="SGX69" s="615"/>
      <c r="SGY69" s="615"/>
      <c r="SGZ69" s="615"/>
      <c r="SHA69" s="615"/>
      <c r="SHB69" s="615"/>
      <c r="SHC69" s="615"/>
      <c r="SHD69" s="615"/>
      <c r="SHE69" s="1420"/>
      <c r="SHF69" s="1420"/>
      <c r="SHG69" s="1420"/>
      <c r="SHH69" s="868"/>
      <c r="SHI69" s="615"/>
      <c r="SHJ69" s="615"/>
      <c r="SHK69" s="615"/>
      <c r="SHL69" s="869"/>
      <c r="SHM69" s="615"/>
      <c r="SHN69" s="615"/>
      <c r="SHO69" s="615"/>
      <c r="SHP69" s="615"/>
      <c r="SHQ69" s="615"/>
      <c r="SHR69" s="615"/>
      <c r="SHS69" s="615"/>
      <c r="SHT69" s="615"/>
      <c r="SHU69" s="615"/>
      <c r="SHV69" s="1420"/>
      <c r="SHW69" s="1420"/>
      <c r="SHX69" s="1420"/>
      <c r="SHY69" s="868"/>
      <c r="SHZ69" s="615"/>
      <c r="SIA69" s="615"/>
      <c r="SIB69" s="615"/>
      <c r="SIC69" s="869"/>
      <c r="SID69" s="615"/>
      <c r="SIE69" s="615"/>
      <c r="SIF69" s="615"/>
      <c r="SIG69" s="615"/>
      <c r="SIH69" s="615"/>
      <c r="SII69" s="615"/>
      <c r="SIJ69" s="615"/>
      <c r="SIK69" s="615"/>
      <c r="SIL69" s="615"/>
      <c r="SIM69" s="1420"/>
      <c r="SIN69" s="1420"/>
      <c r="SIO69" s="1420"/>
      <c r="SIP69" s="868"/>
      <c r="SIQ69" s="615"/>
      <c r="SIR69" s="615"/>
      <c r="SIS69" s="615"/>
      <c r="SIT69" s="869"/>
      <c r="SIU69" s="615"/>
      <c r="SIV69" s="615"/>
      <c r="SIW69" s="615"/>
      <c r="SIX69" s="615"/>
      <c r="SIY69" s="615"/>
      <c r="SIZ69" s="615"/>
      <c r="SJA69" s="615"/>
      <c r="SJB69" s="615"/>
      <c r="SJC69" s="615"/>
      <c r="SJD69" s="1420"/>
      <c r="SJE69" s="1420"/>
      <c r="SJF69" s="1420"/>
      <c r="SJG69" s="868"/>
      <c r="SJH69" s="615"/>
      <c r="SJI69" s="615"/>
      <c r="SJJ69" s="615"/>
      <c r="SJK69" s="869"/>
      <c r="SJL69" s="615"/>
      <c r="SJM69" s="615"/>
      <c r="SJN69" s="615"/>
      <c r="SJO69" s="615"/>
      <c r="SJP69" s="615"/>
      <c r="SJQ69" s="615"/>
      <c r="SJR69" s="615"/>
      <c r="SJS69" s="615"/>
      <c r="SJT69" s="615"/>
      <c r="SJU69" s="1420"/>
      <c r="SJV69" s="1420"/>
      <c r="SJW69" s="1420"/>
      <c r="SJX69" s="868"/>
      <c r="SJY69" s="615"/>
      <c r="SJZ69" s="615"/>
      <c r="SKA69" s="615"/>
      <c r="SKB69" s="869"/>
      <c r="SKC69" s="615"/>
      <c r="SKD69" s="615"/>
      <c r="SKE69" s="615"/>
      <c r="SKF69" s="615"/>
      <c r="SKG69" s="615"/>
      <c r="SKH69" s="615"/>
      <c r="SKI69" s="615"/>
      <c r="SKJ69" s="615"/>
      <c r="SKK69" s="615"/>
      <c r="SKL69" s="1420"/>
      <c r="SKM69" s="1420"/>
      <c r="SKN69" s="1420"/>
      <c r="SKO69" s="868"/>
      <c r="SKP69" s="615"/>
      <c r="SKQ69" s="615"/>
      <c r="SKR69" s="615"/>
      <c r="SKS69" s="869"/>
      <c r="SKT69" s="615"/>
      <c r="SKU69" s="615"/>
      <c r="SKV69" s="615"/>
      <c r="SKW69" s="615"/>
      <c r="SKX69" s="615"/>
      <c r="SKY69" s="615"/>
      <c r="SKZ69" s="615"/>
      <c r="SLA69" s="615"/>
      <c r="SLB69" s="615"/>
      <c r="SLC69" s="1420"/>
      <c r="SLD69" s="1420"/>
      <c r="SLE69" s="1420"/>
      <c r="SLF69" s="868"/>
      <c r="SLG69" s="615"/>
      <c r="SLH69" s="615"/>
      <c r="SLI69" s="615"/>
      <c r="SLJ69" s="869"/>
      <c r="SLK69" s="615"/>
      <c r="SLL69" s="615"/>
      <c r="SLM69" s="615"/>
      <c r="SLN69" s="615"/>
      <c r="SLO69" s="615"/>
      <c r="SLP69" s="615"/>
      <c r="SLQ69" s="615"/>
      <c r="SLR69" s="615"/>
      <c r="SLS69" s="615"/>
      <c r="SLT69" s="1420"/>
      <c r="SLU69" s="1420"/>
      <c r="SLV69" s="1420"/>
      <c r="SLW69" s="868"/>
      <c r="SLX69" s="615"/>
      <c r="SLY69" s="615"/>
      <c r="SLZ69" s="615"/>
      <c r="SMA69" s="869"/>
      <c r="SMB69" s="615"/>
      <c r="SMC69" s="615"/>
      <c r="SMD69" s="615"/>
      <c r="SME69" s="615"/>
      <c r="SMF69" s="615"/>
      <c r="SMG69" s="615"/>
      <c r="SMH69" s="615"/>
      <c r="SMI69" s="615"/>
      <c r="SMJ69" s="615"/>
      <c r="SMK69" s="1420"/>
      <c r="SML69" s="1420"/>
      <c r="SMM69" s="1420"/>
      <c r="SMN69" s="868"/>
      <c r="SMO69" s="615"/>
      <c r="SMP69" s="615"/>
      <c r="SMQ69" s="615"/>
      <c r="SMR69" s="869"/>
      <c r="SMS69" s="615"/>
      <c r="SMT69" s="615"/>
      <c r="SMU69" s="615"/>
      <c r="SMV69" s="615"/>
      <c r="SMW69" s="615"/>
      <c r="SMX69" s="615"/>
      <c r="SMY69" s="615"/>
      <c r="SMZ69" s="615"/>
      <c r="SNA69" s="615"/>
      <c r="SNB69" s="1420"/>
      <c r="SNC69" s="1420"/>
      <c r="SND69" s="1420"/>
      <c r="SNE69" s="868"/>
      <c r="SNF69" s="615"/>
      <c r="SNG69" s="615"/>
      <c r="SNH69" s="615"/>
      <c r="SNI69" s="869"/>
      <c r="SNJ69" s="615"/>
      <c r="SNK69" s="615"/>
      <c r="SNL69" s="615"/>
      <c r="SNM69" s="615"/>
      <c r="SNN69" s="615"/>
      <c r="SNO69" s="615"/>
      <c r="SNP69" s="615"/>
      <c r="SNQ69" s="615"/>
      <c r="SNR69" s="615"/>
      <c r="SNS69" s="1420"/>
      <c r="SNT69" s="1420"/>
      <c r="SNU69" s="1420"/>
      <c r="SNV69" s="868"/>
      <c r="SNW69" s="615"/>
      <c r="SNX69" s="615"/>
      <c r="SNY69" s="615"/>
      <c r="SNZ69" s="869"/>
      <c r="SOA69" s="615"/>
      <c r="SOB69" s="615"/>
      <c r="SOC69" s="615"/>
      <c r="SOD69" s="615"/>
      <c r="SOE69" s="615"/>
      <c r="SOF69" s="615"/>
      <c r="SOG69" s="615"/>
      <c r="SOH69" s="615"/>
      <c r="SOI69" s="615"/>
      <c r="SOJ69" s="1420"/>
      <c r="SOK69" s="1420"/>
      <c r="SOL69" s="1420"/>
      <c r="SOM69" s="868"/>
      <c r="SON69" s="615"/>
      <c r="SOO69" s="615"/>
      <c r="SOP69" s="615"/>
      <c r="SOQ69" s="869"/>
      <c r="SOR69" s="615"/>
      <c r="SOS69" s="615"/>
      <c r="SOT69" s="615"/>
      <c r="SOU69" s="615"/>
      <c r="SOV69" s="615"/>
      <c r="SOW69" s="615"/>
      <c r="SOX69" s="615"/>
      <c r="SOY69" s="615"/>
      <c r="SOZ69" s="615"/>
      <c r="SPA69" s="1420"/>
      <c r="SPB69" s="1420"/>
      <c r="SPC69" s="1420"/>
      <c r="SPD69" s="868"/>
      <c r="SPE69" s="615"/>
      <c r="SPF69" s="615"/>
      <c r="SPG69" s="615"/>
      <c r="SPH69" s="869"/>
      <c r="SPI69" s="615"/>
      <c r="SPJ69" s="615"/>
      <c r="SPK69" s="615"/>
      <c r="SPL69" s="615"/>
      <c r="SPM69" s="615"/>
      <c r="SPN69" s="615"/>
      <c r="SPO69" s="615"/>
      <c r="SPP69" s="615"/>
      <c r="SPQ69" s="615"/>
      <c r="SPR69" s="1420"/>
      <c r="SPS69" s="1420"/>
      <c r="SPT69" s="1420"/>
      <c r="SPU69" s="868"/>
      <c r="SPV69" s="615"/>
      <c r="SPW69" s="615"/>
      <c r="SPX69" s="615"/>
      <c r="SPY69" s="869"/>
      <c r="SPZ69" s="615"/>
      <c r="SQA69" s="615"/>
      <c r="SQB69" s="615"/>
      <c r="SQC69" s="615"/>
      <c r="SQD69" s="615"/>
      <c r="SQE69" s="615"/>
      <c r="SQF69" s="615"/>
      <c r="SQG69" s="615"/>
      <c r="SQH69" s="615"/>
      <c r="SQI69" s="1420"/>
      <c r="SQJ69" s="1420"/>
      <c r="SQK69" s="1420"/>
      <c r="SQL69" s="868"/>
      <c r="SQM69" s="615"/>
      <c r="SQN69" s="615"/>
      <c r="SQO69" s="615"/>
      <c r="SQP69" s="869"/>
      <c r="SQQ69" s="615"/>
      <c r="SQR69" s="615"/>
      <c r="SQS69" s="615"/>
      <c r="SQT69" s="615"/>
      <c r="SQU69" s="615"/>
      <c r="SQV69" s="615"/>
      <c r="SQW69" s="615"/>
      <c r="SQX69" s="615"/>
      <c r="SQY69" s="615"/>
      <c r="SQZ69" s="1420"/>
      <c r="SRA69" s="1420"/>
      <c r="SRB69" s="1420"/>
      <c r="SRC69" s="868"/>
      <c r="SRD69" s="615"/>
      <c r="SRE69" s="615"/>
      <c r="SRF69" s="615"/>
      <c r="SRG69" s="869"/>
      <c r="SRH69" s="615"/>
      <c r="SRI69" s="615"/>
      <c r="SRJ69" s="615"/>
      <c r="SRK69" s="615"/>
      <c r="SRL69" s="615"/>
      <c r="SRM69" s="615"/>
      <c r="SRN69" s="615"/>
      <c r="SRO69" s="615"/>
      <c r="SRP69" s="615"/>
      <c r="SRQ69" s="1420"/>
      <c r="SRR69" s="1420"/>
      <c r="SRS69" s="1420"/>
      <c r="SRT69" s="868"/>
      <c r="SRU69" s="615"/>
      <c r="SRV69" s="615"/>
      <c r="SRW69" s="615"/>
      <c r="SRX69" s="869"/>
      <c r="SRY69" s="615"/>
      <c r="SRZ69" s="615"/>
      <c r="SSA69" s="615"/>
      <c r="SSB69" s="615"/>
      <c r="SSC69" s="615"/>
      <c r="SSD69" s="615"/>
      <c r="SSE69" s="615"/>
      <c r="SSF69" s="615"/>
      <c r="SSG69" s="615"/>
      <c r="SSH69" s="1420"/>
      <c r="SSI69" s="1420"/>
      <c r="SSJ69" s="1420"/>
      <c r="SSK69" s="868"/>
      <c r="SSL69" s="615"/>
      <c r="SSM69" s="615"/>
      <c r="SSN69" s="615"/>
      <c r="SSO69" s="869"/>
      <c r="SSP69" s="615"/>
      <c r="SSQ69" s="615"/>
      <c r="SSR69" s="615"/>
      <c r="SSS69" s="615"/>
      <c r="SST69" s="615"/>
      <c r="SSU69" s="615"/>
      <c r="SSV69" s="615"/>
      <c r="SSW69" s="615"/>
      <c r="SSX69" s="615"/>
      <c r="SSY69" s="1420"/>
      <c r="SSZ69" s="1420"/>
      <c r="STA69" s="1420"/>
      <c r="STB69" s="868"/>
      <c r="STC69" s="615"/>
      <c r="STD69" s="615"/>
      <c r="STE69" s="615"/>
      <c r="STF69" s="869"/>
      <c r="STG69" s="615"/>
      <c r="STH69" s="615"/>
      <c r="STI69" s="615"/>
      <c r="STJ69" s="615"/>
      <c r="STK69" s="615"/>
      <c r="STL69" s="615"/>
      <c r="STM69" s="615"/>
      <c r="STN69" s="615"/>
      <c r="STO69" s="615"/>
      <c r="STP69" s="1420"/>
      <c r="STQ69" s="1420"/>
      <c r="STR69" s="1420"/>
      <c r="STS69" s="868"/>
      <c r="STT69" s="615"/>
      <c r="STU69" s="615"/>
      <c r="STV69" s="615"/>
      <c r="STW69" s="869"/>
      <c r="STX69" s="615"/>
      <c r="STY69" s="615"/>
      <c r="STZ69" s="615"/>
      <c r="SUA69" s="615"/>
      <c r="SUB69" s="615"/>
      <c r="SUC69" s="615"/>
      <c r="SUD69" s="615"/>
      <c r="SUE69" s="615"/>
      <c r="SUF69" s="615"/>
      <c r="SUG69" s="1420"/>
      <c r="SUH69" s="1420"/>
      <c r="SUI69" s="1420"/>
      <c r="SUJ69" s="868"/>
      <c r="SUK69" s="615"/>
      <c r="SUL69" s="615"/>
      <c r="SUM69" s="615"/>
      <c r="SUN69" s="869"/>
      <c r="SUO69" s="615"/>
      <c r="SUP69" s="615"/>
      <c r="SUQ69" s="615"/>
      <c r="SUR69" s="615"/>
      <c r="SUS69" s="615"/>
      <c r="SUT69" s="615"/>
      <c r="SUU69" s="615"/>
      <c r="SUV69" s="615"/>
      <c r="SUW69" s="615"/>
      <c r="SUX69" s="1420"/>
      <c r="SUY69" s="1420"/>
      <c r="SUZ69" s="1420"/>
      <c r="SVA69" s="868"/>
      <c r="SVB69" s="615"/>
      <c r="SVC69" s="615"/>
      <c r="SVD69" s="615"/>
      <c r="SVE69" s="869"/>
      <c r="SVF69" s="615"/>
      <c r="SVG69" s="615"/>
      <c r="SVH69" s="615"/>
      <c r="SVI69" s="615"/>
      <c r="SVJ69" s="615"/>
      <c r="SVK69" s="615"/>
      <c r="SVL69" s="615"/>
      <c r="SVM69" s="615"/>
      <c r="SVN69" s="615"/>
      <c r="SVO69" s="1420"/>
      <c r="SVP69" s="1420"/>
      <c r="SVQ69" s="1420"/>
      <c r="SVR69" s="868"/>
      <c r="SVS69" s="615"/>
      <c r="SVT69" s="615"/>
      <c r="SVU69" s="615"/>
      <c r="SVV69" s="869"/>
      <c r="SVW69" s="615"/>
      <c r="SVX69" s="615"/>
      <c r="SVY69" s="615"/>
      <c r="SVZ69" s="615"/>
      <c r="SWA69" s="615"/>
      <c r="SWB69" s="615"/>
      <c r="SWC69" s="615"/>
      <c r="SWD69" s="615"/>
      <c r="SWE69" s="615"/>
      <c r="SWF69" s="1420"/>
      <c r="SWG69" s="1420"/>
      <c r="SWH69" s="1420"/>
      <c r="SWI69" s="868"/>
      <c r="SWJ69" s="615"/>
      <c r="SWK69" s="615"/>
      <c r="SWL69" s="615"/>
      <c r="SWM69" s="869"/>
      <c r="SWN69" s="615"/>
      <c r="SWO69" s="615"/>
      <c r="SWP69" s="615"/>
      <c r="SWQ69" s="615"/>
      <c r="SWR69" s="615"/>
      <c r="SWS69" s="615"/>
      <c r="SWT69" s="615"/>
      <c r="SWU69" s="615"/>
      <c r="SWV69" s="615"/>
      <c r="SWW69" s="1420"/>
      <c r="SWX69" s="1420"/>
      <c r="SWY69" s="1420"/>
      <c r="SWZ69" s="868"/>
      <c r="SXA69" s="615"/>
      <c r="SXB69" s="615"/>
      <c r="SXC69" s="615"/>
      <c r="SXD69" s="869"/>
      <c r="SXE69" s="615"/>
      <c r="SXF69" s="615"/>
      <c r="SXG69" s="615"/>
      <c r="SXH69" s="615"/>
      <c r="SXI69" s="615"/>
      <c r="SXJ69" s="615"/>
      <c r="SXK69" s="615"/>
      <c r="SXL69" s="615"/>
      <c r="SXM69" s="615"/>
      <c r="SXN69" s="1420"/>
      <c r="SXO69" s="1420"/>
      <c r="SXP69" s="1420"/>
      <c r="SXQ69" s="868"/>
      <c r="SXR69" s="615"/>
      <c r="SXS69" s="615"/>
      <c r="SXT69" s="615"/>
      <c r="SXU69" s="869"/>
      <c r="SXV69" s="615"/>
      <c r="SXW69" s="615"/>
      <c r="SXX69" s="615"/>
      <c r="SXY69" s="615"/>
      <c r="SXZ69" s="615"/>
      <c r="SYA69" s="615"/>
      <c r="SYB69" s="615"/>
      <c r="SYC69" s="615"/>
      <c r="SYD69" s="615"/>
      <c r="SYE69" s="1420"/>
      <c r="SYF69" s="1420"/>
      <c r="SYG69" s="1420"/>
      <c r="SYH69" s="868"/>
      <c r="SYI69" s="615"/>
      <c r="SYJ69" s="615"/>
      <c r="SYK69" s="615"/>
      <c r="SYL69" s="869"/>
      <c r="SYM69" s="615"/>
      <c r="SYN69" s="615"/>
      <c r="SYO69" s="615"/>
      <c r="SYP69" s="615"/>
      <c r="SYQ69" s="615"/>
      <c r="SYR69" s="615"/>
      <c r="SYS69" s="615"/>
      <c r="SYT69" s="615"/>
      <c r="SYU69" s="615"/>
      <c r="SYV69" s="1420"/>
      <c r="SYW69" s="1420"/>
      <c r="SYX69" s="1420"/>
      <c r="SYY69" s="868"/>
      <c r="SYZ69" s="615"/>
      <c r="SZA69" s="615"/>
      <c r="SZB69" s="615"/>
      <c r="SZC69" s="869"/>
      <c r="SZD69" s="615"/>
      <c r="SZE69" s="615"/>
      <c r="SZF69" s="615"/>
      <c r="SZG69" s="615"/>
      <c r="SZH69" s="615"/>
      <c r="SZI69" s="615"/>
      <c r="SZJ69" s="615"/>
      <c r="SZK69" s="615"/>
      <c r="SZL69" s="615"/>
      <c r="SZM69" s="1420"/>
      <c r="SZN69" s="1420"/>
      <c r="SZO69" s="1420"/>
      <c r="SZP69" s="868"/>
      <c r="SZQ69" s="615"/>
      <c r="SZR69" s="615"/>
      <c r="SZS69" s="615"/>
      <c r="SZT69" s="869"/>
      <c r="SZU69" s="615"/>
      <c r="SZV69" s="615"/>
      <c r="SZW69" s="615"/>
      <c r="SZX69" s="615"/>
      <c r="SZY69" s="615"/>
      <c r="SZZ69" s="615"/>
      <c r="TAA69" s="615"/>
      <c r="TAB69" s="615"/>
      <c r="TAC69" s="615"/>
      <c r="TAD69" s="1420"/>
      <c r="TAE69" s="1420"/>
      <c r="TAF69" s="1420"/>
      <c r="TAG69" s="868"/>
      <c r="TAH69" s="615"/>
      <c r="TAI69" s="615"/>
      <c r="TAJ69" s="615"/>
      <c r="TAK69" s="869"/>
      <c r="TAL69" s="615"/>
      <c r="TAM69" s="615"/>
      <c r="TAN69" s="615"/>
      <c r="TAO69" s="615"/>
      <c r="TAP69" s="615"/>
      <c r="TAQ69" s="615"/>
      <c r="TAR69" s="615"/>
      <c r="TAS69" s="615"/>
      <c r="TAT69" s="615"/>
      <c r="TAU69" s="1420"/>
      <c r="TAV69" s="1420"/>
      <c r="TAW69" s="1420"/>
      <c r="TAX69" s="868"/>
      <c r="TAY69" s="615"/>
      <c r="TAZ69" s="615"/>
      <c r="TBA69" s="615"/>
      <c r="TBB69" s="869"/>
      <c r="TBC69" s="615"/>
      <c r="TBD69" s="615"/>
      <c r="TBE69" s="615"/>
      <c r="TBF69" s="615"/>
      <c r="TBG69" s="615"/>
      <c r="TBH69" s="615"/>
      <c r="TBI69" s="615"/>
      <c r="TBJ69" s="615"/>
      <c r="TBK69" s="615"/>
      <c r="TBL69" s="1420"/>
      <c r="TBM69" s="1420"/>
      <c r="TBN69" s="1420"/>
      <c r="TBO69" s="868"/>
      <c r="TBP69" s="615"/>
      <c r="TBQ69" s="615"/>
      <c r="TBR69" s="615"/>
      <c r="TBS69" s="869"/>
      <c r="TBT69" s="615"/>
      <c r="TBU69" s="615"/>
      <c r="TBV69" s="615"/>
      <c r="TBW69" s="615"/>
      <c r="TBX69" s="615"/>
      <c r="TBY69" s="615"/>
      <c r="TBZ69" s="615"/>
      <c r="TCA69" s="615"/>
      <c r="TCB69" s="615"/>
      <c r="TCC69" s="1420"/>
      <c r="TCD69" s="1420"/>
      <c r="TCE69" s="1420"/>
      <c r="TCF69" s="868"/>
      <c r="TCG69" s="615"/>
      <c r="TCH69" s="615"/>
      <c r="TCI69" s="615"/>
      <c r="TCJ69" s="869"/>
      <c r="TCK69" s="615"/>
      <c r="TCL69" s="615"/>
      <c r="TCM69" s="615"/>
      <c r="TCN69" s="615"/>
      <c r="TCO69" s="615"/>
      <c r="TCP69" s="615"/>
      <c r="TCQ69" s="615"/>
      <c r="TCR69" s="615"/>
      <c r="TCS69" s="615"/>
      <c r="TCT69" s="1420"/>
      <c r="TCU69" s="1420"/>
      <c r="TCV69" s="1420"/>
      <c r="TCW69" s="868"/>
      <c r="TCX69" s="615"/>
      <c r="TCY69" s="615"/>
      <c r="TCZ69" s="615"/>
      <c r="TDA69" s="869"/>
      <c r="TDB69" s="615"/>
      <c r="TDC69" s="615"/>
      <c r="TDD69" s="615"/>
      <c r="TDE69" s="615"/>
      <c r="TDF69" s="615"/>
      <c r="TDG69" s="615"/>
      <c r="TDH69" s="615"/>
      <c r="TDI69" s="615"/>
      <c r="TDJ69" s="615"/>
      <c r="TDK69" s="1420"/>
      <c r="TDL69" s="1420"/>
      <c r="TDM69" s="1420"/>
      <c r="TDN69" s="868"/>
      <c r="TDO69" s="615"/>
      <c r="TDP69" s="615"/>
      <c r="TDQ69" s="615"/>
      <c r="TDR69" s="869"/>
      <c r="TDS69" s="615"/>
      <c r="TDT69" s="615"/>
      <c r="TDU69" s="615"/>
      <c r="TDV69" s="615"/>
      <c r="TDW69" s="615"/>
      <c r="TDX69" s="615"/>
      <c r="TDY69" s="615"/>
      <c r="TDZ69" s="615"/>
      <c r="TEA69" s="615"/>
      <c r="TEB69" s="1420"/>
      <c r="TEC69" s="1420"/>
      <c r="TED69" s="1420"/>
      <c r="TEE69" s="868"/>
      <c r="TEF69" s="615"/>
      <c r="TEG69" s="615"/>
      <c r="TEH69" s="615"/>
      <c r="TEI69" s="869"/>
      <c r="TEJ69" s="615"/>
      <c r="TEK69" s="615"/>
      <c r="TEL69" s="615"/>
      <c r="TEM69" s="615"/>
      <c r="TEN69" s="615"/>
      <c r="TEO69" s="615"/>
      <c r="TEP69" s="615"/>
      <c r="TEQ69" s="615"/>
      <c r="TER69" s="615"/>
      <c r="TES69" s="1420"/>
      <c r="TET69" s="1420"/>
      <c r="TEU69" s="1420"/>
      <c r="TEV69" s="868"/>
      <c r="TEW69" s="615"/>
      <c r="TEX69" s="615"/>
      <c r="TEY69" s="615"/>
      <c r="TEZ69" s="869"/>
      <c r="TFA69" s="615"/>
      <c r="TFB69" s="615"/>
      <c r="TFC69" s="615"/>
      <c r="TFD69" s="615"/>
      <c r="TFE69" s="615"/>
      <c r="TFF69" s="615"/>
      <c r="TFG69" s="615"/>
      <c r="TFH69" s="615"/>
      <c r="TFI69" s="615"/>
      <c r="TFJ69" s="1420"/>
      <c r="TFK69" s="1420"/>
      <c r="TFL69" s="1420"/>
      <c r="TFM69" s="868"/>
      <c r="TFN69" s="615"/>
      <c r="TFO69" s="615"/>
      <c r="TFP69" s="615"/>
      <c r="TFQ69" s="869"/>
      <c r="TFR69" s="615"/>
      <c r="TFS69" s="615"/>
      <c r="TFT69" s="615"/>
      <c r="TFU69" s="615"/>
      <c r="TFV69" s="615"/>
      <c r="TFW69" s="615"/>
      <c r="TFX69" s="615"/>
      <c r="TFY69" s="615"/>
      <c r="TFZ69" s="615"/>
      <c r="TGA69" s="1420"/>
      <c r="TGB69" s="1420"/>
      <c r="TGC69" s="1420"/>
      <c r="TGD69" s="868"/>
      <c r="TGE69" s="615"/>
      <c r="TGF69" s="615"/>
      <c r="TGG69" s="615"/>
      <c r="TGH69" s="869"/>
      <c r="TGI69" s="615"/>
      <c r="TGJ69" s="615"/>
      <c r="TGK69" s="615"/>
      <c r="TGL69" s="615"/>
      <c r="TGM69" s="615"/>
      <c r="TGN69" s="615"/>
      <c r="TGO69" s="615"/>
      <c r="TGP69" s="615"/>
      <c r="TGQ69" s="615"/>
      <c r="TGR69" s="1420"/>
      <c r="TGS69" s="1420"/>
      <c r="TGT69" s="1420"/>
      <c r="TGU69" s="868"/>
      <c r="TGV69" s="615"/>
      <c r="TGW69" s="615"/>
      <c r="TGX69" s="615"/>
      <c r="TGY69" s="869"/>
      <c r="TGZ69" s="615"/>
      <c r="THA69" s="615"/>
      <c r="THB69" s="615"/>
      <c r="THC69" s="615"/>
      <c r="THD69" s="615"/>
      <c r="THE69" s="615"/>
      <c r="THF69" s="615"/>
      <c r="THG69" s="615"/>
      <c r="THH69" s="615"/>
      <c r="THI69" s="1420"/>
      <c r="THJ69" s="1420"/>
      <c r="THK69" s="1420"/>
      <c r="THL69" s="868"/>
      <c r="THM69" s="615"/>
      <c r="THN69" s="615"/>
      <c r="THO69" s="615"/>
      <c r="THP69" s="869"/>
      <c r="THQ69" s="615"/>
      <c r="THR69" s="615"/>
      <c r="THS69" s="615"/>
      <c r="THT69" s="615"/>
      <c r="THU69" s="615"/>
      <c r="THV69" s="615"/>
      <c r="THW69" s="615"/>
      <c r="THX69" s="615"/>
      <c r="THY69" s="615"/>
      <c r="THZ69" s="1420"/>
      <c r="TIA69" s="1420"/>
      <c r="TIB69" s="1420"/>
      <c r="TIC69" s="868"/>
      <c r="TID69" s="615"/>
      <c r="TIE69" s="615"/>
      <c r="TIF69" s="615"/>
      <c r="TIG69" s="869"/>
      <c r="TIH69" s="615"/>
      <c r="TII69" s="615"/>
      <c r="TIJ69" s="615"/>
      <c r="TIK69" s="615"/>
      <c r="TIL69" s="615"/>
      <c r="TIM69" s="615"/>
      <c r="TIN69" s="615"/>
      <c r="TIO69" s="615"/>
      <c r="TIP69" s="615"/>
      <c r="TIQ69" s="1420"/>
      <c r="TIR69" s="1420"/>
      <c r="TIS69" s="1420"/>
      <c r="TIT69" s="868"/>
      <c r="TIU69" s="615"/>
      <c r="TIV69" s="615"/>
      <c r="TIW69" s="615"/>
      <c r="TIX69" s="869"/>
      <c r="TIY69" s="615"/>
      <c r="TIZ69" s="615"/>
      <c r="TJA69" s="615"/>
      <c r="TJB69" s="615"/>
      <c r="TJC69" s="615"/>
      <c r="TJD69" s="615"/>
      <c r="TJE69" s="615"/>
      <c r="TJF69" s="615"/>
      <c r="TJG69" s="615"/>
      <c r="TJH69" s="1420"/>
      <c r="TJI69" s="1420"/>
      <c r="TJJ69" s="1420"/>
      <c r="TJK69" s="868"/>
      <c r="TJL69" s="615"/>
      <c r="TJM69" s="615"/>
      <c r="TJN69" s="615"/>
      <c r="TJO69" s="869"/>
      <c r="TJP69" s="615"/>
      <c r="TJQ69" s="615"/>
      <c r="TJR69" s="615"/>
      <c r="TJS69" s="615"/>
      <c r="TJT69" s="615"/>
      <c r="TJU69" s="615"/>
      <c r="TJV69" s="615"/>
      <c r="TJW69" s="615"/>
      <c r="TJX69" s="615"/>
      <c r="TJY69" s="1420"/>
      <c r="TJZ69" s="1420"/>
      <c r="TKA69" s="1420"/>
      <c r="TKB69" s="868"/>
      <c r="TKC69" s="615"/>
      <c r="TKD69" s="615"/>
      <c r="TKE69" s="615"/>
      <c r="TKF69" s="869"/>
      <c r="TKG69" s="615"/>
      <c r="TKH69" s="615"/>
      <c r="TKI69" s="615"/>
      <c r="TKJ69" s="615"/>
      <c r="TKK69" s="615"/>
      <c r="TKL69" s="615"/>
      <c r="TKM69" s="615"/>
      <c r="TKN69" s="615"/>
      <c r="TKO69" s="615"/>
      <c r="TKP69" s="1420"/>
      <c r="TKQ69" s="1420"/>
      <c r="TKR69" s="1420"/>
      <c r="TKS69" s="868"/>
      <c r="TKT69" s="615"/>
      <c r="TKU69" s="615"/>
      <c r="TKV69" s="615"/>
      <c r="TKW69" s="869"/>
      <c r="TKX69" s="615"/>
      <c r="TKY69" s="615"/>
      <c r="TKZ69" s="615"/>
      <c r="TLA69" s="615"/>
      <c r="TLB69" s="615"/>
      <c r="TLC69" s="615"/>
      <c r="TLD69" s="615"/>
      <c r="TLE69" s="615"/>
      <c r="TLF69" s="615"/>
      <c r="TLG69" s="1420"/>
      <c r="TLH69" s="1420"/>
      <c r="TLI69" s="1420"/>
      <c r="TLJ69" s="868"/>
      <c r="TLK69" s="615"/>
      <c r="TLL69" s="615"/>
      <c r="TLM69" s="615"/>
      <c r="TLN69" s="869"/>
      <c r="TLO69" s="615"/>
      <c r="TLP69" s="615"/>
      <c r="TLQ69" s="615"/>
      <c r="TLR69" s="615"/>
      <c r="TLS69" s="615"/>
      <c r="TLT69" s="615"/>
      <c r="TLU69" s="615"/>
      <c r="TLV69" s="615"/>
      <c r="TLW69" s="615"/>
      <c r="TLX69" s="1420"/>
      <c r="TLY69" s="1420"/>
      <c r="TLZ69" s="1420"/>
      <c r="TMA69" s="868"/>
      <c r="TMB69" s="615"/>
      <c r="TMC69" s="615"/>
      <c r="TMD69" s="615"/>
      <c r="TME69" s="869"/>
      <c r="TMF69" s="615"/>
      <c r="TMG69" s="615"/>
      <c r="TMH69" s="615"/>
      <c r="TMI69" s="615"/>
      <c r="TMJ69" s="615"/>
      <c r="TMK69" s="615"/>
      <c r="TML69" s="615"/>
      <c r="TMM69" s="615"/>
      <c r="TMN69" s="615"/>
      <c r="TMO69" s="1420"/>
      <c r="TMP69" s="1420"/>
      <c r="TMQ69" s="1420"/>
      <c r="TMR69" s="868"/>
      <c r="TMS69" s="615"/>
      <c r="TMT69" s="615"/>
      <c r="TMU69" s="615"/>
      <c r="TMV69" s="869"/>
      <c r="TMW69" s="615"/>
      <c r="TMX69" s="615"/>
      <c r="TMY69" s="615"/>
      <c r="TMZ69" s="615"/>
      <c r="TNA69" s="615"/>
      <c r="TNB69" s="615"/>
      <c r="TNC69" s="615"/>
      <c r="TND69" s="615"/>
      <c r="TNE69" s="615"/>
      <c r="TNF69" s="1420"/>
      <c r="TNG69" s="1420"/>
      <c r="TNH69" s="1420"/>
      <c r="TNI69" s="868"/>
      <c r="TNJ69" s="615"/>
      <c r="TNK69" s="615"/>
      <c r="TNL69" s="615"/>
      <c r="TNM69" s="869"/>
      <c r="TNN69" s="615"/>
      <c r="TNO69" s="615"/>
      <c r="TNP69" s="615"/>
      <c r="TNQ69" s="615"/>
      <c r="TNR69" s="615"/>
      <c r="TNS69" s="615"/>
      <c r="TNT69" s="615"/>
      <c r="TNU69" s="615"/>
      <c r="TNV69" s="615"/>
      <c r="TNW69" s="1420"/>
      <c r="TNX69" s="1420"/>
      <c r="TNY69" s="1420"/>
      <c r="TNZ69" s="868"/>
      <c r="TOA69" s="615"/>
      <c r="TOB69" s="615"/>
      <c r="TOC69" s="615"/>
      <c r="TOD69" s="869"/>
      <c r="TOE69" s="615"/>
      <c r="TOF69" s="615"/>
      <c r="TOG69" s="615"/>
      <c r="TOH69" s="615"/>
      <c r="TOI69" s="615"/>
      <c r="TOJ69" s="615"/>
      <c r="TOK69" s="615"/>
      <c r="TOL69" s="615"/>
      <c r="TOM69" s="615"/>
      <c r="TON69" s="1420"/>
      <c r="TOO69" s="1420"/>
      <c r="TOP69" s="1420"/>
      <c r="TOQ69" s="868"/>
      <c r="TOR69" s="615"/>
      <c r="TOS69" s="615"/>
      <c r="TOT69" s="615"/>
      <c r="TOU69" s="869"/>
      <c r="TOV69" s="615"/>
      <c r="TOW69" s="615"/>
      <c r="TOX69" s="615"/>
      <c r="TOY69" s="615"/>
      <c r="TOZ69" s="615"/>
      <c r="TPA69" s="615"/>
      <c r="TPB69" s="615"/>
      <c r="TPC69" s="615"/>
      <c r="TPD69" s="615"/>
      <c r="TPE69" s="1420"/>
      <c r="TPF69" s="1420"/>
      <c r="TPG69" s="1420"/>
      <c r="TPH69" s="868"/>
      <c r="TPI69" s="615"/>
      <c r="TPJ69" s="615"/>
      <c r="TPK69" s="615"/>
      <c r="TPL69" s="869"/>
      <c r="TPM69" s="615"/>
      <c r="TPN69" s="615"/>
      <c r="TPO69" s="615"/>
      <c r="TPP69" s="615"/>
      <c r="TPQ69" s="615"/>
      <c r="TPR69" s="615"/>
      <c r="TPS69" s="615"/>
      <c r="TPT69" s="615"/>
      <c r="TPU69" s="615"/>
      <c r="TPV69" s="1420"/>
      <c r="TPW69" s="1420"/>
      <c r="TPX69" s="1420"/>
      <c r="TPY69" s="868"/>
      <c r="TPZ69" s="615"/>
      <c r="TQA69" s="615"/>
      <c r="TQB69" s="615"/>
      <c r="TQC69" s="869"/>
      <c r="TQD69" s="615"/>
      <c r="TQE69" s="615"/>
      <c r="TQF69" s="615"/>
      <c r="TQG69" s="615"/>
      <c r="TQH69" s="615"/>
      <c r="TQI69" s="615"/>
      <c r="TQJ69" s="615"/>
      <c r="TQK69" s="615"/>
      <c r="TQL69" s="615"/>
      <c r="TQM69" s="1420"/>
      <c r="TQN69" s="1420"/>
      <c r="TQO69" s="1420"/>
      <c r="TQP69" s="868"/>
      <c r="TQQ69" s="615"/>
      <c r="TQR69" s="615"/>
      <c r="TQS69" s="615"/>
      <c r="TQT69" s="869"/>
      <c r="TQU69" s="615"/>
      <c r="TQV69" s="615"/>
      <c r="TQW69" s="615"/>
      <c r="TQX69" s="615"/>
      <c r="TQY69" s="615"/>
      <c r="TQZ69" s="615"/>
      <c r="TRA69" s="615"/>
      <c r="TRB69" s="615"/>
      <c r="TRC69" s="615"/>
      <c r="TRD69" s="1420"/>
      <c r="TRE69" s="1420"/>
      <c r="TRF69" s="1420"/>
      <c r="TRG69" s="868"/>
      <c r="TRH69" s="615"/>
      <c r="TRI69" s="615"/>
      <c r="TRJ69" s="615"/>
      <c r="TRK69" s="869"/>
      <c r="TRL69" s="615"/>
      <c r="TRM69" s="615"/>
      <c r="TRN69" s="615"/>
      <c r="TRO69" s="615"/>
      <c r="TRP69" s="615"/>
      <c r="TRQ69" s="615"/>
      <c r="TRR69" s="615"/>
      <c r="TRS69" s="615"/>
      <c r="TRT69" s="615"/>
      <c r="TRU69" s="1420"/>
      <c r="TRV69" s="1420"/>
      <c r="TRW69" s="1420"/>
      <c r="TRX69" s="868"/>
      <c r="TRY69" s="615"/>
      <c r="TRZ69" s="615"/>
      <c r="TSA69" s="615"/>
      <c r="TSB69" s="869"/>
      <c r="TSC69" s="615"/>
      <c r="TSD69" s="615"/>
      <c r="TSE69" s="615"/>
      <c r="TSF69" s="615"/>
      <c r="TSG69" s="615"/>
      <c r="TSH69" s="615"/>
      <c r="TSI69" s="615"/>
      <c r="TSJ69" s="615"/>
      <c r="TSK69" s="615"/>
      <c r="TSL69" s="1420"/>
      <c r="TSM69" s="1420"/>
      <c r="TSN69" s="1420"/>
      <c r="TSO69" s="868"/>
      <c r="TSP69" s="615"/>
      <c r="TSQ69" s="615"/>
      <c r="TSR69" s="615"/>
      <c r="TSS69" s="869"/>
      <c r="TST69" s="615"/>
      <c r="TSU69" s="615"/>
      <c r="TSV69" s="615"/>
      <c r="TSW69" s="615"/>
      <c r="TSX69" s="615"/>
      <c r="TSY69" s="615"/>
      <c r="TSZ69" s="615"/>
      <c r="TTA69" s="615"/>
      <c r="TTB69" s="615"/>
      <c r="TTC69" s="1420"/>
      <c r="TTD69" s="1420"/>
      <c r="TTE69" s="1420"/>
      <c r="TTF69" s="868"/>
      <c r="TTG69" s="615"/>
      <c r="TTH69" s="615"/>
      <c r="TTI69" s="615"/>
      <c r="TTJ69" s="869"/>
      <c r="TTK69" s="615"/>
      <c r="TTL69" s="615"/>
      <c r="TTM69" s="615"/>
      <c r="TTN69" s="615"/>
      <c r="TTO69" s="615"/>
      <c r="TTP69" s="615"/>
      <c r="TTQ69" s="615"/>
      <c r="TTR69" s="615"/>
      <c r="TTS69" s="615"/>
      <c r="TTT69" s="1420"/>
      <c r="TTU69" s="1420"/>
      <c r="TTV69" s="1420"/>
      <c r="TTW69" s="868"/>
      <c r="TTX69" s="615"/>
      <c r="TTY69" s="615"/>
      <c r="TTZ69" s="615"/>
      <c r="TUA69" s="869"/>
      <c r="TUB69" s="615"/>
      <c r="TUC69" s="615"/>
      <c r="TUD69" s="615"/>
      <c r="TUE69" s="615"/>
      <c r="TUF69" s="615"/>
      <c r="TUG69" s="615"/>
      <c r="TUH69" s="615"/>
      <c r="TUI69" s="615"/>
      <c r="TUJ69" s="615"/>
      <c r="TUK69" s="1420"/>
      <c r="TUL69" s="1420"/>
      <c r="TUM69" s="1420"/>
      <c r="TUN69" s="868"/>
      <c r="TUO69" s="615"/>
      <c r="TUP69" s="615"/>
      <c r="TUQ69" s="615"/>
      <c r="TUR69" s="869"/>
      <c r="TUS69" s="615"/>
      <c r="TUT69" s="615"/>
      <c r="TUU69" s="615"/>
      <c r="TUV69" s="615"/>
      <c r="TUW69" s="615"/>
      <c r="TUX69" s="615"/>
      <c r="TUY69" s="615"/>
      <c r="TUZ69" s="615"/>
      <c r="TVA69" s="615"/>
      <c r="TVB69" s="1420"/>
      <c r="TVC69" s="1420"/>
      <c r="TVD69" s="1420"/>
      <c r="TVE69" s="868"/>
      <c r="TVF69" s="615"/>
      <c r="TVG69" s="615"/>
      <c r="TVH69" s="615"/>
      <c r="TVI69" s="869"/>
      <c r="TVJ69" s="615"/>
      <c r="TVK69" s="615"/>
      <c r="TVL69" s="615"/>
      <c r="TVM69" s="615"/>
      <c r="TVN69" s="615"/>
      <c r="TVO69" s="615"/>
      <c r="TVP69" s="615"/>
      <c r="TVQ69" s="615"/>
      <c r="TVR69" s="615"/>
      <c r="TVS69" s="1420"/>
      <c r="TVT69" s="1420"/>
      <c r="TVU69" s="1420"/>
      <c r="TVV69" s="868"/>
      <c r="TVW69" s="615"/>
      <c r="TVX69" s="615"/>
      <c r="TVY69" s="615"/>
      <c r="TVZ69" s="869"/>
      <c r="TWA69" s="615"/>
      <c r="TWB69" s="615"/>
      <c r="TWC69" s="615"/>
      <c r="TWD69" s="615"/>
      <c r="TWE69" s="615"/>
      <c r="TWF69" s="615"/>
      <c r="TWG69" s="615"/>
      <c r="TWH69" s="615"/>
      <c r="TWI69" s="615"/>
      <c r="TWJ69" s="1420"/>
      <c r="TWK69" s="1420"/>
      <c r="TWL69" s="1420"/>
      <c r="TWM69" s="868"/>
      <c r="TWN69" s="615"/>
      <c r="TWO69" s="615"/>
      <c r="TWP69" s="615"/>
      <c r="TWQ69" s="869"/>
      <c r="TWR69" s="615"/>
      <c r="TWS69" s="615"/>
      <c r="TWT69" s="615"/>
      <c r="TWU69" s="615"/>
      <c r="TWV69" s="615"/>
      <c r="TWW69" s="615"/>
      <c r="TWX69" s="615"/>
      <c r="TWY69" s="615"/>
      <c r="TWZ69" s="615"/>
      <c r="TXA69" s="1420"/>
      <c r="TXB69" s="1420"/>
      <c r="TXC69" s="1420"/>
      <c r="TXD69" s="868"/>
      <c r="TXE69" s="615"/>
      <c r="TXF69" s="615"/>
      <c r="TXG69" s="615"/>
      <c r="TXH69" s="869"/>
      <c r="TXI69" s="615"/>
      <c r="TXJ69" s="615"/>
      <c r="TXK69" s="615"/>
      <c r="TXL69" s="615"/>
      <c r="TXM69" s="615"/>
      <c r="TXN69" s="615"/>
      <c r="TXO69" s="615"/>
      <c r="TXP69" s="615"/>
      <c r="TXQ69" s="615"/>
      <c r="TXR69" s="1420"/>
      <c r="TXS69" s="1420"/>
      <c r="TXT69" s="1420"/>
      <c r="TXU69" s="868"/>
      <c r="TXV69" s="615"/>
      <c r="TXW69" s="615"/>
      <c r="TXX69" s="615"/>
      <c r="TXY69" s="869"/>
      <c r="TXZ69" s="615"/>
      <c r="TYA69" s="615"/>
      <c r="TYB69" s="615"/>
      <c r="TYC69" s="615"/>
      <c r="TYD69" s="615"/>
      <c r="TYE69" s="615"/>
      <c r="TYF69" s="615"/>
      <c r="TYG69" s="615"/>
      <c r="TYH69" s="615"/>
      <c r="TYI69" s="1420"/>
      <c r="TYJ69" s="1420"/>
      <c r="TYK69" s="1420"/>
      <c r="TYL69" s="868"/>
      <c r="TYM69" s="615"/>
      <c r="TYN69" s="615"/>
      <c r="TYO69" s="615"/>
      <c r="TYP69" s="869"/>
      <c r="TYQ69" s="615"/>
      <c r="TYR69" s="615"/>
      <c r="TYS69" s="615"/>
      <c r="TYT69" s="615"/>
      <c r="TYU69" s="615"/>
      <c r="TYV69" s="615"/>
      <c r="TYW69" s="615"/>
      <c r="TYX69" s="615"/>
      <c r="TYY69" s="615"/>
      <c r="TYZ69" s="1420"/>
      <c r="TZA69" s="1420"/>
      <c r="TZB69" s="1420"/>
      <c r="TZC69" s="868"/>
      <c r="TZD69" s="615"/>
      <c r="TZE69" s="615"/>
      <c r="TZF69" s="615"/>
      <c r="TZG69" s="869"/>
      <c r="TZH69" s="615"/>
      <c r="TZI69" s="615"/>
      <c r="TZJ69" s="615"/>
      <c r="TZK69" s="615"/>
      <c r="TZL69" s="615"/>
      <c r="TZM69" s="615"/>
      <c r="TZN69" s="615"/>
      <c r="TZO69" s="615"/>
      <c r="TZP69" s="615"/>
      <c r="TZQ69" s="1420"/>
      <c r="TZR69" s="1420"/>
      <c r="TZS69" s="1420"/>
      <c r="TZT69" s="868"/>
      <c r="TZU69" s="615"/>
      <c r="TZV69" s="615"/>
      <c r="TZW69" s="615"/>
      <c r="TZX69" s="869"/>
      <c r="TZY69" s="615"/>
      <c r="TZZ69" s="615"/>
      <c r="UAA69" s="615"/>
      <c r="UAB69" s="615"/>
      <c r="UAC69" s="615"/>
      <c r="UAD69" s="615"/>
      <c r="UAE69" s="615"/>
      <c r="UAF69" s="615"/>
      <c r="UAG69" s="615"/>
      <c r="UAH69" s="1420"/>
      <c r="UAI69" s="1420"/>
      <c r="UAJ69" s="1420"/>
      <c r="UAK69" s="868"/>
      <c r="UAL69" s="615"/>
      <c r="UAM69" s="615"/>
      <c r="UAN69" s="615"/>
      <c r="UAO69" s="869"/>
      <c r="UAP69" s="615"/>
      <c r="UAQ69" s="615"/>
      <c r="UAR69" s="615"/>
      <c r="UAS69" s="615"/>
      <c r="UAT69" s="615"/>
      <c r="UAU69" s="615"/>
      <c r="UAV69" s="615"/>
      <c r="UAW69" s="615"/>
      <c r="UAX69" s="615"/>
      <c r="UAY69" s="1420"/>
      <c r="UAZ69" s="1420"/>
      <c r="UBA69" s="1420"/>
      <c r="UBB69" s="868"/>
      <c r="UBC69" s="615"/>
      <c r="UBD69" s="615"/>
      <c r="UBE69" s="615"/>
      <c r="UBF69" s="869"/>
      <c r="UBG69" s="615"/>
      <c r="UBH69" s="615"/>
      <c r="UBI69" s="615"/>
      <c r="UBJ69" s="615"/>
      <c r="UBK69" s="615"/>
      <c r="UBL69" s="615"/>
      <c r="UBM69" s="615"/>
      <c r="UBN69" s="615"/>
      <c r="UBO69" s="615"/>
      <c r="UBP69" s="1420"/>
      <c r="UBQ69" s="1420"/>
      <c r="UBR69" s="1420"/>
      <c r="UBS69" s="868"/>
      <c r="UBT69" s="615"/>
      <c r="UBU69" s="615"/>
      <c r="UBV69" s="615"/>
      <c r="UBW69" s="869"/>
      <c r="UBX69" s="615"/>
      <c r="UBY69" s="615"/>
      <c r="UBZ69" s="615"/>
      <c r="UCA69" s="615"/>
      <c r="UCB69" s="615"/>
      <c r="UCC69" s="615"/>
      <c r="UCD69" s="615"/>
      <c r="UCE69" s="615"/>
      <c r="UCF69" s="615"/>
      <c r="UCG69" s="1420"/>
      <c r="UCH69" s="1420"/>
      <c r="UCI69" s="1420"/>
      <c r="UCJ69" s="868"/>
      <c r="UCK69" s="615"/>
      <c r="UCL69" s="615"/>
      <c r="UCM69" s="615"/>
      <c r="UCN69" s="869"/>
      <c r="UCO69" s="615"/>
      <c r="UCP69" s="615"/>
      <c r="UCQ69" s="615"/>
      <c r="UCR69" s="615"/>
      <c r="UCS69" s="615"/>
      <c r="UCT69" s="615"/>
      <c r="UCU69" s="615"/>
      <c r="UCV69" s="615"/>
      <c r="UCW69" s="615"/>
      <c r="UCX69" s="1420"/>
      <c r="UCY69" s="1420"/>
      <c r="UCZ69" s="1420"/>
      <c r="UDA69" s="868"/>
      <c r="UDB69" s="615"/>
      <c r="UDC69" s="615"/>
      <c r="UDD69" s="615"/>
      <c r="UDE69" s="869"/>
      <c r="UDF69" s="615"/>
      <c r="UDG69" s="615"/>
      <c r="UDH69" s="615"/>
      <c r="UDI69" s="615"/>
      <c r="UDJ69" s="615"/>
      <c r="UDK69" s="615"/>
      <c r="UDL69" s="615"/>
      <c r="UDM69" s="615"/>
      <c r="UDN69" s="615"/>
      <c r="UDO69" s="1420"/>
      <c r="UDP69" s="1420"/>
      <c r="UDQ69" s="1420"/>
      <c r="UDR69" s="868"/>
      <c r="UDS69" s="615"/>
      <c r="UDT69" s="615"/>
      <c r="UDU69" s="615"/>
      <c r="UDV69" s="869"/>
      <c r="UDW69" s="615"/>
      <c r="UDX69" s="615"/>
      <c r="UDY69" s="615"/>
      <c r="UDZ69" s="615"/>
      <c r="UEA69" s="615"/>
      <c r="UEB69" s="615"/>
      <c r="UEC69" s="615"/>
      <c r="UED69" s="615"/>
      <c r="UEE69" s="615"/>
      <c r="UEF69" s="1420"/>
      <c r="UEG69" s="1420"/>
      <c r="UEH69" s="1420"/>
      <c r="UEI69" s="868"/>
      <c r="UEJ69" s="615"/>
      <c r="UEK69" s="615"/>
      <c r="UEL69" s="615"/>
      <c r="UEM69" s="869"/>
      <c r="UEN69" s="615"/>
      <c r="UEO69" s="615"/>
      <c r="UEP69" s="615"/>
      <c r="UEQ69" s="615"/>
      <c r="UER69" s="615"/>
      <c r="UES69" s="615"/>
      <c r="UET69" s="615"/>
      <c r="UEU69" s="615"/>
      <c r="UEV69" s="615"/>
      <c r="UEW69" s="1420"/>
      <c r="UEX69" s="1420"/>
      <c r="UEY69" s="1420"/>
      <c r="UEZ69" s="868"/>
      <c r="UFA69" s="615"/>
      <c r="UFB69" s="615"/>
      <c r="UFC69" s="615"/>
      <c r="UFD69" s="869"/>
      <c r="UFE69" s="615"/>
      <c r="UFF69" s="615"/>
      <c r="UFG69" s="615"/>
      <c r="UFH69" s="615"/>
      <c r="UFI69" s="615"/>
      <c r="UFJ69" s="615"/>
      <c r="UFK69" s="615"/>
      <c r="UFL69" s="615"/>
      <c r="UFM69" s="615"/>
      <c r="UFN69" s="1420"/>
      <c r="UFO69" s="1420"/>
      <c r="UFP69" s="1420"/>
      <c r="UFQ69" s="868"/>
      <c r="UFR69" s="615"/>
      <c r="UFS69" s="615"/>
      <c r="UFT69" s="615"/>
      <c r="UFU69" s="869"/>
      <c r="UFV69" s="615"/>
      <c r="UFW69" s="615"/>
      <c r="UFX69" s="615"/>
      <c r="UFY69" s="615"/>
      <c r="UFZ69" s="615"/>
      <c r="UGA69" s="615"/>
      <c r="UGB69" s="615"/>
      <c r="UGC69" s="615"/>
      <c r="UGD69" s="615"/>
      <c r="UGE69" s="1420"/>
      <c r="UGF69" s="1420"/>
      <c r="UGG69" s="1420"/>
      <c r="UGH69" s="868"/>
      <c r="UGI69" s="615"/>
      <c r="UGJ69" s="615"/>
      <c r="UGK69" s="615"/>
      <c r="UGL69" s="869"/>
      <c r="UGM69" s="615"/>
      <c r="UGN69" s="615"/>
      <c r="UGO69" s="615"/>
      <c r="UGP69" s="615"/>
      <c r="UGQ69" s="615"/>
      <c r="UGR69" s="615"/>
      <c r="UGS69" s="615"/>
      <c r="UGT69" s="615"/>
      <c r="UGU69" s="615"/>
      <c r="UGV69" s="1420"/>
      <c r="UGW69" s="1420"/>
      <c r="UGX69" s="1420"/>
      <c r="UGY69" s="868"/>
      <c r="UGZ69" s="615"/>
      <c r="UHA69" s="615"/>
      <c r="UHB69" s="615"/>
      <c r="UHC69" s="869"/>
      <c r="UHD69" s="615"/>
      <c r="UHE69" s="615"/>
      <c r="UHF69" s="615"/>
      <c r="UHG69" s="615"/>
      <c r="UHH69" s="615"/>
      <c r="UHI69" s="615"/>
      <c r="UHJ69" s="615"/>
      <c r="UHK69" s="615"/>
      <c r="UHL69" s="615"/>
      <c r="UHM69" s="1420"/>
      <c r="UHN69" s="1420"/>
      <c r="UHO69" s="1420"/>
      <c r="UHP69" s="868"/>
      <c r="UHQ69" s="615"/>
      <c r="UHR69" s="615"/>
      <c r="UHS69" s="615"/>
      <c r="UHT69" s="869"/>
      <c r="UHU69" s="615"/>
      <c r="UHV69" s="615"/>
      <c r="UHW69" s="615"/>
      <c r="UHX69" s="615"/>
      <c r="UHY69" s="615"/>
      <c r="UHZ69" s="615"/>
      <c r="UIA69" s="615"/>
      <c r="UIB69" s="615"/>
      <c r="UIC69" s="615"/>
      <c r="UID69" s="1420"/>
      <c r="UIE69" s="1420"/>
      <c r="UIF69" s="1420"/>
      <c r="UIG69" s="868"/>
      <c r="UIH69" s="615"/>
      <c r="UII69" s="615"/>
      <c r="UIJ69" s="615"/>
      <c r="UIK69" s="869"/>
      <c r="UIL69" s="615"/>
      <c r="UIM69" s="615"/>
      <c r="UIN69" s="615"/>
      <c r="UIO69" s="615"/>
      <c r="UIP69" s="615"/>
      <c r="UIQ69" s="615"/>
      <c r="UIR69" s="615"/>
      <c r="UIS69" s="615"/>
      <c r="UIT69" s="615"/>
      <c r="UIU69" s="1420"/>
      <c r="UIV69" s="1420"/>
      <c r="UIW69" s="1420"/>
      <c r="UIX69" s="868"/>
      <c r="UIY69" s="615"/>
      <c r="UIZ69" s="615"/>
      <c r="UJA69" s="615"/>
      <c r="UJB69" s="869"/>
      <c r="UJC69" s="615"/>
      <c r="UJD69" s="615"/>
      <c r="UJE69" s="615"/>
      <c r="UJF69" s="615"/>
      <c r="UJG69" s="615"/>
      <c r="UJH69" s="615"/>
      <c r="UJI69" s="615"/>
      <c r="UJJ69" s="615"/>
      <c r="UJK69" s="615"/>
      <c r="UJL69" s="1420"/>
      <c r="UJM69" s="1420"/>
      <c r="UJN69" s="1420"/>
      <c r="UJO69" s="868"/>
      <c r="UJP69" s="615"/>
      <c r="UJQ69" s="615"/>
      <c r="UJR69" s="615"/>
      <c r="UJS69" s="869"/>
      <c r="UJT69" s="615"/>
      <c r="UJU69" s="615"/>
      <c r="UJV69" s="615"/>
      <c r="UJW69" s="615"/>
      <c r="UJX69" s="615"/>
      <c r="UJY69" s="615"/>
      <c r="UJZ69" s="615"/>
      <c r="UKA69" s="615"/>
      <c r="UKB69" s="615"/>
      <c r="UKC69" s="1420"/>
      <c r="UKD69" s="1420"/>
      <c r="UKE69" s="1420"/>
      <c r="UKF69" s="868"/>
      <c r="UKG69" s="615"/>
      <c r="UKH69" s="615"/>
      <c r="UKI69" s="615"/>
      <c r="UKJ69" s="869"/>
      <c r="UKK69" s="615"/>
      <c r="UKL69" s="615"/>
      <c r="UKM69" s="615"/>
      <c r="UKN69" s="615"/>
      <c r="UKO69" s="615"/>
      <c r="UKP69" s="615"/>
      <c r="UKQ69" s="615"/>
      <c r="UKR69" s="615"/>
      <c r="UKS69" s="615"/>
      <c r="UKT69" s="1420"/>
      <c r="UKU69" s="1420"/>
      <c r="UKV69" s="1420"/>
      <c r="UKW69" s="868"/>
      <c r="UKX69" s="615"/>
      <c r="UKY69" s="615"/>
      <c r="UKZ69" s="615"/>
      <c r="ULA69" s="869"/>
      <c r="ULB69" s="615"/>
      <c r="ULC69" s="615"/>
      <c r="ULD69" s="615"/>
      <c r="ULE69" s="615"/>
      <c r="ULF69" s="615"/>
      <c r="ULG69" s="615"/>
      <c r="ULH69" s="615"/>
      <c r="ULI69" s="615"/>
      <c r="ULJ69" s="615"/>
      <c r="ULK69" s="1420"/>
      <c r="ULL69" s="1420"/>
      <c r="ULM69" s="1420"/>
      <c r="ULN69" s="868"/>
      <c r="ULO69" s="615"/>
      <c r="ULP69" s="615"/>
      <c r="ULQ69" s="615"/>
      <c r="ULR69" s="869"/>
      <c r="ULS69" s="615"/>
      <c r="ULT69" s="615"/>
      <c r="ULU69" s="615"/>
      <c r="ULV69" s="615"/>
      <c r="ULW69" s="615"/>
      <c r="ULX69" s="615"/>
      <c r="ULY69" s="615"/>
      <c r="ULZ69" s="615"/>
      <c r="UMA69" s="615"/>
      <c r="UMB69" s="1420"/>
      <c r="UMC69" s="1420"/>
      <c r="UMD69" s="1420"/>
      <c r="UME69" s="868"/>
      <c r="UMF69" s="615"/>
      <c r="UMG69" s="615"/>
      <c r="UMH69" s="615"/>
      <c r="UMI69" s="869"/>
      <c r="UMJ69" s="615"/>
      <c r="UMK69" s="615"/>
      <c r="UML69" s="615"/>
      <c r="UMM69" s="615"/>
      <c r="UMN69" s="615"/>
      <c r="UMO69" s="615"/>
      <c r="UMP69" s="615"/>
      <c r="UMQ69" s="615"/>
      <c r="UMR69" s="615"/>
      <c r="UMS69" s="1420"/>
      <c r="UMT69" s="1420"/>
      <c r="UMU69" s="1420"/>
      <c r="UMV69" s="868"/>
      <c r="UMW69" s="615"/>
      <c r="UMX69" s="615"/>
      <c r="UMY69" s="615"/>
      <c r="UMZ69" s="869"/>
      <c r="UNA69" s="615"/>
      <c r="UNB69" s="615"/>
      <c r="UNC69" s="615"/>
      <c r="UND69" s="615"/>
      <c r="UNE69" s="615"/>
      <c r="UNF69" s="615"/>
      <c r="UNG69" s="615"/>
      <c r="UNH69" s="615"/>
      <c r="UNI69" s="615"/>
      <c r="UNJ69" s="1420"/>
      <c r="UNK69" s="1420"/>
      <c r="UNL69" s="1420"/>
      <c r="UNM69" s="868"/>
      <c r="UNN69" s="615"/>
      <c r="UNO69" s="615"/>
      <c r="UNP69" s="615"/>
      <c r="UNQ69" s="869"/>
      <c r="UNR69" s="615"/>
      <c r="UNS69" s="615"/>
      <c r="UNT69" s="615"/>
      <c r="UNU69" s="615"/>
      <c r="UNV69" s="615"/>
      <c r="UNW69" s="615"/>
      <c r="UNX69" s="615"/>
      <c r="UNY69" s="615"/>
      <c r="UNZ69" s="615"/>
      <c r="UOA69" s="1420"/>
      <c r="UOB69" s="1420"/>
      <c r="UOC69" s="1420"/>
      <c r="UOD69" s="868"/>
      <c r="UOE69" s="615"/>
      <c r="UOF69" s="615"/>
      <c r="UOG69" s="615"/>
      <c r="UOH69" s="869"/>
      <c r="UOI69" s="615"/>
      <c r="UOJ69" s="615"/>
      <c r="UOK69" s="615"/>
      <c r="UOL69" s="615"/>
      <c r="UOM69" s="615"/>
      <c r="UON69" s="615"/>
      <c r="UOO69" s="615"/>
      <c r="UOP69" s="615"/>
      <c r="UOQ69" s="615"/>
      <c r="UOR69" s="1420"/>
      <c r="UOS69" s="1420"/>
      <c r="UOT69" s="1420"/>
      <c r="UOU69" s="868"/>
      <c r="UOV69" s="615"/>
      <c r="UOW69" s="615"/>
      <c r="UOX69" s="615"/>
      <c r="UOY69" s="869"/>
      <c r="UOZ69" s="615"/>
      <c r="UPA69" s="615"/>
      <c r="UPB69" s="615"/>
      <c r="UPC69" s="615"/>
      <c r="UPD69" s="615"/>
      <c r="UPE69" s="615"/>
      <c r="UPF69" s="615"/>
      <c r="UPG69" s="615"/>
      <c r="UPH69" s="615"/>
      <c r="UPI69" s="1420"/>
      <c r="UPJ69" s="1420"/>
      <c r="UPK69" s="1420"/>
      <c r="UPL69" s="868"/>
      <c r="UPM69" s="615"/>
      <c r="UPN69" s="615"/>
      <c r="UPO69" s="615"/>
      <c r="UPP69" s="869"/>
      <c r="UPQ69" s="615"/>
      <c r="UPR69" s="615"/>
      <c r="UPS69" s="615"/>
      <c r="UPT69" s="615"/>
      <c r="UPU69" s="615"/>
      <c r="UPV69" s="615"/>
      <c r="UPW69" s="615"/>
      <c r="UPX69" s="615"/>
      <c r="UPY69" s="615"/>
      <c r="UPZ69" s="1420"/>
      <c r="UQA69" s="1420"/>
      <c r="UQB69" s="1420"/>
      <c r="UQC69" s="868"/>
      <c r="UQD69" s="615"/>
      <c r="UQE69" s="615"/>
      <c r="UQF69" s="615"/>
      <c r="UQG69" s="869"/>
      <c r="UQH69" s="615"/>
      <c r="UQI69" s="615"/>
      <c r="UQJ69" s="615"/>
      <c r="UQK69" s="615"/>
      <c r="UQL69" s="615"/>
      <c r="UQM69" s="615"/>
      <c r="UQN69" s="615"/>
      <c r="UQO69" s="615"/>
      <c r="UQP69" s="615"/>
      <c r="UQQ69" s="1420"/>
      <c r="UQR69" s="1420"/>
      <c r="UQS69" s="1420"/>
      <c r="UQT69" s="868"/>
      <c r="UQU69" s="615"/>
      <c r="UQV69" s="615"/>
      <c r="UQW69" s="615"/>
      <c r="UQX69" s="869"/>
      <c r="UQY69" s="615"/>
      <c r="UQZ69" s="615"/>
      <c r="URA69" s="615"/>
      <c r="URB69" s="615"/>
      <c r="URC69" s="615"/>
      <c r="URD69" s="615"/>
      <c r="URE69" s="615"/>
      <c r="URF69" s="615"/>
      <c r="URG69" s="615"/>
      <c r="URH69" s="1420"/>
      <c r="URI69" s="1420"/>
      <c r="URJ69" s="1420"/>
      <c r="URK69" s="868"/>
      <c r="URL69" s="615"/>
      <c r="URM69" s="615"/>
      <c r="URN69" s="615"/>
      <c r="URO69" s="869"/>
      <c r="URP69" s="615"/>
      <c r="URQ69" s="615"/>
      <c r="URR69" s="615"/>
      <c r="URS69" s="615"/>
      <c r="URT69" s="615"/>
      <c r="URU69" s="615"/>
      <c r="URV69" s="615"/>
      <c r="URW69" s="615"/>
      <c r="URX69" s="615"/>
      <c r="URY69" s="1420"/>
      <c r="URZ69" s="1420"/>
      <c r="USA69" s="1420"/>
      <c r="USB69" s="868"/>
      <c r="USC69" s="615"/>
      <c r="USD69" s="615"/>
      <c r="USE69" s="615"/>
      <c r="USF69" s="869"/>
      <c r="USG69" s="615"/>
      <c r="USH69" s="615"/>
      <c r="USI69" s="615"/>
      <c r="USJ69" s="615"/>
      <c r="USK69" s="615"/>
      <c r="USL69" s="615"/>
      <c r="USM69" s="615"/>
      <c r="USN69" s="615"/>
      <c r="USO69" s="615"/>
      <c r="USP69" s="1420"/>
      <c r="USQ69" s="1420"/>
      <c r="USR69" s="1420"/>
      <c r="USS69" s="868"/>
      <c r="UST69" s="615"/>
      <c r="USU69" s="615"/>
      <c r="USV69" s="615"/>
      <c r="USW69" s="869"/>
      <c r="USX69" s="615"/>
      <c r="USY69" s="615"/>
      <c r="USZ69" s="615"/>
      <c r="UTA69" s="615"/>
      <c r="UTB69" s="615"/>
      <c r="UTC69" s="615"/>
      <c r="UTD69" s="615"/>
      <c r="UTE69" s="615"/>
      <c r="UTF69" s="615"/>
      <c r="UTG69" s="1420"/>
      <c r="UTH69" s="1420"/>
      <c r="UTI69" s="1420"/>
      <c r="UTJ69" s="868"/>
      <c r="UTK69" s="615"/>
      <c r="UTL69" s="615"/>
      <c r="UTM69" s="615"/>
      <c r="UTN69" s="869"/>
      <c r="UTO69" s="615"/>
      <c r="UTP69" s="615"/>
      <c r="UTQ69" s="615"/>
      <c r="UTR69" s="615"/>
      <c r="UTS69" s="615"/>
      <c r="UTT69" s="615"/>
      <c r="UTU69" s="615"/>
      <c r="UTV69" s="615"/>
      <c r="UTW69" s="615"/>
      <c r="UTX69" s="1420"/>
      <c r="UTY69" s="1420"/>
      <c r="UTZ69" s="1420"/>
      <c r="UUA69" s="868"/>
      <c r="UUB69" s="615"/>
      <c r="UUC69" s="615"/>
      <c r="UUD69" s="615"/>
      <c r="UUE69" s="869"/>
      <c r="UUF69" s="615"/>
      <c r="UUG69" s="615"/>
      <c r="UUH69" s="615"/>
      <c r="UUI69" s="615"/>
      <c r="UUJ69" s="615"/>
      <c r="UUK69" s="615"/>
      <c r="UUL69" s="615"/>
      <c r="UUM69" s="615"/>
      <c r="UUN69" s="615"/>
      <c r="UUO69" s="1420"/>
      <c r="UUP69" s="1420"/>
      <c r="UUQ69" s="1420"/>
      <c r="UUR69" s="868"/>
      <c r="UUS69" s="615"/>
      <c r="UUT69" s="615"/>
      <c r="UUU69" s="615"/>
      <c r="UUV69" s="869"/>
      <c r="UUW69" s="615"/>
      <c r="UUX69" s="615"/>
      <c r="UUY69" s="615"/>
      <c r="UUZ69" s="615"/>
      <c r="UVA69" s="615"/>
      <c r="UVB69" s="615"/>
      <c r="UVC69" s="615"/>
      <c r="UVD69" s="615"/>
      <c r="UVE69" s="615"/>
      <c r="UVF69" s="1420"/>
      <c r="UVG69" s="1420"/>
      <c r="UVH69" s="1420"/>
      <c r="UVI69" s="868"/>
      <c r="UVJ69" s="615"/>
      <c r="UVK69" s="615"/>
      <c r="UVL69" s="615"/>
      <c r="UVM69" s="869"/>
      <c r="UVN69" s="615"/>
      <c r="UVO69" s="615"/>
      <c r="UVP69" s="615"/>
      <c r="UVQ69" s="615"/>
      <c r="UVR69" s="615"/>
      <c r="UVS69" s="615"/>
      <c r="UVT69" s="615"/>
      <c r="UVU69" s="615"/>
      <c r="UVV69" s="615"/>
      <c r="UVW69" s="1420"/>
      <c r="UVX69" s="1420"/>
      <c r="UVY69" s="1420"/>
      <c r="UVZ69" s="868"/>
      <c r="UWA69" s="615"/>
      <c r="UWB69" s="615"/>
      <c r="UWC69" s="615"/>
      <c r="UWD69" s="869"/>
      <c r="UWE69" s="615"/>
      <c r="UWF69" s="615"/>
      <c r="UWG69" s="615"/>
      <c r="UWH69" s="615"/>
      <c r="UWI69" s="615"/>
      <c r="UWJ69" s="615"/>
      <c r="UWK69" s="615"/>
      <c r="UWL69" s="615"/>
      <c r="UWM69" s="615"/>
      <c r="UWN69" s="1420"/>
      <c r="UWO69" s="1420"/>
      <c r="UWP69" s="1420"/>
      <c r="UWQ69" s="868"/>
      <c r="UWR69" s="615"/>
      <c r="UWS69" s="615"/>
      <c r="UWT69" s="615"/>
      <c r="UWU69" s="869"/>
      <c r="UWV69" s="615"/>
      <c r="UWW69" s="615"/>
      <c r="UWX69" s="615"/>
      <c r="UWY69" s="615"/>
      <c r="UWZ69" s="615"/>
      <c r="UXA69" s="615"/>
      <c r="UXB69" s="615"/>
      <c r="UXC69" s="615"/>
      <c r="UXD69" s="615"/>
      <c r="UXE69" s="1420"/>
      <c r="UXF69" s="1420"/>
      <c r="UXG69" s="1420"/>
      <c r="UXH69" s="868"/>
      <c r="UXI69" s="615"/>
      <c r="UXJ69" s="615"/>
      <c r="UXK69" s="615"/>
      <c r="UXL69" s="869"/>
      <c r="UXM69" s="615"/>
      <c r="UXN69" s="615"/>
      <c r="UXO69" s="615"/>
      <c r="UXP69" s="615"/>
      <c r="UXQ69" s="615"/>
      <c r="UXR69" s="615"/>
      <c r="UXS69" s="615"/>
      <c r="UXT69" s="615"/>
      <c r="UXU69" s="615"/>
      <c r="UXV69" s="1420"/>
      <c r="UXW69" s="1420"/>
      <c r="UXX69" s="1420"/>
      <c r="UXY69" s="868"/>
      <c r="UXZ69" s="615"/>
      <c r="UYA69" s="615"/>
      <c r="UYB69" s="615"/>
      <c r="UYC69" s="869"/>
      <c r="UYD69" s="615"/>
      <c r="UYE69" s="615"/>
      <c r="UYF69" s="615"/>
      <c r="UYG69" s="615"/>
      <c r="UYH69" s="615"/>
      <c r="UYI69" s="615"/>
      <c r="UYJ69" s="615"/>
      <c r="UYK69" s="615"/>
      <c r="UYL69" s="615"/>
      <c r="UYM69" s="1420"/>
      <c r="UYN69" s="1420"/>
      <c r="UYO69" s="1420"/>
      <c r="UYP69" s="868"/>
      <c r="UYQ69" s="615"/>
      <c r="UYR69" s="615"/>
      <c r="UYS69" s="615"/>
      <c r="UYT69" s="869"/>
      <c r="UYU69" s="615"/>
      <c r="UYV69" s="615"/>
      <c r="UYW69" s="615"/>
      <c r="UYX69" s="615"/>
      <c r="UYY69" s="615"/>
      <c r="UYZ69" s="615"/>
      <c r="UZA69" s="615"/>
      <c r="UZB69" s="615"/>
      <c r="UZC69" s="615"/>
      <c r="UZD69" s="1420"/>
      <c r="UZE69" s="1420"/>
      <c r="UZF69" s="1420"/>
      <c r="UZG69" s="868"/>
      <c r="UZH69" s="615"/>
      <c r="UZI69" s="615"/>
      <c r="UZJ69" s="615"/>
      <c r="UZK69" s="869"/>
      <c r="UZL69" s="615"/>
      <c r="UZM69" s="615"/>
      <c r="UZN69" s="615"/>
      <c r="UZO69" s="615"/>
      <c r="UZP69" s="615"/>
      <c r="UZQ69" s="615"/>
      <c r="UZR69" s="615"/>
      <c r="UZS69" s="615"/>
      <c r="UZT69" s="615"/>
      <c r="UZU69" s="1420"/>
      <c r="UZV69" s="1420"/>
      <c r="UZW69" s="1420"/>
      <c r="UZX69" s="868"/>
      <c r="UZY69" s="615"/>
      <c r="UZZ69" s="615"/>
      <c r="VAA69" s="615"/>
      <c r="VAB69" s="869"/>
      <c r="VAC69" s="615"/>
      <c r="VAD69" s="615"/>
      <c r="VAE69" s="615"/>
      <c r="VAF69" s="615"/>
      <c r="VAG69" s="615"/>
      <c r="VAH69" s="615"/>
      <c r="VAI69" s="615"/>
      <c r="VAJ69" s="615"/>
      <c r="VAK69" s="615"/>
      <c r="VAL69" s="1420"/>
      <c r="VAM69" s="1420"/>
      <c r="VAN69" s="1420"/>
      <c r="VAO69" s="868"/>
      <c r="VAP69" s="615"/>
      <c r="VAQ69" s="615"/>
      <c r="VAR69" s="615"/>
      <c r="VAS69" s="869"/>
      <c r="VAT69" s="615"/>
      <c r="VAU69" s="615"/>
      <c r="VAV69" s="615"/>
      <c r="VAW69" s="615"/>
      <c r="VAX69" s="615"/>
      <c r="VAY69" s="615"/>
      <c r="VAZ69" s="615"/>
      <c r="VBA69" s="615"/>
      <c r="VBB69" s="615"/>
      <c r="VBC69" s="1420"/>
      <c r="VBD69" s="1420"/>
      <c r="VBE69" s="1420"/>
      <c r="VBF69" s="868"/>
      <c r="VBG69" s="615"/>
      <c r="VBH69" s="615"/>
      <c r="VBI69" s="615"/>
      <c r="VBJ69" s="869"/>
      <c r="VBK69" s="615"/>
      <c r="VBL69" s="615"/>
      <c r="VBM69" s="615"/>
      <c r="VBN69" s="615"/>
      <c r="VBO69" s="615"/>
      <c r="VBP69" s="615"/>
      <c r="VBQ69" s="615"/>
      <c r="VBR69" s="615"/>
      <c r="VBS69" s="615"/>
      <c r="VBT69" s="1420"/>
      <c r="VBU69" s="1420"/>
      <c r="VBV69" s="1420"/>
      <c r="VBW69" s="868"/>
      <c r="VBX69" s="615"/>
      <c r="VBY69" s="615"/>
      <c r="VBZ69" s="615"/>
      <c r="VCA69" s="869"/>
      <c r="VCB69" s="615"/>
      <c r="VCC69" s="615"/>
      <c r="VCD69" s="615"/>
      <c r="VCE69" s="615"/>
      <c r="VCF69" s="615"/>
      <c r="VCG69" s="615"/>
      <c r="VCH69" s="615"/>
      <c r="VCI69" s="615"/>
      <c r="VCJ69" s="615"/>
      <c r="VCK69" s="1420"/>
      <c r="VCL69" s="1420"/>
      <c r="VCM69" s="1420"/>
      <c r="VCN69" s="868"/>
      <c r="VCO69" s="615"/>
      <c r="VCP69" s="615"/>
      <c r="VCQ69" s="615"/>
      <c r="VCR69" s="869"/>
      <c r="VCS69" s="615"/>
      <c r="VCT69" s="615"/>
      <c r="VCU69" s="615"/>
      <c r="VCV69" s="615"/>
      <c r="VCW69" s="615"/>
      <c r="VCX69" s="615"/>
      <c r="VCY69" s="615"/>
      <c r="VCZ69" s="615"/>
      <c r="VDA69" s="615"/>
      <c r="VDB69" s="1420"/>
      <c r="VDC69" s="1420"/>
      <c r="VDD69" s="1420"/>
      <c r="VDE69" s="868"/>
      <c r="VDF69" s="615"/>
      <c r="VDG69" s="615"/>
      <c r="VDH69" s="615"/>
      <c r="VDI69" s="869"/>
      <c r="VDJ69" s="615"/>
      <c r="VDK69" s="615"/>
      <c r="VDL69" s="615"/>
      <c r="VDM69" s="615"/>
      <c r="VDN69" s="615"/>
      <c r="VDO69" s="615"/>
      <c r="VDP69" s="615"/>
      <c r="VDQ69" s="615"/>
      <c r="VDR69" s="615"/>
      <c r="VDS69" s="1420"/>
      <c r="VDT69" s="1420"/>
      <c r="VDU69" s="1420"/>
      <c r="VDV69" s="868"/>
      <c r="VDW69" s="615"/>
      <c r="VDX69" s="615"/>
      <c r="VDY69" s="615"/>
      <c r="VDZ69" s="869"/>
      <c r="VEA69" s="615"/>
      <c r="VEB69" s="615"/>
      <c r="VEC69" s="615"/>
      <c r="VED69" s="615"/>
      <c r="VEE69" s="615"/>
      <c r="VEF69" s="615"/>
      <c r="VEG69" s="615"/>
      <c r="VEH69" s="615"/>
      <c r="VEI69" s="615"/>
      <c r="VEJ69" s="1420"/>
      <c r="VEK69" s="1420"/>
      <c r="VEL69" s="1420"/>
      <c r="VEM69" s="868"/>
      <c r="VEN69" s="615"/>
      <c r="VEO69" s="615"/>
      <c r="VEP69" s="615"/>
      <c r="VEQ69" s="869"/>
      <c r="VER69" s="615"/>
      <c r="VES69" s="615"/>
      <c r="VET69" s="615"/>
      <c r="VEU69" s="615"/>
      <c r="VEV69" s="615"/>
      <c r="VEW69" s="615"/>
      <c r="VEX69" s="615"/>
      <c r="VEY69" s="615"/>
      <c r="VEZ69" s="615"/>
      <c r="VFA69" s="1420"/>
      <c r="VFB69" s="1420"/>
      <c r="VFC69" s="1420"/>
      <c r="VFD69" s="868"/>
      <c r="VFE69" s="615"/>
      <c r="VFF69" s="615"/>
      <c r="VFG69" s="615"/>
      <c r="VFH69" s="869"/>
      <c r="VFI69" s="615"/>
      <c r="VFJ69" s="615"/>
      <c r="VFK69" s="615"/>
      <c r="VFL69" s="615"/>
      <c r="VFM69" s="615"/>
      <c r="VFN69" s="615"/>
      <c r="VFO69" s="615"/>
      <c r="VFP69" s="615"/>
      <c r="VFQ69" s="615"/>
      <c r="VFR69" s="1420"/>
      <c r="VFS69" s="1420"/>
      <c r="VFT69" s="1420"/>
      <c r="VFU69" s="868"/>
      <c r="VFV69" s="615"/>
      <c r="VFW69" s="615"/>
      <c r="VFX69" s="615"/>
      <c r="VFY69" s="869"/>
      <c r="VFZ69" s="615"/>
      <c r="VGA69" s="615"/>
      <c r="VGB69" s="615"/>
      <c r="VGC69" s="615"/>
      <c r="VGD69" s="615"/>
      <c r="VGE69" s="615"/>
      <c r="VGF69" s="615"/>
      <c r="VGG69" s="615"/>
      <c r="VGH69" s="615"/>
      <c r="VGI69" s="1420"/>
      <c r="VGJ69" s="1420"/>
      <c r="VGK69" s="1420"/>
      <c r="VGL69" s="868"/>
      <c r="VGM69" s="615"/>
      <c r="VGN69" s="615"/>
      <c r="VGO69" s="615"/>
      <c r="VGP69" s="869"/>
      <c r="VGQ69" s="615"/>
      <c r="VGR69" s="615"/>
      <c r="VGS69" s="615"/>
      <c r="VGT69" s="615"/>
      <c r="VGU69" s="615"/>
      <c r="VGV69" s="615"/>
      <c r="VGW69" s="615"/>
      <c r="VGX69" s="615"/>
      <c r="VGY69" s="615"/>
      <c r="VGZ69" s="1420"/>
      <c r="VHA69" s="1420"/>
      <c r="VHB69" s="1420"/>
      <c r="VHC69" s="868"/>
      <c r="VHD69" s="615"/>
      <c r="VHE69" s="615"/>
      <c r="VHF69" s="615"/>
      <c r="VHG69" s="869"/>
      <c r="VHH69" s="615"/>
      <c r="VHI69" s="615"/>
      <c r="VHJ69" s="615"/>
      <c r="VHK69" s="615"/>
      <c r="VHL69" s="615"/>
      <c r="VHM69" s="615"/>
      <c r="VHN69" s="615"/>
      <c r="VHO69" s="615"/>
      <c r="VHP69" s="615"/>
      <c r="VHQ69" s="1420"/>
      <c r="VHR69" s="1420"/>
      <c r="VHS69" s="1420"/>
      <c r="VHT69" s="868"/>
      <c r="VHU69" s="615"/>
      <c r="VHV69" s="615"/>
      <c r="VHW69" s="615"/>
      <c r="VHX69" s="869"/>
      <c r="VHY69" s="615"/>
      <c r="VHZ69" s="615"/>
      <c r="VIA69" s="615"/>
      <c r="VIB69" s="615"/>
      <c r="VIC69" s="615"/>
      <c r="VID69" s="615"/>
      <c r="VIE69" s="615"/>
      <c r="VIF69" s="615"/>
      <c r="VIG69" s="615"/>
      <c r="VIH69" s="1420"/>
      <c r="VII69" s="1420"/>
      <c r="VIJ69" s="1420"/>
      <c r="VIK69" s="868"/>
      <c r="VIL69" s="615"/>
      <c r="VIM69" s="615"/>
      <c r="VIN69" s="615"/>
      <c r="VIO69" s="869"/>
      <c r="VIP69" s="615"/>
      <c r="VIQ69" s="615"/>
      <c r="VIR69" s="615"/>
      <c r="VIS69" s="615"/>
      <c r="VIT69" s="615"/>
      <c r="VIU69" s="615"/>
      <c r="VIV69" s="615"/>
      <c r="VIW69" s="615"/>
      <c r="VIX69" s="615"/>
      <c r="VIY69" s="1420"/>
      <c r="VIZ69" s="1420"/>
      <c r="VJA69" s="1420"/>
      <c r="VJB69" s="868"/>
      <c r="VJC69" s="615"/>
      <c r="VJD69" s="615"/>
      <c r="VJE69" s="615"/>
      <c r="VJF69" s="869"/>
      <c r="VJG69" s="615"/>
      <c r="VJH69" s="615"/>
      <c r="VJI69" s="615"/>
      <c r="VJJ69" s="615"/>
      <c r="VJK69" s="615"/>
      <c r="VJL69" s="615"/>
      <c r="VJM69" s="615"/>
      <c r="VJN69" s="615"/>
      <c r="VJO69" s="615"/>
      <c r="VJP69" s="1420"/>
      <c r="VJQ69" s="1420"/>
      <c r="VJR69" s="1420"/>
      <c r="VJS69" s="868"/>
      <c r="VJT69" s="615"/>
      <c r="VJU69" s="615"/>
      <c r="VJV69" s="615"/>
      <c r="VJW69" s="869"/>
      <c r="VJX69" s="615"/>
      <c r="VJY69" s="615"/>
      <c r="VJZ69" s="615"/>
      <c r="VKA69" s="615"/>
      <c r="VKB69" s="615"/>
      <c r="VKC69" s="615"/>
      <c r="VKD69" s="615"/>
      <c r="VKE69" s="615"/>
      <c r="VKF69" s="615"/>
      <c r="VKG69" s="1420"/>
      <c r="VKH69" s="1420"/>
      <c r="VKI69" s="1420"/>
      <c r="VKJ69" s="868"/>
      <c r="VKK69" s="615"/>
      <c r="VKL69" s="615"/>
      <c r="VKM69" s="615"/>
      <c r="VKN69" s="869"/>
      <c r="VKO69" s="615"/>
      <c r="VKP69" s="615"/>
      <c r="VKQ69" s="615"/>
      <c r="VKR69" s="615"/>
      <c r="VKS69" s="615"/>
      <c r="VKT69" s="615"/>
      <c r="VKU69" s="615"/>
      <c r="VKV69" s="615"/>
      <c r="VKW69" s="615"/>
      <c r="VKX69" s="1420"/>
      <c r="VKY69" s="1420"/>
      <c r="VKZ69" s="1420"/>
      <c r="VLA69" s="868"/>
      <c r="VLB69" s="615"/>
      <c r="VLC69" s="615"/>
      <c r="VLD69" s="615"/>
      <c r="VLE69" s="869"/>
      <c r="VLF69" s="615"/>
      <c r="VLG69" s="615"/>
      <c r="VLH69" s="615"/>
      <c r="VLI69" s="615"/>
      <c r="VLJ69" s="615"/>
      <c r="VLK69" s="615"/>
      <c r="VLL69" s="615"/>
      <c r="VLM69" s="615"/>
      <c r="VLN69" s="615"/>
      <c r="VLO69" s="1420"/>
      <c r="VLP69" s="1420"/>
      <c r="VLQ69" s="1420"/>
      <c r="VLR69" s="868"/>
      <c r="VLS69" s="615"/>
      <c r="VLT69" s="615"/>
      <c r="VLU69" s="615"/>
      <c r="VLV69" s="869"/>
      <c r="VLW69" s="615"/>
      <c r="VLX69" s="615"/>
      <c r="VLY69" s="615"/>
      <c r="VLZ69" s="615"/>
      <c r="VMA69" s="615"/>
      <c r="VMB69" s="615"/>
      <c r="VMC69" s="615"/>
      <c r="VMD69" s="615"/>
      <c r="VME69" s="615"/>
      <c r="VMF69" s="1420"/>
      <c r="VMG69" s="1420"/>
      <c r="VMH69" s="1420"/>
      <c r="VMI69" s="868"/>
      <c r="VMJ69" s="615"/>
      <c r="VMK69" s="615"/>
      <c r="VML69" s="615"/>
      <c r="VMM69" s="869"/>
      <c r="VMN69" s="615"/>
      <c r="VMO69" s="615"/>
      <c r="VMP69" s="615"/>
      <c r="VMQ69" s="615"/>
      <c r="VMR69" s="615"/>
      <c r="VMS69" s="615"/>
      <c r="VMT69" s="615"/>
      <c r="VMU69" s="615"/>
      <c r="VMV69" s="615"/>
      <c r="VMW69" s="1420"/>
      <c r="VMX69" s="1420"/>
      <c r="VMY69" s="1420"/>
      <c r="VMZ69" s="868"/>
      <c r="VNA69" s="615"/>
      <c r="VNB69" s="615"/>
      <c r="VNC69" s="615"/>
      <c r="VND69" s="869"/>
      <c r="VNE69" s="615"/>
      <c r="VNF69" s="615"/>
      <c r="VNG69" s="615"/>
      <c r="VNH69" s="615"/>
      <c r="VNI69" s="615"/>
      <c r="VNJ69" s="615"/>
      <c r="VNK69" s="615"/>
      <c r="VNL69" s="615"/>
      <c r="VNM69" s="615"/>
      <c r="VNN69" s="1420"/>
      <c r="VNO69" s="1420"/>
      <c r="VNP69" s="1420"/>
      <c r="VNQ69" s="868"/>
      <c r="VNR69" s="615"/>
      <c r="VNS69" s="615"/>
      <c r="VNT69" s="615"/>
      <c r="VNU69" s="869"/>
      <c r="VNV69" s="615"/>
      <c r="VNW69" s="615"/>
      <c r="VNX69" s="615"/>
      <c r="VNY69" s="615"/>
      <c r="VNZ69" s="615"/>
      <c r="VOA69" s="615"/>
      <c r="VOB69" s="615"/>
      <c r="VOC69" s="615"/>
      <c r="VOD69" s="615"/>
      <c r="VOE69" s="1420"/>
      <c r="VOF69" s="1420"/>
      <c r="VOG69" s="1420"/>
      <c r="VOH69" s="868"/>
      <c r="VOI69" s="615"/>
      <c r="VOJ69" s="615"/>
      <c r="VOK69" s="615"/>
      <c r="VOL69" s="869"/>
      <c r="VOM69" s="615"/>
      <c r="VON69" s="615"/>
      <c r="VOO69" s="615"/>
      <c r="VOP69" s="615"/>
      <c r="VOQ69" s="615"/>
      <c r="VOR69" s="615"/>
      <c r="VOS69" s="615"/>
      <c r="VOT69" s="615"/>
      <c r="VOU69" s="615"/>
      <c r="VOV69" s="1420"/>
      <c r="VOW69" s="1420"/>
      <c r="VOX69" s="1420"/>
      <c r="VOY69" s="868"/>
      <c r="VOZ69" s="615"/>
      <c r="VPA69" s="615"/>
      <c r="VPB69" s="615"/>
      <c r="VPC69" s="869"/>
      <c r="VPD69" s="615"/>
      <c r="VPE69" s="615"/>
      <c r="VPF69" s="615"/>
      <c r="VPG69" s="615"/>
      <c r="VPH69" s="615"/>
      <c r="VPI69" s="615"/>
      <c r="VPJ69" s="615"/>
      <c r="VPK69" s="615"/>
      <c r="VPL69" s="615"/>
      <c r="VPM69" s="1420"/>
      <c r="VPN69" s="1420"/>
      <c r="VPO69" s="1420"/>
      <c r="VPP69" s="868"/>
      <c r="VPQ69" s="615"/>
      <c r="VPR69" s="615"/>
      <c r="VPS69" s="615"/>
      <c r="VPT69" s="869"/>
      <c r="VPU69" s="615"/>
      <c r="VPV69" s="615"/>
      <c r="VPW69" s="615"/>
      <c r="VPX69" s="615"/>
      <c r="VPY69" s="615"/>
      <c r="VPZ69" s="615"/>
      <c r="VQA69" s="615"/>
      <c r="VQB69" s="615"/>
      <c r="VQC69" s="615"/>
      <c r="VQD69" s="1420"/>
      <c r="VQE69" s="1420"/>
      <c r="VQF69" s="1420"/>
      <c r="VQG69" s="868"/>
      <c r="VQH69" s="615"/>
      <c r="VQI69" s="615"/>
      <c r="VQJ69" s="615"/>
      <c r="VQK69" s="869"/>
      <c r="VQL69" s="615"/>
      <c r="VQM69" s="615"/>
      <c r="VQN69" s="615"/>
      <c r="VQO69" s="615"/>
      <c r="VQP69" s="615"/>
      <c r="VQQ69" s="615"/>
      <c r="VQR69" s="615"/>
      <c r="VQS69" s="615"/>
      <c r="VQT69" s="615"/>
      <c r="VQU69" s="1420"/>
      <c r="VQV69" s="1420"/>
      <c r="VQW69" s="1420"/>
      <c r="VQX69" s="868"/>
      <c r="VQY69" s="615"/>
      <c r="VQZ69" s="615"/>
      <c r="VRA69" s="615"/>
      <c r="VRB69" s="869"/>
      <c r="VRC69" s="615"/>
      <c r="VRD69" s="615"/>
      <c r="VRE69" s="615"/>
      <c r="VRF69" s="615"/>
      <c r="VRG69" s="615"/>
      <c r="VRH69" s="615"/>
      <c r="VRI69" s="615"/>
      <c r="VRJ69" s="615"/>
      <c r="VRK69" s="615"/>
      <c r="VRL69" s="1420"/>
      <c r="VRM69" s="1420"/>
      <c r="VRN69" s="1420"/>
      <c r="VRO69" s="868"/>
      <c r="VRP69" s="615"/>
      <c r="VRQ69" s="615"/>
      <c r="VRR69" s="615"/>
      <c r="VRS69" s="869"/>
      <c r="VRT69" s="615"/>
      <c r="VRU69" s="615"/>
      <c r="VRV69" s="615"/>
      <c r="VRW69" s="615"/>
      <c r="VRX69" s="615"/>
      <c r="VRY69" s="615"/>
      <c r="VRZ69" s="615"/>
      <c r="VSA69" s="615"/>
      <c r="VSB69" s="615"/>
      <c r="VSC69" s="1420"/>
      <c r="VSD69" s="1420"/>
      <c r="VSE69" s="1420"/>
      <c r="VSF69" s="868"/>
      <c r="VSG69" s="615"/>
      <c r="VSH69" s="615"/>
      <c r="VSI69" s="615"/>
      <c r="VSJ69" s="869"/>
      <c r="VSK69" s="615"/>
      <c r="VSL69" s="615"/>
      <c r="VSM69" s="615"/>
      <c r="VSN69" s="615"/>
      <c r="VSO69" s="615"/>
      <c r="VSP69" s="615"/>
      <c r="VSQ69" s="615"/>
      <c r="VSR69" s="615"/>
      <c r="VSS69" s="615"/>
      <c r="VST69" s="1420"/>
      <c r="VSU69" s="1420"/>
      <c r="VSV69" s="1420"/>
      <c r="VSW69" s="868"/>
      <c r="VSX69" s="615"/>
      <c r="VSY69" s="615"/>
      <c r="VSZ69" s="615"/>
      <c r="VTA69" s="869"/>
      <c r="VTB69" s="615"/>
      <c r="VTC69" s="615"/>
      <c r="VTD69" s="615"/>
      <c r="VTE69" s="615"/>
      <c r="VTF69" s="615"/>
      <c r="VTG69" s="615"/>
      <c r="VTH69" s="615"/>
      <c r="VTI69" s="615"/>
      <c r="VTJ69" s="615"/>
      <c r="VTK69" s="1420"/>
      <c r="VTL69" s="1420"/>
      <c r="VTM69" s="1420"/>
      <c r="VTN69" s="868"/>
      <c r="VTO69" s="615"/>
      <c r="VTP69" s="615"/>
      <c r="VTQ69" s="615"/>
      <c r="VTR69" s="869"/>
      <c r="VTS69" s="615"/>
      <c r="VTT69" s="615"/>
      <c r="VTU69" s="615"/>
      <c r="VTV69" s="615"/>
      <c r="VTW69" s="615"/>
      <c r="VTX69" s="615"/>
      <c r="VTY69" s="615"/>
      <c r="VTZ69" s="615"/>
      <c r="VUA69" s="615"/>
      <c r="VUB69" s="1420"/>
      <c r="VUC69" s="1420"/>
      <c r="VUD69" s="1420"/>
      <c r="VUE69" s="868"/>
      <c r="VUF69" s="615"/>
      <c r="VUG69" s="615"/>
      <c r="VUH69" s="615"/>
      <c r="VUI69" s="869"/>
      <c r="VUJ69" s="615"/>
      <c r="VUK69" s="615"/>
      <c r="VUL69" s="615"/>
      <c r="VUM69" s="615"/>
      <c r="VUN69" s="615"/>
      <c r="VUO69" s="615"/>
      <c r="VUP69" s="615"/>
      <c r="VUQ69" s="615"/>
      <c r="VUR69" s="615"/>
      <c r="VUS69" s="1420"/>
      <c r="VUT69" s="1420"/>
      <c r="VUU69" s="1420"/>
      <c r="VUV69" s="868"/>
      <c r="VUW69" s="615"/>
      <c r="VUX69" s="615"/>
      <c r="VUY69" s="615"/>
      <c r="VUZ69" s="869"/>
      <c r="VVA69" s="615"/>
      <c r="VVB69" s="615"/>
      <c r="VVC69" s="615"/>
      <c r="VVD69" s="615"/>
      <c r="VVE69" s="615"/>
      <c r="VVF69" s="615"/>
      <c r="VVG69" s="615"/>
      <c r="VVH69" s="615"/>
      <c r="VVI69" s="615"/>
      <c r="VVJ69" s="1420"/>
      <c r="VVK69" s="1420"/>
      <c r="VVL69" s="1420"/>
      <c r="VVM69" s="868"/>
      <c r="VVN69" s="615"/>
      <c r="VVO69" s="615"/>
      <c r="VVP69" s="615"/>
      <c r="VVQ69" s="869"/>
      <c r="VVR69" s="615"/>
      <c r="VVS69" s="615"/>
      <c r="VVT69" s="615"/>
      <c r="VVU69" s="615"/>
      <c r="VVV69" s="615"/>
      <c r="VVW69" s="615"/>
      <c r="VVX69" s="615"/>
      <c r="VVY69" s="615"/>
      <c r="VVZ69" s="615"/>
      <c r="VWA69" s="1420"/>
      <c r="VWB69" s="1420"/>
      <c r="VWC69" s="1420"/>
      <c r="VWD69" s="868"/>
      <c r="VWE69" s="615"/>
      <c r="VWF69" s="615"/>
      <c r="VWG69" s="615"/>
      <c r="VWH69" s="869"/>
      <c r="VWI69" s="615"/>
      <c r="VWJ69" s="615"/>
      <c r="VWK69" s="615"/>
      <c r="VWL69" s="615"/>
      <c r="VWM69" s="615"/>
      <c r="VWN69" s="615"/>
      <c r="VWO69" s="615"/>
      <c r="VWP69" s="615"/>
      <c r="VWQ69" s="615"/>
      <c r="VWR69" s="1420"/>
      <c r="VWS69" s="1420"/>
      <c r="VWT69" s="1420"/>
      <c r="VWU69" s="868"/>
      <c r="VWV69" s="615"/>
      <c r="VWW69" s="615"/>
      <c r="VWX69" s="615"/>
      <c r="VWY69" s="869"/>
      <c r="VWZ69" s="615"/>
      <c r="VXA69" s="615"/>
      <c r="VXB69" s="615"/>
      <c r="VXC69" s="615"/>
      <c r="VXD69" s="615"/>
      <c r="VXE69" s="615"/>
      <c r="VXF69" s="615"/>
      <c r="VXG69" s="615"/>
      <c r="VXH69" s="615"/>
      <c r="VXI69" s="1420"/>
      <c r="VXJ69" s="1420"/>
      <c r="VXK69" s="1420"/>
      <c r="VXL69" s="868"/>
      <c r="VXM69" s="615"/>
      <c r="VXN69" s="615"/>
      <c r="VXO69" s="615"/>
      <c r="VXP69" s="869"/>
      <c r="VXQ69" s="615"/>
      <c r="VXR69" s="615"/>
      <c r="VXS69" s="615"/>
      <c r="VXT69" s="615"/>
      <c r="VXU69" s="615"/>
      <c r="VXV69" s="615"/>
      <c r="VXW69" s="615"/>
      <c r="VXX69" s="615"/>
      <c r="VXY69" s="615"/>
      <c r="VXZ69" s="1420"/>
      <c r="VYA69" s="1420"/>
      <c r="VYB69" s="1420"/>
      <c r="VYC69" s="868"/>
      <c r="VYD69" s="615"/>
      <c r="VYE69" s="615"/>
      <c r="VYF69" s="615"/>
      <c r="VYG69" s="869"/>
      <c r="VYH69" s="615"/>
      <c r="VYI69" s="615"/>
      <c r="VYJ69" s="615"/>
      <c r="VYK69" s="615"/>
      <c r="VYL69" s="615"/>
      <c r="VYM69" s="615"/>
      <c r="VYN69" s="615"/>
      <c r="VYO69" s="615"/>
      <c r="VYP69" s="615"/>
      <c r="VYQ69" s="1420"/>
      <c r="VYR69" s="1420"/>
      <c r="VYS69" s="1420"/>
      <c r="VYT69" s="868"/>
      <c r="VYU69" s="615"/>
      <c r="VYV69" s="615"/>
      <c r="VYW69" s="615"/>
      <c r="VYX69" s="869"/>
      <c r="VYY69" s="615"/>
      <c r="VYZ69" s="615"/>
      <c r="VZA69" s="615"/>
      <c r="VZB69" s="615"/>
      <c r="VZC69" s="615"/>
      <c r="VZD69" s="615"/>
      <c r="VZE69" s="615"/>
      <c r="VZF69" s="615"/>
      <c r="VZG69" s="615"/>
      <c r="VZH69" s="1420"/>
      <c r="VZI69" s="1420"/>
      <c r="VZJ69" s="1420"/>
      <c r="VZK69" s="868"/>
      <c r="VZL69" s="615"/>
      <c r="VZM69" s="615"/>
      <c r="VZN69" s="615"/>
      <c r="VZO69" s="869"/>
      <c r="VZP69" s="615"/>
      <c r="VZQ69" s="615"/>
      <c r="VZR69" s="615"/>
      <c r="VZS69" s="615"/>
      <c r="VZT69" s="615"/>
      <c r="VZU69" s="615"/>
      <c r="VZV69" s="615"/>
      <c r="VZW69" s="615"/>
      <c r="VZX69" s="615"/>
      <c r="VZY69" s="1420"/>
      <c r="VZZ69" s="1420"/>
      <c r="WAA69" s="1420"/>
      <c r="WAB69" s="868"/>
      <c r="WAC69" s="615"/>
      <c r="WAD69" s="615"/>
      <c r="WAE69" s="615"/>
      <c r="WAF69" s="869"/>
      <c r="WAG69" s="615"/>
      <c r="WAH69" s="615"/>
      <c r="WAI69" s="615"/>
      <c r="WAJ69" s="615"/>
      <c r="WAK69" s="615"/>
      <c r="WAL69" s="615"/>
      <c r="WAM69" s="615"/>
      <c r="WAN69" s="615"/>
      <c r="WAO69" s="615"/>
      <c r="WAP69" s="1420"/>
      <c r="WAQ69" s="1420"/>
      <c r="WAR69" s="1420"/>
      <c r="WAS69" s="868"/>
      <c r="WAT69" s="615"/>
      <c r="WAU69" s="615"/>
      <c r="WAV69" s="615"/>
      <c r="WAW69" s="869"/>
      <c r="WAX69" s="615"/>
      <c r="WAY69" s="615"/>
      <c r="WAZ69" s="615"/>
      <c r="WBA69" s="615"/>
      <c r="WBB69" s="615"/>
      <c r="WBC69" s="615"/>
      <c r="WBD69" s="615"/>
      <c r="WBE69" s="615"/>
      <c r="WBF69" s="615"/>
      <c r="WBG69" s="1420"/>
      <c r="WBH69" s="1420"/>
      <c r="WBI69" s="1420"/>
      <c r="WBJ69" s="868"/>
      <c r="WBK69" s="615"/>
      <c r="WBL69" s="615"/>
      <c r="WBM69" s="615"/>
      <c r="WBN69" s="869"/>
      <c r="WBO69" s="615"/>
      <c r="WBP69" s="615"/>
      <c r="WBQ69" s="615"/>
      <c r="WBR69" s="615"/>
      <c r="WBS69" s="615"/>
      <c r="WBT69" s="615"/>
      <c r="WBU69" s="615"/>
      <c r="WBV69" s="615"/>
      <c r="WBW69" s="615"/>
      <c r="WBX69" s="1420"/>
      <c r="WBY69" s="1420"/>
      <c r="WBZ69" s="1420"/>
      <c r="WCA69" s="868"/>
      <c r="WCB69" s="615"/>
      <c r="WCC69" s="615"/>
      <c r="WCD69" s="615"/>
      <c r="WCE69" s="869"/>
      <c r="WCF69" s="615"/>
      <c r="WCG69" s="615"/>
      <c r="WCH69" s="615"/>
      <c r="WCI69" s="615"/>
      <c r="WCJ69" s="615"/>
      <c r="WCK69" s="615"/>
      <c r="WCL69" s="615"/>
      <c r="WCM69" s="615"/>
      <c r="WCN69" s="615"/>
      <c r="WCO69" s="1420"/>
      <c r="WCP69" s="1420"/>
      <c r="WCQ69" s="1420"/>
      <c r="WCR69" s="868"/>
      <c r="WCS69" s="615"/>
      <c r="WCT69" s="615"/>
      <c r="WCU69" s="615"/>
      <c r="WCV69" s="869"/>
      <c r="WCW69" s="615"/>
      <c r="WCX69" s="615"/>
      <c r="WCY69" s="615"/>
      <c r="WCZ69" s="615"/>
      <c r="WDA69" s="615"/>
      <c r="WDB69" s="615"/>
      <c r="WDC69" s="615"/>
      <c r="WDD69" s="615"/>
      <c r="WDE69" s="615"/>
      <c r="WDF69" s="1420"/>
      <c r="WDG69" s="1420"/>
      <c r="WDH69" s="1420"/>
      <c r="WDI69" s="868"/>
      <c r="WDJ69" s="615"/>
      <c r="WDK69" s="615"/>
      <c r="WDL69" s="615"/>
      <c r="WDM69" s="869"/>
      <c r="WDN69" s="615"/>
      <c r="WDO69" s="615"/>
      <c r="WDP69" s="615"/>
      <c r="WDQ69" s="615"/>
      <c r="WDR69" s="615"/>
      <c r="WDS69" s="615"/>
      <c r="WDT69" s="615"/>
      <c r="WDU69" s="615"/>
      <c r="WDV69" s="615"/>
      <c r="WDW69" s="1420"/>
      <c r="WDX69" s="1420"/>
      <c r="WDY69" s="1420"/>
      <c r="WDZ69" s="868"/>
      <c r="WEA69" s="615"/>
      <c r="WEB69" s="615"/>
      <c r="WEC69" s="615"/>
      <c r="WED69" s="869"/>
      <c r="WEE69" s="615"/>
      <c r="WEF69" s="615"/>
      <c r="WEG69" s="615"/>
      <c r="WEH69" s="615"/>
      <c r="WEI69" s="615"/>
      <c r="WEJ69" s="615"/>
      <c r="WEK69" s="615"/>
      <c r="WEL69" s="615"/>
      <c r="WEM69" s="615"/>
      <c r="WEN69" s="1420"/>
      <c r="WEO69" s="1420"/>
      <c r="WEP69" s="1420"/>
      <c r="WEQ69" s="868"/>
      <c r="WER69" s="615"/>
      <c r="WES69" s="615"/>
      <c r="WET69" s="615"/>
      <c r="WEU69" s="869"/>
      <c r="WEV69" s="615"/>
      <c r="WEW69" s="615"/>
      <c r="WEX69" s="615"/>
      <c r="WEY69" s="615"/>
      <c r="WEZ69" s="615"/>
      <c r="WFA69" s="615"/>
      <c r="WFB69" s="615"/>
      <c r="WFC69" s="615"/>
      <c r="WFD69" s="615"/>
      <c r="WFE69" s="1420"/>
      <c r="WFF69" s="1420"/>
      <c r="WFG69" s="1420"/>
      <c r="WFH69" s="868"/>
      <c r="WFI69" s="615"/>
      <c r="WFJ69" s="615"/>
      <c r="WFK69" s="615"/>
      <c r="WFL69" s="869"/>
      <c r="WFM69" s="615"/>
      <c r="WFN69" s="615"/>
      <c r="WFO69" s="615"/>
      <c r="WFP69" s="615"/>
      <c r="WFQ69" s="615"/>
      <c r="WFR69" s="615"/>
      <c r="WFS69" s="615"/>
      <c r="WFT69" s="615"/>
      <c r="WFU69" s="615"/>
      <c r="WFV69" s="1420"/>
      <c r="WFW69" s="1420"/>
      <c r="WFX69" s="1420"/>
      <c r="WFY69" s="868"/>
      <c r="WFZ69" s="615"/>
      <c r="WGA69" s="615"/>
      <c r="WGB69" s="615"/>
      <c r="WGC69" s="869"/>
      <c r="WGD69" s="615"/>
      <c r="WGE69" s="615"/>
      <c r="WGF69" s="615"/>
      <c r="WGG69" s="615"/>
      <c r="WGH69" s="615"/>
      <c r="WGI69" s="615"/>
      <c r="WGJ69" s="615"/>
      <c r="WGK69" s="615"/>
      <c r="WGL69" s="615"/>
      <c r="WGM69" s="1420"/>
      <c r="WGN69" s="1420"/>
      <c r="WGO69" s="1420"/>
      <c r="WGP69" s="868"/>
      <c r="WGQ69" s="615"/>
      <c r="WGR69" s="615"/>
      <c r="WGS69" s="615"/>
      <c r="WGT69" s="869"/>
      <c r="WGU69" s="615"/>
      <c r="WGV69" s="615"/>
      <c r="WGW69" s="615"/>
      <c r="WGX69" s="615"/>
      <c r="WGY69" s="615"/>
      <c r="WGZ69" s="615"/>
      <c r="WHA69" s="615"/>
      <c r="WHB69" s="615"/>
      <c r="WHC69" s="615"/>
      <c r="WHD69" s="1420"/>
      <c r="WHE69" s="1420"/>
      <c r="WHF69" s="1420"/>
      <c r="WHG69" s="868"/>
      <c r="WHH69" s="615"/>
      <c r="WHI69" s="615"/>
      <c r="WHJ69" s="615"/>
      <c r="WHK69" s="869"/>
      <c r="WHL69" s="615"/>
      <c r="WHM69" s="615"/>
      <c r="WHN69" s="615"/>
      <c r="WHO69" s="615"/>
      <c r="WHP69" s="615"/>
      <c r="WHQ69" s="615"/>
      <c r="WHR69" s="615"/>
      <c r="WHS69" s="615"/>
      <c r="WHT69" s="615"/>
      <c r="WHU69" s="1420"/>
      <c r="WHV69" s="1420"/>
      <c r="WHW69" s="1420"/>
      <c r="WHX69" s="868"/>
      <c r="WHY69" s="615"/>
      <c r="WHZ69" s="615"/>
      <c r="WIA69" s="615"/>
      <c r="WIB69" s="869"/>
      <c r="WIC69" s="615"/>
      <c r="WID69" s="615"/>
      <c r="WIE69" s="615"/>
      <c r="WIF69" s="615"/>
      <c r="WIG69" s="615"/>
      <c r="WIH69" s="615"/>
      <c r="WII69" s="615"/>
      <c r="WIJ69" s="615"/>
      <c r="WIK69" s="615"/>
      <c r="WIL69" s="1420"/>
      <c r="WIM69" s="1420"/>
      <c r="WIN69" s="1420"/>
      <c r="WIO69" s="868"/>
      <c r="WIP69" s="615"/>
      <c r="WIQ69" s="615"/>
      <c r="WIR69" s="615"/>
      <c r="WIS69" s="869"/>
      <c r="WIT69" s="615"/>
      <c r="WIU69" s="615"/>
      <c r="WIV69" s="615"/>
      <c r="WIW69" s="615"/>
      <c r="WIX69" s="615"/>
      <c r="WIY69" s="615"/>
      <c r="WIZ69" s="615"/>
      <c r="WJA69" s="615"/>
      <c r="WJB69" s="615"/>
      <c r="WJC69" s="1420"/>
      <c r="WJD69" s="1420"/>
      <c r="WJE69" s="1420"/>
      <c r="WJF69" s="868"/>
      <c r="WJG69" s="615"/>
      <c r="WJH69" s="615"/>
      <c r="WJI69" s="615"/>
      <c r="WJJ69" s="869"/>
      <c r="WJK69" s="615"/>
      <c r="WJL69" s="615"/>
      <c r="WJM69" s="615"/>
      <c r="WJN69" s="615"/>
      <c r="WJO69" s="615"/>
      <c r="WJP69" s="615"/>
      <c r="WJQ69" s="615"/>
      <c r="WJR69" s="615"/>
      <c r="WJS69" s="615"/>
      <c r="WJT69" s="1420"/>
      <c r="WJU69" s="1420"/>
      <c r="WJV69" s="1420"/>
      <c r="WJW69" s="868"/>
      <c r="WJX69" s="615"/>
      <c r="WJY69" s="615"/>
      <c r="WJZ69" s="615"/>
      <c r="WKA69" s="869"/>
      <c r="WKB69" s="615"/>
      <c r="WKC69" s="615"/>
      <c r="WKD69" s="615"/>
      <c r="WKE69" s="615"/>
      <c r="WKF69" s="615"/>
      <c r="WKG69" s="615"/>
      <c r="WKH69" s="615"/>
      <c r="WKI69" s="615"/>
      <c r="WKJ69" s="615"/>
      <c r="WKK69" s="1420"/>
      <c r="WKL69" s="1420"/>
      <c r="WKM69" s="1420"/>
      <c r="WKN69" s="868"/>
      <c r="WKO69" s="615"/>
      <c r="WKP69" s="615"/>
      <c r="WKQ69" s="615"/>
      <c r="WKR69" s="869"/>
      <c r="WKS69" s="615"/>
      <c r="WKT69" s="615"/>
      <c r="WKU69" s="615"/>
      <c r="WKV69" s="615"/>
      <c r="WKW69" s="615"/>
      <c r="WKX69" s="615"/>
      <c r="WKY69" s="615"/>
      <c r="WKZ69" s="615"/>
      <c r="WLA69" s="615"/>
      <c r="WLB69" s="1420"/>
      <c r="WLC69" s="1420"/>
      <c r="WLD69" s="1420"/>
      <c r="WLE69" s="868"/>
      <c r="WLF69" s="615"/>
      <c r="WLG69" s="615"/>
      <c r="WLH69" s="615"/>
      <c r="WLI69" s="869"/>
      <c r="WLJ69" s="615"/>
      <c r="WLK69" s="615"/>
      <c r="WLL69" s="615"/>
      <c r="WLM69" s="615"/>
      <c r="WLN69" s="615"/>
      <c r="WLO69" s="615"/>
      <c r="WLP69" s="615"/>
      <c r="WLQ69" s="615"/>
      <c r="WLR69" s="615"/>
      <c r="WLS69" s="1420"/>
      <c r="WLT69" s="1420"/>
      <c r="WLU69" s="1420"/>
      <c r="WLV69" s="868"/>
      <c r="WLW69" s="615"/>
      <c r="WLX69" s="615"/>
      <c r="WLY69" s="615"/>
      <c r="WLZ69" s="869"/>
      <c r="WMA69" s="615"/>
      <c r="WMB69" s="615"/>
      <c r="WMC69" s="615"/>
      <c r="WMD69" s="615"/>
      <c r="WME69" s="615"/>
      <c r="WMF69" s="615"/>
      <c r="WMG69" s="615"/>
      <c r="WMH69" s="615"/>
      <c r="WMI69" s="615"/>
      <c r="WMJ69" s="1420"/>
      <c r="WMK69" s="1420"/>
      <c r="WML69" s="1420"/>
      <c r="WMM69" s="868"/>
      <c r="WMN69" s="615"/>
      <c r="WMO69" s="615"/>
      <c r="WMP69" s="615"/>
      <c r="WMQ69" s="869"/>
      <c r="WMR69" s="615"/>
      <c r="WMS69" s="615"/>
      <c r="WMT69" s="615"/>
      <c r="WMU69" s="615"/>
      <c r="WMV69" s="615"/>
      <c r="WMW69" s="615"/>
      <c r="WMX69" s="615"/>
      <c r="WMY69" s="615"/>
      <c r="WMZ69" s="615"/>
      <c r="WNA69" s="1420"/>
      <c r="WNB69" s="1420"/>
      <c r="WNC69" s="1420"/>
      <c r="WND69" s="868"/>
      <c r="WNE69" s="615"/>
      <c r="WNF69" s="615"/>
      <c r="WNG69" s="615"/>
      <c r="WNH69" s="869"/>
      <c r="WNI69" s="615"/>
      <c r="WNJ69" s="615"/>
      <c r="WNK69" s="615"/>
      <c r="WNL69" s="615"/>
      <c r="WNM69" s="615"/>
      <c r="WNN69" s="615"/>
      <c r="WNO69" s="615"/>
      <c r="WNP69" s="615"/>
      <c r="WNQ69" s="615"/>
      <c r="WNR69" s="1420"/>
      <c r="WNS69" s="1420"/>
      <c r="WNT69" s="1420"/>
      <c r="WNU69" s="868"/>
      <c r="WNV69" s="615"/>
      <c r="WNW69" s="615"/>
      <c r="WNX69" s="615"/>
      <c r="WNY69" s="869"/>
      <c r="WNZ69" s="615"/>
      <c r="WOA69" s="615"/>
      <c r="WOB69" s="615"/>
      <c r="WOC69" s="615"/>
      <c r="WOD69" s="615"/>
      <c r="WOE69" s="615"/>
      <c r="WOF69" s="615"/>
      <c r="WOG69" s="615"/>
      <c r="WOH69" s="615"/>
      <c r="WOI69" s="1420"/>
      <c r="WOJ69" s="1420"/>
      <c r="WOK69" s="1420"/>
      <c r="WOL69" s="868"/>
      <c r="WOM69" s="615"/>
      <c r="WON69" s="615"/>
      <c r="WOO69" s="615"/>
      <c r="WOP69" s="869"/>
      <c r="WOQ69" s="615"/>
      <c r="WOR69" s="615"/>
      <c r="WOS69" s="615"/>
      <c r="WOT69" s="615"/>
      <c r="WOU69" s="615"/>
      <c r="WOV69" s="615"/>
      <c r="WOW69" s="615"/>
      <c r="WOX69" s="615"/>
      <c r="WOY69" s="615"/>
      <c r="WOZ69" s="1420"/>
      <c r="WPA69" s="1420"/>
      <c r="WPB69" s="1420"/>
      <c r="WPC69" s="868"/>
      <c r="WPD69" s="615"/>
      <c r="WPE69" s="615"/>
      <c r="WPF69" s="615"/>
      <c r="WPG69" s="869"/>
      <c r="WPH69" s="615"/>
      <c r="WPI69" s="615"/>
      <c r="WPJ69" s="615"/>
      <c r="WPK69" s="615"/>
      <c r="WPL69" s="615"/>
      <c r="WPM69" s="615"/>
      <c r="WPN69" s="615"/>
      <c r="WPO69" s="615"/>
      <c r="WPP69" s="615"/>
      <c r="WPQ69" s="1420"/>
      <c r="WPR69" s="1420"/>
      <c r="WPS69" s="1420"/>
      <c r="WPT69" s="868"/>
      <c r="WPU69" s="615"/>
      <c r="WPV69" s="615"/>
      <c r="WPW69" s="615"/>
      <c r="WPX69" s="869"/>
      <c r="WPY69" s="615"/>
      <c r="WPZ69" s="615"/>
      <c r="WQA69" s="615"/>
      <c r="WQB69" s="615"/>
      <c r="WQC69" s="615"/>
      <c r="WQD69" s="615"/>
      <c r="WQE69" s="615"/>
      <c r="WQF69" s="615"/>
      <c r="WQG69" s="615"/>
      <c r="WQH69" s="1420"/>
      <c r="WQI69" s="1420"/>
      <c r="WQJ69" s="1420"/>
      <c r="WQK69" s="868"/>
      <c r="WQL69" s="615"/>
      <c r="WQM69" s="615"/>
      <c r="WQN69" s="615"/>
      <c r="WQO69" s="869"/>
      <c r="WQP69" s="615"/>
      <c r="WQQ69" s="615"/>
      <c r="WQR69" s="615"/>
      <c r="WQS69" s="615"/>
      <c r="WQT69" s="615"/>
      <c r="WQU69" s="615"/>
      <c r="WQV69" s="615"/>
      <c r="WQW69" s="615"/>
      <c r="WQX69" s="615"/>
      <c r="WQY69" s="1420"/>
      <c r="WQZ69" s="1420"/>
      <c r="WRA69" s="1420"/>
      <c r="WRB69" s="868"/>
      <c r="WRC69" s="615"/>
      <c r="WRD69" s="615"/>
      <c r="WRE69" s="615"/>
      <c r="WRF69" s="869"/>
      <c r="WRG69" s="615"/>
      <c r="WRH69" s="615"/>
      <c r="WRI69" s="615"/>
      <c r="WRJ69" s="615"/>
      <c r="WRK69" s="615"/>
      <c r="WRL69" s="615"/>
      <c r="WRM69" s="615"/>
      <c r="WRN69" s="615"/>
      <c r="WRO69" s="615"/>
      <c r="WRP69" s="1420"/>
      <c r="WRQ69" s="1420"/>
      <c r="WRR69" s="1420"/>
      <c r="WRS69" s="868"/>
      <c r="WRT69" s="615"/>
      <c r="WRU69" s="615"/>
      <c r="WRV69" s="615"/>
      <c r="WRW69" s="869"/>
      <c r="WRX69" s="615"/>
      <c r="WRY69" s="615"/>
      <c r="WRZ69" s="615"/>
      <c r="WSA69" s="615"/>
      <c r="WSB69" s="615"/>
      <c r="WSC69" s="615"/>
      <c r="WSD69" s="615"/>
      <c r="WSE69" s="615"/>
      <c r="WSF69" s="615"/>
      <c r="WSG69" s="1420"/>
      <c r="WSH69" s="1420"/>
      <c r="WSI69" s="1420"/>
      <c r="WSJ69" s="868"/>
      <c r="WSK69" s="615"/>
      <c r="WSL69" s="615"/>
      <c r="WSM69" s="615"/>
      <c r="WSN69" s="869"/>
      <c r="WSO69" s="615"/>
      <c r="WSP69" s="615"/>
      <c r="WSQ69" s="615"/>
      <c r="WSR69" s="615"/>
      <c r="WSS69" s="615"/>
      <c r="WST69" s="615"/>
      <c r="WSU69" s="615"/>
      <c r="WSV69" s="615"/>
      <c r="WSW69" s="615"/>
      <c r="WSX69" s="1420"/>
      <c r="WSY69" s="1420"/>
      <c r="WSZ69" s="1420"/>
      <c r="WTA69" s="868"/>
      <c r="WTB69" s="615"/>
      <c r="WTC69" s="615"/>
      <c r="WTD69" s="615"/>
      <c r="WTE69" s="869"/>
      <c r="WTF69" s="615"/>
      <c r="WTG69" s="615"/>
      <c r="WTH69" s="615"/>
      <c r="WTI69" s="615"/>
      <c r="WTJ69" s="615"/>
      <c r="WTK69" s="615"/>
      <c r="WTL69" s="615"/>
      <c r="WTM69" s="615"/>
      <c r="WTN69" s="615"/>
      <c r="WTO69" s="1420"/>
      <c r="WTP69" s="1420"/>
      <c r="WTQ69" s="1420"/>
      <c r="WTR69" s="868"/>
      <c r="WTS69" s="615"/>
      <c r="WTT69" s="615"/>
      <c r="WTU69" s="615"/>
      <c r="WTV69" s="869"/>
      <c r="WTW69" s="615"/>
      <c r="WTX69" s="615"/>
      <c r="WTY69" s="615"/>
      <c r="WTZ69" s="615"/>
      <c r="WUA69" s="615"/>
      <c r="WUB69" s="615"/>
      <c r="WUC69" s="615"/>
      <c r="WUD69" s="615"/>
      <c r="WUE69" s="615"/>
      <c r="WUF69" s="1420"/>
      <c r="WUG69" s="1420"/>
      <c r="WUH69" s="1420"/>
      <c r="WUI69" s="868"/>
      <c r="WUJ69" s="615"/>
      <c r="WUK69" s="615"/>
      <c r="WUL69" s="615"/>
      <c r="WUM69" s="869"/>
      <c r="WUN69" s="615"/>
      <c r="WUO69" s="615"/>
      <c r="WUP69" s="615"/>
      <c r="WUQ69" s="615"/>
      <c r="WUR69" s="615"/>
      <c r="WUS69" s="615"/>
      <c r="WUT69" s="615"/>
      <c r="WUU69" s="615"/>
      <c r="WUV69" s="615"/>
      <c r="WUW69" s="1420"/>
      <c r="WUX69" s="1420"/>
      <c r="WUY69" s="1420"/>
      <c r="WUZ69" s="868"/>
      <c r="WVA69" s="615"/>
      <c r="WVB69" s="615"/>
      <c r="WVC69" s="615"/>
      <c r="WVD69" s="869"/>
      <c r="WVE69" s="615"/>
      <c r="WVF69" s="615"/>
      <c r="WVG69" s="615"/>
      <c r="WVH69" s="615"/>
      <c r="WVI69" s="615"/>
      <c r="WVJ69" s="615"/>
      <c r="WVK69" s="615"/>
      <c r="WVL69" s="615"/>
      <c r="WVM69" s="615"/>
      <c r="WVN69" s="1420"/>
      <c r="WVO69" s="1420"/>
      <c r="WVP69" s="1420"/>
      <c r="WVQ69" s="868"/>
      <c r="WVR69" s="615"/>
      <c r="WVS69" s="615"/>
      <c r="WVT69" s="615"/>
      <c r="WVU69" s="869"/>
      <c r="WVV69" s="615"/>
      <c r="WVW69" s="615"/>
      <c r="WVX69" s="615"/>
      <c r="WVY69" s="615"/>
      <c r="WVZ69" s="615"/>
      <c r="WWA69" s="615"/>
      <c r="WWB69" s="615"/>
      <c r="WWC69" s="615"/>
      <c r="WWD69" s="615"/>
      <c r="WWE69" s="1420"/>
      <c r="WWF69" s="1420"/>
      <c r="WWG69" s="1420"/>
      <c r="WWH69" s="868"/>
      <c r="WWI69" s="615"/>
      <c r="WWJ69" s="615"/>
      <c r="WWK69" s="615"/>
      <c r="WWL69" s="869"/>
      <c r="WWM69" s="615"/>
      <c r="WWN69" s="615"/>
      <c r="WWO69" s="615"/>
      <c r="WWP69" s="615"/>
      <c r="WWQ69" s="615"/>
      <c r="WWR69" s="615"/>
      <c r="WWS69" s="615"/>
      <c r="WWT69" s="615"/>
      <c r="WWU69" s="615"/>
      <c r="WWV69" s="1420"/>
      <c r="WWW69" s="1420"/>
      <c r="WWX69" s="1420"/>
      <c r="WWY69" s="868"/>
      <c r="WWZ69" s="615"/>
      <c r="WXA69" s="615"/>
      <c r="WXB69" s="615"/>
      <c r="WXC69" s="869"/>
      <c r="WXD69" s="615"/>
      <c r="WXE69" s="615"/>
      <c r="WXF69" s="615"/>
      <c r="WXG69" s="615"/>
      <c r="WXH69" s="615"/>
      <c r="WXI69" s="615"/>
      <c r="WXJ69" s="615"/>
      <c r="WXK69" s="615"/>
      <c r="WXL69" s="615"/>
      <c r="WXM69" s="1420"/>
      <c r="WXN69" s="1420"/>
      <c r="WXO69" s="1420"/>
      <c r="WXP69" s="868"/>
      <c r="WXQ69" s="615"/>
      <c r="WXR69" s="615"/>
      <c r="WXS69" s="615"/>
      <c r="WXT69" s="869"/>
      <c r="WXU69" s="615"/>
      <c r="WXV69" s="615"/>
      <c r="WXW69" s="615"/>
      <c r="WXX69" s="615"/>
      <c r="WXY69" s="615"/>
      <c r="WXZ69" s="615"/>
      <c r="WYA69" s="615"/>
      <c r="WYB69" s="615"/>
      <c r="WYC69" s="615"/>
      <c r="WYD69" s="1420"/>
      <c r="WYE69" s="1420"/>
      <c r="WYF69" s="1420"/>
      <c r="WYG69" s="868"/>
      <c r="WYH69" s="615"/>
      <c r="WYI69" s="615"/>
      <c r="WYJ69" s="615"/>
      <c r="WYK69" s="869"/>
      <c r="WYL69" s="615"/>
      <c r="WYM69" s="615"/>
      <c r="WYN69" s="615"/>
      <c r="WYO69" s="615"/>
      <c r="WYP69" s="615"/>
      <c r="WYQ69" s="615"/>
      <c r="WYR69" s="615"/>
      <c r="WYS69" s="615"/>
      <c r="WYT69" s="615"/>
      <c r="WYU69" s="1420"/>
      <c r="WYV69" s="1420"/>
      <c r="WYW69" s="1420"/>
      <c r="WYX69" s="868"/>
      <c r="WYY69" s="615"/>
      <c r="WYZ69" s="615"/>
      <c r="WZA69" s="615"/>
      <c r="WZB69" s="869"/>
      <c r="WZC69" s="615"/>
      <c r="WZD69" s="615"/>
      <c r="WZE69" s="615"/>
      <c r="WZF69" s="615"/>
      <c r="WZG69" s="615"/>
      <c r="WZH69" s="615"/>
      <c r="WZI69" s="615"/>
      <c r="WZJ69" s="615"/>
      <c r="WZK69" s="615"/>
      <c r="WZL69" s="1420"/>
      <c r="WZM69" s="1420"/>
      <c r="WZN69" s="1420"/>
      <c r="WZO69" s="868"/>
      <c r="WZP69" s="615"/>
      <c r="WZQ69" s="615"/>
      <c r="WZR69" s="615"/>
      <c r="WZS69" s="869"/>
      <c r="WZT69" s="615"/>
      <c r="WZU69" s="615"/>
      <c r="WZV69" s="615"/>
      <c r="WZW69" s="615"/>
      <c r="WZX69" s="615"/>
      <c r="WZY69" s="615"/>
      <c r="WZZ69" s="615"/>
      <c r="XAA69" s="615"/>
      <c r="XAB69" s="615"/>
      <c r="XAC69" s="1420"/>
      <c r="XAD69" s="1420"/>
      <c r="XAE69" s="1420"/>
      <c r="XAF69" s="868"/>
      <c r="XAG69" s="615"/>
      <c r="XAH69" s="615"/>
      <c r="XAI69" s="615"/>
      <c r="XAJ69" s="869"/>
      <c r="XAK69" s="615"/>
      <c r="XAL69" s="615"/>
      <c r="XAM69" s="615"/>
      <c r="XAN69" s="615"/>
      <c r="XAO69" s="615"/>
      <c r="XAP69" s="615"/>
      <c r="XAQ69" s="615"/>
      <c r="XAR69" s="615"/>
      <c r="XAS69" s="615"/>
      <c r="XAT69" s="1420"/>
      <c r="XAU69" s="1420"/>
      <c r="XAV69" s="1420"/>
      <c r="XAW69" s="868"/>
      <c r="XAX69" s="615"/>
      <c r="XAY69" s="615"/>
      <c r="XAZ69" s="615"/>
      <c r="XBA69" s="869"/>
      <c r="XBB69" s="615"/>
      <c r="XBC69" s="615"/>
      <c r="XBD69" s="615"/>
      <c r="XBE69" s="615"/>
      <c r="XBF69" s="615"/>
      <c r="XBG69" s="615"/>
      <c r="XBH69" s="615"/>
      <c r="XBI69" s="615"/>
      <c r="XBJ69" s="615"/>
      <c r="XBK69" s="1420"/>
      <c r="XBL69" s="1420"/>
      <c r="XBM69" s="1420"/>
      <c r="XBN69" s="868"/>
      <c r="XBO69" s="615"/>
      <c r="XBP69" s="615"/>
      <c r="XBQ69" s="615"/>
      <c r="XBR69" s="869"/>
      <c r="XBS69" s="615"/>
      <c r="XBT69" s="615"/>
      <c r="XBU69" s="615"/>
      <c r="XBV69" s="615"/>
      <c r="XBW69" s="615"/>
      <c r="XBX69" s="615"/>
      <c r="XBY69" s="615"/>
      <c r="XBZ69" s="615"/>
      <c r="XCA69" s="615"/>
      <c r="XCB69" s="1420"/>
      <c r="XCC69" s="1420"/>
      <c r="XCD69" s="1420"/>
      <c r="XCE69" s="868"/>
      <c r="XCF69" s="615"/>
      <c r="XCG69" s="615"/>
      <c r="XCH69" s="615"/>
      <c r="XCI69" s="869"/>
      <c r="XCJ69" s="615"/>
      <c r="XCK69" s="615"/>
      <c r="XCL69" s="615"/>
      <c r="XCM69" s="615"/>
      <c r="XCN69" s="615"/>
      <c r="XCO69" s="615"/>
      <c r="XCP69" s="615"/>
      <c r="XCQ69" s="615"/>
      <c r="XCR69" s="615"/>
      <c r="XCS69" s="1420"/>
      <c r="XCT69" s="1420"/>
      <c r="XCU69" s="1420"/>
      <c r="XCV69" s="868"/>
      <c r="XCW69" s="615"/>
      <c r="XCX69" s="615"/>
      <c r="XCY69" s="615"/>
      <c r="XCZ69" s="869"/>
      <c r="XDA69" s="615"/>
      <c r="XDB69" s="615"/>
      <c r="XDC69" s="615"/>
      <c r="XDD69" s="615"/>
      <c r="XDE69" s="615"/>
      <c r="XDF69" s="615"/>
      <c r="XDG69" s="615"/>
      <c r="XDH69" s="615"/>
      <c r="XDI69" s="615"/>
      <c r="XDJ69" s="1420"/>
      <c r="XDK69" s="1420"/>
      <c r="XDL69" s="1420"/>
      <c r="XDM69" s="868"/>
      <c r="XDN69" s="615"/>
      <c r="XDO69" s="615"/>
      <c r="XDP69" s="615"/>
      <c r="XDQ69" s="869"/>
      <c r="XDR69" s="615"/>
      <c r="XDS69" s="615"/>
      <c r="XDT69" s="615"/>
      <c r="XDU69" s="615"/>
      <c r="XDV69" s="615"/>
      <c r="XDW69" s="615"/>
      <c r="XDX69" s="615"/>
      <c r="XDY69" s="615"/>
      <c r="XDZ69" s="615"/>
      <c r="XEA69" s="1420"/>
      <c r="XEB69" s="1420"/>
      <c r="XEC69" s="1420"/>
      <c r="XED69" s="868"/>
      <c r="XEE69" s="615"/>
      <c r="XEF69" s="615"/>
      <c r="XEG69" s="615"/>
      <c r="XEH69" s="869"/>
      <c r="XEI69" s="615"/>
      <c r="XEJ69" s="615"/>
      <c r="XEK69" s="615"/>
      <c r="XEL69" s="615"/>
      <c r="XEM69" s="615"/>
      <c r="XEN69" s="615"/>
      <c r="XEO69" s="615"/>
      <c r="XEP69" s="615"/>
      <c r="XEQ69" s="615"/>
      <c r="XER69" s="1420"/>
      <c r="XES69" s="1420"/>
      <c r="XET69" s="1420"/>
      <c r="XEU69" s="868"/>
      <c r="XEV69" s="615"/>
      <c r="XEW69" s="615"/>
      <c r="XEX69" s="615"/>
      <c r="XEY69" s="869"/>
      <c r="XEZ69" s="615"/>
      <c r="XFA69" s="615"/>
      <c r="XFB69" s="615"/>
      <c r="XFC69" s="615"/>
      <c r="XFD69" s="615"/>
    </row>
    <row r="70" spans="1:16384" s="48" customFormat="1" x14ac:dyDescent="0.25">
      <c r="A70" s="6" t="s">
        <v>132</v>
      </c>
      <c r="B70" s="1427" t="s">
        <v>160</v>
      </c>
      <c r="C70" s="1427"/>
      <c r="D70" s="1136">
        <v>0</v>
      </c>
      <c r="E70" s="1127">
        <f t="shared" si="33"/>
        <v>0</v>
      </c>
      <c r="F70" s="1127"/>
      <c r="G70" s="1127"/>
      <c r="H70" s="706"/>
      <c r="I70" s="1127">
        <f>+'6.a. mell. PH'!E79</f>
        <v>0</v>
      </c>
      <c r="J70" s="1127"/>
      <c r="K70" s="1127"/>
      <c r="L70" s="1127">
        <f>+'6.b. mell. Óvoda'!E80</f>
        <v>0</v>
      </c>
      <c r="M70" s="1127"/>
      <c r="N70" s="1127"/>
      <c r="O70" s="1127">
        <f>+'6.c. mell. BBKP'!E81</f>
        <v>0</v>
      </c>
      <c r="P70" s="1127"/>
      <c r="Q70" s="1127"/>
    </row>
    <row r="71" spans="1:16384" x14ac:dyDescent="0.25">
      <c r="A71" s="1420"/>
      <c r="B71" s="1420"/>
      <c r="C71" s="1420"/>
      <c r="D71" s="1137"/>
      <c r="E71" s="1134"/>
      <c r="F71" s="1134"/>
      <c r="G71" s="1134"/>
      <c r="I71" s="1134"/>
      <c r="J71" s="1134"/>
      <c r="K71" s="1134"/>
      <c r="L71" s="1134"/>
      <c r="M71" s="1134"/>
      <c r="N71" s="1134"/>
      <c r="O71" s="1134"/>
      <c r="P71" s="1134"/>
      <c r="Q71" s="1134"/>
      <c r="R71" s="1420"/>
      <c r="S71" s="1420"/>
      <c r="T71" s="1420"/>
      <c r="U71" s="868"/>
      <c r="V71" s="615"/>
      <c r="W71" s="615"/>
      <c r="X71" s="615"/>
      <c r="Y71" s="869"/>
      <c r="Z71" s="615"/>
      <c r="AA71" s="615"/>
      <c r="AB71" s="615"/>
      <c r="AC71" s="615"/>
      <c r="AD71" s="615"/>
      <c r="AE71" s="615"/>
      <c r="AF71" s="615"/>
      <c r="AG71" s="615"/>
      <c r="AH71" s="615"/>
      <c r="AI71" s="1420"/>
      <c r="AJ71" s="1420"/>
      <c r="AK71" s="1420"/>
      <c r="AL71" s="868"/>
      <c r="AM71" s="615"/>
      <c r="AN71" s="615"/>
      <c r="AO71" s="615"/>
      <c r="AP71" s="869"/>
      <c r="AQ71" s="615"/>
      <c r="AR71" s="615"/>
      <c r="AS71" s="615"/>
      <c r="AT71" s="615"/>
      <c r="AU71" s="615"/>
      <c r="AV71" s="615"/>
      <c r="AW71" s="615"/>
      <c r="AX71" s="615"/>
      <c r="AY71" s="615"/>
      <c r="AZ71" s="1420"/>
      <c r="BA71" s="1420"/>
      <c r="BB71" s="1420"/>
      <c r="BC71" s="868"/>
      <c r="BD71" s="615"/>
      <c r="BE71" s="615"/>
      <c r="BF71" s="615"/>
      <c r="BG71" s="869"/>
      <c r="BH71" s="615"/>
      <c r="BI71" s="615"/>
      <c r="BJ71" s="615"/>
      <c r="BK71" s="615"/>
      <c r="BL71" s="615"/>
      <c r="BM71" s="615"/>
      <c r="BN71" s="615"/>
      <c r="BO71" s="615"/>
      <c r="BP71" s="615"/>
      <c r="BQ71" s="1420"/>
      <c r="BR71" s="1420"/>
      <c r="BS71" s="1420"/>
      <c r="BT71" s="868"/>
      <c r="BU71" s="615"/>
      <c r="BV71" s="615"/>
      <c r="BW71" s="615"/>
      <c r="BX71" s="869"/>
      <c r="BY71" s="615"/>
      <c r="BZ71" s="615"/>
      <c r="CA71" s="615"/>
      <c r="CB71" s="615"/>
      <c r="CC71" s="615"/>
      <c r="CD71" s="615"/>
      <c r="CE71" s="615"/>
      <c r="CF71" s="615"/>
      <c r="CG71" s="615"/>
      <c r="CH71" s="1420"/>
      <c r="CI71" s="1420"/>
      <c r="CJ71" s="1420"/>
      <c r="CK71" s="868"/>
      <c r="CL71" s="615"/>
      <c r="CM71" s="615"/>
      <c r="CN71" s="615"/>
      <c r="CO71" s="869"/>
      <c r="CP71" s="615"/>
      <c r="CQ71" s="615"/>
      <c r="CR71" s="615"/>
      <c r="CS71" s="615"/>
      <c r="CT71" s="615"/>
      <c r="CU71" s="615"/>
      <c r="CV71" s="615"/>
      <c r="CW71" s="615"/>
      <c r="CX71" s="615"/>
      <c r="CY71" s="1420"/>
      <c r="CZ71" s="1420"/>
      <c r="DA71" s="1420"/>
      <c r="DB71" s="868"/>
      <c r="DC71" s="615"/>
      <c r="DD71" s="615"/>
      <c r="DE71" s="615"/>
      <c r="DF71" s="869"/>
      <c r="DG71" s="615"/>
      <c r="DH71" s="615"/>
      <c r="DI71" s="615"/>
      <c r="DJ71" s="615"/>
      <c r="DK71" s="615"/>
      <c r="DL71" s="615"/>
      <c r="DM71" s="615"/>
      <c r="DN71" s="615"/>
      <c r="DO71" s="615"/>
      <c r="DP71" s="1420"/>
      <c r="DQ71" s="1420"/>
      <c r="DR71" s="1420"/>
      <c r="DS71" s="868"/>
      <c r="DT71" s="615"/>
      <c r="DU71" s="615"/>
      <c r="DV71" s="615"/>
      <c r="DW71" s="869"/>
      <c r="DX71" s="615"/>
      <c r="DY71" s="615"/>
      <c r="DZ71" s="615"/>
      <c r="EA71" s="615"/>
      <c r="EB71" s="615"/>
      <c r="EC71" s="615"/>
      <c r="ED71" s="615"/>
      <c r="EE71" s="615"/>
      <c r="EF71" s="615"/>
      <c r="EG71" s="1420"/>
      <c r="EH71" s="1420"/>
      <c r="EI71" s="1420"/>
      <c r="EJ71" s="868"/>
      <c r="EK71" s="615"/>
      <c r="EL71" s="615"/>
      <c r="EM71" s="615"/>
      <c r="EN71" s="869"/>
      <c r="EO71" s="615"/>
      <c r="EP71" s="615"/>
      <c r="EQ71" s="615"/>
      <c r="ER71" s="615"/>
      <c r="ES71" s="615"/>
      <c r="ET71" s="615"/>
      <c r="EU71" s="615"/>
      <c r="EV71" s="615"/>
      <c r="EW71" s="615"/>
      <c r="EX71" s="1420"/>
      <c r="EY71" s="1420"/>
      <c r="EZ71" s="1420"/>
      <c r="FA71" s="868"/>
      <c r="FB71" s="615"/>
      <c r="FC71" s="615"/>
      <c r="FD71" s="615"/>
      <c r="FE71" s="869"/>
      <c r="FF71" s="615"/>
      <c r="FG71" s="615"/>
      <c r="FH71" s="615"/>
      <c r="FI71" s="615"/>
      <c r="FJ71" s="615"/>
      <c r="FK71" s="615"/>
      <c r="FL71" s="615"/>
      <c r="FM71" s="615"/>
      <c r="FN71" s="615"/>
      <c r="FO71" s="1420"/>
      <c r="FP71" s="1420"/>
      <c r="FQ71" s="1420"/>
      <c r="FR71" s="868"/>
      <c r="FS71" s="615"/>
      <c r="FT71" s="615"/>
      <c r="FU71" s="615"/>
      <c r="FV71" s="869"/>
      <c r="FW71" s="615"/>
      <c r="FX71" s="615"/>
      <c r="FY71" s="615"/>
      <c r="FZ71" s="615"/>
      <c r="GA71" s="615"/>
      <c r="GB71" s="615"/>
      <c r="GC71" s="615"/>
      <c r="GD71" s="615"/>
      <c r="GE71" s="615"/>
      <c r="GF71" s="1420"/>
      <c r="GG71" s="1420"/>
      <c r="GH71" s="1420"/>
      <c r="GI71" s="868"/>
      <c r="GJ71" s="615"/>
      <c r="GK71" s="615"/>
      <c r="GL71" s="615"/>
      <c r="GM71" s="869"/>
      <c r="GN71" s="615"/>
      <c r="GO71" s="615"/>
      <c r="GP71" s="615"/>
      <c r="GQ71" s="615"/>
      <c r="GR71" s="615"/>
      <c r="GS71" s="615"/>
      <c r="GT71" s="615"/>
      <c r="GU71" s="615"/>
      <c r="GV71" s="615"/>
      <c r="GW71" s="1420"/>
      <c r="GX71" s="1420"/>
      <c r="GY71" s="1420"/>
      <c r="GZ71" s="868"/>
      <c r="HA71" s="615"/>
      <c r="HB71" s="615"/>
      <c r="HC71" s="615"/>
      <c r="HD71" s="869"/>
      <c r="HE71" s="615"/>
      <c r="HF71" s="615"/>
      <c r="HG71" s="615"/>
      <c r="HH71" s="615"/>
      <c r="HI71" s="615"/>
      <c r="HJ71" s="615"/>
      <c r="HK71" s="615"/>
      <c r="HL71" s="615"/>
      <c r="HM71" s="615"/>
      <c r="HN71" s="1420"/>
      <c r="HO71" s="1420"/>
      <c r="HP71" s="1420"/>
      <c r="HQ71" s="868"/>
      <c r="HR71" s="615"/>
      <c r="HS71" s="615"/>
      <c r="HT71" s="615"/>
      <c r="HU71" s="869"/>
      <c r="HV71" s="615"/>
      <c r="HW71" s="615"/>
      <c r="HX71" s="615"/>
      <c r="HY71" s="615"/>
      <c r="HZ71" s="615"/>
      <c r="IA71" s="615"/>
      <c r="IB71" s="615"/>
      <c r="IC71" s="615"/>
      <c r="ID71" s="615"/>
      <c r="IE71" s="1420"/>
      <c r="IF71" s="1420"/>
      <c r="IG71" s="1420"/>
      <c r="IH71" s="868"/>
      <c r="II71" s="615"/>
      <c r="IJ71" s="615"/>
      <c r="IK71" s="615"/>
      <c r="IL71" s="869"/>
      <c r="IM71" s="615"/>
      <c r="IN71" s="615"/>
      <c r="IO71" s="615"/>
      <c r="IP71" s="615"/>
      <c r="IQ71" s="615"/>
      <c r="IR71" s="615"/>
      <c r="IS71" s="615"/>
      <c r="IT71" s="615"/>
      <c r="IU71" s="615"/>
      <c r="IV71" s="1420"/>
      <c r="IW71" s="1420"/>
      <c r="IX71" s="1420"/>
      <c r="IY71" s="868"/>
      <c r="IZ71" s="615"/>
      <c r="JA71" s="615"/>
      <c r="JB71" s="615"/>
      <c r="JC71" s="869"/>
      <c r="JD71" s="615"/>
      <c r="JE71" s="615"/>
      <c r="JF71" s="615"/>
      <c r="JG71" s="615"/>
      <c r="JH71" s="615"/>
      <c r="JI71" s="615"/>
      <c r="JJ71" s="615"/>
      <c r="JK71" s="615"/>
      <c r="JL71" s="615"/>
      <c r="JM71" s="1420"/>
      <c r="JN71" s="1420"/>
      <c r="JO71" s="1420"/>
      <c r="JP71" s="868"/>
      <c r="JQ71" s="615"/>
      <c r="JR71" s="615"/>
      <c r="JS71" s="615"/>
      <c r="JT71" s="869"/>
      <c r="JU71" s="615"/>
      <c r="JV71" s="615"/>
      <c r="JW71" s="615"/>
      <c r="JX71" s="615"/>
      <c r="JY71" s="615"/>
      <c r="JZ71" s="615"/>
      <c r="KA71" s="615"/>
      <c r="KB71" s="615"/>
      <c r="KC71" s="615"/>
      <c r="KD71" s="1420"/>
      <c r="KE71" s="1420"/>
      <c r="KF71" s="1420"/>
      <c r="KG71" s="868"/>
      <c r="KH71" s="615"/>
      <c r="KI71" s="615"/>
      <c r="KJ71" s="615"/>
      <c r="KK71" s="869"/>
      <c r="KL71" s="615"/>
      <c r="KM71" s="615"/>
      <c r="KN71" s="615"/>
      <c r="KO71" s="615"/>
      <c r="KP71" s="615"/>
      <c r="KQ71" s="615"/>
      <c r="KR71" s="615"/>
      <c r="KS71" s="615"/>
      <c r="KT71" s="615"/>
      <c r="KU71" s="1420"/>
      <c r="KV71" s="1420"/>
      <c r="KW71" s="1420"/>
      <c r="KX71" s="868"/>
      <c r="KY71" s="615"/>
      <c r="KZ71" s="615"/>
      <c r="LA71" s="615"/>
      <c r="LB71" s="869"/>
      <c r="LC71" s="615"/>
      <c r="LD71" s="615"/>
      <c r="LE71" s="615"/>
      <c r="LF71" s="615"/>
      <c r="LG71" s="615"/>
      <c r="LH71" s="615"/>
      <c r="LI71" s="615"/>
      <c r="LJ71" s="615"/>
      <c r="LK71" s="615"/>
      <c r="LL71" s="1420"/>
      <c r="LM71" s="1420"/>
      <c r="LN71" s="1420"/>
      <c r="LO71" s="868"/>
      <c r="LP71" s="615"/>
      <c r="LQ71" s="615"/>
      <c r="LR71" s="615"/>
      <c r="LS71" s="869"/>
      <c r="LT71" s="615"/>
      <c r="LU71" s="615"/>
      <c r="LV71" s="615"/>
      <c r="LW71" s="615"/>
      <c r="LX71" s="615"/>
      <c r="LY71" s="615"/>
      <c r="LZ71" s="615"/>
      <c r="MA71" s="615"/>
      <c r="MB71" s="615"/>
      <c r="MC71" s="1420"/>
      <c r="MD71" s="1420"/>
      <c r="ME71" s="1420"/>
      <c r="MF71" s="868"/>
      <c r="MG71" s="615"/>
      <c r="MH71" s="615"/>
      <c r="MI71" s="615"/>
      <c r="MJ71" s="869"/>
      <c r="MK71" s="615"/>
      <c r="ML71" s="615"/>
      <c r="MM71" s="615"/>
      <c r="MN71" s="615"/>
      <c r="MO71" s="615"/>
      <c r="MP71" s="615"/>
      <c r="MQ71" s="615"/>
      <c r="MR71" s="615"/>
      <c r="MS71" s="615"/>
      <c r="MT71" s="1420"/>
      <c r="MU71" s="1420"/>
      <c r="MV71" s="1420"/>
      <c r="MW71" s="868"/>
      <c r="MX71" s="615"/>
      <c r="MY71" s="615"/>
      <c r="MZ71" s="615"/>
      <c r="NA71" s="869"/>
      <c r="NB71" s="615"/>
      <c r="NC71" s="615"/>
      <c r="ND71" s="615"/>
      <c r="NE71" s="615"/>
      <c r="NF71" s="615"/>
      <c r="NG71" s="615"/>
      <c r="NH71" s="615"/>
      <c r="NI71" s="615"/>
      <c r="NJ71" s="615"/>
      <c r="NK71" s="1420"/>
      <c r="NL71" s="1420"/>
      <c r="NM71" s="1420"/>
      <c r="NN71" s="868"/>
      <c r="NO71" s="615"/>
      <c r="NP71" s="615"/>
      <c r="NQ71" s="615"/>
      <c r="NR71" s="869"/>
      <c r="NS71" s="615"/>
      <c r="NT71" s="615"/>
      <c r="NU71" s="615"/>
      <c r="NV71" s="615"/>
      <c r="NW71" s="615"/>
      <c r="NX71" s="615"/>
      <c r="NY71" s="615"/>
      <c r="NZ71" s="615"/>
      <c r="OA71" s="615"/>
      <c r="OB71" s="1420"/>
      <c r="OC71" s="1420"/>
      <c r="OD71" s="1420"/>
      <c r="OE71" s="868"/>
      <c r="OF71" s="615"/>
      <c r="OG71" s="615"/>
      <c r="OH71" s="615"/>
      <c r="OI71" s="869"/>
      <c r="OJ71" s="615"/>
      <c r="OK71" s="615"/>
      <c r="OL71" s="615"/>
      <c r="OM71" s="615"/>
      <c r="ON71" s="615"/>
      <c r="OO71" s="615"/>
      <c r="OP71" s="615"/>
      <c r="OQ71" s="615"/>
      <c r="OR71" s="615"/>
      <c r="OS71" s="1420"/>
      <c r="OT71" s="1420"/>
      <c r="OU71" s="1420"/>
      <c r="OV71" s="868"/>
      <c r="OW71" s="615"/>
      <c r="OX71" s="615"/>
      <c r="OY71" s="615"/>
      <c r="OZ71" s="869"/>
      <c r="PA71" s="615"/>
      <c r="PB71" s="615"/>
      <c r="PC71" s="615"/>
      <c r="PD71" s="615"/>
      <c r="PE71" s="615"/>
      <c r="PF71" s="615"/>
      <c r="PG71" s="615"/>
      <c r="PH71" s="615"/>
      <c r="PI71" s="615"/>
      <c r="PJ71" s="1420"/>
      <c r="PK71" s="1420"/>
      <c r="PL71" s="1420"/>
      <c r="PM71" s="868"/>
      <c r="PN71" s="615"/>
      <c r="PO71" s="615"/>
      <c r="PP71" s="615"/>
      <c r="PQ71" s="869"/>
      <c r="PR71" s="615"/>
      <c r="PS71" s="615"/>
      <c r="PT71" s="615"/>
      <c r="PU71" s="615"/>
      <c r="PV71" s="615"/>
      <c r="PW71" s="615"/>
      <c r="PX71" s="615"/>
      <c r="PY71" s="615"/>
      <c r="PZ71" s="615"/>
      <c r="QA71" s="1420"/>
      <c r="QB71" s="1420"/>
      <c r="QC71" s="1420"/>
      <c r="QD71" s="868"/>
      <c r="QE71" s="615"/>
      <c r="QF71" s="615"/>
      <c r="QG71" s="615"/>
      <c r="QH71" s="869"/>
      <c r="QI71" s="615"/>
      <c r="QJ71" s="615"/>
      <c r="QK71" s="615"/>
      <c r="QL71" s="615"/>
      <c r="QM71" s="615"/>
      <c r="QN71" s="615"/>
      <c r="QO71" s="615"/>
      <c r="QP71" s="615"/>
      <c r="QQ71" s="615"/>
      <c r="QR71" s="1420"/>
      <c r="QS71" s="1420"/>
      <c r="QT71" s="1420"/>
      <c r="QU71" s="868"/>
      <c r="QV71" s="615"/>
      <c r="QW71" s="615"/>
      <c r="QX71" s="615"/>
      <c r="QY71" s="869"/>
      <c r="QZ71" s="615"/>
      <c r="RA71" s="615"/>
      <c r="RB71" s="615"/>
      <c r="RC71" s="615"/>
      <c r="RD71" s="615"/>
      <c r="RE71" s="615"/>
      <c r="RF71" s="615"/>
      <c r="RG71" s="615"/>
      <c r="RH71" s="615"/>
      <c r="RI71" s="1420"/>
      <c r="RJ71" s="1420"/>
      <c r="RK71" s="1420"/>
      <c r="RL71" s="868"/>
      <c r="RM71" s="615"/>
      <c r="RN71" s="615"/>
      <c r="RO71" s="615"/>
      <c r="RP71" s="869"/>
      <c r="RQ71" s="615"/>
      <c r="RR71" s="615"/>
      <c r="RS71" s="615"/>
      <c r="RT71" s="615"/>
      <c r="RU71" s="615"/>
      <c r="RV71" s="615"/>
      <c r="RW71" s="615"/>
      <c r="RX71" s="615"/>
      <c r="RY71" s="615"/>
      <c r="RZ71" s="1420"/>
      <c r="SA71" s="1420"/>
      <c r="SB71" s="1420"/>
      <c r="SC71" s="868"/>
      <c r="SD71" s="615"/>
      <c r="SE71" s="615"/>
      <c r="SF71" s="615"/>
      <c r="SG71" s="869"/>
      <c r="SH71" s="615"/>
      <c r="SI71" s="615"/>
      <c r="SJ71" s="615"/>
      <c r="SK71" s="615"/>
      <c r="SL71" s="615"/>
      <c r="SM71" s="615"/>
      <c r="SN71" s="615"/>
      <c r="SO71" s="615"/>
      <c r="SP71" s="615"/>
      <c r="SQ71" s="1420"/>
      <c r="SR71" s="1420"/>
      <c r="SS71" s="1420"/>
      <c r="ST71" s="868"/>
      <c r="SU71" s="615"/>
      <c r="SV71" s="615"/>
      <c r="SW71" s="615"/>
      <c r="SX71" s="869"/>
      <c r="SY71" s="615"/>
      <c r="SZ71" s="615"/>
      <c r="TA71" s="615"/>
      <c r="TB71" s="615"/>
      <c r="TC71" s="615"/>
      <c r="TD71" s="615"/>
      <c r="TE71" s="615"/>
      <c r="TF71" s="615"/>
      <c r="TG71" s="615"/>
      <c r="TH71" s="1420"/>
      <c r="TI71" s="1420"/>
      <c r="TJ71" s="1420"/>
      <c r="TK71" s="868"/>
      <c r="TL71" s="615"/>
      <c r="TM71" s="615"/>
      <c r="TN71" s="615"/>
      <c r="TO71" s="869"/>
      <c r="TP71" s="615"/>
      <c r="TQ71" s="615"/>
      <c r="TR71" s="615"/>
      <c r="TS71" s="615"/>
      <c r="TT71" s="615"/>
      <c r="TU71" s="615"/>
      <c r="TV71" s="615"/>
      <c r="TW71" s="615"/>
      <c r="TX71" s="615"/>
      <c r="TY71" s="1420"/>
      <c r="TZ71" s="1420"/>
      <c r="UA71" s="1420"/>
      <c r="UB71" s="868"/>
      <c r="UC71" s="615"/>
      <c r="UD71" s="615"/>
      <c r="UE71" s="615"/>
      <c r="UF71" s="869"/>
      <c r="UG71" s="615"/>
      <c r="UH71" s="615"/>
      <c r="UI71" s="615"/>
      <c r="UJ71" s="615"/>
      <c r="UK71" s="615"/>
      <c r="UL71" s="615"/>
      <c r="UM71" s="615"/>
      <c r="UN71" s="615"/>
      <c r="UO71" s="615"/>
      <c r="UP71" s="1420"/>
      <c r="UQ71" s="1420"/>
      <c r="UR71" s="1420"/>
      <c r="US71" s="868"/>
      <c r="UT71" s="615"/>
      <c r="UU71" s="615"/>
      <c r="UV71" s="615"/>
      <c r="UW71" s="869"/>
      <c r="UX71" s="615"/>
      <c r="UY71" s="615"/>
      <c r="UZ71" s="615"/>
      <c r="VA71" s="615"/>
      <c r="VB71" s="615"/>
      <c r="VC71" s="615"/>
      <c r="VD71" s="615"/>
      <c r="VE71" s="615"/>
      <c r="VF71" s="615"/>
      <c r="VG71" s="1420"/>
      <c r="VH71" s="1420"/>
      <c r="VI71" s="1420"/>
      <c r="VJ71" s="868"/>
      <c r="VK71" s="615"/>
      <c r="VL71" s="615"/>
      <c r="VM71" s="615"/>
      <c r="VN71" s="869"/>
      <c r="VO71" s="615"/>
      <c r="VP71" s="615"/>
      <c r="VQ71" s="615"/>
      <c r="VR71" s="615"/>
      <c r="VS71" s="615"/>
      <c r="VT71" s="615"/>
      <c r="VU71" s="615"/>
      <c r="VV71" s="615"/>
      <c r="VW71" s="615"/>
      <c r="VX71" s="1420"/>
      <c r="VY71" s="1420"/>
      <c r="VZ71" s="1420"/>
      <c r="WA71" s="868"/>
      <c r="WB71" s="615"/>
      <c r="WC71" s="615"/>
      <c r="WD71" s="615"/>
      <c r="WE71" s="869"/>
      <c r="WF71" s="615"/>
      <c r="WG71" s="615"/>
      <c r="WH71" s="615"/>
      <c r="WI71" s="615"/>
      <c r="WJ71" s="615"/>
      <c r="WK71" s="615"/>
      <c r="WL71" s="615"/>
      <c r="WM71" s="615"/>
      <c r="WN71" s="615"/>
      <c r="WO71" s="1420"/>
      <c r="WP71" s="1420"/>
      <c r="WQ71" s="1420"/>
      <c r="WR71" s="868"/>
      <c r="WS71" s="615"/>
      <c r="WT71" s="615"/>
      <c r="WU71" s="615"/>
      <c r="WV71" s="869"/>
      <c r="WW71" s="615"/>
      <c r="WX71" s="615"/>
      <c r="WY71" s="615"/>
      <c r="WZ71" s="615"/>
      <c r="XA71" s="615"/>
      <c r="XB71" s="615"/>
      <c r="XC71" s="615"/>
      <c r="XD71" s="615"/>
      <c r="XE71" s="615"/>
      <c r="XF71" s="1420"/>
      <c r="XG71" s="1420"/>
      <c r="XH71" s="1420"/>
      <c r="XI71" s="868"/>
      <c r="XJ71" s="615"/>
      <c r="XK71" s="615"/>
      <c r="XL71" s="615"/>
      <c r="XM71" s="869"/>
      <c r="XN71" s="615"/>
      <c r="XO71" s="615"/>
      <c r="XP71" s="615"/>
      <c r="XQ71" s="615"/>
      <c r="XR71" s="615"/>
      <c r="XS71" s="615"/>
      <c r="XT71" s="615"/>
      <c r="XU71" s="615"/>
      <c r="XV71" s="615"/>
      <c r="XW71" s="1420"/>
      <c r="XX71" s="1420"/>
      <c r="XY71" s="1420"/>
      <c r="XZ71" s="868"/>
      <c r="YA71" s="615"/>
      <c r="YB71" s="615"/>
      <c r="YC71" s="615"/>
      <c r="YD71" s="869"/>
      <c r="YE71" s="615"/>
      <c r="YF71" s="615"/>
      <c r="YG71" s="615"/>
      <c r="YH71" s="615"/>
      <c r="YI71" s="615"/>
      <c r="YJ71" s="615"/>
      <c r="YK71" s="615"/>
      <c r="YL71" s="615"/>
      <c r="YM71" s="615"/>
      <c r="YN71" s="1420"/>
      <c r="YO71" s="1420"/>
      <c r="YP71" s="1420"/>
      <c r="YQ71" s="868"/>
      <c r="YR71" s="615"/>
      <c r="YS71" s="615"/>
      <c r="YT71" s="615"/>
      <c r="YU71" s="869"/>
      <c r="YV71" s="615"/>
      <c r="YW71" s="615"/>
      <c r="YX71" s="615"/>
      <c r="YY71" s="615"/>
      <c r="YZ71" s="615"/>
      <c r="ZA71" s="615"/>
      <c r="ZB71" s="615"/>
      <c r="ZC71" s="615"/>
      <c r="ZD71" s="615"/>
      <c r="ZE71" s="1420"/>
      <c r="ZF71" s="1420"/>
      <c r="ZG71" s="1420"/>
      <c r="ZH71" s="868"/>
      <c r="ZI71" s="615"/>
      <c r="ZJ71" s="615"/>
      <c r="ZK71" s="615"/>
      <c r="ZL71" s="869"/>
      <c r="ZM71" s="615"/>
      <c r="ZN71" s="615"/>
      <c r="ZO71" s="615"/>
      <c r="ZP71" s="615"/>
      <c r="ZQ71" s="615"/>
      <c r="ZR71" s="615"/>
      <c r="ZS71" s="615"/>
      <c r="ZT71" s="615"/>
      <c r="ZU71" s="615"/>
      <c r="ZV71" s="1420"/>
      <c r="ZW71" s="1420"/>
      <c r="ZX71" s="1420"/>
      <c r="ZY71" s="868"/>
      <c r="ZZ71" s="615"/>
      <c r="AAA71" s="615"/>
      <c r="AAB71" s="615"/>
      <c r="AAC71" s="869"/>
      <c r="AAD71" s="615"/>
      <c r="AAE71" s="615"/>
      <c r="AAF71" s="615"/>
      <c r="AAG71" s="615"/>
      <c r="AAH71" s="615"/>
      <c r="AAI71" s="615"/>
      <c r="AAJ71" s="615"/>
      <c r="AAK71" s="615"/>
      <c r="AAL71" s="615"/>
      <c r="AAM71" s="1420"/>
      <c r="AAN71" s="1420"/>
      <c r="AAO71" s="1420"/>
      <c r="AAP71" s="868"/>
      <c r="AAQ71" s="615"/>
      <c r="AAR71" s="615"/>
      <c r="AAS71" s="615"/>
      <c r="AAT71" s="869"/>
      <c r="AAU71" s="615"/>
      <c r="AAV71" s="615"/>
      <c r="AAW71" s="615"/>
      <c r="AAX71" s="615"/>
      <c r="AAY71" s="615"/>
      <c r="AAZ71" s="615"/>
      <c r="ABA71" s="615"/>
      <c r="ABB71" s="615"/>
      <c r="ABC71" s="615"/>
      <c r="ABD71" s="1420"/>
      <c r="ABE71" s="1420"/>
      <c r="ABF71" s="1420"/>
      <c r="ABG71" s="868"/>
      <c r="ABH71" s="615"/>
      <c r="ABI71" s="615"/>
      <c r="ABJ71" s="615"/>
      <c r="ABK71" s="869"/>
      <c r="ABL71" s="615"/>
      <c r="ABM71" s="615"/>
      <c r="ABN71" s="615"/>
      <c r="ABO71" s="615"/>
      <c r="ABP71" s="615"/>
      <c r="ABQ71" s="615"/>
      <c r="ABR71" s="615"/>
      <c r="ABS71" s="615"/>
      <c r="ABT71" s="615"/>
      <c r="ABU71" s="1420"/>
      <c r="ABV71" s="1420"/>
      <c r="ABW71" s="1420"/>
      <c r="ABX71" s="868"/>
      <c r="ABY71" s="615"/>
      <c r="ABZ71" s="615"/>
      <c r="ACA71" s="615"/>
      <c r="ACB71" s="869"/>
      <c r="ACC71" s="615"/>
      <c r="ACD71" s="615"/>
      <c r="ACE71" s="615"/>
      <c r="ACF71" s="615"/>
      <c r="ACG71" s="615"/>
      <c r="ACH71" s="615"/>
      <c r="ACI71" s="615"/>
      <c r="ACJ71" s="615"/>
      <c r="ACK71" s="615"/>
      <c r="ACL71" s="1420"/>
      <c r="ACM71" s="1420"/>
      <c r="ACN71" s="1420"/>
      <c r="ACO71" s="868"/>
      <c r="ACP71" s="615"/>
      <c r="ACQ71" s="615"/>
      <c r="ACR71" s="615"/>
      <c r="ACS71" s="869"/>
      <c r="ACT71" s="615"/>
      <c r="ACU71" s="615"/>
      <c r="ACV71" s="615"/>
      <c r="ACW71" s="615"/>
      <c r="ACX71" s="615"/>
      <c r="ACY71" s="615"/>
      <c r="ACZ71" s="615"/>
      <c r="ADA71" s="615"/>
      <c r="ADB71" s="615"/>
      <c r="ADC71" s="1420"/>
      <c r="ADD71" s="1420"/>
      <c r="ADE71" s="1420"/>
      <c r="ADF71" s="868"/>
      <c r="ADG71" s="615"/>
      <c r="ADH71" s="615"/>
      <c r="ADI71" s="615"/>
      <c r="ADJ71" s="869"/>
      <c r="ADK71" s="615"/>
      <c r="ADL71" s="615"/>
      <c r="ADM71" s="615"/>
      <c r="ADN71" s="615"/>
      <c r="ADO71" s="615"/>
      <c r="ADP71" s="615"/>
      <c r="ADQ71" s="615"/>
      <c r="ADR71" s="615"/>
      <c r="ADS71" s="615"/>
      <c r="ADT71" s="1420"/>
      <c r="ADU71" s="1420"/>
      <c r="ADV71" s="1420"/>
      <c r="ADW71" s="868"/>
      <c r="ADX71" s="615"/>
      <c r="ADY71" s="615"/>
      <c r="ADZ71" s="615"/>
      <c r="AEA71" s="869"/>
      <c r="AEB71" s="615"/>
      <c r="AEC71" s="615"/>
      <c r="AED71" s="615"/>
      <c r="AEE71" s="615"/>
      <c r="AEF71" s="615"/>
      <c r="AEG71" s="615"/>
      <c r="AEH71" s="615"/>
      <c r="AEI71" s="615"/>
      <c r="AEJ71" s="615"/>
      <c r="AEK71" s="1420"/>
      <c r="AEL71" s="1420"/>
      <c r="AEM71" s="1420"/>
      <c r="AEN71" s="868"/>
      <c r="AEO71" s="615"/>
      <c r="AEP71" s="615"/>
      <c r="AEQ71" s="615"/>
      <c r="AER71" s="869"/>
      <c r="AES71" s="615"/>
      <c r="AET71" s="615"/>
      <c r="AEU71" s="615"/>
      <c r="AEV71" s="615"/>
      <c r="AEW71" s="615"/>
      <c r="AEX71" s="615"/>
      <c r="AEY71" s="615"/>
      <c r="AEZ71" s="615"/>
      <c r="AFA71" s="615"/>
      <c r="AFB71" s="1420"/>
      <c r="AFC71" s="1420"/>
      <c r="AFD71" s="1420"/>
      <c r="AFE71" s="868"/>
      <c r="AFF71" s="615"/>
      <c r="AFG71" s="615"/>
      <c r="AFH71" s="615"/>
      <c r="AFI71" s="869"/>
      <c r="AFJ71" s="615"/>
      <c r="AFK71" s="615"/>
      <c r="AFL71" s="615"/>
      <c r="AFM71" s="615"/>
      <c r="AFN71" s="615"/>
      <c r="AFO71" s="615"/>
      <c r="AFP71" s="615"/>
      <c r="AFQ71" s="615"/>
      <c r="AFR71" s="615"/>
      <c r="AFS71" s="1420"/>
      <c r="AFT71" s="1420"/>
      <c r="AFU71" s="1420"/>
      <c r="AFV71" s="868"/>
      <c r="AFW71" s="615"/>
      <c r="AFX71" s="615"/>
      <c r="AFY71" s="615"/>
      <c r="AFZ71" s="869"/>
      <c r="AGA71" s="615"/>
      <c r="AGB71" s="615"/>
      <c r="AGC71" s="615"/>
      <c r="AGD71" s="615"/>
      <c r="AGE71" s="615"/>
      <c r="AGF71" s="615"/>
      <c r="AGG71" s="615"/>
      <c r="AGH71" s="615"/>
      <c r="AGI71" s="615"/>
      <c r="AGJ71" s="1420"/>
      <c r="AGK71" s="1420"/>
      <c r="AGL71" s="1420"/>
      <c r="AGM71" s="868"/>
      <c r="AGN71" s="615"/>
      <c r="AGO71" s="615"/>
      <c r="AGP71" s="615"/>
      <c r="AGQ71" s="869"/>
      <c r="AGR71" s="615"/>
      <c r="AGS71" s="615"/>
      <c r="AGT71" s="615"/>
      <c r="AGU71" s="615"/>
      <c r="AGV71" s="615"/>
      <c r="AGW71" s="615"/>
      <c r="AGX71" s="615"/>
      <c r="AGY71" s="615"/>
      <c r="AGZ71" s="615"/>
      <c r="AHA71" s="1420"/>
      <c r="AHB71" s="1420"/>
      <c r="AHC71" s="1420"/>
      <c r="AHD71" s="868"/>
      <c r="AHE71" s="615"/>
      <c r="AHF71" s="615"/>
      <c r="AHG71" s="615"/>
      <c r="AHH71" s="869"/>
      <c r="AHI71" s="615"/>
      <c r="AHJ71" s="615"/>
      <c r="AHK71" s="615"/>
      <c r="AHL71" s="615"/>
      <c r="AHM71" s="615"/>
      <c r="AHN71" s="615"/>
      <c r="AHO71" s="615"/>
      <c r="AHP71" s="615"/>
      <c r="AHQ71" s="615"/>
      <c r="AHR71" s="1420"/>
      <c r="AHS71" s="1420"/>
      <c r="AHT71" s="1420"/>
      <c r="AHU71" s="868"/>
      <c r="AHV71" s="615"/>
      <c r="AHW71" s="615"/>
      <c r="AHX71" s="615"/>
      <c r="AHY71" s="869"/>
      <c r="AHZ71" s="615"/>
      <c r="AIA71" s="615"/>
      <c r="AIB71" s="615"/>
      <c r="AIC71" s="615"/>
      <c r="AID71" s="615"/>
      <c r="AIE71" s="615"/>
      <c r="AIF71" s="615"/>
      <c r="AIG71" s="615"/>
      <c r="AIH71" s="615"/>
      <c r="AII71" s="1420"/>
      <c r="AIJ71" s="1420"/>
      <c r="AIK71" s="1420"/>
      <c r="AIL71" s="868"/>
      <c r="AIM71" s="615"/>
      <c r="AIN71" s="615"/>
      <c r="AIO71" s="615"/>
      <c r="AIP71" s="869"/>
      <c r="AIQ71" s="615"/>
      <c r="AIR71" s="615"/>
      <c r="AIS71" s="615"/>
      <c r="AIT71" s="615"/>
      <c r="AIU71" s="615"/>
      <c r="AIV71" s="615"/>
      <c r="AIW71" s="615"/>
      <c r="AIX71" s="615"/>
      <c r="AIY71" s="615"/>
      <c r="AIZ71" s="1420"/>
      <c r="AJA71" s="1420"/>
      <c r="AJB71" s="1420"/>
      <c r="AJC71" s="868"/>
      <c r="AJD71" s="615"/>
      <c r="AJE71" s="615"/>
      <c r="AJF71" s="615"/>
      <c r="AJG71" s="869"/>
      <c r="AJH71" s="615"/>
      <c r="AJI71" s="615"/>
      <c r="AJJ71" s="615"/>
      <c r="AJK71" s="615"/>
      <c r="AJL71" s="615"/>
      <c r="AJM71" s="615"/>
      <c r="AJN71" s="615"/>
      <c r="AJO71" s="615"/>
      <c r="AJP71" s="615"/>
      <c r="AJQ71" s="1420"/>
      <c r="AJR71" s="1420"/>
      <c r="AJS71" s="1420"/>
      <c r="AJT71" s="868"/>
      <c r="AJU71" s="615"/>
      <c r="AJV71" s="615"/>
      <c r="AJW71" s="615"/>
      <c r="AJX71" s="869"/>
      <c r="AJY71" s="615"/>
      <c r="AJZ71" s="615"/>
      <c r="AKA71" s="615"/>
      <c r="AKB71" s="615"/>
      <c r="AKC71" s="615"/>
      <c r="AKD71" s="615"/>
      <c r="AKE71" s="615"/>
      <c r="AKF71" s="615"/>
      <c r="AKG71" s="615"/>
      <c r="AKH71" s="1420"/>
      <c r="AKI71" s="1420"/>
      <c r="AKJ71" s="1420"/>
      <c r="AKK71" s="868"/>
      <c r="AKL71" s="615"/>
      <c r="AKM71" s="615"/>
      <c r="AKN71" s="615"/>
      <c r="AKO71" s="869"/>
      <c r="AKP71" s="615"/>
      <c r="AKQ71" s="615"/>
      <c r="AKR71" s="615"/>
      <c r="AKS71" s="615"/>
      <c r="AKT71" s="615"/>
      <c r="AKU71" s="615"/>
      <c r="AKV71" s="615"/>
      <c r="AKW71" s="615"/>
      <c r="AKX71" s="615"/>
      <c r="AKY71" s="1420"/>
      <c r="AKZ71" s="1420"/>
      <c r="ALA71" s="1420"/>
      <c r="ALB71" s="868"/>
      <c r="ALC71" s="615"/>
      <c r="ALD71" s="615"/>
      <c r="ALE71" s="615"/>
      <c r="ALF71" s="869"/>
      <c r="ALG71" s="615"/>
      <c r="ALH71" s="615"/>
      <c r="ALI71" s="615"/>
      <c r="ALJ71" s="615"/>
      <c r="ALK71" s="615"/>
      <c r="ALL71" s="615"/>
      <c r="ALM71" s="615"/>
      <c r="ALN71" s="615"/>
      <c r="ALO71" s="615"/>
      <c r="ALP71" s="1420"/>
      <c r="ALQ71" s="1420"/>
      <c r="ALR71" s="1420"/>
      <c r="ALS71" s="868"/>
      <c r="ALT71" s="615"/>
      <c r="ALU71" s="615"/>
      <c r="ALV71" s="615"/>
      <c r="ALW71" s="869"/>
      <c r="ALX71" s="615"/>
      <c r="ALY71" s="615"/>
      <c r="ALZ71" s="615"/>
      <c r="AMA71" s="615"/>
      <c r="AMB71" s="615"/>
      <c r="AMC71" s="615"/>
      <c r="AMD71" s="615"/>
      <c r="AME71" s="615"/>
      <c r="AMF71" s="615"/>
      <c r="AMG71" s="1420"/>
      <c r="AMH71" s="1420"/>
      <c r="AMI71" s="1420"/>
      <c r="AMJ71" s="868"/>
      <c r="AMK71" s="615"/>
      <c r="AML71" s="615"/>
      <c r="AMM71" s="615"/>
      <c r="AMN71" s="869"/>
      <c r="AMO71" s="615"/>
      <c r="AMP71" s="615"/>
      <c r="AMQ71" s="615"/>
      <c r="AMR71" s="615"/>
      <c r="AMS71" s="615"/>
      <c r="AMT71" s="615"/>
      <c r="AMU71" s="615"/>
      <c r="AMV71" s="615"/>
      <c r="AMW71" s="615"/>
      <c r="AMX71" s="1420"/>
      <c r="AMY71" s="1420"/>
      <c r="AMZ71" s="1420"/>
      <c r="ANA71" s="868"/>
      <c r="ANB71" s="615"/>
      <c r="ANC71" s="615"/>
      <c r="AND71" s="615"/>
      <c r="ANE71" s="869"/>
      <c r="ANF71" s="615"/>
      <c r="ANG71" s="615"/>
      <c r="ANH71" s="615"/>
      <c r="ANI71" s="615"/>
      <c r="ANJ71" s="615"/>
      <c r="ANK71" s="615"/>
      <c r="ANL71" s="615"/>
      <c r="ANM71" s="615"/>
      <c r="ANN71" s="615"/>
      <c r="ANO71" s="1420"/>
      <c r="ANP71" s="1420"/>
      <c r="ANQ71" s="1420"/>
      <c r="ANR71" s="868"/>
      <c r="ANS71" s="615"/>
      <c r="ANT71" s="615"/>
      <c r="ANU71" s="615"/>
      <c r="ANV71" s="869"/>
      <c r="ANW71" s="615"/>
      <c r="ANX71" s="615"/>
      <c r="ANY71" s="615"/>
      <c r="ANZ71" s="615"/>
      <c r="AOA71" s="615"/>
      <c r="AOB71" s="615"/>
      <c r="AOC71" s="615"/>
      <c r="AOD71" s="615"/>
      <c r="AOE71" s="615"/>
      <c r="AOF71" s="1420"/>
      <c r="AOG71" s="1420"/>
      <c r="AOH71" s="1420"/>
      <c r="AOI71" s="868"/>
      <c r="AOJ71" s="615"/>
      <c r="AOK71" s="615"/>
      <c r="AOL71" s="615"/>
      <c r="AOM71" s="869"/>
      <c r="AON71" s="615"/>
      <c r="AOO71" s="615"/>
      <c r="AOP71" s="615"/>
      <c r="AOQ71" s="615"/>
      <c r="AOR71" s="615"/>
      <c r="AOS71" s="615"/>
      <c r="AOT71" s="615"/>
      <c r="AOU71" s="615"/>
      <c r="AOV71" s="615"/>
      <c r="AOW71" s="1420"/>
      <c r="AOX71" s="1420"/>
      <c r="AOY71" s="1420"/>
      <c r="AOZ71" s="868"/>
      <c r="APA71" s="615"/>
      <c r="APB71" s="615"/>
      <c r="APC71" s="615"/>
      <c r="APD71" s="869"/>
      <c r="APE71" s="615"/>
      <c r="APF71" s="615"/>
      <c r="APG71" s="615"/>
      <c r="APH71" s="615"/>
      <c r="API71" s="615"/>
      <c r="APJ71" s="615"/>
      <c r="APK71" s="615"/>
      <c r="APL71" s="615"/>
      <c r="APM71" s="615"/>
      <c r="APN71" s="1420"/>
      <c r="APO71" s="1420"/>
      <c r="APP71" s="1420"/>
      <c r="APQ71" s="868"/>
      <c r="APR71" s="615"/>
      <c r="APS71" s="615"/>
      <c r="APT71" s="615"/>
      <c r="APU71" s="869"/>
      <c r="APV71" s="615"/>
      <c r="APW71" s="615"/>
      <c r="APX71" s="615"/>
      <c r="APY71" s="615"/>
      <c r="APZ71" s="615"/>
      <c r="AQA71" s="615"/>
      <c r="AQB71" s="615"/>
      <c r="AQC71" s="615"/>
      <c r="AQD71" s="615"/>
      <c r="AQE71" s="1420"/>
      <c r="AQF71" s="1420"/>
      <c r="AQG71" s="1420"/>
      <c r="AQH71" s="868"/>
      <c r="AQI71" s="615"/>
      <c r="AQJ71" s="615"/>
      <c r="AQK71" s="615"/>
      <c r="AQL71" s="869"/>
      <c r="AQM71" s="615"/>
      <c r="AQN71" s="615"/>
      <c r="AQO71" s="615"/>
      <c r="AQP71" s="615"/>
      <c r="AQQ71" s="615"/>
      <c r="AQR71" s="615"/>
      <c r="AQS71" s="615"/>
      <c r="AQT71" s="615"/>
      <c r="AQU71" s="615"/>
      <c r="AQV71" s="1420"/>
      <c r="AQW71" s="1420"/>
      <c r="AQX71" s="1420"/>
      <c r="AQY71" s="868"/>
      <c r="AQZ71" s="615"/>
      <c r="ARA71" s="615"/>
      <c r="ARB71" s="615"/>
      <c r="ARC71" s="869"/>
      <c r="ARD71" s="615"/>
      <c r="ARE71" s="615"/>
      <c r="ARF71" s="615"/>
      <c r="ARG71" s="615"/>
      <c r="ARH71" s="615"/>
      <c r="ARI71" s="615"/>
      <c r="ARJ71" s="615"/>
      <c r="ARK71" s="615"/>
      <c r="ARL71" s="615"/>
      <c r="ARM71" s="1420"/>
      <c r="ARN71" s="1420"/>
      <c r="ARO71" s="1420"/>
      <c r="ARP71" s="868"/>
      <c r="ARQ71" s="615"/>
      <c r="ARR71" s="615"/>
      <c r="ARS71" s="615"/>
      <c r="ART71" s="869"/>
      <c r="ARU71" s="615"/>
      <c r="ARV71" s="615"/>
      <c r="ARW71" s="615"/>
      <c r="ARX71" s="615"/>
      <c r="ARY71" s="615"/>
      <c r="ARZ71" s="615"/>
      <c r="ASA71" s="615"/>
      <c r="ASB71" s="615"/>
      <c r="ASC71" s="615"/>
      <c r="ASD71" s="1420"/>
      <c r="ASE71" s="1420"/>
      <c r="ASF71" s="1420"/>
      <c r="ASG71" s="868"/>
      <c r="ASH71" s="615"/>
      <c r="ASI71" s="615"/>
      <c r="ASJ71" s="615"/>
      <c r="ASK71" s="869"/>
      <c r="ASL71" s="615"/>
      <c r="ASM71" s="615"/>
      <c r="ASN71" s="615"/>
      <c r="ASO71" s="615"/>
      <c r="ASP71" s="615"/>
      <c r="ASQ71" s="615"/>
      <c r="ASR71" s="615"/>
      <c r="ASS71" s="615"/>
      <c r="AST71" s="615"/>
      <c r="ASU71" s="1420"/>
      <c r="ASV71" s="1420"/>
      <c r="ASW71" s="1420"/>
      <c r="ASX71" s="868"/>
      <c r="ASY71" s="615"/>
      <c r="ASZ71" s="615"/>
      <c r="ATA71" s="615"/>
      <c r="ATB71" s="869"/>
      <c r="ATC71" s="615"/>
      <c r="ATD71" s="615"/>
      <c r="ATE71" s="615"/>
      <c r="ATF71" s="615"/>
      <c r="ATG71" s="615"/>
      <c r="ATH71" s="615"/>
      <c r="ATI71" s="615"/>
      <c r="ATJ71" s="615"/>
      <c r="ATK71" s="615"/>
      <c r="ATL71" s="1420"/>
      <c r="ATM71" s="1420"/>
      <c r="ATN71" s="1420"/>
      <c r="ATO71" s="868"/>
      <c r="ATP71" s="615"/>
      <c r="ATQ71" s="615"/>
      <c r="ATR71" s="615"/>
      <c r="ATS71" s="869"/>
      <c r="ATT71" s="615"/>
      <c r="ATU71" s="615"/>
      <c r="ATV71" s="615"/>
      <c r="ATW71" s="615"/>
      <c r="ATX71" s="615"/>
      <c r="ATY71" s="615"/>
      <c r="ATZ71" s="615"/>
      <c r="AUA71" s="615"/>
      <c r="AUB71" s="615"/>
      <c r="AUC71" s="1420"/>
      <c r="AUD71" s="1420"/>
      <c r="AUE71" s="1420"/>
      <c r="AUF71" s="868"/>
      <c r="AUG71" s="615"/>
      <c r="AUH71" s="615"/>
      <c r="AUI71" s="615"/>
      <c r="AUJ71" s="869"/>
      <c r="AUK71" s="615"/>
      <c r="AUL71" s="615"/>
      <c r="AUM71" s="615"/>
      <c r="AUN71" s="615"/>
      <c r="AUO71" s="615"/>
      <c r="AUP71" s="615"/>
      <c r="AUQ71" s="615"/>
      <c r="AUR71" s="615"/>
      <c r="AUS71" s="615"/>
      <c r="AUT71" s="1420"/>
      <c r="AUU71" s="1420"/>
      <c r="AUV71" s="1420"/>
      <c r="AUW71" s="868"/>
      <c r="AUX71" s="615"/>
      <c r="AUY71" s="615"/>
      <c r="AUZ71" s="615"/>
      <c r="AVA71" s="869"/>
      <c r="AVB71" s="615"/>
      <c r="AVC71" s="615"/>
      <c r="AVD71" s="615"/>
      <c r="AVE71" s="615"/>
      <c r="AVF71" s="615"/>
      <c r="AVG71" s="615"/>
      <c r="AVH71" s="615"/>
      <c r="AVI71" s="615"/>
      <c r="AVJ71" s="615"/>
      <c r="AVK71" s="1420"/>
      <c r="AVL71" s="1420"/>
      <c r="AVM71" s="1420"/>
      <c r="AVN71" s="868"/>
      <c r="AVO71" s="615"/>
      <c r="AVP71" s="615"/>
      <c r="AVQ71" s="615"/>
      <c r="AVR71" s="869"/>
      <c r="AVS71" s="615"/>
      <c r="AVT71" s="615"/>
      <c r="AVU71" s="615"/>
      <c r="AVV71" s="615"/>
      <c r="AVW71" s="615"/>
      <c r="AVX71" s="615"/>
      <c r="AVY71" s="615"/>
      <c r="AVZ71" s="615"/>
      <c r="AWA71" s="615"/>
      <c r="AWB71" s="1420"/>
      <c r="AWC71" s="1420"/>
      <c r="AWD71" s="1420"/>
      <c r="AWE71" s="868"/>
      <c r="AWF71" s="615"/>
      <c r="AWG71" s="615"/>
      <c r="AWH71" s="615"/>
      <c r="AWI71" s="869"/>
      <c r="AWJ71" s="615"/>
      <c r="AWK71" s="615"/>
      <c r="AWL71" s="615"/>
      <c r="AWM71" s="615"/>
      <c r="AWN71" s="615"/>
      <c r="AWO71" s="615"/>
      <c r="AWP71" s="615"/>
      <c r="AWQ71" s="615"/>
      <c r="AWR71" s="615"/>
      <c r="AWS71" s="1420"/>
      <c r="AWT71" s="1420"/>
      <c r="AWU71" s="1420"/>
      <c r="AWV71" s="868"/>
      <c r="AWW71" s="615"/>
      <c r="AWX71" s="615"/>
      <c r="AWY71" s="615"/>
      <c r="AWZ71" s="869"/>
      <c r="AXA71" s="615"/>
      <c r="AXB71" s="615"/>
      <c r="AXC71" s="615"/>
      <c r="AXD71" s="615"/>
      <c r="AXE71" s="615"/>
      <c r="AXF71" s="615"/>
      <c r="AXG71" s="615"/>
      <c r="AXH71" s="615"/>
      <c r="AXI71" s="615"/>
      <c r="AXJ71" s="1420"/>
      <c r="AXK71" s="1420"/>
      <c r="AXL71" s="1420"/>
      <c r="AXM71" s="868"/>
      <c r="AXN71" s="615"/>
      <c r="AXO71" s="615"/>
      <c r="AXP71" s="615"/>
      <c r="AXQ71" s="869"/>
      <c r="AXR71" s="615"/>
      <c r="AXS71" s="615"/>
      <c r="AXT71" s="615"/>
      <c r="AXU71" s="615"/>
      <c r="AXV71" s="615"/>
      <c r="AXW71" s="615"/>
      <c r="AXX71" s="615"/>
      <c r="AXY71" s="615"/>
      <c r="AXZ71" s="615"/>
      <c r="AYA71" s="1420"/>
      <c r="AYB71" s="1420"/>
      <c r="AYC71" s="1420"/>
      <c r="AYD71" s="868"/>
      <c r="AYE71" s="615"/>
      <c r="AYF71" s="615"/>
      <c r="AYG71" s="615"/>
      <c r="AYH71" s="869"/>
      <c r="AYI71" s="615"/>
      <c r="AYJ71" s="615"/>
      <c r="AYK71" s="615"/>
      <c r="AYL71" s="615"/>
      <c r="AYM71" s="615"/>
      <c r="AYN71" s="615"/>
      <c r="AYO71" s="615"/>
      <c r="AYP71" s="615"/>
      <c r="AYQ71" s="615"/>
      <c r="AYR71" s="1420"/>
      <c r="AYS71" s="1420"/>
      <c r="AYT71" s="1420"/>
      <c r="AYU71" s="868"/>
      <c r="AYV71" s="615"/>
      <c r="AYW71" s="615"/>
      <c r="AYX71" s="615"/>
      <c r="AYY71" s="869"/>
      <c r="AYZ71" s="615"/>
      <c r="AZA71" s="615"/>
      <c r="AZB71" s="615"/>
      <c r="AZC71" s="615"/>
      <c r="AZD71" s="615"/>
      <c r="AZE71" s="615"/>
      <c r="AZF71" s="615"/>
      <c r="AZG71" s="615"/>
      <c r="AZH71" s="615"/>
      <c r="AZI71" s="1420"/>
      <c r="AZJ71" s="1420"/>
      <c r="AZK71" s="1420"/>
      <c r="AZL71" s="868"/>
      <c r="AZM71" s="615"/>
      <c r="AZN71" s="615"/>
      <c r="AZO71" s="615"/>
      <c r="AZP71" s="869"/>
      <c r="AZQ71" s="615"/>
      <c r="AZR71" s="615"/>
      <c r="AZS71" s="615"/>
      <c r="AZT71" s="615"/>
      <c r="AZU71" s="615"/>
      <c r="AZV71" s="615"/>
      <c r="AZW71" s="615"/>
      <c r="AZX71" s="615"/>
      <c r="AZY71" s="615"/>
      <c r="AZZ71" s="1420"/>
      <c r="BAA71" s="1420"/>
      <c r="BAB71" s="1420"/>
      <c r="BAC71" s="868"/>
      <c r="BAD71" s="615"/>
      <c r="BAE71" s="615"/>
      <c r="BAF71" s="615"/>
      <c r="BAG71" s="869"/>
      <c r="BAH71" s="615"/>
      <c r="BAI71" s="615"/>
      <c r="BAJ71" s="615"/>
      <c r="BAK71" s="615"/>
      <c r="BAL71" s="615"/>
      <c r="BAM71" s="615"/>
      <c r="BAN71" s="615"/>
      <c r="BAO71" s="615"/>
      <c r="BAP71" s="615"/>
      <c r="BAQ71" s="1420"/>
      <c r="BAR71" s="1420"/>
      <c r="BAS71" s="1420"/>
      <c r="BAT71" s="868"/>
      <c r="BAU71" s="615"/>
      <c r="BAV71" s="615"/>
      <c r="BAW71" s="615"/>
      <c r="BAX71" s="869"/>
      <c r="BAY71" s="615"/>
      <c r="BAZ71" s="615"/>
      <c r="BBA71" s="615"/>
      <c r="BBB71" s="615"/>
      <c r="BBC71" s="615"/>
      <c r="BBD71" s="615"/>
      <c r="BBE71" s="615"/>
      <c r="BBF71" s="615"/>
      <c r="BBG71" s="615"/>
      <c r="BBH71" s="1420"/>
      <c r="BBI71" s="1420"/>
      <c r="BBJ71" s="1420"/>
      <c r="BBK71" s="868"/>
      <c r="BBL71" s="615"/>
      <c r="BBM71" s="615"/>
      <c r="BBN71" s="615"/>
      <c r="BBO71" s="869"/>
      <c r="BBP71" s="615"/>
      <c r="BBQ71" s="615"/>
      <c r="BBR71" s="615"/>
      <c r="BBS71" s="615"/>
      <c r="BBT71" s="615"/>
      <c r="BBU71" s="615"/>
      <c r="BBV71" s="615"/>
      <c r="BBW71" s="615"/>
      <c r="BBX71" s="615"/>
      <c r="BBY71" s="1420"/>
      <c r="BBZ71" s="1420"/>
      <c r="BCA71" s="1420"/>
      <c r="BCB71" s="868"/>
      <c r="BCC71" s="615"/>
      <c r="BCD71" s="615"/>
      <c r="BCE71" s="615"/>
      <c r="BCF71" s="869"/>
      <c r="BCG71" s="615"/>
      <c r="BCH71" s="615"/>
      <c r="BCI71" s="615"/>
      <c r="BCJ71" s="615"/>
      <c r="BCK71" s="615"/>
      <c r="BCL71" s="615"/>
      <c r="BCM71" s="615"/>
      <c r="BCN71" s="615"/>
      <c r="BCO71" s="615"/>
      <c r="BCP71" s="1420"/>
      <c r="BCQ71" s="1420"/>
      <c r="BCR71" s="1420"/>
      <c r="BCS71" s="868"/>
      <c r="BCT71" s="615"/>
      <c r="BCU71" s="615"/>
      <c r="BCV71" s="615"/>
      <c r="BCW71" s="869"/>
      <c r="BCX71" s="615"/>
      <c r="BCY71" s="615"/>
      <c r="BCZ71" s="615"/>
      <c r="BDA71" s="615"/>
      <c r="BDB71" s="615"/>
      <c r="BDC71" s="615"/>
      <c r="BDD71" s="615"/>
      <c r="BDE71" s="615"/>
      <c r="BDF71" s="615"/>
      <c r="BDG71" s="1420"/>
      <c r="BDH71" s="1420"/>
      <c r="BDI71" s="1420"/>
      <c r="BDJ71" s="868"/>
      <c r="BDK71" s="615"/>
      <c r="BDL71" s="615"/>
      <c r="BDM71" s="615"/>
      <c r="BDN71" s="869"/>
      <c r="BDO71" s="615"/>
      <c r="BDP71" s="615"/>
      <c r="BDQ71" s="615"/>
      <c r="BDR71" s="615"/>
      <c r="BDS71" s="615"/>
      <c r="BDT71" s="615"/>
      <c r="BDU71" s="615"/>
      <c r="BDV71" s="615"/>
      <c r="BDW71" s="615"/>
      <c r="BDX71" s="1420"/>
      <c r="BDY71" s="1420"/>
      <c r="BDZ71" s="1420"/>
      <c r="BEA71" s="868"/>
      <c r="BEB71" s="615"/>
      <c r="BEC71" s="615"/>
      <c r="BED71" s="615"/>
      <c r="BEE71" s="869"/>
      <c r="BEF71" s="615"/>
      <c r="BEG71" s="615"/>
      <c r="BEH71" s="615"/>
      <c r="BEI71" s="615"/>
      <c r="BEJ71" s="615"/>
      <c r="BEK71" s="615"/>
      <c r="BEL71" s="615"/>
      <c r="BEM71" s="615"/>
      <c r="BEN71" s="615"/>
      <c r="BEO71" s="1420"/>
      <c r="BEP71" s="1420"/>
      <c r="BEQ71" s="1420"/>
      <c r="BER71" s="868"/>
      <c r="BES71" s="615"/>
      <c r="BET71" s="615"/>
      <c r="BEU71" s="615"/>
      <c r="BEV71" s="869"/>
      <c r="BEW71" s="615"/>
      <c r="BEX71" s="615"/>
      <c r="BEY71" s="615"/>
      <c r="BEZ71" s="615"/>
      <c r="BFA71" s="615"/>
      <c r="BFB71" s="615"/>
      <c r="BFC71" s="615"/>
      <c r="BFD71" s="615"/>
      <c r="BFE71" s="615"/>
      <c r="BFF71" s="1420"/>
      <c r="BFG71" s="1420"/>
      <c r="BFH71" s="1420"/>
      <c r="BFI71" s="868"/>
      <c r="BFJ71" s="615"/>
      <c r="BFK71" s="615"/>
      <c r="BFL71" s="615"/>
      <c r="BFM71" s="869"/>
      <c r="BFN71" s="615"/>
      <c r="BFO71" s="615"/>
      <c r="BFP71" s="615"/>
      <c r="BFQ71" s="615"/>
      <c r="BFR71" s="615"/>
      <c r="BFS71" s="615"/>
      <c r="BFT71" s="615"/>
      <c r="BFU71" s="615"/>
      <c r="BFV71" s="615"/>
      <c r="BFW71" s="1420"/>
      <c r="BFX71" s="1420"/>
      <c r="BFY71" s="1420"/>
      <c r="BFZ71" s="868"/>
      <c r="BGA71" s="615"/>
      <c r="BGB71" s="615"/>
      <c r="BGC71" s="615"/>
      <c r="BGD71" s="869"/>
      <c r="BGE71" s="615"/>
      <c r="BGF71" s="615"/>
      <c r="BGG71" s="615"/>
      <c r="BGH71" s="615"/>
      <c r="BGI71" s="615"/>
      <c r="BGJ71" s="615"/>
      <c r="BGK71" s="615"/>
      <c r="BGL71" s="615"/>
      <c r="BGM71" s="615"/>
      <c r="BGN71" s="1420"/>
      <c r="BGO71" s="1420"/>
      <c r="BGP71" s="1420"/>
      <c r="BGQ71" s="868"/>
      <c r="BGR71" s="615"/>
      <c r="BGS71" s="615"/>
      <c r="BGT71" s="615"/>
      <c r="BGU71" s="869"/>
      <c r="BGV71" s="615"/>
      <c r="BGW71" s="615"/>
      <c r="BGX71" s="615"/>
      <c r="BGY71" s="615"/>
      <c r="BGZ71" s="615"/>
      <c r="BHA71" s="615"/>
      <c r="BHB71" s="615"/>
      <c r="BHC71" s="615"/>
      <c r="BHD71" s="615"/>
      <c r="BHE71" s="1420"/>
      <c r="BHF71" s="1420"/>
      <c r="BHG71" s="1420"/>
      <c r="BHH71" s="868"/>
      <c r="BHI71" s="615"/>
      <c r="BHJ71" s="615"/>
      <c r="BHK71" s="615"/>
      <c r="BHL71" s="869"/>
      <c r="BHM71" s="615"/>
      <c r="BHN71" s="615"/>
      <c r="BHO71" s="615"/>
      <c r="BHP71" s="615"/>
      <c r="BHQ71" s="615"/>
      <c r="BHR71" s="615"/>
      <c r="BHS71" s="615"/>
      <c r="BHT71" s="615"/>
      <c r="BHU71" s="615"/>
      <c r="BHV71" s="1420"/>
      <c r="BHW71" s="1420"/>
      <c r="BHX71" s="1420"/>
      <c r="BHY71" s="868"/>
      <c r="BHZ71" s="615"/>
      <c r="BIA71" s="615"/>
      <c r="BIB71" s="615"/>
      <c r="BIC71" s="869"/>
      <c r="BID71" s="615"/>
      <c r="BIE71" s="615"/>
      <c r="BIF71" s="615"/>
      <c r="BIG71" s="615"/>
      <c r="BIH71" s="615"/>
      <c r="BII71" s="615"/>
      <c r="BIJ71" s="615"/>
      <c r="BIK71" s="615"/>
      <c r="BIL71" s="615"/>
      <c r="BIM71" s="1420"/>
      <c r="BIN71" s="1420"/>
      <c r="BIO71" s="1420"/>
      <c r="BIP71" s="868"/>
      <c r="BIQ71" s="615"/>
      <c r="BIR71" s="615"/>
      <c r="BIS71" s="615"/>
      <c r="BIT71" s="869"/>
      <c r="BIU71" s="615"/>
      <c r="BIV71" s="615"/>
      <c r="BIW71" s="615"/>
      <c r="BIX71" s="615"/>
      <c r="BIY71" s="615"/>
      <c r="BIZ71" s="615"/>
      <c r="BJA71" s="615"/>
      <c r="BJB71" s="615"/>
      <c r="BJC71" s="615"/>
      <c r="BJD71" s="1420"/>
      <c r="BJE71" s="1420"/>
      <c r="BJF71" s="1420"/>
      <c r="BJG71" s="868"/>
      <c r="BJH71" s="615"/>
      <c r="BJI71" s="615"/>
      <c r="BJJ71" s="615"/>
      <c r="BJK71" s="869"/>
      <c r="BJL71" s="615"/>
      <c r="BJM71" s="615"/>
      <c r="BJN71" s="615"/>
      <c r="BJO71" s="615"/>
      <c r="BJP71" s="615"/>
      <c r="BJQ71" s="615"/>
      <c r="BJR71" s="615"/>
      <c r="BJS71" s="615"/>
      <c r="BJT71" s="615"/>
      <c r="BJU71" s="1420"/>
      <c r="BJV71" s="1420"/>
      <c r="BJW71" s="1420"/>
      <c r="BJX71" s="868"/>
      <c r="BJY71" s="615"/>
      <c r="BJZ71" s="615"/>
      <c r="BKA71" s="615"/>
      <c r="BKB71" s="869"/>
      <c r="BKC71" s="615"/>
      <c r="BKD71" s="615"/>
      <c r="BKE71" s="615"/>
      <c r="BKF71" s="615"/>
      <c r="BKG71" s="615"/>
      <c r="BKH71" s="615"/>
      <c r="BKI71" s="615"/>
      <c r="BKJ71" s="615"/>
      <c r="BKK71" s="615"/>
      <c r="BKL71" s="1420"/>
      <c r="BKM71" s="1420"/>
      <c r="BKN71" s="1420"/>
      <c r="BKO71" s="868"/>
      <c r="BKP71" s="615"/>
      <c r="BKQ71" s="615"/>
      <c r="BKR71" s="615"/>
      <c r="BKS71" s="869"/>
      <c r="BKT71" s="615"/>
      <c r="BKU71" s="615"/>
      <c r="BKV71" s="615"/>
      <c r="BKW71" s="615"/>
      <c r="BKX71" s="615"/>
      <c r="BKY71" s="615"/>
      <c r="BKZ71" s="615"/>
      <c r="BLA71" s="615"/>
      <c r="BLB71" s="615"/>
      <c r="BLC71" s="1420"/>
      <c r="BLD71" s="1420"/>
      <c r="BLE71" s="1420"/>
      <c r="BLF71" s="868"/>
      <c r="BLG71" s="615"/>
      <c r="BLH71" s="615"/>
      <c r="BLI71" s="615"/>
      <c r="BLJ71" s="869"/>
      <c r="BLK71" s="615"/>
      <c r="BLL71" s="615"/>
      <c r="BLM71" s="615"/>
      <c r="BLN71" s="615"/>
      <c r="BLO71" s="615"/>
      <c r="BLP71" s="615"/>
      <c r="BLQ71" s="615"/>
      <c r="BLR71" s="615"/>
      <c r="BLS71" s="615"/>
      <c r="BLT71" s="1420"/>
      <c r="BLU71" s="1420"/>
      <c r="BLV71" s="1420"/>
      <c r="BLW71" s="868"/>
      <c r="BLX71" s="615"/>
      <c r="BLY71" s="615"/>
      <c r="BLZ71" s="615"/>
      <c r="BMA71" s="869"/>
      <c r="BMB71" s="615"/>
      <c r="BMC71" s="615"/>
      <c r="BMD71" s="615"/>
      <c r="BME71" s="615"/>
      <c r="BMF71" s="615"/>
      <c r="BMG71" s="615"/>
      <c r="BMH71" s="615"/>
      <c r="BMI71" s="615"/>
      <c r="BMJ71" s="615"/>
      <c r="BMK71" s="1420"/>
      <c r="BML71" s="1420"/>
      <c r="BMM71" s="1420"/>
      <c r="BMN71" s="868"/>
      <c r="BMO71" s="615"/>
      <c r="BMP71" s="615"/>
      <c r="BMQ71" s="615"/>
      <c r="BMR71" s="869"/>
      <c r="BMS71" s="615"/>
      <c r="BMT71" s="615"/>
      <c r="BMU71" s="615"/>
      <c r="BMV71" s="615"/>
      <c r="BMW71" s="615"/>
      <c r="BMX71" s="615"/>
      <c r="BMY71" s="615"/>
      <c r="BMZ71" s="615"/>
      <c r="BNA71" s="615"/>
      <c r="BNB71" s="1420"/>
      <c r="BNC71" s="1420"/>
      <c r="BND71" s="1420"/>
      <c r="BNE71" s="868"/>
      <c r="BNF71" s="615"/>
      <c r="BNG71" s="615"/>
      <c r="BNH71" s="615"/>
      <c r="BNI71" s="869"/>
      <c r="BNJ71" s="615"/>
      <c r="BNK71" s="615"/>
      <c r="BNL71" s="615"/>
      <c r="BNM71" s="615"/>
      <c r="BNN71" s="615"/>
      <c r="BNO71" s="615"/>
      <c r="BNP71" s="615"/>
      <c r="BNQ71" s="615"/>
      <c r="BNR71" s="615"/>
      <c r="BNS71" s="1420"/>
      <c r="BNT71" s="1420"/>
      <c r="BNU71" s="1420"/>
      <c r="BNV71" s="868"/>
      <c r="BNW71" s="615"/>
      <c r="BNX71" s="615"/>
      <c r="BNY71" s="615"/>
      <c r="BNZ71" s="869"/>
      <c r="BOA71" s="615"/>
      <c r="BOB71" s="615"/>
      <c r="BOC71" s="615"/>
      <c r="BOD71" s="615"/>
      <c r="BOE71" s="615"/>
      <c r="BOF71" s="615"/>
      <c r="BOG71" s="615"/>
      <c r="BOH71" s="615"/>
      <c r="BOI71" s="615"/>
      <c r="BOJ71" s="1420"/>
      <c r="BOK71" s="1420"/>
      <c r="BOL71" s="1420"/>
      <c r="BOM71" s="868"/>
      <c r="BON71" s="615"/>
      <c r="BOO71" s="615"/>
      <c r="BOP71" s="615"/>
      <c r="BOQ71" s="869"/>
      <c r="BOR71" s="615"/>
      <c r="BOS71" s="615"/>
      <c r="BOT71" s="615"/>
      <c r="BOU71" s="615"/>
      <c r="BOV71" s="615"/>
      <c r="BOW71" s="615"/>
      <c r="BOX71" s="615"/>
      <c r="BOY71" s="615"/>
      <c r="BOZ71" s="615"/>
      <c r="BPA71" s="1420"/>
      <c r="BPB71" s="1420"/>
      <c r="BPC71" s="1420"/>
      <c r="BPD71" s="868"/>
      <c r="BPE71" s="615"/>
      <c r="BPF71" s="615"/>
      <c r="BPG71" s="615"/>
      <c r="BPH71" s="869"/>
      <c r="BPI71" s="615"/>
      <c r="BPJ71" s="615"/>
      <c r="BPK71" s="615"/>
      <c r="BPL71" s="615"/>
      <c r="BPM71" s="615"/>
      <c r="BPN71" s="615"/>
      <c r="BPO71" s="615"/>
      <c r="BPP71" s="615"/>
      <c r="BPQ71" s="615"/>
      <c r="BPR71" s="1420"/>
      <c r="BPS71" s="1420"/>
      <c r="BPT71" s="1420"/>
      <c r="BPU71" s="868"/>
      <c r="BPV71" s="615"/>
      <c r="BPW71" s="615"/>
      <c r="BPX71" s="615"/>
      <c r="BPY71" s="869"/>
      <c r="BPZ71" s="615"/>
      <c r="BQA71" s="615"/>
      <c r="BQB71" s="615"/>
      <c r="BQC71" s="615"/>
      <c r="BQD71" s="615"/>
      <c r="BQE71" s="615"/>
      <c r="BQF71" s="615"/>
      <c r="BQG71" s="615"/>
      <c r="BQH71" s="615"/>
      <c r="BQI71" s="1420"/>
      <c r="BQJ71" s="1420"/>
      <c r="BQK71" s="1420"/>
      <c r="BQL71" s="868"/>
      <c r="BQM71" s="615"/>
      <c r="BQN71" s="615"/>
      <c r="BQO71" s="615"/>
      <c r="BQP71" s="869"/>
      <c r="BQQ71" s="615"/>
      <c r="BQR71" s="615"/>
      <c r="BQS71" s="615"/>
      <c r="BQT71" s="615"/>
      <c r="BQU71" s="615"/>
      <c r="BQV71" s="615"/>
      <c r="BQW71" s="615"/>
      <c r="BQX71" s="615"/>
      <c r="BQY71" s="615"/>
      <c r="BQZ71" s="1420"/>
      <c r="BRA71" s="1420"/>
      <c r="BRB71" s="1420"/>
      <c r="BRC71" s="868"/>
      <c r="BRD71" s="615"/>
      <c r="BRE71" s="615"/>
      <c r="BRF71" s="615"/>
      <c r="BRG71" s="869"/>
      <c r="BRH71" s="615"/>
      <c r="BRI71" s="615"/>
      <c r="BRJ71" s="615"/>
      <c r="BRK71" s="615"/>
      <c r="BRL71" s="615"/>
      <c r="BRM71" s="615"/>
      <c r="BRN71" s="615"/>
      <c r="BRO71" s="615"/>
      <c r="BRP71" s="615"/>
      <c r="BRQ71" s="1420"/>
      <c r="BRR71" s="1420"/>
      <c r="BRS71" s="1420"/>
      <c r="BRT71" s="868"/>
      <c r="BRU71" s="615"/>
      <c r="BRV71" s="615"/>
      <c r="BRW71" s="615"/>
      <c r="BRX71" s="869"/>
      <c r="BRY71" s="615"/>
      <c r="BRZ71" s="615"/>
      <c r="BSA71" s="615"/>
      <c r="BSB71" s="615"/>
      <c r="BSC71" s="615"/>
      <c r="BSD71" s="615"/>
      <c r="BSE71" s="615"/>
      <c r="BSF71" s="615"/>
      <c r="BSG71" s="615"/>
      <c r="BSH71" s="1420"/>
      <c r="BSI71" s="1420"/>
      <c r="BSJ71" s="1420"/>
      <c r="BSK71" s="868"/>
      <c r="BSL71" s="615"/>
      <c r="BSM71" s="615"/>
      <c r="BSN71" s="615"/>
      <c r="BSO71" s="869"/>
      <c r="BSP71" s="615"/>
      <c r="BSQ71" s="615"/>
      <c r="BSR71" s="615"/>
      <c r="BSS71" s="615"/>
      <c r="BST71" s="615"/>
      <c r="BSU71" s="615"/>
      <c r="BSV71" s="615"/>
      <c r="BSW71" s="615"/>
      <c r="BSX71" s="615"/>
      <c r="BSY71" s="1420"/>
      <c r="BSZ71" s="1420"/>
      <c r="BTA71" s="1420"/>
      <c r="BTB71" s="868"/>
      <c r="BTC71" s="615"/>
      <c r="BTD71" s="615"/>
      <c r="BTE71" s="615"/>
      <c r="BTF71" s="869"/>
      <c r="BTG71" s="615"/>
      <c r="BTH71" s="615"/>
      <c r="BTI71" s="615"/>
      <c r="BTJ71" s="615"/>
      <c r="BTK71" s="615"/>
      <c r="BTL71" s="615"/>
      <c r="BTM71" s="615"/>
      <c r="BTN71" s="615"/>
      <c r="BTO71" s="615"/>
      <c r="BTP71" s="1420"/>
      <c r="BTQ71" s="1420"/>
      <c r="BTR71" s="1420"/>
      <c r="BTS71" s="868"/>
      <c r="BTT71" s="615"/>
      <c r="BTU71" s="615"/>
      <c r="BTV71" s="615"/>
      <c r="BTW71" s="869"/>
      <c r="BTX71" s="615"/>
      <c r="BTY71" s="615"/>
      <c r="BTZ71" s="615"/>
      <c r="BUA71" s="615"/>
      <c r="BUB71" s="615"/>
      <c r="BUC71" s="615"/>
      <c r="BUD71" s="615"/>
      <c r="BUE71" s="615"/>
      <c r="BUF71" s="615"/>
      <c r="BUG71" s="1420"/>
      <c r="BUH71" s="1420"/>
      <c r="BUI71" s="1420"/>
      <c r="BUJ71" s="868"/>
      <c r="BUK71" s="615"/>
      <c r="BUL71" s="615"/>
      <c r="BUM71" s="615"/>
      <c r="BUN71" s="869"/>
      <c r="BUO71" s="615"/>
      <c r="BUP71" s="615"/>
      <c r="BUQ71" s="615"/>
      <c r="BUR71" s="615"/>
      <c r="BUS71" s="615"/>
      <c r="BUT71" s="615"/>
      <c r="BUU71" s="615"/>
      <c r="BUV71" s="615"/>
      <c r="BUW71" s="615"/>
      <c r="BUX71" s="1420"/>
      <c r="BUY71" s="1420"/>
      <c r="BUZ71" s="1420"/>
      <c r="BVA71" s="868"/>
      <c r="BVB71" s="615"/>
      <c r="BVC71" s="615"/>
      <c r="BVD71" s="615"/>
      <c r="BVE71" s="869"/>
      <c r="BVF71" s="615"/>
      <c r="BVG71" s="615"/>
      <c r="BVH71" s="615"/>
      <c r="BVI71" s="615"/>
      <c r="BVJ71" s="615"/>
      <c r="BVK71" s="615"/>
      <c r="BVL71" s="615"/>
      <c r="BVM71" s="615"/>
      <c r="BVN71" s="615"/>
      <c r="BVO71" s="1420"/>
      <c r="BVP71" s="1420"/>
      <c r="BVQ71" s="1420"/>
      <c r="BVR71" s="868"/>
      <c r="BVS71" s="615"/>
      <c r="BVT71" s="615"/>
      <c r="BVU71" s="615"/>
      <c r="BVV71" s="869"/>
      <c r="BVW71" s="615"/>
      <c r="BVX71" s="615"/>
      <c r="BVY71" s="615"/>
      <c r="BVZ71" s="615"/>
      <c r="BWA71" s="615"/>
      <c r="BWB71" s="615"/>
      <c r="BWC71" s="615"/>
      <c r="BWD71" s="615"/>
      <c r="BWE71" s="615"/>
      <c r="BWF71" s="1420"/>
      <c r="BWG71" s="1420"/>
      <c r="BWH71" s="1420"/>
      <c r="BWI71" s="868"/>
      <c r="BWJ71" s="615"/>
      <c r="BWK71" s="615"/>
      <c r="BWL71" s="615"/>
      <c r="BWM71" s="869"/>
      <c r="BWN71" s="615"/>
      <c r="BWO71" s="615"/>
      <c r="BWP71" s="615"/>
      <c r="BWQ71" s="615"/>
      <c r="BWR71" s="615"/>
      <c r="BWS71" s="615"/>
      <c r="BWT71" s="615"/>
      <c r="BWU71" s="615"/>
      <c r="BWV71" s="615"/>
      <c r="BWW71" s="1420"/>
      <c r="BWX71" s="1420"/>
      <c r="BWY71" s="1420"/>
      <c r="BWZ71" s="868"/>
      <c r="BXA71" s="615"/>
      <c r="BXB71" s="615"/>
      <c r="BXC71" s="615"/>
      <c r="BXD71" s="869"/>
      <c r="BXE71" s="615"/>
      <c r="BXF71" s="615"/>
      <c r="BXG71" s="615"/>
      <c r="BXH71" s="615"/>
      <c r="BXI71" s="615"/>
      <c r="BXJ71" s="615"/>
      <c r="BXK71" s="615"/>
      <c r="BXL71" s="615"/>
      <c r="BXM71" s="615"/>
      <c r="BXN71" s="1420"/>
      <c r="BXO71" s="1420"/>
      <c r="BXP71" s="1420"/>
      <c r="BXQ71" s="868"/>
      <c r="BXR71" s="615"/>
      <c r="BXS71" s="615"/>
      <c r="BXT71" s="615"/>
      <c r="BXU71" s="869"/>
      <c r="BXV71" s="615"/>
      <c r="BXW71" s="615"/>
      <c r="BXX71" s="615"/>
      <c r="BXY71" s="615"/>
      <c r="BXZ71" s="615"/>
      <c r="BYA71" s="615"/>
      <c r="BYB71" s="615"/>
      <c r="BYC71" s="615"/>
      <c r="BYD71" s="615"/>
      <c r="BYE71" s="1420"/>
      <c r="BYF71" s="1420"/>
      <c r="BYG71" s="1420"/>
      <c r="BYH71" s="868"/>
      <c r="BYI71" s="615"/>
      <c r="BYJ71" s="615"/>
      <c r="BYK71" s="615"/>
      <c r="BYL71" s="869"/>
      <c r="BYM71" s="615"/>
      <c r="BYN71" s="615"/>
      <c r="BYO71" s="615"/>
      <c r="BYP71" s="615"/>
      <c r="BYQ71" s="615"/>
      <c r="BYR71" s="615"/>
      <c r="BYS71" s="615"/>
      <c r="BYT71" s="615"/>
      <c r="BYU71" s="615"/>
      <c r="BYV71" s="1420"/>
      <c r="BYW71" s="1420"/>
      <c r="BYX71" s="1420"/>
      <c r="BYY71" s="868"/>
      <c r="BYZ71" s="615"/>
      <c r="BZA71" s="615"/>
      <c r="BZB71" s="615"/>
      <c r="BZC71" s="869"/>
      <c r="BZD71" s="615"/>
      <c r="BZE71" s="615"/>
      <c r="BZF71" s="615"/>
      <c r="BZG71" s="615"/>
      <c r="BZH71" s="615"/>
      <c r="BZI71" s="615"/>
      <c r="BZJ71" s="615"/>
      <c r="BZK71" s="615"/>
      <c r="BZL71" s="615"/>
      <c r="BZM71" s="1420"/>
      <c r="BZN71" s="1420"/>
      <c r="BZO71" s="1420"/>
      <c r="BZP71" s="868"/>
      <c r="BZQ71" s="615"/>
      <c r="BZR71" s="615"/>
      <c r="BZS71" s="615"/>
      <c r="BZT71" s="869"/>
      <c r="BZU71" s="615"/>
      <c r="BZV71" s="615"/>
      <c r="BZW71" s="615"/>
      <c r="BZX71" s="615"/>
      <c r="BZY71" s="615"/>
      <c r="BZZ71" s="615"/>
      <c r="CAA71" s="615"/>
      <c r="CAB71" s="615"/>
      <c r="CAC71" s="615"/>
      <c r="CAD71" s="1420"/>
      <c r="CAE71" s="1420"/>
      <c r="CAF71" s="1420"/>
      <c r="CAG71" s="868"/>
      <c r="CAH71" s="615"/>
      <c r="CAI71" s="615"/>
      <c r="CAJ71" s="615"/>
      <c r="CAK71" s="869"/>
      <c r="CAL71" s="615"/>
      <c r="CAM71" s="615"/>
      <c r="CAN71" s="615"/>
      <c r="CAO71" s="615"/>
      <c r="CAP71" s="615"/>
      <c r="CAQ71" s="615"/>
      <c r="CAR71" s="615"/>
      <c r="CAS71" s="615"/>
      <c r="CAT71" s="615"/>
      <c r="CAU71" s="1420"/>
      <c r="CAV71" s="1420"/>
      <c r="CAW71" s="1420"/>
      <c r="CAX71" s="868"/>
      <c r="CAY71" s="615"/>
      <c r="CAZ71" s="615"/>
      <c r="CBA71" s="615"/>
      <c r="CBB71" s="869"/>
      <c r="CBC71" s="615"/>
      <c r="CBD71" s="615"/>
      <c r="CBE71" s="615"/>
      <c r="CBF71" s="615"/>
      <c r="CBG71" s="615"/>
      <c r="CBH71" s="615"/>
      <c r="CBI71" s="615"/>
      <c r="CBJ71" s="615"/>
      <c r="CBK71" s="615"/>
      <c r="CBL71" s="1420"/>
      <c r="CBM71" s="1420"/>
      <c r="CBN71" s="1420"/>
      <c r="CBO71" s="868"/>
      <c r="CBP71" s="615"/>
      <c r="CBQ71" s="615"/>
      <c r="CBR71" s="615"/>
      <c r="CBS71" s="869"/>
      <c r="CBT71" s="615"/>
      <c r="CBU71" s="615"/>
      <c r="CBV71" s="615"/>
      <c r="CBW71" s="615"/>
      <c r="CBX71" s="615"/>
      <c r="CBY71" s="615"/>
      <c r="CBZ71" s="615"/>
      <c r="CCA71" s="615"/>
      <c r="CCB71" s="615"/>
      <c r="CCC71" s="1420"/>
      <c r="CCD71" s="1420"/>
      <c r="CCE71" s="1420"/>
      <c r="CCF71" s="868"/>
      <c r="CCG71" s="615"/>
      <c r="CCH71" s="615"/>
      <c r="CCI71" s="615"/>
      <c r="CCJ71" s="869"/>
      <c r="CCK71" s="615"/>
      <c r="CCL71" s="615"/>
      <c r="CCM71" s="615"/>
      <c r="CCN71" s="615"/>
      <c r="CCO71" s="615"/>
      <c r="CCP71" s="615"/>
      <c r="CCQ71" s="615"/>
      <c r="CCR71" s="615"/>
      <c r="CCS71" s="615"/>
      <c r="CCT71" s="1420"/>
      <c r="CCU71" s="1420"/>
      <c r="CCV71" s="1420"/>
      <c r="CCW71" s="868"/>
      <c r="CCX71" s="615"/>
      <c r="CCY71" s="615"/>
      <c r="CCZ71" s="615"/>
      <c r="CDA71" s="869"/>
      <c r="CDB71" s="615"/>
      <c r="CDC71" s="615"/>
      <c r="CDD71" s="615"/>
      <c r="CDE71" s="615"/>
      <c r="CDF71" s="615"/>
      <c r="CDG71" s="615"/>
      <c r="CDH71" s="615"/>
      <c r="CDI71" s="615"/>
      <c r="CDJ71" s="615"/>
      <c r="CDK71" s="1420"/>
      <c r="CDL71" s="1420"/>
      <c r="CDM71" s="1420"/>
      <c r="CDN71" s="868"/>
      <c r="CDO71" s="615"/>
      <c r="CDP71" s="615"/>
      <c r="CDQ71" s="615"/>
      <c r="CDR71" s="869"/>
      <c r="CDS71" s="615"/>
      <c r="CDT71" s="615"/>
      <c r="CDU71" s="615"/>
      <c r="CDV71" s="615"/>
      <c r="CDW71" s="615"/>
      <c r="CDX71" s="615"/>
      <c r="CDY71" s="615"/>
      <c r="CDZ71" s="615"/>
      <c r="CEA71" s="615"/>
      <c r="CEB71" s="1420"/>
      <c r="CEC71" s="1420"/>
      <c r="CED71" s="1420"/>
      <c r="CEE71" s="868"/>
      <c r="CEF71" s="615"/>
      <c r="CEG71" s="615"/>
      <c r="CEH71" s="615"/>
      <c r="CEI71" s="869"/>
      <c r="CEJ71" s="615"/>
      <c r="CEK71" s="615"/>
      <c r="CEL71" s="615"/>
      <c r="CEM71" s="615"/>
      <c r="CEN71" s="615"/>
      <c r="CEO71" s="615"/>
      <c r="CEP71" s="615"/>
      <c r="CEQ71" s="615"/>
      <c r="CER71" s="615"/>
      <c r="CES71" s="1420"/>
      <c r="CET71" s="1420"/>
      <c r="CEU71" s="1420"/>
      <c r="CEV71" s="868"/>
      <c r="CEW71" s="615"/>
      <c r="CEX71" s="615"/>
      <c r="CEY71" s="615"/>
      <c r="CEZ71" s="869"/>
      <c r="CFA71" s="615"/>
      <c r="CFB71" s="615"/>
      <c r="CFC71" s="615"/>
      <c r="CFD71" s="615"/>
      <c r="CFE71" s="615"/>
      <c r="CFF71" s="615"/>
      <c r="CFG71" s="615"/>
      <c r="CFH71" s="615"/>
      <c r="CFI71" s="615"/>
      <c r="CFJ71" s="1420"/>
      <c r="CFK71" s="1420"/>
      <c r="CFL71" s="1420"/>
      <c r="CFM71" s="868"/>
      <c r="CFN71" s="615"/>
      <c r="CFO71" s="615"/>
      <c r="CFP71" s="615"/>
      <c r="CFQ71" s="869"/>
      <c r="CFR71" s="615"/>
      <c r="CFS71" s="615"/>
      <c r="CFT71" s="615"/>
      <c r="CFU71" s="615"/>
      <c r="CFV71" s="615"/>
      <c r="CFW71" s="615"/>
      <c r="CFX71" s="615"/>
      <c r="CFY71" s="615"/>
      <c r="CFZ71" s="615"/>
      <c r="CGA71" s="1420"/>
      <c r="CGB71" s="1420"/>
      <c r="CGC71" s="1420"/>
      <c r="CGD71" s="868"/>
      <c r="CGE71" s="615"/>
      <c r="CGF71" s="615"/>
      <c r="CGG71" s="615"/>
      <c r="CGH71" s="869"/>
      <c r="CGI71" s="615"/>
      <c r="CGJ71" s="615"/>
      <c r="CGK71" s="615"/>
      <c r="CGL71" s="615"/>
      <c r="CGM71" s="615"/>
      <c r="CGN71" s="615"/>
      <c r="CGO71" s="615"/>
      <c r="CGP71" s="615"/>
      <c r="CGQ71" s="615"/>
      <c r="CGR71" s="1420"/>
      <c r="CGS71" s="1420"/>
      <c r="CGT71" s="1420"/>
      <c r="CGU71" s="868"/>
      <c r="CGV71" s="615"/>
      <c r="CGW71" s="615"/>
      <c r="CGX71" s="615"/>
      <c r="CGY71" s="869"/>
      <c r="CGZ71" s="615"/>
      <c r="CHA71" s="615"/>
      <c r="CHB71" s="615"/>
      <c r="CHC71" s="615"/>
      <c r="CHD71" s="615"/>
      <c r="CHE71" s="615"/>
      <c r="CHF71" s="615"/>
      <c r="CHG71" s="615"/>
      <c r="CHH71" s="615"/>
      <c r="CHI71" s="1420"/>
      <c r="CHJ71" s="1420"/>
      <c r="CHK71" s="1420"/>
      <c r="CHL71" s="868"/>
      <c r="CHM71" s="615"/>
      <c r="CHN71" s="615"/>
      <c r="CHO71" s="615"/>
      <c r="CHP71" s="869"/>
      <c r="CHQ71" s="615"/>
      <c r="CHR71" s="615"/>
      <c r="CHS71" s="615"/>
      <c r="CHT71" s="615"/>
      <c r="CHU71" s="615"/>
      <c r="CHV71" s="615"/>
      <c r="CHW71" s="615"/>
      <c r="CHX71" s="615"/>
      <c r="CHY71" s="615"/>
      <c r="CHZ71" s="1420"/>
      <c r="CIA71" s="1420"/>
      <c r="CIB71" s="1420"/>
      <c r="CIC71" s="868"/>
      <c r="CID71" s="615"/>
      <c r="CIE71" s="615"/>
      <c r="CIF71" s="615"/>
      <c r="CIG71" s="869"/>
      <c r="CIH71" s="615"/>
      <c r="CII71" s="615"/>
      <c r="CIJ71" s="615"/>
      <c r="CIK71" s="615"/>
      <c r="CIL71" s="615"/>
      <c r="CIM71" s="615"/>
      <c r="CIN71" s="615"/>
      <c r="CIO71" s="615"/>
      <c r="CIP71" s="615"/>
      <c r="CIQ71" s="1420"/>
      <c r="CIR71" s="1420"/>
      <c r="CIS71" s="1420"/>
      <c r="CIT71" s="868"/>
      <c r="CIU71" s="615"/>
      <c r="CIV71" s="615"/>
      <c r="CIW71" s="615"/>
      <c r="CIX71" s="869"/>
      <c r="CIY71" s="615"/>
      <c r="CIZ71" s="615"/>
      <c r="CJA71" s="615"/>
      <c r="CJB71" s="615"/>
      <c r="CJC71" s="615"/>
      <c r="CJD71" s="615"/>
      <c r="CJE71" s="615"/>
      <c r="CJF71" s="615"/>
      <c r="CJG71" s="615"/>
      <c r="CJH71" s="1420"/>
      <c r="CJI71" s="1420"/>
      <c r="CJJ71" s="1420"/>
      <c r="CJK71" s="868"/>
      <c r="CJL71" s="615"/>
      <c r="CJM71" s="615"/>
      <c r="CJN71" s="615"/>
      <c r="CJO71" s="869"/>
      <c r="CJP71" s="615"/>
      <c r="CJQ71" s="615"/>
      <c r="CJR71" s="615"/>
      <c r="CJS71" s="615"/>
      <c r="CJT71" s="615"/>
      <c r="CJU71" s="615"/>
      <c r="CJV71" s="615"/>
      <c r="CJW71" s="615"/>
      <c r="CJX71" s="615"/>
      <c r="CJY71" s="1420"/>
      <c r="CJZ71" s="1420"/>
      <c r="CKA71" s="1420"/>
      <c r="CKB71" s="868"/>
      <c r="CKC71" s="615"/>
      <c r="CKD71" s="615"/>
      <c r="CKE71" s="615"/>
      <c r="CKF71" s="869"/>
      <c r="CKG71" s="615"/>
      <c r="CKH71" s="615"/>
      <c r="CKI71" s="615"/>
      <c r="CKJ71" s="615"/>
      <c r="CKK71" s="615"/>
      <c r="CKL71" s="615"/>
      <c r="CKM71" s="615"/>
      <c r="CKN71" s="615"/>
      <c r="CKO71" s="615"/>
      <c r="CKP71" s="1420"/>
      <c r="CKQ71" s="1420"/>
      <c r="CKR71" s="1420"/>
      <c r="CKS71" s="868"/>
      <c r="CKT71" s="615"/>
      <c r="CKU71" s="615"/>
      <c r="CKV71" s="615"/>
      <c r="CKW71" s="869"/>
      <c r="CKX71" s="615"/>
      <c r="CKY71" s="615"/>
      <c r="CKZ71" s="615"/>
      <c r="CLA71" s="615"/>
      <c r="CLB71" s="615"/>
      <c r="CLC71" s="615"/>
      <c r="CLD71" s="615"/>
      <c r="CLE71" s="615"/>
      <c r="CLF71" s="615"/>
      <c r="CLG71" s="1420"/>
      <c r="CLH71" s="1420"/>
      <c r="CLI71" s="1420"/>
      <c r="CLJ71" s="868"/>
      <c r="CLK71" s="615"/>
      <c r="CLL71" s="615"/>
      <c r="CLM71" s="615"/>
      <c r="CLN71" s="869"/>
      <c r="CLO71" s="615"/>
      <c r="CLP71" s="615"/>
      <c r="CLQ71" s="615"/>
      <c r="CLR71" s="615"/>
      <c r="CLS71" s="615"/>
      <c r="CLT71" s="615"/>
      <c r="CLU71" s="615"/>
      <c r="CLV71" s="615"/>
      <c r="CLW71" s="615"/>
      <c r="CLX71" s="1420"/>
      <c r="CLY71" s="1420"/>
      <c r="CLZ71" s="1420"/>
      <c r="CMA71" s="868"/>
      <c r="CMB71" s="615"/>
      <c r="CMC71" s="615"/>
      <c r="CMD71" s="615"/>
      <c r="CME71" s="869"/>
      <c r="CMF71" s="615"/>
      <c r="CMG71" s="615"/>
      <c r="CMH71" s="615"/>
      <c r="CMI71" s="615"/>
      <c r="CMJ71" s="615"/>
      <c r="CMK71" s="615"/>
      <c r="CML71" s="615"/>
      <c r="CMM71" s="615"/>
      <c r="CMN71" s="615"/>
      <c r="CMO71" s="1420"/>
      <c r="CMP71" s="1420"/>
      <c r="CMQ71" s="1420"/>
      <c r="CMR71" s="868"/>
      <c r="CMS71" s="615"/>
      <c r="CMT71" s="615"/>
      <c r="CMU71" s="615"/>
      <c r="CMV71" s="869"/>
      <c r="CMW71" s="615"/>
      <c r="CMX71" s="615"/>
      <c r="CMY71" s="615"/>
      <c r="CMZ71" s="615"/>
      <c r="CNA71" s="615"/>
      <c r="CNB71" s="615"/>
      <c r="CNC71" s="615"/>
      <c r="CND71" s="615"/>
      <c r="CNE71" s="615"/>
      <c r="CNF71" s="1420"/>
      <c r="CNG71" s="1420"/>
      <c r="CNH71" s="1420"/>
      <c r="CNI71" s="868"/>
      <c r="CNJ71" s="615"/>
      <c r="CNK71" s="615"/>
      <c r="CNL71" s="615"/>
      <c r="CNM71" s="869"/>
      <c r="CNN71" s="615"/>
      <c r="CNO71" s="615"/>
      <c r="CNP71" s="615"/>
      <c r="CNQ71" s="615"/>
      <c r="CNR71" s="615"/>
      <c r="CNS71" s="615"/>
      <c r="CNT71" s="615"/>
      <c r="CNU71" s="615"/>
      <c r="CNV71" s="615"/>
      <c r="CNW71" s="1420"/>
      <c r="CNX71" s="1420"/>
      <c r="CNY71" s="1420"/>
      <c r="CNZ71" s="868"/>
      <c r="COA71" s="615"/>
      <c r="COB71" s="615"/>
      <c r="COC71" s="615"/>
      <c r="COD71" s="869"/>
      <c r="COE71" s="615"/>
      <c r="COF71" s="615"/>
      <c r="COG71" s="615"/>
      <c r="COH71" s="615"/>
      <c r="COI71" s="615"/>
      <c r="COJ71" s="615"/>
      <c r="COK71" s="615"/>
      <c r="COL71" s="615"/>
      <c r="COM71" s="615"/>
      <c r="CON71" s="1420"/>
      <c r="COO71" s="1420"/>
      <c r="COP71" s="1420"/>
      <c r="COQ71" s="868"/>
      <c r="COR71" s="615"/>
      <c r="COS71" s="615"/>
      <c r="COT71" s="615"/>
      <c r="COU71" s="869"/>
      <c r="COV71" s="615"/>
      <c r="COW71" s="615"/>
      <c r="COX71" s="615"/>
      <c r="COY71" s="615"/>
      <c r="COZ71" s="615"/>
      <c r="CPA71" s="615"/>
      <c r="CPB71" s="615"/>
      <c r="CPC71" s="615"/>
      <c r="CPD71" s="615"/>
      <c r="CPE71" s="1420"/>
      <c r="CPF71" s="1420"/>
      <c r="CPG71" s="1420"/>
      <c r="CPH71" s="868"/>
      <c r="CPI71" s="615"/>
      <c r="CPJ71" s="615"/>
      <c r="CPK71" s="615"/>
      <c r="CPL71" s="869"/>
      <c r="CPM71" s="615"/>
      <c r="CPN71" s="615"/>
      <c r="CPO71" s="615"/>
      <c r="CPP71" s="615"/>
      <c r="CPQ71" s="615"/>
      <c r="CPR71" s="615"/>
      <c r="CPS71" s="615"/>
      <c r="CPT71" s="615"/>
      <c r="CPU71" s="615"/>
      <c r="CPV71" s="1420"/>
      <c r="CPW71" s="1420"/>
      <c r="CPX71" s="1420"/>
      <c r="CPY71" s="868"/>
      <c r="CPZ71" s="615"/>
      <c r="CQA71" s="615"/>
      <c r="CQB71" s="615"/>
      <c r="CQC71" s="869"/>
      <c r="CQD71" s="615"/>
      <c r="CQE71" s="615"/>
      <c r="CQF71" s="615"/>
      <c r="CQG71" s="615"/>
      <c r="CQH71" s="615"/>
      <c r="CQI71" s="615"/>
      <c r="CQJ71" s="615"/>
      <c r="CQK71" s="615"/>
      <c r="CQL71" s="615"/>
      <c r="CQM71" s="1420"/>
      <c r="CQN71" s="1420"/>
      <c r="CQO71" s="1420"/>
      <c r="CQP71" s="868"/>
      <c r="CQQ71" s="615"/>
      <c r="CQR71" s="615"/>
      <c r="CQS71" s="615"/>
      <c r="CQT71" s="869"/>
      <c r="CQU71" s="615"/>
      <c r="CQV71" s="615"/>
      <c r="CQW71" s="615"/>
      <c r="CQX71" s="615"/>
      <c r="CQY71" s="615"/>
      <c r="CQZ71" s="615"/>
      <c r="CRA71" s="615"/>
      <c r="CRB71" s="615"/>
      <c r="CRC71" s="615"/>
      <c r="CRD71" s="1420"/>
      <c r="CRE71" s="1420"/>
      <c r="CRF71" s="1420"/>
      <c r="CRG71" s="868"/>
      <c r="CRH71" s="615"/>
      <c r="CRI71" s="615"/>
      <c r="CRJ71" s="615"/>
      <c r="CRK71" s="869"/>
      <c r="CRL71" s="615"/>
      <c r="CRM71" s="615"/>
      <c r="CRN71" s="615"/>
      <c r="CRO71" s="615"/>
      <c r="CRP71" s="615"/>
      <c r="CRQ71" s="615"/>
      <c r="CRR71" s="615"/>
      <c r="CRS71" s="615"/>
      <c r="CRT71" s="615"/>
      <c r="CRU71" s="1420"/>
      <c r="CRV71" s="1420"/>
      <c r="CRW71" s="1420"/>
      <c r="CRX71" s="868"/>
      <c r="CRY71" s="615"/>
      <c r="CRZ71" s="615"/>
      <c r="CSA71" s="615"/>
      <c r="CSB71" s="869"/>
      <c r="CSC71" s="615"/>
      <c r="CSD71" s="615"/>
      <c r="CSE71" s="615"/>
      <c r="CSF71" s="615"/>
      <c r="CSG71" s="615"/>
      <c r="CSH71" s="615"/>
      <c r="CSI71" s="615"/>
      <c r="CSJ71" s="615"/>
      <c r="CSK71" s="615"/>
      <c r="CSL71" s="1420"/>
      <c r="CSM71" s="1420"/>
      <c r="CSN71" s="1420"/>
      <c r="CSO71" s="868"/>
      <c r="CSP71" s="615"/>
      <c r="CSQ71" s="615"/>
      <c r="CSR71" s="615"/>
      <c r="CSS71" s="869"/>
      <c r="CST71" s="615"/>
      <c r="CSU71" s="615"/>
      <c r="CSV71" s="615"/>
      <c r="CSW71" s="615"/>
      <c r="CSX71" s="615"/>
      <c r="CSY71" s="615"/>
      <c r="CSZ71" s="615"/>
      <c r="CTA71" s="615"/>
      <c r="CTB71" s="615"/>
      <c r="CTC71" s="1420"/>
      <c r="CTD71" s="1420"/>
      <c r="CTE71" s="1420"/>
      <c r="CTF71" s="868"/>
      <c r="CTG71" s="615"/>
      <c r="CTH71" s="615"/>
      <c r="CTI71" s="615"/>
      <c r="CTJ71" s="869"/>
      <c r="CTK71" s="615"/>
      <c r="CTL71" s="615"/>
      <c r="CTM71" s="615"/>
      <c r="CTN71" s="615"/>
      <c r="CTO71" s="615"/>
      <c r="CTP71" s="615"/>
      <c r="CTQ71" s="615"/>
      <c r="CTR71" s="615"/>
      <c r="CTS71" s="615"/>
      <c r="CTT71" s="1420"/>
      <c r="CTU71" s="1420"/>
      <c r="CTV71" s="1420"/>
      <c r="CTW71" s="868"/>
      <c r="CTX71" s="615"/>
      <c r="CTY71" s="615"/>
      <c r="CTZ71" s="615"/>
      <c r="CUA71" s="869"/>
      <c r="CUB71" s="615"/>
      <c r="CUC71" s="615"/>
      <c r="CUD71" s="615"/>
      <c r="CUE71" s="615"/>
      <c r="CUF71" s="615"/>
      <c r="CUG71" s="615"/>
      <c r="CUH71" s="615"/>
      <c r="CUI71" s="615"/>
      <c r="CUJ71" s="615"/>
      <c r="CUK71" s="1420"/>
      <c r="CUL71" s="1420"/>
      <c r="CUM71" s="1420"/>
      <c r="CUN71" s="868"/>
      <c r="CUO71" s="615"/>
      <c r="CUP71" s="615"/>
      <c r="CUQ71" s="615"/>
      <c r="CUR71" s="869"/>
      <c r="CUS71" s="615"/>
      <c r="CUT71" s="615"/>
      <c r="CUU71" s="615"/>
      <c r="CUV71" s="615"/>
      <c r="CUW71" s="615"/>
      <c r="CUX71" s="615"/>
      <c r="CUY71" s="615"/>
      <c r="CUZ71" s="615"/>
      <c r="CVA71" s="615"/>
      <c r="CVB71" s="1420"/>
      <c r="CVC71" s="1420"/>
      <c r="CVD71" s="1420"/>
      <c r="CVE71" s="868"/>
      <c r="CVF71" s="615"/>
      <c r="CVG71" s="615"/>
      <c r="CVH71" s="615"/>
      <c r="CVI71" s="869"/>
      <c r="CVJ71" s="615"/>
      <c r="CVK71" s="615"/>
      <c r="CVL71" s="615"/>
      <c r="CVM71" s="615"/>
      <c r="CVN71" s="615"/>
      <c r="CVO71" s="615"/>
      <c r="CVP71" s="615"/>
      <c r="CVQ71" s="615"/>
      <c r="CVR71" s="615"/>
      <c r="CVS71" s="1420"/>
      <c r="CVT71" s="1420"/>
      <c r="CVU71" s="1420"/>
      <c r="CVV71" s="868"/>
      <c r="CVW71" s="615"/>
      <c r="CVX71" s="615"/>
      <c r="CVY71" s="615"/>
      <c r="CVZ71" s="869"/>
      <c r="CWA71" s="615"/>
      <c r="CWB71" s="615"/>
      <c r="CWC71" s="615"/>
      <c r="CWD71" s="615"/>
      <c r="CWE71" s="615"/>
      <c r="CWF71" s="615"/>
      <c r="CWG71" s="615"/>
      <c r="CWH71" s="615"/>
      <c r="CWI71" s="615"/>
      <c r="CWJ71" s="1420"/>
      <c r="CWK71" s="1420"/>
      <c r="CWL71" s="1420"/>
      <c r="CWM71" s="868"/>
      <c r="CWN71" s="615"/>
      <c r="CWO71" s="615"/>
      <c r="CWP71" s="615"/>
      <c r="CWQ71" s="869"/>
      <c r="CWR71" s="615"/>
      <c r="CWS71" s="615"/>
      <c r="CWT71" s="615"/>
      <c r="CWU71" s="615"/>
      <c r="CWV71" s="615"/>
      <c r="CWW71" s="615"/>
      <c r="CWX71" s="615"/>
      <c r="CWY71" s="615"/>
      <c r="CWZ71" s="615"/>
      <c r="CXA71" s="1420"/>
      <c r="CXB71" s="1420"/>
      <c r="CXC71" s="1420"/>
      <c r="CXD71" s="868"/>
      <c r="CXE71" s="615"/>
      <c r="CXF71" s="615"/>
      <c r="CXG71" s="615"/>
      <c r="CXH71" s="869"/>
      <c r="CXI71" s="615"/>
      <c r="CXJ71" s="615"/>
      <c r="CXK71" s="615"/>
      <c r="CXL71" s="615"/>
      <c r="CXM71" s="615"/>
      <c r="CXN71" s="615"/>
      <c r="CXO71" s="615"/>
      <c r="CXP71" s="615"/>
      <c r="CXQ71" s="615"/>
      <c r="CXR71" s="1420"/>
      <c r="CXS71" s="1420"/>
      <c r="CXT71" s="1420"/>
      <c r="CXU71" s="868"/>
      <c r="CXV71" s="615"/>
      <c r="CXW71" s="615"/>
      <c r="CXX71" s="615"/>
      <c r="CXY71" s="869"/>
      <c r="CXZ71" s="615"/>
      <c r="CYA71" s="615"/>
      <c r="CYB71" s="615"/>
      <c r="CYC71" s="615"/>
      <c r="CYD71" s="615"/>
      <c r="CYE71" s="615"/>
      <c r="CYF71" s="615"/>
      <c r="CYG71" s="615"/>
      <c r="CYH71" s="615"/>
      <c r="CYI71" s="1420"/>
      <c r="CYJ71" s="1420"/>
      <c r="CYK71" s="1420"/>
      <c r="CYL71" s="868"/>
      <c r="CYM71" s="615"/>
      <c r="CYN71" s="615"/>
      <c r="CYO71" s="615"/>
      <c r="CYP71" s="869"/>
      <c r="CYQ71" s="615"/>
      <c r="CYR71" s="615"/>
      <c r="CYS71" s="615"/>
      <c r="CYT71" s="615"/>
      <c r="CYU71" s="615"/>
      <c r="CYV71" s="615"/>
      <c r="CYW71" s="615"/>
      <c r="CYX71" s="615"/>
      <c r="CYY71" s="615"/>
      <c r="CYZ71" s="1420"/>
      <c r="CZA71" s="1420"/>
      <c r="CZB71" s="1420"/>
      <c r="CZC71" s="868"/>
      <c r="CZD71" s="615"/>
      <c r="CZE71" s="615"/>
      <c r="CZF71" s="615"/>
      <c r="CZG71" s="869"/>
      <c r="CZH71" s="615"/>
      <c r="CZI71" s="615"/>
      <c r="CZJ71" s="615"/>
      <c r="CZK71" s="615"/>
      <c r="CZL71" s="615"/>
      <c r="CZM71" s="615"/>
      <c r="CZN71" s="615"/>
      <c r="CZO71" s="615"/>
      <c r="CZP71" s="615"/>
      <c r="CZQ71" s="1420"/>
      <c r="CZR71" s="1420"/>
      <c r="CZS71" s="1420"/>
      <c r="CZT71" s="868"/>
      <c r="CZU71" s="615"/>
      <c r="CZV71" s="615"/>
      <c r="CZW71" s="615"/>
      <c r="CZX71" s="869"/>
      <c r="CZY71" s="615"/>
      <c r="CZZ71" s="615"/>
      <c r="DAA71" s="615"/>
      <c r="DAB71" s="615"/>
      <c r="DAC71" s="615"/>
      <c r="DAD71" s="615"/>
      <c r="DAE71" s="615"/>
      <c r="DAF71" s="615"/>
      <c r="DAG71" s="615"/>
      <c r="DAH71" s="1420"/>
      <c r="DAI71" s="1420"/>
      <c r="DAJ71" s="1420"/>
      <c r="DAK71" s="868"/>
      <c r="DAL71" s="615"/>
      <c r="DAM71" s="615"/>
      <c r="DAN71" s="615"/>
      <c r="DAO71" s="869"/>
      <c r="DAP71" s="615"/>
      <c r="DAQ71" s="615"/>
      <c r="DAR71" s="615"/>
      <c r="DAS71" s="615"/>
      <c r="DAT71" s="615"/>
      <c r="DAU71" s="615"/>
      <c r="DAV71" s="615"/>
      <c r="DAW71" s="615"/>
      <c r="DAX71" s="615"/>
      <c r="DAY71" s="1420"/>
      <c r="DAZ71" s="1420"/>
      <c r="DBA71" s="1420"/>
      <c r="DBB71" s="868"/>
      <c r="DBC71" s="615"/>
      <c r="DBD71" s="615"/>
      <c r="DBE71" s="615"/>
      <c r="DBF71" s="869"/>
      <c r="DBG71" s="615"/>
      <c r="DBH71" s="615"/>
      <c r="DBI71" s="615"/>
      <c r="DBJ71" s="615"/>
      <c r="DBK71" s="615"/>
      <c r="DBL71" s="615"/>
      <c r="DBM71" s="615"/>
      <c r="DBN71" s="615"/>
      <c r="DBO71" s="615"/>
      <c r="DBP71" s="1420"/>
      <c r="DBQ71" s="1420"/>
      <c r="DBR71" s="1420"/>
      <c r="DBS71" s="868"/>
      <c r="DBT71" s="615"/>
      <c r="DBU71" s="615"/>
      <c r="DBV71" s="615"/>
      <c r="DBW71" s="869"/>
      <c r="DBX71" s="615"/>
      <c r="DBY71" s="615"/>
      <c r="DBZ71" s="615"/>
      <c r="DCA71" s="615"/>
      <c r="DCB71" s="615"/>
      <c r="DCC71" s="615"/>
      <c r="DCD71" s="615"/>
      <c r="DCE71" s="615"/>
      <c r="DCF71" s="615"/>
      <c r="DCG71" s="1420"/>
      <c r="DCH71" s="1420"/>
      <c r="DCI71" s="1420"/>
      <c r="DCJ71" s="868"/>
      <c r="DCK71" s="615"/>
      <c r="DCL71" s="615"/>
      <c r="DCM71" s="615"/>
      <c r="DCN71" s="869"/>
      <c r="DCO71" s="615"/>
      <c r="DCP71" s="615"/>
      <c r="DCQ71" s="615"/>
      <c r="DCR71" s="615"/>
      <c r="DCS71" s="615"/>
      <c r="DCT71" s="615"/>
      <c r="DCU71" s="615"/>
      <c r="DCV71" s="615"/>
      <c r="DCW71" s="615"/>
      <c r="DCX71" s="1420"/>
      <c r="DCY71" s="1420"/>
      <c r="DCZ71" s="1420"/>
      <c r="DDA71" s="868"/>
      <c r="DDB71" s="615"/>
      <c r="DDC71" s="615"/>
      <c r="DDD71" s="615"/>
      <c r="DDE71" s="869"/>
      <c r="DDF71" s="615"/>
      <c r="DDG71" s="615"/>
      <c r="DDH71" s="615"/>
      <c r="DDI71" s="615"/>
      <c r="DDJ71" s="615"/>
      <c r="DDK71" s="615"/>
      <c r="DDL71" s="615"/>
      <c r="DDM71" s="615"/>
      <c r="DDN71" s="615"/>
      <c r="DDO71" s="1420"/>
      <c r="DDP71" s="1420"/>
      <c r="DDQ71" s="1420"/>
      <c r="DDR71" s="868"/>
      <c r="DDS71" s="615"/>
      <c r="DDT71" s="615"/>
      <c r="DDU71" s="615"/>
      <c r="DDV71" s="869"/>
      <c r="DDW71" s="615"/>
      <c r="DDX71" s="615"/>
      <c r="DDY71" s="615"/>
      <c r="DDZ71" s="615"/>
      <c r="DEA71" s="615"/>
      <c r="DEB71" s="615"/>
      <c r="DEC71" s="615"/>
      <c r="DED71" s="615"/>
      <c r="DEE71" s="615"/>
      <c r="DEF71" s="1420"/>
      <c r="DEG71" s="1420"/>
      <c r="DEH71" s="1420"/>
      <c r="DEI71" s="868"/>
      <c r="DEJ71" s="615"/>
      <c r="DEK71" s="615"/>
      <c r="DEL71" s="615"/>
      <c r="DEM71" s="869"/>
      <c r="DEN71" s="615"/>
      <c r="DEO71" s="615"/>
      <c r="DEP71" s="615"/>
      <c r="DEQ71" s="615"/>
      <c r="DER71" s="615"/>
      <c r="DES71" s="615"/>
      <c r="DET71" s="615"/>
      <c r="DEU71" s="615"/>
      <c r="DEV71" s="615"/>
      <c r="DEW71" s="1420"/>
      <c r="DEX71" s="1420"/>
      <c r="DEY71" s="1420"/>
      <c r="DEZ71" s="868"/>
      <c r="DFA71" s="615"/>
      <c r="DFB71" s="615"/>
      <c r="DFC71" s="615"/>
      <c r="DFD71" s="869"/>
      <c r="DFE71" s="615"/>
      <c r="DFF71" s="615"/>
      <c r="DFG71" s="615"/>
      <c r="DFH71" s="615"/>
      <c r="DFI71" s="615"/>
      <c r="DFJ71" s="615"/>
      <c r="DFK71" s="615"/>
      <c r="DFL71" s="615"/>
      <c r="DFM71" s="615"/>
      <c r="DFN71" s="1420"/>
      <c r="DFO71" s="1420"/>
      <c r="DFP71" s="1420"/>
      <c r="DFQ71" s="868"/>
      <c r="DFR71" s="615"/>
      <c r="DFS71" s="615"/>
      <c r="DFT71" s="615"/>
      <c r="DFU71" s="869"/>
      <c r="DFV71" s="615"/>
      <c r="DFW71" s="615"/>
      <c r="DFX71" s="615"/>
      <c r="DFY71" s="615"/>
      <c r="DFZ71" s="615"/>
      <c r="DGA71" s="615"/>
      <c r="DGB71" s="615"/>
      <c r="DGC71" s="615"/>
      <c r="DGD71" s="615"/>
      <c r="DGE71" s="1420"/>
      <c r="DGF71" s="1420"/>
      <c r="DGG71" s="1420"/>
      <c r="DGH71" s="868"/>
      <c r="DGI71" s="615"/>
      <c r="DGJ71" s="615"/>
      <c r="DGK71" s="615"/>
      <c r="DGL71" s="869"/>
      <c r="DGM71" s="615"/>
      <c r="DGN71" s="615"/>
      <c r="DGO71" s="615"/>
      <c r="DGP71" s="615"/>
      <c r="DGQ71" s="615"/>
      <c r="DGR71" s="615"/>
      <c r="DGS71" s="615"/>
      <c r="DGT71" s="615"/>
      <c r="DGU71" s="615"/>
      <c r="DGV71" s="1420"/>
      <c r="DGW71" s="1420"/>
      <c r="DGX71" s="1420"/>
      <c r="DGY71" s="868"/>
      <c r="DGZ71" s="615"/>
      <c r="DHA71" s="615"/>
      <c r="DHB71" s="615"/>
      <c r="DHC71" s="869"/>
      <c r="DHD71" s="615"/>
      <c r="DHE71" s="615"/>
      <c r="DHF71" s="615"/>
      <c r="DHG71" s="615"/>
      <c r="DHH71" s="615"/>
      <c r="DHI71" s="615"/>
      <c r="DHJ71" s="615"/>
      <c r="DHK71" s="615"/>
      <c r="DHL71" s="615"/>
      <c r="DHM71" s="1420"/>
      <c r="DHN71" s="1420"/>
      <c r="DHO71" s="1420"/>
      <c r="DHP71" s="868"/>
      <c r="DHQ71" s="615"/>
      <c r="DHR71" s="615"/>
      <c r="DHS71" s="615"/>
      <c r="DHT71" s="869"/>
      <c r="DHU71" s="615"/>
      <c r="DHV71" s="615"/>
      <c r="DHW71" s="615"/>
      <c r="DHX71" s="615"/>
      <c r="DHY71" s="615"/>
      <c r="DHZ71" s="615"/>
      <c r="DIA71" s="615"/>
      <c r="DIB71" s="615"/>
      <c r="DIC71" s="615"/>
      <c r="DID71" s="1420"/>
      <c r="DIE71" s="1420"/>
      <c r="DIF71" s="1420"/>
      <c r="DIG71" s="868"/>
      <c r="DIH71" s="615"/>
      <c r="DII71" s="615"/>
      <c r="DIJ71" s="615"/>
      <c r="DIK71" s="869"/>
      <c r="DIL71" s="615"/>
      <c r="DIM71" s="615"/>
      <c r="DIN71" s="615"/>
      <c r="DIO71" s="615"/>
      <c r="DIP71" s="615"/>
      <c r="DIQ71" s="615"/>
      <c r="DIR71" s="615"/>
      <c r="DIS71" s="615"/>
      <c r="DIT71" s="615"/>
      <c r="DIU71" s="1420"/>
      <c r="DIV71" s="1420"/>
      <c r="DIW71" s="1420"/>
      <c r="DIX71" s="868"/>
      <c r="DIY71" s="615"/>
      <c r="DIZ71" s="615"/>
      <c r="DJA71" s="615"/>
      <c r="DJB71" s="869"/>
      <c r="DJC71" s="615"/>
      <c r="DJD71" s="615"/>
      <c r="DJE71" s="615"/>
      <c r="DJF71" s="615"/>
      <c r="DJG71" s="615"/>
      <c r="DJH71" s="615"/>
      <c r="DJI71" s="615"/>
      <c r="DJJ71" s="615"/>
      <c r="DJK71" s="615"/>
      <c r="DJL71" s="1420"/>
      <c r="DJM71" s="1420"/>
      <c r="DJN71" s="1420"/>
      <c r="DJO71" s="868"/>
      <c r="DJP71" s="615"/>
      <c r="DJQ71" s="615"/>
      <c r="DJR71" s="615"/>
      <c r="DJS71" s="869"/>
      <c r="DJT71" s="615"/>
      <c r="DJU71" s="615"/>
      <c r="DJV71" s="615"/>
      <c r="DJW71" s="615"/>
      <c r="DJX71" s="615"/>
      <c r="DJY71" s="615"/>
      <c r="DJZ71" s="615"/>
      <c r="DKA71" s="615"/>
      <c r="DKB71" s="615"/>
      <c r="DKC71" s="1420"/>
      <c r="DKD71" s="1420"/>
      <c r="DKE71" s="1420"/>
      <c r="DKF71" s="868"/>
      <c r="DKG71" s="615"/>
      <c r="DKH71" s="615"/>
      <c r="DKI71" s="615"/>
      <c r="DKJ71" s="869"/>
      <c r="DKK71" s="615"/>
      <c r="DKL71" s="615"/>
      <c r="DKM71" s="615"/>
      <c r="DKN71" s="615"/>
      <c r="DKO71" s="615"/>
      <c r="DKP71" s="615"/>
      <c r="DKQ71" s="615"/>
      <c r="DKR71" s="615"/>
      <c r="DKS71" s="615"/>
      <c r="DKT71" s="1420"/>
      <c r="DKU71" s="1420"/>
      <c r="DKV71" s="1420"/>
      <c r="DKW71" s="868"/>
      <c r="DKX71" s="615"/>
      <c r="DKY71" s="615"/>
      <c r="DKZ71" s="615"/>
      <c r="DLA71" s="869"/>
      <c r="DLB71" s="615"/>
      <c r="DLC71" s="615"/>
      <c r="DLD71" s="615"/>
      <c r="DLE71" s="615"/>
      <c r="DLF71" s="615"/>
      <c r="DLG71" s="615"/>
      <c r="DLH71" s="615"/>
      <c r="DLI71" s="615"/>
      <c r="DLJ71" s="615"/>
      <c r="DLK71" s="1420"/>
      <c r="DLL71" s="1420"/>
      <c r="DLM71" s="1420"/>
      <c r="DLN71" s="868"/>
      <c r="DLO71" s="615"/>
      <c r="DLP71" s="615"/>
      <c r="DLQ71" s="615"/>
      <c r="DLR71" s="869"/>
      <c r="DLS71" s="615"/>
      <c r="DLT71" s="615"/>
      <c r="DLU71" s="615"/>
      <c r="DLV71" s="615"/>
      <c r="DLW71" s="615"/>
      <c r="DLX71" s="615"/>
      <c r="DLY71" s="615"/>
      <c r="DLZ71" s="615"/>
      <c r="DMA71" s="615"/>
      <c r="DMB71" s="1420"/>
      <c r="DMC71" s="1420"/>
      <c r="DMD71" s="1420"/>
      <c r="DME71" s="868"/>
      <c r="DMF71" s="615"/>
      <c r="DMG71" s="615"/>
      <c r="DMH71" s="615"/>
      <c r="DMI71" s="869"/>
      <c r="DMJ71" s="615"/>
      <c r="DMK71" s="615"/>
      <c r="DML71" s="615"/>
      <c r="DMM71" s="615"/>
      <c r="DMN71" s="615"/>
      <c r="DMO71" s="615"/>
      <c r="DMP71" s="615"/>
      <c r="DMQ71" s="615"/>
      <c r="DMR71" s="615"/>
      <c r="DMS71" s="1420"/>
      <c r="DMT71" s="1420"/>
      <c r="DMU71" s="1420"/>
      <c r="DMV71" s="868"/>
      <c r="DMW71" s="615"/>
      <c r="DMX71" s="615"/>
      <c r="DMY71" s="615"/>
      <c r="DMZ71" s="869"/>
      <c r="DNA71" s="615"/>
      <c r="DNB71" s="615"/>
      <c r="DNC71" s="615"/>
      <c r="DND71" s="615"/>
      <c r="DNE71" s="615"/>
      <c r="DNF71" s="615"/>
      <c r="DNG71" s="615"/>
      <c r="DNH71" s="615"/>
      <c r="DNI71" s="615"/>
      <c r="DNJ71" s="1420"/>
      <c r="DNK71" s="1420"/>
      <c r="DNL71" s="1420"/>
      <c r="DNM71" s="868"/>
      <c r="DNN71" s="615"/>
      <c r="DNO71" s="615"/>
      <c r="DNP71" s="615"/>
      <c r="DNQ71" s="869"/>
      <c r="DNR71" s="615"/>
      <c r="DNS71" s="615"/>
      <c r="DNT71" s="615"/>
      <c r="DNU71" s="615"/>
      <c r="DNV71" s="615"/>
      <c r="DNW71" s="615"/>
      <c r="DNX71" s="615"/>
      <c r="DNY71" s="615"/>
      <c r="DNZ71" s="615"/>
      <c r="DOA71" s="1420"/>
      <c r="DOB71" s="1420"/>
      <c r="DOC71" s="1420"/>
      <c r="DOD71" s="868"/>
      <c r="DOE71" s="615"/>
      <c r="DOF71" s="615"/>
      <c r="DOG71" s="615"/>
      <c r="DOH71" s="869"/>
      <c r="DOI71" s="615"/>
      <c r="DOJ71" s="615"/>
      <c r="DOK71" s="615"/>
      <c r="DOL71" s="615"/>
      <c r="DOM71" s="615"/>
      <c r="DON71" s="615"/>
      <c r="DOO71" s="615"/>
      <c r="DOP71" s="615"/>
      <c r="DOQ71" s="615"/>
      <c r="DOR71" s="1420"/>
      <c r="DOS71" s="1420"/>
      <c r="DOT71" s="1420"/>
      <c r="DOU71" s="868"/>
      <c r="DOV71" s="615"/>
      <c r="DOW71" s="615"/>
      <c r="DOX71" s="615"/>
      <c r="DOY71" s="869"/>
      <c r="DOZ71" s="615"/>
      <c r="DPA71" s="615"/>
      <c r="DPB71" s="615"/>
      <c r="DPC71" s="615"/>
      <c r="DPD71" s="615"/>
      <c r="DPE71" s="615"/>
      <c r="DPF71" s="615"/>
      <c r="DPG71" s="615"/>
      <c r="DPH71" s="615"/>
      <c r="DPI71" s="1420"/>
      <c r="DPJ71" s="1420"/>
      <c r="DPK71" s="1420"/>
      <c r="DPL71" s="868"/>
      <c r="DPM71" s="615"/>
      <c r="DPN71" s="615"/>
      <c r="DPO71" s="615"/>
      <c r="DPP71" s="869"/>
      <c r="DPQ71" s="615"/>
      <c r="DPR71" s="615"/>
      <c r="DPS71" s="615"/>
      <c r="DPT71" s="615"/>
      <c r="DPU71" s="615"/>
      <c r="DPV71" s="615"/>
      <c r="DPW71" s="615"/>
      <c r="DPX71" s="615"/>
      <c r="DPY71" s="615"/>
      <c r="DPZ71" s="1420"/>
      <c r="DQA71" s="1420"/>
      <c r="DQB71" s="1420"/>
      <c r="DQC71" s="868"/>
      <c r="DQD71" s="615"/>
      <c r="DQE71" s="615"/>
      <c r="DQF71" s="615"/>
      <c r="DQG71" s="869"/>
      <c r="DQH71" s="615"/>
      <c r="DQI71" s="615"/>
      <c r="DQJ71" s="615"/>
      <c r="DQK71" s="615"/>
      <c r="DQL71" s="615"/>
      <c r="DQM71" s="615"/>
      <c r="DQN71" s="615"/>
      <c r="DQO71" s="615"/>
      <c r="DQP71" s="615"/>
      <c r="DQQ71" s="1420"/>
      <c r="DQR71" s="1420"/>
      <c r="DQS71" s="1420"/>
      <c r="DQT71" s="868"/>
      <c r="DQU71" s="615"/>
      <c r="DQV71" s="615"/>
      <c r="DQW71" s="615"/>
      <c r="DQX71" s="869"/>
      <c r="DQY71" s="615"/>
      <c r="DQZ71" s="615"/>
      <c r="DRA71" s="615"/>
      <c r="DRB71" s="615"/>
      <c r="DRC71" s="615"/>
      <c r="DRD71" s="615"/>
      <c r="DRE71" s="615"/>
      <c r="DRF71" s="615"/>
      <c r="DRG71" s="615"/>
      <c r="DRH71" s="1420"/>
      <c r="DRI71" s="1420"/>
      <c r="DRJ71" s="1420"/>
      <c r="DRK71" s="868"/>
      <c r="DRL71" s="615"/>
      <c r="DRM71" s="615"/>
      <c r="DRN71" s="615"/>
      <c r="DRO71" s="869"/>
      <c r="DRP71" s="615"/>
      <c r="DRQ71" s="615"/>
      <c r="DRR71" s="615"/>
      <c r="DRS71" s="615"/>
      <c r="DRT71" s="615"/>
      <c r="DRU71" s="615"/>
      <c r="DRV71" s="615"/>
      <c r="DRW71" s="615"/>
      <c r="DRX71" s="615"/>
      <c r="DRY71" s="1420"/>
      <c r="DRZ71" s="1420"/>
      <c r="DSA71" s="1420"/>
      <c r="DSB71" s="868"/>
      <c r="DSC71" s="615"/>
      <c r="DSD71" s="615"/>
      <c r="DSE71" s="615"/>
      <c r="DSF71" s="869"/>
      <c r="DSG71" s="615"/>
      <c r="DSH71" s="615"/>
      <c r="DSI71" s="615"/>
      <c r="DSJ71" s="615"/>
      <c r="DSK71" s="615"/>
      <c r="DSL71" s="615"/>
      <c r="DSM71" s="615"/>
      <c r="DSN71" s="615"/>
      <c r="DSO71" s="615"/>
      <c r="DSP71" s="1420"/>
      <c r="DSQ71" s="1420"/>
      <c r="DSR71" s="1420"/>
      <c r="DSS71" s="868"/>
      <c r="DST71" s="615"/>
      <c r="DSU71" s="615"/>
      <c r="DSV71" s="615"/>
      <c r="DSW71" s="869"/>
      <c r="DSX71" s="615"/>
      <c r="DSY71" s="615"/>
      <c r="DSZ71" s="615"/>
      <c r="DTA71" s="615"/>
      <c r="DTB71" s="615"/>
      <c r="DTC71" s="615"/>
      <c r="DTD71" s="615"/>
      <c r="DTE71" s="615"/>
      <c r="DTF71" s="615"/>
      <c r="DTG71" s="1420"/>
      <c r="DTH71" s="1420"/>
      <c r="DTI71" s="1420"/>
      <c r="DTJ71" s="868"/>
      <c r="DTK71" s="615"/>
      <c r="DTL71" s="615"/>
      <c r="DTM71" s="615"/>
      <c r="DTN71" s="869"/>
      <c r="DTO71" s="615"/>
      <c r="DTP71" s="615"/>
      <c r="DTQ71" s="615"/>
      <c r="DTR71" s="615"/>
      <c r="DTS71" s="615"/>
      <c r="DTT71" s="615"/>
      <c r="DTU71" s="615"/>
      <c r="DTV71" s="615"/>
      <c r="DTW71" s="615"/>
      <c r="DTX71" s="1420"/>
      <c r="DTY71" s="1420"/>
      <c r="DTZ71" s="1420"/>
      <c r="DUA71" s="868"/>
      <c r="DUB71" s="615"/>
      <c r="DUC71" s="615"/>
      <c r="DUD71" s="615"/>
      <c r="DUE71" s="869"/>
      <c r="DUF71" s="615"/>
      <c r="DUG71" s="615"/>
      <c r="DUH71" s="615"/>
      <c r="DUI71" s="615"/>
      <c r="DUJ71" s="615"/>
      <c r="DUK71" s="615"/>
      <c r="DUL71" s="615"/>
      <c r="DUM71" s="615"/>
      <c r="DUN71" s="615"/>
      <c r="DUO71" s="1420"/>
      <c r="DUP71" s="1420"/>
      <c r="DUQ71" s="1420"/>
      <c r="DUR71" s="868"/>
      <c r="DUS71" s="615"/>
      <c r="DUT71" s="615"/>
      <c r="DUU71" s="615"/>
      <c r="DUV71" s="869"/>
      <c r="DUW71" s="615"/>
      <c r="DUX71" s="615"/>
      <c r="DUY71" s="615"/>
      <c r="DUZ71" s="615"/>
      <c r="DVA71" s="615"/>
      <c r="DVB71" s="615"/>
      <c r="DVC71" s="615"/>
      <c r="DVD71" s="615"/>
      <c r="DVE71" s="615"/>
      <c r="DVF71" s="1420"/>
      <c r="DVG71" s="1420"/>
      <c r="DVH71" s="1420"/>
      <c r="DVI71" s="868"/>
      <c r="DVJ71" s="615"/>
      <c r="DVK71" s="615"/>
      <c r="DVL71" s="615"/>
      <c r="DVM71" s="869"/>
      <c r="DVN71" s="615"/>
      <c r="DVO71" s="615"/>
      <c r="DVP71" s="615"/>
      <c r="DVQ71" s="615"/>
      <c r="DVR71" s="615"/>
      <c r="DVS71" s="615"/>
      <c r="DVT71" s="615"/>
      <c r="DVU71" s="615"/>
      <c r="DVV71" s="615"/>
      <c r="DVW71" s="1420"/>
      <c r="DVX71" s="1420"/>
      <c r="DVY71" s="1420"/>
      <c r="DVZ71" s="868"/>
      <c r="DWA71" s="615"/>
      <c r="DWB71" s="615"/>
      <c r="DWC71" s="615"/>
      <c r="DWD71" s="869"/>
      <c r="DWE71" s="615"/>
      <c r="DWF71" s="615"/>
      <c r="DWG71" s="615"/>
      <c r="DWH71" s="615"/>
      <c r="DWI71" s="615"/>
      <c r="DWJ71" s="615"/>
      <c r="DWK71" s="615"/>
      <c r="DWL71" s="615"/>
      <c r="DWM71" s="615"/>
      <c r="DWN71" s="1420"/>
      <c r="DWO71" s="1420"/>
      <c r="DWP71" s="1420"/>
      <c r="DWQ71" s="868"/>
      <c r="DWR71" s="615"/>
      <c r="DWS71" s="615"/>
      <c r="DWT71" s="615"/>
      <c r="DWU71" s="869"/>
      <c r="DWV71" s="615"/>
      <c r="DWW71" s="615"/>
      <c r="DWX71" s="615"/>
      <c r="DWY71" s="615"/>
      <c r="DWZ71" s="615"/>
      <c r="DXA71" s="615"/>
      <c r="DXB71" s="615"/>
      <c r="DXC71" s="615"/>
      <c r="DXD71" s="615"/>
      <c r="DXE71" s="1420"/>
      <c r="DXF71" s="1420"/>
      <c r="DXG71" s="1420"/>
      <c r="DXH71" s="868"/>
      <c r="DXI71" s="615"/>
      <c r="DXJ71" s="615"/>
      <c r="DXK71" s="615"/>
      <c r="DXL71" s="869"/>
      <c r="DXM71" s="615"/>
      <c r="DXN71" s="615"/>
      <c r="DXO71" s="615"/>
      <c r="DXP71" s="615"/>
      <c r="DXQ71" s="615"/>
      <c r="DXR71" s="615"/>
      <c r="DXS71" s="615"/>
      <c r="DXT71" s="615"/>
      <c r="DXU71" s="615"/>
      <c r="DXV71" s="1420"/>
      <c r="DXW71" s="1420"/>
      <c r="DXX71" s="1420"/>
      <c r="DXY71" s="868"/>
      <c r="DXZ71" s="615"/>
      <c r="DYA71" s="615"/>
      <c r="DYB71" s="615"/>
      <c r="DYC71" s="869"/>
      <c r="DYD71" s="615"/>
      <c r="DYE71" s="615"/>
      <c r="DYF71" s="615"/>
      <c r="DYG71" s="615"/>
      <c r="DYH71" s="615"/>
      <c r="DYI71" s="615"/>
      <c r="DYJ71" s="615"/>
      <c r="DYK71" s="615"/>
      <c r="DYL71" s="615"/>
      <c r="DYM71" s="1420"/>
      <c r="DYN71" s="1420"/>
      <c r="DYO71" s="1420"/>
      <c r="DYP71" s="868"/>
      <c r="DYQ71" s="615"/>
      <c r="DYR71" s="615"/>
      <c r="DYS71" s="615"/>
      <c r="DYT71" s="869"/>
      <c r="DYU71" s="615"/>
      <c r="DYV71" s="615"/>
      <c r="DYW71" s="615"/>
      <c r="DYX71" s="615"/>
      <c r="DYY71" s="615"/>
      <c r="DYZ71" s="615"/>
      <c r="DZA71" s="615"/>
      <c r="DZB71" s="615"/>
      <c r="DZC71" s="615"/>
      <c r="DZD71" s="1420"/>
      <c r="DZE71" s="1420"/>
      <c r="DZF71" s="1420"/>
      <c r="DZG71" s="868"/>
      <c r="DZH71" s="615"/>
      <c r="DZI71" s="615"/>
      <c r="DZJ71" s="615"/>
      <c r="DZK71" s="869"/>
      <c r="DZL71" s="615"/>
      <c r="DZM71" s="615"/>
      <c r="DZN71" s="615"/>
      <c r="DZO71" s="615"/>
      <c r="DZP71" s="615"/>
      <c r="DZQ71" s="615"/>
      <c r="DZR71" s="615"/>
      <c r="DZS71" s="615"/>
      <c r="DZT71" s="615"/>
      <c r="DZU71" s="1420"/>
      <c r="DZV71" s="1420"/>
      <c r="DZW71" s="1420"/>
      <c r="DZX71" s="868"/>
      <c r="DZY71" s="615"/>
      <c r="DZZ71" s="615"/>
      <c r="EAA71" s="615"/>
      <c r="EAB71" s="869"/>
      <c r="EAC71" s="615"/>
      <c r="EAD71" s="615"/>
      <c r="EAE71" s="615"/>
      <c r="EAF71" s="615"/>
      <c r="EAG71" s="615"/>
      <c r="EAH71" s="615"/>
      <c r="EAI71" s="615"/>
      <c r="EAJ71" s="615"/>
      <c r="EAK71" s="615"/>
      <c r="EAL71" s="1420"/>
      <c r="EAM71" s="1420"/>
      <c r="EAN71" s="1420"/>
      <c r="EAO71" s="868"/>
      <c r="EAP71" s="615"/>
      <c r="EAQ71" s="615"/>
      <c r="EAR71" s="615"/>
      <c r="EAS71" s="869"/>
      <c r="EAT71" s="615"/>
      <c r="EAU71" s="615"/>
      <c r="EAV71" s="615"/>
      <c r="EAW71" s="615"/>
      <c r="EAX71" s="615"/>
      <c r="EAY71" s="615"/>
      <c r="EAZ71" s="615"/>
      <c r="EBA71" s="615"/>
      <c r="EBB71" s="615"/>
      <c r="EBC71" s="1420"/>
      <c r="EBD71" s="1420"/>
      <c r="EBE71" s="1420"/>
      <c r="EBF71" s="868"/>
      <c r="EBG71" s="615"/>
      <c r="EBH71" s="615"/>
      <c r="EBI71" s="615"/>
      <c r="EBJ71" s="869"/>
      <c r="EBK71" s="615"/>
      <c r="EBL71" s="615"/>
      <c r="EBM71" s="615"/>
      <c r="EBN71" s="615"/>
      <c r="EBO71" s="615"/>
      <c r="EBP71" s="615"/>
      <c r="EBQ71" s="615"/>
      <c r="EBR71" s="615"/>
      <c r="EBS71" s="615"/>
      <c r="EBT71" s="1420"/>
      <c r="EBU71" s="1420"/>
      <c r="EBV71" s="1420"/>
      <c r="EBW71" s="868"/>
      <c r="EBX71" s="615"/>
      <c r="EBY71" s="615"/>
      <c r="EBZ71" s="615"/>
      <c r="ECA71" s="869"/>
      <c r="ECB71" s="615"/>
      <c r="ECC71" s="615"/>
      <c r="ECD71" s="615"/>
      <c r="ECE71" s="615"/>
      <c r="ECF71" s="615"/>
      <c r="ECG71" s="615"/>
      <c r="ECH71" s="615"/>
      <c r="ECI71" s="615"/>
      <c r="ECJ71" s="615"/>
      <c r="ECK71" s="1420"/>
      <c r="ECL71" s="1420"/>
      <c r="ECM71" s="1420"/>
      <c r="ECN71" s="868"/>
      <c r="ECO71" s="615"/>
      <c r="ECP71" s="615"/>
      <c r="ECQ71" s="615"/>
      <c r="ECR71" s="869"/>
      <c r="ECS71" s="615"/>
      <c r="ECT71" s="615"/>
      <c r="ECU71" s="615"/>
      <c r="ECV71" s="615"/>
      <c r="ECW71" s="615"/>
      <c r="ECX71" s="615"/>
      <c r="ECY71" s="615"/>
      <c r="ECZ71" s="615"/>
      <c r="EDA71" s="615"/>
      <c r="EDB71" s="1420"/>
      <c r="EDC71" s="1420"/>
      <c r="EDD71" s="1420"/>
      <c r="EDE71" s="868"/>
      <c r="EDF71" s="615"/>
      <c r="EDG71" s="615"/>
      <c r="EDH71" s="615"/>
      <c r="EDI71" s="869"/>
      <c r="EDJ71" s="615"/>
      <c r="EDK71" s="615"/>
      <c r="EDL71" s="615"/>
      <c r="EDM71" s="615"/>
      <c r="EDN71" s="615"/>
      <c r="EDO71" s="615"/>
      <c r="EDP71" s="615"/>
      <c r="EDQ71" s="615"/>
      <c r="EDR71" s="615"/>
      <c r="EDS71" s="1420"/>
      <c r="EDT71" s="1420"/>
      <c r="EDU71" s="1420"/>
      <c r="EDV71" s="868"/>
      <c r="EDW71" s="615"/>
      <c r="EDX71" s="615"/>
      <c r="EDY71" s="615"/>
      <c r="EDZ71" s="869"/>
      <c r="EEA71" s="615"/>
      <c r="EEB71" s="615"/>
      <c r="EEC71" s="615"/>
      <c r="EED71" s="615"/>
      <c r="EEE71" s="615"/>
      <c r="EEF71" s="615"/>
      <c r="EEG71" s="615"/>
      <c r="EEH71" s="615"/>
      <c r="EEI71" s="615"/>
      <c r="EEJ71" s="1420"/>
      <c r="EEK71" s="1420"/>
      <c r="EEL71" s="1420"/>
      <c r="EEM71" s="868"/>
      <c r="EEN71" s="615"/>
      <c r="EEO71" s="615"/>
      <c r="EEP71" s="615"/>
      <c r="EEQ71" s="869"/>
      <c r="EER71" s="615"/>
      <c r="EES71" s="615"/>
      <c r="EET71" s="615"/>
      <c r="EEU71" s="615"/>
      <c r="EEV71" s="615"/>
      <c r="EEW71" s="615"/>
      <c r="EEX71" s="615"/>
      <c r="EEY71" s="615"/>
      <c r="EEZ71" s="615"/>
      <c r="EFA71" s="1420"/>
      <c r="EFB71" s="1420"/>
      <c r="EFC71" s="1420"/>
      <c r="EFD71" s="868"/>
      <c r="EFE71" s="615"/>
      <c r="EFF71" s="615"/>
      <c r="EFG71" s="615"/>
      <c r="EFH71" s="869"/>
      <c r="EFI71" s="615"/>
      <c r="EFJ71" s="615"/>
      <c r="EFK71" s="615"/>
      <c r="EFL71" s="615"/>
      <c r="EFM71" s="615"/>
      <c r="EFN71" s="615"/>
      <c r="EFO71" s="615"/>
      <c r="EFP71" s="615"/>
      <c r="EFQ71" s="615"/>
      <c r="EFR71" s="1420"/>
      <c r="EFS71" s="1420"/>
      <c r="EFT71" s="1420"/>
      <c r="EFU71" s="868"/>
      <c r="EFV71" s="615"/>
      <c r="EFW71" s="615"/>
      <c r="EFX71" s="615"/>
      <c r="EFY71" s="869"/>
      <c r="EFZ71" s="615"/>
      <c r="EGA71" s="615"/>
      <c r="EGB71" s="615"/>
      <c r="EGC71" s="615"/>
      <c r="EGD71" s="615"/>
      <c r="EGE71" s="615"/>
      <c r="EGF71" s="615"/>
      <c r="EGG71" s="615"/>
      <c r="EGH71" s="615"/>
      <c r="EGI71" s="1420"/>
      <c r="EGJ71" s="1420"/>
      <c r="EGK71" s="1420"/>
      <c r="EGL71" s="868"/>
      <c r="EGM71" s="615"/>
      <c r="EGN71" s="615"/>
      <c r="EGO71" s="615"/>
      <c r="EGP71" s="869"/>
      <c r="EGQ71" s="615"/>
      <c r="EGR71" s="615"/>
      <c r="EGS71" s="615"/>
      <c r="EGT71" s="615"/>
      <c r="EGU71" s="615"/>
      <c r="EGV71" s="615"/>
      <c r="EGW71" s="615"/>
      <c r="EGX71" s="615"/>
      <c r="EGY71" s="615"/>
      <c r="EGZ71" s="1420"/>
      <c r="EHA71" s="1420"/>
      <c r="EHB71" s="1420"/>
      <c r="EHC71" s="868"/>
      <c r="EHD71" s="615"/>
      <c r="EHE71" s="615"/>
      <c r="EHF71" s="615"/>
      <c r="EHG71" s="869"/>
      <c r="EHH71" s="615"/>
      <c r="EHI71" s="615"/>
      <c r="EHJ71" s="615"/>
      <c r="EHK71" s="615"/>
      <c r="EHL71" s="615"/>
      <c r="EHM71" s="615"/>
      <c r="EHN71" s="615"/>
      <c r="EHO71" s="615"/>
      <c r="EHP71" s="615"/>
      <c r="EHQ71" s="1420"/>
      <c r="EHR71" s="1420"/>
      <c r="EHS71" s="1420"/>
      <c r="EHT71" s="868"/>
      <c r="EHU71" s="615"/>
      <c r="EHV71" s="615"/>
      <c r="EHW71" s="615"/>
      <c r="EHX71" s="869"/>
      <c r="EHY71" s="615"/>
      <c r="EHZ71" s="615"/>
      <c r="EIA71" s="615"/>
      <c r="EIB71" s="615"/>
      <c r="EIC71" s="615"/>
      <c r="EID71" s="615"/>
      <c r="EIE71" s="615"/>
      <c r="EIF71" s="615"/>
      <c r="EIG71" s="615"/>
      <c r="EIH71" s="1420"/>
      <c r="EII71" s="1420"/>
      <c r="EIJ71" s="1420"/>
      <c r="EIK71" s="868"/>
      <c r="EIL71" s="615"/>
      <c r="EIM71" s="615"/>
      <c r="EIN71" s="615"/>
      <c r="EIO71" s="869"/>
      <c r="EIP71" s="615"/>
      <c r="EIQ71" s="615"/>
      <c r="EIR71" s="615"/>
      <c r="EIS71" s="615"/>
      <c r="EIT71" s="615"/>
      <c r="EIU71" s="615"/>
      <c r="EIV71" s="615"/>
      <c r="EIW71" s="615"/>
      <c r="EIX71" s="615"/>
      <c r="EIY71" s="1420"/>
      <c r="EIZ71" s="1420"/>
      <c r="EJA71" s="1420"/>
      <c r="EJB71" s="868"/>
      <c r="EJC71" s="615"/>
      <c r="EJD71" s="615"/>
      <c r="EJE71" s="615"/>
      <c r="EJF71" s="869"/>
      <c r="EJG71" s="615"/>
      <c r="EJH71" s="615"/>
      <c r="EJI71" s="615"/>
      <c r="EJJ71" s="615"/>
      <c r="EJK71" s="615"/>
      <c r="EJL71" s="615"/>
      <c r="EJM71" s="615"/>
      <c r="EJN71" s="615"/>
      <c r="EJO71" s="615"/>
      <c r="EJP71" s="1420"/>
      <c r="EJQ71" s="1420"/>
      <c r="EJR71" s="1420"/>
      <c r="EJS71" s="868"/>
      <c r="EJT71" s="615"/>
      <c r="EJU71" s="615"/>
      <c r="EJV71" s="615"/>
      <c r="EJW71" s="869"/>
      <c r="EJX71" s="615"/>
      <c r="EJY71" s="615"/>
      <c r="EJZ71" s="615"/>
      <c r="EKA71" s="615"/>
      <c r="EKB71" s="615"/>
      <c r="EKC71" s="615"/>
      <c r="EKD71" s="615"/>
      <c r="EKE71" s="615"/>
      <c r="EKF71" s="615"/>
      <c r="EKG71" s="1420"/>
      <c r="EKH71" s="1420"/>
      <c r="EKI71" s="1420"/>
      <c r="EKJ71" s="868"/>
      <c r="EKK71" s="615"/>
      <c r="EKL71" s="615"/>
      <c r="EKM71" s="615"/>
      <c r="EKN71" s="869"/>
      <c r="EKO71" s="615"/>
      <c r="EKP71" s="615"/>
      <c r="EKQ71" s="615"/>
      <c r="EKR71" s="615"/>
      <c r="EKS71" s="615"/>
      <c r="EKT71" s="615"/>
      <c r="EKU71" s="615"/>
      <c r="EKV71" s="615"/>
      <c r="EKW71" s="615"/>
      <c r="EKX71" s="1420"/>
      <c r="EKY71" s="1420"/>
      <c r="EKZ71" s="1420"/>
      <c r="ELA71" s="868"/>
      <c r="ELB71" s="615"/>
      <c r="ELC71" s="615"/>
      <c r="ELD71" s="615"/>
      <c r="ELE71" s="869"/>
      <c r="ELF71" s="615"/>
      <c r="ELG71" s="615"/>
      <c r="ELH71" s="615"/>
      <c r="ELI71" s="615"/>
      <c r="ELJ71" s="615"/>
      <c r="ELK71" s="615"/>
      <c r="ELL71" s="615"/>
      <c r="ELM71" s="615"/>
      <c r="ELN71" s="615"/>
      <c r="ELO71" s="1420"/>
      <c r="ELP71" s="1420"/>
      <c r="ELQ71" s="1420"/>
      <c r="ELR71" s="868"/>
      <c r="ELS71" s="615"/>
      <c r="ELT71" s="615"/>
      <c r="ELU71" s="615"/>
      <c r="ELV71" s="869"/>
      <c r="ELW71" s="615"/>
      <c r="ELX71" s="615"/>
      <c r="ELY71" s="615"/>
      <c r="ELZ71" s="615"/>
      <c r="EMA71" s="615"/>
      <c r="EMB71" s="615"/>
      <c r="EMC71" s="615"/>
      <c r="EMD71" s="615"/>
      <c r="EME71" s="615"/>
      <c r="EMF71" s="1420"/>
      <c r="EMG71" s="1420"/>
      <c r="EMH71" s="1420"/>
      <c r="EMI71" s="868"/>
      <c r="EMJ71" s="615"/>
      <c r="EMK71" s="615"/>
      <c r="EML71" s="615"/>
      <c r="EMM71" s="869"/>
      <c r="EMN71" s="615"/>
      <c r="EMO71" s="615"/>
      <c r="EMP71" s="615"/>
      <c r="EMQ71" s="615"/>
      <c r="EMR71" s="615"/>
      <c r="EMS71" s="615"/>
      <c r="EMT71" s="615"/>
      <c r="EMU71" s="615"/>
      <c r="EMV71" s="615"/>
      <c r="EMW71" s="1420"/>
      <c r="EMX71" s="1420"/>
      <c r="EMY71" s="1420"/>
      <c r="EMZ71" s="868"/>
      <c r="ENA71" s="615"/>
      <c r="ENB71" s="615"/>
      <c r="ENC71" s="615"/>
      <c r="END71" s="869"/>
      <c r="ENE71" s="615"/>
      <c r="ENF71" s="615"/>
      <c r="ENG71" s="615"/>
      <c r="ENH71" s="615"/>
      <c r="ENI71" s="615"/>
      <c r="ENJ71" s="615"/>
      <c r="ENK71" s="615"/>
      <c r="ENL71" s="615"/>
      <c r="ENM71" s="615"/>
      <c r="ENN71" s="1420"/>
      <c r="ENO71" s="1420"/>
      <c r="ENP71" s="1420"/>
      <c r="ENQ71" s="868"/>
      <c r="ENR71" s="615"/>
      <c r="ENS71" s="615"/>
      <c r="ENT71" s="615"/>
      <c r="ENU71" s="869"/>
      <c r="ENV71" s="615"/>
      <c r="ENW71" s="615"/>
      <c r="ENX71" s="615"/>
      <c r="ENY71" s="615"/>
      <c r="ENZ71" s="615"/>
      <c r="EOA71" s="615"/>
      <c r="EOB71" s="615"/>
      <c r="EOC71" s="615"/>
      <c r="EOD71" s="615"/>
      <c r="EOE71" s="1420"/>
      <c r="EOF71" s="1420"/>
      <c r="EOG71" s="1420"/>
      <c r="EOH71" s="868"/>
      <c r="EOI71" s="615"/>
      <c r="EOJ71" s="615"/>
      <c r="EOK71" s="615"/>
      <c r="EOL71" s="869"/>
      <c r="EOM71" s="615"/>
      <c r="EON71" s="615"/>
      <c r="EOO71" s="615"/>
      <c r="EOP71" s="615"/>
      <c r="EOQ71" s="615"/>
      <c r="EOR71" s="615"/>
      <c r="EOS71" s="615"/>
      <c r="EOT71" s="615"/>
      <c r="EOU71" s="615"/>
      <c r="EOV71" s="1420"/>
      <c r="EOW71" s="1420"/>
      <c r="EOX71" s="1420"/>
      <c r="EOY71" s="868"/>
      <c r="EOZ71" s="615"/>
      <c r="EPA71" s="615"/>
      <c r="EPB71" s="615"/>
      <c r="EPC71" s="869"/>
      <c r="EPD71" s="615"/>
      <c r="EPE71" s="615"/>
      <c r="EPF71" s="615"/>
      <c r="EPG71" s="615"/>
      <c r="EPH71" s="615"/>
      <c r="EPI71" s="615"/>
      <c r="EPJ71" s="615"/>
      <c r="EPK71" s="615"/>
      <c r="EPL71" s="615"/>
      <c r="EPM71" s="1420"/>
      <c r="EPN71" s="1420"/>
      <c r="EPO71" s="1420"/>
      <c r="EPP71" s="868"/>
      <c r="EPQ71" s="615"/>
      <c r="EPR71" s="615"/>
      <c r="EPS71" s="615"/>
      <c r="EPT71" s="869"/>
      <c r="EPU71" s="615"/>
      <c r="EPV71" s="615"/>
      <c r="EPW71" s="615"/>
      <c r="EPX71" s="615"/>
      <c r="EPY71" s="615"/>
      <c r="EPZ71" s="615"/>
      <c r="EQA71" s="615"/>
      <c r="EQB71" s="615"/>
      <c r="EQC71" s="615"/>
      <c r="EQD71" s="1420"/>
      <c r="EQE71" s="1420"/>
      <c r="EQF71" s="1420"/>
      <c r="EQG71" s="868"/>
      <c r="EQH71" s="615"/>
      <c r="EQI71" s="615"/>
      <c r="EQJ71" s="615"/>
      <c r="EQK71" s="869"/>
      <c r="EQL71" s="615"/>
      <c r="EQM71" s="615"/>
      <c r="EQN71" s="615"/>
      <c r="EQO71" s="615"/>
      <c r="EQP71" s="615"/>
      <c r="EQQ71" s="615"/>
      <c r="EQR71" s="615"/>
      <c r="EQS71" s="615"/>
      <c r="EQT71" s="615"/>
      <c r="EQU71" s="1420"/>
      <c r="EQV71" s="1420"/>
      <c r="EQW71" s="1420"/>
      <c r="EQX71" s="868"/>
      <c r="EQY71" s="615"/>
      <c r="EQZ71" s="615"/>
      <c r="ERA71" s="615"/>
      <c r="ERB71" s="869"/>
      <c r="ERC71" s="615"/>
      <c r="ERD71" s="615"/>
      <c r="ERE71" s="615"/>
      <c r="ERF71" s="615"/>
      <c r="ERG71" s="615"/>
      <c r="ERH71" s="615"/>
      <c r="ERI71" s="615"/>
      <c r="ERJ71" s="615"/>
      <c r="ERK71" s="615"/>
      <c r="ERL71" s="1420"/>
      <c r="ERM71" s="1420"/>
      <c r="ERN71" s="1420"/>
      <c r="ERO71" s="868"/>
      <c r="ERP71" s="615"/>
      <c r="ERQ71" s="615"/>
      <c r="ERR71" s="615"/>
      <c r="ERS71" s="869"/>
      <c r="ERT71" s="615"/>
      <c r="ERU71" s="615"/>
      <c r="ERV71" s="615"/>
      <c r="ERW71" s="615"/>
      <c r="ERX71" s="615"/>
      <c r="ERY71" s="615"/>
      <c r="ERZ71" s="615"/>
      <c r="ESA71" s="615"/>
      <c r="ESB71" s="615"/>
      <c r="ESC71" s="1420"/>
      <c r="ESD71" s="1420"/>
      <c r="ESE71" s="1420"/>
      <c r="ESF71" s="868"/>
      <c r="ESG71" s="615"/>
      <c r="ESH71" s="615"/>
      <c r="ESI71" s="615"/>
      <c r="ESJ71" s="869"/>
      <c r="ESK71" s="615"/>
      <c r="ESL71" s="615"/>
      <c r="ESM71" s="615"/>
      <c r="ESN71" s="615"/>
      <c r="ESO71" s="615"/>
      <c r="ESP71" s="615"/>
      <c r="ESQ71" s="615"/>
      <c r="ESR71" s="615"/>
      <c r="ESS71" s="615"/>
      <c r="EST71" s="1420"/>
      <c r="ESU71" s="1420"/>
      <c r="ESV71" s="1420"/>
      <c r="ESW71" s="868"/>
      <c r="ESX71" s="615"/>
      <c r="ESY71" s="615"/>
      <c r="ESZ71" s="615"/>
      <c r="ETA71" s="869"/>
      <c r="ETB71" s="615"/>
      <c r="ETC71" s="615"/>
      <c r="ETD71" s="615"/>
      <c r="ETE71" s="615"/>
      <c r="ETF71" s="615"/>
      <c r="ETG71" s="615"/>
      <c r="ETH71" s="615"/>
      <c r="ETI71" s="615"/>
      <c r="ETJ71" s="615"/>
      <c r="ETK71" s="1420"/>
      <c r="ETL71" s="1420"/>
      <c r="ETM71" s="1420"/>
      <c r="ETN71" s="868"/>
      <c r="ETO71" s="615"/>
      <c r="ETP71" s="615"/>
      <c r="ETQ71" s="615"/>
      <c r="ETR71" s="869"/>
      <c r="ETS71" s="615"/>
      <c r="ETT71" s="615"/>
      <c r="ETU71" s="615"/>
      <c r="ETV71" s="615"/>
      <c r="ETW71" s="615"/>
      <c r="ETX71" s="615"/>
      <c r="ETY71" s="615"/>
      <c r="ETZ71" s="615"/>
      <c r="EUA71" s="615"/>
      <c r="EUB71" s="1420"/>
      <c r="EUC71" s="1420"/>
      <c r="EUD71" s="1420"/>
      <c r="EUE71" s="868"/>
      <c r="EUF71" s="615"/>
      <c r="EUG71" s="615"/>
      <c r="EUH71" s="615"/>
      <c r="EUI71" s="869"/>
      <c r="EUJ71" s="615"/>
      <c r="EUK71" s="615"/>
      <c r="EUL71" s="615"/>
      <c r="EUM71" s="615"/>
      <c r="EUN71" s="615"/>
      <c r="EUO71" s="615"/>
      <c r="EUP71" s="615"/>
      <c r="EUQ71" s="615"/>
      <c r="EUR71" s="615"/>
      <c r="EUS71" s="1420"/>
      <c r="EUT71" s="1420"/>
      <c r="EUU71" s="1420"/>
      <c r="EUV71" s="868"/>
      <c r="EUW71" s="615"/>
      <c r="EUX71" s="615"/>
      <c r="EUY71" s="615"/>
      <c r="EUZ71" s="869"/>
      <c r="EVA71" s="615"/>
      <c r="EVB71" s="615"/>
      <c r="EVC71" s="615"/>
      <c r="EVD71" s="615"/>
      <c r="EVE71" s="615"/>
      <c r="EVF71" s="615"/>
      <c r="EVG71" s="615"/>
      <c r="EVH71" s="615"/>
      <c r="EVI71" s="615"/>
      <c r="EVJ71" s="1420"/>
      <c r="EVK71" s="1420"/>
      <c r="EVL71" s="1420"/>
      <c r="EVM71" s="868"/>
      <c r="EVN71" s="615"/>
      <c r="EVO71" s="615"/>
      <c r="EVP71" s="615"/>
      <c r="EVQ71" s="869"/>
      <c r="EVR71" s="615"/>
      <c r="EVS71" s="615"/>
      <c r="EVT71" s="615"/>
      <c r="EVU71" s="615"/>
      <c r="EVV71" s="615"/>
      <c r="EVW71" s="615"/>
      <c r="EVX71" s="615"/>
      <c r="EVY71" s="615"/>
      <c r="EVZ71" s="615"/>
      <c r="EWA71" s="1420"/>
      <c r="EWB71" s="1420"/>
      <c r="EWC71" s="1420"/>
      <c r="EWD71" s="868"/>
      <c r="EWE71" s="615"/>
      <c r="EWF71" s="615"/>
      <c r="EWG71" s="615"/>
      <c r="EWH71" s="869"/>
      <c r="EWI71" s="615"/>
      <c r="EWJ71" s="615"/>
      <c r="EWK71" s="615"/>
      <c r="EWL71" s="615"/>
      <c r="EWM71" s="615"/>
      <c r="EWN71" s="615"/>
      <c r="EWO71" s="615"/>
      <c r="EWP71" s="615"/>
      <c r="EWQ71" s="615"/>
      <c r="EWR71" s="1420"/>
      <c r="EWS71" s="1420"/>
      <c r="EWT71" s="1420"/>
      <c r="EWU71" s="868"/>
      <c r="EWV71" s="615"/>
      <c r="EWW71" s="615"/>
      <c r="EWX71" s="615"/>
      <c r="EWY71" s="869"/>
      <c r="EWZ71" s="615"/>
      <c r="EXA71" s="615"/>
      <c r="EXB71" s="615"/>
      <c r="EXC71" s="615"/>
      <c r="EXD71" s="615"/>
      <c r="EXE71" s="615"/>
      <c r="EXF71" s="615"/>
      <c r="EXG71" s="615"/>
      <c r="EXH71" s="615"/>
      <c r="EXI71" s="1420"/>
      <c r="EXJ71" s="1420"/>
      <c r="EXK71" s="1420"/>
      <c r="EXL71" s="868"/>
      <c r="EXM71" s="615"/>
      <c r="EXN71" s="615"/>
      <c r="EXO71" s="615"/>
      <c r="EXP71" s="869"/>
      <c r="EXQ71" s="615"/>
      <c r="EXR71" s="615"/>
      <c r="EXS71" s="615"/>
      <c r="EXT71" s="615"/>
      <c r="EXU71" s="615"/>
      <c r="EXV71" s="615"/>
      <c r="EXW71" s="615"/>
      <c r="EXX71" s="615"/>
      <c r="EXY71" s="615"/>
      <c r="EXZ71" s="1420"/>
      <c r="EYA71" s="1420"/>
      <c r="EYB71" s="1420"/>
      <c r="EYC71" s="868"/>
      <c r="EYD71" s="615"/>
      <c r="EYE71" s="615"/>
      <c r="EYF71" s="615"/>
      <c r="EYG71" s="869"/>
      <c r="EYH71" s="615"/>
      <c r="EYI71" s="615"/>
      <c r="EYJ71" s="615"/>
      <c r="EYK71" s="615"/>
      <c r="EYL71" s="615"/>
      <c r="EYM71" s="615"/>
      <c r="EYN71" s="615"/>
      <c r="EYO71" s="615"/>
      <c r="EYP71" s="615"/>
      <c r="EYQ71" s="1420"/>
      <c r="EYR71" s="1420"/>
      <c r="EYS71" s="1420"/>
      <c r="EYT71" s="868"/>
      <c r="EYU71" s="615"/>
      <c r="EYV71" s="615"/>
      <c r="EYW71" s="615"/>
      <c r="EYX71" s="869"/>
      <c r="EYY71" s="615"/>
      <c r="EYZ71" s="615"/>
      <c r="EZA71" s="615"/>
      <c r="EZB71" s="615"/>
      <c r="EZC71" s="615"/>
      <c r="EZD71" s="615"/>
      <c r="EZE71" s="615"/>
      <c r="EZF71" s="615"/>
      <c r="EZG71" s="615"/>
      <c r="EZH71" s="1420"/>
      <c r="EZI71" s="1420"/>
      <c r="EZJ71" s="1420"/>
      <c r="EZK71" s="868"/>
      <c r="EZL71" s="615"/>
      <c r="EZM71" s="615"/>
      <c r="EZN71" s="615"/>
      <c r="EZO71" s="869"/>
      <c r="EZP71" s="615"/>
      <c r="EZQ71" s="615"/>
      <c r="EZR71" s="615"/>
      <c r="EZS71" s="615"/>
      <c r="EZT71" s="615"/>
      <c r="EZU71" s="615"/>
      <c r="EZV71" s="615"/>
      <c r="EZW71" s="615"/>
      <c r="EZX71" s="615"/>
      <c r="EZY71" s="1420"/>
      <c r="EZZ71" s="1420"/>
      <c r="FAA71" s="1420"/>
      <c r="FAB71" s="868"/>
      <c r="FAC71" s="615"/>
      <c r="FAD71" s="615"/>
      <c r="FAE71" s="615"/>
      <c r="FAF71" s="869"/>
      <c r="FAG71" s="615"/>
      <c r="FAH71" s="615"/>
      <c r="FAI71" s="615"/>
      <c r="FAJ71" s="615"/>
      <c r="FAK71" s="615"/>
      <c r="FAL71" s="615"/>
      <c r="FAM71" s="615"/>
      <c r="FAN71" s="615"/>
      <c r="FAO71" s="615"/>
      <c r="FAP71" s="1420"/>
      <c r="FAQ71" s="1420"/>
      <c r="FAR71" s="1420"/>
      <c r="FAS71" s="868"/>
      <c r="FAT71" s="615"/>
      <c r="FAU71" s="615"/>
      <c r="FAV71" s="615"/>
      <c r="FAW71" s="869"/>
      <c r="FAX71" s="615"/>
      <c r="FAY71" s="615"/>
      <c r="FAZ71" s="615"/>
      <c r="FBA71" s="615"/>
      <c r="FBB71" s="615"/>
      <c r="FBC71" s="615"/>
      <c r="FBD71" s="615"/>
      <c r="FBE71" s="615"/>
      <c r="FBF71" s="615"/>
      <c r="FBG71" s="1420"/>
      <c r="FBH71" s="1420"/>
      <c r="FBI71" s="1420"/>
      <c r="FBJ71" s="868"/>
      <c r="FBK71" s="615"/>
      <c r="FBL71" s="615"/>
      <c r="FBM71" s="615"/>
      <c r="FBN71" s="869"/>
      <c r="FBO71" s="615"/>
      <c r="FBP71" s="615"/>
      <c r="FBQ71" s="615"/>
      <c r="FBR71" s="615"/>
      <c r="FBS71" s="615"/>
      <c r="FBT71" s="615"/>
      <c r="FBU71" s="615"/>
      <c r="FBV71" s="615"/>
      <c r="FBW71" s="615"/>
      <c r="FBX71" s="1420"/>
      <c r="FBY71" s="1420"/>
      <c r="FBZ71" s="1420"/>
      <c r="FCA71" s="868"/>
      <c r="FCB71" s="615"/>
      <c r="FCC71" s="615"/>
      <c r="FCD71" s="615"/>
      <c r="FCE71" s="869"/>
      <c r="FCF71" s="615"/>
      <c r="FCG71" s="615"/>
      <c r="FCH71" s="615"/>
      <c r="FCI71" s="615"/>
      <c r="FCJ71" s="615"/>
      <c r="FCK71" s="615"/>
      <c r="FCL71" s="615"/>
      <c r="FCM71" s="615"/>
      <c r="FCN71" s="615"/>
      <c r="FCO71" s="1420"/>
      <c r="FCP71" s="1420"/>
      <c r="FCQ71" s="1420"/>
      <c r="FCR71" s="868"/>
      <c r="FCS71" s="615"/>
      <c r="FCT71" s="615"/>
      <c r="FCU71" s="615"/>
      <c r="FCV71" s="869"/>
      <c r="FCW71" s="615"/>
      <c r="FCX71" s="615"/>
      <c r="FCY71" s="615"/>
      <c r="FCZ71" s="615"/>
      <c r="FDA71" s="615"/>
      <c r="FDB71" s="615"/>
      <c r="FDC71" s="615"/>
      <c r="FDD71" s="615"/>
      <c r="FDE71" s="615"/>
      <c r="FDF71" s="1420"/>
      <c r="FDG71" s="1420"/>
      <c r="FDH71" s="1420"/>
      <c r="FDI71" s="868"/>
      <c r="FDJ71" s="615"/>
      <c r="FDK71" s="615"/>
      <c r="FDL71" s="615"/>
      <c r="FDM71" s="869"/>
      <c r="FDN71" s="615"/>
      <c r="FDO71" s="615"/>
      <c r="FDP71" s="615"/>
      <c r="FDQ71" s="615"/>
      <c r="FDR71" s="615"/>
      <c r="FDS71" s="615"/>
      <c r="FDT71" s="615"/>
      <c r="FDU71" s="615"/>
      <c r="FDV71" s="615"/>
      <c r="FDW71" s="1420"/>
      <c r="FDX71" s="1420"/>
      <c r="FDY71" s="1420"/>
      <c r="FDZ71" s="868"/>
      <c r="FEA71" s="615"/>
      <c r="FEB71" s="615"/>
      <c r="FEC71" s="615"/>
      <c r="FED71" s="869"/>
      <c r="FEE71" s="615"/>
      <c r="FEF71" s="615"/>
      <c r="FEG71" s="615"/>
      <c r="FEH71" s="615"/>
      <c r="FEI71" s="615"/>
      <c r="FEJ71" s="615"/>
      <c r="FEK71" s="615"/>
      <c r="FEL71" s="615"/>
      <c r="FEM71" s="615"/>
      <c r="FEN71" s="1420"/>
      <c r="FEO71" s="1420"/>
      <c r="FEP71" s="1420"/>
      <c r="FEQ71" s="868"/>
      <c r="FER71" s="615"/>
      <c r="FES71" s="615"/>
      <c r="FET71" s="615"/>
      <c r="FEU71" s="869"/>
      <c r="FEV71" s="615"/>
      <c r="FEW71" s="615"/>
      <c r="FEX71" s="615"/>
      <c r="FEY71" s="615"/>
      <c r="FEZ71" s="615"/>
      <c r="FFA71" s="615"/>
      <c r="FFB71" s="615"/>
      <c r="FFC71" s="615"/>
      <c r="FFD71" s="615"/>
      <c r="FFE71" s="1420"/>
      <c r="FFF71" s="1420"/>
      <c r="FFG71" s="1420"/>
      <c r="FFH71" s="868"/>
      <c r="FFI71" s="615"/>
      <c r="FFJ71" s="615"/>
      <c r="FFK71" s="615"/>
      <c r="FFL71" s="869"/>
      <c r="FFM71" s="615"/>
      <c r="FFN71" s="615"/>
      <c r="FFO71" s="615"/>
      <c r="FFP71" s="615"/>
      <c r="FFQ71" s="615"/>
      <c r="FFR71" s="615"/>
      <c r="FFS71" s="615"/>
      <c r="FFT71" s="615"/>
      <c r="FFU71" s="615"/>
      <c r="FFV71" s="1420"/>
      <c r="FFW71" s="1420"/>
      <c r="FFX71" s="1420"/>
      <c r="FFY71" s="868"/>
      <c r="FFZ71" s="615"/>
      <c r="FGA71" s="615"/>
      <c r="FGB71" s="615"/>
      <c r="FGC71" s="869"/>
      <c r="FGD71" s="615"/>
      <c r="FGE71" s="615"/>
      <c r="FGF71" s="615"/>
      <c r="FGG71" s="615"/>
      <c r="FGH71" s="615"/>
      <c r="FGI71" s="615"/>
      <c r="FGJ71" s="615"/>
      <c r="FGK71" s="615"/>
      <c r="FGL71" s="615"/>
      <c r="FGM71" s="1420"/>
      <c r="FGN71" s="1420"/>
      <c r="FGO71" s="1420"/>
      <c r="FGP71" s="868"/>
      <c r="FGQ71" s="615"/>
      <c r="FGR71" s="615"/>
      <c r="FGS71" s="615"/>
      <c r="FGT71" s="869"/>
      <c r="FGU71" s="615"/>
      <c r="FGV71" s="615"/>
      <c r="FGW71" s="615"/>
      <c r="FGX71" s="615"/>
      <c r="FGY71" s="615"/>
      <c r="FGZ71" s="615"/>
      <c r="FHA71" s="615"/>
      <c r="FHB71" s="615"/>
      <c r="FHC71" s="615"/>
      <c r="FHD71" s="1420"/>
      <c r="FHE71" s="1420"/>
      <c r="FHF71" s="1420"/>
      <c r="FHG71" s="868"/>
      <c r="FHH71" s="615"/>
      <c r="FHI71" s="615"/>
      <c r="FHJ71" s="615"/>
      <c r="FHK71" s="869"/>
      <c r="FHL71" s="615"/>
      <c r="FHM71" s="615"/>
      <c r="FHN71" s="615"/>
      <c r="FHO71" s="615"/>
      <c r="FHP71" s="615"/>
      <c r="FHQ71" s="615"/>
      <c r="FHR71" s="615"/>
      <c r="FHS71" s="615"/>
      <c r="FHT71" s="615"/>
      <c r="FHU71" s="1420"/>
      <c r="FHV71" s="1420"/>
      <c r="FHW71" s="1420"/>
      <c r="FHX71" s="868"/>
      <c r="FHY71" s="615"/>
      <c r="FHZ71" s="615"/>
      <c r="FIA71" s="615"/>
      <c r="FIB71" s="869"/>
      <c r="FIC71" s="615"/>
      <c r="FID71" s="615"/>
      <c r="FIE71" s="615"/>
      <c r="FIF71" s="615"/>
      <c r="FIG71" s="615"/>
      <c r="FIH71" s="615"/>
      <c r="FII71" s="615"/>
      <c r="FIJ71" s="615"/>
      <c r="FIK71" s="615"/>
      <c r="FIL71" s="1420"/>
      <c r="FIM71" s="1420"/>
      <c r="FIN71" s="1420"/>
      <c r="FIO71" s="868"/>
      <c r="FIP71" s="615"/>
      <c r="FIQ71" s="615"/>
      <c r="FIR71" s="615"/>
      <c r="FIS71" s="869"/>
      <c r="FIT71" s="615"/>
      <c r="FIU71" s="615"/>
      <c r="FIV71" s="615"/>
      <c r="FIW71" s="615"/>
      <c r="FIX71" s="615"/>
      <c r="FIY71" s="615"/>
      <c r="FIZ71" s="615"/>
      <c r="FJA71" s="615"/>
      <c r="FJB71" s="615"/>
      <c r="FJC71" s="1420"/>
      <c r="FJD71" s="1420"/>
      <c r="FJE71" s="1420"/>
      <c r="FJF71" s="868"/>
      <c r="FJG71" s="615"/>
      <c r="FJH71" s="615"/>
      <c r="FJI71" s="615"/>
      <c r="FJJ71" s="869"/>
      <c r="FJK71" s="615"/>
      <c r="FJL71" s="615"/>
      <c r="FJM71" s="615"/>
      <c r="FJN71" s="615"/>
      <c r="FJO71" s="615"/>
      <c r="FJP71" s="615"/>
      <c r="FJQ71" s="615"/>
      <c r="FJR71" s="615"/>
      <c r="FJS71" s="615"/>
      <c r="FJT71" s="1420"/>
      <c r="FJU71" s="1420"/>
      <c r="FJV71" s="1420"/>
      <c r="FJW71" s="868"/>
      <c r="FJX71" s="615"/>
      <c r="FJY71" s="615"/>
      <c r="FJZ71" s="615"/>
      <c r="FKA71" s="869"/>
      <c r="FKB71" s="615"/>
      <c r="FKC71" s="615"/>
      <c r="FKD71" s="615"/>
      <c r="FKE71" s="615"/>
      <c r="FKF71" s="615"/>
      <c r="FKG71" s="615"/>
      <c r="FKH71" s="615"/>
      <c r="FKI71" s="615"/>
      <c r="FKJ71" s="615"/>
      <c r="FKK71" s="1420"/>
      <c r="FKL71" s="1420"/>
      <c r="FKM71" s="1420"/>
      <c r="FKN71" s="868"/>
      <c r="FKO71" s="615"/>
      <c r="FKP71" s="615"/>
      <c r="FKQ71" s="615"/>
      <c r="FKR71" s="869"/>
      <c r="FKS71" s="615"/>
      <c r="FKT71" s="615"/>
      <c r="FKU71" s="615"/>
      <c r="FKV71" s="615"/>
      <c r="FKW71" s="615"/>
      <c r="FKX71" s="615"/>
      <c r="FKY71" s="615"/>
      <c r="FKZ71" s="615"/>
      <c r="FLA71" s="615"/>
      <c r="FLB71" s="1420"/>
      <c r="FLC71" s="1420"/>
      <c r="FLD71" s="1420"/>
      <c r="FLE71" s="868"/>
      <c r="FLF71" s="615"/>
      <c r="FLG71" s="615"/>
      <c r="FLH71" s="615"/>
      <c r="FLI71" s="869"/>
      <c r="FLJ71" s="615"/>
      <c r="FLK71" s="615"/>
      <c r="FLL71" s="615"/>
      <c r="FLM71" s="615"/>
      <c r="FLN71" s="615"/>
      <c r="FLO71" s="615"/>
      <c r="FLP71" s="615"/>
      <c r="FLQ71" s="615"/>
      <c r="FLR71" s="615"/>
      <c r="FLS71" s="1420"/>
      <c r="FLT71" s="1420"/>
      <c r="FLU71" s="1420"/>
      <c r="FLV71" s="868"/>
      <c r="FLW71" s="615"/>
      <c r="FLX71" s="615"/>
      <c r="FLY71" s="615"/>
      <c r="FLZ71" s="869"/>
      <c r="FMA71" s="615"/>
      <c r="FMB71" s="615"/>
      <c r="FMC71" s="615"/>
      <c r="FMD71" s="615"/>
      <c r="FME71" s="615"/>
      <c r="FMF71" s="615"/>
      <c r="FMG71" s="615"/>
      <c r="FMH71" s="615"/>
      <c r="FMI71" s="615"/>
      <c r="FMJ71" s="1420"/>
      <c r="FMK71" s="1420"/>
      <c r="FML71" s="1420"/>
      <c r="FMM71" s="868"/>
      <c r="FMN71" s="615"/>
      <c r="FMO71" s="615"/>
      <c r="FMP71" s="615"/>
      <c r="FMQ71" s="869"/>
      <c r="FMR71" s="615"/>
      <c r="FMS71" s="615"/>
      <c r="FMT71" s="615"/>
      <c r="FMU71" s="615"/>
      <c r="FMV71" s="615"/>
      <c r="FMW71" s="615"/>
      <c r="FMX71" s="615"/>
      <c r="FMY71" s="615"/>
      <c r="FMZ71" s="615"/>
      <c r="FNA71" s="1420"/>
      <c r="FNB71" s="1420"/>
      <c r="FNC71" s="1420"/>
      <c r="FND71" s="868"/>
      <c r="FNE71" s="615"/>
      <c r="FNF71" s="615"/>
      <c r="FNG71" s="615"/>
      <c r="FNH71" s="869"/>
      <c r="FNI71" s="615"/>
      <c r="FNJ71" s="615"/>
      <c r="FNK71" s="615"/>
      <c r="FNL71" s="615"/>
      <c r="FNM71" s="615"/>
      <c r="FNN71" s="615"/>
      <c r="FNO71" s="615"/>
      <c r="FNP71" s="615"/>
      <c r="FNQ71" s="615"/>
      <c r="FNR71" s="1420"/>
      <c r="FNS71" s="1420"/>
      <c r="FNT71" s="1420"/>
      <c r="FNU71" s="868"/>
      <c r="FNV71" s="615"/>
      <c r="FNW71" s="615"/>
      <c r="FNX71" s="615"/>
      <c r="FNY71" s="869"/>
      <c r="FNZ71" s="615"/>
      <c r="FOA71" s="615"/>
      <c r="FOB71" s="615"/>
      <c r="FOC71" s="615"/>
      <c r="FOD71" s="615"/>
      <c r="FOE71" s="615"/>
      <c r="FOF71" s="615"/>
      <c r="FOG71" s="615"/>
      <c r="FOH71" s="615"/>
      <c r="FOI71" s="1420"/>
      <c r="FOJ71" s="1420"/>
      <c r="FOK71" s="1420"/>
      <c r="FOL71" s="868"/>
      <c r="FOM71" s="615"/>
      <c r="FON71" s="615"/>
      <c r="FOO71" s="615"/>
      <c r="FOP71" s="869"/>
      <c r="FOQ71" s="615"/>
      <c r="FOR71" s="615"/>
      <c r="FOS71" s="615"/>
      <c r="FOT71" s="615"/>
      <c r="FOU71" s="615"/>
      <c r="FOV71" s="615"/>
      <c r="FOW71" s="615"/>
      <c r="FOX71" s="615"/>
      <c r="FOY71" s="615"/>
      <c r="FOZ71" s="1420"/>
      <c r="FPA71" s="1420"/>
      <c r="FPB71" s="1420"/>
      <c r="FPC71" s="868"/>
      <c r="FPD71" s="615"/>
      <c r="FPE71" s="615"/>
      <c r="FPF71" s="615"/>
      <c r="FPG71" s="869"/>
      <c r="FPH71" s="615"/>
      <c r="FPI71" s="615"/>
      <c r="FPJ71" s="615"/>
      <c r="FPK71" s="615"/>
      <c r="FPL71" s="615"/>
      <c r="FPM71" s="615"/>
      <c r="FPN71" s="615"/>
      <c r="FPO71" s="615"/>
      <c r="FPP71" s="615"/>
      <c r="FPQ71" s="1420"/>
      <c r="FPR71" s="1420"/>
      <c r="FPS71" s="1420"/>
      <c r="FPT71" s="868"/>
      <c r="FPU71" s="615"/>
      <c r="FPV71" s="615"/>
      <c r="FPW71" s="615"/>
      <c r="FPX71" s="869"/>
      <c r="FPY71" s="615"/>
      <c r="FPZ71" s="615"/>
      <c r="FQA71" s="615"/>
      <c r="FQB71" s="615"/>
      <c r="FQC71" s="615"/>
      <c r="FQD71" s="615"/>
      <c r="FQE71" s="615"/>
      <c r="FQF71" s="615"/>
      <c r="FQG71" s="615"/>
      <c r="FQH71" s="1420"/>
      <c r="FQI71" s="1420"/>
      <c r="FQJ71" s="1420"/>
      <c r="FQK71" s="868"/>
      <c r="FQL71" s="615"/>
      <c r="FQM71" s="615"/>
      <c r="FQN71" s="615"/>
      <c r="FQO71" s="869"/>
      <c r="FQP71" s="615"/>
      <c r="FQQ71" s="615"/>
      <c r="FQR71" s="615"/>
      <c r="FQS71" s="615"/>
      <c r="FQT71" s="615"/>
      <c r="FQU71" s="615"/>
      <c r="FQV71" s="615"/>
      <c r="FQW71" s="615"/>
      <c r="FQX71" s="615"/>
      <c r="FQY71" s="1420"/>
      <c r="FQZ71" s="1420"/>
      <c r="FRA71" s="1420"/>
      <c r="FRB71" s="868"/>
      <c r="FRC71" s="615"/>
      <c r="FRD71" s="615"/>
      <c r="FRE71" s="615"/>
      <c r="FRF71" s="869"/>
      <c r="FRG71" s="615"/>
      <c r="FRH71" s="615"/>
      <c r="FRI71" s="615"/>
      <c r="FRJ71" s="615"/>
      <c r="FRK71" s="615"/>
      <c r="FRL71" s="615"/>
      <c r="FRM71" s="615"/>
      <c r="FRN71" s="615"/>
      <c r="FRO71" s="615"/>
      <c r="FRP71" s="1420"/>
      <c r="FRQ71" s="1420"/>
      <c r="FRR71" s="1420"/>
      <c r="FRS71" s="868"/>
      <c r="FRT71" s="615"/>
      <c r="FRU71" s="615"/>
      <c r="FRV71" s="615"/>
      <c r="FRW71" s="869"/>
      <c r="FRX71" s="615"/>
      <c r="FRY71" s="615"/>
      <c r="FRZ71" s="615"/>
      <c r="FSA71" s="615"/>
      <c r="FSB71" s="615"/>
      <c r="FSC71" s="615"/>
      <c r="FSD71" s="615"/>
      <c r="FSE71" s="615"/>
      <c r="FSF71" s="615"/>
      <c r="FSG71" s="1420"/>
      <c r="FSH71" s="1420"/>
      <c r="FSI71" s="1420"/>
      <c r="FSJ71" s="868"/>
      <c r="FSK71" s="615"/>
      <c r="FSL71" s="615"/>
      <c r="FSM71" s="615"/>
      <c r="FSN71" s="869"/>
      <c r="FSO71" s="615"/>
      <c r="FSP71" s="615"/>
      <c r="FSQ71" s="615"/>
      <c r="FSR71" s="615"/>
      <c r="FSS71" s="615"/>
      <c r="FST71" s="615"/>
      <c r="FSU71" s="615"/>
      <c r="FSV71" s="615"/>
      <c r="FSW71" s="615"/>
      <c r="FSX71" s="1420"/>
      <c r="FSY71" s="1420"/>
      <c r="FSZ71" s="1420"/>
      <c r="FTA71" s="868"/>
      <c r="FTB71" s="615"/>
      <c r="FTC71" s="615"/>
      <c r="FTD71" s="615"/>
      <c r="FTE71" s="869"/>
      <c r="FTF71" s="615"/>
      <c r="FTG71" s="615"/>
      <c r="FTH71" s="615"/>
      <c r="FTI71" s="615"/>
      <c r="FTJ71" s="615"/>
      <c r="FTK71" s="615"/>
      <c r="FTL71" s="615"/>
      <c r="FTM71" s="615"/>
      <c r="FTN71" s="615"/>
      <c r="FTO71" s="1420"/>
      <c r="FTP71" s="1420"/>
      <c r="FTQ71" s="1420"/>
      <c r="FTR71" s="868"/>
      <c r="FTS71" s="615"/>
      <c r="FTT71" s="615"/>
      <c r="FTU71" s="615"/>
      <c r="FTV71" s="869"/>
      <c r="FTW71" s="615"/>
      <c r="FTX71" s="615"/>
      <c r="FTY71" s="615"/>
      <c r="FTZ71" s="615"/>
      <c r="FUA71" s="615"/>
      <c r="FUB71" s="615"/>
      <c r="FUC71" s="615"/>
      <c r="FUD71" s="615"/>
      <c r="FUE71" s="615"/>
      <c r="FUF71" s="1420"/>
      <c r="FUG71" s="1420"/>
      <c r="FUH71" s="1420"/>
      <c r="FUI71" s="868"/>
      <c r="FUJ71" s="615"/>
      <c r="FUK71" s="615"/>
      <c r="FUL71" s="615"/>
      <c r="FUM71" s="869"/>
      <c r="FUN71" s="615"/>
      <c r="FUO71" s="615"/>
      <c r="FUP71" s="615"/>
      <c r="FUQ71" s="615"/>
      <c r="FUR71" s="615"/>
      <c r="FUS71" s="615"/>
      <c r="FUT71" s="615"/>
      <c r="FUU71" s="615"/>
      <c r="FUV71" s="615"/>
      <c r="FUW71" s="1420"/>
      <c r="FUX71" s="1420"/>
      <c r="FUY71" s="1420"/>
      <c r="FUZ71" s="868"/>
      <c r="FVA71" s="615"/>
      <c r="FVB71" s="615"/>
      <c r="FVC71" s="615"/>
      <c r="FVD71" s="869"/>
      <c r="FVE71" s="615"/>
      <c r="FVF71" s="615"/>
      <c r="FVG71" s="615"/>
      <c r="FVH71" s="615"/>
      <c r="FVI71" s="615"/>
      <c r="FVJ71" s="615"/>
      <c r="FVK71" s="615"/>
      <c r="FVL71" s="615"/>
      <c r="FVM71" s="615"/>
      <c r="FVN71" s="1420"/>
      <c r="FVO71" s="1420"/>
      <c r="FVP71" s="1420"/>
      <c r="FVQ71" s="868"/>
      <c r="FVR71" s="615"/>
      <c r="FVS71" s="615"/>
      <c r="FVT71" s="615"/>
      <c r="FVU71" s="869"/>
      <c r="FVV71" s="615"/>
      <c r="FVW71" s="615"/>
      <c r="FVX71" s="615"/>
      <c r="FVY71" s="615"/>
      <c r="FVZ71" s="615"/>
      <c r="FWA71" s="615"/>
      <c r="FWB71" s="615"/>
      <c r="FWC71" s="615"/>
      <c r="FWD71" s="615"/>
      <c r="FWE71" s="1420"/>
      <c r="FWF71" s="1420"/>
      <c r="FWG71" s="1420"/>
      <c r="FWH71" s="868"/>
      <c r="FWI71" s="615"/>
      <c r="FWJ71" s="615"/>
      <c r="FWK71" s="615"/>
      <c r="FWL71" s="869"/>
      <c r="FWM71" s="615"/>
      <c r="FWN71" s="615"/>
      <c r="FWO71" s="615"/>
      <c r="FWP71" s="615"/>
      <c r="FWQ71" s="615"/>
      <c r="FWR71" s="615"/>
      <c r="FWS71" s="615"/>
      <c r="FWT71" s="615"/>
      <c r="FWU71" s="615"/>
      <c r="FWV71" s="1420"/>
      <c r="FWW71" s="1420"/>
      <c r="FWX71" s="1420"/>
      <c r="FWY71" s="868"/>
      <c r="FWZ71" s="615"/>
      <c r="FXA71" s="615"/>
      <c r="FXB71" s="615"/>
      <c r="FXC71" s="869"/>
      <c r="FXD71" s="615"/>
      <c r="FXE71" s="615"/>
      <c r="FXF71" s="615"/>
      <c r="FXG71" s="615"/>
      <c r="FXH71" s="615"/>
      <c r="FXI71" s="615"/>
      <c r="FXJ71" s="615"/>
      <c r="FXK71" s="615"/>
      <c r="FXL71" s="615"/>
      <c r="FXM71" s="1420"/>
      <c r="FXN71" s="1420"/>
      <c r="FXO71" s="1420"/>
      <c r="FXP71" s="868"/>
      <c r="FXQ71" s="615"/>
      <c r="FXR71" s="615"/>
      <c r="FXS71" s="615"/>
      <c r="FXT71" s="869"/>
      <c r="FXU71" s="615"/>
      <c r="FXV71" s="615"/>
      <c r="FXW71" s="615"/>
      <c r="FXX71" s="615"/>
      <c r="FXY71" s="615"/>
      <c r="FXZ71" s="615"/>
      <c r="FYA71" s="615"/>
      <c r="FYB71" s="615"/>
      <c r="FYC71" s="615"/>
      <c r="FYD71" s="1420"/>
      <c r="FYE71" s="1420"/>
      <c r="FYF71" s="1420"/>
      <c r="FYG71" s="868"/>
      <c r="FYH71" s="615"/>
      <c r="FYI71" s="615"/>
      <c r="FYJ71" s="615"/>
      <c r="FYK71" s="869"/>
      <c r="FYL71" s="615"/>
      <c r="FYM71" s="615"/>
      <c r="FYN71" s="615"/>
      <c r="FYO71" s="615"/>
      <c r="FYP71" s="615"/>
      <c r="FYQ71" s="615"/>
      <c r="FYR71" s="615"/>
      <c r="FYS71" s="615"/>
      <c r="FYT71" s="615"/>
      <c r="FYU71" s="1420"/>
      <c r="FYV71" s="1420"/>
      <c r="FYW71" s="1420"/>
      <c r="FYX71" s="868"/>
      <c r="FYY71" s="615"/>
      <c r="FYZ71" s="615"/>
      <c r="FZA71" s="615"/>
      <c r="FZB71" s="869"/>
      <c r="FZC71" s="615"/>
      <c r="FZD71" s="615"/>
      <c r="FZE71" s="615"/>
      <c r="FZF71" s="615"/>
      <c r="FZG71" s="615"/>
      <c r="FZH71" s="615"/>
      <c r="FZI71" s="615"/>
      <c r="FZJ71" s="615"/>
      <c r="FZK71" s="615"/>
      <c r="FZL71" s="1420"/>
      <c r="FZM71" s="1420"/>
      <c r="FZN71" s="1420"/>
      <c r="FZO71" s="868"/>
      <c r="FZP71" s="615"/>
      <c r="FZQ71" s="615"/>
      <c r="FZR71" s="615"/>
      <c r="FZS71" s="869"/>
      <c r="FZT71" s="615"/>
      <c r="FZU71" s="615"/>
      <c r="FZV71" s="615"/>
      <c r="FZW71" s="615"/>
      <c r="FZX71" s="615"/>
      <c r="FZY71" s="615"/>
      <c r="FZZ71" s="615"/>
      <c r="GAA71" s="615"/>
      <c r="GAB71" s="615"/>
      <c r="GAC71" s="1420"/>
      <c r="GAD71" s="1420"/>
      <c r="GAE71" s="1420"/>
      <c r="GAF71" s="868"/>
      <c r="GAG71" s="615"/>
      <c r="GAH71" s="615"/>
      <c r="GAI71" s="615"/>
      <c r="GAJ71" s="869"/>
      <c r="GAK71" s="615"/>
      <c r="GAL71" s="615"/>
      <c r="GAM71" s="615"/>
      <c r="GAN71" s="615"/>
      <c r="GAO71" s="615"/>
      <c r="GAP71" s="615"/>
      <c r="GAQ71" s="615"/>
      <c r="GAR71" s="615"/>
      <c r="GAS71" s="615"/>
      <c r="GAT71" s="1420"/>
      <c r="GAU71" s="1420"/>
      <c r="GAV71" s="1420"/>
      <c r="GAW71" s="868"/>
      <c r="GAX71" s="615"/>
      <c r="GAY71" s="615"/>
      <c r="GAZ71" s="615"/>
      <c r="GBA71" s="869"/>
      <c r="GBB71" s="615"/>
      <c r="GBC71" s="615"/>
      <c r="GBD71" s="615"/>
      <c r="GBE71" s="615"/>
      <c r="GBF71" s="615"/>
      <c r="GBG71" s="615"/>
      <c r="GBH71" s="615"/>
      <c r="GBI71" s="615"/>
      <c r="GBJ71" s="615"/>
      <c r="GBK71" s="1420"/>
      <c r="GBL71" s="1420"/>
      <c r="GBM71" s="1420"/>
      <c r="GBN71" s="868"/>
      <c r="GBO71" s="615"/>
      <c r="GBP71" s="615"/>
      <c r="GBQ71" s="615"/>
      <c r="GBR71" s="869"/>
      <c r="GBS71" s="615"/>
      <c r="GBT71" s="615"/>
      <c r="GBU71" s="615"/>
      <c r="GBV71" s="615"/>
      <c r="GBW71" s="615"/>
      <c r="GBX71" s="615"/>
      <c r="GBY71" s="615"/>
      <c r="GBZ71" s="615"/>
      <c r="GCA71" s="615"/>
      <c r="GCB71" s="1420"/>
      <c r="GCC71" s="1420"/>
      <c r="GCD71" s="1420"/>
      <c r="GCE71" s="868"/>
      <c r="GCF71" s="615"/>
      <c r="GCG71" s="615"/>
      <c r="GCH71" s="615"/>
      <c r="GCI71" s="869"/>
      <c r="GCJ71" s="615"/>
      <c r="GCK71" s="615"/>
      <c r="GCL71" s="615"/>
      <c r="GCM71" s="615"/>
      <c r="GCN71" s="615"/>
      <c r="GCO71" s="615"/>
      <c r="GCP71" s="615"/>
      <c r="GCQ71" s="615"/>
      <c r="GCR71" s="615"/>
      <c r="GCS71" s="1420"/>
      <c r="GCT71" s="1420"/>
      <c r="GCU71" s="1420"/>
      <c r="GCV71" s="868"/>
      <c r="GCW71" s="615"/>
      <c r="GCX71" s="615"/>
      <c r="GCY71" s="615"/>
      <c r="GCZ71" s="869"/>
      <c r="GDA71" s="615"/>
      <c r="GDB71" s="615"/>
      <c r="GDC71" s="615"/>
      <c r="GDD71" s="615"/>
      <c r="GDE71" s="615"/>
      <c r="GDF71" s="615"/>
      <c r="GDG71" s="615"/>
      <c r="GDH71" s="615"/>
      <c r="GDI71" s="615"/>
      <c r="GDJ71" s="1420"/>
      <c r="GDK71" s="1420"/>
      <c r="GDL71" s="1420"/>
      <c r="GDM71" s="868"/>
      <c r="GDN71" s="615"/>
      <c r="GDO71" s="615"/>
      <c r="GDP71" s="615"/>
      <c r="GDQ71" s="869"/>
      <c r="GDR71" s="615"/>
      <c r="GDS71" s="615"/>
      <c r="GDT71" s="615"/>
      <c r="GDU71" s="615"/>
      <c r="GDV71" s="615"/>
      <c r="GDW71" s="615"/>
      <c r="GDX71" s="615"/>
      <c r="GDY71" s="615"/>
      <c r="GDZ71" s="615"/>
      <c r="GEA71" s="1420"/>
      <c r="GEB71" s="1420"/>
      <c r="GEC71" s="1420"/>
      <c r="GED71" s="868"/>
      <c r="GEE71" s="615"/>
      <c r="GEF71" s="615"/>
      <c r="GEG71" s="615"/>
      <c r="GEH71" s="869"/>
      <c r="GEI71" s="615"/>
      <c r="GEJ71" s="615"/>
      <c r="GEK71" s="615"/>
      <c r="GEL71" s="615"/>
      <c r="GEM71" s="615"/>
      <c r="GEN71" s="615"/>
      <c r="GEO71" s="615"/>
      <c r="GEP71" s="615"/>
      <c r="GEQ71" s="615"/>
      <c r="GER71" s="1420"/>
      <c r="GES71" s="1420"/>
      <c r="GET71" s="1420"/>
      <c r="GEU71" s="868"/>
      <c r="GEV71" s="615"/>
      <c r="GEW71" s="615"/>
      <c r="GEX71" s="615"/>
      <c r="GEY71" s="869"/>
      <c r="GEZ71" s="615"/>
      <c r="GFA71" s="615"/>
      <c r="GFB71" s="615"/>
      <c r="GFC71" s="615"/>
      <c r="GFD71" s="615"/>
      <c r="GFE71" s="615"/>
      <c r="GFF71" s="615"/>
      <c r="GFG71" s="615"/>
      <c r="GFH71" s="615"/>
      <c r="GFI71" s="1420"/>
      <c r="GFJ71" s="1420"/>
      <c r="GFK71" s="1420"/>
      <c r="GFL71" s="868"/>
      <c r="GFM71" s="615"/>
      <c r="GFN71" s="615"/>
      <c r="GFO71" s="615"/>
      <c r="GFP71" s="869"/>
      <c r="GFQ71" s="615"/>
      <c r="GFR71" s="615"/>
      <c r="GFS71" s="615"/>
      <c r="GFT71" s="615"/>
      <c r="GFU71" s="615"/>
      <c r="GFV71" s="615"/>
      <c r="GFW71" s="615"/>
      <c r="GFX71" s="615"/>
      <c r="GFY71" s="615"/>
      <c r="GFZ71" s="1420"/>
      <c r="GGA71" s="1420"/>
      <c r="GGB71" s="1420"/>
      <c r="GGC71" s="868"/>
      <c r="GGD71" s="615"/>
      <c r="GGE71" s="615"/>
      <c r="GGF71" s="615"/>
      <c r="GGG71" s="869"/>
      <c r="GGH71" s="615"/>
      <c r="GGI71" s="615"/>
      <c r="GGJ71" s="615"/>
      <c r="GGK71" s="615"/>
      <c r="GGL71" s="615"/>
      <c r="GGM71" s="615"/>
      <c r="GGN71" s="615"/>
      <c r="GGO71" s="615"/>
      <c r="GGP71" s="615"/>
      <c r="GGQ71" s="1420"/>
      <c r="GGR71" s="1420"/>
      <c r="GGS71" s="1420"/>
      <c r="GGT71" s="868"/>
      <c r="GGU71" s="615"/>
      <c r="GGV71" s="615"/>
      <c r="GGW71" s="615"/>
      <c r="GGX71" s="869"/>
      <c r="GGY71" s="615"/>
      <c r="GGZ71" s="615"/>
      <c r="GHA71" s="615"/>
      <c r="GHB71" s="615"/>
      <c r="GHC71" s="615"/>
      <c r="GHD71" s="615"/>
      <c r="GHE71" s="615"/>
      <c r="GHF71" s="615"/>
      <c r="GHG71" s="615"/>
      <c r="GHH71" s="1420"/>
      <c r="GHI71" s="1420"/>
      <c r="GHJ71" s="1420"/>
      <c r="GHK71" s="868"/>
      <c r="GHL71" s="615"/>
      <c r="GHM71" s="615"/>
      <c r="GHN71" s="615"/>
      <c r="GHO71" s="869"/>
      <c r="GHP71" s="615"/>
      <c r="GHQ71" s="615"/>
      <c r="GHR71" s="615"/>
      <c r="GHS71" s="615"/>
      <c r="GHT71" s="615"/>
      <c r="GHU71" s="615"/>
      <c r="GHV71" s="615"/>
      <c r="GHW71" s="615"/>
      <c r="GHX71" s="615"/>
      <c r="GHY71" s="1420"/>
      <c r="GHZ71" s="1420"/>
      <c r="GIA71" s="1420"/>
      <c r="GIB71" s="868"/>
      <c r="GIC71" s="615"/>
      <c r="GID71" s="615"/>
      <c r="GIE71" s="615"/>
      <c r="GIF71" s="869"/>
      <c r="GIG71" s="615"/>
      <c r="GIH71" s="615"/>
      <c r="GII71" s="615"/>
      <c r="GIJ71" s="615"/>
      <c r="GIK71" s="615"/>
      <c r="GIL71" s="615"/>
      <c r="GIM71" s="615"/>
      <c r="GIN71" s="615"/>
      <c r="GIO71" s="615"/>
      <c r="GIP71" s="1420"/>
      <c r="GIQ71" s="1420"/>
      <c r="GIR71" s="1420"/>
      <c r="GIS71" s="868"/>
      <c r="GIT71" s="615"/>
      <c r="GIU71" s="615"/>
      <c r="GIV71" s="615"/>
      <c r="GIW71" s="869"/>
      <c r="GIX71" s="615"/>
      <c r="GIY71" s="615"/>
      <c r="GIZ71" s="615"/>
      <c r="GJA71" s="615"/>
      <c r="GJB71" s="615"/>
      <c r="GJC71" s="615"/>
      <c r="GJD71" s="615"/>
      <c r="GJE71" s="615"/>
      <c r="GJF71" s="615"/>
      <c r="GJG71" s="1420"/>
      <c r="GJH71" s="1420"/>
      <c r="GJI71" s="1420"/>
      <c r="GJJ71" s="868"/>
      <c r="GJK71" s="615"/>
      <c r="GJL71" s="615"/>
      <c r="GJM71" s="615"/>
      <c r="GJN71" s="869"/>
      <c r="GJO71" s="615"/>
      <c r="GJP71" s="615"/>
      <c r="GJQ71" s="615"/>
      <c r="GJR71" s="615"/>
      <c r="GJS71" s="615"/>
      <c r="GJT71" s="615"/>
      <c r="GJU71" s="615"/>
      <c r="GJV71" s="615"/>
      <c r="GJW71" s="615"/>
      <c r="GJX71" s="1420"/>
      <c r="GJY71" s="1420"/>
      <c r="GJZ71" s="1420"/>
      <c r="GKA71" s="868"/>
      <c r="GKB71" s="615"/>
      <c r="GKC71" s="615"/>
      <c r="GKD71" s="615"/>
      <c r="GKE71" s="869"/>
      <c r="GKF71" s="615"/>
      <c r="GKG71" s="615"/>
      <c r="GKH71" s="615"/>
      <c r="GKI71" s="615"/>
      <c r="GKJ71" s="615"/>
      <c r="GKK71" s="615"/>
      <c r="GKL71" s="615"/>
      <c r="GKM71" s="615"/>
      <c r="GKN71" s="615"/>
      <c r="GKO71" s="1420"/>
      <c r="GKP71" s="1420"/>
      <c r="GKQ71" s="1420"/>
      <c r="GKR71" s="868"/>
      <c r="GKS71" s="615"/>
      <c r="GKT71" s="615"/>
      <c r="GKU71" s="615"/>
      <c r="GKV71" s="869"/>
      <c r="GKW71" s="615"/>
      <c r="GKX71" s="615"/>
      <c r="GKY71" s="615"/>
      <c r="GKZ71" s="615"/>
      <c r="GLA71" s="615"/>
      <c r="GLB71" s="615"/>
      <c r="GLC71" s="615"/>
      <c r="GLD71" s="615"/>
      <c r="GLE71" s="615"/>
      <c r="GLF71" s="1420"/>
      <c r="GLG71" s="1420"/>
      <c r="GLH71" s="1420"/>
      <c r="GLI71" s="868"/>
      <c r="GLJ71" s="615"/>
      <c r="GLK71" s="615"/>
      <c r="GLL71" s="615"/>
      <c r="GLM71" s="869"/>
      <c r="GLN71" s="615"/>
      <c r="GLO71" s="615"/>
      <c r="GLP71" s="615"/>
      <c r="GLQ71" s="615"/>
      <c r="GLR71" s="615"/>
      <c r="GLS71" s="615"/>
      <c r="GLT71" s="615"/>
      <c r="GLU71" s="615"/>
      <c r="GLV71" s="615"/>
      <c r="GLW71" s="1420"/>
      <c r="GLX71" s="1420"/>
      <c r="GLY71" s="1420"/>
      <c r="GLZ71" s="868"/>
      <c r="GMA71" s="615"/>
      <c r="GMB71" s="615"/>
      <c r="GMC71" s="615"/>
      <c r="GMD71" s="869"/>
      <c r="GME71" s="615"/>
      <c r="GMF71" s="615"/>
      <c r="GMG71" s="615"/>
      <c r="GMH71" s="615"/>
      <c r="GMI71" s="615"/>
      <c r="GMJ71" s="615"/>
      <c r="GMK71" s="615"/>
      <c r="GML71" s="615"/>
      <c r="GMM71" s="615"/>
      <c r="GMN71" s="1420"/>
      <c r="GMO71" s="1420"/>
      <c r="GMP71" s="1420"/>
      <c r="GMQ71" s="868"/>
      <c r="GMR71" s="615"/>
      <c r="GMS71" s="615"/>
      <c r="GMT71" s="615"/>
      <c r="GMU71" s="869"/>
      <c r="GMV71" s="615"/>
      <c r="GMW71" s="615"/>
      <c r="GMX71" s="615"/>
      <c r="GMY71" s="615"/>
      <c r="GMZ71" s="615"/>
      <c r="GNA71" s="615"/>
      <c r="GNB71" s="615"/>
      <c r="GNC71" s="615"/>
      <c r="GND71" s="615"/>
      <c r="GNE71" s="1420"/>
      <c r="GNF71" s="1420"/>
      <c r="GNG71" s="1420"/>
      <c r="GNH71" s="868"/>
      <c r="GNI71" s="615"/>
      <c r="GNJ71" s="615"/>
      <c r="GNK71" s="615"/>
      <c r="GNL71" s="869"/>
      <c r="GNM71" s="615"/>
      <c r="GNN71" s="615"/>
      <c r="GNO71" s="615"/>
      <c r="GNP71" s="615"/>
      <c r="GNQ71" s="615"/>
      <c r="GNR71" s="615"/>
      <c r="GNS71" s="615"/>
      <c r="GNT71" s="615"/>
      <c r="GNU71" s="615"/>
      <c r="GNV71" s="1420"/>
      <c r="GNW71" s="1420"/>
      <c r="GNX71" s="1420"/>
      <c r="GNY71" s="868"/>
      <c r="GNZ71" s="615"/>
      <c r="GOA71" s="615"/>
      <c r="GOB71" s="615"/>
      <c r="GOC71" s="869"/>
      <c r="GOD71" s="615"/>
      <c r="GOE71" s="615"/>
      <c r="GOF71" s="615"/>
      <c r="GOG71" s="615"/>
      <c r="GOH71" s="615"/>
      <c r="GOI71" s="615"/>
      <c r="GOJ71" s="615"/>
      <c r="GOK71" s="615"/>
      <c r="GOL71" s="615"/>
      <c r="GOM71" s="1420"/>
      <c r="GON71" s="1420"/>
      <c r="GOO71" s="1420"/>
      <c r="GOP71" s="868"/>
      <c r="GOQ71" s="615"/>
      <c r="GOR71" s="615"/>
      <c r="GOS71" s="615"/>
      <c r="GOT71" s="869"/>
      <c r="GOU71" s="615"/>
      <c r="GOV71" s="615"/>
      <c r="GOW71" s="615"/>
      <c r="GOX71" s="615"/>
      <c r="GOY71" s="615"/>
      <c r="GOZ71" s="615"/>
      <c r="GPA71" s="615"/>
      <c r="GPB71" s="615"/>
      <c r="GPC71" s="615"/>
      <c r="GPD71" s="1420"/>
      <c r="GPE71" s="1420"/>
      <c r="GPF71" s="1420"/>
      <c r="GPG71" s="868"/>
      <c r="GPH71" s="615"/>
      <c r="GPI71" s="615"/>
      <c r="GPJ71" s="615"/>
      <c r="GPK71" s="869"/>
      <c r="GPL71" s="615"/>
      <c r="GPM71" s="615"/>
      <c r="GPN71" s="615"/>
      <c r="GPO71" s="615"/>
      <c r="GPP71" s="615"/>
      <c r="GPQ71" s="615"/>
      <c r="GPR71" s="615"/>
      <c r="GPS71" s="615"/>
      <c r="GPT71" s="615"/>
      <c r="GPU71" s="1420"/>
      <c r="GPV71" s="1420"/>
      <c r="GPW71" s="1420"/>
      <c r="GPX71" s="868"/>
      <c r="GPY71" s="615"/>
      <c r="GPZ71" s="615"/>
      <c r="GQA71" s="615"/>
      <c r="GQB71" s="869"/>
      <c r="GQC71" s="615"/>
      <c r="GQD71" s="615"/>
      <c r="GQE71" s="615"/>
      <c r="GQF71" s="615"/>
      <c r="GQG71" s="615"/>
      <c r="GQH71" s="615"/>
      <c r="GQI71" s="615"/>
      <c r="GQJ71" s="615"/>
      <c r="GQK71" s="615"/>
      <c r="GQL71" s="1420"/>
      <c r="GQM71" s="1420"/>
      <c r="GQN71" s="1420"/>
      <c r="GQO71" s="868"/>
      <c r="GQP71" s="615"/>
      <c r="GQQ71" s="615"/>
      <c r="GQR71" s="615"/>
      <c r="GQS71" s="869"/>
      <c r="GQT71" s="615"/>
      <c r="GQU71" s="615"/>
      <c r="GQV71" s="615"/>
      <c r="GQW71" s="615"/>
      <c r="GQX71" s="615"/>
      <c r="GQY71" s="615"/>
      <c r="GQZ71" s="615"/>
      <c r="GRA71" s="615"/>
      <c r="GRB71" s="615"/>
      <c r="GRC71" s="1420"/>
      <c r="GRD71" s="1420"/>
      <c r="GRE71" s="1420"/>
      <c r="GRF71" s="868"/>
      <c r="GRG71" s="615"/>
      <c r="GRH71" s="615"/>
      <c r="GRI71" s="615"/>
      <c r="GRJ71" s="869"/>
      <c r="GRK71" s="615"/>
      <c r="GRL71" s="615"/>
      <c r="GRM71" s="615"/>
      <c r="GRN71" s="615"/>
      <c r="GRO71" s="615"/>
      <c r="GRP71" s="615"/>
      <c r="GRQ71" s="615"/>
      <c r="GRR71" s="615"/>
      <c r="GRS71" s="615"/>
      <c r="GRT71" s="1420"/>
      <c r="GRU71" s="1420"/>
      <c r="GRV71" s="1420"/>
      <c r="GRW71" s="868"/>
      <c r="GRX71" s="615"/>
      <c r="GRY71" s="615"/>
      <c r="GRZ71" s="615"/>
      <c r="GSA71" s="869"/>
      <c r="GSB71" s="615"/>
      <c r="GSC71" s="615"/>
      <c r="GSD71" s="615"/>
      <c r="GSE71" s="615"/>
      <c r="GSF71" s="615"/>
      <c r="GSG71" s="615"/>
      <c r="GSH71" s="615"/>
      <c r="GSI71" s="615"/>
      <c r="GSJ71" s="615"/>
      <c r="GSK71" s="1420"/>
      <c r="GSL71" s="1420"/>
      <c r="GSM71" s="1420"/>
      <c r="GSN71" s="868"/>
      <c r="GSO71" s="615"/>
      <c r="GSP71" s="615"/>
      <c r="GSQ71" s="615"/>
      <c r="GSR71" s="869"/>
      <c r="GSS71" s="615"/>
      <c r="GST71" s="615"/>
      <c r="GSU71" s="615"/>
      <c r="GSV71" s="615"/>
      <c r="GSW71" s="615"/>
      <c r="GSX71" s="615"/>
      <c r="GSY71" s="615"/>
      <c r="GSZ71" s="615"/>
      <c r="GTA71" s="615"/>
      <c r="GTB71" s="1420"/>
      <c r="GTC71" s="1420"/>
      <c r="GTD71" s="1420"/>
      <c r="GTE71" s="868"/>
      <c r="GTF71" s="615"/>
      <c r="GTG71" s="615"/>
      <c r="GTH71" s="615"/>
      <c r="GTI71" s="869"/>
      <c r="GTJ71" s="615"/>
      <c r="GTK71" s="615"/>
      <c r="GTL71" s="615"/>
      <c r="GTM71" s="615"/>
      <c r="GTN71" s="615"/>
      <c r="GTO71" s="615"/>
      <c r="GTP71" s="615"/>
      <c r="GTQ71" s="615"/>
      <c r="GTR71" s="615"/>
      <c r="GTS71" s="1420"/>
      <c r="GTT71" s="1420"/>
      <c r="GTU71" s="1420"/>
      <c r="GTV71" s="868"/>
      <c r="GTW71" s="615"/>
      <c r="GTX71" s="615"/>
      <c r="GTY71" s="615"/>
      <c r="GTZ71" s="869"/>
      <c r="GUA71" s="615"/>
      <c r="GUB71" s="615"/>
      <c r="GUC71" s="615"/>
      <c r="GUD71" s="615"/>
      <c r="GUE71" s="615"/>
      <c r="GUF71" s="615"/>
      <c r="GUG71" s="615"/>
      <c r="GUH71" s="615"/>
      <c r="GUI71" s="615"/>
      <c r="GUJ71" s="1420"/>
      <c r="GUK71" s="1420"/>
      <c r="GUL71" s="1420"/>
      <c r="GUM71" s="868"/>
      <c r="GUN71" s="615"/>
      <c r="GUO71" s="615"/>
      <c r="GUP71" s="615"/>
      <c r="GUQ71" s="869"/>
      <c r="GUR71" s="615"/>
      <c r="GUS71" s="615"/>
      <c r="GUT71" s="615"/>
      <c r="GUU71" s="615"/>
      <c r="GUV71" s="615"/>
      <c r="GUW71" s="615"/>
      <c r="GUX71" s="615"/>
      <c r="GUY71" s="615"/>
      <c r="GUZ71" s="615"/>
      <c r="GVA71" s="1420"/>
      <c r="GVB71" s="1420"/>
      <c r="GVC71" s="1420"/>
      <c r="GVD71" s="868"/>
      <c r="GVE71" s="615"/>
      <c r="GVF71" s="615"/>
      <c r="GVG71" s="615"/>
      <c r="GVH71" s="869"/>
      <c r="GVI71" s="615"/>
      <c r="GVJ71" s="615"/>
      <c r="GVK71" s="615"/>
      <c r="GVL71" s="615"/>
      <c r="GVM71" s="615"/>
      <c r="GVN71" s="615"/>
      <c r="GVO71" s="615"/>
      <c r="GVP71" s="615"/>
      <c r="GVQ71" s="615"/>
      <c r="GVR71" s="1420"/>
      <c r="GVS71" s="1420"/>
      <c r="GVT71" s="1420"/>
      <c r="GVU71" s="868"/>
      <c r="GVV71" s="615"/>
      <c r="GVW71" s="615"/>
      <c r="GVX71" s="615"/>
      <c r="GVY71" s="869"/>
      <c r="GVZ71" s="615"/>
      <c r="GWA71" s="615"/>
      <c r="GWB71" s="615"/>
      <c r="GWC71" s="615"/>
      <c r="GWD71" s="615"/>
      <c r="GWE71" s="615"/>
      <c r="GWF71" s="615"/>
      <c r="GWG71" s="615"/>
      <c r="GWH71" s="615"/>
      <c r="GWI71" s="1420"/>
      <c r="GWJ71" s="1420"/>
      <c r="GWK71" s="1420"/>
      <c r="GWL71" s="868"/>
      <c r="GWM71" s="615"/>
      <c r="GWN71" s="615"/>
      <c r="GWO71" s="615"/>
      <c r="GWP71" s="869"/>
      <c r="GWQ71" s="615"/>
      <c r="GWR71" s="615"/>
      <c r="GWS71" s="615"/>
      <c r="GWT71" s="615"/>
      <c r="GWU71" s="615"/>
      <c r="GWV71" s="615"/>
      <c r="GWW71" s="615"/>
      <c r="GWX71" s="615"/>
      <c r="GWY71" s="615"/>
      <c r="GWZ71" s="1420"/>
      <c r="GXA71" s="1420"/>
      <c r="GXB71" s="1420"/>
      <c r="GXC71" s="868"/>
      <c r="GXD71" s="615"/>
      <c r="GXE71" s="615"/>
      <c r="GXF71" s="615"/>
      <c r="GXG71" s="869"/>
      <c r="GXH71" s="615"/>
      <c r="GXI71" s="615"/>
      <c r="GXJ71" s="615"/>
      <c r="GXK71" s="615"/>
      <c r="GXL71" s="615"/>
      <c r="GXM71" s="615"/>
      <c r="GXN71" s="615"/>
      <c r="GXO71" s="615"/>
      <c r="GXP71" s="615"/>
      <c r="GXQ71" s="1420"/>
      <c r="GXR71" s="1420"/>
      <c r="GXS71" s="1420"/>
      <c r="GXT71" s="868"/>
      <c r="GXU71" s="615"/>
      <c r="GXV71" s="615"/>
      <c r="GXW71" s="615"/>
      <c r="GXX71" s="869"/>
      <c r="GXY71" s="615"/>
      <c r="GXZ71" s="615"/>
      <c r="GYA71" s="615"/>
      <c r="GYB71" s="615"/>
      <c r="GYC71" s="615"/>
      <c r="GYD71" s="615"/>
      <c r="GYE71" s="615"/>
      <c r="GYF71" s="615"/>
      <c r="GYG71" s="615"/>
      <c r="GYH71" s="1420"/>
      <c r="GYI71" s="1420"/>
      <c r="GYJ71" s="1420"/>
      <c r="GYK71" s="868"/>
      <c r="GYL71" s="615"/>
      <c r="GYM71" s="615"/>
      <c r="GYN71" s="615"/>
      <c r="GYO71" s="869"/>
      <c r="GYP71" s="615"/>
      <c r="GYQ71" s="615"/>
      <c r="GYR71" s="615"/>
      <c r="GYS71" s="615"/>
      <c r="GYT71" s="615"/>
      <c r="GYU71" s="615"/>
      <c r="GYV71" s="615"/>
      <c r="GYW71" s="615"/>
      <c r="GYX71" s="615"/>
      <c r="GYY71" s="1420"/>
      <c r="GYZ71" s="1420"/>
      <c r="GZA71" s="1420"/>
      <c r="GZB71" s="868"/>
      <c r="GZC71" s="615"/>
      <c r="GZD71" s="615"/>
      <c r="GZE71" s="615"/>
      <c r="GZF71" s="869"/>
      <c r="GZG71" s="615"/>
      <c r="GZH71" s="615"/>
      <c r="GZI71" s="615"/>
      <c r="GZJ71" s="615"/>
      <c r="GZK71" s="615"/>
      <c r="GZL71" s="615"/>
      <c r="GZM71" s="615"/>
      <c r="GZN71" s="615"/>
      <c r="GZO71" s="615"/>
      <c r="GZP71" s="1420"/>
      <c r="GZQ71" s="1420"/>
      <c r="GZR71" s="1420"/>
      <c r="GZS71" s="868"/>
      <c r="GZT71" s="615"/>
      <c r="GZU71" s="615"/>
      <c r="GZV71" s="615"/>
      <c r="GZW71" s="869"/>
      <c r="GZX71" s="615"/>
      <c r="GZY71" s="615"/>
      <c r="GZZ71" s="615"/>
      <c r="HAA71" s="615"/>
      <c r="HAB71" s="615"/>
      <c r="HAC71" s="615"/>
      <c r="HAD71" s="615"/>
      <c r="HAE71" s="615"/>
      <c r="HAF71" s="615"/>
      <c r="HAG71" s="1420"/>
      <c r="HAH71" s="1420"/>
      <c r="HAI71" s="1420"/>
      <c r="HAJ71" s="868"/>
      <c r="HAK71" s="615"/>
      <c r="HAL71" s="615"/>
      <c r="HAM71" s="615"/>
      <c r="HAN71" s="869"/>
      <c r="HAO71" s="615"/>
      <c r="HAP71" s="615"/>
      <c r="HAQ71" s="615"/>
      <c r="HAR71" s="615"/>
      <c r="HAS71" s="615"/>
      <c r="HAT71" s="615"/>
      <c r="HAU71" s="615"/>
      <c r="HAV71" s="615"/>
      <c r="HAW71" s="615"/>
      <c r="HAX71" s="1420"/>
      <c r="HAY71" s="1420"/>
      <c r="HAZ71" s="1420"/>
      <c r="HBA71" s="868"/>
      <c r="HBB71" s="615"/>
      <c r="HBC71" s="615"/>
      <c r="HBD71" s="615"/>
      <c r="HBE71" s="869"/>
      <c r="HBF71" s="615"/>
      <c r="HBG71" s="615"/>
      <c r="HBH71" s="615"/>
      <c r="HBI71" s="615"/>
      <c r="HBJ71" s="615"/>
      <c r="HBK71" s="615"/>
      <c r="HBL71" s="615"/>
      <c r="HBM71" s="615"/>
      <c r="HBN71" s="615"/>
      <c r="HBO71" s="1420"/>
      <c r="HBP71" s="1420"/>
      <c r="HBQ71" s="1420"/>
      <c r="HBR71" s="868"/>
      <c r="HBS71" s="615"/>
      <c r="HBT71" s="615"/>
      <c r="HBU71" s="615"/>
      <c r="HBV71" s="869"/>
      <c r="HBW71" s="615"/>
      <c r="HBX71" s="615"/>
      <c r="HBY71" s="615"/>
      <c r="HBZ71" s="615"/>
      <c r="HCA71" s="615"/>
      <c r="HCB71" s="615"/>
      <c r="HCC71" s="615"/>
      <c r="HCD71" s="615"/>
      <c r="HCE71" s="615"/>
      <c r="HCF71" s="1420"/>
      <c r="HCG71" s="1420"/>
      <c r="HCH71" s="1420"/>
      <c r="HCI71" s="868"/>
      <c r="HCJ71" s="615"/>
      <c r="HCK71" s="615"/>
      <c r="HCL71" s="615"/>
      <c r="HCM71" s="869"/>
      <c r="HCN71" s="615"/>
      <c r="HCO71" s="615"/>
      <c r="HCP71" s="615"/>
      <c r="HCQ71" s="615"/>
      <c r="HCR71" s="615"/>
      <c r="HCS71" s="615"/>
      <c r="HCT71" s="615"/>
      <c r="HCU71" s="615"/>
      <c r="HCV71" s="615"/>
      <c r="HCW71" s="1420"/>
      <c r="HCX71" s="1420"/>
      <c r="HCY71" s="1420"/>
      <c r="HCZ71" s="868"/>
      <c r="HDA71" s="615"/>
      <c r="HDB71" s="615"/>
      <c r="HDC71" s="615"/>
      <c r="HDD71" s="869"/>
      <c r="HDE71" s="615"/>
      <c r="HDF71" s="615"/>
      <c r="HDG71" s="615"/>
      <c r="HDH71" s="615"/>
      <c r="HDI71" s="615"/>
      <c r="HDJ71" s="615"/>
      <c r="HDK71" s="615"/>
      <c r="HDL71" s="615"/>
      <c r="HDM71" s="615"/>
      <c r="HDN71" s="1420"/>
      <c r="HDO71" s="1420"/>
      <c r="HDP71" s="1420"/>
      <c r="HDQ71" s="868"/>
      <c r="HDR71" s="615"/>
      <c r="HDS71" s="615"/>
      <c r="HDT71" s="615"/>
      <c r="HDU71" s="869"/>
      <c r="HDV71" s="615"/>
      <c r="HDW71" s="615"/>
      <c r="HDX71" s="615"/>
      <c r="HDY71" s="615"/>
      <c r="HDZ71" s="615"/>
      <c r="HEA71" s="615"/>
      <c r="HEB71" s="615"/>
      <c r="HEC71" s="615"/>
      <c r="HED71" s="615"/>
      <c r="HEE71" s="1420"/>
      <c r="HEF71" s="1420"/>
      <c r="HEG71" s="1420"/>
      <c r="HEH71" s="868"/>
      <c r="HEI71" s="615"/>
      <c r="HEJ71" s="615"/>
      <c r="HEK71" s="615"/>
      <c r="HEL71" s="869"/>
      <c r="HEM71" s="615"/>
      <c r="HEN71" s="615"/>
      <c r="HEO71" s="615"/>
      <c r="HEP71" s="615"/>
      <c r="HEQ71" s="615"/>
      <c r="HER71" s="615"/>
      <c r="HES71" s="615"/>
      <c r="HET71" s="615"/>
      <c r="HEU71" s="615"/>
      <c r="HEV71" s="1420"/>
      <c r="HEW71" s="1420"/>
      <c r="HEX71" s="1420"/>
      <c r="HEY71" s="868"/>
      <c r="HEZ71" s="615"/>
      <c r="HFA71" s="615"/>
      <c r="HFB71" s="615"/>
      <c r="HFC71" s="869"/>
      <c r="HFD71" s="615"/>
      <c r="HFE71" s="615"/>
      <c r="HFF71" s="615"/>
      <c r="HFG71" s="615"/>
      <c r="HFH71" s="615"/>
      <c r="HFI71" s="615"/>
      <c r="HFJ71" s="615"/>
      <c r="HFK71" s="615"/>
      <c r="HFL71" s="615"/>
      <c r="HFM71" s="1420"/>
      <c r="HFN71" s="1420"/>
      <c r="HFO71" s="1420"/>
      <c r="HFP71" s="868"/>
      <c r="HFQ71" s="615"/>
      <c r="HFR71" s="615"/>
      <c r="HFS71" s="615"/>
      <c r="HFT71" s="869"/>
      <c r="HFU71" s="615"/>
      <c r="HFV71" s="615"/>
      <c r="HFW71" s="615"/>
      <c r="HFX71" s="615"/>
      <c r="HFY71" s="615"/>
      <c r="HFZ71" s="615"/>
      <c r="HGA71" s="615"/>
      <c r="HGB71" s="615"/>
      <c r="HGC71" s="615"/>
      <c r="HGD71" s="1420"/>
      <c r="HGE71" s="1420"/>
      <c r="HGF71" s="1420"/>
      <c r="HGG71" s="868"/>
      <c r="HGH71" s="615"/>
      <c r="HGI71" s="615"/>
      <c r="HGJ71" s="615"/>
      <c r="HGK71" s="869"/>
      <c r="HGL71" s="615"/>
      <c r="HGM71" s="615"/>
      <c r="HGN71" s="615"/>
      <c r="HGO71" s="615"/>
      <c r="HGP71" s="615"/>
      <c r="HGQ71" s="615"/>
      <c r="HGR71" s="615"/>
      <c r="HGS71" s="615"/>
      <c r="HGT71" s="615"/>
      <c r="HGU71" s="1420"/>
      <c r="HGV71" s="1420"/>
      <c r="HGW71" s="1420"/>
      <c r="HGX71" s="868"/>
      <c r="HGY71" s="615"/>
      <c r="HGZ71" s="615"/>
      <c r="HHA71" s="615"/>
      <c r="HHB71" s="869"/>
      <c r="HHC71" s="615"/>
      <c r="HHD71" s="615"/>
      <c r="HHE71" s="615"/>
      <c r="HHF71" s="615"/>
      <c r="HHG71" s="615"/>
      <c r="HHH71" s="615"/>
      <c r="HHI71" s="615"/>
      <c r="HHJ71" s="615"/>
      <c r="HHK71" s="615"/>
      <c r="HHL71" s="1420"/>
      <c r="HHM71" s="1420"/>
      <c r="HHN71" s="1420"/>
      <c r="HHO71" s="868"/>
      <c r="HHP71" s="615"/>
      <c r="HHQ71" s="615"/>
      <c r="HHR71" s="615"/>
      <c r="HHS71" s="869"/>
      <c r="HHT71" s="615"/>
      <c r="HHU71" s="615"/>
      <c r="HHV71" s="615"/>
      <c r="HHW71" s="615"/>
      <c r="HHX71" s="615"/>
      <c r="HHY71" s="615"/>
      <c r="HHZ71" s="615"/>
      <c r="HIA71" s="615"/>
      <c r="HIB71" s="615"/>
      <c r="HIC71" s="1420"/>
      <c r="HID71" s="1420"/>
      <c r="HIE71" s="1420"/>
      <c r="HIF71" s="868"/>
      <c r="HIG71" s="615"/>
      <c r="HIH71" s="615"/>
      <c r="HII71" s="615"/>
      <c r="HIJ71" s="869"/>
      <c r="HIK71" s="615"/>
      <c r="HIL71" s="615"/>
      <c r="HIM71" s="615"/>
      <c r="HIN71" s="615"/>
      <c r="HIO71" s="615"/>
      <c r="HIP71" s="615"/>
      <c r="HIQ71" s="615"/>
      <c r="HIR71" s="615"/>
      <c r="HIS71" s="615"/>
      <c r="HIT71" s="1420"/>
      <c r="HIU71" s="1420"/>
      <c r="HIV71" s="1420"/>
      <c r="HIW71" s="868"/>
      <c r="HIX71" s="615"/>
      <c r="HIY71" s="615"/>
      <c r="HIZ71" s="615"/>
      <c r="HJA71" s="869"/>
      <c r="HJB71" s="615"/>
      <c r="HJC71" s="615"/>
      <c r="HJD71" s="615"/>
      <c r="HJE71" s="615"/>
      <c r="HJF71" s="615"/>
      <c r="HJG71" s="615"/>
      <c r="HJH71" s="615"/>
      <c r="HJI71" s="615"/>
      <c r="HJJ71" s="615"/>
      <c r="HJK71" s="1420"/>
      <c r="HJL71" s="1420"/>
      <c r="HJM71" s="1420"/>
      <c r="HJN71" s="868"/>
      <c r="HJO71" s="615"/>
      <c r="HJP71" s="615"/>
      <c r="HJQ71" s="615"/>
      <c r="HJR71" s="869"/>
      <c r="HJS71" s="615"/>
      <c r="HJT71" s="615"/>
      <c r="HJU71" s="615"/>
      <c r="HJV71" s="615"/>
      <c r="HJW71" s="615"/>
      <c r="HJX71" s="615"/>
      <c r="HJY71" s="615"/>
      <c r="HJZ71" s="615"/>
      <c r="HKA71" s="615"/>
      <c r="HKB71" s="1420"/>
      <c r="HKC71" s="1420"/>
      <c r="HKD71" s="1420"/>
      <c r="HKE71" s="868"/>
      <c r="HKF71" s="615"/>
      <c r="HKG71" s="615"/>
      <c r="HKH71" s="615"/>
      <c r="HKI71" s="869"/>
      <c r="HKJ71" s="615"/>
      <c r="HKK71" s="615"/>
      <c r="HKL71" s="615"/>
      <c r="HKM71" s="615"/>
      <c r="HKN71" s="615"/>
      <c r="HKO71" s="615"/>
      <c r="HKP71" s="615"/>
      <c r="HKQ71" s="615"/>
      <c r="HKR71" s="615"/>
      <c r="HKS71" s="1420"/>
      <c r="HKT71" s="1420"/>
      <c r="HKU71" s="1420"/>
      <c r="HKV71" s="868"/>
      <c r="HKW71" s="615"/>
      <c r="HKX71" s="615"/>
      <c r="HKY71" s="615"/>
      <c r="HKZ71" s="869"/>
      <c r="HLA71" s="615"/>
      <c r="HLB71" s="615"/>
      <c r="HLC71" s="615"/>
      <c r="HLD71" s="615"/>
      <c r="HLE71" s="615"/>
      <c r="HLF71" s="615"/>
      <c r="HLG71" s="615"/>
      <c r="HLH71" s="615"/>
      <c r="HLI71" s="615"/>
      <c r="HLJ71" s="1420"/>
      <c r="HLK71" s="1420"/>
      <c r="HLL71" s="1420"/>
      <c r="HLM71" s="868"/>
      <c r="HLN71" s="615"/>
      <c r="HLO71" s="615"/>
      <c r="HLP71" s="615"/>
      <c r="HLQ71" s="869"/>
      <c r="HLR71" s="615"/>
      <c r="HLS71" s="615"/>
      <c r="HLT71" s="615"/>
      <c r="HLU71" s="615"/>
      <c r="HLV71" s="615"/>
      <c r="HLW71" s="615"/>
      <c r="HLX71" s="615"/>
      <c r="HLY71" s="615"/>
      <c r="HLZ71" s="615"/>
      <c r="HMA71" s="1420"/>
      <c r="HMB71" s="1420"/>
      <c r="HMC71" s="1420"/>
      <c r="HMD71" s="868"/>
      <c r="HME71" s="615"/>
      <c r="HMF71" s="615"/>
      <c r="HMG71" s="615"/>
      <c r="HMH71" s="869"/>
      <c r="HMI71" s="615"/>
      <c r="HMJ71" s="615"/>
      <c r="HMK71" s="615"/>
      <c r="HML71" s="615"/>
      <c r="HMM71" s="615"/>
      <c r="HMN71" s="615"/>
      <c r="HMO71" s="615"/>
      <c r="HMP71" s="615"/>
      <c r="HMQ71" s="615"/>
      <c r="HMR71" s="1420"/>
      <c r="HMS71" s="1420"/>
      <c r="HMT71" s="1420"/>
      <c r="HMU71" s="868"/>
      <c r="HMV71" s="615"/>
      <c r="HMW71" s="615"/>
      <c r="HMX71" s="615"/>
      <c r="HMY71" s="869"/>
      <c r="HMZ71" s="615"/>
      <c r="HNA71" s="615"/>
      <c r="HNB71" s="615"/>
      <c r="HNC71" s="615"/>
      <c r="HND71" s="615"/>
      <c r="HNE71" s="615"/>
      <c r="HNF71" s="615"/>
      <c r="HNG71" s="615"/>
      <c r="HNH71" s="615"/>
      <c r="HNI71" s="1420"/>
      <c r="HNJ71" s="1420"/>
      <c r="HNK71" s="1420"/>
      <c r="HNL71" s="868"/>
      <c r="HNM71" s="615"/>
      <c r="HNN71" s="615"/>
      <c r="HNO71" s="615"/>
      <c r="HNP71" s="869"/>
      <c r="HNQ71" s="615"/>
      <c r="HNR71" s="615"/>
      <c r="HNS71" s="615"/>
      <c r="HNT71" s="615"/>
      <c r="HNU71" s="615"/>
      <c r="HNV71" s="615"/>
      <c r="HNW71" s="615"/>
      <c r="HNX71" s="615"/>
      <c r="HNY71" s="615"/>
      <c r="HNZ71" s="1420"/>
      <c r="HOA71" s="1420"/>
      <c r="HOB71" s="1420"/>
      <c r="HOC71" s="868"/>
      <c r="HOD71" s="615"/>
      <c r="HOE71" s="615"/>
      <c r="HOF71" s="615"/>
      <c r="HOG71" s="869"/>
      <c r="HOH71" s="615"/>
      <c r="HOI71" s="615"/>
      <c r="HOJ71" s="615"/>
      <c r="HOK71" s="615"/>
      <c r="HOL71" s="615"/>
      <c r="HOM71" s="615"/>
      <c r="HON71" s="615"/>
      <c r="HOO71" s="615"/>
      <c r="HOP71" s="615"/>
      <c r="HOQ71" s="1420"/>
      <c r="HOR71" s="1420"/>
      <c r="HOS71" s="1420"/>
      <c r="HOT71" s="868"/>
      <c r="HOU71" s="615"/>
      <c r="HOV71" s="615"/>
      <c r="HOW71" s="615"/>
      <c r="HOX71" s="869"/>
      <c r="HOY71" s="615"/>
      <c r="HOZ71" s="615"/>
      <c r="HPA71" s="615"/>
      <c r="HPB71" s="615"/>
      <c r="HPC71" s="615"/>
      <c r="HPD71" s="615"/>
      <c r="HPE71" s="615"/>
      <c r="HPF71" s="615"/>
      <c r="HPG71" s="615"/>
      <c r="HPH71" s="1420"/>
      <c r="HPI71" s="1420"/>
      <c r="HPJ71" s="1420"/>
      <c r="HPK71" s="868"/>
      <c r="HPL71" s="615"/>
      <c r="HPM71" s="615"/>
      <c r="HPN71" s="615"/>
      <c r="HPO71" s="869"/>
      <c r="HPP71" s="615"/>
      <c r="HPQ71" s="615"/>
      <c r="HPR71" s="615"/>
      <c r="HPS71" s="615"/>
      <c r="HPT71" s="615"/>
      <c r="HPU71" s="615"/>
      <c r="HPV71" s="615"/>
      <c r="HPW71" s="615"/>
      <c r="HPX71" s="615"/>
      <c r="HPY71" s="1420"/>
      <c r="HPZ71" s="1420"/>
      <c r="HQA71" s="1420"/>
      <c r="HQB71" s="868"/>
      <c r="HQC71" s="615"/>
      <c r="HQD71" s="615"/>
      <c r="HQE71" s="615"/>
      <c r="HQF71" s="869"/>
      <c r="HQG71" s="615"/>
      <c r="HQH71" s="615"/>
      <c r="HQI71" s="615"/>
      <c r="HQJ71" s="615"/>
      <c r="HQK71" s="615"/>
      <c r="HQL71" s="615"/>
      <c r="HQM71" s="615"/>
      <c r="HQN71" s="615"/>
      <c r="HQO71" s="615"/>
      <c r="HQP71" s="1420"/>
      <c r="HQQ71" s="1420"/>
      <c r="HQR71" s="1420"/>
      <c r="HQS71" s="868"/>
      <c r="HQT71" s="615"/>
      <c r="HQU71" s="615"/>
      <c r="HQV71" s="615"/>
      <c r="HQW71" s="869"/>
      <c r="HQX71" s="615"/>
      <c r="HQY71" s="615"/>
      <c r="HQZ71" s="615"/>
      <c r="HRA71" s="615"/>
      <c r="HRB71" s="615"/>
      <c r="HRC71" s="615"/>
      <c r="HRD71" s="615"/>
      <c r="HRE71" s="615"/>
      <c r="HRF71" s="615"/>
      <c r="HRG71" s="1420"/>
      <c r="HRH71" s="1420"/>
      <c r="HRI71" s="1420"/>
      <c r="HRJ71" s="868"/>
      <c r="HRK71" s="615"/>
      <c r="HRL71" s="615"/>
      <c r="HRM71" s="615"/>
      <c r="HRN71" s="869"/>
      <c r="HRO71" s="615"/>
      <c r="HRP71" s="615"/>
      <c r="HRQ71" s="615"/>
      <c r="HRR71" s="615"/>
      <c r="HRS71" s="615"/>
      <c r="HRT71" s="615"/>
      <c r="HRU71" s="615"/>
      <c r="HRV71" s="615"/>
      <c r="HRW71" s="615"/>
      <c r="HRX71" s="1420"/>
      <c r="HRY71" s="1420"/>
      <c r="HRZ71" s="1420"/>
      <c r="HSA71" s="868"/>
      <c r="HSB71" s="615"/>
      <c r="HSC71" s="615"/>
      <c r="HSD71" s="615"/>
      <c r="HSE71" s="869"/>
      <c r="HSF71" s="615"/>
      <c r="HSG71" s="615"/>
      <c r="HSH71" s="615"/>
      <c r="HSI71" s="615"/>
      <c r="HSJ71" s="615"/>
      <c r="HSK71" s="615"/>
      <c r="HSL71" s="615"/>
      <c r="HSM71" s="615"/>
      <c r="HSN71" s="615"/>
      <c r="HSO71" s="1420"/>
      <c r="HSP71" s="1420"/>
      <c r="HSQ71" s="1420"/>
      <c r="HSR71" s="868"/>
      <c r="HSS71" s="615"/>
      <c r="HST71" s="615"/>
      <c r="HSU71" s="615"/>
      <c r="HSV71" s="869"/>
      <c r="HSW71" s="615"/>
      <c r="HSX71" s="615"/>
      <c r="HSY71" s="615"/>
      <c r="HSZ71" s="615"/>
      <c r="HTA71" s="615"/>
      <c r="HTB71" s="615"/>
      <c r="HTC71" s="615"/>
      <c r="HTD71" s="615"/>
      <c r="HTE71" s="615"/>
      <c r="HTF71" s="1420"/>
      <c r="HTG71" s="1420"/>
      <c r="HTH71" s="1420"/>
      <c r="HTI71" s="868"/>
      <c r="HTJ71" s="615"/>
      <c r="HTK71" s="615"/>
      <c r="HTL71" s="615"/>
      <c r="HTM71" s="869"/>
      <c r="HTN71" s="615"/>
      <c r="HTO71" s="615"/>
      <c r="HTP71" s="615"/>
      <c r="HTQ71" s="615"/>
      <c r="HTR71" s="615"/>
      <c r="HTS71" s="615"/>
      <c r="HTT71" s="615"/>
      <c r="HTU71" s="615"/>
      <c r="HTV71" s="615"/>
      <c r="HTW71" s="1420"/>
      <c r="HTX71" s="1420"/>
      <c r="HTY71" s="1420"/>
      <c r="HTZ71" s="868"/>
      <c r="HUA71" s="615"/>
      <c r="HUB71" s="615"/>
      <c r="HUC71" s="615"/>
      <c r="HUD71" s="869"/>
      <c r="HUE71" s="615"/>
      <c r="HUF71" s="615"/>
      <c r="HUG71" s="615"/>
      <c r="HUH71" s="615"/>
      <c r="HUI71" s="615"/>
      <c r="HUJ71" s="615"/>
      <c r="HUK71" s="615"/>
      <c r="HUL71" s="615"/>
      <c r="HUM71" s="615"/>
      <c r="HUN71" s="1420"/>
      <c r="HUO71" s="1420"/>
      <c r="HUP71" s="1420"/>
      <c r="HUQ71" s="868"/>
      <c r="HUR71" s="615"/>
      <c r="HUS71" s="615"/>
      <c r="HUT71" s="615"/>
      <c r="HUU71" s="869"/>
      <c r="HUV71" s="615"/>
      <c r="HUW71" s="615"/>
      <c r="HUX71" s="615"/>
      <c r="HUY71" s="615"/>
      <c r="HUZ71" s="615"/>
      <c r="HVA71" s="615"/>
      <c r="HVB71" s="615"/>
      <c r="HVC71" s="615"/>
      <c r="HVD71" s="615"/>
      <c r="HVE71" s="1420"/>
      <c r="HVF71" s="1420"/>
      <c r="HVG71" s="1420"/>
      <c r="HVH71" s="868"/>
      <c r="HVI71" s="615"/>
      <c r="HVJ71" s="615"/>
      <c r="HVK71" s="615"/>
      <c r="HVL71" s="869"/>
      <c r="HVM71" s="615"/>
      <c r="HVN71" s="615"/>
      <c r="HVO71" s="615"/>
      <c r="HVP71" s="615"/>
      <c r="HVQ71" s="615"/>
      <c r="HVR71" s="615"/>
      <c r="HVS71" s="615"/>
      <c r="HVT71" s="615"/>
      <c r="HVU71" s="615"/>
      <c r="HVV71" s="1420"/>
      <c r="HVW71" s="1420"/>
      <c r="HVX71" s="1420"/>
      <c r="HVY71" s="868"/>
      <c r="HVZ71" s="615"/>
      <c r="HWA71" s="615"/>
      <c r="HWB71" s="615"/>
      <c r="HWC71" s="869"/>
      <c r="HWD71" s="615"/>
      <c r="HWE71" s="615"/>
      <c r="HWF71" s="615"/>
      <c r="HWG71" s="615"/>
      <c r="HWH71" s="615"/>
      <c r="HWI71" s="615"/>
      <c r="HWJ71" s="615"/>
      <c r="HWK71" s="615"/>
      <c r="HWL71" s="615"/>
      <c r="HWM71" s="1420"/>
      <c r="HWN71" s="1420"/>
      <c r="HWO71" s="1420"/>
      <c r="HWP71" s="868"/>
      <c r="HWQ71" s="615"/>
      <c r="HWR71" s="615"/>
      <c r="HWS71" s="615"/>
      <c r="HWT71" s="869"/>
      <c r="HWU71" s="615"/>
      <c r="HWV71" s="615"/>
      <c r="HWW71" s="615"/>
      <c r="HWX71" s="615"/>
      <c r="HWY71" s="615"/>
      <c r="HWZ71" s="615"/>
      <c r="HXA71" s="615"/>
      <c r="HXB71" s="615"/>
      <c r="HXC71" s="615"/>
      <c r="HXD71" s="1420"/>
      <c r="HXE71" s="1420"/>
      <c r="HXF71" s="1420"/>
      <c r="HXG71" s="868"/>
      <c r="HXH71" s="615"/>
      <c r="HXI71" s="615"/>
      <c r="HXJ71" s="615"/>
      <c r="HXK71" s="869"/>
      <c r="HXL71" s="615"/>
      <c r="HXM71" s="615"/>
      <c r="HXN71" s="615"/>
      <c r="HXO71" s="615"/>
      <c r="HXP71" s="615"/>
      <c r="HXQ71" s="615"/>
      <c r="HXR71" s="615"/>
      <c r="HXS71" s="615"/>
      <c r="HXT71" s="615"/>
      <c r="HXU71" s="1420"/>
      <c r="HXV71" s="1420"/>
      <c r="HXW71" s="1420"/>
      <c r="HXX71" s="868"/>
      <c r="HXY71" s="615"/>
      <c r="HXZ71" s="615"/>
      <c r="HYA71" s="615"/>
      <c r="HYB71" s="869"/>
      <c r="HYC71" s="615"/>
      <c r="HYD71" s="615"/>
      <c r="HYE71" s="615"/>
      <c r="HYF71" s="615"/>
      <c r="HYG71" s="615"/>
      <c r="HYH71" s="615"/>
      <c r="HYI71" s="615"/>
      <c r="HYJ71" s="615"/>
      <c r="HYK71" s="615"/>
      <c r="HYL71" s="1420"/>
      <c r="HYM71" s="1420"/>
      <c r="HYN71" s="1420"/>
      <c r="HYO71" s="868"/>
      <c r="HYP71" s="615"/>
      <c r="HYQ71" s="615"/>
      <c r="HYR71" s="615"/>
      <c r="HYS71" s="869"/>
      <c r="HYT71" s="615"/>
      <c r="HYU71" s="615"/>
      <c r="HYV71" s="615"/>
      <c r="HYW71" s="615"/>
      <c r="HYX71" s="615"/>
      <c r="HYY71" s="615"/>
      <c r="HYZ71" s="615"/>
      <c r="HZA71" s="615"/>
      <c r="HZB71" s="615"/>
      <c r="HZC71" s="1420"/>
      <c r="HZD71" s="1420"/>
      <c r="HZE71" s="1420"/>
      <c r="HZF71" s="868"/>
      <c r="HZG71" s="615"/>
      <c r="HZH71" s="615"/>
      <c r="HZI71" s="615"/>
      <c r="HZJ71" s="869"/>
      <c r="HZK71" s="615"/>
      <c r="HZL71" s="615"/>
      <c r="HZM71" s="615"/>
      <c r="HZN71" s="615"/>
      <c r="HZO71" s="615"/>
      <c r="HZP71" s="615"/>
      <c r="HZQ71" s="615"/>
      <c r="HZR71" s="615"/>
      <c r="HZS71" s="615"/>
      <c r="HZT71" s="1420"/>
      <c r="HZU71" s="1420"/>
      <c r="HZV71" s="1420"/>
      <c r="HZW71" s="868"/>
      <c r="HZX71" s="615"/>
      <c r="HZY71" s="615"/>
      <c r="HZZ71" s="615"/>
      <c r="IAA71" s="869"/>
      <c r="IAB71" s="615"/>
      <c r="IAC71" s="615"/>
      <c r="IAD71" s="615"/>
      <c r="IAE71" s="615"/>
      <c r="IAF71" s="615"/>
      <c r="IAG71" s="615"/>
      <c r="IAH71" s="615"/>
      <c r="IAI71" s="615"/>
      <c r="IAJ71" s="615"/>
      <c r="IAK71" s="1420"/>
      <c r="IAL71" s="1420"/>
      <c r="IAM71" s="1420"/>
      <c r="IAN71" s="868"/>
      <c r="IAO71" s="615"/>
      <c r="IAP71" s="615"/>
      <c r="IAQ71" s="615"/>
      <c r="IAR71" s="869"/>
      <c r="IAS71" s="615"/>
      <c r="IAT71" s="615"/>
      <c r="IAU71" s="615"/>
      <c r="IAV71" s="615"/>
      <c r="IAW71" s="615"/>
      <c r="IAX71" s="615"/>
      <c r="IAY71" s="615"/>
      <c r="IAZ71" s="615"/>
      <c r="IBA71" s="615"/>
      <c r="IBB71" s="1420"/>
      <c r="IBC71" s="1420"/>
      <c r="IBD71" s="1420"/>
      <c r="IBE71" s="868"/>
      <c r="IBF71" s="615"/>
      <c r="IBG71" s="615"/>
      <c r="IBH71" s="615"/>
      <c r="IBI71" s="869"/>
      <c r="IBJ71" s="615"/>
      <c r="IBK71" s="615"/>
      <c r="IBL71" s="615"/>
      <c r="IBM71" s="615"/>
      <c r="IBN71" s="615"/>
      <c r="IBO71" s="615"/>
      <c r="IBP71" s="615"/>
      <c r="IBQ71" s="615"/>
      <c r="IBR71" s="615"/>
      <c r="IBS71" s="1420"/>
      <c r="IBT71" s="1420"/>
      <c r="IBU71" s="1420"/>
      <c r="IBV71" s="868"/>
      <c r="IBW71" s="615"/>
      <c r="IBX71" s="615"/>
      <c r="IBY71" s="615"/>
      <c r="IBZ71" s="869"/>
      <c r="ICA71" s="615"/>
      <c r="ICB71" s="615"/>
      <c r="ICC71" s="615"/>
      <c r="ICD71" s="615"/>
      <c r="ICE71" s="615"/>
      <c r="ICF71" s="615"/>
      <c r="ICG71" s="615"/>
      <c r="ICH71" s="615"/>
      <c r="ICI71" s="615"/>
      <c r="ICJ71" s="1420"/>
      <c r="ICK71" s="1420"/>
      <c r="ICL71" s="1420"/>
      <c r="ICM71" s="868"/>
      <c r="ICN71" s="615"/>
      <c r="ICO71" s="615"/>
      <c r="ICP71" s="615"/>
      <c r="ICQ71" s="869"/>
      <c r="ICR71" s="615"/>
      <c r="ICS71" s="615"/>
      <c r="ICT71" s="615"/>
      <c r="ICU71" s="615"/>
      <c r="ICV71" s="615"/>
      <c r="ICW71" s="615"/>
      <c r="ICX71" s="615"/>
      <c r="ICY71" s="615"/>
      <c r="ICZ71" s="615"/>
      <c r="IDA71" s="1420"/>
      <c r="IDB71" s="1420"/>
      <c r="IDC71" s="1420"/>
      <c r="IDD71" s="868"/>
      <c r="IDE71" s="615"/>
      <c r="IDF71" s="615"/>
      <c r="IDG71" s="615"/>
      <c r="IDH71" s="869"/>
      <c r="IDI71" s="615"/>
      <c r="IDJ71" s="615"/>
      <c r="IDK71" s="615"/>
      <c r="IDL71" s="615"/>
      <c r="IDM71" s="615"/>
      <c r="IDN71" s="615"/>
      <c r="IDO71" s="615"/>
      <c r="IDP71" s="615"/>
      <c r="IDQ71" s="615"/>
      <c r="IDR71" s="1420"/>
      <c r="IDS71" s="1420"/>
      <c r="IDT71" s="1420"/>
      <c r="IDU71" s="868"/>
      <c r="IDV71" s="615"/>
      <c r="IDW71" s="615"/>
      <c r="IDX71" s="615"/>
      <c r="IDY71" s="869"/>
      <c r="IDZ71" s="615"/>
      <c r="IEA71" s="615"/>
      <c r="IEB71" s="615"/>
      <c r="IEC71" s="615"/>
      <c r="IED71" s="615"/>
      <c r="IEE71" s="615"/>
      <c r="IEF71" s="615"/>
      <c r="IEG71" s="615"/>
      <c r="IEH71" s="615"/>
      <c r="IEI71" s="1420"/>
      <c r="IEJ71" s="1420"/>
      <c r="IEK71" s="1420"/>
      <c r="IEL71" s="868"/>
      <c r="IEM71" s="615"/>
      <c r="IEN71" s="615"/>
      <c r="IEO71" s="615"/>
      <c r="IEP71" s="869"/>
      <c r="IEQ71" s="615"/>
      <c r="IER71" s="615"/>
      <c r="IES71" s="615"/>
      <c r="IET71" s="615"/>
      <c r="IEU71" s="615"/>
      <c r="IEV71" s="615"/>
      <c r="IEW71" s="615"/>
      <c r="IEX71" s="615"/>
      <c r="IEY71" s="615"/>
      <c r="IEZ71" s="1420"/>
      <c r="IFA71" s="1420"/>
      <c r="IFB71" s="1420"/>
      <c r="IFC71" s="868"/>
      <c r="IFD71" s="615"/>
      <c r="IFE71" s="615"/>
      <c r="IFF71" s="615"/>
      <c r="IFG71" s="869"/>
      <c r="IFH71" s="615"/>
      <c r="IFI71" s="615"/>
      <c r="IFJ71" s="615"/>
      <c r="IFK71" s="615"/>
      <c r="IFL71" s="615"/>
      <c r="IFM71" s="615"/>
      <c r="IFN71" s="615"/>
      <c r="IFO71" s="615"/>
      <c r="IFP71" s="615"/>
      <c r="IFQ71" s="1420"/>
      <c r="IFR71" s="1420"/>
      <c r="IFS71" s="1420"/>
      <c r="IFT71" s="868"/>
      <c r="IFU71" s="615"/>
      <c r="IFV71" s="615"/>
      <c r="IFW71" s="615"/>
      <c r="IFX71" s="869"/>
      <c r="IFY71" s="615"/>
      <c r="IFZ71" s="615"/>
      <c r="IGA71" s="615"/>
      <c r="IGB71" s="615"/>
      <c r="IGC71" s="615"/>
      <c r="IGD71" s="615"/>
      <c r="IGE71" s="615"/>
      <c r="IGF71" s="615"/>
      <c r="IGG71" s="615"/>
      <c r="IGH71" s="1420"/>
      <c r="IGI71" s="1420"/>
      <c r="IGJ71" s="1420"/>
      <c r="IGK71" s="868"/>
      <c r="IGL71" s="615"/>
      <c r="IGM71" s="615"/>
      <c r="IGN71" s="615"/>
      <c r="IGO71" s="869"/>
      <c r="IGP71" s="615"/>
      <c r="IGQ71" s="615"/>
      <c r="IGR71" s="615"/>
      <c r="IGS71" s="615"/>
      <c r="IGT71" s="615"/>
      <c r="IGU71" s="615"/>
      <c r="IGV71" s="615"/>
      <c r="IGW71" s="615"/>
      <c r="IGX71" s="615"/>
      <c r="IGY71" s="1420"/>
      <c r="IGZ71" s="1420"/>
      <c r="IHA71" s="1420"/>
      <c r="IHB71" s="868"/>
      <c r="IHC71" s="615"/>
      <c r="IHD71" s="615"/>
      <c r="IHE71" s="615"/>
      <c r="IHF71" s="869"/>
      <c r="IHG71" s="615"/>
      <c r="IHH71" s="615"/>
      <c r="IHI71" s="615"/>
      <c r="IHJ71" s="615"/>
      <c r="IHK71" s="615"/>
      <c r="IHL71" s="615"/>
      <c r="IHM71" s="615"/>
      <c r="IHN71" s="615"/>
      <c r="IHO71" s="615"/>
      <c r="IHP71" s="1420"/>
      <c r="IHQ71" s="1420"/>
      <c r="IHR71" s="1420"/>
      <c r="IHS71" s="868"/>
      <c r="IHT71" s="615"/>
      <c r="IHU71" s="615"/>
      <c r="IHV71" s="615"/>
      <c r="IHW71" s="869"/>
      <c r="IHX71" s="615"/>
      <c r="IHY71" s="615"/>
      <c r="IHZ71" s="615"/>
      <c r="IIA71" s="615"/>
      <c r="IIB71" s="615"/>
      <c r="IIC71" s="615"/>
      <c r="IID71" s="615"/>
      <c r="IIE71" s="615"/>
      <c r="IIF71" s="615"/>
      <c r="IIG71" s="1420"/>
      <c r="IIH71" s="1420"/>
      <c r="III71" s="1420"/>
      <c r="IIJ71" s="868"/>
      <c r="IIK71" s="615"/>
      <c r="IIL71" s="615"/>
      <c r="IIM71" s="615"/>
      <c r="IIN71" s="869"/>
      <c r="IIO71" s="615"/>
      <c r="IIP71" s="615"/>
      <c r="IIQ71" s="615"/>
      <c r="IIR71" s="615"/>
      <c r="IIS71" s="615"/>
      <c r="IIT71" s="615"/>
      <c r="IIU71" s="615"/>
      <c r="IIV71" s="615"/>
      <c r="IIW71" s="615"/>
      <c r="IIX71" s="1420"/>
      <c r="IIY71" s="1420"/>
      <c r="IIZ71" s="1420"/>
      <c r="IJA71" s="868"/>
      <c r="IJB71" s="615"/>
      <c r="IJC71" s="615"/>
      <c r="IJD71" s="615"/>
      <c r="IJE71" s="869"/>
      <c r="IJF71" s="615"/>
      <c r="IJG71" s="615"/>
      <c r="IJH71" s="615"/>
      <c r="IJI71" s="615"/>
      <c r="IJJ71" s="615"/>
      <c r="IJK71" s="615"/>
      <c r="IJL71" s="615"/>
      <c r="IJM71" s="615"/>
      <c r="IJN71" s="615"/>
      <c r="IJO71" s="1420"/>
      <c r="IJP71" s="1420"/>
      <c r="IJQ71" s="1420"/>
      <c r="IJR71" s="868"/>
      <c r="IJS71" s="615"/>
      <c r="IJT71" s="615"/>
      <c r="IJU71" s="615"/>
      <c r="IJV71" s="869"/>
      <c r="IJW71" s="615"/>
      <c r="IJX71" s="615"/>
      <c r="IJY71" s="615"/>
      <c r="IJZ71" s="615"/>
      <c r="IKA71" s="615"/>
      <c r="IKB71" s="615"/>
      <c r="IKC71" s="615"/>
      <c r="IKD71" s="615"/>
      <c r="IKE71" s="615"/>
      <c r="IKF71" s="1420"/>
      <c r="IKG71" s="1420"/>
      <c r="IKH71" s="1420"/>
      <c r="IKI71" s="868"/>
      <c r="IKJ71" s="615"/>
      <c r="IKK71" s="615"/>
      <c r="IKL71" s="615"/>
      <c r="IKM71" s="869"/>
      <c r="IKN71" s="615"/>
      <c r="IKO71" s="615"/>
      <c r="IKP71" s="615"/>
      <c r="IKQ71" s="615"/>
      <c r="IKR71" s="615"/>
      <c r="IKS71" s="615"/>
      <c r="IKT71" s="615"/>
      <c r="IKU71" s="615"/>
      <c r="IKV71" s="615"/>
      <c r="IKW71" s="1420"/>
      <c r="IKX71" s="1420"/>
      <c r="IKY71" s="1420"/>
      <c r="IKZ71" s="868"/>
      <c r="ILA71" s="615"/>
      <c r="ILB71" s="615"/>
      <c r="ILC71" s="615"/>
      <c r="ILD71" s="869"/>
      <c r="ILE71" s="615"/>
      <c r="ILF71" s="615"/>
      <c r="ILG71" s="615"/>
      <c r="ILH71" s="615"/>
      <c r="ILI71" s="615"/>
      <c r="ILJ71" s="615"/>
      <c r="ILK71" s="615"/>
      <c r="ILL71" s="615"/>
      <c r="ILM71" s="615"/>
      <c r="ILN71" s="1420"/>
      <c r="ILO71" s="1420"/>
      <c r="ILP71" s="1420"/>
      <c r="ILQ71" s="868"/>
      <c r="ILR71" s="615"/>
      <c r="ILS71" s="615"/>
      <c r="ILT71" s="615"/>
      <c r="ILU71" s="869"/>
      <c r="ILV71" s="615"/>
      <c r="ILW71" s="615"/>
      <c r="ILX71" s="615"/>
      <c r="ILY71" s="615"/>
      <c r="ILZ71" s="615"/>
      <c r="IMA71" s="615"/>
      <c r="IMB71" s="615"/>
      <c r="IMC71" s="615"/>
      <c r="IMD71" s="615"/>
      <c r="IME71" s="1420"/>
      <c r="IMF71" s="1420"/>
      <c r="IMG71" s="1420"/>
      <c r="IMH71" s="868"/>
      <c r="IMI71" s="615"/>
      <c r="IMJ71" s="615"/>
      <c r="IMK71" s="615"/>
      <c r="IML71" s="869"/>
      <c r="IMM71" s="615"/>
      <c r="IMN71" s="615"/>
      <c r="IMO71" s="615"/>
      <c r="IMP71" s="615"/>
      <c r="IMQ71" s="615"/>
      <c r="IMR71" s="615"/>
      <c r="IMS71" s="615"/>
      <c r="IMT71" s="615"/>
      <c r="IMU71" s="615"/>
      <c r="IMV71" s="1420"/>
      <c r="IMW71" s="1420"/>
      <c r="IMX71" s="1420"/>
      <c r="IMY71" s="868"/>
      <c r="IMZ71" s="615"/>
      <c r="INA71" s="615"/>
      <c r="INB71" s="615"/>
      <c r="INC71" s="869"/>
      <c r="IND71" s="615"/>
      <c r="INE71" s="615"/>
      <c r="INF71" s="615"/>
      <c r="ING71" s="615"/>
      <c r="INH71" s="615"/>
      <c r="INI71" s="615"/>
      <c r="INJ71" s="615"/>
      <c r="INK71" s="615"/>
      <c r="INL71" s="615"/>
      <c r="INM71" s="1420"/>
      <c r="INN71" s="1420"/>
      <c r="INO71" s="1420"/>
      <c r="INP71" s="868"/>
      <c r="INQ71" s="615"/>
      <c r="INR71" s="615"/>
      <c r="INS71" s="615"/>
      <c r="INT71" s="869"/>
      <c r="INU71" s="615"/>
      <c r="INV71" s="615"/>
      <c r="INW71" s="615"/>
      <c r="INX71" s="615"/>
      <c r="INY71" s="615"/>
      <c r="INZ71" s="615"/>
      <c r="IOA71" s="615"/>
      <c r="IOB71" s="615"/>
      <c r="IOC71" s="615"/>
      <c r="IOD71" s="1420"/>
      <c r="IOE71" s="1420"/>
      <c r="IOF71" s="1420"/>
      <c r="IOG71" s="868"/>
      <c r="IOH71" s="615"/>
      <c r="IOI71" s="615"/>
      <c r="IOJ71" s="615"/>
      <c r="IOK71" s="869"/>
      <c r="IOL71" s="615"/>
      <c r="IOM71" s="615"/>
      <c r="ION71" s="615"/>
      <c r="IOO71" s="615"/>
      <c r="IOP71" s="615"/>
      <c r="IOQ71" s="615"/>
      <c r="IOR71" s="615"/>
      <c r="IOS71" s="615"/>
      <c r="IOT71" s="615"/>
      <c r="IOU71" s="1420"/>
      <c r="IOV71" s="1420"/>
      <c r="IOW71" s="1420"/>
      <c r="IOX71" s="868"/>
      <c r="IOY71" s="615"/>
      <c r="IOZ71" s="615"/>
      <c r="IPA71" s="615"/>
      <c r="IPB71" s="869"/>
      <c r="IPC71" s="615"/>
      <c r="IPD71" s="615"/>
      <c r="IPE71" s="615"/>
      <c r="IPF71" s="615"/>
      <c r="IPG71" s="615"/>
      <c r="IPH71" s="615"/>
      <c r="IPI71" s="615"/>
      <c r="IPJ71" s="615"/>
      <c r="IPK71" s="615"/>
      <c r="IPL71" s="1420"/>
      <c r="IPM71" s="1420"/>
      <c r="IPN71" s="1420"/>
      <c r="IPO71" s="868"/>
      <c r="IPP71" s="615"/>
      <c r="IPQ71" s="615"/>
      <c r="IPR71" s="615"/>
      <c r="IPS71" s="869"/>
      <c r="IPT71" s="615"/>
      <c r="IPU71" s="615"/>
      <c r="IPV71" s="615"/>
      <c r="IPW71" s="615"/>
      <c r="IPX71" s="615"/>
      <c r="IPY71" s="615"/>
      <c r="IPZ71" s="615"/>
      <c r="IQA71" s="615"/>
      <c r="IQB71" s="615"/>
      <c r="IQC71" s="1420"/>
      <c r="IQD71" s="1420"/>
      <c r="IQE71" s="1420"/>
      <c r="IQF71" s="868"/>
      <c r="IQG71" s="615"/>
      <c r="IQH71" s="615"/>
      <c r="IQI71" s="615"/>
      <c r="IQJ71" s="869"/>
      <c r="IQK71" s="615"/>
      <c r="IQL71" s="615"/>
      <c r="IQM71" s="615"/>
      <c r="IQN71" s="615"/>
      <c r="IQO71" s="615"/>
      <c r="IQP71" s="615"/>
      <c r="IQQ71" s="615"/>
      <c r="IQR71" s="615"/>
      <c r="IQS71" s="615"/>
      <c r="IQT71" s="1420"/>
      <c r="IQU71" s="1420"/>
      <c r="IQV71" s="1420"/>
      <c r="IQW71" s="868"/>
      <c r="IQX71" s="615"/>
      <c r="IQY71" s="615"/>
      <c r="IQZ71" s="615"/>
      <c r="IRA71" s="869"/>
      <c r="IRB71" s="615"/>
      <c r="IRC71" s="615"/>
      <c r="IRD71" s="615"/>
      <c r="IRE71" s="615"/>
      <c r="IRF71" s="615"/>
      <c r="IRG71" s="615"/>
      <c r="IRH71" s="615"/>
      <c r="IRI71" s="615"/>
      <c r="IRJ71" s="615"/>
      <c r="IRK71" s="1420"/>
      <c r="IRL71" s="1420"/>
      <c r="IRM71" s="1420"/>
      <c r="IRN71" s="868"/>
      <c r="IRO71" s="615"/>
      <c r="IRP71" s="615"/>
      <c r="IRQ71" s="615"/>
      <c r="IRR71" s="869"/>
      <c r="IRS71" s="615"/>
      <c r="IRT71" s="615"/>
      <c r="IRU71" s="615"/>
      <c r="IRV71" s="615"/>
      <c r="IRW71" s="615"/>
      <c r="IRX71" s="615"/>
      <c r="IRY71" s="615"/>
      <c r="IRZ71" s="615"/>
      <c r="ISA71" s="615"/>
      <c r="ISB71" s="1420"/>
      <c r="ISC71" s="1420"/>
      <c r="ISD71" s="1420"/>
      <c r="ISE71" s="868"/>
      <c r="ISF71" s="615"/>
      <c r="ISG71" s="615"/>
      <c r="ISH71" s="615"/>
      <c r="ISI71" s="869"/>
      <c r="ISJ71" s="615"/>
      <c r="ISK71" s="615"/>
      <c r="ISL71" s="615"/>
      <c r="ISM71" s="615"/>
      <c r="ISN71" s="615"/>
      <c r="ISO71" s="615"/>
      <c r="ISP71" s="615"/>
      <c r="ISQ71" s="615"/>
      <c r="ISR71" s="615"/>
      <c r="ISS71" s="1420"/>
      <c r="IST71" s="1420"/>
      <c r="ISU71" s="1420"/>
      <c r="ISV71" s="868"/>
      <c r="ISW71" s="615"/>
      <c r="ISX71" s="615"/>
      <c r="ISY71" s="615"/>
      <c r="ISZ71" s="869"/>
      <c r="ITA71" s="615"/>
      <c r="ITB71" s="615"/>
      <c r="ITC71" s="615"/>
      <c r="ITD71" s="615"/>
      <c r="ITE71" s="615"/>
      <c r="ITF71" s="615"/>
      <c r="ITG71" s="615"/>
      <c r="ITH71" s="615"/>
      <c r="ITI71" s="615"/>
      <c r="ITJ71" s="1420"/>
      <c r="ITK71" s="1420"/>
      <c r="ITL71" s="1420"/>
      <c r="ITM71" s="868"/>
      <c r="ITN71" s="615"/>
      <c r="ITO71" s="615"/>
      <c r="ITP71" s="615"/>
      <c r="ITQ71" s="869"/>
      <c r="ITR71" s="615"/>
      <c r="ITS71" s="615"/>
      <c r="ITT71" s="615"/>
      <c r="ITU71" s="615"/>
      <c r="ITV71" s="615"/>
      <c r="ITW71" s="615"/>
      <c r="ITX71" s="615"/>
      <c r="ITY71" s="615"/>
      <c r="ITZ71" s="615"/>
      <c r="IUA71" s="1420"/>
      <c r="IUB71" s="1420"/>
      <c r="IUC71" s="1420"/>
      <c r="IUD71" s="868"/>
      <c r="IUE71" s="615"/>
      <c r="IUF71" s="615"/>
      <c r="IUG71" s="615"/>
      <c r="IUH71" s="869"/>
      <c r="IUI71" s="615"/>
      <c r="IUJ71" s="615"/>
      <c r="IUK71" s="615"/>
      <c r="IUL71" s="615"/>
      <c r="IUM71" s="615"/>
      <c r="IUN71" s="615"/>
      <c r="IUO71" s="615"/>
      <c r="IUP71" s="615"/>
      <c r="IUQ71" s="615"/>
      <c r="IUR71" s="1420"/>
      <c r="IUS71" s="1420"/>
      <c r="IUT71" s="1420"/>
      <c r="IUU71" s="868"/>
      <c r="IUV71" s="615"/>
      <c r="IUW71" s="615"/>
      <c r="IUX71" s="615"/>
      <c r="IUY71" s="869"/>
      <c r="IUZ71" s="615"/>
      <c r="IVA71" s="615"/>
      <c r="IVB71" s="615"/>
      <c r="IVC71" s="615"/>
      <c r="IVD71" s="615"/>
      <c r="IVE71" s="615"/>
      <c r="IVF71" s="615"/>
      <c r="IVG71" s="615"/>
      <c r="IVH71" s="615"/>
      <c r="IVI71" s="1420"/>
      <c r="IVJ71" s="1420"/>
      <c r="IVK71" s="1420"/>
      <c r="IVL71" s="868"/>
      <c r="IVM71" s="615"/>
      <c r="IVN71" s="615"/>
      <c r="IVO71" s="615"/>
      <c r="IVP71" s="869"/>
      <c r="IVQ71" s="615"/>
      <c r="IVR71" s="615"/>
      <c r="IVS71" s="615"/>
      <c r="IVT71" s="615"/>
      <c r="IVU71" s="615"/>
      <c r="IVV71" s="615"/>
      <c r="IVW71" s="615"/>
      <c r="IVX71" s="615"/>
      <c r="IVY71" s="615"/>
      <c r="IVZ71" s="1420"/>
      <c r="IWA71" s="1420"/>
      <c r="IWB71" s="1420"/>
      <c r="IWC71" s="868"/>
      <c r="IWD71" s="615"/>
      <c r="IWE71" s="615"/>
      <c r="IWF71" s="615"/>
      <c r="IWG71" s="869"/>
      <c r="IWH71" s="615"/>
      <c r="IWI71" s="615"/>
      <c r="IWJ71" s="615"/>
      <c r="IWK71" s="615"/>
      <c r="IWL71" s="615"/>
      <c r="IWM71" s="615"/>
      <c r="IWN71" s="615"/>
      <c r="IWO71" s="615"/>
      <c r="IWP71" s="615"/>
      <c r="IWQ71" s="1420"/>
      <c r="IWR71" s="1420"/>
      <c r="IWS71" s="1420"/>
      <c r="IWT71" s="868"/>
      <c r="IWU71" s="615"/>
      <c r="IWV71" s="615"/>
      <c r="IWW71" s="615"/>
      <c r="IWX71" s="869"/>
      <c r="IWY71" s="615"/>
      <c r="IWZ71" s="615"/>
      <c r="IXA71" s="615"/>
      <c r="IXB71" s="615"/>
      <c r="IXC71" s="615"/>
      <c r="IXD71" s="615"/>
      <c r="IXE71" s="615"/>
      <c r="IXF71" s="615"/>
      <c r="IXG71" s="615"/>
      <c r="IXH71" s="1420"/>
      <c r="IXI71" s="1420"/>
      <c r="IXJ71" s="1420"/>
      <c r="IXK71" s="868"/>
      <c r="IXL71" s="615"/>
      <c r="IXM71" s="615"/>
      <c r="IXN71" s="615"/>
      <c r="IXO71" s="869"/>
      <c r="IXP71" s="615"/>
      <c r="IXQ71" s="615"/>
      <c r="IXR71" s="615"/>
      <c r="IXS71" s="615"/>
      <c r="IXT71" s="615"/>
      <c r="IXU71" s="615"/>
      <c r="IXV71" s="615"/>
      <c r="IXW71" s="615"/>
      <c r="IXX71" s="615"/>
      <c r="IXY71" s="1420"/>
      <c r="IXZ71" s="1420"/>
      <c r="IYA71" s="1420"/>
      <c r="IYB71" s="868"/>
      <c r="IYC71" s="615"/>
      <c r="IYD71" s="615"/>
      <c r="IYE71" s="615"/>
      <c r="IYF71" s="869"/>
      <c r="IYG71" s="615"/>
      <c r="IYH71" s="615"/>
      <c r="IYI71" s="615"/>
      <c r="IYJ71" s="615"/>
      <c r="IYK71" s="615"/>
      <c r="IYL71" s="615"/>
      <c r="IYM71" s="615"/>
      <c r="IYN71" s="615"/>
      <c r="IYO71" s="615"/>
      <c r="IYP71" s="1420"/>
      <c r="IYQ71" s="1420"/>
      <c r="IYR71" s="1420"/>
      <c r="IYS71" s="868"/>
      <c r="IYT71" s="615"/>
      <c r="IYU71" s="615"/>
      <c r="IYV71" s="615"/>
      <c r="IYW71" s="869"/>
      <c r="IYX71" s="615"/>
      <c r="IYY71" s="615"/>
      <c r="IYZ71" s="615"/>
      <c r="IZA71" s="615"/>
      <c r="IZB71" s="615"/>
      <c r="IZC71" s="615"/>
      <c r="IZD71" s="615"/>
      <c r="IZE71" s="615"/>
      <c r="IZF71" s="615"/>
      <c r="IZG71" s="1420"/>
      <c r="IZH71" s="1420"/>
      <c r="IZI71" s="1420"/>
      <c r="IZJ71" s="868"/>
      <c r="IZK71" s="615"/>
      <c r="IZL71" s="615"/>
      <c r="IZM71" s="615"/>
      <c r="IZN71" s="869"/>
      <c r="IZO71" s="615"/>
      <c r="IZP71" s="615"/>
      <c r="IZQ71" s="615"/>
      <c r="IZR71" s="615"/>
      <c r="IZS71" s="615"/>
      <c r="IZT71" s="615"/>
      <c r="IZU71" s="615"/>
      <c r="IZV71" s="615"/>
      <c r="IZW71" s="615"/>
      <c r="IZX71" s="1420"/>
      <c r="IZY71" s="1420"/>
      <c r="IZZ71" s="1420"/>
      <c r="JAA71" s="868"/>
      <c r="JAB71" s="615"/>
      <c r="JAC71" s="615"/>
      <c r="JAD71" s="615"/>
      <c r="JAE71" s="869"/>
      <c r="JAF71" s="615"/>
      <c r="JAG71" s="615"/>
      <c r="JAH71" s="615"/>
      <c r="JAI71" s="615"/>
      <c r="JAJ71" s="615"/>
      <c r="JAK71" s="615"/>
      <c r="JAL71" s="615"/>
      <c r="JAM71" s="615"/>
      <c r="JAN71" s="615"/>
      <c r="JAO71" s="1420"/>
      <c r="JAP71" s="1420"/>
      <c r="JAQ71" s="1420"/>
      <c r="JAR71" s="868"/>
      <c r="JAS71" s="615"/>
      <c r="JAT71" s="615"/>
      <c r="JAU71" s="615"/>
      <c r="JAV71" s="869"/>
      <c r="JAW71" s="615"/>
      <c r="JAX71" s="615"/>
      <c r="JAY71" s="615"/>
      <c r="JAZ71" s="615"/>
      <c r="JBA71" s="615"/>
      <c r="JBB71" s="615"/>
      <c r="JBC71" s="615"/>
      <c r="JBD71" s="615"/>
      <c r="JBE71" s="615"/>
      <c r="JBF71" s="1420"/>
      <c r="JBG71" s="1420"/>
      <c r="JBH71" s="1420"/>
      <c r="JBI71" s="868"/>
      <c r="JBJ71" s="615"/>
      <c r="JBK71" s="615"/>
      <c r="JBL71" s="615"/>
      <c r="JBM71" s="869"/>
      <c r="JBN71" s="615"/>
      <c r="JBO71" s="615"/>
      <c r="JBP71" s="615"/>
      <c r="JBQ71" s="615"/>
      <c r="JBR71" s="615"/>
      <c r="JBS71" s="615"/>
      <c r="JBT71" s="615"/>
      <c r="JBU71" s="615"/>
      <c r="JBV71" s="615"/>
      <c r="JBW71" s="1420"/>
      <c r="JBX71" s="1420"/>
      <c r="JBY71" s="1420"/>
      <c r="JBZ71" s="868"/>
      <c r="JCA71" s="615"/>
      <c r="JCB71" s="615"/>
      <c r="JCC71" s="615"/>
      <c r="JCD71" s="869"/>
      <c r="JCE71" s="615"/>
      <c r="JCF71" s="615"/>
      <c r="JCG71" s="615"/>
      <c r="JCH71" s="615"/>
      <c r="JCI71" s="615"/>
      <c r="JCJ71" s="615"/>
      <c r="JCK71" s="615"/>
      <c r="JCL71" s="615"/>
      <c r="JCM71" s="615"/>
      <c r="JCN71" s="1420"/>
      <c r="JCO71" s="1420"/>
      <c r="JCP71" s="1420"/>
      <c r="JCQ71" s="868"/>
      <c r="JCR71" s="615"/>
      <c r="JCS71" s="615"/>
      <c r="JCT71" s="615"/>
      <c r="JCU71" s="869"/>
      <c r="JCV71" s="615"/>
      <c r="JCW71" s="615"/>
      <c r="JCX71" s="615"/>
      <c r="JCY71" s="615"/>
      <c r="JCZ71" s="615"/>
      <c r="JDA71" s="615"/>
      <c r="JDB71" s="615"/>
      <c r="JDC71" s="615"/>
      <c r="JDD71" s="615"/>
      <c r="JDE71" s="1420"/>
      <c r="JDF71" s="1420"/>
      <c r="JDG71" s="1420"/>
      <c r="JDH71" s="868"/>
      <c r="JDI71" s="615"/>
      <c r="JDJ71" s="615"/>
      <c r="JDK71" s="615"/>
      <c r="JDL71" s="869"/>
      <c r="JDM71" s="615"/>
      <c r="JDN71" s="615"/>
      <c r="JDO71" s="615"/>
      <c r="JDP71" s="615"/>
      <c r="JDQ71" s="615"/>
      <c r="JDR71" s="615"/>
      <c r="JDS71" s="615"/>
      <c r="JDT71" s="615"/>
      <c r="JDU71" s="615"/>
      <c r="JDV71" s="1420"/>
      <c r="JDW71" s="1420"/>
      <c r="JDX71" s="1420"/>
      <c r="JDY71" s="868"/>
      <c r="JDZ71" s="615"/>
      <c r="JEA71" s="615"/>
      <c r="JEB71" s="615"/>
      <c r="JEC71" s="869"/>
      <c r="JED71" s="615"/>
      <c r="JEE71" s="615"/>
      <c r="JEF71" s="615"/>
      <c r="JEG71" s="615"/>
      <c r="JEH71" s="615"/>
      <c r="JEI71" s="615"/>
      <c r="JEJ71" s="615"/>
      <c r="JEK71" s="615"/>
      <c r="JEL71" s="615"/>
      <c r="JEM71" s="1420"/>
      <c r="JEN71" s="1420"/>
      <c r="JEO71" s="1420"/>
      <c r="JEP71" s="868"/>
      <c r="JEQ71" s="615"/>
      <c r="JER71" s="615"/>
      <c r="JES71" s="615"/>
      <c r="JET71" s="869"/>
      <c r="JEU71" s="615"/>
      <c r="JEV71" s="615"/>
      <c r="JEW71" s="615"/>
      <c r="JEX71" s="615"/>
      <c r="JEY71" s="615"/>
      <c r="JEZ71" s="615"/>
      <c r="JFA71" s="615"/>
      <c r="JFB71" s="615"/>
      <c r="JFC71" s="615"/>
      <c r="JFD71" s="1420"/>
      <c r="JFE71" s="1420"/>
      <c r="JFF71" s="1420"/>
      <c r="JFG71" s="868"/>
      <c r="JFH71" s="615"/>
      <c r="JFI71" s="615"/>
      <c r="JFJ71" s="615"/>
      <c r="JFK71" s="869"/>
      <c r="JFL71" s="615"/>
      <c r="JFM71" s="615"/>
      <c r="JFN71" s="615"/>
      <c r="JFO71" s="615"/>
      <c r="JFP71" s="615"/>
      <c r="JFQ71" s="615"/>
      <c r="JFR71" s="615"/>
      <c r="JFS71" s="615"/>
      <c r="JFT71" s="615"/>
      <c r="JFU71" s="1420"/>
      <c r="JFV71" s="1420"/>
      <c r="JFW71" s="1420"/>
      <c r="JFX71" s="868"/>
      <c r="JFY71" s="615"/>
      <c r="JFZ71" s="615"/>
      <c r="JGA71" s="615"/>
      <c r="JGB71" s="869"/>
      <c r="JGC71" s="615"/>
      <c r="JGD71" s="615"/>
      <c r="JGE71" s="615"/>
      <c r="JGF71" s="615"/>
      <c r="JGG71" s="615"/>
      <c r="JGH71" s="615"/>
      <c r="JGI71" s="615"/>
      <c r="JGJ71" s="615"/>
      <c r="JGK71" s="615"/>
      <c r="JGL71" s="1420"/>
      <c r="JGM71" s="1420"/>
      <c r="JGN71" s="1420"/>
      <c r="JGO71" s="868"/>
      <c r="JGP71" s="615"/>
      <c r="JGQ71" s="615"/>
      <c r="JGR71" s="615"/>
      <c r="JGS71" s="869"/>
      <c r="JGT71" s="615"/>
      <c r="JGU71" s="615"/>
      <c r="JGV71" s="615"/>
      <c r="JGW71" s="615"/>
      <c r="JGX71" s="615"/>
      <c r="JGY71" s="615"/>
      <c r="JGZ71" s="615"/>
      <c r="JHA71" s="615"/>
      <c r="JHB71" s="615"/>
      <c r="JHC71" s="1420"/>
      <c r="JHD71" s="1420"/>
      <c r="JHE71" s="1420"/>
      <c r="JHF71" s="868"/>
      <c r="JHG71" s="615"/>
      <c r="JHH71" s="615"/>
      <c r="JHI71" s="615"/>
      <c r="JHJ71" s="869"/>
      <c r="JHK71" s="615"/>
      <c r="JHL71" s="615"/>
      <c r="JHM71" s="615"/>
      <c r="JHN71" s="615"/>
      <c r="JHO71" s="615"/>
      <c r="JHP71" s="615"/>
      <c r="JHQ71" s="615"/>
      <c r="JHR71" s="615"/>
      <c r="JHS71" s="615"/>
      <c r="JHT71" s="1420"/>
      <c r="JHU71" s="1420"/>
      <c r="JHV71" s="1420"/>
      <c r="JHW71" s="868"/>
      <c r="JHX71" s="615"/>
      <c r="JHY71" s="615"/>
      <c r="JHZ71" s="615"/>
      <c r="JIA71" s="869"/>
      <c r="JIB71" s="615"/>
      <c r="JIC71" s="615"/>
      <c r="JID71" s="615"/>
      <c r="JIE71" s="615"/>
      <c r="JIF71" s="615"/>
      <c r="JIG71" s="615"/>
      <c r="JIH71" s="615"/>
      <c r="JII71" s="615"/>
      <c r="JIJ71" s="615"/>
      <c r="JIK71" s="1420"/>
      <c r="JIL71" s="1420"/>
      <c r="JIM71" s="1420"/>
      <c r="JIN71" s="868"/>
      <c r="JIO71" s="615"/>
      <c r="JIP71" s="615"/>
      <c r="JIQ71" s="615"/>
      <c r="JIR71" s="869"/>
      <c r="JIS71" s="615"/>
      <c r="JIT71" s="615"/>
      <c r="JIU71" s="615"/>
      <c r="JIV71" s="615"/>
      <c r="JIW71" s="615"/>
      <c r="JIX71" s="615"/>
      <c r="JIY71" s="615"/>
      <c r="JIZ71" s="615"/>
      <c r="JJA71" s="615"/>
      <c r="JJB71" s="1420"/>
      <c r="JJC71" s="1420"/>
      <c r="JJD71" s="1420"/>
      <c r="JJE71" s="868"/>
      <c r="JJF71" s="615"/>
      <c r="JJG71" s="615"/>
      <c r="JJH71" s="615"/>
      <c r="JJI71" s="869"/>
      <c r="JJJ71" s="615"/>
      <c r="JJK71" s="615"/>
      <c r="JJL71" s="615"/>
      <c r="JJM71" s="615"/>
      <c r="JJN71" s="615"/>
      <c r="JJO71" s="615"/>
      <c r="JJP71" s="615"/>
      <c r="JJQ71" s="615"/>
      <c r="JJR71" s="615"/>
      <c r="JJS71" s="1420"/>
      <c r="JJT71" s="1420"/>
      <c r="JJU71" s="1420"/>
      <c r="JJV71" s="868"/>
      <c r="JJW71" s="615"/>
      <c r="JJX71" s="615"/>
      <c r="JJY71" s="615"/>
      <c r="JJZ71" s="869"/>
      <c r="JKA71" s="615"/>
      <c r="JKB71" s="615"/>
      <c r="JKC71" s="615"/>
      <c r="JKD71" s="615"/>
      <c r="JKE71" s="615"/>
      <c r="JKF71" s="615"/>
      <c r="JKG71" s="615"/>
      <c r="JKH71" s="615"/>
      <c r="JKI71" s="615"/>
      <c r="JKJ71" s="1420"/>
      <c r="JKK71" s="1420"/>
      <c r="JKL71" s="1420"/>
      <c r="JKM71" s="868"/>
      <c r="JKN71" s="615"/>
      <c r="JKO71" s="615"/>
      <c r="JKP71" s="615"/>
      <c r="JKQ71" s="869"/>
      <c r="JKR71" s="615"/>
      <c r="JKS71" s="615"/>
      <c r="JKT71" s="615"/>
      <c r="JKU71" s="615"/>
      <c r="JKV71" s="615"/>
      <c r="JKW71" s="615"/>
      <c r="JKX71" s="615"/>
      <c r="JKY71" s="615"/>
      <c r="JKZ71" s="615"/>
      <c r="JLA71" s="1420"/>
      <c r="JLB71" s="1420"/>
      <c r="JLC71" s="1420"/>
      <c r="JLD71" s="868"/>
      <c r="JLE71" s="615"/>
      <c r="JLF71" s="615"/>
      <c r="JLG71" s="615"/>
      <c r="JLH71" s="869"/>
      <c r="JLI71" s="615"/>
      <c r="JLJ71" s="615"/>
      <c r="JLK71" s="615"/>
      <c r="JLL71" s="615"/>
      <c r="JLM71" s="615"/>
      <c r="JLN71" s="615"/>
      <c r="JLO71" s="615"/>
      <c r="JLP71" s="615"/>
      <c r="JLQ71" s="615"/>
      <c r="JLR71" s="1420"/>
      <c r="JLS71" s="1420"/>
      <c r="JLT71" s="1420"/>
      <c r="JLU71" s="868"/>
      <c r="JLV71" s="615"/>
      <c r="JLW71" s="615"/>
      <c r="JLX71" s="615"/>
      <c r="JLY71" s="869"/>
      <c r="JLZ71" s="615"/>
      <c r="JMA71" s="615"/>
      <c r="JMB71" s="615"/>
      <c r="JMC71" s="615"/>
      <c r="JMD71" s="615"/>
      <c r="JME71" s="615"/>
      <c r="JMF71" s="615"/>
      <c r="JMG71" s="615"/>
      <c r="JMH71" s="615"/>
      <c r="JMI71" s="1420"/>
      <c r="JMJ71" s="1420"/>
      <c r="JMK71" s="1420"/>
      <c r="JML71" s="868"/>
      <c r="JMM71" s="615"/>
      <c r="JMN71" s="615"/>
      <c r="JMO71" s="615"/>
      <c r="JMP71" s="869"/>
      <c r="JMQ71" s="615"/>
      <c r="JMR71" s="615"/>
      <c r="JMS71" s="615"/>
      <c r="JMT71" s="615"/>
      <c r="JMU71" s="615"/>
      <c r="JMV71" s="615"/>
      <c r="JMW71" s="615"/>
      <c r="JMX71" s="615"/>
      <c r="JMY71" s="615"/>
      <c r="JMZ71" s="1420"/>
      <c r="JNA71" s="1420"/>
      <c r="JNB71" s="1420"/>
      <c r="JNC71" s="868"/>
      <c r="JND71" s="615"/>
      <c r="JNE71" s="615"/>
      <c r="JNF71" s="615"/>
      <c r="JNG71" s="869"/>
      <c r="JNH71" s="615"/>
      <c r="JNI71" s="615"/>
      <c r="JNJ71" s="615"/>
      <c r="JNK71" s="615"/>
      <c r="JNL71" s="615"/>
      <c r="JNM71" s="615"/>
      <c r="JNN71" s="615"/>
      <c r="JNO71" s="615"/>
      <c r="JNP71" s="615"/>
      <c r="JNQ71" s="1420"/>
      <c r="JNR71" s="1420"/>
      <c r="JNS71" s="1420"/>
      <c r="JNT71" s="868"/>
      <c r="JNU71" s="615"/>
      <c r="JNV71" s="615"/>
      <c r="JNW71" s="615"/>
      <c r="JNX71" s="869"/>
      <c r="JNY71" s="615"/>
      <c r="JNZ71" s="615"/>
      <c r="JOA71" s="615"/>
      <c r="JOB71" s="615"/>
      <c r="JOC71" s="615"/>
      <c r="JOD71" s="615"/>
      <c r="JOE71" s="615"/>
      <c r="JOF71" s="615"/>
      <c r="JOG71" s="615"/>
      <c r="JOH71" s="1420"/>
      <c r="JOI71" s="1420"/>
      <c r="JOJ71" s="1420"/>
      <c r="JOK71" s="868"/>
      <c r="JOL71" s="615"/>
      <c r="JOM71" s="615"/>
      <c r="JON71" s="615"/>
      <c r="JOO71" s="869"/>
      <c r="JOP71" s="615"/>
      <c r="JOQ71" s="615"/>
      <c r="JOR71" s="615"/>
      <c r="JOS71" s="615"/>
      <c r="JOT71" s="615"/>
      <c r="JOU71" s="615"/>
      <c r="JOV71" s="615"/>
      <c r="JOW71" s="615"/>
      <c r="JOX71" s="615"/>
      <c r="JOY71" s="1420"/>
      <c r="JOZ71" s="1420"/>
      <c r="JPA71" s="1420"/>
      <c r="JPB71" s="868"/>
      <c r="JPC71" s="615"/>
      <c r="JPD71" s="615"/>
      <c r="JPE71" s="615"/>
      <c r="JPF71" s="869"/>
      <c r="JPG71" s="615"/>
      <c r="JPH71" s="615"/>
      <c r="JPI71" s="615"/>
      <c r="JPJ71" s="615"/>
      <c r="JPK71" s="615"/>
      <c r="JPL71" s="615"/>
      <c r="JPM71" s="615"/>
      <c r="JPN71" s="615"/>
      <c r="JPO71" s="615"/>
      <c r="JPP71" s="1420"/>
      <c r="JPQ71" s="1420"/>
      <c r="JPR71" s="1420"/>
      <c r="JPS71" s="868"/>
      <c r="JPT71" s="615"/>
      <c r="JPU71" s="615"/>
      <c r="JPV71" s="615"/>
      <c r="JPW71" s="869"/>
      <c r="JPX71" s="615"/>
      <c r="JPY71" s="615"/>
      <c r="JPZ71" s="615"/>
      <c r="JQA71" s="615"/>
      <c r="JQB71" s="615"/>
      <c r="JQC71" s="615"/>
      <c r="JQD71" s="615"/>
      <c r="JQE71" s="615"/>
      <c r="JQF71" s="615"/>
      <c r="JQG71" s="1420"/>
      <c r="JQH71" s="1420"/>
      <c r="JQI71" s="1420"/>
      <c r="JQJ71" s="868"/>
      <c r="JQK71" s="615"/>
      <c r="JQL71" s="615"/>
      <c r="JQM71" s="615"/>
      <c r="JQN71" s="869"/>
      <c r="JQO71" s="615"/>
      <c r="JQP71" s="615"/>
      <c r="JQQ71" s="615"/>
      <c r="JQR71" s="615"/>
      <c r="JQS71" s="615"/>
      <c r="JQT71" s="615"/>
      <c r="JQU71" s="615"/>
      <c r="JQV71" s="615"/>
      <c r="JQW71" s="615"/>
      <c r="JQX71" s="1420"/>
      <c r="JQY71" s="1420"/>
      <c r="JQZ71" s="1420"/>
      <c r="JRA71" s="868"/>
      <c r="JRB71" s="615"/>
      <c r="JRC71" s="615"/>
      <c r="JRD71" s="615"/>
      <c r="JRE71" s="869"/>
      <c r="JRF71" s="615"/>
      <c r="JRG71" s="615"/>
      <c r="JRH71" s="615"/>
      <c r="JRI71" s="615"/>
      <c r="JRJ71" s="615"/>
      <c r="JRK71" s="615"/>
      <c r="JRL71" s="615"/>
      <c r="JRM71" s="615"/>
      <c r="JRN71" s="615"/>
      <c r="JRO71" s="1420"/>
      <c r="JRP71" s="1420"/>
      <c r="JRQ71" s="1420"/>
      <c r="JRR71" s="868"/>
      <c r="JRS71" s="615"/>
      <c r="JRT71" s="615"/>
      <c r="JRU71" s="615"/>
      <c r="JRV71" s="869"/>
      <c r="JRW71" s="615"/>
      <c r="JRX71" s="615"/>
      <c r="JRY71" s="615"/>
      <c r="JRZ71" s="615"/>
      <c r="JSA71" s="615"/>
      <c r="JSB71" s="615"/>
      <c r="JSC71" s="615"/>
      <c r="JSD71" s="615"/>
      <c r="JSE71" s="615"/>
      <c r="JSF71" s="1420"/>
      <c r="JSG71" s="1420"/>
      <c r="JSH71" s="1420"/>
      <c r="JSI71" s="868"/>
      <c r="JSJ71" s="615"/>
      <c r="JSK71" s="615"/>
      <c r="JSL71" s="615"/>
      <c r="JSM71" s="869"/>
      <c r="JSN71" s="615"/>
      <c r="JSO71" s="615"/>
      <c r="JSP71" s="615"/>
      <c r="JSQ71" s="615"/>
      <c r="JSR71" s="615"/>
      <c r="JSS71" s="615"/>
      <c r="JST71" s="615"/>
      <c r="JSU71" s="615"/>
      <c r="JSV71" s="615"/>
      <c r="JSW71" s="1420"/>
      <c r="JSX71" s="1420"/>
      <c r="JSY71" s="1420"/>
      <c r="JSZ71" s="868"/>
      <c r="JTA71" s="615"/>
      <c r="JTB71" s="615"/>
      <c r="JTC71" s="615"/>
      <c r="JTD71" s="869"/>
      <c r="JTE71" s="615"/>
      <c r="JTF71" s="615"/>
      <c r="JTG71" s="615"/>
      <c r="JTH71" s="615"/>
      <c r="JTI71" s="615"/>
      <c r="JTJ71" s="615"/>
      <c r="JTK71" s="615"/>
      <c r="JTL71" s="615"/>
      <c r="JTM71" s="615"/>
      <c r="JTN71" s="1420"/>
      <c r="JTO71" s="1420"/>
      <c r="JTP71" s="1420"/>
      <c r="JTQ71" s="868"/>
      <c r="JTR71" s="615"/>
      <c r="JTS71" s="615"/>
      <c r="JTT71" s="615"/>
      <c r="JTU71" s="869"/>
      <c r="JTV71" s="615"/>
      <c r="JTW71" s="615"/>
      <c r="JTX71" s="615"/>
      <c r="JTY71" s="615"/>
      <c r="JTZ71" s="615"/>
      <c r="JUA71" s="615"/>
      <c r="JUB71" s="615"/>
      <c r="JUC71" s="615"/>
      <c r="JUD71" s="615"/>
      <c r="JUE71" s="1420"/>
      <c r="JUF71" s="1420"/>
      <c r="JUG71" s="1420"/>
      <c r="JUH71" s="868"/>
      <c r="JUI71" s="615"/>
      <c r="JUJ71" s="615"/>
      <c r="JUK71" s="615"/>
      <c r="JUL71" s="869"/>
      <c r="JUM71" s="615"/>
      <c r="JUN71" s="615"/>
      <c r="JUO71" s="615"/>
      <c r="JUP71" s="615"/>
      <c r="JUQ71" s="615"/>
      <c r="JUR71" s="615"/>
      <c r="JUS71" s="615"/>
      <c r="JUT71" s="615"/>
      <c r="JUU71" s="615"/>
      <c r="JUV71" s="1420"/>
      <c r="JUW71" s="1420"/>
      <c r="JUX71" s="1420"/>
      <c r="JUY71" s="868"/>
      <c r="JUZ71" s="615"/>
      <c r="JVA71" s="615"/>
      <c r="JVB71" s="615"/>
      <c r="JVC71" s="869"/>
      <c r="JVD71" s="615"/>
      <c r="JVE71" s="615"/>
      <c r="JVF71" s="615"/>
      <c r="JVG71" s="615"/>
      <c r="JVH71" s="615"/>
      <c r="JVI71" s="615"/>
      <c r="JVJ71" s="615"/>
      <c r="JVK71" s="615"/>
      <c r="JVL71" s="615"/>
      <c r="JVM71" s="1420"/>
      <c r="JVN71" s="1420"/>
      <c r="JVO71" s="1420"/>
      <c r="JVP71" s="868"/>
      <c r="JVQ71" s="615"/>
      <c r="JVR71" s="615"/>
      <c r="JVS71" s="615"/>
      <c r="JVT71" s="869"/>
      <c r="JVU71" s="615"/>
      <c r="JVV71" s="615"/>
      <c r="JVW71" s="615"/>
      <c r="JVX71" s="615"/>
      <c r="JVY71" s="615"/>
      <c r="JVZ71" s="615"/>
      <c r="JWA71" s="615"/>
      <c r="JWB71" s="615"/>
      <c r="JWC71" s="615"/>
      <c r="JWD71" s="1420"/>
      <c r="JWE71" s="1420"/>
      <c r="JWF71" s="1420"/>
      <c r="JWG71" s="868"/>
      <c r="JWH71" s="615"/>
      <c r="JWI71" s="615"/>
      <c r="JWJ71" s="615"/>
      <c r="JWK71" s="869"/>
      <c r="JWL71" s="615"/>
      <c r="JWM71" s="615"/>
      <c r="JWN71" s="615"/>
      <c r="JWO71" s="615"/>
      <c r="JWP71" s="615"/>
      <c r="JWQ71" s="615"/>
      <c r="JWR71" s="615"/>
      <c r="JWS71" s="615"/>
      <c r="JWT71" s="615"/>
      <c r="JWU71" s="1420"/>
      <c r="JWV71" s="1420"/>
      <c r="JWW71" s="1420"/>
      <c r="JWX71" s="868"/>
      <c r="JWY71" s="615"/>
      <c r="JWZ71" s="615"/>
      <c r="JXA71" s="615"/>
      <c r="JXB71" s="869"/>
      <c r="JXC71" s="615"/>
      <c r="JXD71" s="615"/>
      <c r="JXE71" s="615"/>
      <c r="JXF71" s="615"/>
      <c r="JXG71" s="615"/>
      <c r="JXH71" s="615"/>
      <c r="JXI71" s="615"/>
      <c r="JXJ71" s="615"/>
      <c r="JXK71" s="615"/>
      <c r="JXL71" s="1420"/>
      <c r="JXM71" s="1420"/>
      <c r="JXN71" s="1420"/>
      <c r="JXO71" s="868"/>
      <c r="JXP71" s="615"/>
      <c r="JXQ71" s="615"/>
      <c r="JXR71" s="615"/>
      <c r="JXS71" s="869"/>
      <c r="JXT71" s="615"/>
      <c r="JXU71" s="615"/>
      <c r="JXV71" s="615"/>
      <c r="JXW71" s="615"/>
      <c r="JXX71" s="615"/>
      <c r="JXY71" s="615"/>
      <c r="JXZ71" s="615"/>
      <c r="JYA71" s="615"/>
      <c r="JYB71" s="615"/>
      <c r="JYC71" s="1420"/>
      <c r="JYD71" s="1420"/>
      <c r="JYE71" s="1420"/>
      <c r="JYF71" s="868"/>
      <c r="JYG71" s="615"/>
      <c r="JYH71" s="615"/>
      <c r="JYI71" s="615"/>
      <c r="JYJ71" s="869"/>
      <c r="JYK71" s="615"/>
      <c r="JYL71" s="615"/>
      <c r="JYM71" s="615"/>
      <c r="JYN71" s="615"/>
      <c r="JYO71" s="615"/>
      <c r="JYP71" s="615"/>
      <c r="JYQ71" s="615"/>
      <c r="JYR71" s="615"/>
      <c r="JYS71" s="615"/>
      <c r="JYT71" s="1420"/>
      <c r="JYU71" s="1420"/>
      <c r="JYV71" s="1420"/>
      <c r="JYW71" s="868"/>
      <c r="JYX71" s="615"/>
      <c r="JYY71" s="615"/>
      <c r="JYZ71" s="615"/>
      <c r="JZA71" s="869"/>
      <c r="JZB71" s="615"/>
      <c r="JZC71" s="615"/>
      <c r="JZD71" s="615"/>
      <c r="JZE71" s="615"/>
      <c r="JZF71" s="615"/>
      <c r="JZG71" s="615"/>
      <c r="JZH71" s="615"/>
      <c r="JZI71" s="615"/>
      <c r="JZJ71" s="615"/>
      <c r="JZK71" s="1420"/>
      <c r="JZL71" s="1420"/>
      <c r="JZM71" s="1420"/>
      <c r="JZN71" s="868"/>
      <c r="JZO71" s="615"/>
      <c r="JZP71" s="615"/>
      <c r="JZQ71" s="615"/>
      <c r="JZR71" s="869"/>
      <c r="JZS71" s="615"/>
      <c r="JZT71" s="615"/>
      <c r="JZU71" s="615"/>
      <c r="JZV71" s="615"/>
      <c r="JZW71" s="615"/>
      <c r="JZX71" s="615"/>
      <c r="JZY71" s="615"/>
      <c r="JZZ71" s="615"/>
      <c r="KAA71" s="615"/>
      <c r="KAB71" s="1420"/>
      <c r="KAC71" s="1420"/>
      <c r="KAD71" s="1420"/>
      <c r="KAE71" s="868"/>
      <c r="KAF71" s="615"/>
      <c r="KAG71" s="615"/>
      <c r="KAH71" s="615"/>
      <c r="KAI71" s="869"/>
      <c r="KAJ71" s="615"/>
      <c r="KAK71" s="615"/>
      <c r="KAL71" s="615"/>
      <c r="KAM71" s="615"/>
      <c r="KAN71" s="615"/>
      <c r="KAO71" s="615"/>
      <c r="KAP71" s="615"/>
      <c r="KAQ71" s="615"/>
      <c r="KAR71" s="615"/>
      <c r="KAS71" s="1420"/>
      <c r="KAT71" s="1420"/>
      <c r="KAU71" s="1420"/>
      <c r="KAV71" s="868"/>
      <c r="KAW71" s="615"/>
      <c r="KAX71" s="615"/>
      <c r="KAY71" s="615"/>
      <c r="KAZ71" s="869"/>
      <c r="KBA71" s="615"/>
      <c r="KBB71" s="615"/>
      <c r="KBC71" s="615"/>
      <c r="KBD71" s="615"/>
      <c r="KBE71" s="615"/>
      <c r="KBF71" s="615"/>
      <c r="KBG71" s="615"/>
      <c r="KBH71" s="615"/>
      <c r="KBI71" s="615"/>
      <c r="KBJ71" s="1420"/>
      <c r="KBK71" s="1420"/>
      <c r="KBL71" s="1420"/>
      <c r="KBM71" s="868"/>
      <c r="KBN71" s="615"/>
      <c r="KBO71" s="615"/>
      <c r="KBP71" s="615"/>
      <c r="KBQ71" s="869"/>
      <c r="KBR71" s="615"/>
      <c r="KBS71" s="615"/>
      <c r="KBT71" s="615"/>
      <c r="KBU71" s="615"/>
      <c r="KBV71" s="615"/>
      <c r="KBW71" s="615"/>
      <c r="KBX71" s="615"/>
      <c r="KBY71" s="615"/>
      <c r="KBZ71" s="615"/>
      <c r="KCA71" s="1420"/>
      <c r="KCB71" s="1420"/>
      <c r="KCC71" s="1420"/>
      <c r="KCD71" s="868"/>
      <c r="KCE71" s="615"/>
      <c r="KCF71" s="615"/>
      <c r="KCG71" s="615"/>
      <c r="KCH71" s="869"/>
      <c r="KCI71" s="615"/>
      <c r="KCJ71" s="615"/>
      <c r="KCK71" s="615"/>
      <c r="KCL71" s="615"/>
      <c r="KCM71" s="615"/>
      <c r="KCN71" s="615"/>
      <c r="KCO71" s="615"/>
      <c r="KCP71" s="615"/>
      <c r="KCQ71" s="615"/>
      <c r="KCR71" s="1420"/>
      <c r="KCS71" s="1420"/>
      <c r="KCT71" s="1420"/>
      <c r="KCU71" s="868"/>
      <c r="KCV71" s="615"/>
      <c r="KCW71" s="615"/>
      <c r="KCX71" s="615"/>
      <c r="KCY71" s="869"/>
      <c r="KCZ71" s="615"/>
      <c r="KDA71" s="615"/>
      <c r="KDB71" s="615"/>
      <c r="KDC71" s="615"/>
      <c r="KDD71" s="615"/>
      <c r="KDE71" s="615"/>
      <c r="KDF71" s="615"/>
      <c r="KDG71" s="615"/>
      <c r="KDH71" s="615"/>
      <c r="KDI71" s="1420"/>
      <c r="KDJ71" s="1420"/>
      <c r="KDK71" s="1420"/>
      <c r="KDL71" s="868"/>
      <c r="KDM71" s="615"/>
      <c r="KDN71" s="615"/>
      <c r="KDO71" s="615"/>
      <c r="KDP71" s="869"/>
      <c r="KDQ71" s="615"/>
      <c r="KDR71" s="615"/>
      <c r="KDS71" s="615"/>
      <c r="KDT71" s="615"/>
      <c r="KDU71" s="615"/>
      <c r="KDV71" s="615"/>
      <c r="KDW71" s="615"/>
      <c r="KDX71" s="615"/>
      <c r="KDY71" s="615"/>
      <c r="KDZ71" s="1420"/>
      <c r="KEA71" s="1420"/>
      <c r="KEB71" s="1420"/>
      <c r="KEC71" s="868"/>
      <c r="KED71" s="615"/>
      <c r="KEE71" s="615"/>
      <c r="KEF71" s="615"/>
      <c r="KEG71" s="869"/>
      <c r="KEH71" s="615"/>
      <c r="KEI71" s="615"/>
      <c r="KEJ71" s="615"/>
      <c r="KEK71" s="615"/>
      <c r="KEL71" s="615"/>
      <c r="KEM71" s="615"/>
      <c r="KEN71" s="615"/>
      <c r="KEO71" s="615"/>
      <c r="KEP71" s="615"/>
      <c r="KEQ71" s="1420"/>
      <c r="KER71" s="1420"/>
      <c r="KES71" s="1420"/>
      <c r="KET71" s="868"/>
      <c r="KEU71" s="615"/>
      <c r="KEV71" s="615"/>
      <c r="KEW71" s="615"/>
      <c r="KEX71" s="869"/>
      <c r="KEY71" s="615"/>
      <c r="KEZ71" s="615"/>
      <c r="KFA71" s="615"/>
      <c r="KFB71" s="615"/>
      <c r="KFC71" s="615"/>
      <c r="KFD71" s="615"/>
      <c r="KFE71" s="615"/>
      <c r="KFF71" s="615"/>
      <c r="KFG71" s="615"/>
      <c r="KFH71" s="1420"/>
      <c r="KFI71" s="1420"/>
      <c r="KFJ71" s="1420"/>
      <c r="KFK71" s="868"/>
      <c r="KFL71" s="615"/>
      <c r="KFM71" s="615"/>
      <c r="KFN71" s="615"/>
      <c r="KFO71" s="869"/>
      <c r="KFP71" s="615"/>
      <c r="KFQ71" s="615"/>
      <c r="KFR71" s="615"/>
      <c r="KFS71" s="615"/>
      <c r="KFT71" s="615"/>
      <c r="KFU71" s="615"/>
      <c r="KFV71" s="615"/>
      <c r="KFW71" s="615"/>
      <c r="KFX71" s="615"/>
      <c r="KFY71" s="1420"/>
      <c r="KFZ71" s="1420"/>
      <c r="KGA71" s="1420"/>
      <c r="KGB71" s="868"/>
      <c r="KGC71" s="615"/>
      <c r="KGD71" s="615"/>
      <c r="KGE71" s="615"/>
      <c r="KGF71" s="869"/>
      <c r="KGG71" s="615"/>
      <c r="KGH71" s="615"/>
      <c r="KGI71" s="615"/>
      <c r="KGJ71" s="615"/>
      <c r="KGK71" s="615"/>
      <c r="KGL71" s="615"/>
      <c r="KGM71" s="615"/>
      <c r="KGN71" s="615"/>
      <c r="KGO71" s="615"/>
      <c r="KGP71" s="1420"/>
      <c r="KGQ71" s="1420"/>
      <c r="KGR71" s="1420"/>
      <c r="KGS71" s="868"/>
      <c r="KGT71" s="615"/>
      <c r="KGU71" s="615"/>
      <c r="KGV71" s="615"/>
      <c r="KGW71" s="869"/>
      <c r="KGX71" s="615"/>
      <c r="KGY71" s="615"/>
      <c r="KGZ71" s="615"/>
      <c r="KHA71" s="615"/>
      <c r="KHB71" s="615"/>
      <c r="KHC71" s="615"/>
      <c r="KHD71" s="615"/>
      <c r="KHE71" s="615"/>
      <c r="KHF71" s="615"/>
      <c r="KHG71" s="1420"/>
      <c r="KHH71" s="1420"/>
      <c r="KHI71" s="1420"/>
      <c r="KHJ71" s="868"/>
      <c r="KHK71" s="615"/>
      <c r="KHL71" s="615"/>
      <c r="KHM71" s="615"/>
      <c r="KHN71" s="869"/>
      <c r="KHO71" s="615"/>
      <c r="KHP71" s="615"/>
      <c r="KHQ71" s="615"/>
      <c r="KHR71" s="615"/>
      <c r="KHS71" s="615"/>
      <c r="KHT71" s="615"/>
      <c r="KHU71" s="615"/>
      <c r="KHV71" s="615"/>
      <c r="KHW71" s="615"/>
      <c r="KHX71" s="1420"/>
      <c r="KHY71" s="1420"/>
      <c r="KHZ71" s="1420"/>
      <c r="KIA71" s="868"/>
      <c r="KIB71" s="615"/>
      <c r="KIC71" s="615"/>
      <c r="KID71" s="615"/>
      <c r="KIE71" s="869"/>
      <c r="KIF71" s="615"/>
      <c r="KIG71" s="615"/>
      <c r="KIH71" s="615"/>
      <c r="KII71" s="615"/>
      <c r="KIJ71" s="615"/>
      <c r="KIK71" s="615"/>
      <c r="KIL71" s="615"/>
      <c r="KIM71" s="615"/>
      <c r="KIN71" s="615"/>
      <c r="KIO71" s="1420"/>
      <c r="KIP71" s="1420"/>
      <c r="KIQ71" s="1420"/>
      <c r="KIR71" s="868"/>
      <c r="KIS71" s="615"/>
      <c r="KIT71" s="615"/>
      <c r="KIU71" s="615"/>
      <c r="KIV71" s="869"/>
      <c r="KIW71" s="615"/>
      <c r="KIX71" s="615"/>
      <c r="KIY71" s="615"/>
      <c r="KIZ71" s="615"/>
      <c r="KJA71" s="615"/>
      <c r="KJB71" s="615"/>
      <c r="KJC71" s="615"/>
      <c r="KJD71" s="615"/>
      <c r="KJE71" s="615"/>
      <c r="KJF71" s="1420"/>
      <c r="KJG71" s="1420"/>
      <c r="KJH71" s="1420"/>
      <c r="KJI71" s="868"/>
      <c r="KJJ71" s="615"/>
      <c r="KJK71" s="615"/>
      <c r="KJL71" s="615"/>
      <c r="KJM71" s="869"/>
      <c r="KJN71" s="615"/>
      <c r="KJO71" s="615"/>
      <c r="KJP71" s="615"/>
      <c r="KJQ71" s="615"/>
      <c r="KJR71" s="615"/>
      <c r="KJS71" s="615"/>
      <c r="KJT71" s="615"/>
      <c r="KJU71" s="615"/>
      <c r="KJV71" s="615"/>
      <c r="KJW71" s="1420"/>
      <c r="KJX71" s="1420"/>
      <c r="KJY71" s="1420"/>
      <c r="KJZ71" s="868"/>
      <c r="KKA71" s="615"/>
      <c r="KKB71" s="615"/>
      <c r="KKC71" s="615"/>
      <c r="KKD71" s="869"/>
      <c r="KKE71" s="615"/>
      <c r="KKF71" s="615"/>
      <c r="KKG71" s="615"/>
      <c r="KKH71" s="615"/>
      <c r="KKI71" s="615"/>
      <c r="KKJ71" s="615"/>
      <c r="KKK71" s="615"/>
      <c r="KKL71" s="615"/>
      <c r="KKM71" s="615"/>
      <c r="KKN71" s="1420"/>
      <c r="KKO71" s="1420"/>
      <c r="KKP71" s="1420"/>
      <c r="KKQ71" s="868"/>
      <c r="KKR71" s="615"/>
      <c r="KKS71" s="615"/>
      <c r="KKT71" s="615"/>
      <c r="KKU71" s="869"/>
      <c r="KKV71" s="615"/>
      <c r="KKW71" s="615"/>
      <c r="KKX71" s="615"/>
      <c r="KKY71" s="615"/>
      <c r="KKZ71" s="615"/>
      <c r="KLA71" s="615"/>
      <c r="KLB71" s="615"/>
      <c r="KLC71" s="615"/>
      <c r="KLD71" s="615"/>
      <c r="KLE71" s="1420"/>
      <c r="KLF71" s="1420"/>
      <c r="KLG71" s="1420"/>
      <c r="KLH71" s="868"/>
      <c r="KLI71" s="615"/>
      <c r="KLJ71" s="615"/>
      <c r="KLK71" s="615"/>
      <c r="KLL71" s="869"/>
      <c r="KLM71" s="615"/>
      <c r="KLN71" s="615"/>
      <c r="KLO71" s="615"/>
      <c r="KLP71" s="615"/>
      <c r="KLQ71" s="615"/>
      <c r="KLR71" s="615"/>
      <c r="KLS71" s="615"/>
      <c r="KLT71" s="615"/>
      <c r="KLU71" s="615"/>
      <c r="KLV71" s="1420"/>
      <c r="KLW71" s="1420"/>
      <c r="KLX71" s="1420"/>
      <c r="KLY71" s="868"/>
      <c r="KLZ71" s="615"/>
      <c r="KMA71" s="615"/>
      <c r="KMB71" s="615"/>
      <c r="KMC71" s="869"/>
      <c r="KMD71" s="615"/>
      <c r="KME71" s="615"/>
      <c r="KMF71" s="615"/>
      <c r="KMG71" s="615"/>
      <c r="KMH71" s="615"/>
      <c r="KMI71" s="615"/>
      <c r="KMJ71" s="615"/>
      <c r="KMK71" s="615"/>
      <c r="KML71" s="615"/>
      <c r="KMM71" s="1420"/>
      <c r="KMN71" s="1420"/>
      <c r="KMO71" s="1420"/>
      <c r="KMP71" s="868"/>
      <c r="KMQ71" s="615"/>
      <c r="KMR71" s="615"/>
      <c r="KMS71" s="615"/>
      <c r="KMT71" s="869"/>
      <c r="KMU71" s="615"/>
      <c r="KMV71" s="615"/>
      <c r="KMW71" s="615"/>
      <c r="KMX71" s="615"/>
      <c r="KMY71" s="615"/>
      <c r="KMZ71" s="615"/>
      <c r="KNA71" s="615"/>
      <c r="KNB71" s="615"/>
      <c r="KNC71" s="615"/>
      <c r="KND71" s="1420"/>
      <c r="KNE71" s="1420"/>
      <c r="KNF71" s="1420"/>
      <c r="KNG71" s="868"/>
      <c r="KNH71" s="615"/>
      <c r="KNI71" s="615"/>
      <c r="KNJ71" s="615"/>
      <c r="KNK71" s="869"/>
      <c r="KNL71" s="615"/>
      <c r="KNM71" s="615"/>
      <c r="KNN71" s="615"/>
      <c r="KNO71" s="615"/>
      <c r="KNP71" s="615"/>
      <c r="KNQ71" s="615"/>
      <c r="KNR71" s="615"/>
      <c r="KNS71" s="615"/>
      <c r="KNT71" s="615"/>
      <c r="KNU71" s="1420"/>
      <c r="KNV71" s="1420"/>
      <c r="KNW71" s="1420"/>
      <c r="KNX71" s="868"/>
      <c r="KNY71" s="615"/>
      <c r="KNZ71" s="615"/>
      <c r="KOA71" s="615"/>
      <c r="KOB71" s="869"/>
      <c r="KOC71" s="615"/>
      <c r="KOD71" s="615"/>
      <c r="KOE71" s="615"/>
      <c r="KOF71" s="615"/>
      <c r="KOG71" s="615"/>
      <c r="KOH71" s="615"/>
      <c r="KOI71" s="615"/>
      <c r="KOJ71" s="615"/>
      <c r="KOK71" s="615"/>
      <c r="KOL71" s="1420"/>
      <c r="KOM71" s="1420"/>
      <c r="KON71" s="1420"/>
      <c r="KOO71" s="868"/>
      <c r="KOP71" s="615"/>
      <c r="KOQ71" s="615"/>
      <c r="KOR71" s="615"/>
      <c r="KOS71" s="869"/>
      <c r="KOT71" s="615"/>
      <c r="KOU71" s="615"/>
      <c r="KOV71" s="615"/>
      <c r="KOW71" s="615"/>
      <c r="KOX71" s="615"/>
      <c r="KOY71" s="615"/>
      <c r="KOZ71" s="615"/>
      <c r="KPA71" s="615"/>
      <c r="KPB71" s="615"/>
      <c r="KPC71" s="1420"/>
      <c r="KPD71" s="1420"/>
      <c r="KPE71" s="1420"/>
      <c r="KPF71" s="868"/>
      <c r="KPG71" s="615"/>
      <c r="KPH71" s="615"/>
      <c r="KPI71" s="615"/>
      <c r="KPJ71" s="869"/>
      <c r="KPK71" s="615"/>
      <c r="KPL71" s="615"/>
      <c r="KPM71" s="615"/>
      <c r="KPN71" s="615"/>
      <c r="KPO71" s="615"/>
      <c r="KPP71" s="615"/>
      <c r="KPQ71" s="615"/>
      <c r="KPR71" s="615"/>
      <c r="KPS71" s="615"/>
      <c r="KPT71" s="1420"/>
      <c r="KPU71" s="1420"/>
      <c r="KPV71" s="1420"/>
      <c r="KPW71" s="868"/>
      <c r="KPX71" s="615"/>
      <c r="KPY71" s="615"/>
      <c r="KPZ71" s="615"/>
      <c r="KQA71" s="869"/>
      <c r="KQB71" s="615"/>
      <c r="KQC71" s="615"/>
      <c r="KQD71" s="615"/>
      <c r="KQE71" s="615"/>
      <c r="KQF71" s="615"/>
      <c r="KQG71" s="615"/>
      <c r="KQH71" s="615"/>
      <c r="KQI71" s="615"/>
      <c r="KQJ71" s="615"/>
      <c r="KQK71" s="1420"/>
      <c r="KQL71" s="1420"/>
      <c r="KQM71" s="1420"/>
      <c r="KQN71" s="868"/>
      <c r="KQO71" s="615"/>
      <c r="KQP71" s="615"/>
      <c r="KQQ71" s="615"/>
      <c r="KQR71" s="869"/>
      <c r="KQS71" s="615"/>
      <c r="KQT71" s="615"/>
      <c r="KQU71" s="615"/>
      <c r="KQV71" s="615"/>
      <c r="KQW71" s="615"/>
      <c r="KQX71" s="615"/>
      <c r="KQY71" s="615"/>
      <c r="KQZ71" s="615"/>
      <c r="KRA71" s="615"/>
      <c r="KRB71" s="1420"/>
      <c r="KRC71" s="1420"/>
      <c r="KRD71" s="1420"/>
      <c r="KRE71" s="868"/>
      <c r="KRF71" s="615"/>
      <c r="KRG71" s="615"/>
      <c r="KRH71" s="615"/>
      <c r="KRI71" s="869"/>
      <c r="KRJ71" s="615"/>
      <c r="KRK71" s="615"/>
      <c r="KRL71" s="615"/>
      <c r="KRM71" s="615"/>
      <c r="KRN71" s="615"/>
      <c r="KRO71" s="615"/>
      <c r="KRP71" s="615"/>
      <c r="KRQ71" s="615"/>
      <c r="KRR71" s="615"/>
      <c r="KRS71" s="1420"/>
      <c r="KRT71" s="1420"/>
      <c r="KRU71" s="1420"/>
      <c r="KRV71" s="868"/>
      <c r="KRW71" s="615"/>
      <c r="KRX71" s="615"/>
      <c r="KRY71" s="615"/>
      <c r="KRZ71" s="869"/>
      <c r="KSA71" s="615"/>
      <c r="KSB71" s="615"/>
      <c r="KSC71" s="615"/>
      <c r="KSD71" s="615"/>
      <c r="KSE71" s="615"/>
      <c r="KSF71" s="615"/>
      <c r="KSG71" s="615"/>
      <c r="KSH71" s="615"/>
      <c r="KSI71" s="615"/>
      <c r="KSJ71" s="1420"/>
      <c r="KSK71" s="1420"/>
      <c r="KSL71" s="1420"/>
      <c r="KSM71" s="868"/>
      <c r="KSN71" s="615"/>
      <c r="KSO71" s="615"/>
      <c r="KSP71" s="615"/>
      <c r="KSQ71" s="869"/>
      <c r="KSR71" s="615"/>
      <c r="KSS71" s="615"/>
      <c r="KST71" s="615"/>
      <c r="KSU71" s="615"/>
      <c r="KSV71" s="615"/>
      <c r="KSW71" s="615"/>
      <c r="KSX71" s="615"/>
      <c r="KSY71" s="615"/>
      <c r="KSZ71" s="615"/>
      <c r="KTA71" s="1420"/>
      <c r="KTB71" s="1420"/>
      <c r="KTC71" s="1420"/>
      <c r="KTD71" s="868"/>
      <c r="KTE71" s="615"/>
      <c r="KTF71" s="615"/>
      <c r="KTG71" s="615"/>
      <c r="KTH71" s="869"/>
      <c r="KTI71" s="615"/>
      <c r="KTJ71" s="615"/>
      <c r="KTK71" s="615"/>
      <c r="KTL71" s="615"/>
      <c r="KTM71" s="615"/>
      <c r="KTN71" s="615"/>
      <c r="KTO71" s="615"/>
      <c r="KTP71" s="615"/>
      <c r="KTQ71" s="615"/>
      <c r="KTR71" s="1420"/>
      <c r="KTS71" s="1420"/>
      <c r="KTT71" s="1420"/>
      <c r="KTU71" s="868"/>
      <c r="KTV71" s="615"/>
      <c r="KTW71" s="615"/>
      <c r="KTX71" s="615"/>
      <c r="KTY71" s="869"/>
      <c r="KTZ71" s="615"/>
      <c r="KUA71" s="615"/>
      <c r="KUB71" s="615"/>
      <c r="KUC71" s="615"/>
      <c r="KUD71" s="615"/>
      <c r="KUE71" s="615"/>
      <c r="KUF71" s="615"/>
      <c r="KUG71" s="615"/>
      <c r="KUH71" s="615"/>
      <c r="KUI71" s="1420"/>
      <c r="KUJ71" s="1420"/>
      <c r="KUK71" s="1420"/>
      <c r="KUL71" s="868"/>
      <c r="KUM71" s="615"/>
      <c r="KUN71" s="615"/>
      <c r="KUO71" s="615"/>
      <c r="KUP71" s="869"/>
      <c r="KUQ71" s="615"/>
      <c r="KUR71" s="615"/>
      <c r="KUS71" s="615"/>
      <c r="KUT71" s="615"/>
      <c r="KUU71" s="615"/>
      <c r="KUV71" s="615"/>
      <c r="KUW71" s="615"/>
      <c r="KUX71" s="615"/>
      <c r="KUY71" s="615"/>
      <c r="KUZ71" s="1420"/>
      <c r="KVA71" s="1420"/>
      <c r="KVB71" s="1420"/>
      <c r="KVC71" s="868"/>
      <c r="KVD71" s="615"/>
      <c r="KVE71" s="615"/>
      <c r="KVF71" s="615"/>
      <c r="KVG71" s="869"/>
      <c r="KVH71" s="615"/>
      <c r="KVI71" s="615"/>
      <c r="KVJ71" s="615"/>
      <c r="KVK71" s="615"/>
      <c r="KVL71" s="615"/>
      <c r="KVM71" s="615"/>
      <c r="KVN71" s="615"/>
      <c r="KVO71" s="615"/>
      <c r="KVP71" s="615"/>
      <c r="KVQ71" s="1420"/>
      <c r="KVR71" s="1420"/>
      <c r="KVS71" s="1420"/>
      <c r="KVT71" s="868"/>
      <c r="KVU71" s="615"/>
      <c r="KVV71" s="615"/>
      <c r="KVW71" s="615"/>
      <c r="KVX71" s="869"/>
      <c r="KVY71" s="615"/>
      <c r="KVZ71" s="615"/>
      <c r="KWA71" s="615"/>
      <c r="KWB71" s="615"/>
      <c r="KWC71" s="615"/>
      <c r="KWD71" s="615"/>
      <c r="KWE71" s="615"/>
      <c r="KWF71" s="615"/>
      <c r="KWG71" s="615"/>
      <c r="KWH71" s="1420"/>
      <c r="KWI71" s="1420"/>
      <c r="KWJ71" s="1420"/>
      <c r="KWK71" s="868"/>
      <c r="KWL71" s="615"/>
      <c r="KWM71" s="615"/>
      <c r="KWN71" s="615"/>
      <c r="KWO71" s="869"/>
      <c r="KWP71" s="615"/>
      <c r="KWQ71" s="615"/>
      <c r="KWR71" s="615"/>
      <c r="KWS71" s="615"/>
      <c r="KWT71" s="615"/>
      <c r="KWU71" s="615"/>
      <c r="KWV71" s="615"/>
      <c r="KWW71" s="615"/>
      <c r="KWX71" s="615"/>
      <c r="KWY71" s="1420"/>
      <c r="KWZ71" s="1420"/>
      <c r="KXA71" s="1420"/>
      <c r="KXB71" s="868"/>
      <c r="KXC71" s="615"/>
      <c r="KXD71" s="615"/>
      <c r="KXE71" s="615"/>
      <c r="KXF71" s="869"/>
      <c r="KXG71" s="615"/>
      <c r="KXH71" s="615"/>
      <c r="KXI71" s="615"/>
      <c r="KXJ71" s="615"/>
      <c r="KXK71" s="615"/>
      <c r="KXL71" s="615"/>
      <c r="KXM71" s="615"/>
      <c r="KXN71" s="615"/>
      <c r="KXO71" s="615"/>
      <c r="KXP71" s="1420"/>
      <c r="KXQ71" s="1420"/>
      <c r="KXR71" s="1420"/>
      <c r="KXS71" s="868"/>
      <c r="KXT71" s="615"/>
      <c r="KXU71" s="615"/>
      <c r="KXV71" s="615"/>
      <c r="KXW71" s="869"/>
      <c r="KXX71" s="615"/>
      <c r="KXY71" s="615"/>
      <c r="KXZ71" s="615"/>
      <c r="KYA71" s="615"/>
      <c r="KYB71" s="615"/>
      <c r="KYC71" s="615"/>
      <c r="KYD71" s="615"/>
      <c r="KYE71" s="615"/>
      <c r="KYF71" s="615"/>
      <c r="KYG71" s="1420"/>
      <c r="KYH71" s="1420"/>
      <c r="KYI71" s="1420"/>
      <c r="KYJ71" s="868"/>
      <c r="KYK71" s="615"/>
      <c r="KYL71" s="615"/>
      <c r="KYM71" s="615"/>
      <c r="KYN71" s="869"/>
      <c r="KYO71" s="615"/>
      <c r="KYP71" s="615"/>
      <c r="KYQ71" s="615"/>
      <c r="KYR71" s="615"/>
      <c r="KYS71" s="615"/>
      <c r="KYT71" s="615"/>
      <c r="KYU71" s="615"/>
      <c r="KYV71" s="615"/>
      <c r="KYW71" s="615"/>
      <c r="KYX71" s="1420"/>
      <c r="KYY71" s="1420"/>
      <c r="KYZ71" s="1420"/>
      <c r="KZA71" s="868"/>
      <c r="KZB71" s="615"/>
      <c r="KZC71" s="615"/>
      <c r="KZD71" s="615"/>
      <c r="KZE71" s="869"/>
      <c r="KZF71" s="615"/>
      <c r="KZG71" s="615"/>
      <c r="KZH71" s="615"/>
      <c r="KZI71" s="615"/>
      <c r="KZJ71" s="615"/>
      <c r="KZK71" s="615"/>
      <c r="KZL71" s="615"/>
      <c r="KZM71" s="615"/>
      <c r="KZN71" s="615"/>
      <c r="KZO71" s="1420"/>
      <c r="KZP71" s="1420"/>
      <c r="KZQ71" s="1420"/>
      <c r="KZR71" s="868"/>
      <c r="KZS71" s="615"/>
      <c r="KZT71" s="615"/>
      <c r="KZU71" s="615"/>
      <c r="KZV71" s="869"/>
      <c r="KZW71" s="615"/>
      <c r="KZX71" s="615"/>
      <c r="KZY71" s="615"/>
      <c r="KZZ71" s="615"/>
      <c r="LAA71" s="615"/>
      <c r="LAB71" s="615"/>
      <c r="LAC71" s="615"/>
      <c r="LAD71" s="615"/>
      <c r="LAE71" s="615"/>
      <c r="LAF71" s="1420"/>
      <c r="LAG71" s="1420"/>
      <c r="LAH71" s="1420"/>
      <c r="LAI71" s="868"/>
      <c r="LAJ71" s="615"/>
      <c r="LAK71" s="615"/>
      <c r="LAL71" s="615"/>
      <c r="LAM71" s="869"/>
      <c r="LAN71" s="615"/>
      <c r="LAO71" s="615"/>
      <c r="LAP71" s="615"/>
      <c r="LAQ71" s="615"/>
      <c r="LAR71" s="615"/>
      <c r="LAS71" s="615"/>
      <c r="LAT71" s="615"/>
      <c r="LAU71" s="615"/>
      <c r="LAV71" s="615"/>
      <c r="LAW71" s="1420"/>
      <c r="LAX71" s="1420"/>
      <c r="LAY71" s="1420"/>
      <c r="LAZ71" s="868"/>
      <c r="LBA71" s="615"/>
      <c r="LBB71" s="615"/>
      <c r="LBC71" s="615"/>
      <c r="LBD71" s="869"/>
      <c r="LBE71" s="615"/>
      <c r="LBF71" s="615"/>
      <c r="LBG71" s="615"/>
      <c r="LBH71" s="615"/>
      <c r="LBI71" s="615"/>
      <c r="LBJ71" s="615"/>
      <c r="LBK71" s="615"/>
      <c r="LBL71" s="615"/>
      <c r="LBM71" s="615"/>
      <c r="LBN71" s="1420"/>
      <c r="LBO71" s="1420"/>
      <c r="LBP71" s="1420"/>
      <c r="LBQ71" s="868"/>
      <c r="LBR71" s="615"/>
      <c r="LBS71" s="615"/>
      <c r="LBT71" s="615"/>
      <c r="LBU71" s="869"/>
      <c r="LBV71" s="615"/>
      <c r="LBW71" s="615"/>
      <c r="LBX71" s="615"/>
      <c r="LBY71" s="615"/>
      <c r="LBZ71" s="615"/>
      <c r="LCA71" s="615"/>
      <c r="LCB71" s="615"/>
      <c r="LCC71" s="615"/>
      <c r="LCD71" s="615"/>
      <c r="LCE71" s="1420"/>
      <c r="LCF71" s="1420"/>
      <c r="LCG71" s="1420"/>
      <c r="LCH71" s="868"/>
      <c r="LCI71" s="615"/>
      <c r="LCJ71" s="615"/>
      <c r="LCK71" s="615"/>
      <c r="LCL71" s="869"/>
      <c r="LCM71" s="615"/>
      <c r="LCN71" s="615"/>
      <c r="LCO71" s="615"/>
      <c r="LCP71" s="615"/>
      <c r="LCQ71" s="615"/>
      <c r="LCR71" s="615"/>
      <c r="LCS71" s="615"/>
      <c r="LCT71" s="615"/>
      <c r="LCU71" s="615"/>
      <c r="LCV71" s="1420"/>
      <c r="LCW71" s="1420"/>
      <c r="LCX71" s="1420"/>
      <c r="LCY71" s="868"/>
      <c r="LCZ71" s="615"/>
      <c r="LDA71" s="615"/>
      <c r="LDB71" s="615"/>
      <c r="LDC71" s="869"/>
      <c r="LDD71" s="615"/>
      <c r="LDE71" s="615"/>
      <c r="LDF71" s="615"/>
      <c r="LDG71" s="615"/>
      <c r="LDH71" s="615"/>
      <c r="LDI71" s="615"/>
      <c r="LDJ71" s="615"/>
      <c r="LDK71" s="615"/>
      <c r="LDL71" s="615"/>
      <c r="LDM71" s="1420"/>
      <c r="LDN71" s="1420"/>
      <c r="LDO71" s="1420"/>
      <c r="LDP71" s="868"/>
      <c r="LDQ71" s="615"/>
      <c r="LDR71" s="615"/>
      <c r="LDS71" s="615"/>
      <c r="LDT71" s="869"/>
      <c r="LDU71" s="615"/>
      <c r="LDV71" s="615"/>
      <c r="LDW71" s="615"/>
      <c r="LDX71" s="615"/>
      <c r="LDY71" s="615"/>
      <c r="LDZ71" s="615"/>
      <c r="LEA71" s="615"/>
      <c r="LEB71" s="615"/>
      <c r="LEC71" s="615"/>
      <c r="LED71" s="1420"/>
      <c r="LEE71" s="1420"/>
      <c r="LEF71" s="1420"/>
      <c r="LEG71" s="868"/>
      <c r="LEH71" s="615"/>
      <c r="LEI71" s="615"/>
      <c r="LEJ71" s="615"/>
      <c r="LEK71" s="869"/>
      <c r="LEL71" s="615"/>
      <c r="LEM71" s="615"/>
      <c r="LEN71" s="615"/>
      <c r="LEO71" s="615"/>
      <c r="LEP71" s="615"/>
      <c r="LEQ71" s="615"/>
      <c r="LER71" s="615"/>
      <c r="LES71" s="615"/>
      <c r="LET71" s="615"/>
      <c r="LEU71" s="1420"/>
      <c r="LEV71" s="1420"/>
      <c r="LEW71" s="1420"/>
      <c r="LEX71" s="868"/>
      <c r="LEY71" s="615"/>
      <c r="LEZ71" s="615"/>
      <c r="LFA71" s="615"/>
      <c r="LFB71" s="869"/>
      <c r="LFC71" s="615"/>
      <c r="LFD71" s="615"/>
      <c r="LFE71" s="615"/>
      <c r="LFF71" s="615"/>
      <c r="LFG71" s="615"/>
      <c r="LFH71" s="615"/>
      <c r="LFI71" s="615"/>
      <c r="LFJ71" s="615"/>
      <c r="LFK71" s="615"/>
      <c r="LFL71" s="1420"/>
      <c r="LFM71" s="1420"/>
      <c r="LFN71" s="1420"/>
      <c r="LFO71" s="868"/>
      <c r="LFP71" s="615"/>
      <c r="LFQ71" s="615"/>
      <c r="LFR71" s="615"/>
      <c r="LFS71" s="869"/>
      <c r="LFT71" s="615"/>
      <c r="LFU71" s="615"/>
      <c r="LFV71" s="615"/>
      <c r="LFW71" s="615"/>
      <c r="LFX71" s="615"/>
      <c r="LFY71" s="615"/>
      <c r="LFZ71" s="615"/>
      <c r="LGA71" s="615"/>
      <c r="LGB71" s="615"/>
      <c r="LGC71" s="1420"/>
      <c r="LGD71" s="1420"/>
      <c r="LGE71" s="1420"/>
      <c r="LGF71" s="868"/>
      <c r="LGG71" s="615"/>
      <c r="LGH71" s="615"/>
      <c r="LGI71" s="615"/>
      <c r="LGJ71" s="869"/>
      <c r="LGK71" s="615"/>
      <c r="LGL71" s="615"/>
      <c r="LGM71" s="615"/>
      <c r="LGN71" s="615"/>
      <c r="LGO71" s="615"/>
      <c r="LGP71" s="615"/>
      <c r="LGQ71" s="615"/>
      <c r="LGR71" s="615"/>
      <c r="LGS71" s="615"/>
      <c r="LGT71" s="1420"/>
      <c r="LGU71" s="1420"/>
      <c r="LGV71" s="1420"/>
      <c r="LGW71" s="868"/>
      <c r="LGX71" s="615"/>
      <c r="LGY71" s="615"/>
      <c r="LGZ71" s="615"/>
      <c r="LHA71" s="869"/>
      <c r="LHB71" s="615"/>
      <c r="LHC71" s="615"/>
      <c r="LHD71" s="615"/>
      <c r="LHE71" s="615"/>
      <c r="LHF71" s="615"/>
      <c r="LHG71" s="615"/>
      <c r="LHH71" s="615"/>
      <c r="LHI71" s="615"/>
      <c r="LHJ71" s="615"/>
      <c r="LHK71" s="1420"/>
      <c r="LHL71" s="1420"/>
      <c r="LHM71" s="1420"/>
      <c r="LHN71" s="868"/>
      <c r="LHO71" s="615"/>
      <c r="LHP71" s="615"/>
      <c r="LHQ71" s="615"/>
      <c r="LHR71" s="869"/>
      <c r="LHS71" s="615"/>
      <c r="LHT71" s="615"/>
      <c r="LHU71" s="615"/>
      <c r="LHV71" s="615"/>
      <c r="LHW71" s="615"/>
      <c r="LHX71" s="615"/>
      <c r="LHY71" s="615"/>
      <c r="LHZ71" s="615"/>
      <c r="LIA71" s="615"/>
      <c r="LIB71" s="1420"/>
      <c r="LIC71" s="1420"/>
      <c r="LID71" s="1420"/>
      <c r="LIE71" s="868"/>
      <c r="LIF71" s="615"/>
      <c r="LIG71" s="615"/>
      <c r="LIH71" s="615"/>
      <c r="LII71" s="869"/>
      <c r="LIJ71" s="615"/>
      <c r="LIK71" s="615"/>
      <c r="LIL71" s="615"/>
      <c r="LIM71" s="615"/>
      <c r="LIN71" s="615"/>
      <c r="LIO71" s="615"/>
      <c r="LIP71" s="615"/>
      <c r="LIQ71" s="615"/>
      <c r="LIR71" s="615"/>
      <c r="LIS71" s="1420"/>
      <c r="LIT71" s="1420"/>
      <c r="LIU71" s="1420"/>
      <c r="LIV71" s="868"/>
      <c r="LIW71" s="615"/>
      <c r="LIX71" s="615"/>
      <c r="LIY71" s="615"/>
      <c r="LIZ71" s="869"/>
      <c r="LJA71" s="615"/>
      <c r="LJB71" s="615"/>
      <c r="LJC71" s="615"/>
      <c r="LJD71" s="615"/>
      <c r="LJE71" s="615"/>
      <c r="LJF71" s="615"/>
      <c r="LJG71" s="615"/>
      <c r="LJH71" s="615"/>
      <c r="LJI71" s="615"/>
      <c r="LJJ71" s="1420"/>
      <c r="LJK71" s="1420"/>
      <c r="LJL71" s="1420"/>
      <c r="LJM71" s="868"/>
      <c r="LJN71" s="615"/>
      <c r="LJO71" s="615"/>
      <c r="LJP71" s="615"/>
      <c r="LJQ71" s="869"/>
      <c r="LJR71" s="615"/>
      <c r="LJS71" s="615"/>
      <c r="LJT71" s="615"/>
      <c r="LJU71" s="615"/>
      <c r="LJV71" s="615"/>
      <c r="LJW71" s="615"/>
      <c r="LJX71" s="615"/>
      <c r="LJY71" s="615"/>
      <c r="LJZ71" s="615"/>
      <c r="LKA71" s="1420"/>
      <c r="LKB71" s="1420"/>
      <c r="LKC71" s="1420"/>
      <c r="LKD71" s="868"/>
      <c r="LKE71" s="615"/>
      <c r="LKF71" s="615"/>
      <c r="LKG71" s="615"/>
      <c r="LKH71" s="869"/>
      <c r="LKI71" s="615"/>
      <c r="LKJ71" s="615"/>
      <c r="LKK71" s="615"/>
      <c r="LKL71" s="615"/>
      <c r="LKM71" s="615"/>
      <c r="LKN71" s="615"/>
      <c r="LKO71" s="615"/>
      <c r="LKP71" s="615"/>
      <c r="LKQ71" s="615"/>
      <c r="LKR71" s="1420"/>
      <c r="LKS71" s="1420"/>
      <c r="LKT71" s="1420"/>
      <c r="LKU71" s="868"/>
      <c r="LKV71" s="615"/>
      <c r="LKW71" s="615"/>
      <c r="LKX71" s="615"/>
      <c r="LKY71" s="869"/>
      <c r="LKZ71" s="615"/>
      <c r="LLA71" s="615"/>
      <c r="LLB71" s="615"/>
      <c r="LLC71" s="615"/>
      <c r="LLD71" s="615"/>
      <c r="LLE71" s="615"/>
      <c r="LLF71" s="615"/>
      <c r="LLG71" s="615"/>
      <c r="LLH71" s="615"/>
      <c r="LLI71" s="1420"/>
      <c r="LLJ71" s="1420"/>
      <c r="LLK71" s="1420"/>
      <c r="LLL71" s="868"/>
      <c r="LLM71" s="615"/>
      <c r="LLN71" s="615"/>
      <c r="LLO71" s="615"/>
      <c r="LLP71" s="869"/>
      <c r="LLQ71" s="615"/>
      <c r="LLR71" s="615"/>
      <c r="LLS71" s="615"/>
      <c r="LLT71" s="615"/>
      <c r="LLU71" s="615"/>
      <c r="LLV71" s="615"/>
      <c r="LLW71" s="615"/>
      <c r="LLX71" s="615"/>
      <c r="LLY71" s="615"/>
      <c r="LLZ71" s="1420"/>
      <c r="LMA71" s="1420"/>
      <c r="LMB71" s="1420"/>
      <c r="LMC71" s="868"/>
      <c r="LMD71" s="615"/>
      <c r="LME71" s="615"/>
      <c r="LMF71" s="615"/>
      <c r="LMG71" s="869"/>
      <c r="LMH71" s="615"/>
      <c r="LMI71" s="615"/>
      <c r="LMJ71" s="615"/>
      <c r="LMK71" s="615"/>
      <c r="LML71" s="615"/>
      <c r="LMM71" s="615"/>
      <c r="LMN71" s="615"/>
      <c r="LMO71" s="615"/>
      <c r="LMP71" s="615"/>
      <c r="LMQ71" s="1420"/>
      <c r="LMR71" s="1420"/>
      <c r="LMS71" s="1420"/>
      <c r="LMT71" s="868"/>
      <c r="LMU71" s="615"/>
      <c r="LMV71" s="615"/>
      <c r="LMW71" s="615"/>
      <c r="LMX71" s="869"/>
      <c r="LMY71" s="615"/>
      <c r="LMZ71" s="615"/>
      <c r="LNA71" s="615"/>
      <c r="LNB71" s="615"/>
      <c r="LNC71" s="615"/>
      <c r="LND71" s="615"/>
      <c r="LNE71" s="615"/>
      <c r="LNF71" s="615"/>
      <c r="LNG71" s="615"/>
      <c r="LNH71" s="1420"/>
      <c r="LNI71" s="1420"/>
      <c r="LNJ71" s="1420"/>
      <c r="LNK71" s="868"/>
      <c r="LNL71" s="615"/>
      <c r="LNM71" s="615"/>
      <c r="LNN71" s="615"/>
      <c r="LNO71" s="869"/>
      <c r="LNP71" s="615"/>
      <c r="LNQ71" s="615"/>
      <c r="LNR71" s="615"/>
      <c r="LNS71" s="615"/>
      <c r="LNT71" s="615"/>
      <c r="LNU71" s="615"/>
      <c r="LNV71" s="615"/>
      <c r="LNW71" s="615"/>
      <c r="LNX71" s="615"/>
      <c r="LNY71" s="1420"/>
      <c r="LNZ71" s="1420"/>
      <c r="LOA71" s="1420"/>
      <c r="LOB71" s="868"/>
      <c r="LOC71" s="615"/>
      <c r="LOD71" s="615"/>
      <c r="LOE71" s="615"/>
      <c r="LOF71" s="869"/>
      <c r="LOG71" s="615"/>
      <c r="LOH71" s="615"/>
      <c r="LOI71" s="615"/>
      <c r="LOJ71" s="615"/>
      <c r="LOK71" s="615"/>
      <c r="LOL71" s="615"/>
      <c r="LOM71" s="615"/>
      <c r="LON71" s="615"/>
      <c r="LOO71" s="615"/>
      <c r="LOP71" s="1420"/>
      <c r="LOQ71" s="1420"/>
      <c r="LOR71" s="1420"/>
      <c r="LOS71" s="868"/>
      <c r="LOT71" s="615"/>
      <c r="LOU71" s="615"/>
      <c r="LOV71" s="615"/>
      <c r="LOW71" s="869"/>
      <c r="LOX71" s="615"/>
      <c r="LOY71" s="615"/>
      <c r="LOZ71" s="615"/>
      <c r="LPA71" s="615"/>
      <c r="LPB71" s="615"/>
      <c r="LPC71" s="615"/>
      <c r="LPD71" s="615"/>
      <c r="LPE71" s="615"/>
      <c r="LPF71" s="615"/>
      <c r="LPG71" s="1420"/>
      <c r="LPH71" s="1420"/>
      <c r="LPI71" s="1420"/>
      <c r="LPJ71" s="868"/>
      <c r="LPK71" s="615"/>
      <c r="LPL71" s="615"/>
      <c r="LPM71" s="615"/>
      <c r="LPN71" s="869"/>
      <c r="LPO71" s="615"/>
      <c r="LPP71" s="615"/>
      <c r="LPQ71" s="615"/>
      <c r="LPR71" s="615"/>
      <c r="LPS71" s="615"/>
      <c r="LPT71" s="615"/>
      <c r="LPU71" s="615"/>
      <c r="LPV71" s="615"/>
      <c r="LPW71" s="615"/>
      <c r="LPX71" s="1420"/>
      <c r="LPY71" s="1420"/>
      <c r="LPZ71" s="1420"/>
      <c r="LQA71" s="868"/>
      <c r="LQB71" s="615"/>
      <c r="LQC71" s="615"/>
      <c r="LQD71" s="615"/>
      <c r="LQE71" s="869"/>
      <c r="LQF71" s="615"/>
      <c r="LQG71" s="615"/>
      <c r="LQH71" s="615"/>
      <c r="LQI71" s="615"/>
      <c r="LQJ71" s="615"/>
      <c r="LQK71" s="615"/>
      <c r="LQL71" s="615"/>
      <c r="LQM71" s="615"/>
      <c r="LQN71" s="615"/>
      <c r="LQO71" s="1420"/>
      <c r="LQP71" s="1420"/>
      <c r="LQQ71" s="1420"/>
      <c r="LQR71" s="868"/>
      <c r="LQS71" s="615"/>
      <c r="LQT71" s="615"/>
      <c r="LQU71" s="615"/>
      <c r="LQV71" s="869"/>
      <c r="LQW71" s="615"/>
      <c r="LQX71" s="615"/>
      <c r="LQY71" s="615"/>
      <c r="LQZ71" s="615"/>
      <c r="LRA71" s="615"/>
      <c r="LRB71" s="615"/>
      <c r="LRC71" s="615"/>
      <c r="LRD71" s="615"/>
      <c r="LRE71" s="615"/>
      <c r="LRF71" s="1420"/>
      <c r="LRG71" s="1420"/>
      <c r="LRH71" s="1420"/>
      <c r="LRI71" s="868"/>
      <c r="LRJ71" s="615"/>
      <c r="LRK71" s="615"/>
      <c r="LRL71" s="615"/>
      <c r="LRM71" s="869"/>
      <c r="LRN71" s="615"/>
      <c r="LRO71" s="615"/>
      <c r="LRP71" s="615"/>
      <c r="LRQ71" s="615"/>
      <c r="LRR71" s="615"/>
      <c r="LRS71" s="615"/>
      <c r="LRT71" s="615"/>
      <c r="LRU71" s="615"/>
      <c r="LRV71" s="615"/>
      <c r="LRW71" s="1420"/>
      <c r="LRX71" s="1420"/>
      <c r="LRY71" s="1420"/>
      <c r="LRZ71" s="868"/>
      <c r="LSA71" s="615"/>
      <c r="LSB71" s="615"/>
      <c r="LSC71" s="615"/>
      <c r="LSD71" s="869"/>
      <c r="LSE71" s="615"/>
      <c r="LSF71" s="615"/>
      <c r="LSG71" s="615"/>
      <c r="LSH71" s="615"/>
      <c r="LSI71" s="615"/>
      <c r="LSJ71" s="615"/>
      <c r="LSK71" s="615"/>
      <c r="LSL71" s="615"/>
      <c r="LSM71" s="615"/>
      <c r="LSN71" s="1420"/>
      <c r="LSO71" s="1420"/>
      <c r="LSP71" s="1420"/>
      <c r="LSQ71" s="868"/>
      <c r="LSR71" s="615"/>
      <c r="LSS71" s="615"/>
      <c r="LST71" s="615"/>
      <c r="LSU71" s="869"/>
      <c r="LSV71" s="615"/>
      <c r="LSW71" s="615"/>
      <c r="LSX71" s="615"/>
      <c r="LSY71" s="615"/>
      <c r="LSZ71" s="615"/>
      <c r="LTA71" s="615"/>
      <c r="LTB71" s="615"/>
      <c r="LTC71" s="615"/>
      <c r="LTD71" s="615"/>
      <c r="LTE71" s="1420"/>
      <c r="LTF71" s="1420"/>
      <c r="LTG71" s="1420"/>
      <c r="LTH71" s="868"/>
      <c r="LTI71" s="615"/>
      <c r="LTJ71" s="615"/>
      <c r="LTK71" s="615"/>
      <c r="LTL71" s="869"/>
      <c r="LTM71" s="615"/>
      <c r="LTN71" s="615"/>
      <c r="LTO71" s="615"/>
      <c r="LTP71" s="615"/>
      <c r="LTQ71" s="615"/>
      <c r="LTR71" s="615"/>
      <c r="LTS71" s="615"/>
      <c r="LTT71" s="615"/>
      <c r="LTU71" s="615"/>
      <c r="LTV71" s="1420"/>
      <c r="LTW71" s="1420"/>
      <c r="LTX71" s="1420"/>
      <c r="LTY71" s="868"/>
      <c r="LTZ71" s="615"/>
      <c r="LUA71" s="615"/>
      <c r="LUB71" s="615"/>
      <c r="LUC71" s="869"/>
      <c r="LUD71" s="615"/>
      <c r="LUE71" s="615"/>
      <c r="LUF71" s="615"/>
      <c r="LUG71" s="615"/>
      <c r="LUH71" s="615"/>
      <c r="LUI71" s="615"/>
      <c r="LUJ71" s="615"/>
      <c r="LUK71" s="615"/>
      <c r="LUL71" s="615"/>
      <c r="LUM71" s="1420"/>
      <c r="LUN71" s="1420"/>
      <c r="LUO71" s="1420"/>
      <c r="LUP71" s="868"/>
      <c r="LUQ71" s="615"/>
      <c r="LUR71" s="615"/>
      <c r="LUS71" s="615"/>
      <c r="LUT71" s="869"/>
      <c r="LUU71" s="615"/>
      <c r="LUV71" s="615"/>
      <c r="LUW71" s="615"/>
      <c r="LUX71" s="615"/>
      <c r="LUY71" s="615"/>
      <c r="LUZ71" s="615"/>
      <c r="LVA71" s="615"/>
      <c r="LVB71" s="615"/>
      <c r="LVC71" s="615"/>
      <c r="LVD71" s="1420"/>
      <c r="LVE71" s="1420"/>
      <c r="LVF71" s="1420"/>
      <c r="LVG71" s="868"/>
      <c r="LVH71" s="615"/>
      <c r="LVI71" s="615"/>
      <c r="LVJ71" s="615"/>
      <c r="LVK71" s="869"/>
      <c r="LVL71" s="615"/>
      <c r="LVM71" s="615"/>
      <c r="LVN71" s="615"/>
      <c r="LVO71" s="615"/>
      <c r="LVP71" s="615"/>
      <c r="LVQ71" s="615"/>
      <c r="LVR71" s="615"/>
      <c r="LVS71" s="615"/>
      <c r="LVT71" s="615"/>
      <c r="LVU71" s="1420"/>
      <c r="LVV71" s="1420"/>
      <c r="LVW71" s="1420"/>
      <c r="LVX71" s="868"/>
      <c r="LVY71" s="615"/>
      <c r="LVZ71" s="615"/>
      <c r="LWA71" s="615"/>
      <c r="LWB71" s="869"/>
      <c r="LWC71" s="615"/>
      <c r="LWD71" s="615"/>
      <c r="LWE71" s="615"/>
      <c r="LWF71" s="615"/>
      <c r="LWG71" s="615"/>
      <c r="LWH71" s="615"/>
      <c r="LWI71" s="615"/>
      <c r="LWJ71" s="615"/>
      <c r="LWK71" s="615"/>
      <c r="LWL71" s="1420"/>
      <c r="LWM71" s="1420"/>
      <c r="LWN71" s="1420"/>
      <c r="LWO71" s="868"/>
      <c r="LWP71" s="615"/>
      <c r="LWQ71" s="615"/>
      <c r="LWR71" s="615"/>
      <c r="LWS71" s="869"/>
      <c r="LWT71" s="615"/>
      <c r="LWU71" s="615"/>
      <c r="LWV71" s="615"/>
      <c r="LWW71" s="615"/>
      <c r="LWX71" s="615"/>
      <c r="LWY71" s="615"/>
      <c r="LWZ71" s="615"/>
      <c r="LXA71" s="615"/>
      <c r="LXB71" s="615"/>
      <c r="LXC71" s="1420"/>
      <c r="LXD71" s="1420"/>
      <c r="LXE71" s="1420"/>
      <c r="LXF71" s="868"/>
      <c r="LXG71" s="615"/>
      <c r="LXH71" s="615"/>
      <c r="LXI71" s="615"/>
      <c r="LXJ71" s="869"/>
      <c r="LXK71" s="615"/>
      <c r="LXL71" s="615"/>
      <c r="LXM71" s="615"/>
      <c r="LXN71" s="615"/>
      <c r="LXO71" s="615"/>
      <c r="LXP71" s="615"/>
      <c r="LXQ71" s="615"/>
      <c r="LXR71" s="615"/>
      <c r="LXS71" s="615"/>
      <c r="LXT71" s="1420"/>
      <c r="LXU71" s="1420"/>
      <c r="LXV71" s="1420"/>
      <c r="LXW71" s="868"/>
      <c r="LXX71" s="615"/>
      <c r="LXY71" s="615"/>
      <c r="LXZ71" s="615"/>
      <c r="LYA71" s="869"/>
      <c r="LYB71" s="615"/>
      <c r="LYC71" s="615"/>
      <c r="LYD71" s="615"/>
      <c r="LYE71" s="615"/>
      <c r="LYF71" s="615"/>
      <c r="LYG71" s="615"/>
      <c r="LYH71" s="615"/>
      <c r="LYI71" s="615"/>
      <c r="LYJ71" s="615"/>
      <c r="LYK71" s="1420"/>
      <c r="LYL71" s="1420"/>
      <c r="LYM71" s="1420"/>
      <c r="LYN71" s="868"/>
      <c r="LYO71" s="615"/>
      <c r="LYP71" s="615"/>
      <c r="LYQ71" s="615"/>
      <c r="LYR71" s="869"/>
      <c r="LYS71" s="615"/>
      <c r="LYT71" s="615"/>
      <c r="LYU71" s="615"/>
      <c r="LYV71" s="615"/>
      <c r="LYW71" s="615"/>
      <c r="LYX71" s="615"/>
      <c r="LYY71" s="615"/>
      <c r="LYZ71" s="615"/>
      <c r="LZA71" s="615"/>
      <c r="LZB71" s="1420"/>
      <c r="LZC71" s="1420"/>
      <c r="LZD71" s="1420"/>
      <c r="LZE71" s="868"/>
      <c r="LZF71" s="615"/>
      <c r="LZG71" s="615"/>
      <c r="LZH71" s="615"/>
      <c r="LZI71" s="869"/>
      <c r="LZJ71" s="615"/>
      <c r="LZK71" s="615"/>
      <c r="LZL71" s="615"/>
      <c r="LZM71" s="615"/>
      <c r="LZN71" s="615"/>
      <c r="LZO71" s="615"/>
      <c r="LZP71" s="615"/>
      <c r="LZQ71" s="615"/>
      <c r="LZR71" s="615"/>
      <c r="LZS71" s="1420"/>
      <c r="LZT71" s="1420"/>
      <c r="LZU71" s="1420"/>
      <c r="LZV71" s="868"/>
      <c r="LZW71" s="615"/>
      <c r="LZX71" s="615"/>
      <c r="LZY71" s="615"/>
      <c r="LZZ71" s="869"/>
      <c r="MAA71" s="615"/>
      <c r="MAB71" s="615"/>
      <c r="MAC71" s="615"/>
      <c r="MAD71" s="615"/>
      <c r="MAE71" s="615"/>
      <c r="MAF71" s="615"/>
      <c r="MAG71" s="615"/>
      <c r="MAH71" s="615"/>
      <c r="MAI71" s="615"/>
      <c r="MAJ71" s="1420"/>
      <c r="MAK71" s="1420"/>
      <c r="MAL71" s="1420"/>
      <c r="MAM71" s="868"/>
      <c r="MAN71" s="615"/>
      <c r="MAO71" s="615"/>
      <c r="MAP71" s="615"/>
      <c r="MAQ71" s="869"/>
      <c r="MAR71" s="615"/>
      <c r="MAS71" s="615"/>
      <c r="MAT71" s="615"/>
      <c r="MAU71" s="615"/>
      <c r="MAV71" s="615"/>
      <c r="MAW71" s="615"/>
      <c r="MAX71" s="615"/>
      <c r="MAY71" s="615"/>
      <c r="MAZ71" s="615"/>
      <c r="MBA71" s="1420"/>
      <c r="MBB71" s="1420"/>
      <c r="MBC71" s="1420"/>
      <c r="MBD71" s="868"/>
      <c r="MBE71" s="615"/>
      <c r="MBF71" s="615"/>
      <c r="MBG71" s="615"/>
      <c r="MBH71" s="869"/>
      <c r="MBI71" s="615"/>
      <c r="MBJ71" s="615"/>
      <c r="MBK71" s="615"/>
      <c r="MBL71" s="615"/>
      <c r="MBM71" s="615"/>
      <c r="MBN71" s="615"/>
      <c r="MBO71" s="615"/>
      <c r="MBP71" s="615"/>
      <c r="MBQ71" s="615"/>
      <c r="MBR71" s="1420"/>
      <c r="MBS71" s="1420"/>
      <c r="MBT71" s="1420"/>
      <c r="MBU71" s="868"/>
      <c r="MBV71" s="615"/>
      <c r="MBW71" s="615"/>
      <c r="MBX71" s="615"/>
      <c r="MBY71" s="869"/>
      <c r="MBZ71" s="615"/>
      <c r="MCA71" s="615"/>
      <c r="MCB71" s="615"/>
      <c r="MCC71" s="615"/>
      <c r="MCD71" s="615"/>
      <c r="MCE71" s="615"/>
      <c r="MCF71" s="615"/>
      <c r="MCG71" s="615"/>
      <c r="MCH71" s="615"/>
      <c r="MCI71" s="1420"/>
      <c r="MCJ71" s="1420"/>
      <c r="MCK71" s="1420"/>
      <c r="MCL71" s="868"/>
      <c r="MCM71" s="615"/>
      <c r="MCN71" s="615"/>
      <c r="MCO71" s="615"/>
      <c r="MCP71" s="869"/>
      <c r="MCQ71" s="615"/>
      <c r="MCR71" s="615"/>
      <c r="MCS71" s="615"/>
      <c r="MCT71" s="615"/>
      <c r="MCU71" s="615"/>
      <c r="MCV71" s="615"/>
      <c r="MCW71" s="615"/>
      <c r="MCX71" s="615"/>
      <c r="MCY71" s="615"/>
      <c r="MCZ71" s="1420"/>
      <c r="MDA71" s="1420"/>
      <c r="MDB71" s="1420"/>
      <c r="MDC71" s="868"/>
      <c r="MDD71" s="615"/>
      <c r="MDE71" s="615"/>
      <c r="MDF71" s="615"/>
      <c r="MDG71" s="869"/>
      <c r="MDH71" s="615"/>
      <c r="MDI71" s="615"/>
      <c r="MDJ71" s="615"/>
      <c r="MDK71" s="615"/>
      <c r="MDL71" s="615"/>
      <c r="MDM71" s="615"/>
      <c r="MDN71" s="615"/>
      <c r="MDO71" s="615"/>
      <c r="MDP71" s="615"/>
      <c r="MDQ71" s="1420"/>
      <c r="MDR71" s="1420"/>
      <c r="MDS71" s="1420"/>
      <c r="MDT71" s="868"/>
      <c r="MDU71" s="615"/>
      <c r="MDV71" s="615"/>
      <c r="MDW71" s="615"/>
      <c r="MDX71" s="869"/>
      <c r="MDY71" s="615"/>
      <c r="MDZ71" s="615"/>
      <c r="MEA71" s="615"/>
      <c r="MEB71" s="615"/>
      <c r="MEC71" s="615"/>
      <c r="MED71" s="615"/>
      <c r="MEE71" s="615"/>
      <c r="MEF71" s="615"/>
      <c r="MEG71" s="615"/>
      <c r="MEH71" s="1420"/>
      <c r="MEI71" s="1420"/>
      <c r="MEJ71" s="1420"/>
      <c r="MEK71" s="868"/>
      <c r="MEL71" s="615"/>
      <c r="MEM71" s="615"/>
      <c r="MEN71" s="615"/>
      <c r="MEO71" s="869"/>
      <c r="MEP71" s="615"/>
      <c r="MEQ71" s="615"/>
      <c r="MER71" s="615"/>
      <c r="MES71" s="615"/>
      <c r="MET71" s="615"/>
      <c r="MEU71" s="615"/>
      <c r="MEV71" s="615"/>
      <c r="MEW71" s="615"/>
      <c r="MEX71" s="615"/>
      <c r="MEY71" s="1420"/>
      <c r="MEZ71" s="1420"/>
      <c r="MFA71" s="1420"/>
      <c r="MFB71" s="868"/>
      <c r="MFC71" s="615"/>
      <c r="MFD71" s="615"/>
      <c r="MFE71" s="615"/>
      <c r="MFF71" s="869"/>
      <c r="MFG71" s="615"/>
      <c r="MFH71" s="615"/>
      <c r="MFI71" s="615"/>
      <c r="MFJ71" s="615"/>
      <c r="MFK71" s="615"/>
      <c r="MFL71" s="615"/>
      <c r="MFM71" s="615"/>
      <c r="MFN71" s="615"/>
      <c r="MFO71" s="615"/>
      <c r="MFP71" s="1420"/>
      <c r="MFQ71" s="1420"/>
      <c r="MFR71" s="1420"/>
      <c r="MFS71" s="868"/>
      <c r="MFT71" s="615"/>
      <c r="MFU71" s="615"/>
      <c r="MFV71" s="615"/>
      <c r="MFW71" s="869"/>
      <c r="MFX71" s="615"/>
      <c r="MFY71" s="615"/>
      <c r="MFZ71" s="615"/>
      <c r="MGA71" s="615"/>
      <c r="MGB71" s="615"/>
      <c r="MGC71" s="615"/>
      <c r="MGD71" s="615"/>
      <c r="MGE71" s="615"/>
      <c r="MGF71" s="615"/>
      <c r="MGG71" s="1420"/>
      <c r="MGH71" s="1420"/>
      <c r="MGI71" s="1420"/>
      <c r="MGJ71" s="868"/>
      <c r="MGK71" s="615"/>
      <c r="MGL71" s="615"/>
      <c r="MGM71" s="615"/>
      <c r="MGN71" s="869"/>
      <c r="MGO71" s="615"/>
      <c r="MGP71" s="615"/>
      <c r="MGQ71" s="615"/>
      <c r="MGR71" s="615"/>
      <c r="MGS71" s="615"/>
      <c r="MGT71" s="615"/>
      <c r="MGU71" s="615"/>
      <c r="MGV71" s="615"/>
      <c r="MGW71" s="615"/>
      <c r="MGX71" s="1420"/>
      <c r="MGY71" s="1420"/>
      <c r="MGZ71" s="1420"/>
      <c r="MHA71" s="868"/>
      <c r="MHB71" s="615"/>
      <c r="MHC71" s="615"/>
      <c r="MHD71" s="615"/>
      <c r="MHE71" s="869"/>
      <c r="MHF71" s="615"/>
      <c r="MHG71" s="615"/>
      <c r="MHH71" s="615"/>
      <c r="MHI71" s="615"/>
      <c r="MHJ71" s="615"/>
      <c r="MHK71" s="615"/>
      <c r="MHL71" s="615"/>
      <c r="MHM71" s="615"/>
      <c r="MHN71" s="615"/>
      <c r="MHO71" s="1420"/>
      <c r="MHP71" s="1420"/>
      <c r="MHQ71" s="1420"/>
      <c r="MHR71" s="868"/>
      <c r="MHS71" s="615"/>
      <c r="MHT71" s="615"/>
      <c r="MHU71" s="615"/>
      <c r="MHV71" s="869"/>
      <c r="MHW71" s="615"/>
      <c r="MHX71" s="615"/>
      <c r="MHY71" s="615"/>
      <c r="MHZ71" s="615"/>
      <c r="MIA71" s="615"/>
      <c r="MIB71" s="615"/>
      <c r="MIC71" s="615"/>
      <c r="MID71" s="615"/>
      <c r="MIE71" s="615"/>
      <c r="MIF71" s="1420"/>
      <c r="MIG71" s="1420"/>
      <c r="MIH71" s="1420"/>
      <c r="MII71" s="868"/>
      <c r="MIJ71" s="615"/>
      <c r="MIK71" s="615"/>
      <c r="MIL71" s="615"/>
      <c r="MIM71" s="869"/>
      <c r="MIN71" s="615"/>
      <c r="MIO71" s="615"/>
      <c r="MIP71" s="615"/>
      <c r="MIQ71" s="615"/>
      <c r="MIR71" s="615"/>
      <c r="MIS71" s="615"/>
      <c r="MIT71" s="615"/>
      <c r="MIU71" s="615"/>
      <c r="MIV71" s="615"/>
      <c r="MIW71" s="1420"/>
      <c r="MIX71" s="1420"/>
      <c r="MIY71" s="1420"/>
      <c r="MIZ71" s="868"/>
      <c r="MJA71" s="615"/>
      <c r="MJB71" s="615"/>
      <c r="MJC71" s="615"/>
      <c r="MJD71" s="869"/>
      <c r="MJE71" s="615"/>
      <c r="MJF71" s="615"/>
      <c r="MJG71" s="615"/>
      <c r="MJH71" s="615"/>
      <c r="MJI71" s="615"/>
      <c r="MJJ71" s="615"/>
      <c r="MJK71" s="615"/>
      <c r="MJL71" s="615"/>
      <c r="MJM71" s="615"/>
      <c r="MJN71" s="1420"/>
      <c r="MJO71" s="1420"/>
      <c r="MJP71" s="1420"/>
      <c r="MJQ71" s="868"/>
      <c r="MJR71" s="615"/>
      <c r="MJS71" s="615"/>
      <c r="MJT71" s="615"/>
      <c r="MJU71" s="869"/>
      <c r="MJV71" s="615"/>
      <c r="MJW71" s="615"/>
      <c r="MJX71" s="615"/>
      <c r="MJY71" s="615"/>
      <c r="MJZ71" s="615"/>
      <c r="MKA71" s="615"/>
      <c r="MKB71" s="615"/>
      <c r="MKC71" s="615"/>
      <c r="MKD71" s="615"/>
      <c r="MKE71" s="1420"/>
      <c r="MKF71" s="1420"/>
      <c r="MKG71" s="1420"/>
      <c r="MKH71" s="868"/>
      <c r="MKI71" s="615"/>
      <c r="MKJ71" s="615"/>
      <c r="MKK71" s="615"/>
      <c r="MKL71" s="869"/>
      <c r="MKM71" s="615"/>
      <c r="MKN71" s="615"/>
      <c r="MKO71" s="615"/>
      <c r="MKP71" s="615"/>
      <c r="MKQ71" s="615"/>
      <c r="MKR71" s="615"/>
      <c r="MKS71" s="615"/>
      <c r="MKT71" s="615"/>
      <c r="MKU71" s="615"/>
      <c r="MKV71" s="1420"/>
      <c r="MKW71" s="1420"/>
      <c r="MKX71" s="1420"/>
      <c r="MKY71" s="868"/>
      <c r="MKZ71" s="615"/>
      <c r="MLA71" s="615"/>
      <c r="MLB71" s="615"/>
      <c r="MLC71" s="869"/>
      <c r="MLD71" s="615"/>
      <c r="MLE71" s="615"/>
      <c r="MLF71" s="615"/>
      <c r="MLG71" s="615"/>
      <c r="MLH71" s="615"/>
      <c r="MLI71" s="615"/>
      <c r="MLJ71" s="615"/>
      <c r="MLK71" s="615"/>
      <c r="MLL71" s="615"/>
      <c r="MLM71" s="1420"/>
      <c r="MLN71" s="1420"/>
      <c r="MLO71" s="1420"/>
      <c r="MLP71" s="868"/>
      <c r="MLQ71" s="615"/>
      <c r="MLR71" s="615"/>
      <c r="MLS71" s="615"/>
      <c r="MLT71" s="869"/>
      <c r="MLU71" s="615"/>
      <c r="MLV71" s="615"/>
      <c r="MLW71" s="615"/>
      <c r="MLX71" s="615"/>
      <c r="MLY71" s="615"/>
      <c r="MLZ71" s="615"/>
      <c r="MMA71" s="615"/>
      <c r="MMB71" s="615"/>
      <c r="MMC71" s="615"/>
      <c r="MMD71" s="1420"/>
      <c r="MME71" s="1420"/>
      <c r="MMF71" s="1420"/>
      <c r="MMG71" s="868"/>
      <c r="MMH71" s="615"/>
      <c r="MMI71" s="615"/>
      <c r="MMJ71" s="615"/>
      <c r="MMK71" s="869"/>
      <c r="MML71" s="615"/>
      <c r="MMM71" s="615"/>
      <c r="MMN71" s="615"/>
      <c r="MMO71" s="615"/>
      <c r="MMP71" s="615"/>
      <c r="MMQ71" s="615"/>
      <c r="MMR71" s="615"/>
      <c r="MMS71" s="615"/>
      <c r="MMT71" s="615"/>
      <c r="MMU71" s="1420"/>
      <c r="MMV71" s="1420"/>
      <c r="MMW71" s="1420"/>
      <c r="MMX71" s="868"/>
      <c r="MMY71" s="615"/>
      <c r="MMZ71" s="615"/>
      <c r="MNA71" s="615"/>
      <c r="MNB71" s="869"/>
      <c r="MNC71" s="615"/>
      <c r="MND71" s="615"/>
      <c r="MNE71" s="615"/>
      <c r="MNF71" s="615"/>
      <c r="MNG71" s="615"/>
      <c r="MNH71" s="615"/>
      <c r="MNI71" s="615"/>
      <c r="MNJ71" s="615"/>
      <c r="MNK71" s="615"/>
      <c r="MNL71" s="1420"/>
      <c r="MNM71" s="1420"/>
      <c r="MNN71" s="1420"/>
      <c r="MNO71" s="868"/>
      <c r="MNP71" s="615"/>
      <c r="MNQ71" s="615"/>
      <c r="MNR71" s="615"/>
      <c r="MNS71" s="869"/>
      <c r="MNT71" s="615"/>
      <c r="MNU71" s="615"/>
      <c r="MNV71" s="615"/>
      <c r="MNW71" s="615"/>
      <c r="MNX71" s="615"/>
      <c r="MNY71" s="615"/>
      <c r="MNZ71" s="615"/>
      <c r="MOA71" s="615"/>
      <c r="MOB71" s="615"/>
      <c r="MOC71" s="1420"/>
      <c r="MOD71" s="1420"/>
      <c r="MOE71" s="1420"/>
      <c r="MOF71" s="868"/>
      <c r="MOG71" s="615"/>
      <c r="MOH71" s="615"/>
      <c r="MOI71" s="615"/>
      <c r="MOJ71" s="869"/>
      <c r="MOK71" s="615"/>
      <c r="MOL71" s="615"/>
      <c r="MOM71" s="615"/>
      <c r="MON71" s="615"/>
      <c r="MOO71" s="615"/>
      <c r="MOP71" s="615"/>
      <c r="MOQ71" s="615"/>
      <c r="MOR71" s="615"/>
      <c r="MOS71" s="615"/>
      <c r="MOT71" s="1420"/>
      <c r="MOU71" s="1420"/>
      <c r="MOV71" s="1420"/>
      <c r="MOW71" s="868"/>
      <c r="MOX71" s="615"/>
      <c r="MOY71" s="615"/>
      <c r="MOZ71" s="615"/>
      <c r="MPA71" s="869"/>
      <c r="MPB71" s="615"/>
      <c r="MPC71" s="615"/>
      <c r="MPD71" s="615"/>
      <c r="MPE71" s="615"/>
      <c r="MPF71" s="615"/>
      <c r="MPG71" s="615"/>
      <c r="MPH71" s="615"/>
      <c r="MPI71" s="615"/>
      <c r="MPJ71" s="615"/>
      <c r="MPK71" s="1420"/>
      <c r="MPL71" s="1420"/>
      <c r="MPM71" s="1420"/>
      <c r="MPN71" s="868"/>
      <c r="MPO71" s="615"/>
      <c r="MPP71" s="615"/>
      <c r="MPQ71" s="615"/>
      <c r="MPR71" s="869"/>
      <c r="MPS71" s="615"/>
      <c r="MPT71" s="615"/>
      <c r="MPU71" s="615"/>
      <c r="MPV71" s="615"/>
      <c r="MPW71" s="615"/>
      <c r="MPX71" s="615"/>
      <c r="MPY71" s="615"/>
      <c r="MPZ71" s="615"/>
      <c r="MQA71" s="615"/>
      <c r="MQB71" s="1420"/>
      <c r="MQC71" s="1420"/>
      <c r="MQD71" s="1420"/>
      <c r="MQE71" s="868"/>
      <c r="MQF71" s="615"/>
      <c r="MQG71" s="615"/>
      <c r="MQH71" s="615"/>
      <c r="MQI71" s="869"/>
      <c r="MQJ71" s="615"/>
      <c r="MQK71" s="615"/>
      <c r="MQL71" s="615"/>
      <c r="MQM71" s="615"/>
      <c r="MQN71" s="615"/>
      <c r="MQO71" s="615"/>
      <c r="MQP71" s="615"/>
      <c r="MQQ71" s="615"/>
      <c r="MQR71" s="615"/>
      <c r="MQS71" s="1420"/>
      <c r="MQT71" s="1420"/>
      <c r="MQU71" s="1420"/>
      <c r="MQV71" s="868"/>
      <c r="MQW71" s="615"/>
      <c r="MQX71" s="615"/>
      <c r="MQY71" s="615"/>
      <c r="MQZ71" s="869"/>
      <c r="MRA71" s="615"/>
      <c r="MRB71" s="615"/>
      <c r="MRC71" s="615"/>
      <c r="MRD71" s="615"/>
      <c r="MRE71" s="615"/>
      <c r="MRF71" s="615"/>
      <c r="MRG71" s="615"/>
      <c r="MRH71" s="615"/>
      <c r="MRI71" s="615"/>
      <c r="MRJ71" s="1420"/>
      <c r="MRK71" s="1420"/>
      <c r="MRL71" s="1420"/>
      <c r="MRM71" s="868"/>
      <c r="MRN71" s="615"/>
      <c r="MRO71" s="615"/>
      <c r="MRP71" s="615"/>
      <c r="MRQ71" s="869"/>
      <c r="MRR71" s="615"/>
      <c r="MRS71" s="615"/>
      <c r="MRT71" s="615"/>
      <c r="MRU71" s="615"/>
      <c r="MRV71" s="615"/>
      <c r="MRW71" s="615"/>
      <c r="MRX71" s="615"/>
      <c r="MRY71" s="615"/>
      <c r="MRZ71" s="615"/>
      <c r="MSA71" s="1420"/>
      <c r="MSB71" s="1420"/>
      <c r="MSC71" s="1420"/>
      <c r="MSD71" s="868"/>
      <c r="MSE71" s="615"/>
      <c r="MSF71" s="615"/>
      <c r="MSG71" s="615"/>
      <c r="MSH71" s="869"/>
      <c r="MSI71" s="615"/>
      <c r="MSJ71" s="615"/>
      <c r="MSK71" s="615"/>
      <c r="MSL71" s="615"/>
      <c r="MSM71" s="615"/>
      <c r="MSN71" s="615"/>
      <c r="MSO71" s="615"/>
      <c r="MSP71" s="615"/>
      <c r="MSQ71" s="615"/>
      <c r="MSR71" s="1420"/>
      <c r="MSS71" s="1420"/>
      <c r="MST71" s="1420"/>
      <c r="MSU71" s="868"/>
      <c r="MSV71" s="615"/>
      <c r="MSW71" s="615"/>
      <c r="MSX71" s="615"/>
      <c r="MSY71" s="869"/>
      <c r="MSZ71" s="615"/>
      <c r="MTA71" s="615"/>
      <c r="MTB71" s="615"/>
      <c r="MTC71" s="615"/>
      <c r="MTD71" s="615"/>
      <c r="MTE71" s="615"/>
      <c r="MTF71" s="615"/>
      <c r="MTG71" s="615"/>
      <c r="MTH71" s="615"/>
      <c r="MTI71" s="1420"/>
      <c r="MTJ71" s="1420"/>
      <c r="MTK71" s="1420"/>
      <c r="MTL71" s="868"/>
      <c r="MTM71" s="615"/>
      <c r="MTN71" s="615"/>
      <c r="MTO71" s="615"/>
      <c r="MTP71" s="869"/>
      <c r="MTQ71" s="615"/>
      <c r="MTR71" s="615"/>
      <c r="MTS71" s="615"/>
      <c r="MTT71" s="615"/>
      <c r="MTU71" s="615"/>
      <c r="MTV71" s="615"/>
      <c r="MTW71" s="615"/>
      <c r="MTX71" s="615"/>
      <c r="MTY71" s="615"/>
      <c r="MTZ71" s="1420"/>
      <c r="MUA71" s="1420"/>
      <c r="MUB71" s="1420"/>
      <c r="MUC71" s="868"/>
      <c r="MUD71" s="615"/>
      <c r="MUE71" s="615"/>
      <c r="MUF71" s="615"/>
      <c r="MUG71" s="869"/>
      <c r="MUH71" s="615"/>
      <c r="MUI71" s="615"/>
      <c r="MUJ71" s="615"/>
      <c r="MUK71" s="615"/>
      <c r="MUL71" s="615"/>
      <c r="MUM71" s="615"/>
      <c r="MUN71" s="615"/>
      <c r="MUO71" s="615"/>
      <c r="MUP71" s="615"/>
      <c r="MUQ71" s="1420"/>
      <c r="MUR71" s="1420"/>
      <c r="MUS71" s="1420"/>
      <c r="MUT71" s="868"/>
      <c r="MUU71" s="615"/>
      <c r="MUV71" s="615"/>
      <c r="MUW71" s="615"/>
      <c r="MUX71" s="869"/>
      <c r="MUY71" s="615"/>
      <c r="MUZ71" s="615"/>
      <c r="MVA71" s="615"/>
      <c r="MVB71" s="615"/>
      <c r="MVC71" s="615"/>
      <c r="MVD71" s="615"/>
      <c r="MVE71" s="615"/>
      <c r="MVF71" s="615"/>
      <c r="MVG71" s="615"/>
      <c r="MVH71" s="1420"/>
      <c r="MVI71" s="1420"/>
      <c r="MVJ71" s="1420"/>
      <c r="MVK71" s="868"/>
      <c r="MVL71" s="615"/>
      <c r="MVM71" s="615"/>
      <c r="MVN71" s="615"/>
      <c r="MVO71" s="869"/>
      <c r="MVP71" s="615"/>
      <c r="MVQ71" s="615"/>
      <c r="MVR71" s="615"/>
      <c r="MVS71" s="615"/>
      <c r="MVT71" s="615"/>
      <c r="MVU71" s="615"/>
      <c r="MVV71" s="615"/>
      <c r="MVW71" s="615"/>
      <c r="MVX71" s="615"/>
      <c r="MVY71" s="1420"/>
      <c r="MVZ71" s="1420"/>
      <c r="MWA71" s="1420"/>
      <c r="MWB71" s="868"/>
      <c r="MWC71" s="615"/>
      <c r="MWD71" s="615"/>
      <c r="MWE71" s="615"/>
      <c r="MWF71" s="869"/>
      <c r="MWG71" s="615"/>
      <c r="MWH71" s="615"/>
      <c r="MWI71" s="615"/>
      <c r="MWJ71" s="615"/>
      <c r="MWK71" s="615"/>
      <c r="MWL71" s="615"/>
      <c r="MWM71" s="615"/>
      <c r="MWN71" s="615"/>
      <c r="MWO71" s="615"/>
      <c r="MWP71" s="1420"/>
      <c r="MWQ71" s="1420"/>
      <c r="MWR71" s="1420"/>
      <c r="MWS71" s="868"/>
      <c r="MWT71" s="615"/>
      <c r="MWU71" s="615"/>
      <c r="MWV71" s="615"/>
      <c r="MWW71" s="869"/>
      <c r="MWX71" s="615"/>
      <c r="MWY71" s="615"/>
      <c r="MWZ71" s="615"/>
      <c r="MXA71" s="615"/>
      <c r="MXB71" s="615"/>
      <c r="MXC71" s="615"/>
      <c r="MXD71" s="615"/>
      <c r="MXE71" s="615"/>
      <c r="MXF71" s="615"/>
      <c r="MXG71" s="1420"/>
      <c r="MXH71" s="1420"/>
      <c r="MXI71" s="1420"/>
      <c r="MXJ71" s="868"/>
      <c r="MXK71" s="615"/>
      <c r="MXL71" s="615"/>
      <c r="MXM71" s="615"/>
      <c r="MXN71" s="869"/>
      <c r="MXO71" s="615"/>
      <c r="MXP71" s="615"/>
      <c r="MXQ71" s="615"/>
      <c r="MXR71" s="615"/>
      <c r="MXS71" s="615"/>
      <c r="MXT71" s="615"/>
      <c r="MXU71" s="615"/>
      <c r="MXV71" s="615"/>
      <c r="MXW71" s="615"/>
      <c r="MXX71" s="1420"/>
      <c r="MXY71" s="1420"/>
      <c r="MXZ71" s="1420"/>
      <c r="MYA71" s="868"/>
      <c r="MYB71" s="615"/>
      <c r="MYC71" s="615"/>
      <c r="MYD71" s="615"/>
      <c r="MYE71" s="869"/>
      <c r="MYF71" s="615"/>
      <c r="MYG71" s="615"/>
      <c r="MYH71" s="615"/>
      <c r="MYI71" s="615"/>
      <c r="MYJ71" s="615"/>
      <c r="MYK71" s="615"/>
      <c r="MYL71" s="615"/>
      <c r="MYM71" s="615"/>
      <c r="MYN71" s="615"/>
      <c r="MYO71" s="1420"/>
      <c r="MYP71" s="1420"/>
      <c r="MYQ71" s="1420"/>
      <c r="MYR71" s="868"/>
      <c r="MYS71" s="615"/>
      <c r="MYT71" s="615"/>
      <c r="MYU71" s="615"/>
      <c r="MYV71" s="869"/>
      <c r="MYW71" s="615"/>
      <c r="MYX71" s="615"/>
      <c r="MYY71" s="615"/>
      <c r="MYZ71" s="615"/>
      <c r="MZA71" s="615"/>
      <c r="MZB71" s="615"/>
      <c r="MZC71" s="615"/>
      <c r="MZD71" s="615"/>
      <c r="MZE71" s="615"/>
      <c r="MZF71" s="1420"/>
      <c r="MZG71" s="1420"/>
      <c r="MZH71" s="1420"/>
      <c r="MZI71" s="868"/>
      <c r="MZJ71" s="615"/>
      <c r="MZK71" s="615"/>
      <c r="MZL71" s="615"/>
      <c r="MZM71" s="869"/>
      <c r="MZN71" s="615"/>
      <c r="MZO71" s="615"/>
      <c r="MZP71" s="615"/>
      <c r="MZQ71" s="615"/>
      <c r="MZR71" s="615"/>
      <c r="MZS71" s="615"/>
      <c r="MZT71" s="615"/>
      <c r="MZU71" s="615"/>
      <c r="MZV71" s="615"/>
      <c r="MZW71" s="1420"/>
      <c r="MZX71" s="1420"/>
      <c r="MZY71" s="1420"/>
      <c r="MZZ71" s="868"/>
      <c r="NAA71" s="615"/>
      <c r="NAB71" s="615"/>
      <c r="NAC71" s="615"/>
      <c r="NAD71" s="869"/>
      <c r="NAE71" s="615"/>
      <c r="NAF71" s="615"/>
      <c r="NAG71" s="615"/>
      <c r="NAH71" s="615"/>
      <c r="NAI71" s="615"/>
      <c r="NAJ71" s="615"/>
      <c r="NAK71" s="615"/>
      <c r="NAL71" s="615"/>
      <c r="NAM71" s="615"/>
      <c r="NAN71" s="1420"/>
      <c r="NAO71" s="1420"/>
      <c r="NAP71" s="1420"/>
      <c r="NAQ71" s="868"/>
      <c r="NAR71" s="615"/>
      <c r="NAS71" s="615"/>
      <c r="NAT71" s="615"/>
      <c r="NAU71" s="869"/>
      <c r="NAV71" s="615"/>
      <c r="NAW71" s="615"/>
      <c r="NAX71" s="615"/>
      <c r="NAY71" s="615"/>
      <c r="NAZ71" s="615"/>
      <c r="NBA71" s="615"/>
      <c r="NBB71" s="615"/>
      <c r="NBC71" s="615"/>
      <c r="NBD71" s="615"/>
      <c r="NBE71" s="1420"/>
      <c r="NBF71" s="1420"/>
      <c r="NBG71" s="1420"/>
      <c r="NBH71" s="868"/>
      <c r="NBI71" s="615"/>
      <c r="NBJ71" s="615"/>
      <c r="NBK71" s="615"/>
      <c r="NBL71" s="869"/>
      <c r="NBM71" s="615"/>
      <c r="NBN71" s="615"/>
      <c r="NBO71" s="615"/>
      <c r="NBP71" s="615"/>
      <c r="NBQ71" s="615"/>
      <c r="NBR71" s="615"/>
      <c r="NBS71" s="615"/>
      <c r="NBT71" s="615"/>
      <c r="NBU71" s="615"/>
      <c r="NBV71" s="1420"/>
      <c r="NBW71" s="1420"/>
      <c r="NBX71" s="1420"/>
      <c r="NBY71" s="868"/>
      <c r="NBZ71" s="615"/>
      <c r="NCA71" s="615"/>
      <c r="NCB71" s="615"/>
      <c r="NCC71" s="869"/>
      <c r="NCD71" s="615"/>
      <c r="NCE71" s="615"/>
      <c r="NCF71" s="615"/>
      <c r="NCG71" s="615"/>
      <c r="NCH71" s="615"/>
      <c r="NCI71" s="615"/>
      <c r="NCJ71" s="615"/>
      <c r="NCK71" s="615"/>
      <c r="NCL71" s="615"/>
      <c r="NCM71" s="1420"/>
      <c r="NCN71" s="1420"/>
      <c r="NCO71" s="1420"/>
      <c r="NCP71" s="868"/>
      <c r="NCQ71" s="615"/>
      <c r="NCR71" s="615"/>
      <c r="NCS71" s="615"/>
      <c r="NCT71" s="869"/>
      <c r="NCU71" s="615"/>
      <c r="NCV71" s="615"/>
      <c r="NCW71" s="615"/>
      <c r="NCX71" s="615"/>
      <c r="NCY71" s="615"/>
      <c r="NCZ71" s="615"/>
      <c r="NDA71" s="615"/>
      <c r="NDB71" s="615"/>
      <c r="NDC71" s="615"/>
      <c r="NDD71" s="1420"/>
      <c r="NDE71" s="1420"/>
      <c r="NDF71" s="1420"/>
      <c r="NDG71" s="868"/>
      <c r="NDH71" s="615"/>
      <c r="NDI71" s="615"/>
      <c r="NDJ71" s="615"/>
      <c r="NDK71" s="869"/>
      <c r="NDL71" s="615"/>
      <c r="NDM71" s="615"/>
      <c r="NDN71" s="615"/>
      <c r="NDO71" s="615"/>
      <c r="NDP71" s="615"/>
      <c r="NDQ71" s="615"/>
      <c r="NDR71" s="615"/>
      <c r="NDS71" s="615"/>
      <c r="NDT71" s="615"/>
      <c r="NDU71" s="1420"/>
      <c r="NDV71" s="1420"/>
      <c r="NDW71" s="1420"/>
      <c r="NDX71" s="868"/>
      <c r="NDY71" s="615"/>
      <c r="NDZ71" s="615"/>
      <c r="NEA71" s="615"/>
      <c r="NEB71" s="869"/>
      <c r="NEC71" s="615"/>
      <c r="NED71" s="615"/>
      <c r="NEE71" s="615"/>
      <c r="NEF71" s="615"/>
      <c r="NEG71" s="615"/>
      <c r="NEH71" s="615"/>
      <c r="NEI71" s="615"/>
      <c r="NEJ71" s="615"/>
      <c r="NEK71" s="615"/>
      <c r="NEL71" s="1420"/>
      <c r="NEM71" s="1420"/>
      <c r="NEN71" s="1420"/>
      <c r="NEO71" s="868"/>
      <c r="NEP71" s="615"/>
      <c r="NEQ71" s="615"/>
      <c r="NER71" s="615"/>
      <c r="NES71" s="869"/>
      <c r="NET71" s="615"/>
      <c r="NEU71" s="615"/>
      <c r="NEV71" s="615"/>
      <c r="NEW71" s="615"/>
      <c r="NEX71" s="615"/>
      <c r="NEY71" s="615"/>
      <c r="NEZ71" s="615"/>
      <c r="NFA71" s="615"/>
      <c r="NFB71" s="615"/>
      <c r="NFC71" s="1420"/>
      <c r="NFD71" s="1420"/>
      <c r="NFE71" s="1420"/>
      <c r="NFF71" s="868"/>
      <c r="NFG71" s="615"/>
      <c r="NFH71" s="615"/>
      <c r="NFI71" s="615"/>
      <c r="NFJ71" s="869"/>
      <c r="NFK71" s="615"/>
      <c r="NFL71" s="615"/>
      <c r="NFM71" s="615"/>
      <c r="NFN71" s="615"/>
      <c r="NFO71" s="615"/>
      <c r="NFP71" s="615"/>
      <c r="NFQ71" s="615"/>
      <c r="NFR71" s="615"/>
      <c r="NFS71" s="615"/>
      <c r="NFT71" s="1420"/>
      <c r="NFU71" s="1420"/>
      <c r="NFV71" s="1420"/>
      <c r="NFW71" s="868"/>
      <c r="NFX71" s="615"/>
      <c r="NFY71" s="615"/>
      <c r="NFZ71" s="615"/>
      <c r="NGA71" s="869"/>
      <c r="NGB71" s="615"/>
      <c r="NGC71" s="615"/>
      <c r="NGD71" s="615"/>
      <c r="NGE71" s="615"/>
      <c r="NGF71" s="615"/>
      <c r="NGG71" s="615"/>
      <c r="NGH71" s="615"/>
      <c r="NGI71" s="615"/>
      <c r="NGJ71" s="615"/>
      <c r="NGK71" s="1420"/>
      <c r="NGL71" s="1420"/>
      <c r="NGM71" s="1420"/>
      <c r="NGN71" s="868"/>
      <c r="NGO71" s="615"/>
      <c r="NGP71" s="615"/>
      <c r="NGQ71" s="615"/>
      <c r="NGR71" s="869"/>
      <c r="NGS71" s="615"/>
      <c r="NGT71" s="615"/>
      <c r="NGU71" s="615"/>
      <c r="NGV71" s="615"/>
      <c r="NGW71" s="615"/>
      <c r="NGX71" s="615"/>
      <c r="NGY71" s="615"/>
      <c r="NGZ71" s="615"/>
      <c r="NHA71" s="615"/>
      <c r="NHB71" s="1420"/>
      <c r="NHC71" s="1420"/>
      <c r="NHD71" s="1420"/>
      <c r="NHE71" s="868"/>
      <c r="NHF71" s="615"/>
      <c r="NHG71" s="615"/>
      <c r="NHH71" s="615"/>
      <c r="NHI71" s="869"/>
      <c r="NHJ71" s="615"/>
      <c r="NHK71" s="615"/>
      <c r="NHL71" s="615"/>
      <c r="NHM71" s="615"/>
      <c r="NHN71" s="615"/>
      <c r="NHO71" s="615"/>
      <c r="NHP71" s="615"/>
      <c r="NHQ71" s="615"/>
      <c r="NHR71" s="615"/>
      <c r="NHS71" s="1420"/>
      <c r="NHT71" s="1420"/>
      <c r="NHU71" s="1420"/>
      <c r="NHV71" s="868"/>
      <c r="NHW71" s="615"/>
      <c r="NHX71" s="615"/>
      <c r="NHY71" s="615"/>
      <c r="NHZ71" s="869"/>
      <c r="NIA71" s="615"/>
      <c r="NIB71" s="615"/>
      <c r="NIC71" s="615"/>
      <c r="NID71" s="615"/>
      <c r="NIE71" s="615"/>
      <c r="NIF71" s="615"/>
      <c r="NIG71" s="615"/>
      <c r="NIH71" s="615"/>
      <c r="NII71" s="615"/>
      <c r="NIJ71" s="1420"/>
      <c r="NIK71" s="1420"/>
      <c r="NIL71" s="1420"/>
      <c r="NIM71" s="868"/>
      <c r="NIN71" s="615"/>
      <c r="NIO71" s="615"/>
      <c r="NIP71" s="615"/>
      <c r="NIQ71" s="869"/>
      <c r="NIR71" s="615"/>
      <c r="NIS71" s="615"/>
      <c r="NIT71" s="615"/>
      <c r="NIU71" s="615"/>
      <c r="NIV71" s="615"/>
      <c r="NIW71" s="615"/>
      <c r="NIX71" s="615"/>
      <c r="NIY71" s="615"/>
      <c r="NIZ71" s="615"/>
      <c r="NJA71" s="1420"/>
      <c r="NJB71" s="1420"/>
      <c r="NJC71" s="1420"/>
      <c r="NJD71" s="868"/>
      <c r="NJE71" s="615"/>
      <c r="NJF71" s="615"/>
      <c r="NJG71" s="615"/>
      <c r="NJH71" s="869"/>
      <c r="NJI71" s="615"/>
      <c r="NJJ71" s="615"/>
      <c r="NJK71" s="615"/>
      <c r="NJL71" s="615"/>
      <c r="NJM71" s="615"/>
      <c r="NJN71" s="615"/>
      <c r="NJO71" s="615"/>
      <c r="NJP71" s="615"/>
      <c r="NJQ71" s="615"/>
      <c r="NJR71" s="1420"/>
      <c r="NJS71" s="1420"/>
      <c r="NJT71" s="1420"/>
      <c r="NJU71" s="868"/>
      <c r="NJV71" s="615"/>
      <c r="NJW71" s="615"/>
      <c r="NJX71" s="615"/>
      <c r="NJY71" s="869"/>
      <c r="NJZ71" s="615"/>
      <c r="NKA71" s="615"/>
      <c r="NKB71" s="615"/>
      <c r="NKC71" s="615"/>
      <c r="NKD71" s="615"/>
      <c r="NKE71" s="615"/>
      <c r="NKF71" s="615"/>
      <c r="NKG71" s="615"/>
      <c r="NKH71" s="615"/>
      <c r="NKI71" s="1420"/>
      <c r="NKJ71" s="1420"/>
      <c r="NKK71" s="1420"/>
      <c r="NKL71" s="868"/>
      <c r="NKM71" s="615"/>
      <c r="NKN71" s="615"/>
      <c r="NKO71" s="615"/>
      <c r="NKP71" s="869"/>
      <c r="NKQ71" s="615"/>
      <c r="NKR71" s="615"/>
      <c r="NKS71" s="615"/>
      <c r="NKT71" s="615"/>
      <c r="NKU71" s="615"/>
      <c r="NKV71" s="615"/>
      <c r="NKW71" s="615"/>
      <c r="NKX71" s="615"/>
      <c r="NKY71" s="615"/>
      <c r="NKZ71" s="1420"/>
      <c r="NLA71" s="1420"/>
      <c r="NLB71" s="1420"/>
      <c r="NLC71" s="868"/>
      <c r="NLD71" s="615"/>
      <c r="NLE71" s="615"/>
      <c r="NLF71" s="615"/>
      <c r="NLG71" s="869"/>
      <c r="NLH71" s="615"/>
      <c r="NLI71" s="615"/>
      <c r="NLJ71" s="615"/>
      <c r="NLK71" s="615"/>
      <c r="NLL71" s="615"/>
      <c r="NLM71" s="615"/>
      <c r="NLN71" s="615"/>
      <c r="NLO71" s="615"/>
      <c r="NLP71" s="615"/>
      <c r="NLQ71" s="1420"/>
      <c r="NLR71" s="1420"/>
      <c r="NLS71" s="1420"/>
      <c r="NLT71" s="868"/>
      <c r="NLU71" s="615"/>
      <c r="NLV71" s="615"/>
      <c r="NLW71" s="615"/>
      <c r="NLX71" s="869"/>
      <c r="NLY71" s="615"/>
      <c r="NLZ71" s="615"/>
      <c r="NMA71" s="615"/>
      <c r="NMB71" s="615"/>
      <c r="NMC71" s="615"/>
      <c r="NMD71" s="615"/>
      <c r="NME71" s="615"/>
      <c r="NMF71" s="615"/>
      <c r="NMG71" s="615"/>
      <c r="NMH71" s="1420"/>
      <c r="NMI71" s="1420"/>
      <c r="NMJ71" s="1420"/>
      <c r="NMK71" s="868"/>
      <c r="NML71" s="615"/>
      <c r="NMM71" s="615"/>
      <c r="NMN71" s="615"/>
      <c r="NMO71" s="869"/>
      <c r="NMP71" s="615"/>
      <c r="NMQ71" s="615"/>
      <c r="NMR71" s="615"/>
      <c r="NMS71" s="615"/>
      <c r="NMT71" s="615"/>
      <c r="NMU71" s="615"/>
      <c r="NMV71" s="615"/>
      <c r="NMW71" s="615"/>
      <c r="NMX71" s="615"/>
      <c r="NMY71" s="1420"/>
      <c r="NMZ71" s="1420"/>
      <c r="NNA71" s="1420"/>
      <c r="NNB71" s="868"/>
      <c r="NNC71" s="615"/>
      <c r="NND71" s="615"/>
      <c r="NNE71" s="615"/>
      <c r="NNF71" s="869"/>
      <c r="NNG71" s="615"/>
      <c r="NNH71" s="615"/>
      <c r="NNI71" s="615"/>
      <c r="NNJ71" s="615"/>
      <c r="NNK71" s="615"/>
      <c r="NNL71" s="615"/>
      <c r="NNM71" s="615"/>
      <c r="NNN71" s="615"/>
      <c r="NNO71" s="615"/>
      <c r="NNP71" s="1420"/>
      <c r="NNQ71" s="1420"/>
      <c r="NNR71" s="1420"/>
      <c r="NNS71" s="868"/>
      <c r="NNT71" s="615"/>
      <c r="NNU71" s="615"/>
      <c r="NNV71" s="615"/>
      <c r="NNW71" s="869"/>
      <c r="NNX71" s="615"/>
      <c r="NNY71" s="615"/>
      <c r="NNZ71" s="615"/>
      <c r="NOA71" s="615"/>
      <c r="NOB71" s="615"/>
      <c r="NOC71" s="615"/>
      <c r="NOD71" s="615"/>
      <c r="NOE71" s="615"/>
      <c r="NOF71" s="615"/>
      <c r="NOG71" s="1420"/>
      <c r="NOH71" s="1420"/>
      <c r="NOI71" s="1420"/>
      <c r="NOJ71" s="868"/>
      <c r="NOK71" s="615"/>
      <c r="NOL71" s="615"/>
      <c r="NOM71" s="615"/>
      <c r="NON71" s="869"/>
      <c r="NOO71" s="615"/>
      <c r="NOP71" s="615"/>
      <c r="NOQ71" s="615"/>
      <c r="NOR71" s="615"/>
      <c r="NOS71" s="615"/>
      <c r="NOT71" s="615"/>
      <c r="NOU71" s="615"/>
      <c r="NOV71" s="615"/>
      <c r="NOW71" s="615"/>
      <c r="NOX71" s="1420"/>
      <c r="NOY71" s="1420"/>
      <c r="NOZ71" s="1420"/>
      <c r="NPA71" s="868"/>
      <c r="NPB71" s="615"/>
      <c r="NPC71" s="615"/>
      <c r="NPD71" s="615"/>
      <c r="NPE71" s="869"/>
      <c r="NPF71" s="615"/>
      <c r="NPG71" s="615"/>
      <c r="NPH71" s="615"/>
      <c r="NPI71" s="615"/>
      <c r="NPJ71" s="615"/>
      <c r="NPK71" s="615"/>
      <c r="NPL71" s="615"/>
      <c r="NPM71" s="615"/>
      <c r="NPN71" s="615"/>
      <c r="NPO71" s="1420"/>
      <c r="NPP71" s="1420"/>
      <c r="NPQ71" s="1420"/>
      <c r="NPR71" s="868"/>
      <c r="NPS71" s="615"/>
      <c r="NPT71" s="615"/>
      <c r="NPU71" s="615"/>
      <c r="NPV71" s="869"/>
      <c r="NPW71" s="615"/>
      <c r="NPX71" s="615"/>
      <c r="NPY71" s="615"/>
      <c r="NPZ71" s="615"/>
      <c r="NQA71" s="615"/>
      <c r="NQB71" s="615"/>
      <c r="NQC71" s="615"/>
      <c r="NQD71" s="615"/>
      <c r="NQE71" s="615"/>
      <c r="NQF71" s="1420"/>
      <c r="NQG71" s="1420"/>
      <c r="NQH71" s="1420"/>
      <c r="NQI71" s="868"/>
      <c r="NQJ71" s="615"/>
      <c r="NQK71" s="615"/>
      <c r="NQL71" s="615"/>
      <c r="NQM71" s="869"/>
      <c r="NQN71" s="615"/>
      <c r="NQO71" s="615"/>
      <c r="NQP71" s="615"/>
      <c r="NQQ71" s="615"/>
      <c r="NQR71" s="615"/>
      <c r="NQS71" s="615"/>
      <c r="NQT71" s="615"/>
      <c r="NQU71" s="615"/>
      <c r="NQV71" s="615"/>
      <c r="NQW71" s="1420"/>
      <c r="NQX71" s="1420"/>
      <c r="NQY71" s="1420"/>
      <c r="NQZ71" s="868"/>
      <c r="NRA71" s="615"/>
      <c r="NRB71" s="615"/>
      <c r="NRC71" s="615"/>
      <c r="NRD71" s="869"/>
      <c r="NRE71" s="615"/>
      <c r="NRF71" s="615"/>
      <c r="NRG71" s="615"/>
      <c r="NRH71" s="615"/>
      <c r="NRI71" s="615"/>
      <c r="NRJ71" s="615"/>
      <c r="NRK71" s="615"/>
      <c r="NRL71" s="615"/>
      <c r="NRM71" s="615"/>
      <c r="NRN71" s="1420"/>
      <c r="NRO71" s="1420"/>
      <c r="NRP71" s="1420"/>
      <c r="NRQ71" s="868"/>
      <c r="NRR71" s="615"/>
      <c r="NRS71" s="615"/>
      <c r="NRT71" s="615"/>
      <c r="NRU71" s="869"/>
      <c r="NRV71" s="615"/>
      <c r="NRW71" s="615"/>
      <c r="NRX71" s="615"/>
      <c r="NRY71" s="615"/>
      <c r="NRZ71" s="615"/>
      <c r="NSA71" s="615"/>
      <c r="NSB71" s="615"/>
      <c r="NSC71" s="615"/>
      <c r="NSD71" s="615"/>
      <c r="NSE71" s="1420"/>
      <c r="NSF71" s="1420"/>
      <c r="NSG71" s="1420"/>
      <c r="NSH71" s="868"/>
      <c r="NSI71" s="615"/>
      <c r="NSJ71" s="615"/>
      <c r="NSK71" s="615"/>
      <c r="NSL71" s="869"/>
      <c r="NSM71" s="615"/>
      <c r="NSN71" s="615"/>
      <c r="NSO71" s="615"/>
      <c r="NSP71" s="615"/>
      <c r="NSQ71" s="615"/>
      <c r="NSR71" s="615"/>
      <c r="NSS71" s="615"/>
      <c r="NST71" s="615"/>
      <c r="NSU71" s="615"/>
      <c r="NSV71" s="1420"/>
      <c r="NSW71" s="1420"/>
      <c r="NSX71" s="1420"/>
      <c r="NSY71" s="868"/>
      <c r="NSZ71" s="615"/>
      <c r="NTA71" s="615"/>
      <c r="NTB71" s="615"/>
      <c r="NTC71" s="869"/>
      <c r="NTD71" s="615"/>
      <c r="NTE71" s="615"/>
      <c r="NTF71" s="615"/>
      <c r="NTG71" s="615"/>
      <c r="NTH71" s="615"/>
      <c r="NTI71" s="615"/>
      <c r="NTJ71" s="615"/>
      <c r="NTK71" s="615"/>
      <c r="NTL71" s="615"/>
      <c r="NTM71" s="1420"/>
      <c r="NTN71" s="1420"/>
      <c r="NTO71" s="1420"/>
      <c r="NTP71" s="868"/>
      <c r="NTQ71" s="615"/>
      <c r="NTR71" s="615"/>
      <c r="NTS71" s="615"/>
      <c r="NTT71" s="869"/>
      <c r="NTU71" s="615"/>
      <c r="NTV71" s="615"/>
      <c r="NTW71" s="615"/>
      <c r="NTX71" s="615"/>
      <c r="NTY71" s="615"/>
      <c r="NTZ71" s="615"/>
      <c r="NUA71" s="615"/>
      <c r="NUB71" s="615"/>
      <c r="NUC71" s="615"/>
      <c r="NUD71" s="1420"/>
      <c r="NUE71" s="1420"/>
      <c r="NUF71" s="1420"/>
      <c r="NUG71" s="868"/>
      <c r="NUH71" s="615"/>
      <c r="NUI71" s="615"/>
      <c r="NUJ71" s="615"/>
      <c r="NUK71" s="869"/>
      <c r="NUL71" s="615"/>
      <c r="NUM71" s="615"/>
      <c r="NUN71" s="615"/>
      <c r="NUO71" s="615"/>
      <c r="NUP71" s="615"/>
      <c r="NUQ71" s="615"/>
      <c r="NUR71" s="615"/>
      <c r="NUS71" s="615"/>
      <c r="NUT71" s="615"/>
      <c r="NUU71" s="1420"/>
      <c r="NUV71" s="1420"/>
      <c r="NUW71" s="1420"/>
      <c r="NUX71" s="868"/>
      <c r="NUY71" s="615"/>
      <c r="NUZ71" s="615"/>
      <c r="NVA71" s="615"/>
      <c r="NVB71" s="869"/>
      <c r="NVC71" s="615"/>
      <c r="NVD71" s="615"/>
      <c r="NVE71" s="615"/>
      <c r="NVF71" s="615"/>
      <c r="NVG71" s="615"/>
      <c r="NVH71" s="615"/>
      <c r="NVI71" s="615"/>
      <c r="NVJ71" s="615"/>
      <c r="NVK71" s="615"/>
      <c r="NVL71" s="1420"/>
      <c r="NVM71" s="1420"/>
      <c r="NVN71" s="1420"/>
      <c r="NVO71" s="868"/>
      <c r="NVP71" s="615"/>
      <c r="NVQ71" s="615"/>
      <c r="NVR71" s="615"/>
      <c r="NVS71" s="869"/>
      <c r="NVT71" s="615"/>
      <c r="NVU71" s="615"/>
      <c r="NVV71" s="615"/>
      <c r="NVW71" s="615"/>
      <c r="NVX71" s="615"/>
      <c r="NVY71" s="615"/>
      <c r="NVZ71" s="615"/>
      <c r="NWA71" s="615"/>
      <c r="NWB71" s="615"/>
      <c r="NWC71" s="1420"/>
      <c r="NWD71" s="1420"/>
      <c r="NWE71" s="1420"/>
      <c r="NWF71" s="868"/>
      <c r="NWG71" s="615"/>
      <c r="NWH71" s="615"/>
      <c r="NWI71" s="615"/>
      <c r="NWJ71" s="869"/>
      <c r="NWK71" s="615"/>
      <c r="NWL71" s="615"/>
      <c r="NWM71" s="615"/>
      <c r="NWN71" s="615"/>
      <c r="NWO71" s="615"/>
      <c r="NWP71" s="615"/>
      <c r="NWQ71" s="615"/>
      <c r="NWR71" s="615"/>
      <c r="NWS71" s="615"/>
      <c r="NWT71" s="1420"/>
      <c r="NWU71" s="1420"/>
      <c r="NWV71" s="1420"/>
      <c r="NWW71" s="868"/>
      <c r="NWX71" s="615"/>
      <c r="NWY71" s="615"/>
      <c r="NWZ71" s="615"/>
      <c r="NXA71" s="869"/>
      <c r="NXB71" s="615"/>
      <c r="NXC71" s="615"/>
      <c r="NXD71" s="615"/>
      <c r="NXE71" s="615"/>
      <c r="NXF71" s="615"/>
      <c r="NXG71" s="615"/>
      <c r="NXH71" s="615"/>
      <c r="NXI71" s="615"/>
      <c r="NXJ71" s="615"/>
      <c r="NXK71" s="1420"/>
      <c r="NXL71" s="1420"/>
      <c r="NXM71" s="1420"/>
      <c r="NXN71" s="868"/>
      <c r="NXO71" s="615"/>
      <c r="NXP71" s="615"/>
      <c r="NXQ71" s="615"/>
      <c r="NXR71" s="869"/>
      <c r="NXS71" s="615"/>
      <c r="NXT71" s="615"/>
      <c r="NXU71" s="615"/>
      <c r="NXV71" s="615"/>
      <c r="NXW71" s="615"/>
      <c r="NXX71" s="615"/>
      <c r="NXY71" s="615"/>
      <c r="NXZ71" s="615"/>
      <c r="NYA71" s="615"/>
      <c r="NYB71" s="1420"/>
      <c r="NYC71" s="1420"/>
      <c r="NYD71" s="1420"/>
      <c r="NYE71" s="868"/>
      <c r="NYF71" s="615"/>
      <c r="NYG71" s="615"/>
      <c r="NYH71" s="615"/>
      <c r="NYI71" s="869"/>
      <c r="NYJ71" s="615"/>
      <c r="NYK71" s="615"/>
      <c r="NYL71" s="615"/>
      <c r="NYM71" s="615"/>
      <c r="NYN71" s="615"/>
      <c r="NYO71" s="615"/>
      <c r="NYP71" s="615"/>
      <c r="NYQ71" s="615"/>
      <c r="NYR71" s="615"/>
      <c r="NYS71" s="1420"/>
      <c r="NYT71" s="1420"/>
      <c r="NYU71" s="1420"/>
      <c r="NYV71" s="868"/>
      <c r="NYW71" s="615"/>
      <c r="NYX71" s="615"/>
      <c r="NYY71" s="615"/>
      <c r="NYZ71" s="869"/>
      <c r="NZA71" s="615"/>
      <c r="NZB71" s="615"/>
      <c r="NZC71" s="615"/>
      <c r="NZD71" s="615"/>
      <c r="NZE71" s="615"/>
      <c r="NZF71" s="615"/>
      <c r="NZG71" s="615"/>
      <c r="NZH71" s="615"/>
      <c r="NZI71" s="615"/>
      <c r="NZJ71" s="1420"/>
      <c r="NZK71" s="1420"/>
      <c r="NZL71" s="1420"/>
      <c r="NZM71" s="868"/>
      <c r="NZN71" s="615"/>
      <c r="NZO71" s="615"/>
      <c r="NZP71" s="615"/>
      <c r="NZQ71" s="869"/>
      <c r="NZR71" s="615"/>
      <c r="NZS71" s="615"/>
      <c r="NZT71" s="615"/>
      <c r="NZU71" s="615"/>
      <c r="NZV71" s="615"/>
      <c r="NZW71" s="615"/>
      <c r="NZX71" s="615"/>
      <c r="NZY71" s="615"/>
      <c r="NZZ71" s="615"/>
      <c r="OAA71" s="1420"/>
      <c r="OAB71" s="1420"/>
      <c r="OAC71" s="1420"/>
      <c r="OAD71" s="868"/>
      <c r="OAE71" s="615"/>
      <c r="OAF71" s="615"/>
      <c r="OAG71" s="615"/>
      <c r="OAH71" s="869"/>
      <c r="OAI71" s="615"/>
      <c r="OAJ71" s="615"/>
      <c r="OAK71" s="615"/>
      <c r="OAL71" s="615"/>
      <c r="OAM71" s="615"/>
      <c r="OAN71" s="615"/>
      <c r="OAO71" s="615"/>
      <c r="OAP71" s="615"/>
      <c r="OAQ71" s="615"/>
      <c r="OAR71" s="1420"/>
      <c r="OAS71" s="1420"/>
      <c r="OAT71" s="1420"/>
      <c r="OAU71" s="868"/>
      <c r="OAV71" s="615"/>
      <c r="OAW71" s="615"/>
      <c r="OAX71" s="615"/>
      <c r="OAY71" s="869"/>
      <c r="OAZ71" s="615"/>
      <c r="OBA71" s="615"/>
      <c r="OBB71" s="615"/>
      <c r="OBC71" s="615"/>
      <c r="OBD71" s="615"/>
      <c r="OBE71" s="615"/>
      <c r="OBF71" s="615"/>
      <c r="OBG71" s="615"/>
      <c r="OBH71" s="615"/>
      <c r="OBI71" s="1420"/>
      <c r="OBJ71" s="1420"/>
      <c r="OBK71" s="1420"/>
      <c r="OBL71" s="868"/>
      <c r="OBM71" s="615"/>
      <c r="OBN71" s="615"/>
      <c r="OBO71" s="615"/>
      <c r="OBP71" s="869"/>
      <c r="OBQ71" s="615"/>
      <c r="OBR71" s="615"/>
      <c r="OBS71" s="615"/>
      <c r="OBT71" s="615"/>
      <c r="OBU71" s="615"/>
      <c r="OBV71" s="615"/>
      <c r="OBW71" s="615"/>
      <c r="OBX71" s="615"/>
      <c r="OBY71" s="615"/>
      <c r="OBZ71" s="1420"/>
      <c r="OCA71" s="1420"/>
      <c r="OCB71" s="1420"/>
      <c r="OCC71" s="868"/>
      <c r="OCD71" s="615"/>
      <c r="OCE71" s="615"/>
      <c r="OCF71" s="615"/>
      <c r="OCG71" s="869"/>
      <c r="OCH71" s="615"/>
      <c r="OCI71" s="615"/>
      <c r="OCJ71" s="615"/>
      <c r="OCK71" s="615"/>
      <c r="OCL71" s="615"/>
      <c r="OCM71" s="615"/>
      <c r="OCN71" s="615"/>
      <c r="OCO71" s="615"/>
      <c r="OCP71" s="615"/>
      <c r="OCQ71" s="1420"/>
      <c r="OCR71" s="1420"/>
      <c r="OCS71" s="1420"/>
      <c r="OCT71" s="868"/>
      <c r="OCU71" s="615"/>
      <c r="OCV71" s="615"/>
      <c r="OCW71" s="615"/>
      <c r="OCX71" s="869"/>
      <c r="OCY71" s="615"/>
      <c r="OCZ71" s="615"/>
      <c r="ODA71" s="615"/>
      <c r="ODB71" s="615"/>
      <c r="ODC71" s="615"/>
      <c r="ODD71" s="615"/>
      <c r="ODE71" s="615"/>
      <c r="ODF71" s="615"/>
      <c r="ODG71" s="615"/>
      <c r="ODH71" s="1420"/>
      <c r="ODI71" s="1420"/>
      <c r="ODJ71" s="1420"/>
      <c r="ODK71" s="868"/>
      <c r="ODL71" s="615"/>
      <c r="ODM71" s="615"/>
      <c r="ODN71" s="615"/>
      <c r="ODO71" s="869"/>
      <c r="ODP71" s="615"/>
      <c r="ODQ71" s="615"/>
      <c r="ODR71" s="615"/>
      <c r="ODS71" s="615"/>
      <c r="ODT71" s="615"/>
      <c r="ODU71" s="615"/>
      <c r="ODV71" s="615"/>
      <c r="ODW71" s="615"/>
      <c r="ODX71" s="615"/>
      <c r="ODY71" s="1420"/>
      <c r="ODZ71" s="1420"/>
      <c r="OEA71" s="1420"/>
      <c r="OEB71" s="868"/>
      <c r="OEC71" s="615"/>
      <c r="OED71" s="615"/>
      <c r="OEE71" s="615"/>
      <c r="OEF71" s="869"/>
      <c r="OEG71" s="615"/>
      <c r="OEH71" s="615"/>
      <c r="OEI71" s="615"/>
      <c r="OEJ71" s="615"/>
      <c r="OEK71" s="615"/>
      <c r="OEL71" s="615"/>
      <c r="OEM71" s="615"/>
      <c r="OEN71" s="615"/>
      <c r="OEO71" s="615"/>
      <c r="OEP71" s="1420"/>
      <c r="OEQ71" s="1420"/>
      <c r="OER71" s="1420"/>
      <c r="OES71" s="868"/>
      <c r="OET71" s="615"/>
      <c r="OEU71" s="615"/>
      <c r="OEV71" s="615"/>
      <c r="OEW71" s="869"/>
      <c r="OEX71" s="615"/>
      <c r="OEY71" s="615"/>
      <c r="OEZ71" s="615"/>
      <c r="OFA71" s="615"/>
      <c r="OFB71" s="615"/>
      <c r="OFC71" s="615"/>
      <c r="OFD71" s="615"/>
      <c r="OFE71" s="615"/>
      <c r="OFF71" s="615"/>
      <c r="OFG71" s="1420"/>
      <c r="OFH71" s="1420"/>
      <c r="OFI71" s="1420"/>
      <c r="OFJ71" s="868"/>
      <c r="OFK71" s="615"/>
      <c r="OFL71" s="615"/>
      <c r="OFM71" s="615"/>
      <c r="OFN71" s="869"/>
      <c r="OFO71" s="615"/>
      <c r="OFP71" s="615"/>
      <c r="OFQ71" s="615"/>
      <c r="OFR71" s="615"/>
      <c r="OFS71" s="615"/>
      <c r="OFT71" s="615"/>
      <c r="OFU71" s="615"/>
      <c r="OFV71" s="615"/>
      <c r="OFW71" s="615"/>
      <c r="OFX71" s="1420"/>
      <c r="OFY71" s="1420"/>
      <c r="OFZ71" s="1420"/>
      <c r="OGA71" s="868"/>
      <c r="OGB71" s="615"/>
      <c r="OGC71" s="615"/>
      <c r="OGD71" s="615"/>
      <c r="OGE71" s="869"/>
      <c r="OGF71" s="615"/>
      <c r="OGG71" s="615"/>
      <c r="OGH71" s="615"/>
      <c r="OGI71" s="615"/>
      <c r="OGJ71" s="615"/>
      <c r="OGK71" s="615"/>
      <c r="OGL71" s="615"/>
      <c r="OGM71" s="615"/>
      <c r="OGN71" s="615"/>
      <c r="OGO71" s="1420"/>
      <c r="OGP71" s="1420"/>
      <c r="OGQ71" s="1420"/>
      <c r="OGR71" s="868"/>
      <c r="OGS71" s="615"/>
      <c r="OGT71" s="615"/>
      <c r="OGU71" s="615"/>
      <c r="OGV71" s="869"/>
      <c r="OGW71" s="615"/>
      <c r="OGX71" s="615"/>
      <c r="OGY71" s="615"/>
      <c r="OGZ71" s="615"/>
      <c r="OHA71" s="615"/>
      <c r="OHB71" s="615"/>
      <c r="OHC71" s="615"/>
      <c r="OHD71" s="615"/>
      <c r="OHE71" s="615"/>
      <c r="OHF71" s="1420"/>
      <c r="OHG71" s="1420"/>
      <c r="OHH71" s="1420"/>
      <c r="OHI71" s="868"/>
      <c r="OHJ71" s="615"/>
      <c r="OHK71" s="615"/>
      <c r="OHL71" s="615"/>
      <c r="OHM71" s="869"/>
      <c r="OHN71" s="615"/>
      <c r="OHO71" s="615"/>
      <c r="OHP71" s="615"/>
      <c r="OHQ71" s="615"/>
      <c r="OHR71" s="615"/>
      <c r="OHS71" s="615"/>
      <c r="OHT71" s="615"/>
      <c r="OHU71" s="615"/>
      <c r="OHV71" s="615"/>
      <c r="OHW71" s="1420"/>
      <c r="OHX71" s="1420"/>
      <c r="OHY71" s="1420"/>
      <c r="OHZ71" s="868"/>
      <c r="OIA71" s="615"/>
      <c r="OIB71" s="615"/>
      <c r="OIC71" s="615"/>
      <c r="OID71" s="869"/>
      <c r="OIE71" s="615"/>
      <c r="OIF71" s="615"/>
      <c r="OIG71" s="615"/>
      <c r="OIH71" s="615"/>
      <c r="OII71" s="615"/>
      <c r="OIJ71" s="615"/>
      <c r="OIK71" s="615"/>
      <c r="OIL71" s="615"/>
      <c r="OIM71" s="615"/>
      <c r="OIN71" s="1420"/>
      <c r="OIO71" s="1420"/>
      <c r="OIP71" s="1420"/>
      <c r="OIQ71" s="868"/>
      <c r="OIR71" s="615"/>
      <c r="OIS71" s="615"/>
      <c r="OIT71" s="615"/>
      <c r="OIU71" s="869"/>
      <c r="OIV71" s="615"/>
      <c r="OIW71" s="615"/>
      <c r="OIX71" s="615"/>
      <c r="OIY71" s="615"/>
      <c r="OIZ71" s="615"/>
      <c r="OJA71" s="615"/>
      <c r="OJB71" s="615"/>
      <c r="OJC71" s="615"/>
      <c r="OJD71" s="615"/>
      <c r="OJE71" s="1420"/>
      <c r="OJF71" s="1420"/>
      <c r="OJG71" s="1420"/>
      <c r="OJH71" s="868"/>
      <c r="OJI71" s="615"/>
      <c r="OJJ71" s="615"/>
      <c r="OJK71" s="615"/>
      <c r="OJL71" s="869"/>
      <c r="OJM71" s="615"/>
      <c r="OJN71" s="615"/>
      <c r="OJO71" s="615"/>
      <c r="OJP71" s="615"/>
      <c r="OJQ71" s="615"/>
      <c r="OJR71" s="615"/>
      <c r="OJS71" s="615"/>
      <c r="OJT71" s="615"/>
      <c r="OJU71" s="615"/>
      <c r="OJV71" s="1420"/>
      <c r="OJW71" s="1420"/>
      <c r="OJX71" s="1420"/>
      <c r="OJY71" s="868"/>
      <c r="OJZ71" s="615"/>
      <c r="OKA71" s="615"/>
      <c r="OKB71" s="615"/>
      <c r="OKC71" s="869"/>
      <c r="OKD71" s="615"/>
      <c r="OKE71" s="615"/>
      <c r="OKF71" s="615"/>
      <c r="OKG71" s="615"/>
      <c r="OKH71" s="615"/>
      <c r="OKI71" s="615"/>
      <c r="OKJ71" s="615"/>
      <c r="OKK71" s="615"/>
      <c r="OKL71" s="615"/>
      <c r="OKM71" s="1420"/>
      <c r="OKN71" s="1420"/>
      <c r="OKO71" s="1420"/>
      <c r="OKP71" s="868"/>
      <c r="OKQ71" s="615"/>
      <c r="OKR71" s="615"/>
      <c r="OKS71" s="615"/>
      <c r="OKT71" s="869"/>
      <c r="OKU71" s="615"/>
      <c r="OKV71" s="615"/>
      <c r="OKW71" s="615"/>
      <c r="OKX71" s="615"/>
      <c r="OKY71" s="615"/>
      <c r="OKZ71" s="615"/>
      <c r="OLA71" s="615"/>
      <c r="OLB71" s="615"/>
      <c r="OLC71" s="615"/>
      <c r="OLD71" s="1420"/>
      <c r="OLE71" s="1420"/>
      <c r="OLF71" s="1420"/>
      <c r="OLG71" s="868"/>
      <c r="OLH71" s="615"/>
      <c r="OLI71" s="615"/>
      <c r="OLJ71" s="615"/>
      <c r="OLK71" s="869"/>
      <c r="OLL71" s="615"/>
      <c r="OLM71" s="615"/>
      <c r="OLN71" s="615"/>
      <c r="OLO71" s="615"/>
      <c r="OLP71" s="615"/>
      <c r="OLQ71" s="615"/>
      <c r="OLR71" s="615"/>
      <c r="OLS71" s="615"/>
      <c r="OLT71" s="615"/>
      <c r="OLU71" s="1420"/>
      <c r="OLV71" s="1420"/>
      <c r="OLW71" s="1420"/>
      <c r="OLX71" s="868"/>
      <c r="OLY71" s="615"/>
      <c r="OLZ71" s="615"/>
      <c r="OMA71" s="615"/>
      <c r="OMB71" s="869"/>
      <c r="OMC71" s="615"/>
      <c r="OMD71" s="615"/>
      <c r="OME71" s="615"/>
      <c r="OMF71" s="615"/>
      <c r="OMG71" s="615"/>
      <c r="OMH71" s="615"/>
      <c r="OMI71" s="615"/>
      <c r="OMJ71" s="615"/>
      <c r="OMK71" s="615"/>
      <c r="OML71" s="1420"/>
      <c r="OMM71" s="1420"/>
      <c r="OMN71" s="1420"/>
      <c r="OMO71" s="868"/>
      <c r="OMP71" s="615"/>
      <c r="OMQ71" s="615"/>
      <c r="OMR71" s="615"/>
      <c r="OMS71" s="869"/>
      <c r="OMT71" s="615"/>
      <c r="OMU71" s="615"/>
      <c r="OMV71" s="615"/>
      <c r="OMW71" s="615"/>
      <c r="OMX71" s="615"/>
      <c r="OMY71" s="615"/>
      <c r="OMZ71" s="615"/>
      <c r="ONA71" s="615"/>
      <c r="ONB71" s="615"/>
      <c r="ONC71" s="1420"/>
      <c r="OND71" s="1420"/>
      <c r="ONE71" s="1420"/>
      <c r="ONF71" s="868"/>
      <c r="ONG71" s="615"/>
      <c r="ONH71" s="615"/>
      <c r="ONI71" s="615"/>
      <c r="ONJ71" s="869"/>
      <c r="ONK71" s="615"/>
      <c r="ONL71" s="615"/>
      <c r="ONM71" s="615"/>
      <c r="ONN71" s="615"/>
      <c r="ONO71" s="615"/>
      <c r="ONP71" s="615"/>
      <c r="ONQ71" s="615"/>
      <c r="ONR71" s="615"/>
      <c r="ONS71" s="615"/>
      <c r="ONT71" s="1420"/>
      <c r="ONU71" s="1420"/>
      <c r="ONV71" s="1420"/>
      <c r="ONW71" s="868"/>
      <c r="ONX71" s="615"/>
      <c r="ONY71" s="615"/>
      <c r="ONZ71" s="615"/>
      <c r="OOA71" s="869"/>
      <c r="OOB71" s="615"/>
      <c r="OOC71" s="615"/>
      <c r="OOD71" s="615"/>
      <c r="OOE71" s="615"/>
      <c r="OOF71" s="615"/>
      <c r="OOG71" s="615"/>
      <c r="OOH71" s="615"/>
      <c r="OOI71" s="615"/>
      <c r="OOJ71" s="615"/>
      <c r="OOK71" s="1420"/>
      <c r="OOL71" s="1420"/>
      <c r="OOM71" s="1420"/>
      <c r="OON71" s="868"/>
      <c r="OOO71" s="615"/>
      <c r="OOP71" s="615"/>
      <c r="OOQ71" s="615"/>
      <c r="OOR71" s="869"/>
      <c r="OOS71" s="615"/>
      <c r="OOT71" s="615"/>
      <c r="OOU71" s="615"/>
      <c r="OOV71" s="615"/>
      <c r="OOW71" s="615"/>
      <c r="OOX71" s="615"/>
      <c r="OOY71" s="615"/>
      <c r="OOZ71" s="615"/>
      <c r="OPA71" s="615"/>
      <c r="OPB71" s="1420"/>
      <c r="OPC71" s="1420"/>
      <c r="OPD71" s="1420"/>
      <c r="OPE71" s="868"/>
      <c r="OPF71" s="615"/>
      <c r="OPG71" s="615"/>
      <c r="OPH71" s="615"/>
      <c r="OPI71" s="869"/>
      <c r="OPJ71" s="615"/>
      <c r="OPK71" s="615"/>
      <c r="OPL71" s="615"/>
      <c r="OPM71" s="615"/>
      <c r="OPN71" s="615"/>
      <c r="OPO71" s="615"/>
      <c r="OPP71" s="615"/>
      <c r="OPQ71" s="615"/>
      <c r="OPR71" s="615"/>
      <c r="OPS71" s="1420"/>
      <c r="OPT71" s="1420"/>
      <c r="OPU71" s="1420"/>
      <c r="OPV71" s="868"/>
      <c r="OPW71" s="615"/>
      <c r="OPX71" s="615"/>
      <c r="OPY71" s="615"/>
      <c r="OPZ71" s="869"/>
      <c r="OQA71" s="615"/>
      <c r="OQB71" s="615"/>
      <c r="OQC71" s="615"/>
      <c r="OQD71" s="615"/>
      <c r="OQE71" s="615"/>
      <c r="OQF71" s="615"/>
      <c r="OQG71" s="615"/>
      <c r="OQH71" s="615"/>
      <c r="OQI71" s="615"/>
      <c r="OQJ71" s="1420"/>
      <c r="OQK71" s="1420"/>
      <c r="OQL71" s="1420"/>
      <c r="OQM71" s="868"/>
      <c r="OQN71" s="615"/>
      <c r="OQO71" s="615"/>
      <c r="OQP71" s="615"/>
      <c r="OQQ71" s="869"/>
      <c r="OQR71" s="615"/>
      <c r="OQS71" s="615"/>
      <c r="OQT71" s="615"/>
      <c r="OQU71" s="615"/>
      <c r="OQV71" s="615"/>
      <c r="OQW71" s="615"/>
      <c r="OQX71" s="615"/>
      <c r="OQY71" s="615"/>
      <c r="OQZ71" s="615"/>
      <c r="ORA71" s="1420"/>
      <c r="ORB71" s="1420"/>
      <c r="ORC71" s="1420"/>
      <c r="ORD71" s="868"/>
      <c r="ORE71" s="615"/>
      <c r="ORF71" s="615"/>
      <c r="ORG71" s="615"/>
      <c r="ORH71" s="869"/>
      <c r="ORI71" s="615"/>
      <c r="ORJ71" s="615"/>
      <c r="ORK71" s="615"/>
      <c r="ORL71" s="615"/>
      <c r="ORM71" s="615"/>
      <c r="ORN71" s="615"/>
      <c r="ORO71" s="615"/>
      <c r="ORP71" s="615"/>
      <c r="ORQ71" s="615"/>
      <c r="ORR71" s="1420"/>
      <c r="ORS71" s="1420"/>
      <c r="ORT71" s="1420"/>
      <c r="ORU71" s="868"/>
      <c r="ORV71" s="615"/>
      <c r="ORW71" s="615"/>
      <c r="ORX71" s="615"/>
      <c r="ORY71" s="869"/>
      <c r="ORZ71" s="615"/>
      <c r="OSA71" s="615"/>
      <c r="OSB71" s="615"/>
      <c r="OSC71" s="615"/>
      <c r="OSD71" s="615"/>
      <c r="OSE71" s="615"/>
      <c r="OSF71" s="615"/>
      <c r="OSG71" s="615"/>
      <c r="OSH71" s="615"/>
      <c r="OSI71" s="1420"/>
      <c r="OSJ71" s="1420"/>
      <c r="OSK71" s="1420"/>
      <c r="OSL71" s="868"/>
      <c r="OSM71" s="615"/>
      <c r="OSN71" s="615"/>
      <c r="OSO71" s="615"/>
      <c r="OSP71" s="869"/>
      <c r="OSQ71" s="615"/>
      <c r="OSR71" s="615"/>
      <c r="OSS71" s="615"/>
      <c r="OST71" s="615"/>
      <c r="OSU71" s="615"/>
      <c r="OSV71" s="615"/>
      <c r="OSW71" s="615"/>
      <c r="OSX71" s="615"/>
      <c r="OSY71" s="615"/>
      <c r="OSZ71" s="1420"/>
      <c r="OTA71" s="1420"/>
      <c r="OTB71" s="1420"/>
      <c r="OTC71" s="868"/>
      <c r="OTD71" s="615"/>
      <c r="OTE71" s="615"/>
      <c r="OTF71" s="615"/>
      <c r="OTG71" s="869"/>
      <c r="OTH71" s="615"/>
      <c r="OTI71" s="615"/>
      <c r="OTJ71" s="615"/>
      <c r="OTK71" s="615"/>
      <c r="OTL71" s="615"/>
      <c r="OTM71" s="615"/>
      <c r="OTN71" s="615"/>
      <c r="OTO71" s="615"/>
      <c r="OTP71" s="615"/>
      <c r="OTQ71" s="1420"/>
      <c r="OTR71" s="1420"/>
      <c r="OTS71" s="1420"/>
      <c r="OTT71" s="868"/>
      <c r="OTU71" s="615"/>
      <c r="OTV71" s="615"/>
      <c r="OTW71" s="615"/>
      <c r="OTX71" s="869"/>
      <c r="OTY71" s="615"/>
      <c r="OTZ71" s="615"/>
      <c r="OUA71" s="615"/>
      <c r="OUB71" s="615"/>
      <c r="OUC71" s="615"/>
      <c r="OUD71" s="615"/>
      <c r="OUE71" s="615"/>
      <c r="OUF71" s="615"/>
      <c r="OUG71" s="615"/>
      <c r="OUH71" s="1420"/>
      <c r="OUI71" s="1420"/>
      <c r="OUJ71" s="1420"/>
      <c r="OUK71" s="868"/>
      <c r="OUL71" s="615"/>
      <c r="OUM71" s="615"/>
      <c r="OUN71" s="615"/>
      <c r="OUO71" s="869"/>
      <c r="OUP71" s="615"/>
      <c r="OUQ71" s="615"/>
      <c r="OUR71" s="615"/>
      <c r="OUS71" s="615"/>
      <c r="OUT71" s="615"/>
      <c r="OUU71" s="615"/>
      <c r="OUV71" s="615"/>
      <c r="OUW71" s="615"/>
      <c r="OUX71" s="615"/>
      <c r="OUY71" s="1420"/>
      <c r="OUZ71" s="1420"/>
      <c r="OVA71" s="1420"/>
      <c r="OVB71" s="868"/>
      <c r="OVC71" s="615"/>
      <c r="OVD71" s="615"/>
      <c r="OVE71" s="615"/>
      <c r="OVF71" s="869"/>
      <c r="OVG71" s="615"/>
      <c r="OVH71" s="615"/>
      <c r="OVI71" s="615"/>
      <c r="OVJ71" s="615"/>
      <c r="OVK71" s="615"/>
      <c r="OVL71" s="615"/>
      <c r="OVM71" s="615"/>
      <c r="OVN71" s="615"/>
      <c r="OVO71" s="615"/>
      <c r="OVP71" s="1420"/>
      <c r="OVQ71" s="1420"/>
      <c r="OVR71" s="1420"/>
      <c r="OVS71" s="868"/>
      <c r="OVT71" s="615"/>
      <c r="OVU71" s="615"/>
      <c r="OVV71" s="615"/>
      <c r="OVW71" s="869"/>
      <c r="OVX71" s="615"/>
      <c r="OVY71" s="615"/>
      <c r="OVZ71" s="615"/>
      <c r="OWA71" s="615"/>
      <c r="OWB71" s="615"/>
      <c r="OWC71" s="615"/>
      <c r="OWD71" s="615"/>
      <c r="OWE71" s="615"/>
      <c r="OWF71" s="615"/>
      <c r="OWG71" s="1420"/>
      <c r="OWH71" s="1420"/>
      <c r="OWI71" s="1420"/>
      <c r="OWJ71" s="868"/>
      <c r="OWK71" s="615"/>
      <c r="OWL71" s="615"/>
      <c r="OWM71" s="615"/>
      <c r="OWN71" s="869"/>
      <c r="OWO71" s="615"/>
      <c r="OWP71" s="615"/>
      <c r="OWQ71" s="615"/>
      <c r="OWR71" s="615"/>
      <c r="OWS71" s="615"/>
      <c r="OWT71" s="615"/>
      <c r="OWU71" s="615"/>
      <c r="OWV71" s="615"/>
      <c r="OWW71" s="615"/>
      <c r="OWX71" s="1420"/>
      <c r="OWY71" s="1420"/>
      <c r="OWZ71" s="1420"/>
      <c r="OXA71" s="868"/>
      <c r="OXB71" s="615"/>
      <c r="OXC71" s="615"/>
      <c r="OXD71" s="615"/>
      <c r="OXE71" s="869"/>
      <c r="OXF71" s="615"/>
      <c r="OXG71" s="615"/>
      <c r="OXH71" s="615"/>
      <c r="OXI71" s="615"/>
      <c r="OXJ71" s="615"/>
      <c r="OXK71" s="615"/>
      <c r="OXL71" s="615"/>
      <c r="OXM71" s="615"/>
      <c r="OXN71" s="615"/>
      <c r="OXO71" s="1420"/>
      <c r="OXP71" s="1420"/>
      <c r="OXQ71" s="1420"/>
      <c r="OXR71" s="868"/>
      <c r="OXS71" s="615"/>
      <c r="OXT71" s="615"/>
      <c r="OXU71" s="615"/>
      <c r="OXV71" s="869"/>
      <c r="OXW71" s="615"/>
      <c r="OXX71" s="615"/>
      <c r="OXY71" s="615"/>
      <c r="OXZ71" s="615"/>
      <c r="OYA71" s="615"/>
      <c r="OYB71" s="615"/>
      <c r="OYC71" s="615"/>
      <c r="OYD71" s="615"/>
      <c r="OYE71" s="615"/>
      <c r="OYF71" s="1420"/>
      <c r="OYG71" s="1420"/>
      <c r="OYH71" s="1420"/>
      <c r="OYI71" s="868"/>
      <c r="OYJ71" s="615"/>
      <c r="OYK71" s="615"/>
      <c r="OYL71" s="615"/>
      <c r="OYM71" s="869"/>
      <c r="OYN71" s="615"/>
      <c r="OYO71" s="615"/>
      <c r="OYP71" s="615"/>
      <c r="OYQ71" s="615"/>
      <c r="OYR71" s="615"/>
      <c r="OYS71" s="615"/>
      <c r="OYT71" s="615"/>
      <c r="OYU71" s="615"/>
      <c r="OYV71" s="615"/>
      <c r="OYW71" s="1420"/>
      <c r="OYX71" s="1420"/>
      <c r="OYY71" s="1420"/>
      <c r="OYZ71" s="868"/>
      <c r="OZA71" s="615"/>
      <c r="OZB71" s="615"/>
      <c r="OZC71" s="615"/>
      <c r="OZD71" s="869"/>
      <c r="OZE71" s="615"/>
      <c r="OZF71" s="615"/>
      <c r="OZG71" s="615"/>
      <c r="OZH71" s="615"/>
      <c r="OZI71" s="615"/>
      <c r="OZJ71" s="615"/>
      <c r="OZK71" s="615"/>
      <c r="OZL71" s="615"/>
      <c r="OZM71" s="615"/>
      <c r="OZN71" s="1420"/>
      <c r="OZO71" s="1420"/>
      <c r="OZP71" s="1420"/>
      <c r="OZQ71" s="868"/>
      <c r="OZR71" s="615"/>
      <c r="OZS71" s="615"/>
      <c r="OZT71" s="615"/>
      <c r="OZU71" s="869"/>
      <c r="OZV71" s="615"/>
      <c r="OZW71" s="615"/>
      <c r="OZX71" s="615"/>
      <c r="OZY71" s="615"/>
      <c r="OZZ71" s="615"/>
      <c r="PAA71" s="615"/>
      <c r="PAB71" s="615"/>
      <c r="PAC71" s="615"/>
      <c r="PAD71" s="615"/>
      <c r="PAE71" s="1420"/>
      <c r="PAF71" s="1420"/>
      <c r="PAG71" s="1420"/>
      <c r="PAH71" s="868"/>
      <c r="PAI71" s="615"/>
      <c r="PAJ71" s="615"/>
      <c r="PAK71" s="615"/>
      <c r="PAL71" s="869"/>
      <c r="PAM71" s="615"/>
      <c r="PAN71" s="615"/>
      <c r="PAO71" s="615"/>
      <c r="PAP71" s="615"/>
      <c r="PAQ71" s="615"/>
      <c r="PAR71" s="615"/>
      <c r="PAS71" s="615"/>
      <c r="PAT71" s="615"/>
      <c r="PAU71" s="615"/>
      <c r="PAV71" s="1420"/>
      <c r="PAW71" s="1420"/>
      <c r="PAX71" s="1420"/>
      <c r="PAY71" s="868"/>
      <c r="PAZ71" s="615"/>
      <c r="PBA71" s="615"/>
      <c r="PBB71" s="615"/>
      <c r="PBC71" s="869"/>
      <c r="PBD71" s="615"/>
      <c r="PBE71" s="615"/>
      <c r="PBF71" s="615"/>
      <c r="PBG71" s="615"/>
      <c r="PBH71" s="615"/>
      <c r="PBI71" s="615"/>
      <c r="PBJ71" s="615"/>
      <c r="PBK71" s="615"/>
      <c r="PBL71" s="615"/>
      <c r="PBM71" s="1420"/>
      <c r="PBN71" s="1420"/>
      <c r="PBO71" s="1420"/>
      <c r="PBP71" s="868"/>
      <c r="PBQ71" s="615"/>
      <c r="PBR71" s="615"/>
      <c r="PBS71" s="615"/>
      <c r="PBT71" s="869"/>
      <c r="PBU71" s="615"/>
      <c r="PBV71" s="615"/>
      <c r="PBW71" s="615"/>
      <c r="PBX71" s="615"/>
      <c r="PBY71" s="615"/>
      <c r="PBZ71" s="615"/>
      <c r="PCA71" s="615"/>
      <c r="PCB71" s="615"/>
      <c r="PCC71" s="615"/>
      <c r="PCD71" s="1420"/>
      <c r="PCE71" s="1420"/>
      <c r="PCF71" s="1420"/>
      <c r="PCG71" s="868"/>
      <c r="PCH71" s="615"/>
      <c r="PCI71" s="615"/>
      <c r="PCJ71" s="615"/>
      <c r="PCK71" s="869"/>
      <c r="PCL71" s="615"/>
      <c r="PCM71" s="615"/>
      <c r="PCN71" s="615"/>
      <c r="PCO71" s="615"/>
      <c r="PCP71" s="615"/>
      <c r="PCQ71" s="615"/>
      <c r="PCR71" s="615"/>
      <c r="PCS71" s="615"/>
      <c r="PCT71" s="615"/>
      <c r="PCU71" s="1420"/>
      <c r="PCV71" s="1420"/>
      <c r="PCW71" s="1420"/>
      <c r="PCX71" s="868"/>
      <c r="PCY71" s="615"/>
      <c r="PCZ71" s="615"/>
      <c r="PDA71" s="615"/>
      <c r="PDB71" s="869"/>
      <c r="PDC71" s="615"/>
      <c r="PDD71" s="615"/>
      <c r="PDE71" s="615"/>
      <c r="PDF71" s="615"/>
      <c r="PDG71" s="615"/>
      <c r="PDH71" s="615"/>
      <c r="PDI71" s="615"/>
      <c r="PDJ71" s="615"/>
      <c r="PDK71" s="615"/>
      <c r="PDL71" s="1420"/>
      <c r="PDM71" s="1420"/>
      <c r="PDN71" s="1420"/>
      <c r="PDO71" s="868"/>
      <c r="PDP71" s="615"/>
      <c r="PDQ71" s="615"/>
      <c r="PDR71" s="615"/>
      <c r="PDS71" s="869"/>
      <c r="PDT71" s="615"/>
      <c r="PDU71" s="615"/>
      <c r="PDV71" s="615"/>
      <c r="PDW71" s="615"/>
      <c r="PDX71" s="615"/>
      <c r="PDY71" s="615"/>
      <c r="PDZ71" s="615"/>
      <c r="PEA71" s="615"/>
      <c r="PEB71" s="615"/>
      <c r="PEC71" s="1420"/>
      <c r="PED71" s="1420"/>
      <c r="PEE71" s="1420"/>
      <c r="PEF71" s="868"/>
      <c r="PEG71" s="615"/>
      <c r="PEH71" s="615"/>
      <c r="PEI71" s="615"/>
      <c r="PEJ71" s="869"/>
      <c r="PEK71" s="615"/>
      <c r="PEL71" s="615"/>
      <c r="PEM71" s="615"/>
      <c r="PEN71" s="615"/>
      <c r="PEO71" s="615"/>
      <c r="PEP71" s="615"/>
      <c r="PEQ71" s="615"/>
      <c r="PER71" s="615"/>
      <c r="PES71" s="615"/>
      <c r="PET71" s="1420"/>
      <c r="PEU71" s="1420"/>
      <c r="PEV71" s="1420"/>
      <c r="PEW71" s="868"/>
      <c r="PEX71" s="615"/>
      <c r="PEY71" s="615"/>
      <c r="PEZ71" s="615"/>
      <c r="PFA71" s="869"/>
      <c r="PFB71" s="615"/>
      <c r="PFC71" s="615"/>
      <c r="PFD71" s="615"/>
      <c r="PFE71" s="615"/>
      <c r="PFF71" s="615"/>
      <c r="PFG71" s="615"/>
      <c r="PFH71" s="615"/>
      <c r="PFI71" s="615"/>
      <c r="PFJ71" s="615"/>
      <c r="PFK71" s="1420"/>
      <c r="PFL71" s="1420"/>
      <c r="PFM71" s="1420"/>
      <c r="PFN71" s="868"/>
      <c r="PFO71" s="615"/>
      <c r="PFP71" s="615"/>
      <c r="PFQ71" s="615"/>
      <c r="PFR71" s="869"/>
      <c r="PFS71" s="615"/>
      <c r="PFT71" s="615"/>
      <c r="PFU71" s="615"/>
      <c r="PFV71" s="615"/>
      <c r="PFW71" s="615"/>
      <c r="PFX71" s="615"/>
      <c r="PFY71" s="615"/>
      <c r="PFZ71" s="615"/>
      <c r="PGA71" s="615"/>
      <c r="PGB71" s="1420"/>
      <c r="PGC71" s="1420"/>
      <c r="PGD71" s="1420"/>
      <c r="PGE71" s="868"/>
      <c r="PGF71" s="615"/>
      <c r="PGG71" s="615"/>
      <c r="PGH71" s="615"/>
      <c r="PGI71" s="869"/>
      <c r="PGJ71" s="615"/>
      <c r="PGK71" s="615"/>
      <c r="PGL71" s="615"/>
      <c r="PGM71" s="615"/>
      <c r="PGN71" s="615"/>
      <c r="PGO71" s="615"/>
      <c r="PGP71" s="615"/>
      <c r="PGQ71" s="615"/>
      <c r="PGR71" s="615"/>
      <c r="PGS71" s="1420"/>
      <c r="PGT71" s="1420"/>
      <c r="PGU71" s="1420"/>
      <c r="PGV71" s="868"/>
      <c r="PGW71" s="615"/>
      <c r="PGX71" s="615"/>
      <c r="PGY71" s="615"/>
      <c r="PGZ71" s="869"/>
      <c r="PHA71" s="615"/>
      <c r="PHB71" s="615"/>
      <c r="PHC71" s="615"/>
      <c r="PHD71" s="615"/>
      <c r="PHE71" s="615"/>
      <c r="PHF71" s="615"/>
      <c r="PHG71" s="615"/>
      <c r="PHH71" s="615"/>
      <c r="PHI71" s="615"/>
      <c r="PHJ71" s="1420"/>
      <c r="PHK71" s="1420"/>
      <c r="PHL71" s="1420"/>
      <c r="PHM71" s="868"/>
      <c r="PHN71" s="615"/>
      <c r="PHO71" s="615"/>
      <c r="PHP71" s="615"/>
      <c r="PHQ71" s="869"/>
      <c r="PHR71" s="615"/>
      <c r="PHS71" s="615"/>
      <c r="PHT71" s="615"/>
      <c r="PHU71" s="615"/>
      <c r="PHV71" s="615"/>
      <c r="PHW71" s="615"/>
      <c r="PHX71" s="615"/>
      <c r="PHY71" s="615"/>
      <c r="PHZ71" s="615"/>
      <c r="PIA71" s="1420"/>
      <c r="PIB71" s="1420"/>
      <c r="PIC71" s="1420"/>
      <c r="PID71" s="868"/>
      <c r="PIE71" s="615"/>
      <c r="PIF71" s="615"/>
      <c r="PIG71" s="615"/>
      <c r="PIH71" s="869"/>
      <c r="PII71" s="615"/>
      <c r="PIJ71" s="615"/>
      <c r="PIK71" s="615"/>
      <c r="PIL71" s="615"/>
      <c r="PIM71" s="615"/>
      <c r="PIN71" s="615"/>
      <c r="PIO71" s="615"/>
      <c r="PIP71" s="615"/>
      <c r="PIQ71" s="615"/>
      <c r="PIR71" s="1420"/>
      <c r="PIS71" s="1420"/>
      <c r="PIT71" s="1420"/>
      <c r="PIU71" s="868"/>
      <c r="PIV71" s="615"/>
      <c r="PIW71" s="615"/>
      <c r="PIX71" s="615"/>
      <c r="PIY71" s="869"/>
      <c r="PIZ71" s="615"/>
      <c r="PJA71" s="615"/>
      <c r="PJB71" s="615"/>
      <c r="PJC71" s="615"/>
      <c r="PJD71" s="615"/>
      <c r="PJE71" s="615"/>
      <c r="PJF71" s="615"/>
      <c r="PJG71" s="615"/>
      <c r="PJH71" s="615"/>
      <c r="PJI71" s="1420"/>
      <c r="PJJ71" s="1420"/>
      <c r="PJK71" s="1420"/>
      <c r="PJL71" s="868"/>
      <c r="PJM71" s="615"/>
      <c r="PJN71" s="615"/>
      <c r="PJO71" s="615"/>
      <c r="PJP71" s="869"/>
      <c r="PJQ71" s="615"/>
      <c r="PJR71" s="615"/>
      <c r="PJS71" s="615"/>
      <c r="PJT71" s="615"/>
      <c r="PJU71" s="615"/>
      <c r="PJV71" s="615"/>
      <c r="PJW71" s="615"/>
      <c r="PJX71" s="615"/>
      <c r="PJY71" s="615"/>
      <c r="PJZ71" s="1420"/>
      <c r="PKA71" s="1420"/>
      <c r="PKB71" s="1420"/>
      <c r="PKC71" s="868"/>
      <c r="PKD71" s="615"/>
      <c r="PKE71" s="615"/>
      <c r="PKF71" s="615"/>
      <c r="PKG71" s="869"/>
      <c r="PKH71" s="615"/>
      <c r="PKI71" s="615"/>
      <c r="PKJ71" s="615"/>
      <c r="PKK71" s="615"/>
      <c r="PKL71" s="615"/>
      <c r="PKM71" s="615"/>
      <c r="PKN71" s="615"/>
      <c r="PKO71" s="615"/>
      <c r="PKP71" s="615"/>
      <c r="PKQ71" s="1420"/>
      <c r="PKR71" s="1420"/>
      <c r="PKS71" s="1420"/>
      <c r="PKT71" s="868"/>
      <c r="PKU71" s="615"/>
      <c r="PKV71" s="615"/>
      <c r="PKW71" s="615"/>
      <c r="PKX71" s="869"/>
      <c r="PKY71" s="615"/>
      <c r="PKZ71" s="615"/>
      <c r="PLA71" s="615"/>
      <c r="PLB71" s="615"/>
      <c r="PLC71" s="615"/>
      <c r="PLD71" s="615"/>
      <c r="PLE71" s="615"/>
      <c r="PLF71" s="615"/>
      <c r="PLG71" s="615"/>
      <c r="PLH71" s="1420"/>
      <c r="PLI71" s="1420"/>
      <c r="PLJ71" s="1420"/>
      <c r="PLK71" s="868"/>
      <c r="PLL71" s="615"/>
      <c r="PLM71" s="615"/>
      <c r="PLN71" s="615"/>
      <c r="PLO71" s="869"/>
      <c r="PLP71" s="615"/>
      <c r="PLQ71" s="615"/>
      <c r="PLR71" s="615"/>
      <c r="PLS71" s="615"/>
      <c r="PLT71" s="615"/>
      <c r="PLU71" s="615"/>
      <c r="PLV71" s="615"/>
      <c r="PLW71" s="615"/>
      <c r="PLX71" s="615"/>
      <c r="PLY71" s="1420"/>
      <c r="PLZ71" s="1420"/>
      <c r="PMA71" s="1420"/>
      <c r="PMB71" s="868"/>
      <c r="PMC71" s="615"/>
      <c r="PMD71" s="615"/>
      <c r="PME71" s="615"/>
      <c r="PMF71" s="869"/>
      <c r="PMG71" s="615"/>
      <c r="PMH71" s="615"/>
      <c r="PMI71" s="615"/>
      <c r="PMJ71" s="615"/>
      <c r="PMK71" s="615"/>
      <c r="PML71" s="615"/>
      <c r="PMM71" s="615"/>
      <c r="PMN71" s="615"/>
      <c r="PMO71" s="615"/>
      <c r="PMP71" s="1420"/>
      <c r="PMQ71" s="1420"/>
      <c r="PMR71" s="1420"/>
      <c r="PMS71" s="868"/>
      <c r="PMT71" s="615"/>
      <c r="PMU71" s="615"/>
      <c r="PMV71" s="615"/>
      <c r="PMW71" s="869"/>
      <c r="PMX71" s="615"/>
      <c r="PMY71" s="615"/>
      <c r="PMZ71" s="615"/>
      <c r="PNA71" s="615"/>
      <c r="PNB71" s="615"/>
      <c r="PNC71" s="615"/>
      <c r="PND71" s="615"/>
      <c r="PNE71" s="615"/>
      <c r="PNF71" s="615"/>
      <c r="PNG71" s="1420"/>
      <c r="PNH71" s="1420"/>
      <c r="PNI71" s="1420"/>
      <c r="PNJ71" s="868"/>
      <c r="PNK71" s="615"/>
      <c r="PNL71" s="615"/>
      <c r="PNM71" s="615"/>
      <c r="PNN71" s="869"/>
      <c r="PNO71" s="615"/>
      <c r="PNP71" s="615"/>
      <c r="PNQ71" s="615"/>
      <c r="PNR71" s="615"/>
      <c r="PNS71" s="615"/>
      <c r="PNT71" s="615"/>
      <c r="PNU71" s="615"/>
      <c r="PNV71" s="615"/>
      <c r="PNW71" s="615"/>
      <c r="PNX71" s="1420"/>
      <c r="PNY71" s="1420"/>
      <c r="PNZ71" s="1420"/>
      <c r="POA71" s="868"/>
      <c r="POB71" s="615"/>
      <c r="POC71" s="615"/>
      <c r="POD71" s="615"/>
      <c r="POE71" s="869"/>
      <c r="POF71" s="615"/>
      <c r="POG71" s="615"/>
      <c r="POH71" s="615"/>
      <c r="POI71" s="615"/>
      <c r="POJ71" s="615"/>
      <c r="POK71" s="615"/>
      <c r="POL71" s="615"/>
      <c r="POM71" s="615"/>
      <c r="PON71" s="615"/>
      <c r="POO71" s="1420"/>
      <c r="POP71" s="1420"/>
      <c r="POQ71" s="1420"/>
      <c r="POR71" s="868"/>
      <c r="POS71" s="615"/>
      <c r="POT71" s="615"/>
      <c r="POU71" s="615"/>
      <c r="POV71" s="869"/>
      <c r="POW71" s="615"/>
      <c r="POX71" s="615"/>
      <c r="POY71" s="615"/>
      <c r="POZ71" s="615"/>
      <c r="PPA71" s="615"/>
      <c r="PPB71" s="615"/>
      <c r="PPC71" s="615"/>
      <c r="PPD71" s="615"/>
      <c r="PPE71" s="615"/>
      <c r="PPF71" s="1420"/>
      <c r="PPG71" s="1420"/>
      <c r="PPH71" s="1420"/>
      <c r="PPI71" s="868"/>
      <c r="PPJ71" s="615"/>
      <c r="PPK71" s="615"/>
      <c r="PPL71" s="615"/>
      <c r="PPM71" s="869"/>
      <c r="PPN71" s="615"/>
      <c r="PPO71" s="615"/>
      <c r="PPP71" s="615"/>
      <c r="PPQ71" s="615"/>
      <c r="PPR71" s="615"/>
      <c r="PPS71" s="615"/>
      <c r="PPT71" s="615"/>
      <c r="PPU71" s="615"/>
      <c r="PPV71" s="615"/>
      <c r="PPW71" s="1420"/>
      <c r="PPX71" s="1420"/>
      <c r="PPY71" s="1420"/>
      <c r="PPZ71" s="868"/>
      <c r="PQA71" s="615"/>
      <c r="PQB71" s="615"/>
      <c r="PQC71" s="615"/>
      <c r="PQD71" s="869"/>
      <c r="PQE71" s="615"/>
      <c r="PQF71" s="615"/>
      <c r="PQG71" s="615"/>
      <c r="PQH71" s="615"/>
      <c r="PQI71" s="615"/>
      <c r="PQJ71" s="615"/>
      <c r="PQK71" s="615"/>
      <c r="PQL71" s="615"/>
      <c r="PQM71" s="615"/>
      <c r="PQN71" s="1420"/>
      <c r="PQO71" s="1420"/>
      <c r="PQP71" s="1420"/>
      <c r="PQQ71" s="868"/>
      <c r="PQR71" s="615"/>
      <c r="PQS71" s="615"/>
      <c r="PQT71" s="615"/>
      <c r="PQU71" s="869"/>
      <c r="PQV71" s="615"/>
      <c r="PQW71" s="615"/>
      <c r="PQX71" s="615"/>
      <c r="PQY71" s="615"/>
      <c r="PQZ71" s="615"/>
      <c r="PRA71" s="615"/>
      <c r="PRB71" s="615"/>
      <c r="PRC71" s="615"/>
      <c r="PRD71" s="615"/>
      <c r="PRE71" s="1420"/>
      <c r="PRF71" s="1420"/>
      <c r="PRG71" s="1420"/>
      <c r="PRH71" s="868"/>
      <c r="PRI71" s="615"/>
      <c r="PRJ71" s="615"/>
      <c r="PRK71" s="615"/>
      <c r="PRL71" s="869"/>
      <c r="PRM71" s="615"/>
      <c r="PRN71" s="615"/>
      <c r="PRO71" s="615"/>
      <c r="PRP71" s="615"/>
      <c r="PRQ71" s="615"/>
      <c r="PRR71" s="615"/>
      <c r="PRS71" s="615"/>
      <c r="PRT71" s="615"/>
      <c r="PRU71" s="615"/>
      <c r="PRV71" s="1420"/>
      <c r="PRW71" s="1420"/>
      <c r="PRX71" s="1420"/>
      <c r="PRY71" s="868"/>
      <c r="PRZ71" s="615"/>
      <c r="PSA71" s="615"/>
      <c r="PSB71" s="615"/>
      <c r="PSC71" s="869"/>
      <c r="PSD71" s="615"/>
      <c r="PSE71" s="615"/>
      <c r="PSF71" s="615"/>
      <c r="PSG71" s="615"/>
      <c r="PSH71" s="615"/>
      <c r="PSI71" s="615"/>
      <c r="PSJ71" s="615"/>
      <c r="PSK71" s="615"/>
      <c r="PSL71" s="615"/>
      <c r="PSM71" s="1420"/>
      <c r="PSN71" s="1420"/>
      <c r="PSO71" s="1420"/>
      <c r="PSP71" s="868"/>
      <c r="PSQ71" s="615"/>
      <c r="PSR71" s="615"/>
      <c r="PSS71" s="615"/>
      <c r="PST71" s="869"/>
      <c r="PSU71" s="615"/>
      <c r="PSV71" s="615"/>
      <c r="PSW71" s="615"/>
      <c r="PSX71" s="615"/>
      <c r="PSY71" s="615"/>
      <c r="PSZ71" s="615"/>
      <c r="PTA71" s="615"/>
      <c r="PTB71" s="615"/>
      <c r="PTC71" s="615"/>
      <c r="PTD71" s="1420"/>
      <c r="PTE71" s="1420"/>
      <c r="PTF71" s="1420"/>
      <c r="PTG71" s="868"/>
      <c r="PTH71" s="615"/>
      <c r="PTI71" s="615"/>
      <c r="PTJ71" s="615"/>
      <c r="PTK71" s="869"/>
      <c r="PTL71" s="615"/>
      <c r="PTM71" s="615"/>
      <c r="PTN71" s="615"/>
      <c r="PTO71" s="615"/>
      <c r="PTP71" s="615"/>
      <c r="PTQ71" s="615"/>
      <c r="PTR71" s="615"/>
      <c r="PTS71" s="615"/>
      <c r="PTT71" s="615"/>
      <c r="PTU71" s="1420"/>
      <c r="PTV71" s="1420"/>
      <c r="PTW71" s="1420"/>
      <c r="PTX71" s="868"/>
      <c r="PTY71" s="615"/>
      <c r="PTZ71" s="615"/>
      <c r="PUA71" s="615"/>
      <c r="PUB71" s="869"/>
      <c r="PUC71" s="615"/>
      <c r="PUD71" s="615"/>
      <c r="PUE71" s="615"/>
      <c r="PUF71" s="615"/>
      <c r="PUG71" s="615"/>
      <c r="PUH71" s="615"/>
      <c r="PUI71" s="615"/>
      <c r="PUJ71" s="615"/>
      <c r="PUK71" s="615"/>
      <c r="PUL71" s="1420"/>
      <c r="PUM71" s="1420"/>
      <c r="PUN71" s="1420"/>
      <c r="PUO71" s="868"/>
      <c r="PUP71" s="615"/>
      <c r="PUQ71" s="615"/>
      <c r="PUR71" s="615"/>
      <c r="PUS71" s="869"/>
      <c r="PUT71" s="615"/>
      <c r="PUU71" s="615"/>
      <c r="PUV71" s="615"/>
      <c r="PUW71" s="615"/>
      <c r="PUX71" s="615"/>
      <c r="PUY71" s="615"/>
      <c r="PUZ71" s="615"/>
      <c r="PVA71" s="615"/>
      <c r="PVB71" s="615"/>
      <c r="PVC71" s="1420"/>
      <c r="PVD71" s="1420"/>
      <c r="PVE71" s="1420"/>
      <c r="PVF71" s="868"/>
      <c r="PVG71" s="615"/>
      <c r="PVH71" s="615"/>
      <c r="PVI71" s="615"/>
      <c r="PVJ71" s="869"/>
      <c r="PVK71" s="615"/>
      <c r="PVL71" s="615"/>
      <c r="PVM71" s="615"/>
      <c r="PVN71" s="615"/>
      <c r="PVO71" s="615"/>
      <c r="PVP71" s="615"/>
      <c r="PVQ71" s="615"/>
      <c r="PVR71" s="615"/>
      <c r="PVS71" s="615"/>
      <c r="PVT71" s="1420"/>
      <c r="PVU71" s="1420"/>
      <c r="PVV71" s="1420"/>
      <c r="PVW71" s="868"/>
      <c r="PVX71" s="615"/>
      <c r="PVY71" s="615"/>
      <c r="PVZ71" s="615"/>
      <c r="PWA71" s="869"/>
      <c r="PWB71" s="615"/>
      <c r="PWC71" s="615"/>
      <c r="PWD71" s="615"/>
      <c r="PWE71" s="615"/>
      <c r="PWF71" s="615"/>
      <c r="PWG71" s="615"/>
      <c r="PWH71" s="615"/>
      <c r="PWI71" s="615"/>
      <c r="PWJ71" s="615"/>
      <c r="PWK71" s="1420"/>
      <c r="PWL71" s="1420"/>
      <c r="PWM71" s="1420"/>
      <c r="PWN71" s="868"/>
      <c r="PWO71" s="615"/>
      <c r="PWP71" s="615"/>
      <c r="PWQ71" s="615"/>
      <c r="PWR71" s="869"/>
      <c r="PWS71" s="615"/>
      <c r="PWT71" s="615"/>
      <c r="PWU71" s="615"/>
      <c r="PWV71" s="615"/>
      <c r="PWW71" s="615"/>
      <c r="PWX71" s="615"/>
      <c r="PWY71" s="615"/>
      <c r="PWZ71" s="615"/>
      <c r="PXA71" s="615"/>
      <c r="PXB71" s="1420"/>
      <c r="PXC71" s="1420"/>
      <c r="PXD71" s="1420"/>
      <c r="PXE71" s="868"/>
      <c r="PXF71" s="615"/>
      <c r="PXG71" s="615"/>
      <c r="PXH71" s="615"/>
      <c r="PXI71" s="869"/>
      <c r="PXJ71" s="615"/>
      <c r="PXK71" s="615"/>
      <c r="PXL71" s="615"/>
      <c r="PXM71" s="615"/>
      <c r="PXN71" s="615"/>
      <c r="PXO71" s="615"/>
      <c r="PXP71" s="615"/>
      <c r="PXQ71" s="615"/>
      <c r="PXR71" s="615"/>
      <c r="PXS71" s="1420"/>
      <c r="PXT71" s="1420"/>
      <c r="PXU71" s="1420"/>
      <c r="PXV71" s="868"/>
      <c r="PXW71" s="615"/>
      <c r="PXX71" s="615"/>
      <c r="PXY71" s="615"/>
      <c r="PXZ71" s="869"/>
      <c r="PYA71" s="615"/>
      <c r="PYB71" s="615"/>
      <c r="PYC71" s="615"/>
      <c r="PYD71" s="615"/>
      <c r="PYE71" s="615"/>
      <c r="PYF71" s="615"/>
      <c r="PYG71" s="615"/>
      <c r="PYH71" s="615"/>
      <c r="PYI71" s="615"/>
      <c r="PYJ71" s="1420"/>
      <c r="PYK71" s="1420"/>
      <c r="PYL71" s="1420"/>
      <c r="PYM71" s="868"/>
      <c r="PYN71" s="615"/>
      <c r="PYO71" s="615"/>
      <c r="PYP71" s="615"/>
      <c r="PYQ71" s="869"/>
      <c r="PYR71" s="615"/>
      <c r="PYS71" s="615"/>
      <c r="PYT71" s="615"/>
      <c r="PYU71" s="615"/>
      <c r="PYV71" s="615"/>
      <c r="PYW71" s="615"/>
      <c r="PYX71" s="615"/>
      <c r="PYY71" s="615"/>
      <c r="PYZ71" s="615"/>
      <c r="PZA71" s="1420"/>
      <c r="PZB71" s="1420"/>
      <c r="PZC71" s="1420"/>
      <c r="PZD71" s="868"/>
      <c r="PZE71" s="615"/>
      <c r="PZF71" s="615"/>
      <c r="PZG71" s="615"/>
      <c r="PZH71" s="869"/>
      <c r="PZI71" s="615"/>
      <c r="PZJ71" s="615"/>
      <c r="PZK71" s="615"/>
      <c r="PZL71" s="615"/>
      <c r="PZM71" s="615"/>
      <c r="PZN71" s="615"/>
      <c r="PZO71" s="615"/>
      <c r="PZP71" s="615"/>
      <c r="PZQ71" s="615"/>
      <c r="PZR71" s="1420"/>
      <c r="PZS71" s="1420"/>
      <c r="PZT71" s="1420"/>
      <c r="PZU71" s="868"/>
      <c r="PZV71" s="615"/>
      <c r="PZW71" s="615"/>
      <c r="PZX71" s="615"/>
      <c r="PZY71" s="869"/>
      <c r="PZZ71" s="615"/>
      <c r="QAA71" s="615"/>
      <c r="QAB71" s="615"/>
      <c r="QAC71" s="615"/>
      <c r="QAD71" s="615"/>
      <c r="QAE71" s="615"/>
      <c r="QAF71" s="615"/>
      <c r="QAG71" s="615"/>
      <c r="QAH71" s="615"/>
      <c r="QAI71" s="1420"/>
      <c r="QAJ71" s="1420"/>
      <c r="QAK71" s="1420"/>
      <c r="QAL71" s="868"/>
      <c r="QAM71" s="615"/>
      <c r="QAN71" s="615"/>
      <c r="QAO71" s="615"/>
      <c r="QAP71" s="869"/>
      <c r="QAQ71" s="615"/>
      <c r="QAR71" s="615"/>
      <c r="QAS71" s="615"/>
      <c r="QAT71" s="615"/>
      <c r="QAU71" s="615"/>
      <c r="QAV71" s="615"/>
      <c r="QAW71" s="615"/>
      <c r="QAX71" s="615"/>
      <c r="QAY71" s="615"/>
      <c r="QAZ71" s="1420"/>
      <c r="QBA71" s="1420"/>
      <c r="QBB71" s="1420"/>
      <c r="QBC71" s="868"/>
      <c r="QBD71" s="615"/>
      <c r="QBE71" s="615"/>
      <c r="QBF71" s="615"/>
      <c r="QBG71" s="869"/>
      <c r="QBH71" s="615"/>
      <c r="QBI71" s="615"/>
      <c r="QBJ71" s="615"/>
      <c r="QBK71" s="615"/>
      <c r="QBL71" s="615"/>
      <c r="QBM71" s="615"/>
      <c r="QBN71" s="615"/>
      <c r="QBO71" s="615"/>
      <c r="QBP71" s="615"/>
      <c r="QBQ71" s="1420"/>
      <c r="QBR71" s="1420"/>
      <c r="QBS71" s="1420"/>
      <c r="QBT71" s="868"/>
      <c r="QBU71" s="615"/>
      <c r="QBV71" s="615"/>
      <c r="QBW71" s="615"/>
      <c r="QBX71" s="869"/>
      <c r="QBY71" s="615"/>
      <c r="QBZ71" s="615"/>
      <c r="QCA71" s="615"/>
      <c r="QCB71" s="615"/>
      <c r="QCC71" s="615"/>
      <c r="QCD71" s="615"/>
      <c r="QCE71" s="615"/>
      <c r="QCF71" s="615"/>
      <c r="QCG71" s="615"/>
      <c r="QCH71" s="1420"/>
      <c r="QCI71" s="1420"/>
      <c r="QCJ71" s="1420"/>
      <c r="QCK71" s="868"/>
      <c r="QCL71" s="615"/>
      <c r="QCM71" s="615"/>
      <c r="QCN71" s="615"/>
      <c r="QCO71" s="869"/>
      <c r="QCP71" s="615"/>
      <c r="QCQ71" s="615"/>
      <c r="QCR71" s="615"/>
      <c r="QCS71" s="615"/>
      <c r="QCT71" s="615"/>
      <c r="QCU71" s="615"/>
      <c r="QCV71" s="615"/>
      <c r="QCW71" s="615"/>
      <c r="QCX71" s="615"/>
      <c r="QCY71" s="1420"/>
      <c r="QCZ71" s="1420"/>
      <c r="QDA71" s="1420"/>
      <c r="QDB71" s="868"/>
      <c r="QDC71" s="615"/>
      <c r="QDD71" s="615"/>
      <c r="QDE71" s="615"/>
      <c r="QDF71" s="869"/>
      <c r="QDG71" s="615"/>
      <c r="QDH71" s="615"/>
      <c r="QDI71" s="615"/>
      <c r="QDJ71" s="615"/>
      <c r="QDK71" s="615"/>
      <c r="QDL71" s="615"/>
      <c r="QDM71" s="615"/>
      <c r="QDN71" s="615"/>
      <c r="QDO71" s="615"/>
      <c r="QDP71" s="1420"/>
      <c r="QDQ71" s="1420"/>
      <c r="QDR71" s="1420"/>
      <c r="QDS71" s="868"/>
      <c r="QDT71" s="615"/>
      <c r="QDU71" s="615"/>
      <c r="QDV71" s="615"/>
      <c r="QDW71" s="869"/>
      <c r="QDX71" s="615"/>
      <c r="QDY71" s="615"/>
      <c r="QDZ71" s="615"/>
      <c r="QEA71" s="615"/>
      <c r="QEB71" s="615"/>
      <c r="QEC71" s="615"/>
      <c r="QED71" s="615"/>
      <c r="QEE71" s="615"/>
      <c r="QEF71" s="615"/>
      <c r="QEG71" s="1420"/>
      <c r="QEH71" s="1420"/>
      <c r="QEI71" s="1420"/>
      <c r="QEJ71" s="868"/>
      <c r="QEK71" s="615"/>
      <c r="QEL71" s="615"/>
      <c r="QEM71" s="615"/>
      <c r="QEN71" s="869"/>
      <c r="QEO71" s="615"/>
      <c r="QEP71" s="615"/>
      <c r="QEQ71" s="615"/>
      <c r="QER71" s="615"/>
      <c r="QES71" s="615"/>
      <c r="QET71" s="615"/>
      <c r="QEU71" s="615"/>
      <c r="QEV71" s="615"/>
      <c r="QEW71" s="615"/>
      <c r="QEX71" s="1420"/>
      <c r="QEY71" s="1420"/>
      <c r="QEZ71" s="1420"/>
      <c r="QFA71" s="868"/>
      <c r="QFB71" s="615"/>
      <c r="QFC71" s="615"/>
      <c r="QFD71" s="615"/>
      <c r="QFE71" s="869"/>
      <c r="QFF71" s="615"/>
      <c r="QFG71" s="615"/>
      <c r="QFH71" s="615"/>
      <c r="QFI71" s="615"/>
      <c r="QFJ71" s="615"/>
      <c r="QFK71" s="615"/>
      <c r="QFL71" s="615"/>
      <c r="QFM71" s="615"/>
      <c r="QFN71" s="615"/>
      <c r="QFO71" s="1420"/>
      <c r="QFP71" s="1420"/>
      <c r="QFQ71" s="1420"/>
      <c r="QFR71" s="868"/>
      <c r="QFS71" s="615"/>
      <c r="QFT71" s="615"/>
      <c r="QFU71" s="615"/>
      <c r="QFV71" s="869"/>
      <c r="QFW71" s="615"/>
      <c r="QFX71" s="615"/>
      <c r="QFY71" s="615"/>
      <c r="QFZ71" s="615"/>
      <c r="QGA71" s="615"/>
      <c r="QGB71" s="615"/>
      <c r="QGC71" s="615"/>
      <c r="QGD71" s="615"/>
      <c r="QGE71" s="615"/>
      <c r="QGF71" s="1420"/>
      <c r="QGG71" s="1420"/>
      <c r="QGH71" s="1420"/>
      <c r="QGI71" s="868"/>
      <c r="QGJ71" s="615"/>
      <c r="QGK71" s="615"/>
      <c r="QGL71" s="615"/>
      <c r="QGM71" s="869"/>
      <c r="QGN71" s="615"/>
      <c r="QGO71" s="615"/>
      <c r="QGP71" s="615"/>
      <c r="QGQ71" s="615"/>
      <c r="QGR71" s="615"/>
      <c r="QGS71" s="615"/>
      <c r="QGT71" s="615"/>
      <c r="QGU71" s="615"/>
      <c r="QGV71" s="615"/>
      <c r="QGW71" s="1420"/>
      <c r="QGX71" s="1420"/>
      <c r="QGY71" s="1420"/>
      <c r="QGZ71" s="868"/>
      <c r="QHA71" s="615"/>
      <c r="QHB71" s="615"/>
      <c r="QHC71" s="615"/>
      <c r="QHD71" s="869"/>
      <c r="QHE71" s="615"/>
      <c r="QHF71" s="615"/>
      <c r="QHG71" s="615"/>
      <c r="QHH71" s="615"/>
      <c r="QHI71" s="615"/>
      <c r="QHJ71" s="615"/>
      <c r="QHK71" s="615"/>
      <c r="QHL71" s="615"/>
      <c r="QHM71" s="615"/>
      <c r="QHN71" s="1420"/>
      <c r="QHO71" s="1420"/>
      <c r="QHP71" s="1420"/>
      <c r="QHQ71" s="868"/>
      <c r="QHR71" s="615"/>
      <c r="QHS71" s="615"/>
      <c r="QHT71" s="615"/>
      <c r="QHU71" s="869"/>
      <c r="QHV71" s="615"/>
      <c r="QHW71" s="615"/>
      <c r="QHX71" s="615"/>
      <c r="QHY71" s="615"/>
      <c r="QHZ71" s="615"/>
      <c r="QIA71" s="615"/>
      <c r="QIB71" s="615"/>
      <c r="QIC71" s="615"/>
      <c r="QID71" s="615"/>
      <c r="QIE71" s="1420"/>
      <c r="QIF71" s="1420"/>
      <c r="QIG71" s="1420"/>
      <c r="QIH71" s="868"/>
      <c r="QII71" s="615"/>
      <c r="QIJ71" s="615"/>
      <c r="QIK71" s="615"/>
      <c r="QIL71" s="869"/>
      <c r="QIM71" s="615"/>
      <c r="QIN71" s="615"/>
      <c r="QIO71" s="615"/>
      <c r="QIP71" s="615"/>
      <c r="QIQ71" s="615"/>
      <c r="QIR71" s="615"/>
      <c r="QIS71" s="615"/>
      <c r="QIT71" s="615"/>
      <c r="QIU71" s="615"/>
      <c r="QIV71" s="1420"/>
      <c r="QIW71" s="1420"/>
      <c r="QIX71" s="1420"/>
      <c r="QIY71" s="868"/>
      <c r="QIZ71" s="615"/>
      <c r="QJA71" s="615"/>
      <c r="QJB71" s="615"/>
      <c r="QJC71" s="869"/>
      <c r="QJD71" s="615"/>
      <c r="QJE71" s="615"/>
      <c r="QJF71" s="615"/>
      <c r="QJG71" s="615"/>
      <c r="QJH71" s="615"/>
      <c r="QJI71" s="615"/>
      <c r="QJJ71" s="615"/>
      <c r="QJK71" s="615"/>
      <c r="QJL71" s="615"/>
      <c r="QJM71" s="1420"/>
      <c r="QJN71" s="1420"/>
      <c r="QJO71" s="1420"/>
      <c r="QJP71" s="868"/>
      <c r="QJQ71" s="615"/>
      <c r="QJR71" s="615"/>
      <c r="QJS71" s="615"/>
      <c r="QJT71" s="869"/>
      <c r="QJU71" s="615"/>
      <c r="QJV71" s="615"/>
      <c r="QJW71" s="615"/>
      <c r="QJX71" s="615"/>
      <c r="QJY71" s="615"/>
      <c r="QJZ71" s="615"/>
      <c r="QKA71" s="615"/>
      <c r="QKB71" s="615"/>
      <c r="QKC71" s="615"/>
      <c r="QKD71" s="1420"/>
      <c r="QKE71" s="1420"/>
      <c r="QKF71" s="1420"/>
      <c r="QKG71" s="868"/>
      <c r="QKH71" s="615"/>
      <c r="QKI71" s="615"/>
      <c r="QKJ71" s="615"/>
      <c r="QKK71" s="869"/>
      <c r="QKL71" s="615"/>
      <c r="QKM71" s="615"/>
      <c r="QKN71" s="615"/>
      <c r="QKO71" s="615"/>
      <c r="QKP71" s="615"/>
      <c r="QKQ71" s="615"/>
      <c r="QKR71" s="615"/>
      <c r="QKS71" s="615"/>
      <c r="QKT71" s="615"/>
      <c r="QKU71" s="1420"/>
      <c r="QKV71" s="1420"/>
      <c r="QKW71" s="1420"/>
      <c r="QKX71" s="868"/>
      <c r="QKY71" s="615"/>
      <c r="QKZ71" s="615"/>
      <c r="QLA71" s="615"/>
      <c r="QLB71" s="869"/>
      <c r="QLC71" s="615"/>
      <c r="QLD71" s="615"/>
      <c r="QLE71" s="615"/>
      <c r="QLF71" s="615"/>
      <c r="QLG71" s="615"/>
      <c r="QLH71" s="615"/>
      <c r="QLI71" s="615"/>
      <c r="QLJ71" s="615"/>
      <c r="QLK71" s="615"/>
      <c r="QLL71" s="1420"/>
      <c r="QLM71" s="1420"/>
      <c r="QLN71" s="1420"/>
      <c r="QLO71" s="868"/>
      <c r="QLP71" s="615"/>
      <c r="QLQ71" s="615"/>
      <c r="QLR71" s="615"/>
      <c r="QLS71" s="869"/>
      <c r="QLT71" s="615"/>
      <c r="QLU71" s="615"/>
      <c r="QLV71" s="615"/>
      <c r="QLW71" s="615"/>
      <c r="QLX71" s="615"/>
      <c r="QLY71" s="615"/>
      <c r="QLZ71" s="615"/>
      <c r="QMA71" s="615"/>
      <c r="QMB71" s="615"/>
      <c r="QMC71" s="1420"/>
      <c r="QMD71" s="1420"/>
      <c r="QME71" s="1420"/>
      <c r="QMF71" s="868"/>
      <c r="QMG71" s="615"/>
      <c r="QMH71" s="615"/>
      <c r="QMI71" s="615"/>
      <c r="QMJ71" s="869"/>
      <c r="QMK71" s="615"/>
      <c r="QML71" s="615"/>
      <c r="QMM71" s="615"/>
      <c r="QMN71" s="615"/>
      <c r="QMO71" s="615"/>
      <c r="QMP71" s="615"/>
      <c r="QMQ71" s="615"/>
      <c r="QMR71" s="615"/>
      <c r="QMS71" s="615"/>
      <c r="QMT71" s="1420"/>
      <c r="QMU71" s="1420"/>
      <c r="QMV71" s="1420"/>
      <c r="QMW71" s="868"/>
      <c r="QMX71" s="615"/>
      <c r="QMY71" s="615"/>
      <c r="QMZ71" s="615"/>
      <c r="QNA71" s="869"/>
      <c r="QNB71" s="615"/>
      <c r="QNC71" s="615"/>
      <c r="QND71" s="615"/>
      <c r="QNE71" s="615"/>
      <c r="QNF71" s="615"/>
      <c r="QNG71" s="615"/>
      <c r="QNH71" s="615"/>
      <c r="QNI71" s="615"/>
      <c r="QNJ71" s="615"/>
      <c r="QNK71" s="1420"/>
      <c r="QNL71" s="1420"/>
      <c r="QNM71" s="1420"/>
      <c r="QNN71" s="868"/>
      <c r="QNO71" s="615"/>
      <c r="QNP71" s="615"/>
      <c r="QNQ71" s="615"/>
      <c r="QNR71" s="869"/>
      <c r="QNS71" s="615"/>
      <c r="QNT71" s="615"/>
      <c r="QNU71" s="615"/>
      <c r="QNV71" s="615"/>
      <c r="QNW71" s="615"/>
      <c r="QNX71" s="615"/>
      <c r="QNY71" s="615"/>
      <c r="QNZ71" s="615"/>
      <c r="QOA71" s="615"/>
      <c r="QOB71" s="1420"/>
      <c r="QOC71" s="1420"/>
      <c r="QOD71" s="1420"/>
      <c r="QOE71" s="868"/>
      <c r="QOF71" s="615"/>
      <c r="QOG71" s="615"/>
      <c r="QOH71" s="615"/>
      <c r="QOI71" s="869"/>
      <c r="QOJ71" s="615"/>
      <c r="QOK71" s="615"/>
      <c r="QOL71" s="615"/>
      <c r="QOM71" s="615"/>
      <c r="QON71" s="615"/>
      <c r="QOO71" s="615"/>
      <c r="QOP71" s="615"/>
      <c r="QOQ71" s="615"/>
      <c r="QOR71" s="615"/>
      <c r="QOS71" s="1420"/>
      <c r="QOT71" s="1420"/>
      <c r="QOU71" s="1420"/>
      <c r="QOV71" s="868"/>
      <c r="QOW71" s="615"/>
      <c r="QOX71" s="615"/>
      <c r="QOY71" s="615"/>
      <c r="QOZ71" s="869"/>
      <c r="QPA71" s="615"/>
      <c r="QPB71" s="615"/>
      <c r="QPC71" s="615"/>
      <c r="QPD71" s="615"/>
      <c r="QPE71" s="615"/>
      <c r="QPF71" s="615"/>
      <c r="QPG71" s="615"/>
      <c r="QPH71" s="615"/>
      <c r="QPI71" s="615"/>
      <c r="QPJ71" s="1420"/>
      <c r="QPK71" s="1420"/>
      <c r="QPL71" s="1420"/>
      <c r="QPM71" s="868"/>
      <c r="QPN71" s="615"/>
      <c r="QPO71" s="615"/>
      <c r="QPP71" s="615"/>
      <c r="QPQ71" s="869"/>
      <c r="QPR71" s="615"/>
      <c r="QPS71" s="615"/>
      <c r="QPT71" s="615"/>
      <c r="QPU71" s="615"/>
      <c r="QPV71" s="615"/>
      <c r="QPW71" s="615"/>
      <c r="QPX71" s="615"/>
      <c r="QPY71" s="615"/>
      <c r="QPZ71" s="615"/>
      <c r="QQA71" s="1420"/>
      <c r="QQB71" s="1420"/>
      <c r="QQC71" s="1420"/>
      <c r="QQD71" s="868"/>
      <c r="QQE71" s="615"/>
      <c r="QQF71" s="615"/>
      <c r="QQG71" s="615"/>
      <c r="QQH71" s="869"/>
      <c r="QQI71" s="615"/>
      <c r="QQJ71" s="615"/>
      <c r="QQK71" s="615"/>
      <c r="QQL71" s="615"/>
      <c r="QQM71" s="615"/>
      <c r="QQN71" s="615"/>
      <c r="QQO71" s="615"/>
      <c r="QQP71" s="615"/>
      <c r="QQQ71" s="615"/>
      <c r="QQR71" s="1420"/>
      <c r="QQS71" s="1420"/>
      <c r="QQT71" s="1420"/>
      <c r="QQU71" s="868"/>
      <c r="QQV71" s="615"/>
      <c r="QQW71" s="615"/>
      <c r="QQX71" s="615"/>
      <c r="QQY71" s="869"/>
      <c r="QQZ71" s="615"/>
      <c r="QRA71" s="615"/>
      <c r="QRB71" s="615"/>
      <c r="QRC71" s="615"/>
      <c r="QRD71" s="615"/>
      <c r="QRE71" s="615"/>
      <c r="QRF71" s="615"/>
      <c r="QRG71" s="615"/>
      <c r="QRH71" s="615"/>
      <c r="QRI71" s="1420"/>
      <c r="QRJ71" s="1420"/>
      <c r="QRK71" s="1420"/>
      <c r="QRL71" s="868"/>
      <c r="QRM71" s="615"/>
      <c r="QRN71" s="615"/>
      <c r="QRO71" s="615"/>
      <c r="QRP71" s="869"/>
      <c r="QRQ71" s="615"/>
      <c r="QRR71" s="615"/>
      <c r="QRS71" s="615"/>
      <c r="QRT71" s="615"/>
      <c r="QRU71" s="615"/>
      <c r="QRV71" s="615"/>
      <c r="QRW71" s="615"/>
      <c r="QRX71" s="615"/>
      <c r="QRY71" s="615"/>
      <c r="QRZ71" s="1420"/>
      <c r="QSA71" s="1420"/>
      <c r="QSB71" s="1420"/>
      <c r="QSC71" s="868"/>
      <c r="QSD71" s="615"/>
      <c r="QSE71" s="615"/>
      <c r="QSF71" s="615"/>
      <c r="QSG71" s="869"/>
      <c r="QSH71" s="615"/>
      <c r="QSI71" s="615"/>
      <c r="QSJ71" s="615"/>
      <c r="QSK71" s="615"/>
      <c r="QSL71" s="615"/>
      <c r="QSM71" s="615"/>
      <c r="QSN71" s="615"/>
      <c r="QSO71" s="615"/>
      <c r="QSP71" s="615"/>
      <c r="QSQ71" s="1420"/>
      <c r="QSR71" s="1420"/>
      <c r="QSS71" s="1420"/>
      <c r="QST71" s="868"/>
      <c r="QSU71" s="615"/>
      <c r="QSV71" s="615"/>
      <c r="QSW71" s="615"/>
      <c r="QSX71" s="869"/>
      <c r="QSY71" s="615"/>
      <c r="QSZ71" s="615"/>
      <c r="QTA71" s="615"/>
      <c r="QTB71" s="615"/>
      <c r="QTC71" s="615"/>
      <c r="QTD71" s="615"/>
      <c r="QTE71" s="615"/>
      <c r="QTF71" s="615"/>
      <c r="QTG71" s="615"/>
      <c r="QTH71" s="1420"/>
      <c r="QTI71" s="1420"/>
      <c r="QTJ71" s="1420"/>
      <c r="QTK71" s="868"/>
      <c r="QTL71" s="615"/>
      <c r="QTM71" s="615"/>
      <c r="QTN71" s="615"/>
      <c r="QTO71" s="869"/>
      <c r="QTP71" s="615"/>
      <c r="QTQ71" s="615"/>
      <c r="QTR71" s="615"/>
      <c r="QTS71" s="615"/>
      <c r="QTT71" s="615"/>
      <c r="QTU71" s="615"/>
      <c r="QTV71" s="615"/>
      <c r="QTW71" s="615"/>
      <c r="QTX71" s="615"/>
      <c r="QTY71" s="1420"/>
      <c r="QTZ71" s="1420"/>
      <c r="QUA71" s="1420"/>
      <c r="QUB71" s="868"/>
      <c r="QUC71" s="615"/>
      <c r="QUD71" s="615"/>
      <c r="QUE71" s="615"/>
      <c r="QUF71" s="869"/>
      <c r="QUG71" s="615"/>
      <c r="QUH71" s="615"/>
      <c r="QUI71" s="615"/>
      <c r="QUJ71" s="615"/>
      <c r="QUK71" s="615"/>
      <c r="QUL71" s="615"/>
      <c r="QUM71" s="615"/>
      <c r="QUN71" s="615"/>
      <c r="QUO71" s="615"/>
      <c r="QUP71" s="1420"/>
      <c r="QUQ71" s="1420"/>
      <c r="QUR71" s="1420"/>
      <c r="QUS71" s="868"/>
      <c r="QUT71" s="615"/>
      <c r="QUU71" s="615"/>
      <c r="QUV71" s="615"/>
      <c r="QUW71" s="869"/>
      <c r="QUX71" s="615"/>
      <c r="QUY71" s="615"/>
      <c r="QUZ71" s="615"/>
      <c r="QVA71" s="615"/>
      <c r="QVB71" s="615"/>
      <c r="QVC71" s="615"/>
      <c r="QVD71" s="615"/>
      <c r="QVE71" s="615"/>
      <c r="QVF71" s="615"/>
      <c r="QVG71" s="1420"/>
      <c r="QVH71" s="1420"/>
      <c r="QVI71" s="1420"/>
      <c r="QVJ71" s="868"/>
      <c r="QVK71" s="615"/>
      <c r="QVL71" s="615"/>
      <c r="QVM71" s="615"/>
      <c r="QVN71" s="869"/>
      <c r="QVO71" s="615"/>
      <c r="QVP71" s="615"/>
      <c r="QVQ71" s="615"/>
      <c r="QVR71" s="615"/>
      <c r="QVS71" s="615"/>
      <c r="QVT71" s="615"/>
      <c r="QVU71" s="615"/>
      <c r="QVV71" s="615"/>
      <c r="QVW71" s="615"/>
      <c r="QVX71" s="1420"/>
      <c r="QVY71" s="1420"/>
      <c r="QVZ71" s="1420"/>
      <c r="QWA71" s="868"/>
      <c r="QWB71" s="615"/>
      <c r="QWC71" s="615"/>
      <c r="QWD71" s="615"/>
      <c r="QWE71" s="869"/>
      <c r="QWF71" s="615"/>
      <c r="QWG71" s="615"/>
      <c r="QWH71" s="615"/>
      <c r="QWI71" s="615"/>
      <c r="QWJ71" s="615"/>
      <c r="QWK71" s="615"/>
      <c r="QWL71" s="615"/>
      <c r="QWM71" s="615"/>
      <c r="QWN71" s="615"/>
      <c r="QWO71" s="1420"/>
      <c r="QWP71" s="1420"/>
      <c r="QWQ71" s="1420"/>
      <c r="QWR71" s="868"/>
      <c r="QWS71" s="615"/>
      <c r="QWT71" s="615"/>
      <c r="QWU71" s="615"/>
      <c r="QWV71" s="869"/>
      <c r="QWW71" s="615"/>
      <c r="QWX71" s="615"/>
      <c r="QWY71" s="615"/>
      <c r="QWZ71" s="615"/>
      <c r="QXA71" s="615"/>
      <c r="QXB71" s="615"/>
      <c r="QXC71" s="615"/>
      <c r="QXD71" s="615"/>
      <c r="QXE71" s="615"/>
      <c r="QXF71" s="1420"/>
      <c r="QXG71" s="1420"/>
      <c r="QXH71" s="1420"/>
      <c r="QXI71" s="868"/>
      <c r="QXJ71" s="615"/>
      <c r="QXK71" s="615"/>
      <c r="QXL71" s="615"/>
      <c r="QXM71" s="869"/>
      <c r="QXN71" s="615"/>
      <c r="QXO71" s="615"/>
      <c r="QXP71" s="615"/>
      <c r="QXQ71" s="615"/>
      <c r="QXR71" s="615"/>
      <c r="QXS71" s="615"/>
      <c r="QXT71" s="615"/>
      <c r="QXU71" s="615"/>
      <c r="QXV71" s="615"/>
      <c r="QXW71" s="1420"/>
      <c r="QXX71" s="1420"/>
      <c r="QXY71" s="1420"/>
      <c r="QXZ71" s="868"/>
      <c r="QYA71" s="615"/>
      <c r="QYB71" s="615"/>
      <c r="QYC71" s="615"/>
      <c r="QYD71" s="869"/>
      <c r="QYE71" s="615"/>
      <c r="QYF71" s="615"/>
      <c r="QYG71" s="615"/>
      <c r="QYH71" s="615"/>
      <c r="QYI71" s="615"/>
      <c r="QYJ71" s="615"/>
      <c r="QYK71" s="615"/>
      <c r="QYL71" s="615"/>
      <c r="QYM71" s="615"/>
      <c r="QYN71" s="1420"/>
      <c r="QYO71" s="1420"/>
      <c r="QYP71" s="1420"/>
      <c r="QYQ71" s="868"/>
      <c r="QYR71" s="615"/>
      <c r="QYS71" s="615"/>
      <c r="QYT71" s="615"/>
      <c r="QYU71" s="869"/>
      <c r="QYV71" s="615"/>
      <c r="QYW71" s="615"/>
      <c r="QYX71" s="615"/>
      <c r="QYY71" s="615"/>
      <c r="QYZ71" s="615"/>
      <c r="QZA71" s="615"/>
      <c r="QZB71" s="615"/>
      <c r="QZC71" s="615"/>
      <c r="QZD71" s="615"/>
      <c r="QZE71" s="1420"/>
      <c r="QZF71" s="1420"/>
      <c r="QZG71" s="1420"/>
      <c r="QZH71" s="868"/>
      <c r="QZI71" s="615"/>
      <c r="QZJ71" s="615"/>
      <c r="QZK71" s="615"/>
      <c r="QZL71" s="869"/>
      <c r="QZM71" s="615"/>
      <c r="QZN71" s="615"/>
      <c r="QZO71" s="615"/>
      <c r="QZP71" s="615"/>
      <c r="QZQ71" s="615"/>
      <c r="QZR71" s="615"/>
      <c r="QZS71" s="615"/>
      <c r="QZT71" s="615"/>
      <c r="QZU71" s="615"/>
      <c r="QZV71" s="1420"/>
      <c r="QZW71" s="1420"/>
      <c r="QZX71" s="1420"/>
      <c r="QZY71" s="868"/>
      <c r="QZZ71" s="615"/>
      <c r="RAA71" s="615"/>
      <c r="RAB71" s="615"/>
      <c r="RAC71" s="869"/>
      <c r="RAD71" s="615"/>
      <c r="RAE71" s="615"/>
      <c r="RAF71" s="615"/>
      <c r="RAG71" s="615"/>
      <c r="RAH71" s="615"/>
      <c r="RAI71" s="615"/>
      <c r="RAJ71" s="615"/>
      <c r="RAK71" s="615"/>
      <c r="RAL71" s="615"/>
      <c r="RAM71" s="1420"/>
      <c r="RAN71" s="1420"/>
      <c r="RAO71" s="1420"/>
      <c r="RAP71" s="868"/>
      <c r="RAQ71" s="615"/>
      <c r="RAR71" s="615"/>
      <c r="RAS71" s="615"/>
      <c r="RAT71" s="869"/>
      <c r="RAU71" s="615"/>
      <c r="RAV71" s="615"/>
      <c r="RAW71" s="615"/>
      <c r="RAX71" s="615"/>
      <c r="RAY71" s="615"/>
      <c r="RAZ71" s="615"/>
      <c r="RBA71" s="615"/>
      <c r="RBB71" s="615"/>
      <c r="RBC71" s="615"/>
      <c r="RBD71" s="1420"/>
      <c r="RBE71" s="1420"/>
      <c r="RBF71" s="1420"/>
      <c r="RBG71" s="868"/>
      <c r="RBH71" s="615"/>
      <c r="RBI71" s="615"/>
      <c r="RBJ71" s="615"/>
      <c r="RBK71" s="869"/>
      <c r="RBL71" s="615"/>
      <c r="RBM71" s="615"/>
      <c r="RBN71" s="615"/>
      <c r="RBO71" s="615"/>
      <c r="RBP71" s="615"/>
      <c r="RBQ71" s="615"/>
      <c r="RBR71" s="615"/>
      <c r="RBS71" s="615"/>
      <c r="RBT71" s="615"/>
      <c r="RBU71" s="1420"/>
      <c r="RBV71" s="1420"/>
      <c r="RBW71" s="1420"/>
      <c r="RBX71" s="868"/>
      <c r="RBY71" s="615"/>
      <c r="RBZ71" s="615"/>
      <c r="RCA71" s="615"/>
      <c r="RCB71" s="869"/>
      <c r="RCC71" s="615"/>
      <c r="RCD71" s="615"/>
      <c r="RCE71" s="615"/>
      <c r="RCF71" s="615"/>
      <c r="RCG71" s="615"/>
      <c r="RCH71" s="615"/>
      <c r="RCI71" s="615"/>
      <c r="RCJ71" s="615"/>
      <c r="RCK71" s="615"/>
      <c r="RCL71" s="1420"/>
      <c r="RCM71" s="1420"/>
      <c r="RCN71" s="1420"/>
      <c r="RCO71" s="868"/>
      <c r="RCP71" s="615"/>
      <c r="RCQ71" s="615"/>
      <c r="RCR71" s="615"/>
      <c r="RCS71" s="869"/>
      <c r="RCT71" s="615"/>
      <c r="RCU71" s="615"/>
      <c r="RCV71" s="615"/>
      <c r="RCW71" s="615"/>
      <c r="RCX71" s="615"/>
      <c r="RCY71" s="615"/>
      <c r="RCZ71" s="615"/>
      <c r="RDA71" s="615"/>
      <c r="RDB71" s="615"/>
      <c r="RDC71" s="1420"/>
      <c r="RDD71" s="1420"/>
      <c r="RDE71" s="1420"/>
      <c r="RDF71" s="868"/>
      <c r="RDG71" s="615"/>
      <c r="RDH71" s="615"/>
      <c r="RDI71" s="615"/>
      <c r="RDJ71" s="869"/>
      <c r="RDK71" s="615"/>
      <c r="RDL71" s="615"/>
      <c r="RDM71" s="615"/>
      <c r="RDN71" s="615"/>
      <c r="RDO71" s="615"/>
      <c r="RDP71" s="615"/>
      <c r="RDQ71" s="615"/>
      <c r="RDR71" s="615"/>
      <c r="RDS71" s="615"/>
      <c r="RDT71" s="1420"/>
      <c r="RDU71" s="1420"/>
      <c r="RDV71" s="1420"/>
      <c r="RDW71" s="868"/>
      <c r="RDX71" s="615"/>
      <c r="RDY71" s="615"/>
      <c r="RDZ71" s="615"/>
      <c r="REA71" s="869"/>
      <c r="REB71" s="615"/>
      <c r="REC71" s="615"/>
      <c r="RED71" s="615"/>
      <c r="REE71" s="615"/>
      <c r="REF71" s="615"/>
      <c r="REG71" s="615"/>
      <c r="REH71" s="615"/>
      <c r="REI71" s="615"/>
      <c r="REJ71" s="615"/>
      <c r="REK71" s="1420"/>
      <c r="REL71" s="1420"/>
      <c r="REM71" s="1420"/>
      <c r="REN71" s="868"/>
      <c r="REO71" s="615"/>
      <c r="REP71" s="615"/>
      <c r="REQ71" s="615"/>
      <c r="RER71" s="869"/>
      <c r="RES71" s="615"/>
      <c r="RET71" s="615"/>
      <c r="REU71" s="615"/>
      <c r="REV71" s="615"/>
      <c r="REW71" s="615"/>
      <c r="REX71" s="615"/>
      <c r="REY71" s="615"/>
      <c r="REZ71" s="615"/>
      <c r="RFA71" s="615"/>
      <c r="RFB71" s="1420"/>
      <c r="RFC71" s="1420"/>
      <c r="RFD71" s="1420"/>
      <c r="RFE71" s="868"/>
      <c r="RFF71" s="615"/>
      <c r="RFG71" s="615"/>
      <c r="RFH71" s="615"/>
      <c r="RFI71" s="869"/>
      <c r="RFJ71" s="615"/>
      <c r="RFK71" s="615"/>
      <c r="RFL71" s="615"/>
      <c r="RFM71" s="615"/>
      <c r="RFN71" s="615"/>
      <c r="RFO71" s="615"/>
      <c r="RFP71" s="615"/>
      <c r="RFQ71" s="615"/>
      <c r="RFR71" s="615"/>
      <c r="RFS71" s="1420"/>
      <c r="RFT71" s="1420"/>
      <c r="RFU71" s="1420"/>
      <c r="RFV71" s="868"/>
      <c r="RFW71" s="615"/>
      <c r="RFX71" s="615"/>
      <c r="RFY71" s="615"/>
      <c r="RFZ71" s="869"/>
      <c r="RGA71" s="615"/>
      <c r="RGB71" s="615"/>
      <c r="RGC71" s="615"/>
      <c r="RGD71" s="615"/>
      <c r="RGE71" s="615"/>
      <c r="RGF71" s="615"/>
      <c r="RGG71" s="615"/>
      <c r="RGH71" s="615"/>
      <c r="RGI71" s="615"/>
      <c r="RGJ71" s="1420"/>
      <c r="RGK71" s="1420"/>
      <c r="RGL71" s="1420"/>
      <c r="RGM71" s="868"/>
      <c r="RGN71" s="615"/>
      <c r="RGO71" s="615"/>
      <c r="RGP71" s="615"/>
      <c r="RGQ71" s="869"/>
      <c r="RGR71" s="615"/>
      <c r="RGS71" s="615"/>
      <c r="RGT71" s="615"/>
      <c r="RGU71" s="615"/>
      <c r="RGV71" s="615"/>
      <c r="RGW71" s="615"/>
      <c r="RGX71" s="615"/>
      <c r="RGY71" s="615"/>
      <c r="RGZ71" s="615"/>
      <c r="RHA71" s="1420"/>
      <c r="RHB71" s="1420"/>
      <c r="RHC71" s="1420"/>
      <c r="RHD71" s="868"/>
      <c r="RHE71" s="615"/>
      <c r="RHF71" s="615"/>
      <c r="RHG71" s="615"/>
      <c r="RHH71" s="869"/>
      <c r="RHI71" s="615"/>
      <c r="RHJ71" s="615"/>
      <c r="RHK71" s="615"/>
      <c r="RHL71" s="615"/>
      <c r="RHM71" s="615"/>
      <c r="RHN71" s="615"/>
      <c r="RHO71" s="615"/>
      <c r="RHP71" s="615"/>
      <c r="RHQ71" s="615"/>
      <c r="RHR71" s="1420"/>
      <c r="RHS71" s="1420"/>
      <c r="RHT71" s="1420"/>
      <c r="RHU71" s="868"/>
      <c r="RHV71" s="615"/>
      <c r="RHW71" s="615"/>
      <c r="RHX71" s="615"/>
      <c r="RHY71" s="869"/>
      <c r="RHZ71" s="615"/>
      <c r="RIA71" s="615"/>
      <c r="RIB71" s="615"/>
      <c r="RIC71" s="615"/>
      <c r="RID71" s="615"/>
      <c r="RIE71" s="615"/>
      <c r="RIF71" s="615"/>
      <c r="RIG71" s="615"/>
      <c r="RIH71" s="615"/>
      <c r="RII71" s="1420"/>
      <c r="RIJ71" s="1420"/>
      <c r="RIK71" s="1420"/>
      <c r="RIL71" s="868"/>
      <c r="RIM71" s="615"/>
      <c r="RIN71" s="615"/>
      <c r="RIO71" s="615"/>
      <c r="RIP71" s="869"/>
      <c r="RIQ71" s="615"/>
      <c r="RIR71" s="615"/>
      <c r="RIS71" s="615"/>
      <c r="RIT71" s="615"/>
      <c r="RIU71" s="615"/>
      <c r="RIV71" s="615"/>
      <c r="RIW71" s="615"/>
      <c r="RIX71" s="615"/>
      <c r="RIY71" s="615"/>
      <c r="RIZ71" s="1420"/>
      <c r="RJA71" s="1420"/>
      <c r="RJB71" s="1420"/>
      <c r="RJC71" s="868"/>
      <c r="RJD71" s="615"/>
      <c r="RJE71" s="615"/>
      <c r="RJF71" s="615"/>
      <c r="RJG71" s="869"/>
      <c r="RJH71" s="615"/>
      <c r="RJI71" s="615"/>
      <c r="RJJ71" s="615"/>
      <c r="RJK71" s="615"/>
      <c r="RJL71" s="615"/>
      <c r="RJM71" s="615"/>
      <c r="RJN71" s="615"/>
      <c r="RJO71" s="615"/>
      <c r="RJP71" s="615"/>
      <c r="RJQ71" s="1420"/>
      <c r="RJR71" s="1420"/>
      <c r="RJS71" s="1420"/>
      <c r="RJT71" s="868"/>
      <c r="RJU71" s="615"/>
      <c r="RJV71" s="615"/>
      <c r="RJW71" s="615"/>
      <c r="RJX71" s="869"/>
      <c r="RJY71" s="615"/>
      <c r="RJZ71" s="615"/>
      <c r="RKA71" s="615"/>
      <c r="RKB71" s="615"/>
      <c r="RKC71" s="615"/>
      <c r="RKD71" s="615"/>
      <c r="RKE71" s="615"/>
      <c r="RKF71" s="615"/>
      <c r="RKG71" s="615"/>
      <c r="RKH71" s="1420"/>
      <c r="RKI71" s="1420"/>
      <c r="RKJ71" s="1420"/>
      <c r="RKK71" s="868"/>
      <c r="RKL71" s="615"/>
      <c r="RKM71" s="615"/>
      <c r="RKN71" s="615"/>
      <c r="RKO71" s="869"/>
      <c r="RKP71" s="615"/>
      <c r="RKQ71" s="615"/>
      <c r="RKR71" s="615"/>
      <c r="RKS71" s="615"/>
      <c r="RKT71" s="615"/>
      <c r="RKU71" s="615"/>
      <c r="RKV71" s="615"/>
      <c r="RKW71" s="615"/>
      <c r="RKX71" s="615"/>
      <c r="RKY71" s="1420"/>
      <c r="RKZ71" s="1420"/>
      <c r="RLA71" s="1420"/>
      <c r="RLB71" s="868"/>
      <c r="RLC71" s="615"/>
      <c r="RLD71" s="615"/>
      <c r="RLE71" s="615"/>
      <c r="RLF71" s="869"/>
      <c r="RLG71" s="615"/>
      <c r="RLH71" s="615"/>
      <c r="RLI71" s="615"/>
      <c r="RLJ71" s="615"/>
      <c r="RLK71" s="615"/>
      <c r="RLL71" s="615"/>
      <c r="RLM71" s="615"/>
      <c r="RLN71" s="615"/>
      <c r="RLO71" s="615"/>
      <c r="RLP71" s="1420"/>
      <c r="RLQ71" s="1420"/>
      <c r="RLR71" s="1420"/>
      <c r="RLS71" s="868"/>
      <c r="RLT71" s="615"/>
      <c r="RLU71" s="615"/>
      <c r="RLV71" s="615"/>
      <c r="RLW71" s="869"/>
      <c r="RLX71" s="615"/>
      <c r="RLY71" s="615"/>
      <c r="RLZ71" s="615"/>
      <c r="RMA71" s="615"/>
      <c r="RMB71" s="615"/>
      <c r="RMC71" s="615"/>
      <c r="RMD71" s="615"/>
      <c r="RME71" s="615"/>
      <c r="RMF71" s="615"/>
      <c r="RMG71" s="1420"/>
      <c r="RMH71" s="1420"/>
      <c r="RMI71" s="1420"/>
      <c r="RMJ71" s="868"/>
      <c r="RMK71" s="615"/>
      <c r="RML71" s="615"/>
      <c r="RMM71" s="615"/>
      <c r="RMN71" s="869"/>
      <c r="RMO71" s="615"/>
      <c r="RMP71" s="615"/>
      <c r="RMQ71" s="615"/>
      <c r="RMR71" s="615"/>
      <c r="RMS71" s="615"/>
      <c r="RMT71" s="615"/>
      <c r="RMU71" s="615"/>
      <c r="RMV71" s="615"/>
      <c r="RMW71" s="615"/>
      <c r="RMX71" s="1420"/>
      <c r="RMY71" s="1420"/>
      <c r="RMZ71" s="1420"/>
      <c r="RNA71" s="868"/>
      <c r="RNB71" s="615"/>
      <c r="RNC71" s="615"/>
      <c r="RND71" s="615"/>
      <c r="RNE71" s="869"/>
      <c r="RNF71" s="615"/>
      <c r="RNG71" s="615"/>
      <c r="RNH71" s="615"/>
      <c r="RNI71" s="615"/>
      <c r="RNJ71" s="615"/>
      <c r="RNK71" s="615"/>
      <c r="RNL71" s="615"/>
      <c r="RNM71" s="615"/>
      <c r="RNN71" s="615"/>
      <c r="RNO71" s="1420"/>
      <c r="RNP71" s="1420"/>
      <c r="RNQ71" s="1420"/>
      <c r="RNR71" s="868"/>
      <c r="RNS71" s="615"/>
      <c r="RNT71" s="615"/>
      <c r="RNU71" s="615"/>
      <c r="RNV71" s="869"/>
      <c r="RNW71" s="615"/>
      <c r="RNX71" s="615"/>
      <c r="RNY71" s="615"/>
      <c r="RNZ71" s="615"/>
      <c r="ROA71" s="615"/>
      <c r="ROB71" s="615"/>
      <c r="ROC71" s="615"/>
      <c r="ROD71" s="615"/>
      <c r="ROE71" s="615"/>
      <c r="ROF71" s="1420"/>
      <c r="ROG71" s="1420"/>
      <c r="ROH71" s="1420"/>
      <c r="ROI71" s="868"/>
      <c r="ROJ71" s="615"/>
      <c r="ROK71" s="615"/>
      <c r="ROL71" s="615"/>
      <c r="ROM71" s="869"/>
      <c r="RON71" s="615"/>
      <c r="ROO71" s="615"/>
      <c r="ROP71" s="615"/>
      <c r="ROQ71" s="615"/>
      <c r="ROR71" s="615"/>
      <c r="ROS71" s="615"/>
      <c r="ROT71" s="615"/>
      <c r="ROU71" s="615"/>
      <c r="ROV71" s="615"/>
      <c r="ROW71" s="1420"/>
      <c r="ROX71" s="1420"/>
      <c r="ROY71" s="1420"/>
      <c r="ROZ71" s="868"/>
      <c r="RPA71" s="615"/>
      <c r="RPB71" s="615"/>
      <c r="RPC71" s="615"/>
      <c r="RPD71" s="869"/>
      <c r="RPE71" s="615"/>
      <c r="RPF71" s="615"/>
      <c r="RPG71" s="615"/>
      <c r="RPH71" s="615"/>
      <c r="RPI71" s="615"/>
      <c r="RPJ71" s="615"/>
      <c r="RPK71" s="615"/>
      <c r="RPL71" s="615"/>
      <c r="RPM71" s="615"/>
      <c r="RPN71" s="1420"/>
      <c r="RPO71" s="1420"/>
      <c r="RPP71" s="1420"/>
      <c r="RPQ71" s="868"/>
      <c r="RPR71" s="615"/>
      <c r="RPS71" s="615"/>
      <c r="RPT71" s="615"/>
      <c r="RPU71" s="869"/>
      <c r="RPV71" s="615"/>
      <c r="RPW71" s="615"/>
      <c r="RPX71" s="615"/>
      <c r="RPY71" s="615"/>
      <c r="RPZ71" s="615"/>
      <c r="RQA71" s="615"/>
      <c r="RQB71" s="615"/>
      <c r="RQC71" s="615"/>
      <c r="RQD71" s="615"/>
      <c r="RQE71" s="1420"/>
      <c r="RQF71" s="1420"/>
      <c r="RQG71" s="1420"/>
      <c r="RQH71" s="868"/>
      <c r="RQI71" s="615"/>
      <c r="RQJ71" s="615"/>
      <c r="RQK71" s="615"/>
      <c r="RQL71" s="869"/>
      <c r="RQM71" s="615"/>
      <c r="RQN71" s="615"/>
      <c r="RQO71" s="615"/>
      <c r="RQP71" s="615"/>
      <c r="RQQ71" s="615"/>
      <c r="RQR71" s="615"/>
      <c r="RQS71" s="615"/>
      <c r="RQT71" s="615"/>
      <c r="RQU71" s="615"/>
      <c r="RQV71" s="1420"/>
      <c r="RQW71" s="1420"/>
      <c r="RQX71" s="1420"/>
      <c r="RQY71" s="868"/>
      <c r="RQZ71" s="615"/>
      <c r="RRA71" s="615"/>
      <c r="RRB71" s="615"/>
      <c r="RRC71" s="869"/>
      <c r="RRD71" s="615"/>
      <c r="RRE71" s="615"/>
      <c r="RRF71" s="615"/>
      <c r="RRG71" s="615"/>
      <c r="RRH71" s="615"/>
      <c r="RRI71" s="615"/>
      <c r="RRJ71" s="615"/>
      <c r="RRK71" s="615"/>
      <c r="RRL71" s="615"/>
      <c r="RRM71" s="1420"/>
      <c r="RRN71" s="1420"/>
      <c r="RRO71" s="1420"/>
      <c r="RRP71" s="868"/>
      <c r="RRQ71" s="615"/>
      <c r="RRR71" s="615"/>
      <c r="RRS71" s="615"/>
      <c r="RRT71" s="869"/>
      <c r="RRU71" s="615"/>
      <c r="RRV71" s="615"/>
      <c r="RRW71" s="615"/>
      <c r="RRX71" s="615"/>
      <c r="RRY71" s="615"/>
      <c r="RRZ71" s="615"/>
      <c r="RSA71" s="615"/>
      <c r="RSB71" s="615"/>
      <c r="RSC71" s="615"/>
      <c r="RSD71" s="1420"/>
      <c r="RSE71" s="1420"/>
      <c r="RSF71" s="1420"/>
      <c r="RSG71" s="868"/>
      <c r="RSH71" s="615"/>
      <c r="RSI71" s="615"/>
      <c r="RSJ71" s="615"/>
      <c r="RSK71" s="869"/>
      <c r="RSL71" s="615"/>
      <c r="RSM71" s="615"/>
      <c r="RSN71" s="615"/>
      <c r="RSO71" s="615"/>
      <c r="RSP71" s="615"/>
      <c r="RSQ71" s="615"/>
      <c r="RSR71" s="615"/>
      <c r="RSS71" s="615"/>
      <c r="RST71" s="615"/>
      <c r="RSU71" s="1420"/>
      <c r="RSV71" s="1420"/>
      <c r="RSW71" s="1420"/>
      <c r="RSX71" s="868"/>
      <c r="RSY71" s="615"/>
      <c r="RSZ71" s="615"/>
      <c r="RTA71" s="615"/>
      <c r="RTB71" s="869"/>
      <c r="RTC71" s="615"/>
      <c r="RTD71" s="615"/>
      <c r="RTE71" s="615"/>
      <c r="RTF71" s="615"/>
      <c r="RTG71" s="615"/>
      <c r="RTH71" s="615"/>
      <c r="RTI71" s="615"/>
      <c r="RTJ71" s="615"/>
      <c r="RTK71" s="615"/>
      <c r="RTL71" s="1420"/>
      <c r="RTM71" s="1420"/>
      <c r="RTN71" s="1420"/>
      <c r="RTO71" s="868"/>
      <c r="RTP71" s="615"/>
      <c r="RTQ71" s="615"/>
      <c r="RTR71" s="615"/>
      <c r="RTS71" s="869"/>
      <c r="RTT71" s="615"/>
      <c r="RTU71" s="615"/>
      <c r="RTV71" s="615"/>
      <c r="RTW71" s="615"/>
      <c r="RTX71" s="615"/>
      <c r="RTY71" s="615"/>
      <c r="RTZ71" s="615"/>
      <c r="RUA71" s="615"/>
      <c r="RUB71" s="615"/>
      <c r="RUC71" s="1420"/>
      <c r="RUD71" s="1420"/>
      <c r="RUE71" s="1420"/>
      <c r="RUF71" s="868"/>
      <c r="RUG71" s="615"/>
      <c r="RUH71" s="615"/>
      <c r="RUI71" s="615"/>
      <c r="RUJ71" s="869"/>
      <c r="RUK71" s="615"/>
      <c r="RUL71" s="615"/>
      <c r="RUM71" s="615"/>
      <c r="RUN71" s="615"/>
      <c r="RUO71" s="615"/>
      <c r="RUP71" s="615"/>
      <c r="RUQ71" s="615"/>
      <c r="RUR71" s="615"/>
      <c r="RUS71" s="615"/>
      <c r="RUT71" s="1420"/>
      <c r="RUU71" s="1420"/>
      <c r="RUV71" s="1420"/>
      <c r="RUW71" s="868"/>
      <c r="RUX71" s="615"/>
      <c r="RUY71" s="615"/>
      <c r="RUZ71" s="615"/>
      <c r="RVA71" s="869"/>
      <c r="RVB71" s="615"/>
      <c r="RVC71" s="615"/>
      <c r="RVD71" s="615"/>
      <c r="RVE71" s="615"/>
      <c r="RVF71" s="615"/>
      <c r="RVG71" s="615"/>
      <c r="RVH71" s="615"/>
      <c r="RVI71" s="615"/>
      <c r="RVJ71" s="615"/>
      <c r="RVK71" s="1420"/>
      <c r="RVL71" s="1420"/>
      <c r="RVM71" s="1420"/>
      <c r="RVN71" s="868"/>
      <c r="RVO71" s="615"/>
      <c r="RVP71" s="615"/>
      <c r="RVQ71" s="615"/>
      <c r="RVR71" s="869"/>
      <c r="RVS71" s="615"/>
      <c r="RVT71" s="615"/>
      <c r="RVU71" s="615"/>
      <c r="RVV71" s="615"/>
      <c r="RVW71" s="615"/>
      <c r="RVX71" s="615"/>
      <c r="RVY71" s="615"/>
      <c r="RVZ71" s="615"/>
      <c r="RWA71" s="615"/>
      <c r="RWB71" s="1420"/>
      <c r="RWC71" s="1420"/>
      <c r="RWD71" s="1420"/>
      <c r="RWE71" s="868"/>
      <c r="RWF71" s="615"/>
      <c r="RWG71" s="615"/>
      <c r="RWH71" s="615"/>
      <c r="RWI71" s="869"/>
      <c r="RWJ71" s="615"/>
      <c r="RWK71" s="615"/>
      <c r="RWL71" s="615"/>
      <c r="RWM71" s="615"/>
      <c r="RWN71" s="615"/>
      <c r="RWO71" s="615"/>
      <c r="RWP71" s="615"/>
      <c r="RWQ71" s="615"/>
      <c r="RWR71" s="615"/>
      <c r="RWS71" s="1420"/>
      <c r="RWT71" s="1420"/>
      <c r="RWU71" s="1420"/>
      <c r="RWV71" s="868"/>
      <c r="RWW71" s="615"/>
      <c r="RWX71" s="615"/>
      <c r="RWY71" s="615"/>
      <c r="RWZ71" s="869"/>
      <c r="RXA71" s="615"/>
      <c r="RXB71" s="615"/>
      <c r="RXC71" s="615"/>
      <c r="RXD71" s="615"/>
      <c r="RXE71" s="615"/>
      <c r="RXF71" s="615"/>
      <c r="RXG71" s="615"/>
      <c r="RXH71" s="615"/>
      <c r="RXI71" s="615"/>
      <c r="RXJ71" s="1420"/>
      <c r="RXK71" s="1420"/>
      <c r="RXL71" s="1420"/>
      <c r="RXM71" s="868"/>
      <c r="RXN71" s="615"/>
      <c r="RXO71" s="615"/>
      <c r="RXP71" s="615"/>
      <c r="RXQ71" s="869"/>
      <c r="RXR71" s="615"/>
      <c r="RXS71" s="615"/>
      <c r="RXT71" s="615"/>
      <c r="RXU71" s="615"/>
      <c r="RXV71" s="615"/>
      <c r="RXW71" s="615"/>
      <c r="RXX71" s="615"/>
      <c r="RXY71" s="615"/>
      <c r="RXZ71" s="615"/>
      <c r="RYA71" s="1420"/>
      <c r="RYB71" s="1420"/>
      <c r="RYC71" s="1420"/>
      <c r="RYD71" s="868"/>
      <c r="RYE71" s="615"/>
      <c r="RYF71" s="615"/>
      <c r="RYG71" s="615"/>
      <c r="RYH71" s="869"/>
      <c r="RYI71" s="615"/>
      <c r="RYJ71" s="615"/>
      <c r="RYK71" s="615"/>
      <c r="RYL71" s="615"/>
      <c r="RYM71" s="615"/>
      <c r="RYN71" s="615"/>
      <c r="RYO71" s="615"/>
      <c r="RYP71" s="615"/>
      <c r="RYQ71" s="615"/>
      <c r="RYR71" s="1420"/>
      <c r="RYS71" s="1420"/>
      <c r="RYT71" s="1420"/>
      <c r="RYU71" s="868"/>
      <c r="RYV71" s="615"/>
      <c r="RYW71" s="615"/>
      <c r="RYX71" s="615"/>
      <c r="RYY71" s="869"/>
      <c r="RYZ71" s="615"/>
      <c r="RZA71" s="615"/>
      <c r="RZB71" s="615"/>
      <c r="RZC71" s="615"/>
      <c r="RZD71" s="615"/>
      <c r="RZE71" s="615"/>
      <c r="RZF71" s="615"/>
      <c r="RZG71" s="615"/>
      <c r="RZH71" s="615"/>
      <c r="RZI71" s="1420"/>
      <c r="RZJ71" s="1420"/>
      <c r="RZK71" s="1420"/>
      <c r="RZL71" s="868"/>
      <c r="RZM71" s="615"/>
      <c r="RZN71" s="615"/>
      <c r="RZO71" s="615"/>
      <c r="RZP71" s="869"/>
      <c r="RZQ71" s="615"/>
      <c r="RZR71" s="615"/>
      <c r="RZS71" s="615"/>
      <c r="RZT71" s="615"/>
      <c r="RZU71" s="615"/>
      <c r="RZV71" s="615"/>
      <c r="RZW71" s="615"/>
      <c r="RZX71" s="615"/>
      <c r="RZY71" s="615"/>
      <c r="RZZ71" s="1420"/>
      <c r="SAA71" s="1420"/>
      <c r="SAB71" s="1420"/>
      <c r="SAC71" s="868"/>
      <c r="SAD71" s="615"/>
      <c r="SAE71" s="615"/>
      <c r="SAF71" s="615"/>
      <c r="SAG71" s="869"/>
      <c r="SAH71" s="615"/>
      <c r="SAI71" s="615"/>
      <c r="SAJ71" s="615"/>
      <c r="SAK71" s="615"/>
      <c r="SAL71" s="615"/>
      <c r="SAM71" s="615"/>
      <c r="SAN71" s="615"/>
      <c r="SAO71" s="615"/>
      <c r="SAP71" s="615"/>
      <c r="SAQ71" s="1420"/>
      <c r="SAR71" s="1420"/>
      <c r="SAS71" s="1420"/>
      <c r="SAT71" s="868"/>
      <c r="SAU71" s="615"/>
      <c r="SAV71" s="615"/>
      <c r="SAW71" s="615"/>
      <c r="SAX71" s="869"/>
      <c r="SAY71" s="615"/>
      <c r="SAZ71" s="615"/>
      <c r="SBA71" s="615"/>
      <c r="SBB71" s="615"/>
      <c r="SBC71" s="615"/>
      <c r="SBD71" s="615"/>
      <c r="SBE71" s="615"/>
      <c r="SBF71" s="615"/>
      <c r="SBG71" s="615"/>
      <c r="SBH71" s="1420"/>
      <c r="SBI71" s="1420"/>
      <c r="SBJ71" s="1420"/>
      <c r="SBK71" s="868"/>
      <c r="SBL71" s="615"/>
      <c r="SBM71" s="615"/>
      <c r="SBN71" s="615"/>
      <c r="SBO71" s="869"/>
      <c r="SBP71" s="615"/>
      <c r="SBQ71" s="615"/>
      <c r="SBR71" s="615"/>
      <c r="SBS71" s="615"/>
      <c r="SBT71" s="615"/>
      <c r="SBU71" s="615"/>
      <c r="SBV71" s="615"/>
      <c r="SBW71" s="615"/>
      <c r="SBX71" s="615"/>
      <c r="SBY71" s="1420"/>
      <c r="SBZ71" s="1420"/>
      <c r="SCA71" s="1420"/>
      <c r="SCB71" s="868"/>
      <c r="SCC71" s="615"/>
      <c r="SCD71" s="615"/>
      <c r="SCE71" s="615"/>
      <c r="SCF71" s="869"/>
      <c r="SCG71" s="615"/>
      <c r="SCH71" s="615"/>
      <c r="SCI71" s="615"/>
      <c r="SCJ71" s="615"/>
      <c r="SCK71" s="615"/>
      <c r="SCL71" s="615"/>
      <c r="SCM71" s="615"/>
      <c r="SCN71" s="615"/>
      <c r="SCO71" s="615"/>
      <c r="SCP71" s="1420"/>
      <c r="SCQ71" s="1420"/>
      <c r="SCR71" s="1420"/>
      <c r="SCS71" s="868"/>
      <c r="SCT71" s="615"/>
      <c r="SCU71" s="615"/>
      <c r="SCV71" s="615"/>
      <c r="SCW71" s="869"/>
      <c r="SCX71" s="615"/>
      <c r="SCY71" s="615"/>
      <c r="SCZ71" s="615"/>
      <c r="SDA71" s="615"/>
      <c r="SDB71" s="615"/>
      <c r="SDC71" s="615"/>
      <c r="SDD71" s="615"/>
      <c r="SDE71" s="615"/>
      <c r="SDF71" s="615"/>
      <c r="SDG71" s="1420"/>
      <c r="SDH71" s="1420"/>
      <c r="SDI71" s="1420"/>
      <c r="SDJ71" s="868"/>
      <c r="SDK71" s="615"/>
      <c r="SDL71" s="615"/>
      <c r="SDM71" s="615"/>
      <c r="SDN71" s="869"/>
      <c r="SDO71" s="615"/>
      <c r="SDP71" s="615"/>
      <c r="SDQ71" s="615"/>
      <c r="SDR71" s="615"/>
      <c r="SDS71" s="615"/>
      <c r="SDT71" s="615"/>
      <c r="SDU71" s="615"/>
      <c r="SDV71" s="615"/>
      <c r="SDW71" s="615"/>
      <c r="SDX71" s="1420"/>
      <c r="SDY71" s="1420"/>
      <c r="SDZ71" s="1420"/>
      <c r="SEA71" s="868"/>
      <c r="SEB71" s="615"/>
      <c r="SEC71" s="615"/>
      <c r="SED71" s="615"/>
      <c r="SEE71" s="869"/>
      <c r="SEF71" s="615"/>
      <c r="SEG71" s="615"/>
      <c r="SEH71" s="615"/>
      <c r="SEI71" s="615"/>
      <c r="SEJ71" s="615"/>
      <c r="SEK71" s="615"/>
      <c r="SEL71" s="615"/>
      <c r="SEM71" s="615"/>
      <c r="SEN71" s="615"/>
      <c r="SEO71" s="1420"/>
      <c r="SEP71" s="1420"/>
      <c r="SEQ71" s="1420"/>
      <c r="SER71" s="868"/>
      <c r="SES71" s="615"/>
      <c r="SET71" s="615"/>
      <c r="SEU71" s="615"/>
      <c r="SEV71" s="869"/>
      <c r="SEW71" s="615"/>
      <c r="SEX71" s="615"/>
      <c r="SEY71" s="615"/>
      <c r="SEZ71" s="615"/>
      <c r="SFA71" s="615"/>
      <c r="SFB71" s="615"/>
      <c r="SFC71" s="615"/>
      <c r="SFD71" s="615"/>
      <c r="SFE71" s="615"/>
      <c r="SFF71" s="1420"/>
      <c r="SFG71" s="1420"/>
      <c r="SFH71" s="1420"/>
      <c r="SFI71" s="868"/>
      <c r="SFJ71" s="615"/>
      <c r="SFK71" s="615"/>
      <c r="SFL71" s="615"/>
      <c r="SFM71" s="869"/>
      <c r="SFN71" s="615"/>
      <c r="SFO71" s="615"/>
      <c r="SFP71" s="615"/>
      <c r="SFQ71" s="615"/>
      <c r="SFR71" s="615"/>
      <c r="SFS71" s="615"/>
      <c r="SFT71" s="615"/>
      <c r="SFU71" s="615"/>
      <c r="SFV71" s="615"/>
      <c r="SFW71" s="1420"/>
      <c r="SFX71" s="1420"/>
      <c r="SFY71" s="1420"/>
      <c r="SFZ71" s="868"/>
      <c r="SGA71" s="615"/>
      <c r="SGB71" s="615"/>
      <c r="SGC71" s="615"/>
      <c r="SGD71" s="869"/>
      <c r="SGE71" s="615"/>
      <c r="SGF71" s="615"/>
      <c r="SGG71" s="615"/>
      <c r="SGH71" s="615"/>
      <c r="SGI71" s="615"/>
      <c r="SGJ71" s="615"/>
      <c r="SGK71" s="615"/>
      <c r="SGL71" s="615"/>
      <c r="SGM71" s="615"/>
      <c r="SGN71" s="1420"/>
      <c r="SGO71" s="1420"/>
      <c r="SGP71" s="1420"/>
      <c r="SGQ71" s="868"/>
      <c r="SGR71" s="615"/>
      <c r="SGS71" s="615"/>
      <c r="SGT71" s="615"/>
      <c r="SGU71" s="869"/>
      <c r="SGV71" s="615"/>
      <c r="SGW71" s="615"/>
      <c r="SGX71" s="615"/>
      <c r="SGY71" s="615"/>
      <c r="SGZ71" s="615"/>
      <c r="SHA71" s="615"/>
      <c r="SHB71" s="615"/>
      <c r="SHC71" s="615"/>
      <c r="SHD71" s="615"/>
      <c r="SHE71" s="1420"/>
      <c r="SHF71" s="1420"/>
      <c r="SHG71" s="1420"/>
      <c r="SHH71" s="868"/>
      <c r="SHI71" s="615"/>
      <c r="SHJ71" s="615"/>
      <c r="SHK71" s="615"/>
      <c r="SHL71" s="869"/>
      <c r="SHM71" s="615"/>
      <c r="SHN71" s="615"/>
      <c r="SHO71" s="615"/>
      <c r="SHP71" s="615"/>
      <c r="SHQ71" s="615"/>
      <c r="SHR71" s="615"/>
      <c r="SHS71" s="615"/>
      <c r="SHT71" s="615"/>
      <c r="SHU71" s="615"/>
      <c r="SHV71" s="1420"/>
      <c r="SHW71" s="1420"/>
      <c r="SHX71" s="1420"/>
      <c r="SHY71" s="868"/>
      <c r="SHZ71" s="615"/>
      <c r="SIA71" s="615"/>
      <c r="SIB71" s="615"/>
      <c r="SIC71" s="869"/>
      <c r="SID71" s="615"/>
      <c r="SIE71" s="615"/>
      <c r="SIF71" s="615"/>
      <c r="SIG71" s="615"/>
      <c r="SIH71" s="615"/>
      <c r="SII71" s="615"/>
      <c r="SIJ71" s="615"/>
      <c r="SIK71" s="615"/>
      <c r="SIL71" s="615"/>
      <c r="SIM71" s="1420"/>
      <c r="SIN71" s="1420"/>
      <c r="SIO71" s="1420"/>
      <c r="SIP71" s="868"/>
      <c r="SIQ71" s="615"/>
      <c r="SIR71" s="615"/>
      <c r="SIS71" s="615"/>
      <c r="SIT71" s="869"/>
      <c r="SIU71" s="615"/>
      <c r="SIV71" s="615"/>
      <c r="SIW71" s="615"/>
      <c r="SIX71" s="615"/>
      <c r="SIY71" s="615"/>
      <c r="SIZ71" s="615"/>
      <c r="SJA71" s="615"/>
      <c r="SJB71" s="615"/>
      <c r="SJC71" s="615"/>
      <c r="SJD71" s="1420"/>
      <c r="SJE71" s="1420"/>
      <c r="SJF71" s="1420"/>
      <c r="SJG71" s="868"/>
      <c r="SJH71" s="615"/>
      <c r="SJI71" s="615"/>
      <c r="SJJ71" s="615"/>
      <c r="SJK71" s="869"/>
      <c r="SJL71" s="615"/>
      <c r="SJM71" s="615"/>
      <c r="SJN71" s="615"/>
      <c r="SJO71" s="615"/>
      <c r="SJP71" s="615"/>
      <c r="SJQ71" s="615"/>
      <c r="SJR71" s="615"/>
      <c r="SJS71" s="615"/>
      <c r="SJT71" s="615"/>
      <c r="SJU71" s="1420"/>
      <c r="SJV71" s="1420"/>
      <c r="SJW71" s="1420"/>
      <c r="SJX71" s="868"/>
      <c r="SJY71" s="615"/>
      <c r="SJZ71" s="615"/>
      <c r="SKA71" s="615"/>
      <c r="SKB71" s="869"/>
      <c r="SKC71" s="615"/>
      <c r="SKD71" s="615"/>
      <c r="SKE71" s="615"/>
      <c r="SKF71" s="615"/>
      <c r="SKG71" s="615"/>
      <c r="SKH71" s="615"/>
      <c r="SKI71" s="615"/>
      <c r="SKJ71" s="615"/>
      <c r="SKK71" s="615"/>
      <c r="SKL71" s="1420"/>
      <c r="SKM71" s="1420"/>
      <c r="SKN71" s="1420"/>
      <c r="SKO71" s="868"/>
      <c r="SKP71" s="615"/>
      <c r="SKQ71" s="615"/>
      <c r="SKR71" s="615"/>
      <c r="SKS71" s="869"/>
      <c r="SKT71" s="615"/>
      <c r="SKU71" s="615"/>
      <c r="SKV71" s="615"/>
      <c r="SKW71" s="615"/>
      <c r="SKX71" s="615"/>
      <c r="SKY71" s="615"/>
      <c r="SKZ71" s="615"/>
      <c r="SLA71" s="615"/>
      <c r="SLB71" s="615"/>
      <c r="SLC71" s="1420"/>
      <c r="SLD71" s="1420"/>
      <c r="SLE71" s="1420"/>
      <c r="SLF71" s="868"/>
      <c r="SLG71" s="615"/>
      <c r="SLH71" s="615"/>
      <c r="SLI71" s="615"/>
      <c r="SLJ71" s="869"/>
      <c r="SLK71" s="615"/>
      <c r="SLL71" s="615"/>
      <c r="SLM71" s="615"/>
      <c r="SLN71" s="615"/>
      <c r="SLO71" s="615"/>
      <c r="SLP71" s="615"/>
      <c r="SLQ71" s="615"/>
      <c r="SLR71" s="615"/>
      <c r="SLS71" s="615"/>
      <c r="SLT71" s="1420"/>
      <c r="SLU71" s="1420"/>
      <c r="SLV71" s="1420"/>
      <c r="SLW71" s="868"/>
      <c r="SLX71" s="615"/>
      <c r="SLY71" s="615"/>
      <c r="SLZ71" s="615"/>
      <c r="SMA71" s="869"/>
      <c r="SMB71" s="615"/>
      <c r="SMC71" s="615"/>
      <c r="SMD71" s="615"/>
      <c r="SME71" s="615"/>
      <c r="SMF71" s="615"/>
      <c r="SMG71" s="615"/>
      <c r="SMH71" s="615"/>
      <c r="SMI71" s="615"/>
      <c r="SMJ71" s="615"/>
      <c r="SMK71" s="1420"/>
      <c r="SML71" s="1420"/>
      <c r="SMM71" s="1420"/>
      <c r="SMN71" s="868"/>
      <c r="SMO71" s="615"/>
      <c r="SMP71" s="615"/>
      <c r="SMQ71" s="615"/>
      <c r="SMR71" s="869"/>
      <c r="SMS71" s="615"/>
      <c r="SMT71" s="615"/>
      <c r="SMU71" s="615"/>
      <c r="SMV71" s="615"/>
      <c r="SMW71" s="615"/>
      <c r="SMX71" s="615"/>
      <c r="SMY71" s="615"/>
      <c r="SMZ71" s="615"/>
      <c r="SNA71" s="615"/>
      <c r="SNB71" s="1420"/>
      <c r="SNC71" s="1420"/>
      <c r="SND71" s="1420"/>
      <c r="SNE71" s="868"/>
      <c r="SNF71" s="615"/>
      <c r="SNG71" s="615"/>
      <c r="SNH71" s="615"/>
      <c r="SNI71" s="869"/>
      <c r="SNJ71" s="615"/>
      <c r="SNK71" s="615"/>
      <c r="SNL71" s="615"/>
      <c r="SNM71" s="615"/>
      <c r="SNN71" s="615"/>
      <c r="SNO71" s="615"/>
      <c r="SNP71" s="615"/>
      <c r="SNQ71" s="615"/>
      <c r="SNR71" s="615"/>
      <c r="SNS71" s="1420"/>
      <c r="SNT71" s="1420"/>
      <c r="SNU71" s="1420"/>
      <c r="SNV71" s="868"/>
      <c r="SNW71" s="615"/>
      <c r="SNX71" s="615"/>
      <c r="SNY71" s="615"/>
      <c r="SNZ71" s="869"/>
      <c r="SOA71" s="615"/>
      <c r="SOB71" s="615"/>
      <c r="SOC71" s="615"/>
      <c r="SOD71" s="615"/>
      <c r="SOE71" s="615"/>
      <c r="SOF71" s="615"/>
      <c r="SOG71" s="615"/>
      <c r="SOH71" s="615"/>
      <c r="SOI71" s="615"/>
      <c r="SOJ71" s="1420"/>
      <c r="SOK71" s="1420"/>
      <c r="SOL71" s="1420"/>
      <c r="SOM71" s="868"/>
      <c r="SON71" s="615"/>
      <c r="SOO71" s="615"/>
      <c r="SOP71" s="615"/>
      <c r="SOQ71" s="869"/>
      <c r="SOR71" s="615"/>
      <c r="SOS71" s="615"/>
      <c r="SOT71" s="615"/>
      <c r="SOU71" s="615"/>
      <c r="SOV71" s="615"/>
      <c r="SOW71" s="615"/>
      <c r="SOX71" s="615"/>
      <c r="SOY71" s="615"/>
      <c r="SOZ71" s="615"/>
      <c r="SPA71" s="1420"/>
      <c r="SPB71" s="1420"/>
      <c r="SPC71" s="1420"/>
      <c r="SPD71" s="868"/>
      <c r="SPE71" s="615"/>
      <c r="SPF71" s="615"/>
      <c r="SPG71" s="615"/>
      <c r="SPH71" s="869"/>
      <c r="SPI71" s="615"/>
      <c r="SPJ71" s="615"/>
      <c r="SPK71" s="615"/>
      <c r="SPL71" s="615"/>
      <c r="SPM71" s="615"/>
      <c r="SPN71" s="615"/>
      <c r="SPO71" s="615"/>
      <c r="SPP71" s="615"/>
      <c r="SPQ71" s="615"/>
      <c r="SPR71" s="1420"/>
      <c r="SPS71" s="1420"/>
      <c r="SPT71" s="1420"/>
      <c r="SPU71" s="868"/>
      <c r="SPV71" s="615"/>
      <c r="SPW71" s="615"/>
      <c r="SPX71" s="615"/>
      <c r="SPY71" s="869"/>
      <c r="SPZ71" s="615"/>
      <c r="SQA71" s="615"/>
      <c r="SQB71" s="615"/>
      <c r="SQC71" s="615"/>
      <c r="SQD71" s="615"/>
      <c r="SQE71" s="615"/>
      <c r="SQF71" s="615"/>
      <c r="SQG71" s="615"/>
      <c r="SQH71" s="615"/>
      <c r="SQI71" s="1420"/>
      <c r="SQJ71" s="1420"/>
      <c r="SQK71" s="1420"/>
      <c r="SQL71" s="868"/>
      <c r="SQM71" s="615"/>
      <c r="SQN71" s="615"/>
      <c r="SQO71" s="615"/>
      <c r="SQP71" s="869"/>
      <c r="SQQ71" s="615"/>
      <c r="SQR71" s="615"/>
      <c r="SQS71" s="615"/>
      <c r="SQT71" s="615"/>
      <c r="SQU71" s="615"/>
      <c r="SQV71" s="615"/>
      <c r="SQW71" s="615"/>
      <c r="SQX71" s="615"/>
      <c r="SQY71" s="615"/>
      <c r="SQZ71" s="1420"/>
      <c r="SRA71" s="1420"/>
      <c r="SRB71" s="1420"/>
      <c r="SRC71" s="868"/>
      <c r="SRD71" s="615"/>
      <c r="SRE71" s="615"/>
      <c r="SRF71" s="615"/>
      <c r="SRG71" s="869"/>
      <c r="SRH71" s="615"/>
      <c r="SRI71" s="615"/>
      <c r="SRJ71" s="615"/>
      <c r="SRK71" s="615"/>
      <c r="SRL71" s="615"/>
      <c r="SRM71" s="615"/>
      <c r="SRN71" s="615"/>
      <c r="SRO71" s="615"/>
      <c r="SRP71" s="615"/>
      <c r="SRQ71" s="1420"/>
      <c r="SRR71" s="1420"/>
      <c r="SRS71" s="1420"/>
      <c r="SRT71" s="868"/>
      <c r="SRU71" s="615"/>
      <c r="SRV71" s="615"/>
      <c r="SRW71" s="615"/>
      <c r="SRX71" s="869"/>
      <c r="SRY71" s="615"/>
      <c r="SRZ71" s="615"/>
      <c r="SSA71" s="615"/>
      <c r="SSB71" s="615"/>
      <c r="SSC71" s="615"/>
      <c r="SSD71" s="615"/>
      <c r="SSE71" s="615"/>
      <c r="SSF71" s="615"/>
      <c r="SSG71" s="615"/>
      <c r="SSH71" s="1420"/>
      <c r="SSI71" s="1420"/>
      <c r="SSJ71" s="1420"/>
      <c r="SSK71" s="868"/>
      <c r="SSL71" s="615"/>
      <c r="SSM71" s="615"/>
      <c r="SSN71" s="615"/>
      <c r="SSO71" s="869"/>
      <c r="SSP71" s="615"/>
      <c r="SSQ71" s="615"/>
      <c r="SSR71" s="615"/>
      <c r="SSS71" s="615"/>
      <c r="SST71" s="615"/>
      <c r="SSU71" s="615"/>
      <c r="SSV71" s="615"/>
      <c r="SSW71" s="615"/>
      <c r="SSX71" s="615"/>
      <c r="SSY71" s="1420"/>
      <c r="SSZ71" s="1420"/>
      <c r="STA71" s="1420"/>
      <c r="STB71" s="868"/>
      <c r="STC71" s="615"/>
      <c r="STD71" s="615"/>
      <c r="STE71" s="615"/>
      <c r="STF71" s="869"/>
      <c r="STG71" s="615"/>
      <c r="STH71" s="615"/>
      <c r="STI71" s="615"/>
      <c r="STJ71" s="615"/>
      <c r="STK71" s="615"/>
      <c r="STL71" s="615"/>
      <c r="STM71" s="615"/>
      <c r="STN71" s="615"/>
      <c r="STO71" s="615"/>
      <c r="STP71" s="1420"/>
      <c r="STQ71" s="1420"/>
      <c r="STR71" s="1420"/>
      <c r="STS71" s="868"/>
      <c r="STT71" s="615"/>
      <c r="STU71" s="615"/>
      <c r="STV71" s="615"/>
      <c r="STW71" s="869"/>
      <c r="STX71" s="615"/>
      <c r="STY71" s="615"/>
      <c r="STZ71" s="615"/>
      <c r="SUA71" s="615"/>
      <c r="SUB71" s="615"/>
      <c r="SUC71" s="615"/>
      <c r="SUD71" s="615"/>
      <c r="SUE71" s="615"/>
      <c r="SUF71" s="615"/>
      <c r="SUG71" s="1420"/>
      <c r="SUH71" s="1420"/>
      <c r="SUI71" s="1420"/>
      <c r="SUJ71" s="868"/>
      <c r="SUK71" s="615"/>
      <c r="SUL71" s="615"/>
      <c r="SUM71" s="615"/>
      <c r="SUN71" s="869"/>
      <c r="SUO71" s="615"/>
      <c r="SUP71" s="615"/>
      <c r="SUQ71" s="615"/>
      <c r="SUR71" s="615"/>
      <c r="SUS71" s="615"/>
      <c r="SUT71" s="615"/>
      <c r="SUU71" s="615"/>
      <c r="SUV71" s="615"/>
      <c r="SUW71" s="615"/>
      <c r="SUX71" s="1420"/>
      <c r="SUY71" s="1420"/>
      <c r="SUZ71" s="1420"/>
      <c r="SVA71" s="868"/>
      <c r="SVB71" s="615"/>
      <c r="SVC71" s="615"/>
      <c r="SVD71" s="615"/>
      <c r="SVE71" s="869"/>
      <c r="SVF71" s="615"/>
      <c r="SVG71" s="615"/>
      <c r="SVH71" s="615"/>
      <c r="SVI71" s="615"/>
      <c r="SVJ71" s="615"/>
      <c r="SVK71" s="615"/>
      <c r="SVL71" s="615"/>
      <c r="SVM71" s="615"/>
      <c r="SVN71" s="615"/>
      <c r="SVO71" s="1420"/>
      <c r="SVP71" s="1420"/>
      <c r="SVQ71" s="1420"/>
      <c r="SVR71" s="868"/>
      <c r="SVS71" s="615"/>
      <c r="SVT71" s="615"/>
      <c r="SVU71" s="615"/>
      <c r="SVV71" s="869"/>
      <c r="SVW71" s="615"/>
      <c r="SVX71" s="615"/>
      <c r="SVY71" s="615"/>
      <c r="SVZ71" s="615"/>
      <c r="SWA71" s="615"/>
      <c r="SWB71" s="615"/>
      <c r="SWC71" s="615"/>
      <c r="SWD71" s="615"/>
      <c r="SWE71" s="615"/>
      <c r="SWF71" s="1420"/>
      <c r="SWG71" s="1420"/>
      <c r="SWH71" s="1420"/>
      <c r="SWI71" s="868"/>
      <c r="SWJ71" s="615"/>
      <c r="SWK71" s="615"/>
      <c r="SWL71" s="615"/>
      <c r="SWM71" s="869"/>
      <c r="SWN71" s="615"/>
      <c r="SWO71" s="615"/>
      <c r="SWP71" s="615"/>
      <c r="SWQ71" s="615"/>
      <c r="SWR71" s="615"/>
      <c r="SWS71" s="615"/>
      <c r="SWT71" s="615"/>
      <c r="SWU71" s="615"/>
      <c r="SWV71" s="615"/>
      <c r="SWW71" s="1420"/>
      <c r="SWX71" s="1420"/>
      <c r="SWY71" s="1420"/>
      <c r="SWZ71" s="868"/>
      <c r="SXA71" s="615"/>
      <c r="SXB71" s="615"/>
      <c r="SXC71" s="615"/>
      <c r="SXD71" s="869"/>
      <c r="SXE71" s="615"/>
      <c r="SXF71" s="615"/>
      <c r="SXG71" s="615"/>
      <c r="SXH71" s="615"/>
      <c r="SXI71" s="615"/>
      <c r="SXJ71" s="615"/>
      <c r="SXK71" s="615"/>
      <c r="SXL71" s="615"/>
      <c r="SXM71" s="615"/>
      <c r="SXN71" s="1420"/>
      <c r="SXO71" s="1420"/>
      <c r="SXP71" s="1420"/>
      <c r="SXQ71" s="868"/>
      <c r="SXR71" s="615"/>
      <c r="SXS71" s="615"/>
      <c r="SXT71" s="615"/>
      <c r="SXU71" s="869"/>
      <c r="SXV71" s="615"/>
      <c r="SXW71" s="615"/>
      <c r="SXX71" s="615"/>
      <c r="SXY71" s="615"/>
      <c r="SXZ71" s="615"/>
      <c r="SYA71" s="615"/>
      <c r="SYB71" s="615"/>
      <c r="SYC71" s="615"/>
      <c r="SYD71" s="615"/>
      <c r="SYE71" s="1420"/>
      <c r="SYF71" s="1420"/>
      <c r="SYG71" s="1420"/>
      <c r="SYH71" s="868"/>
      <c r="SYI71" s="615"/>
      <c r="SYJ71" s="615"/>
      <c r="SYK71" s="615"/>
      <c r="SYL71" s="869"/>
      <c r="SYM71" s="615"/>
      <c r="SYN71" s="615"/>
      <c r="SYO71" s="615"/>
      <c r="SYP71" s="615"/>
      <c r="SYQ71" s="615"/>
      <c r="SYR71" s="615"/>
      <c r="SYS71" s="615"/>
      <c r="SYT71" s="615"/>
      <c r="SYU71" s="615"/>
      <c r="SYV71" s="1420"/>
      <c r="SYW71" s="1420"/>
      <c r="SYX71" s="1420"/>
      <c r="SYY71" s="868"/>
      <c r="SYZ71" s="615"/>
      <c r="SZA71" s="615"/>
      <c r="SZB71" s="615"/>
      <c r="SZC71" s="869"/>
      <c r="SZD71" s="615"/>
      <c r="SZE71" s="615"/>
      <c r="SZF71" s="615"/>
      <c r="SZG71" s="615"/>
      <c r="SZH71" s="615"/>
      <c r="SZI71" s="615"/>
      <c r="SZJ71" s="615"/>
      <c r="SZK71" s="615"/>
      <c r="SZL71" s="615"/>
      <c r="SZM71" s="1420"/>
      <c r="SZN71" s="1420"/>
      <c r="SZO71" s="1420"/>
      <c r="SZP71" s="868"/>
      <c r="SZQ71" s="615"/>
      <c r="SZR71" s="615"/>
      <c r="SZS71" s="615"/>
      <c r="SZT71" s="869"/>
      <c r="SZU71" s="615"/>
      <c r="SZV71" s="615"/>
      <c r="SZW71" s="615"/>
      <c r="SZX71" s="615"/>
      <c r="SZY71" s="615"/>
      <c r="SZZ71" s="615"/>
      <c r="TAA71" s="615"/>
      <c r="TAB71" s="615"/>
      <c r="TAC71" s="615"/>
      <c r="TAD71" s="1420"/>
      <c r="TAE71" s="1420"/>
      <c r="TAF71" s="1420"/>
      <c r="TAG71" s="868"/>
      <c r="TAH71" s="615"/>
      <c r="TAI71" s="615"/>
      <c r="TAJ71" s="615"/>
      <c r="TAK71" s="869"/>
      <c r="TAL71" s="615"/>
      <c r="TAM71" s="615"/>
      <c r="TAN71" s="615"/>
      <c r="TAO71" s="615"/>
      <c r="TAP71" s="615"/>
      <c r="TAQ71" s="615"/>
      <c r="TAR71" s="615"/>
      <c r="TAS71" s="615"/>
      <c r="TAT71" s="615"/>
      <c r="TAU71" s="1420"/>
      <c r="TAV71" s="1420"/>
      <c r="TAW71" s="1420"/>
      <c r="TAX71" s="868"/>
      <c r="TAY71" s="615"/>
      <c r="TAZ71" s="615"/>
      <c r="TBA71" s="615"/>
      <c r="TBB71" s="869"/>
      <c r="TBC71" s="615"/>
      <c r="TBD71" s="615"/>
      <c r="TBE71" s="615"/>
      <c r="TBF71" s="615"/>
      <c r="TBG71" s="615"/>
      <c r="TBH71" s="615"/>
      <c r="TBI71" s="615"/>
      <c r="TBJ71" s="615"/>
      <c r="TBK71" s="615"/>
      <c r="TBL71" s="1420"/>
      <c r="TBM71" s="1420"/>
      <c r="TBN71" s="1420"/>
      <c r="TBO71" s="868"/>
      <c r="TBP71" s="615"/>
      <c r="TBQ71" s="615"/>
      <c r="TBR71" s="615"/>
      <c r="TBS71" s="869"/>
      <c r="TBT71" s="615"/>
      <c r="TBU71" s="615"/>
      <c r="TBV71" s="615"/>
      <c r="TBW71" s="615"/>
      <c r="TBX71" s="615"/>
      <c r="TBY71" s="615"/>
      <c r="TBZ71" s="615"/>
      <c r="TCA71" s="615"/>
      <c r="TCB71" s="615"/>
      <c r="TCC71" s="1420"/>
      <c r="TCD71" s="1420"/>
      <c r="TCE71" s="1420"/>
      <c r="TCF71" s="868"/>
      <c r="TCG71" s="615"/>
      <c r="TCH71" s="615"/>
      <c r="TCI71" s="615"/>
      <c r="TCJ71" s="869"/>
      <c r="TCK71" s="615"/>
      <c r="TCL71" s="615"/>
      <c r="TCM71" s="615"/>
      <c r="TCN71" s="615"/>
      <c r="TCO71" s="615"/>
      <c r="TCP71" s="615"/>
      <c r="TCQ71" s="615"/>
      <c r="TCR71" s="615"/>
      <c r="TCS71" s="615"/>
      <c r="TCT71" s="1420"/>
      <c r="TCU71" s="1420"/>
      <c r="TCV71" s="1420"/>
      <c r="TCW71" s="868"/>
      <c r="TCX71" s="615"/>
      <c r="TCY71" s="615"/>
      <c r="TCZ71" s="615"/>
      <c r="TDA71" s="869"/>
      <c r="TDB71" s="615"/>
      <c r="TDC71" s="615"/>
      <c r="TDD71" s="615"/>
      <c r="TDE71" s="615"/>
      <c r="TDF71" s="615"/>
      <c r="TDG71" s="615"/>
      <c r="TDH71" s="615"/>
      <c r="TDI71" s="615"/>
      <c r="TDJ71" s="615"/>
      <c r="TDK71" s="1420"/>
      <c r="TDL71" s="1420"/>
      <c r="TDM71" s="1420"/>
      <c r="TDN71" s="868"/>
      <c r="TDO71" s="615"/>
      <c r="TDP71" s="615"/>
      <c r="TDQ71" s="615"/>
      <c r="TDR71" s="869"/>
      <c r="TDS71" s="615"/>
      <c r="TDT71" s="615"/>
      <c r="TDU71" s="615"/>
      <c r="TDV71" s="615"/>
      <c r="TDW71" s="615"/>
      <c r="TDX71" s="615"/>
      <c r="TDY71" s="615"/>
      <c r="TDZ71" s="615"/>
      <c r="TEA71" s="615"/>
      <c r="TEB71" s="1420"/>
      <c r="TEC71" s="1420"/>
      <c r="TED71" s="1420"/>
      <c r="TEE71" s="868"/>
      <c r="TEF71" s="615"/>
      <c r="TEG71" s="615"/>
      <c r="TEH71" s="615"/>
      <c r="TEI71" s="869"/>
      <c r="TEJ71" s="615"/>
      <c r="TEK71" s="615"/>
      <c r="TEL71" s="615"/>
      <c r="TEM71" s="615"/>
      <c r="TEN71" s="615"/>
      <c r="TEO71" s="615"/>
      <c r="TEP71" s="615"/>
      <c r="TEQ71" s="615"/>
      <c r="TER71" s="615"/>
      <c r="TES71" s="1420"/>
      <c r="TET71" s="1420"/>
      <c r="TEU71" s="1420"/>
      <c r="TEV71" s="868"/>
      <c r="TEW71" s="615"/>
      <c r="TEX71" s="615"/>
      <c r="TEY71" s="615"/>
      <c r="TEZ71" s="869"/>
      <c r="TFA71" s="615"/>
      <c r="TFB71" s="615"/>
      <c r="TFC71" s="615"/>
      <c r="TFD71" s="615"/>
      <c r="TFE71" s="615"/>
      <c r="TFF71" s="615"/>
      <c r="TFG71" s="615"/>
      <c r="TFH71" s="615"/>
      <c r="TFI71" s="615"/>
      <c r="TFJ71" s="1420"/>
      <c r="TFK71" s="1420"/>
      <c r="TFL71" s="1420"/>
      <c r="TFM71" s="868"/>
      <c r="TFN71" s="615"/>
      <c r="TFO71" s="615"/>
      <c r="TFP71" s="615"/>
      <c r="TFQ71" s="869"/>
      <c r="TFR71" s="615"/>
      <c r="TFS71" s="615"/>
      <c r="TFT71" s="615"/>
      <c r="TFU71" s="615"/>
      <c r="TFV71" s="615"/>
      <c r="TFW71" s="615"/>
      <c r="TFX71" s="615"/>
      <c r="TFY71" s="615"/>
      <c r="TFZ71" s="615"/>
      <c r="TGA71" s="1420"/>
      <c r="TGB71" s="1420"/>
      <c r="TGC71" s="1420"/>
      <c r="TGD71" s="868"/>
      <c r="TGE71" s="615"/>
      <c r="TGF71" s="615"/>
      <c r="TGG71" s="615"/>
      <c r="TGH71" s="869"/>
      <c r="TGI71" s="615"/>
      <c r="TGJ71" s="615"/>
      <c r="TGK71" s="615"/>
      <c r="TGL71" s="615"/>
      <c r="TGM71" s="615"/>
      <c r="TGN71" s="615"/>
      <c r="TGO71" s="615"/>
      <c r="TGP71" s="615"/>
      <c r="TGQ71" s="615"/>
      <c r="TGR71" s="1420"/>
      <c r="TGS71" s="1420"/>
      <c r="TGT71" s="1420"/>
      <c r="TGU71" s="868"/>
      <c r="TGV71" s="615"/>
      <c r="TGW71" s="615"/>
      <c r="TGX71" s="615"/>
      <c r="TGY71" s="869"/>
      <c r="TGZ71" s="615"/>
      <c r="THA71" s="615"/>
      <c r="THB71" s="615"/>
      <c r="THC71" s="615"/>
      <c r="THD71" s="615"/>
      <c r="THE71" s="615"/>
      <c r="THF71" s="615"/>
      <c r="THG71" s="615"/>
      <c r="THH71" s="615"/>
      <c r="THI71" s="1420"/>
      <c r="THJ71" s="1420"/>
      <c r="THK71" s="1420"/>
      <c r="THL71" s="868"/>
      <c r="THM71" s="615"/>
      <c r="THN71" s="615"/>
      <c r="THO71" s="615"/>
      <c r="THP71" s="869"/>
      <c r="THQ71" s="615"/>
      <c r="THR71" s="615"/>
      <c r="THS71" s="615"/>
      <c r="THT71" s="615"/>
      <c r="THU71" s="615"/>
      <c r="THV71" s="615"/>
      <c r="THW71" s="615"/>
      <c r="THX71" s="615"/>
      <c r="THY71" s="615"/>
      <c r="THZ71" s="1420"/>
      <c r="TIA71" s="1420"/>
      <c r="TIB71" s="1420"/>
      <c r="TIC71" s="868"/>
      <c r="TID71" s="615"/>
      <c r="TIE71" s="615"/>
      <c r="TIF71" s="615"/>
      <c r="TIG71" s="869"/>
      <c r="TIH71" s="615"/>
      <c r="TII71" s="615"/>
      <c r="TIJ71" s="615"/>
      <c r="TIK71" s="615"/>
      <c r="TIL71" s="615"/>
      <c r="TIM71" s="615"/>
      <c r="TIN71" s="615"/>
      <c r="TIO71" s="615"/>
      <c r="TIP71" s="615"/>
      <c r="TIQ71" s="1420"/>
      <c r="TIR71" s="1420"/>
      <c r="TIS71" s="1420"/>
      <c r="TIT71" s="868"/>
      <c r="TIU71" s="615"/>
      <c r="TIV71" s="615"/>
      <c r="TIW71" s="615"/>
      <c r="TIX71" s="869"/>
      <c r="TIY71" s="615"/>
      <c r="TIZ71" s="615"/>
      <c r="TJA71" s="615"/>
      <c r="TJB71" s="615"/>
      <c r="TJC71" s="615"/>
      <c r="TJD71" s="615"/>
      <c r="TJE71" s="615"/>
      <c r="TJF71" s="615"/>
      <c r="TJG71" s="615"/>
      <c r="TJH71" s="1420"/>
      <c r="TJI71" s="1420"/>
      <c r="TJJ71" s="1420"/>
      <c r="TJK71" s="868"/>
      <c r="TJL71" s="615"/>
      <c r="TJM71" s="615"/>
      <c r="TJN71" s="615"/>
      <c r="TJO71" s="869"/>
      <c r="TJP71" s="615"/>
      <c r="TJQ71" s="615"/>
      <c r="TJR71" s="615"/>
      <c r="TJS71" s="615"/>
      <c r="TJT71" s="615"/>
      <c r="TJU71" s="615"/>
      <c r="TJV71" s="615"/>
      <c r="TJW71" s="615"/>
      <c r="TJX71" s="615"/>
      <c r="TJY71" s="1420"/>
      <c r="TJZ71" s="1420"/>
      <c r="TKA71" s="1420"/>
      <c r="TKB71" s="868"/>
      <c r="TKC71" s="615"/>
      <c r="TKD71" s="615"/>
      <c r="TKE71" s="615"/>
      <c r="TKF71" s="869"/>
      <c r="TKG71" s="615"/>
      <c r="TKH71" s="615"/>
      <c r="TKI71" s="615"/>
      <c r="TKJ71" s="615"/>
      <c r="TKK71" s="615"/>
      <c r="TKL71" s="615"/>
      <c r="TKM71" s="615"/>
      <c r="TKN71" s="615"/>
      <c r="TKO71" s="615"/>
      <c r="TKP71" s="1420"/>
      <c r="TKQ71" s="1420"/>
      <c r="TKR71" s="1420"/>
      <c r="TKS71" s="868"/>
      <c r="TKT71" s="615"/>
      <c r="TKU71" s="615"/>
      <c r="TKV71" s="615"/>
      <c r="TKW71" s="869"/>
      <c r="TKX71" s="615"/>
      <c r="TKY71" s="615"/>
      <c r="TKZ71" s="615"/>
      <c r="TLA71" s="615"/>
      <c r="TLB71" s="615"/>
      <c r="TLC71" s="615"/>
      <c r="TLD71" s="615"/>
      <c r="TLE71" s="615"/>
      <c r="TLF71" s="615"/>
      <c r="TLG71" s="1420"/>
      <c r="TLH71" s="1420"/>
      <c r="TLI71" s="1420"/>
      <c r="TLJ71" s="868"/>
      <c r="TLK71" s="615"/>
      <c r="TLL71" s="615"/>
      <c r="TLM71" s="615"/>
      <c r="TLN71" s="869"/>
      <c r="TLO71" s="615"/>
      <c r="TLP71" s="615"/>
      <c r="TLQ71" s="615"/>
      <c r="TLR71" s="615"/>
      <c r="TLS71" s="615"/>
      <c r="TLT71" s="615"/>
      <c r="TLU71" s="615"/>
      <c r="TLV71" s="615"/>
      <c r="TLW71" s="615"/>
      <c r="TLX71" s="1420"/>
      <c r="TLY71" s="1420"/>
      <c r="TLZ71" s="1420"/>
      <c r="TMA71" s="868"/>
      <c r="TMB71" s="615"/>
      <c r="TMC71" s="615"/>
      <c r="TMD71" s="615"/>
      <c r="TME71" s="869"/>
      <c r="TMF71" s="615"/>
      <c r="TMG71" s="615"/>
      <c r="TMH71" s="615"/>
      <c r="TMI71" s="615"/>
      <c r="TMJ71" s="615"/>
      <c r="TMK71" s="615"/>
      <c r="TML71" s="615"/>
      <c r="TMM71" s="615"/>
      <c r="TMN71" s="615"/>
      <c r="TMO71" s="1420"/>
      <c r="TMP71" s="1420"/>
      <c r="TMQ71" s="1420"/>
      <c r="TMR71" s="868"/>
      <c r="TMS71" s="615"/>
      <c r="TMT71" s="615"/>
      <c r="TMU71" s="615"/>
      <c r="TMV71" s="869"/>
      <c r="TMW71" s="615"/>
      <c r="TMX71" s="615"/>
      <c r="TMY71" s="615"/>
      <c r="TMZ71" s="615"/>
      <c r="TNA71" s="615"/>
      <c r="TNB71" s="615"/>
      <c r="TNC71" s="615"/>
      <c r="TND71" s="615"/>
      <c r="TNE71" s="615"/>
      <c r="TNF71" s="1420"/>
      <c r="TNG71" s="1420"/>
      <c r="TNH71" s="1420"/>
      <c r="TNI71" s="868"/>
      <c r="TNJ71" s="615"/>
      <c r="TNK71" s="615"/>
      <c r="TNL71" s="615"/>
      <c r="TNM71" s="869"/>
      <c r="TNN71" s="615"/>
      <c r="TNO71" s="615"/>
      <c r="TNP71" s="615"/>
      <c r="TNQ71" s="615"/>
      <c r="TNR71" s="615"/>
      <c r="TNS71" s="615"/>
      <c r="TNT71" s="615"/>
      <c r="TNU71" s="615"/>
      <c r="TNV71" s="615"/>
      <c r="TNW71" s="1420"/>
      <c r="TNX71" s="1420"/>
      <c r="TNY71" s="1420"/>
      <c r="TNZ71" s="868"/>
      <c r="TOA71" s="615"/>
      <c r="TOB71" s="615"/>
      <c r="TOC71" s="615"/>
      <c r="TOD71" s="869"/>
      <c r="TOE71" s="615"/>
      <c r="TOF71" s="615"/>
      <c r="TOG71" s="615"/>
      <c r="TOH71" s="615"/>
      <c r="TOI71" s="615"/>
      <c r="TOJ71" s="615"/>
      <c r="TOK71" s="615"/>
      <c r="TOL71" s="615"/>
      <c r="TOM71" s="615"/>
      <c r="TON71" s="1420"/>
      <c r="TOO71" s="1420"/>
      <c r="TOP71" s="1420"/>
      <c r="TOQ71" s="868"/>
      <c r="TOR71" s="615"/>
      <c r="TOS71" s="615"/>
      <c r="TOT71" s="615"/>
      <c r="TOU71" s="869"/>
      <c r="TOV71" s="615"/>
      <c r="TOW71" s="615"/>
      <c r="TOX71" s="615"/>
      <c r="TOY71" s="615"/>
      <c r="TOZ71" s="615"/>
      <c r="TPA71" s="615"/>
      <c r="TPB71" s="615"/>
      <c r="TPC71" s="615"/>
      <c r="TPD71" s="615"/>
      <c r="TPE71" s="1420"/>
      <c r="TPF71" s="1420"/>
      <c r="TPG71" s="1420"/>
      <c r="TPH71" s="868"/>
      <c r="TPI71" s="615"/>
      <c r="TPJ71" s="615"/>
      <c r="TPK71" s="615"/>
      <c r="TPL71" s="869"/>
      <c r="TPM71" s="615"/>
      <c r="TPN71" s="615"/>
      <c r="TPO71" s="615"/>
      <c r="TPP71" s="615"/>
      <c r="TPQ71" s="615"/>
      <c r="TPR71" s="615"/>
      <c r="TPS71" s="615"/>
      <c r="TPT71" s="615"/>
      <c r="TPU71" s="615"/>
      <c r="TPV71" s="1420"/>
      <c r="TPW71" s="1420"/>
      <c r="TPX71" s="1420"/>
      <c r="TPY71" s="868"/>
      <c r="TPZ71" s="615"/>
      <c r="TQA71" s="615"/>
      <c r="TQB71" s="615"/>
      <c r="TQC71" s="869"/>
      <c r="TQD71" s="615"/>
      <c r="TQE71" s="615"/>
      <c r="TQF71" s="615"/>
      <c r="TQG71" s="615"/>
      <c r="TQH71" s="615"/>
      <c r="TQI71" s="615"/>
      <c r="TQJ71" s="615"/>
      <c r="TQK71" s="615"/>
      <c r="TQL71" s="615"/>
      <c r="TQM71" s="1420"/>
      <c r="TQN71" s="1420"/>
      <c r="TQO71" s="1420"/>
      <c r="TQP71" s="868"/>
      <c r="TQQ71" s="615"/>
      <c r="TQR71" s="615"/>
      <c r="TQS71" s="615"/>
      <c r="TQT71" s="869"/>
      <c r="TQU71" s="615"/>
      <c r="TQV71" s="615"/>
      <c r="TQW71" s="615"/>
      <c r="TQX71" s="615"/>
      <c r="TQY71" s="615"/>
      <c r="TQZ71" s="615"/>
      <c r="TRA71" s="615"/>
      <c r="TRB71" s="615"/>
      <c r="TRC71" s="615"/>
      <c r="TRD71" s="1420"/>
      <c r="TRE71" s="1420"/>
      <c r="TRF71" s="1420"/>
      <c r="TRG71" s="868"/>
      <c r="TRH71" s="615"/>
      <c r="TRI71" s="615"/>
      <c r="TRJ71" s="615"/>
      <c r="TRK71" s="869"/>
      <c r="TRL71" s="615"/>
      <c r="TRM71" s="615"/>
      <c r="TRN71" s="615"/>
      <c r="TRO71" s="615"/>
      <c r="TRP71" s="615"/>
      <c r="TRQ71" s="615"/>
      <c r="TRR71" s="615"/>
      <c r="TRS71" s="615"/>
      <c r="TRT71" s="615"/>
      <c r="TRU71" s="1420"/>
      <c r="TRV71" s="1420"/>
      <c r="TRW71" s="1420"/>
      <c r="TRX71" s="868"/>
      <c r="TRY71" s="615"/>
      <c r="TRZ71" s="615"/>
      <c r="TSA71" s="615"/>
      <c r="TSB71" s="869"/>
      <c r="TSC71" s="615"/>
      <c r="TSD71" s="615"/>
      <c r="TSE71" s="615"/>
      <c r="TSF71" s="615"/>
      <c r="TSG71" s="615"/>
      <c r="TSH71" s="615"/>
      <c r="TSI71" s="615"/>
      <c r="TSJ71" s="615"/>
      <c r="TSK71" s="615"/>
      <c r="TSL71" s="1420"/>
      <c r="TSM71" s="1420"/>
      <c r="TSN71" s="1420"/>
      <c r="TSO71" s="868"/>
      <c r="TSP71" s="615"/>
      <c r="TSQ71" s="615"/>
      <c r="TSR71" s="615"/>
      <c r="TSS71" s="869"/>
      <c r="TST71" s="615"/>
      <c r="TSU71" s="615"/>
      <c r="TSV71" s="615"/>
      <c r="TSW71" s="615"/>
      <c r="TSX71" s="615"/>
      <c r="TSY71" s="615"/>
      <c r="TSZ71" s="615"/>
      <c r="TTA71" s="615"/>
      <c r="TTB71" s="615"/>
      <c r="TTC71" s="1420"/>
      <c r="TTD71" s="1420"/>
      <c r="TTE71" s="1420"/>
      <c r="TTF71" s="868"/>
      <c r="TTG71" s="615"/>
      <c r="TTH71" s="615"/>
      <c r="TTI71" s="615"/>
      <c r="TTJ71" s="869"/>
      <c r="TTK71" s="615"/>
      <c r="TTL71" s="615"/>
      <c r="TTM71" s="615"/>
      <c r="TTN71" s="615"/>
      <c r="TTO71" s="615"/>
      <c r="TTP71" s="615"/>
      <c r="TTQ71" s="615"/>
      <c r="TTR71" s="615"/>
      <c r="TTS71" s="615"/>
      <c r="TTT71" s="1420"/>
      <c r="TTU71" s="1420"/>
      <c r="TTV71" s="1420"/>
      <c r="TTW71" s="868"/>
      <c r="TTX71" s="615"/>
      <c r="TTY71" s="615"/>
      <c r="TTZ71" s="615"/>
      <c r="TUA71" s="869"/>
      <c r="TUB71" s="615"/>
      <c r="TUC71" s="615"/>
      <c r="TUD71" s="615"/>
      <c r="TUE71" s="615"/>
      <c r="TUF71" s="615"/>
      <c r="TUG71" s="615"/>
      <c r="TUH71" s="615"/>
      <c r="TUI71" s="615"/>
      <c r="TUJ71" s="615"/>
      <c r="TUK71" s="1420"/>
      <c r="TUL71" s="1420"/>
      <c r="TUM71" s="1420"/>
      <c r="TUN71" s="868"/>
      <c r="TUO71" s="615"/>
      <c r="TUP71" s="615"/>
      <c r="TUQ71" s="615"/>
      <c r="TUR71" s="869"/>
      <c r="TUS71" s="615"/>
      <c r="TUT71" s="615"/>
      <c r="TUU71" s="615"/>
      <c r="TUV71" s="615"/>
      <c r="TUW71" s="615"/>
      <c r="TUX71" s="615"/>
      <c r="TUY71" s="615"/>
      <c r="TUZ71" s="615"/>
      <c r="TVA71" s="615"/>
      <c r="TVB71" s="1420"/>
      <c r="TVC71" s="1420"/>
      <c r="TVD71" s="1420"/>
      <c r="TVE71" s="868"/>
      <c r="TVF71" s="615"/>
      <c r="TVG71" s="615"/>
      <c r="TVH71" s="615"/>
      <c r="TVI71" s="869"/>
      <c r="TVJ71" s="615"/>
      <c r="TVK71" s="615"/>
      <c r="TVL71" s="615"/>
      <c r="TVM71" s="615"/>
      <c r="TVN71" s="615"/>
      <c r="TVO71" s="615"/>
      <c r="TVP71" s="615"/>
      <c r="TVQ71" s="615"/>
      <c r="TVR71" s="615"/>
      <c r="TVS71" s="1420"/>
      <c r="TVT71" s="1420"/>
      <c r="TVU71" s="1420"/>
      <c r="TVV71" s="868"/>
      <c r="TVW71" s="615"/>
      <c r="TVX71" s="615"/>
      <c r="TVY71" s="615"/>
      <c r="TVZ71" s="869"/>
      <c r="TWA71" s="615"/>
      <c r="TWB71" s="615"/>
      <c r="TWC71" s="615"/>
      <c r="TWD71" s="615"/>
      <c r="TWE71" s="615"/>
      <c r="TWF71" s="615"/>
      <c r="TWG71" s="615"/>
      <c r="TWH71" s="615"/>
      <c r="TWI71" s="615"/>
      <c r="TWJ71" s="1420"/>
      <c r="TWK71" s="1420"/>
      <c r="TWL71" s="1420"/>
      <c r="TWM71" s="868"/>
      <c r="TWN71" s="615"/>
      <c r="TWO71" s="615"/>
      <c r="TWP71" s="615"/>
      <c r="TWQ71" s="869"/>
      <c r="TWR71" s="615"/>
      <c r="TWS71" s="615"/>
      <c r="TWT71" s="615"/>
      <c r="TWU71" s="615"/>
      <c r="TWV71" s="615"/>
      <c r="TWW71" s="615"/>
      <c r="TWX71" s="615"/>
      <c r="TWY71" s="615"/>
      <c r="TWZ71" s="615"/>
      <c r="TXA71" s="1420"/>
      <c r="TXB71" s="1420"/>
      <c r="TXC71" s="1420"/>
      <c r="TXD71" s="868"/>
      <c r="TXE71" s="615"/>
      <c r="TXF71" s="615"/>
      <c r="TXG71" s="615"/>
      <c r="TXH71" s="869"/>
      <c r="TXI71" s="615"/>
      <c r="TXJ71" s="615"/>
      <c r="TXK71" s="615"/>
      <c r="TXL71" s="615"/>
      <c r="TXM71" s="615"/>
      <c r="TXN71" s="615"/>
      <c r="TXO71" s="615"/>
      <c r="TXP71" s="615"/>
      <c r="TXQ71" s="615"/>
      <c r="TXR71" s="1420"/>
      <c r="TXS71" s="1420"/>
      <c r="TXT71" s="1420"/>
      <c r="TXU71" s="868"/>
      <c r="TXV71" s="615"/>
      <c r="TXW71" s="615"/>
      <c r="TXX71" s="615"/>
      <c r="TXY71" s="869"/>
      <c r="TXZ71" s="615"/>
      <c r="TYA71" s="615"/>
      <c r="TYB71" s="615"/>
      <c r="TYC71" s="615"/>
      <c r="TYD71" s="615"/>
      <c r="TYE71" s="615"/>
      <c r="TYF71" s="615"/>
      <c r="TYG71" s="615"/>
      <c r="TYH71" s="615"/>
      <c r="TYI71" s="1420"/>
      <c r="TYJ71" s="1420"/>
      <c r="TYK71" s="1420"/>
      <c r="TYL71" s="868"/>
      <c r="TYM71" s="615"/>
      <c r="TYN71" s="615"/>
      <c r="TYO71" s="615"/>
      <c r="TYP71" s="869"/>
      <c r="TYQ71" s="615"/>
      <c r="TYR71" s="615"/>
      <c r="TYS71" s="615"/>
      <c r="TYT71" s="615"/>
      <c r="TYU71" s="615"/>
      <c r="TYV71" s="615"/>
      <c r="TYW71" s="615"/>
      <c r="TYX71" s="615"/>
      <c r="TYY71" s="615"/>
      <c r="TYZ71" s="1420"/>
      <c r="TZA71" s="1420"/>
      <c r="TZB71" s="1420"/>
      <c r="TZC71" s="868"/>
      <c r="TZD71" s="615"/>
      <c r="TZE71" s="615"/>
      <c r="TZF71" s="615"/>
      <c r="TZG71" s="869"/>
      <c r="TZH71" s="615"/>
      <c r="TZI71" s="615"/>
      <c r="TZJ71" s="615"/>
      <c r="TZK71" s="615"/>
      <c r="TZL71" s="615"/>
      <c r="TZM71" s="615"/>
      <c r="TZN71" s="615"/>
      <c r="TZO71" s="615"/>
      <c r="TZP71" s="615"/>
      <c r="TZQ71" s="1420"/>
      <c r="TZR71" s="1420"/>
      <c r="TZS71" s="1420"/>
      <c r="TZT71" s="868"/>
      <c r="TZU71" s="615"/>
      <c r="TZV71" s="615"/>
      <c r="TZW71" s="615"/>
      <c r="TZX71" s="869"/>
      <c r="TZY71" s="615"/>
      <c r="TZZ71" s="615"/>
      <c r="UAA71" s="615"/>
      <c r="UAB71" s="615"/>
      <c r="UAC71" s="615"/>
      <c r="UAD71" s="615"/>
      <c r="UAE71" s="615"/>
      <c r="UAF71" s="615"/>
      <c r="UAG71" s="615"/>
      <c r="UAH71" s="1420"/>
      <c r="UAI71" s="1420"/>
      <c r="UAJ71" s="1420"/>
      <c r="UAK71" s="868"/>
      <c r="UAL71" s="615"/>
      <c r="UAM71" s="615"/>
      <c r="UAN71" s="615"/>
      <c r="UAO71" s="869"/>
      <c r="UAP71" s="615"/>
      <c r="UAQ71" s="615"/>
      <c r="UAR71" s="615"/>
      <c r="UAS71" s="615"/>
      <c r="UAT71" s="615"/>
      <c r="UAU71" s="615"/>
      <c r="UAV71" s="615"/>
      <c r="UAW71" s="615"/>
      <c r="UAX71" s="615"/>
      <c r="UAY71" s="1420"/>
      <c r="UAZ71" s="1420"/>
      <c r="UBA71" s="1420"/>
      <c r="UBB71" s="868"/>
      <c r="UBC71" s="615"/>
      <c r="UBD71" s="615"/>
      <c r="UBE71" s="615"/>
      <c r="UBF71" s="869"/>
      <c r="UBG71" s="615"/>
      <c r="UBH71" s="615"/>
      <c r="UBI71" s="615"/>
      <c r="UBJ71" s="615"/>
      <c r="UBK71" s="615"/>
      <c r="UBL71" s="615"/>
      <c r="UBM71" s="615"/>
      <c r="UBN71" s="615"/>
      <c r="UBO71" s="615"/>
      <c r="UBP71" s="1420"/>
      <c r="UBQ71" s="1420"/>
      <c r="UBR71" s="1420"/>
      <c r="UBS71" s="868"/>
      <c r="UBT71" s="615"/>
      <c r="UBU71" s="615"/>
      <c r="UBV71" s="615"/>
      <c r="UBW71" s="869"/>
      <c r="UBX71" s="615"/>
      <c r="UBY71" s="615"/>
      <c r="UBZ71" s="615"/>
      <c r="UCA71" s="615"/>
      <c r="UCB71" s="615"/>
      <c r="UCC71" s="615"/>
      <c r="UCD71" s="615"/>
      <c r="UCE71" s="615"/>
      <c r="UCF71" s="615"/>
      <c r="UCG71" s="1420"/>
      <c r="UCH71" s="1420"/>
      <c r="UCI71" s="1420"/>
      <c r="UCJ71" s="868"/>
      <c r="UCK71" s="615"/>
      <c r="UCL71" s="615"/>
      <c r="UCM71" s="615"/>
      <c r="UCN71" s="869"/>
      <c r="UCO71" s="615"/>
      <c r="UCP71" s="615"/>
      <c r="UCQ71" s="615"/>
      <c r="UCR71" s="615"/>
      <c r="UCS71" s="615"/>
      <c r="UCT71" s="615"/>
      <c r="UCU71" s="615"/>
      <c r="UCV71" s="615"/>
      <c r="UCW71" s="615"/>
      <c r="UCX71" s="1420"/>
      <c r="UCY71" s="1420"/>
      <c r="UCZ71" s="1420"/>
      <c r="UDA71" s="868"/>
      <c r="UDB71" s="615"/>
      <c r="UDC71" s="615"/>
      <c r="UDD71" s="615"/>
      <c r="UDE71" s="869"/>
      <c r="UDF71" s="615"/>
      <c r="UDG71" s="615"/>
      <c r="UDH71" s="615"/>
      <c r="UDI71" s="615"/>
      <c r="UDJ71" s="615"/>
      <c r="UDK71" s="615"/>
      <c r="UDL71" s="615"/>
      <c r="UDM71" s="615"/>
      <c r="UDN71" s="615"/>
      <c r="UDO71" s="1420"/>
      <c r="UDP71" s="1420"/>
      <c r="UDQ71" s="1420"/>
      <c r="UDR71" s="868"/>
      <c r="UDS71" s="615"/>
      <c r="UDT71" s="615"/>
      <c r="UDU71" s="615"/>
      <c r="UDV71" s="869"/>
      <c r="UDW71" s="615"/>
      <c r="UDX71" s="615"/>
      <c r="UDY71" s="615"/>
      <c r="UDZ71" s="615"/>
      <c r="UEA71" s="615"/>
      <c r="UEB71" s="615"/>
      <c r="UEC71" s="615"/>
      <c r="UED71" s="615"/>
      <c r="UEE71" s="615"/>
      <c r="UEF71" s="1420"/>
      <c r="UEG71" s="1420"/>
      <c r="UEH71" s="1420"/>
      <c r="UEI71" s="868"/>
      <c r="UEJ71" s="615"/>
      <c r="UEK71" s="615"/>
      <c r="UEL71" s="615"/>
      <c r="UEM71" s="869"/>
      <c r="UEN71" s="615"/>
      <c r="UEO71" s="615"/>
      <c r="UEP71" s="615"/>
      <c r="UEQ71" s="615"/>
      <c r="UER71" s="615"/>
      <c r="UES71" s="615"/>
      <c r="UET71" s="615"/>
      <c r="UEU71" s="615"/>
      <c r="UEV71" s="615"/>
      <c r="UEW71" s="1420"/>
      <c r="UEX71" s="1420"/>
      <c r="UEY71" s="1420"/>
      <c r="UEZ71" s="868"/>
      <c r="UFA71" s="615"/>
      <c r="UFB71" s="615"/>
      <c r="UFC71" s="615"/>
      <c r="UFD71" s="869"/>
      <c r="UFE71" s="615"/>
      <c r="UFF71" s="615"/>
      <c r="UFG71" s="615"/>
      <c r="UFH71" s="615"/>
      <c r="UFI71" s="615"/>
      <c r="UFJ71" s="615"/>
      <c r="UFK71" s="615"/>
      <c r="UFL71" s="615"/>
      <c r="UFM71" s="615"/>
      <c r="UFN71" s="1420"/>
      <c r="UFO71" s="1420"/>
      <c r="UFP71" s="1420"/>
      <c r="UFQ71" s="868"/>
      <c r="UFR71" s="615"/>
      <c r="UFS71" s="615"/>
      <c r="UFT71" s="615"/>
      <c r="UFU71" s="869"/>
      <c r="UFV71" s="615"/>
      <c r="UFW71" s="615"/>
      <c r="UFX71" s="615"/>
      <c r="UFY71" s="615"/>
      <c r="UFZ71" s="615"/>
      <c r="UGA71" s="615"/>
      <c r="UGB71" s="615"/>
      <c r="UGC71" s="615"/>
      <c r="UGD71" s="615"/>
      <c r="UGE71" s="1420"/>
      <c r="UGF71" s="1420"/>
      <c r="UGG71" s="1420"/>
      <c r="UGH71" s="868"/>
      <c r="UGI71" s="615"/>
      <c r="UGJ71" s="615"/>
      <c r="UGK71" s="615"/>
      <c r="UGL71" s="869"/>
      <c r="UGM71" s="615"/>
      <c r="UGN71" s="615"/>
      <c r="UGO71" s="615"/>
      <c r="UGP71" s="615"/>
      <c r="UGQ71" s="615"/>
      <c r="UGR71" s="615"/>
      <c r="UGS71" s="615"/>
      <c r="UGT71" s="615"/>
      <c r="UGU71" s="615"/>
      <c r="UGV71" s="1420"/>
      <c r="UGW71" s="1420"/>
      <c r="UGX71" s="1420"/>
      <c r="UGY71" s="868"/>
      <c r="UGZ71" s="615"/>
      <c r="UHA71" s="615"/>
      <c r="UHB71" s="615"/>
      <c r="UHC71" s="869"/>
      <c r="UHD71" s="615"/>
      <c r="UHE71" s="615"/>
      <c r="UHF71" s="615"/>
      <c r="UHG71" s="615"/>
      <c r="UHH71" s="615"/>
      <c r="UHI71" s="615"/>
      <c r="UHJ71" s="615"/>
      <c r="UHK71" s="615"/>
      <c r="UHL71" s="615"/>
      <c r="UHM71" s="1420"/>
      <c r="UHN71" s="1420"/>
      <c r="UHO71" s="1420"/>
      <c r="UHP71" s="868"/>
      <c r="UHQ71" s="615"/>
      <c r="UHR71" s="615"/>
      <c r="UHS71" s="615"/>
      <c r="UHT71" s="869"/>
      <c r="UHU71" s="615"/>
      <c r="UHV71" s="615"/>
      <c r="UHW71" s="615"/>
      <c r="UHX71" s="615"/>
      <c r="UHY71" s="615"/>
      <c r="UHZ71" s="615"/>
      <c r="UIA71" s="615"/>
      <c r="UIB71" s="615"/>
      <c r="UIC71" s="615"/>
      <c r="UID71" s="1420"/>
      <c r="UIE71" s="1420"/>
      <c r="UIF71" s="1420"/>
      <c r="UIG71" s="868"/>
      <c r="UIH71" s="615"/>
      <c r="UII71" s="615"/>
      <c r="UIJ71" s="615"/>
      <c r="UIK71" s="869"/>
      <c r="UIL71" s="615"/>
      <c r="UIM71" s="615"/>
      <c r="UIN71" s="615"/>
      <c r="UIO71" s="615"/>
      <c r="UIP71" s="615"/>
      <c r="UIQ71" s="615"/>
      <c r="UIR71" s="615"/>
      <c r="UIS71" s="615"/>
      <c r="UIT71" s="615"/>
      <c r="UIU71" s="1420"/>
      <c r="UIV71" s="1420"/>
      <c r="UIW71" s="1420"/>
      <c r="UIX71" s="868"/>
      <c r="UIY71" s="615"/>
      <c r="UIZ71" s="615"/>
      <c r="UJA71" s="615"/>
      <c r="UJB71" s="869"/>
      <c r="UJC71" s="615"/>
      <c r="UJD71" s="615"/>
      <c r="UJE71" s="615"/>
      <c r="UJF71" s="615"/>
      <c r="UJG71" s="615"/>
      <c r="UJH71" s="615"/>
      <c r="UJI71" s="615"/>
      <c r="UJJ71" s="615"/>
      <c r="UJK71" s="615"/>
      <c r="UJL71" s="1420"/>
      <c r="UJM71" s="1420"/>
      <c r="UJN71" s="1420"/>
      <c r="UJO71" s="868"/>
      <c r="UJP71" s="615"/>
      <c r="UJQ71" s="615"/>
      <c r="UJR71" s="615"/>
      <c r="UJS71" s="869"/>
      <c r="UJT71" s="615"/>
      <c r="UJU71" s="615"/>
      <c r="UJV71" s="615"/>
      <c r="UJW71" s="615"/>
      <c r="UJX71" s="615"/>
      <c r="UJY71" s="615"/>
      <c r="UJZ71" s="615"/>
      <c r="UKA71" s="615"/>
      <c r="UKB71" s="615"/>
      <c r="UKC71" s="1420"/>
      <c r="UKD71" s="1420"/>
      <c r="UKE71" s="1420"/>
      <c r="UKF71" s="868"/>
      <c r="UKG71" s="615"/>
      <c r="UKH71" s="615"/>
      <c r="UKI71" s="615"/>
      <c r="UKJ71" s="869"/>
      <c r="UKK71" s="615"/>
      <c r="UKL71" s="615"/>
      <c r="UKM71" s="615"/>
      <c r="UKN71" s="615"/>
      <c r="UKO71" s="615"/>
      <c r="UKP71" s="615"/>
      <c r="UKQ71" s="615"/>
      <c r="UKR71" s="615"/>
      <c r="UKS71" s="615"/>
      <c r="UKT71" s="1420"/>
      <c r="UKU71" s="1420"/>
      <c r="UKV71" s="1420"/>
      <c r="UKW71" s="868"/>
      <c r="UKX71" s="615"/>
      <c r="UKY71" s="615"/>
      <c r="UKZ71" s="615"/>
      <c r="ULA71" s="869"/>
      <c r="ULB71" s="615"/>
      <c r="ULC71" s="615"/>
      <c r="ULD71" s="615"/>
      <c r="ULE71" s="615"/>
      <c r="ULF71" s="615"/>
      <c r="ULG71" s="615"/>
      <c r="ULH71" s="615"/>
      <c r="ULI71" s="615"/>
      <c r="ULJ71" s="615"/>
      <c r="ULK71" s="1420"/>
      <c r="ULL71" s="1420"/>
      <c r="ULM71" s="1420"/>
      <c r="ULN71" s="868"/>
      <c r="ULO71" s="615"/>
      <c r="ULP71" s="615"/>
      <c r="ULQ71" s="615"/>
      <c r="ULR71" s="869"/>
      <c r="ULS71" s="615"/>
      <c r="ULT71" s="615"/>
      <c r="ULU71" s="615"/>
      <c r="ULV71" s="615"/>
      <c r="ULW71" s="615"/>
      <c r="ULX71" s="615"/>
      <c r="ULY71" s="615"/>
      <c r="ULZ71" s="615"/>
      <c r="UMA71" s="615"/>
      <c r="UMB71" s="1420"/>
      <c r="UMC71" s="1420"/>
      <c r="UMD71" s="1420"/>
      <c r="UME71" s="868"/>
      <c r="UMF71" s="615"/>
      <c r="UMG71" s="615"/>
      <c r="UMH71" s="615"/>
      <c r="UMI71" s="869"/>
      <c r="UMJ71" s="615"/>
      <c r="UMK71" s="615"/>
      <c r="UML71" s="615"/>
      <c r="UMM71" s="615"/>
      <c r="UMN71" s="615"/>
      <c r="UMO71" s="615"/>
      <c r="UMP71" s="615"/>
      <c r="UMQ71" s="615"/>
      <c r="UMR71" s="615"/>
      <c r="UMS71" s="1420"/>
      <c r="UMT71" s="1420"/>
      <c r="UMU71" s="1420"/>
      <c r="UMV71" s="868"/>
      <c r="UMW71" s="615"/>
      <c r="UMX71" s="615"/>
      <c r="UMY71" s="615"/>
      <c r="UMZ71" s="869"/>
      <c r="UNA71" s="615"/>
      <c r="UNB71" s="615"/>
      <c r="UNC71" s="615"/>
      <c r="UND71" s="615"/>
      <c r="UNE71" s="615"/>
      <c r="UNF71" s="615"/>
      <c r="UNG71" s="615"/>
      <c r="UNH71" s="615"/>
      <c r="UNI71" s="615"/>
      <c r="UNJ71" s="1420"/>
      <c r="UNK71" s="1420"/>
      <c r="UNL71" s="1420"/>
      <c r="UNM71" s="868"/>
      <c r="UNN71" s="615"/>
      <c r="UNO71" s="615"/>
      <c r="UNP71" s="615"/>
      <c r="UNQ71" s="869"/>
      <c r="UNR71" s="615"/>
      <c r="UNS71" s="615"/>
      <c r="UNT71" s="615"/>
      <c r="UNU71" s="615"/>
      <c r="UNV71" s="615"/>
      <c r="UNW71" s="615"/>
      <c r="UNX71" s="615"/>
      <c r="UNY71" s="615"/>
      <c r="UNZ71" s="615"/>
      <c r="UOA71" s="1420"/>
      <c r="UOB71" s="1420"/>
      <c r="UOC71" s="1420"/>
      <c r="UOD71" s="868"/>
      <c r="UOE71" s="615"/>
      <c r="UOF71" s="615"/>
      <c r="UOG71" s="615"/>
      <c r="UOH71" s="869"/>
      <c r="UOI71" s="615"/>
      <c r="UOJ71" s="615"/>
      <c r="UOK71" s="615"/>
      <c r="UOL71" s="615"/>
      <c r="UOM71" s="615"/>
      <c r="UON71" s="615"/>
      <c r="UOO71" s="615"/>
      <c r="UOP71" s="615"/>
      <c r="UOQ71" s="615"/>
      <c r="UOR71" s="1420"/>
      <c r="UOS71" s="1420"/>
      <c r="UOT71" s="1420"/>
      <c r="UOU71" s="868"/>
      <c r="UOV71" s="615"/>
      <c r="UOW71" s="615"/>
      <c r="UOX71" s="615"/>
      <c r="UOY71" s="869"/>
      <c r="UOZ71" s="615"/>
      <c r="UPA71" s="615"/>
      <c r="UPB71" s="615"/>
      <c r="UPC71" s="615"/>
      <c r="UPD71" s="615"/>
      <c r="UPE71" s="615"/>
      <c r="UPF71" s="615"/>
      <c r="UPG71" s="615"/>
      <c r="UPH71" s="615"/>
      <c r="UPI71" s="1420"/>
      <c r="UPJ71" s="1420"/>
      <c r="UPK71" s="1420"/>
      <c r="UPL71" s="868"/>
      <c r="UPM71" s="615"/>
      <c r="UPN71" s="615"/>
      <c r="UPO71" s="615"/>
      <c r="UPP71" s="869"/>
      <c r="UPQ71" s="615"/>
      <c r="UPR71" s="615"/>
      <c r="UPS71" s="615"/>
      <c r="UPT71" s="615"/>
      <c r="UPU71" s="615"/>
      <c r="UPV71" s="615"/>
      <c r="UPW71" s="615"/>
      <c r="UPX71" s="615"/>
      <c r="UPY71" s="615"/>
      <c r="UPZ71" s="1420"/>
      <c r="UQA71" s="1420"/>
      <c r="UQB71" s="1420"/>
      <c r="UQC71" s="868"/>
      <c r="UQD71" s="615"/>
      <c r="UQE71" s="615"/>
      <c r="UQF71" s="615"/>
      <c r="UQG71" s="869"/>
      <c r="UQH71" s="615"/>
      <c r="UQI71" s="615"/>
      <c r="UQJ71" s="615"/>
      <c r="UQK71" s="615"/>
      <c r="UQL71" s="615"/>
      <c r="UQM71" s="615"/>
      <c r="UQN71" s="615"/>
      <c r="UQO71" s="615"/>
      <c r="UQP71" s="615"/>
      <c r="UQQ71" s="1420"/>
      <c r="UQR71" s="1420"/>
      <c r="UQS71" s="1420"/>
      <c r="UQT71" s="868"/>
      <c r="UQU71" s="615"/>
      <c r="UQV71" s="615"/>
      <c r="UQW71" s="615"/>
      <c r="UQX71" s="869"/>
      <c r="UQY71" s="615"/>
      <c r="UQZ71" s="615"/>
      <c r="URA71" s="615"/>
      <c r="URB71" s="615"/>
      <c r="URC71" s="615"/>
      <c r="URD71" s="615"/>
      <c r="URE71" s="615"/>
      <c r="URF71" s="615"/>
      <c r="URG71" s="615"/>
      <c r="URH71" s="1420"/>
      <c r="URI71" s="1420"/>
      <c r="URJ71" s="1420"/>
      <c r="URK71" s="868"/>
      <c r="URL71" s="615"/>
      <c r="URM71" s="615"/>
      <c r="URN71" s="615"/>
      <c r="URO71" s="869"/>
      <c r="URP71" s="615"/>
      <c r="URQ71" s="615"/>
      <c r="URR71" s="615"/>
      <c r="URS71" s="615"/>
      <c r="URT71" s="615"/>
      <c r="URU71" s="615"/>
      <c r="URV71" s="615"/>
      <c r="URW71" s="615"/>
      <c r="URX71" s="615"/>
      <c r="URY71" s="1420"/>
      <c r="URZ71" s="1420"/>
      <c r="USA71" s="1420"/>
      <c r="USB71" s="868"/>
      <c r="USC71" s="615"/>
      <c r="USD71" s="615"/>
      <c r="USE71" s="615"/>
      <c r="USF71" s="869"/>
      <c r="USG71" s="615"/>
      <c r="USH71" s="615"/>
      <c r="USI71" s="615"/>
      <c r="USJ71" s="615"/>
      <c r="USK71" s="615"/>
      <c r="USL71" s="615"/>
      <c r="USM71" s="615"/>
      <c r="USN71" s="615"/>
      <c r="USO71" s="615"/>
      <c r="USP71" s="1420"/>
      <c r="USQ71" s="1420"/>
      <c r="USR71" s="1420"/>
      <c r="USS71" s="868"/>
      <c r="UST71" s="615"/>
      <c r="USU71" s="615"/>
      <c r="USV71" s="615"/>
      <c r="USW71" s="869"/>
      <c r="USX71" s="615"/>
      <c r="USY71" s="615"/>
      <c r="USZ71" s="615"/>
      <c r="UTA71" s="615"/>
      <c r="UTB71" s="615"/>
      <c r="UTC71" s="615"/>
      <c r="UTD71" s="615"/>
      <c r="UTE71" s="615"/>
      <c r="UTF71" s="615"/>
      <c r="UTG71" s="1420"/>
      <c r="UTH71" s="1420"/>
      <c r="UTI71" s="1420"/>
      <c r="UTJ71" s="868"/>
      <c r="UTK71" s="615"/>
      <c r="UTL71" s="615"/>
      <c r="UTM71" s="615"/>
      <c r="UTN71" s="869"/>
      <c r="UTO71" s="615"/>
      <c r="UTP71" s="615"/>
      <c r="UTQ71" s="615"/>
      <c r="UTR71" s="615"/>
      <c r="UTS71" s="615"/>
      <c r="UTT71" s="615"/>
      <c r="UTU71" s="615"/>
      <c r="UTV71" s="615"/>
      <c r="UTW71" s="615"/>
      <c r="UTX71" s="1420"/>
      <c r="UTY71" s="1420"/>
      <c r="UTZ71" s="1420"/>
      <c r="UUA71" s="868"/>
      <c r="UUB71" s="615"/>
      <c r="UUC71" s="615"/>
      <c r="UUD71" s="615"/>
      <c r="UUE71" s="869"/>
      <c r="UUF71" s="615"/>
      <c r="UUG71" s="615"/>
      <c r="UUH71" s="615"/>
      <c r="UUI71" s="615"/>
      <c r="UUJ71" s="615"/>
      <c r="UUK71" s="615"/>
      <c r="UUL71" s="615"/>
      <c r="UUM71" s="615"/>
      <c r="UUN71" s="615"/>
      <c r="UUO71" s="1420"/>
      <c r="UUP71" s="1420"/>
      <c r="UUQ71" s="1420"/>
      <c r="UUR71" s="868"/>
      <c r="UUS71" s="615"/>
      <c r="UUT71" s="615"/>
      <c r="UUU71" s="615"/>
      <c r="UUV71" s="869"/>
      <c r="UUW71" s="615"/>
      <c r="UUX71" s="615"/>
      <c r="UUY71" s="615"/>
      <c r="UUZ71" s="615"/>
      <c r="UVA71" s="615"/>
      <c r="UVB71" s="615"/>
      <c r="UVC71" s="615"/>
      <c r="UVD71" s="615"/>
      <c r="UVE71" s="615"/>
      <c r="UVF71" s="1420"/>
      <c r="UVG71" s="1420"/>
      <c r="UVH71" s="1420"/>
      <c r="UVI71" s="868"/>
      <c r="UVJ71" s="615"/>
      <c r="UVK71" s="615"/>
      <c r="UVL71" s="615"/>
      <c r="UVM71" s="869"/>
      <c r="UVN71" s="615"/>
      <c r="UVO71" s="615"/>
      <c r="UVP71" s="615"/>
      <c r="UVQ71" s="615"/>
      <c r="UVR71" s="615"/>
      <c r="UVS71" s="615"/>
      <c r="UVT71" s="615"/>
      <c r="UVU71" s="615"/>
      <c r="UVV71" s="615"/>
      <c r="UVW71" s="1420"/>
      <c r="UVX71" s="1420"/>
      <c r="UVY71" s="1420"/>
      <c r="UVZ71" s="868"/>
      <c r="UWA71" s="615"/>
      <c r="UWB71" s="615"/>
      <c r="UWC71" s="615"/>
      <c r="UWD71" s="869"/>
      <c r="UWE71" s="615"/>
      <c r="UWF71" s="615"/>
      <c r="UWG71" s="615"/>
      <c r="UWH71" s="615"/>
      <c r="UWI71" s="615"/>
      <c r="UWJ71" s="615"/>
      <c r="UWK71" s="615"/>
      <c r="UWL71" s="615"/>
      <c r="UWM71" s="615"/>
      <c r="UWN71" s="1420"/>
      <c r="UWO71" s="1420"/>
      <c r="UWP71" s="1420"/>
      <c r="UWQ71" s="868"/>
      <c r="UWR71" s="615"/>
      <c r="UWS71" s="615"/>
      <c r="UWT71" s="615"/>
      <c r="UWU71" s="869"/>
      <c r="UWV71" s="615"/>
      <c r="UWW71" s="615"/>
      <c r="UWX71" s="615"/>
      <c r="UWY71" s="615"/>
      <c r="UWZ71" s="615"/>
      <c r="UXA71" s="615"/>
      <c r="UXB71" s="615"/>
      <c r="UXC71" s="615"/>
      <c r="UXD71" s="615"/>
      <c r="UXE71" s="1420"/>
      <c r="UXF71" s="1420"/>
      <c r="UXG71" s="1420"/>
      <c r="UXH71" s="868"/>
      <c r="UXI71" s="615"/>
      <c r="UXJ71" s="615"/>
      <c r="UXK71" s="615"/>
      <c r="UXL71" s="869"/>
      <c r="UXM71" s="615"/>
      <c r="UXN71" s="615"/>
      <c r="UXO71" s="615"/>
      <c r="UXP71" s="615"/>
      <c r="UXQ71" s="615"/>
      <c r="UXR71" s="615"/>
      <c r="UXS71" s="615"/>
      <c r="UXT71" s="615"/>
      <c r="UXU71" s="615"/>
      <c r="UXV71" s="1420"/>
      <c r="UXW71" s="1420"/>
      <c r="UXX71" s="1420"/>
      <c r="UXY71" s="868"/>
      <c r="UXZ71" s="615"/>
      <c r="UYA71" s="615"/>
      <c r="UYB71" s="615"/>
      <c r="UYC71" s="869"/>
      <c r="UYD71" s="615"/>
      <c r="UYE71" s="615"/>
      <c r="UYF71" s="615"/>
      <c r="UYG71" s="615"/>
      <c r="UYH71" s="615"/>
      <c r="UYI71" s="615"/>
      <c r="UYJ71" s="615"/>
      <c r="UYK71" s="615"/>
      <c r="UYL71" s="615"/>
      <c r="UYM71" s="1420"/>
      <c r="UYN71" s="1420"/>
      <c r="UYO71" s="1420"/>
      <c r="UYP71" s="868"/>
      <c r="UYQ71" s="615"/>
      <c r="UYR71" s="615"/>
      <c r="UYS71" s="615"/>
      <c r="UYT71" s="869"/>
      <c r="UYU71" s="615"/>
      <c r="UYV71" s="615"/>
      <c r="UYW71" s="615"/>
      <c r="UYX71" s="615"/>
      <c r="UYY71" s="615"/>
      <c r="UYZ71" s="615"/>
      <c r="UZA71" s="615"/>
      <c r="UZB71" s="615"/>
      <c r="UZC71" s="615"/>
      <c r="UZD71" s="1420"/>
      <c r="UZE71" s="1420"/>
      <c r="UZF71" s="1420"/>
      <c r="UZG71" s="868"/>
      <c r="UZH71" s="615"/>
      <c r="UZI71" s="615"/>
      <c r="UZJ71" s="615"/>
      <c r="UZK71" s="869"/>
      <c r="UZL71" s="615"/>
      <c r="UZM71" s="615"/>
      <c r="UZN71" s="615"/>
      <c r="UZO71" s="615"/>
      <c r="UZP71" s="615"/>
      <c r="UZQ71" s="615"/>
      <c r="UZR71" s="615"/>
      <c r="UZS71" s="615"/>
      <c r="UZT71" s="615"/>
      <c r="UZU71" s="1420"/>
      <c r="UZV71" s="1420"/>
      <c r="UZW71" s="1420"/>
      <c r="UZX71" s="868"/>
      <c r="UZY71" s="615"/>
      <c r="UZZ71" s="615"/>
      <c r="VAA71" s="615"/>
      <c r="VAB71" s="869"/>
      <c r="VAC71" s="615"/>
      <c r="VAD71" s="615"/>
      <c r="VAE71" s="615"/>
      <c r="VAF71" s="615"/>
      <c r="VAG71" s="615"/>
      <c r="VAH71" s="615"/>
      <c r="VAI71" s="615"/>
      <c r="VAJ71" s="615"/>
      <c r="VAK71" s="615"/>
      <c r="VAL71" s="1420"/>
      <c r="VAM71" s="1420"/>
      <c r="VAN71" s="1420"/>
      <c r="VAO71" s="868"/>
      <c r="VAP71" s="615"/>
      <c r="VAQ71" s="615"/>
      <c r="VAR71" s="615"/>
      <c r="VAS71" s="869"/>
      <c r="VAT71" s="615"/>
      <c r="VAU71" s="615"/>
      <c r="VAV71" s="615"/>
      <c r="VAW71" s="615"/>
      <c r="VAX71" s="615"/>
      <c r="VAY71" s="615"/>
      <c r="VAZ71" s="615"/>
      <c r="VBA71" s="615"/>
      <c r="VBB71" s="615"/>
      <c r="VBC71" s="1420"/>
      <c r="VBD71" s="1420"/>
      <c r="VBE71" s="1420"/>
      <c r="VBF71" s="868"/>
      <c r="VBG71" s="615"/>
      <c r="VBH71" s="615"/>
      <c r="VBI71" s="615"/>
      <c r="VBJ71" s="869"/>
      <c r="VBK71" s="615"/>
      <c r="VBL71" s="615"/>
      <c r="VBM71" s="615"/>
      <c r="VBN71" s="615"/>
      <c r="VBO71" s="615"/>
      <c r="VBP71" s="615"/>
      <c r="VBQ71" s="615"/>
      <c r="VBR71" s="615"/>
      <c r="VBS71" s="615"/>
      <c r="VBT71" s="1420"/>
      <c r="VBU71" s="1420"/>
      <c r="VBV71" s="1420"/>
      <c r="VBW71" s="868"/>
      <c r="VBX71" s="615"/>
      <c r="VBY71" s="615"/>
      <c r="VBZ71" s="615"/>
      <c r="VCA71" s="869"/>
      <c r="VCB71" s="615"/>
      <c r="VCC71" s="615"/>
      <c r="VCD71" s="615"/>
      <c r="VCE71" s="615"/>
      <c r="VCF71" s="615"/>
      <c r="VCG71" s="615"/>
      <c r="VCH71" s="615"/>
      <c r="VCI71" s="615"/>
      <c r="VCJ71" s="615"/>
      <c r="VCK71" s="1420"/>
      <c r="VCL71" s="1420"/>
      <c r="VCM71" s="1420"/>
      <c r="VCN71" s="868"/>
      <c r="VCO71" s="615"/>
      <c r="VCP71" s="615"/>
      <c r="VCQ71" s="615"/>
      <c r="VCR71" s="869"/>
      <c r="VCS71" s="615"/>
      <c r="VCT71" s="615"/>
      <c r="VCU71" s="615"/>
      <c r="VCV71" s="615"/>
      <c r="VCW71" s="615"/>
      <c r="VCX71" s="615"/>
      <c r="VCY71" s="615"/>
      <c r="VCZ71" s="615"/>
      <c r="VDA71" s="615"/>
      <c r="VDB71" s="1420"/>
      <c r="VDC71" s="1420"/>
      <c r="VDD71" s="1420"/>
      <c r="VDE71" s="868"/>
      <c r="VDF71" s="615"/>
      <c r="VDG71" s="615"/>
      <c r="VDH71" s="615"/>
      <c r="VDI71" s="869"/>
      <c r="VDJ71" s="615"/>
      <c r="VDK71" s="615"/>
      <c r="VDL71" s="615"/>
      <c r="VDM71" s="615"/>
      <c r="VDN71" s="615"/>
      <c r="VDO71" s="615"/>
      <c r="VDP71" s="615"/>
      <c r="VDQ71" s="615"/>
      <c r="VDR71" s="615"/>
      <c r="VDS71" s="1420"/>
      <c r="VDT71" s="1420"/>
      <c r="VDU71" s="1420"/>
      <c r="VDV71" s="868"/>
      <c r="VDW71" s="615"/>
      <c r="VDX71" s="615"/>
      <c r="VDY71" s="615"/>
      <c r="VDZ71" s="869"/>
      <c r="VEA71" s="615"/>
      <c r="VEB71" s="615"/>
      <c r="VEC71" s="615"/>
      <c r="VED71" s="615"/>
      <c r="VEE71" s="615"/>
      <c r="VEF71" s="615"/>
      <c r="VEG71" s="615"/>
      <c r="VEH71" s="615"/>
      <c r="VEI71" s="615"/>
      <c r="VEJ71" s="1420"/>
      <c r="VEK71" s="1420"/>
      <c r="VEL71" s="1420"/>
      <c r="VEM71" s="868"/>
      <c r="VEN71" s="615"/>
      <c r="VEO71" s="615"/>
      <c r="VEP71" s="615"/>
      <c r="VEQ71" s="869"/>
      <c r="VER71" s="615"/>
      <c r="VES71" s="615"/>
      <c r="VET71" s="615"/>
      <c r="VEU71" s="615"/>
      <c r="VEV71" s="615"/>
      <c r="VEW71" s="615"/>
      <c r="VEX71" s="615"/>
      <c r="VEY71" s="615"/>
      <c r="VEZ71" s="615"/>
      <c r="VFA71" s="1420"/>
      <c r="VFB71" s="1420"/>
      <c r="VFC71" s="1420"/>
      <c r="VFD71" s="868"/>
      <c r="VFE71" s="615"/>
      <c r="VFF71" s="615"/>
      <c r="VFG71" s="615"/>
      <c r="VFH71" s="869"/>
      <c r="VFI71" s="615"/>
      <c r="VFJ71" s="615"/>
      <c r="VFK71" s="615"/>
      <c r="VFL71" s="615"/>
      <c r="VFM71" s="615"/>
      <c r="VFN71" s="615"/>
      <c r="VFO71" s="615"/>
      <c r="VFP71" s="615"/>
      <c r="VFQ71" s="615"/>
      <c r="VFR71" s="1420"/>
      <c r="VFS71" s="1420"/>
      <c r="VFT71" s="1420"/>
      <c r="VFU71" s="868"/>
      <c r="VFV71" s="615"/>
      <c r="VFW71" s="615"/>
      <c r="VFX71" s="615"/>
      <c r="VFY71" s="869"/>
      <c r="VFZ71" s="615"/>
      <c r="VGA71" s="615"/>
      <c r="VGB71" s="615"/>
      <c r="VGC71" s="615"/>
      <c r="VGD71" s="615"/>
      <c r="VGE71" s="615"/>
      <c r="VGF71" s="615"/>
      <c r="VGG71" s="615"/>
      <c r="VGH71" s="615"/>
      <c r="VGI71" s="1420"/>
      <c r="VGJ71" s="1420"/>
      <c r="VGK71" s="1420"/>
      <c r="VGL71" s="868"/>
      <c r="VGM71" s="615"/>
      <c r="VGN71" s="615"/>
      <c r="VGO71" s="615"/>
      <c r="VGP71" s="869"/>
      <c r="VGQ71" s="615"/>
      <c r="VGR71" s="615"/>
      <c r="VGS71" s="615"/>
      <c r="VGT71" s="615"/>
      <c r="VGU71" s="615"/>
      <c r="VGV71" s="615"/>
      <c r="VGW71" s="615"/>
      <c r="VGX71" s="615"/>
      <c r="VGY71" s="615"/>
      <c r="VGZ71" s="1420"/>
      <c r="VHA71" s="1420"/>
      <c r="VHB71" s="1420"/>
      <c r="VHC71" s="868"/>
      <c r="VHD71" s="615"/>
      <c r="VHE71" s="615"/>
      <c r="VHF71" s="615"/>
      <c r="VHG71" s="869"/>
      <c r="VHH71" s="615"/>
      <c r="VHI71" s="615"/>
      <c r="VHJ71" s="615"/>
      <c r="VHK71" s="615"/>
      <c r="VHL71" s="615"/>
      <c r="VHM71" s="615"/>
      <c r="VHN71" s="615"/>
      <c r="VHO71" s="615"/>
      <c r="VHP71" s="615"/>
      <c r="VHQ71" s="1420"/>
      <c r="VHR71" s="1420"/>
      <c r="VHS71" s="1420"/>
      <c r="VHT71" s="868"/>
      <c r="VHU71" s="615"/>
      <c r="VHV71" s="615"/>
      <c r="VHW71" s="615"/>
      <c r="VHX71" s="869"/>
      <c r="VHY71" s="615"/>
      <c r="VHZ71" s="615"/>
      <c r="VIA71" s="615"/>
      <c r="VIB71" s="615"/>
      <c r="VIC71" s="615"/>
      <c r="VID71" s="615"/>
      <c r="VIE71" s="615"/>
      <c r="VIF71" s="615"/>
      <c r="VIG71" s="615"/>
      <c r="VIH71" s="1420"/>
      <c r="VII71" s="1420"/>
      <c r="VIJ71" s="1420"/>
      <c r="VIK71" s="868"/>
      <c r="VIL71" s="615"/>
      <c r="VIM71" s="615"/>
      <c r="VIN71" s="615"/>
      <c r="VIO71" s="869"/>
      <c r="VIP71" s="615"/>
      <c r="VIQ71" s="615"/>
      <c r="VIR71" s="615"/>
      <c r="VIS71" s="615"/>
      <c r="VIT71" s="615"/>
      <c r="VIU71" s="615"/>
      <c r="VIV71" s="615"/>
      <c r="VIW71" s="615"/>
      <c r="VIX71" s="615"/>
      <c r="VIY71" s="1420"/>
      <c r="VIZ71" s="1420"/>
      <c r="VJA71" s="1420"/>
      <c r="VJB71" s="868"/>
      <c r="VJC71" s="615"/>
      <c r="VJD71" s="615"/>
      <c r="VJE71" s="615"/>
      <c r="VJF71" s="869"/>
      <c r="VJG71" s="615"/>
      <c r="VJH71" s="615"/>
      <c r="VJI71" s="615"/>
      <c r="VJJ71" s="615"/>
      <c r="VJK71" s="615"/>
      <c r="VJL71" s="615"/>
      <c r="VJM71" s="615"/>
      <c r="VJN71" s="615"/>
      <c r="VJO71" s="615"/>
      <c r="VJP71" s="1420"/>
      <c r="VJQ71" s="1420"/>
      <c r="VJR71" s="1420"/>
      <c r="VJS71" s="868"/>
      <c r="VJT71" s="615"/>
      <c r="VJU71" s="615"/>
      <c r="VJV71" s="615"/>
      <c r="VJW71" s="869"/>
      <c r="VJX71" s="615"/>
      <c r="VJY71" s="615"/>
      <c r="VJZ71" s="615"/>
      <c r="VKA71" s="615"/>
      <c r="VKB71" s="615"/>
      <c r="VKC71" s="615"/>
      <c r="VKD71" s="615"/>
      <c r="VKE71" s="615"/>
      <c r="VKF71" s="615"/>
      <c r="VKG71" s="1420"/>
      <c r="VKH71" s="1420"/>
      <c r="VKI71" s="1420"/>
      <c r="VKJ71" s="868"/>
      <c r="VKK71" s="615"/>
      <c r="VKL71" s="615"/>
      <c r="VKM71" s="615"/>
      <c r="VKN71" s="869"/>
      <c r="VKO71" s="615"/>
      <c r="VKP71" s="615"/>
      <c r="VKQ71" s="615"/>
      <c r="VKR71" s="615"/>
      <c r="VKS71" s="615"/>
      <c r="VKT71" s="615"/>
      <c r="VKU71" s="615"/>
      <c r="VKV71" s="615"/>
      <c r="VKW71" s="615"/>
      <c r="VKX71" s="1420"/>
      <c r="VKY71" s="1420"/>
      <c r="VKZ71" s="1420"/>
      <c r="VLA71" s="868"/>
      <c r="VLB71" s="615"/>
      <c r="VLC71" s="615"/>
      <c r="VLD71" s="615"/>
      <c r="VLE71" s="869"/>
      <c r="VLF71" s="615"/>
      <c r="VLG71" s="615"/>
      <c r="VLH71" s="615"/>
      <c r="VLI71" s="615"/>
      <c r="VLJ71" s="615"/>
      <c r="VLK71" s="615"/>
      <c r="VLL71" s="615"/>
      <c r="VLM71" s="615"/>
      <c r="VLN71" s="615"/>
      <c r="VLO71" s="1420"/>
      <c r="VLP71" s="1420"/>
      <c r="VLQ71" s="1420"/>
      <c r="VLR71" s="868"/>
      <c r="VLS71" s="615"/>
      <c r="VLT71" s="615"/>
      <c r="VLU71" s="615"/>
      <c r="VLV71" s="869"/>
      <c r="VLW71" s="615"/>
      <c r="VLX71" s="615"/>
      <c r="VLY71" s="615"/>
      <c r="VLZ71" s="615"/>
      <c r="VMA71" s="615"/>
      <c r="VMB71" s="615"/>
      <c r="VMC71" s="615"/>
      <c r="VMD71" s="615"/>
      <c r="VME71" s="615"/>
      <c r="VMF71" s="1420"/>
      <c r="VMG71" s="1420"/>
      <c r="VMH71" s="1420"/>
      <c r="VMI71" s="868"/>
      <c r="VMJ71" s="615"/>
      <c r="VMK71" s="615"/>
      <c r="VML71" s="615"/>
      <c r="VMM71" s="869"/>
      <c r="VMN71" s="615"/>
      <c r="VMO71" s="615"/>
      <c r="VMP71" s="615"/>
      <c r="VMQ71" s="615"/>
      <c r="VMR71" s="615"/>
      <c r="VMS71" s="615"/>
      <c r="VMT71" s="615"/>
      <c r="VMU71" s="615"/>
      <c r="VMV71" s="615"/>
      <c r="VMW71" s="1420"/>
      <c r="VMX71" s="1420"/>
      <c r="VMY71" s="1420"/>
      <c r="VMZ71" s="868"/>
      <c r="VNA71" s="615"/>
      <c r="VNB71" s="615"/>
      <c r="VNC71" s="615"/>
      <c r="VND71" s="869"/>
      <c r="VNE71" s="615"/>
      <c r="VNF71" s="615"/>
      <c r="VNG71" s="615"/>
      <c r="VNH71" s="615"/>
      <c r="VNI71" s="615"/>
      <c r="VNJ71" s="615"/>
      <c r="VNK71" s="615"/>
      <c r="VNL71" s="615"/>
      <c r="VNM71" s="615"/>
      <c r="VNN71" s="1420"/>
      <c r="VNO71" s="1420"/>
      <c r="VNP71" s="1420"/>
      <c r="VNQ71" s="868"/>
      <c r="VNR71" s="615"/>
      <c r="VNS71" s="615"/>
      <c r="VNT71" s="615"/>
      <c r="VNU71" s="869"/>
      <c r="VNV71" s="615"/>
      <c r="VNW71" s="615"/>
      <c r="VNX71" s="615"/>
      <c r="VNY71" s="615"/>
      <c r="VNZ71" s="615"/>
      <c r="VOA71" s="615"/>
      <c r="VOB71" s="615"/>
      <c r="VOC71" s="615"/>
      <c r="VOD71" s="615"/>
      <c r="VOE71" s="1420"/>
      <c r="VOF71" s="1420"/>
      <c r="VOG71" s="1420"/>
      <c r="VOH71" s="868"/>
      <c r="VOI71" s="615"/>
      <c r="VOJ71" s="615"/>
      <c r="VOK71" s="615"/>
      <c r="VOL71" s="869"/>
      <c r="VOM71" s="615"/>
      <c r="VON71" s="615"/>
      <c r="VOO71" s="615"/>
      <c r="VOP71" s="615"/>
      <c r="VOQ71" s="615"/>
      <c r="VOR71" s="615"/>
      <c r="VOS71" s="615"/>
      <c r="VOT71" s="615"/>
      <c r="VOU71" s="615"/>
      <c r="VOV71" s="1420"/>
      <c r="VOW71" s="1420"/>
      <c r="VOX71" s="1420"/>
      <c r="VOY71" s="868"/>
      <c r="VOZ71" s="615"/>
      <c r="VPA71" s="615"/>
      <c r="VPB71" s="615"/>
      <c r="VPC71" s="869"/>
      <c r="VPD71" s="615"/>
      <c r="VPE71" s="615"/>
      <c r="VPF71" s="615"/>
      <c r="VPG71" s="615"/>
      <c r="VPH71" s="615"/>
      <c r="VPI71" s="615"/>
      <c r="VPJ71" s="615"/>
      <c r="VPK71" s="615"/>
      <c r="VPL71" s="615"/>
      <c r="VPM71" s="1420"/>
      <c r="VPN71" s="1420"/>
      <c r="VPO71" s="1420"/>
      <c r="VPP71" s="868"/>
      <c r="VPQ71" s="615"/>
      <c r="VPR71" s="615"/>
      <c r="VPS71" s="615"/>
      <c r="VPT71" s="869"/>
      <c r="VPU71" s="615"/>
      <c r="VPV71" s="615"/>
      <c r="VPW71" s="615"/>
      <c r="VPX71" s="615"/>
      <c r="VPY71" s="615"/>
      <c r="VPZ71" s="615"/>
      <c r="VQA71" s="615"/>
      <c r="VQB71" s="615"/>
      <c r="VQC71" s="615"/>
      <c r="VQD71" s="1420"/>
      <c r="VQE71" s="1420"/>
      <c r="VQF71" s="1420"/>
      <c r="VQG71" s="868"/>
      <c r="VQH71" s="615"/>
      <c r="VQI71" s="615"/>
      <c r="VQJ71" s="615"/>
      <c r="VQK71" s="869"/>
      <c r="VQL71" s="615"/>
      <c r="VQM71" s="615"/>
      <c r="VQN71" s="615"/>
      <c r="VQO71" s="615"/>
      <c r="VQP71" s="615"/>
      <c r="VQQ71" s="615"/>
      <c r="VQR71" s="615"/>
      <c r="VQS71" s="615"/>
      <c r="VQT71" s="615"/>
      <c r="VQU71" s="1420"/>
      <c r="VQV71" s="1420"/>
      <c r="VQW71" s="1420"/>
      <c r="VQX71" s="868"/>
      <c r="VQY71" s="615"/>
      <c r="VQZ71" s="615"/>
      <c r="VRA71" s="615"/>
      <c r="VRB71" s="869"/>
      <c r="VRC71" s="615"/>
      <c r="VRD71" s="615"/>
      <c r="VRE71" s="615"/>
      <c r="VRF71" s="615"/>
      <c r="VRG71" s="615"/>
      <c r="VRH71" s="615"/>
      <c r="VRI71" s="615"/>
      <c r="VRJ71" s="615"/>
      <c r="VRK71" s="615"/>
      <c r="VRL71" s="1420"/>
      <c r="VRM71" s="1420"/>
      <c r="VRN71" s="1420"/>
      <c r="VRO71" s="868"/>
      <c r="VRP71" s="615"/>
      <c r="VRQ71" s="615"/>
      <c r="VRR71" s="615"/>
      <c r="VRS71" s="869"/>
      <c r="VRT71" s="615"/>
      <c r="VRU71" s="615"/>
      <c r="VRV71" s="615"/>
      <c r="VRW71" s="615"/>
      <c r="VRX71" s="615"/>
      <c r="VRY71" s="615"/>
      <c r="VRZ71" s="615"/>
      <c r="VSA71" s="615"/>
      <c r="VSB71" s="615"/>
      <c r="VSC71" s="1420"/>
      <c r="VSD71" s="1420"/>
      <c r="VSE71" s="1420"/>
      <c r="VSF71" s="868"/>
      <c r="VSG71" s="615"/>
      <c r="VSH71" s="615"/>
      <c r="VSI71" s="615"/>
      <c r="VSJ71" s="869"/>
      <c r="VSK71" s="615"/>
      <c r="VSL71" s="615"/>
      <c r="VSM71" s="615"/>
      <c r="VSN71" s="615"/>
      <c r="VSO71" s="615"/>
      <c r="VSP71" s="615"/>
      <c r="VSQ71" s="615"/>
      <c r="VSR71" s="615"/>
      <c r="VSS71" s="615"/>
      <c r="VST71" s="1420"/>
      <c r="VSU71" s="1420"/>
      <c r="VSV71" s="1420"/>
      <c r="VSW71" s="868"/>
      <c r="VSX71" s="615"/>
      <c r="VSY71" s="615"/>
      <c r="VSZ71" s="615"/>
      <c r="VTA71" s="869"/>
      <c r="VTB71" s="615"/>
      <c r="VTC71" s="615"/>
      <c r="VTD71" s="615"/>
      <c r="VTE71" s="615"/>
      <c r="VTF71" s="615"/>
      <c r="VTG71" s="615"/>
      <c r="VTH71" s="615"/>
      <c r="VTI71" s="615"/>
      <c r="VTJ71" s="615"/>
      <c r="VTK71" s="1420"/>
      <c r="VTL71" s="1420"/>
      <c r="VTM71" s="1420"/>
      <c r="VTN71" s="868"/>
      <c r="VTO71" s="615"/>
      <c r="VTP71" s="615"/>
      <c r="VTQ71" s="615"/>
      <c r="VTR71" s="869"/>
      <c r="VTS71" s="615"/>
      <c r="VTT71" s="615"/>
      <c r="VTU71" s="615"/>
      <c r="VTV71" s="615"/>
      <c r="VTW71" s="615"/>
      <c r="VTX71" s="615"/>
      <c r="VTY71" s="615"/>
      <c r="VTZ71" s="615"/>
      <c r="VUA71" s="615"/>
      <c r="VUB71" s="1420"/>
      <c r="VUC71" s="1420"/>
      <c r="VUD71" s="1420"/>
      <c r="VUE71" s="868"/>
      <c r="VUF71" s="615"/>
      <c r="VUG71" s="615"/>
      <c r="VUH71" s="615"/>
      <c r="VUI71" s="869"/>
      <c r="VUJ71" s="615"/>
      <c r="VUK71" s="615"/>
      <c r="VUL71" s="615"/>
      <c r="VUM71" s="615"/>
      <c r="VUN71" s="615"/>
      <c r="VUO71" s="615"/>
      <c r="VUP71" s="615"/>
      <c r="VUQ71" s="615"/>
      <c r="VUR71" s="615"/>
      <c r="VUS71" s="1420"/>
      <c r="VUT71" s="1420"/>
      <c r="VUU71" s="1420"/>
      <c r="VUV71" s="868"/>
      <c r="VUW71" s="615"/>
      <c r="VUX71" s="615"/>
      <c r="VUY71" s="615"/>
      <c r="VUZ71" s="869"/>
      <c r="VVA71" s="615"/>
      <c r="VVB71" s="615"/>
      <c r="VVC71" s="615"/>
      <c r="VVD71" s="615"/>
      <c r="VVE71" s="615"/>
      <c r="VVF71" s="615"/>
      <c r="VVG71" s="615"/>
      <c r="VVH71" s="615"/>
      <c r="VVI71" s="615"/>
      <c r="VVJ71" s="1420"/>
      <c r="VVK71" s="1420"/>
      <c r="VVL71" s="1420"/>
      <c r="VVM71" s="868"/>
      <c r="VVN71" s="615"/>
      <c r="VVO71" s="615"/>
      <c r="VVP71" s="615"/>
      <c r="VVQ71" s="869"/>
      <c r="VVR71" s="615"/>
      <c r="VVS71" s="615"/>
      <c r="VVT71" s="615"/>
      <c r="VVU71" s="615"/>
      <c r="VVV71" s="615"/>
      <c r="VVW71" s="615"/>
      <c r="VVX71" s="615"/>
      <c r="VVY71" s="615"/>
      <c r="VVZ71" s="615"/>
      <c r="VWA71" s="1420"/>
      <c r="VWB71" s="1420"/>
      <c r="VWC71" s="1420"/>
      <c r="VWD71" s="868"/>
      <c r="VWE71" s="615"/>
      <c r="VWF71" s="615"/>
      <c r="VWG71" s="615"/>
      <c r="VWH71" s="869"/>
      <c r="VWI71" s="615"/>
      <c r="VWJ71" s="615"/>
      <c r="VWK71" s="615"/>
      <c r="VWL71" s="615"/>
      <c r="VWM71" s="615"/>
      <c r="VWN71" s="615"/>
      <c r="VWO71" s="615"/>
      <c r="VWP71" s="615"/>
      <c r="VWQ71" s="615"/>
      <c r="VWR71" s="1420"/>
      <c r="VWS71" s="1420"/>
      <c r="VWT71" s="1420"/>
      <c r="VWU71" s="868"/>
      <c r="VWV71" s="615"/>
      <c r="VWW71" s="615"/>
      <c r="VWX71" s="615"/>
      <c r="VWY71" s="869"/>
      <c r="VWZ71" s="615"/>
      <c r="VXA71" s="615"/>
      <c r="VXB71" s="615"/>
      <c r="VXC71" s="615"/>
      <c r="VXD71" s="615"/>
      <c r="VXE71" s="615"/>
      <c r="VXF71" s="615"/>
      <c r="VXG71" s="615"/>
      <c r="VXH71" s="615"/>
      <c r="VXI71" s="1420"/>
      <c r="VXJ71" s="1420"/>
      <c r="VXK71" s="1420"/>
      <c r="VXL71" s="868"/>
      <c r="VXM71" s="615"/>
      <c r="VXN71" s="615"/>
      <c r="VXO71" s="615"/>
      <c r="VXP71" s="869"/>
      <c r="VXQ71" s="615"/>
      <c r="VXR71" s="615"/>
      <c r="VXS71" s="615"/>
      <c r="VXT71" s="615"/>
      <c r="VXU71" s="615"/>
      <c r="VXV71" s="615"/>
      <c r="VXW71" s="615"/>
      <c r="VXX71" s="615"/>
      <c r="VXY71" s="615"/>
      <c r="VXZ71" s="1420"/>
      <c r="VYA71" s="1420"/>
      <c r="VYB71" s="1420"/>
      <c r="VYC71" s="868"/>
      <c r="VYD71" s="615"/>
      <c r="VYE71" s="615"/>
      <c r="VYF71" s="615"/>
      <c r="VYG71" s="869"/>
      <c r="VYH71" s="615"/>
      <c r="VYI71" s="615"/>
      <c r="VYJ71" s="615"/>
      <c r="VYK71" s="615"/>
      <c r="VYL71" s="615"/>
      <c r="VYM71" s="615"/>
      <c r="VYN71" s="615"/>
      <c r="VYO71" s="615"/>
      <c r="VYP71" s="615"/>
      <c r="VYQ71" s="1420"/>
      <c r="VYR71" s="1420"/>
      <c r="VYS71" s="1420"/>
      <c r="VYT71" s="868"/>
      <c r="VYU71" s="615"/>
      <c r="VYV71" s="615"/>
      <c r="VYW71" s="615"/>
      <c r="VYX71" s="869"/>
      <c r="VYY71" s="615"/>
      <c r="VYZ71" s="615"/>
      <c r="VZA71" s="615"/>
      <c r="VZB71" s="615"/>
      <c r="VZC71" s="615"/>
      <c r="VZD71" s="615"/>
      <c r="VZE71" s="615"/>
      <c r="VZF71" s="615"/>
      <c r="VZG71" s="615"/>
      <c r="VZH71" s="1420"/>
      <c r="VZI71" s="1420"/>
      <c r="VZJ71" s="1420"/>
      <c r="VZK71" s="868"/>
      <c r="VZL71" s="615"/>
      <c r="VZM71" s="615"/>
      <c r="VZN71" s="615"/>
      <c r="VZO71" s="869"/>
      <c r="VZP71" s="615"/>
      <c r="VZQ71" s="615"/>
      <c r="VZR71" s="615"/>
      <c r="VZS71" s="615"/>
      <c r="VZT71" s="615"/>
      <c r="VZU71" s="615"/>
      <c r="VZV71" s="615"/>
      <c r="VZW71" s="615"/>
      <c r="VZX71" s="615"/>
      <c r="VZY71" s="1420"/>
      <c r="VZZ71" s="1420"/>
      <c r="WAA71" s="1420"/>
      <c r="WAB71" s="868"/>
      <c r="WAC71" s="615"/>
      <c r="WAD71" s="615"/>
      <c r="WAE71" s="615"/>
      <c r="WAF71" s="869"/>
      <c r="WAG71" s="615"/>
      <c r="WAH71" s="615"/>
      <c r="WAI71" s="615"/>
      <c r="WAJ71" s="615"/>
      <c r="WAK71" s="615"/>
      <c r="WAL71" s="615"/>
      <c r="WAM71" s="615"/>
      <c r="WAN71" s="615"/>
      <c r="WAO71" s="615"/>
      <c r="WAP71" s="1420"/>
      <c r="WAQ71" s="1420"/>
      <c r="WAR71" s="1420"/>
      <c r="WAS71" s="868"/>
      <c r="WAT71" s="615"/>
      <c r="WAU71" s="615"/>
      <c r="WAV71" s="615"/>
      <c r="WAW71" s="869"/>
      <c r="WAX71" s="615"/>
      <c r="WAY71" s="615"/>
      <c r="WAZ71" s="615"/>
      <c r="WBA71" s="615"/>
      <c r="WBB71" s="615"/>
      <c r="WBC71" s="615"/>
      <c r="WBD71" s="615"/>
      <c r="WBE71" s="615"/>
      <c r="WBF71" s="615"/>
      <c r="WBG71" s="1420"/>
      <c r="WBH71" s="1420"/>
      <c r="WBI71" s="1420"/>
      <c r="WBJ71" s="868"/>
      <c r="WBK71" s="615"/>
      <c r="WBL71" s="615"/>
      <c r="WBM71" s="615"/>
      <c r="WBN71" s="869"/>
      <c r="WBO71" s="615"/>
      <c r="WBP71" s="615"/>
      <c r="WBQ71" s="615"/>
      <c r="WBR71" s="615"/>
      <c r="WBS71" s="615"/>
      <c r="WBT71" s="615"/>
      <c r="WBU71" s="615"/>
      <c r="WBV71" s="615"/>
      <c r="WBW71" s="615"/>
      <c r="WBX71" s="1420"/>
      <c r="WBY71" s="1420"/>
      <c r="WBZ71" s="1420"/>
      <c r="WCA71" s="868"/>
      <c r="WCB71" s="615"/>
      <c r="WCC71" s="615"/>
      <c r="WCD71" s="615"/>
      <c r="WCE71" s="869"/>
      <c r="WCF71" s="615"/>
      <c r="WCG71" s="615"/>
      <c r="WCH71" s="615"/>
      <c r="WCI71" s="615"/>
      <c r="WCJ71" s="615"/>
      <c r="WCK71" s="615"/>
      <c r="WCL71" s="615"/>
      <c r="WCM71" s="615"/>
      <c r="WCN71" s="615"/>
      <c r="WCO71" s="1420"/>
      <c r="WCP71" s="1420"/>
      <c r="WCQ71" s="1420"/>
      <c r="WCR71" s="868"/>
      <c r="WCS71" s="615"/>
      <c r="WCT71" s="615"/>
      <c r="WCU71" s="615"/>
      <c r="WCV71" s="869"/>
      <c r="WCW71" s="615"/>
      <c r="WCX71" s="615"/>
      <c r="WCY71" s="615"/>
      <c r="WCZ71" s="615"/>
      <c r="WDA71" s="615"/>
      <c r="WDB71" s="615"/>
      <c r="WDC71" s="615"/>
      <c r="WDD71" s="615"/>
      <c r="WDE71" s="615"/>
      <c r="WDF71" s="1420"/>
      <c r="WDG71" s="1420"/>
      <c r="WDH71" s="1420"/>
      <c r="WDI71" s="868"/>
      <c r="WDJ71" s="615"/>
      <c r="WDK71" s="615"/>
      <c r="WDL71" s="615"/>
      <c r="WDM71" s="869"/>
      <c r="WDN71" s="615"/>
      <c r="WDO71" s="615"/>
      <c r="WDP71" s="615"/>
      <c r="WDQ71" s="615"/>
      <c r="WDR71" s="615"/>
      <c r="WDS71" s="615"/>
      <c r="WDT71" s="615"/>
      <c r="WDU71" s="615"/>
      <c r="WDV71" s="615"/>
      <c r="WDW71" s="1420"/>
      <c r="WDX71" s="1420"/>
      <c r="WDY71" s="1420"/>
      <c r="WDZ71" s="868"/>
      <c r="WEA71" s="615"/>
      <c r="WEB71" s="615"/>
      <c r="WEC71" s="615"/>
      <c r="WED71" s="869"/>
      <c r="WEE71" s="615"/>
      <c r="WEF71" s="615"/>
      <c r="WEG71" s="615"/>
      <c r="WEH71" s="615"/>
      <c r="WEI71" s="615"/>
      <c r="WEJ71" s="615"/>
      <c r="WEK71" s="615"/>
      <c r="WEL71" s="615"/>
      <c r="WEM71" s="615"/>
      <c r="WEN71" s="1420"/>
      <c r="WEO71" s="1420"/>
      <c r="WEP71" s="1420"/>
      <c r="WEQ71" s="868"/>
      <c r="WER71" s="615"/>
      <c r="WES71" s="615"/>
      <c r="WET71" s="615"/>
      <c r="WEU71" s="869"/>
      <c r="WEV71" s="615"/>
      <c r="WEW71" s="615"/>
      <c r="WEX71" s="615"/>
      <c r="WEY71" s="615"/>
      <c r="WEZ71" s="615"/>
      <c r="WFA71" s="615"/>
      <c r="WFB71" s="615"/>
      <c r="WFC71" s="615"/>
      <c r="WFD71" s="615"/>
      <c r="WFE71" s="1420"/>
      <c r="WFF71" s="1420"/>
      <c r="WFG71" s="1420"/>
      <c r="WFH71" s="868"/>
      <c r="WFI71" s="615"/>
      <c r="WFJ71" s="615"/>
      <c r="WFK71" s="615"/>
      <c r="WFL71" s="869"/>
      <c r="WFM71" s="615"/>
      <c r="WFN71" s="615"/>
      <c r="WFO71" s="615"/>
      <c r="WFP71" s="615"/>
      <c r="WFQ71" s="615"/>
      <c r="WFR71" s="615"/>
      <c r="WFS71" s="615"/>
      <c r="WFT71" s="615"/>
      <c r="WFU71" s="615"/>
      <c r="WFV71" s="1420"/>
      <c r="WFW71" s="1420"/>
      <c r="WFX71" s="1420"/>
      <c r="WFY71" s="868"/>
      <c r="WFZ71" s="615"/>
      <c r="WGA71" s="615"/>
      <c r="WGB71" s="615"/>
      <c r="WGC71" s="869"/>
      <c r="WGD71" s="615"/>
      <c r="WGE71" s="615"/>
      <c r="WGF71" s="615"/>
      <c r="WGG71" s="615"/>
      <c r="WGH71" s="615"/>
      <c r="WGI71" s="615"/>
      <c r="WGJ71" s="615"/>
      <c r="WGK71" s="615"/>
      <c r="WGL71" s="615"/>
      <c r="WGM71" s="1420"/>
      <c r="WGN71" s="1420"/>
      <c r="WGO71" s="1420"/>
      <c r="WGP71" s="868"/>
      <c r="WGQ71" s="615"/>
      <c r="WGR71" s="615"/>
      <c r="WGS71" s="615"/>
      <c r="WGT71" s="869"/>
      <c r="WGU71" s="615"/>
      <c r="WGV71" s="615"/>
      <c r="WGW71" s="615"/>
      <c r="WGX71" s="615"/>
      <c r="WGY71" s="615"/>
      <c r="WGZ71" s="615"/>
      <c r="WHA71" s="615"/>
      <c r="WHB71" s="615"/>
      <c r="WHC71" s="615"/>
      <c r="WHD71" s="1420"/>
      <c r="WHE71" s="1420"/>
      <c r="WHF71" s="1420"/>
      <c r="WHG71" s="868"/>
      <c r="WHH71" s="615"/>
      <c r="WHI71" s="615"/>
      <c r="WHJ71" s="615"/>
      <c r="WHK71" s="869"/>
      <c r="WHL71" s="615"/>
      <c r="WHM71" s="615"/>
      <c r="WHN71" s="615"/>
      <c r="WHO71" s="615"/>
      <c r="WHP71" s="615"/>
      <c r="WHQ71" s="615"/>
      <c r="WHR71" s="615"/>
      <c r="WHS71" s="615"/>
      <c r="WHT71" s="615"/>
      <c r="WHU71" s="1420"/>
      <c r="WHV71" s="1420"/>
      <c r="WHW71" s="1420"/>
      <c r="WHX71" s="868"/>
      <c r="WHY71" s="615"/>
      <c r="WHZ71" s="615"/>
      <c r="WIA71" s="615"/>
      <c r="WIB71" s="869"/>
      <c r="WIC71" s="615"/>
      <c r="WID71" s="615"/>
      <c r="WIE71" s="615"/>
      <c r="WIF71" s="615"/>
      <c r="WIG71" s="615"/>
      <c r="WIH71" s="615"/>
      <c r="WII71" s="615"/>
      <c r="WIJ71" s="615"/>
      <c r="WIK71" s="615"/>
      <c r="WIL71" s="1420"/>
      <c r="WIM71" s="1420"/>
      <c r="WIN71" s="1420"/>
      <c r="WIO71" s="868"/>
      <c r="WIP71" s="615"/>
      <c r="WIQ71" s="615"/>
      <c r="WIR71" s="615"/>
      <c r="WIS71" s="869"/>
      <c r="WIT71" s="615"/>
      <c r="WIU71" s="615"/>
      <c r="WIV71" s="615"/>
      <c r="WIW71" s="615"/>
      <c r="WIX71" s="615"/>
      <c r="WIY71" s="615"/>
      <c r="WIZ71" s="615"/>
      <c r="WJA71" s="615"/>
      <c r="WJB71" s="615"/>
      <c r="WJC71" s="1420"/>
      <c r="WJD71" s="1420"/>
      <c r="WJE71" s="1420"/>
      <c r="WJF71" s="868"/>
      <c r="WJG71" s="615"/>
      <c r="WJH71" s="615"/>
      <c r="WJI71" s="615"/>
      <c r="WJJ71" s="869"/>
      <c r="WJK71" s="615"/>
      <c r="WJL71" s="615"/>
      <c r="WJM71" s="615"/>
      <c r="WJN71" s="615"/>
      <c r="WJO71" s="615"/>
      <c r="WJP71" s="615"/>
      <c r="WJQ71" s="615"/>
      <c r="WJR71" s="615"/>
      <c r="WJS71" s="615"/>
      <c r="WJT71" s="1420"/>
      <c r="WJU71" s="1420"/>
      <c r="WJV71" s="1420"/>
      <c r="WJW71" s="868"/>
      <c r="WJX71" s="615"/>
      <c r="WJY71" s="615"/>
      <c r="WJZ71" s="615"/>
      <c r="WKA71" s="869"/>
      <c r="WKB71" s="615"/>
      <c r="WKC71" s="615"/>
      <c r="WKD71" s="615"/>
      <c r="WKE71" s="615"/>
      <c r="WKF71" s="615"/>
      <c r="WKG71" s="615"/>
      <c r="WKH71" s="615"/>
      <c r="WKI71" s="615"/>
      <c r="WKJ71" s="615"/>
      <c r="WKK71" s="1420"/>
      <c r="WKL71" s="1420"/>
      <c r="WKM71" s="1420"/>
      <c r="WKN71" s="868"/>
      <c r="WKO71" s="615"/>
      <c r="WKP71" s="615"/>
      <c r="WKQ71" s="615"/>
      <c r="WKR71" s="869"/>
      <c r="WKS71" s="615"/>
      <c r="WKT71" s="615"/>
      <c r="WKU71" s="615"/>
      <c r="WKV71" s="615"/>
      <c r="WKW71" s="615"/>
      <c r="WKX71" s="615"/>
      <c r="WKY71" s="615"/>
      <c r="WKZ71" s="615"/>
      <c r="WLA71" s="615"/>
      <c r="WLB71" s="1420"/>
      <c r="WLC71" s="1420"/>
      <c r="WLD71" s="1420"/>
      <c r="WLE71" s="868"/>
      <c r="WLF71" s="615"/>
      <c r="WLG71" s="615"/>
      <c r="WLH71" s="615"/>
      <c r="WLI71" s="869"/>
      <c r="WLJ71" s="615"/>
      <c r="WLK71" s="615"/>
      <c r="WLL71" s="615"/>
      <c r="WLM71" s="615"/>
      <c r="WLN71" s="615"/>
      <c r="WLO71" s="615"/>
      <c r="WLP71" s="615"/>
      <c r="WLQ71" s="615"/>
      <c r="WLR71" s="615"/>
      <c r="WLS71" s="1420"/>
      <c r="WLT71" s="1420"/>
      <c r="WLU71" s="1420"/>
      <c r="WLV71" s="868"/>
      <c r="WLW71" s="615"/>
      <c r="WLX71" s="615"/>
      <c r="WLY71" s="615"/>
      <c r="WLZ71" s="869"/>
      <c r="WMA71" s="615"/>
      <c r="WMB71" s="615"/>
      <c r="WMC71" s="615"/>
      <c r="WMD71" s="615"/>
      <c r="WME71" s="615"/>
      <c r="WMF71" s="615"/>
      <c r="WMG71" s="615"/>
      <c r="WMH71" s="615"/>
      <c r="WMI71" s="615"/>
      <c r="WMJ71" s="1420"/>
      <c r="WMK71" s="1420"/>
      <c r="WML71" s="1420"/>
      <c r="WMM71" s="868"/>
      <c r="WMN71" s="615"/>
      <c r="WMO71" s="615"/>
      <c r="WMP71" s="615"/>
      <c r="WMQ71" s="869"/>
      <c r="WMR71" s="615"/>
      <c r="WMS71" s="615"/>
      <c r="WMT71" s="615"/>
      <c r="WMU71" s="615"/>
      <c r="WMV71" s="615"/>
      <c r="WMW71" s="615"/>
      <c r="WMX71" s="615"/>
      <c r="WMY71" s="615"/>
      <c r="WMZ71" s="615"/>
      <c r="WNA71" s="1420"/>
      <c r="WNB71" s="1420"/>
      <c r="WNC71" s="1420"/>
      <c r="WND71" s="868"/>
      <c r="WNE71" s="615"/>
      <c r="WNF71" s="615"/>
      <c r="WNG71" s="615"/>
      <c r="WNH71" s="869"/>
      <c r="WNI71" s="615"/>
      <c r="WNJ71" s="615"/>
      <c r="WNK71" s="615"/>
      <c r="WNL71" s="615"/>
      <c r="WNM71" s="615"/>
      <c r="WNN71" s="615"/>
      <c r="WNO71" s="615"/>
      <c r="WNP71" s="615"/>
      <c r="WNQ71" s="615"/>
      <c r="WNR71" s="1420"/>
      <c r="WNS71" s="1420"/>
      <c r="WNT71" s="1420"/>
      <c r="WNU71" s="868"/>
      <c r="WNV71" s="615"/>
      <c r="WNW71" s="615"/>
      <c r="WNX71" s="615"/>
      <c r="WNY71" s="869"/>
      <c r="WNZ71" s="615"/>
      <c r="WOA71" s="615"/>
      <c r="WOB71" s="615"/>
      <c r="WOC71" s="615"/>
      <c r="WOD71" s="615"/>
      <c r="WOE71" s="615"/>
      <c r="WOF71" s="615"/>
      <c r="WOG71" s="615"/>
      <c r="WOH71" s="615"/>
      <c r="WOI71" s="1420"/>
      <c r="WOJ71" s="1420"/>
      <c r="WOK71" s="1420"/>
      <c r="WOL71" s="868"/>
      <c r="WOM71" s="615"/>
      <c r="WON71" s="615"/>
      <c r="WOO71" s="615"/>
      <c r="WOP71" s="869"/>
      <c r="WOQ71" s="615"/>
      <c r="WOR71" s="615"/>
      <c r="WOS71" s="615"/>
      <c r="WOT71" s="615"/>
      <c r="WOU71" s="615"/>
      <c r="WOV71" s="615"/>
      <c r="WOW71" s="615"/>
      <c r="WOX71" s="615"/>
      <c r="WOY71" s="615"/>
      <c r="WOZ71" s="1420"/>
      <c r="WPA71" s="1420"/>
      <c r="WPB71" s="1420"/>
      <c r="WPC71" s="868"/>
      <c r="WPD71" s="615"/>
      <c r="WPE71" s="615"/>
      <c r="WPF71" s="615"/>
      <c r="WPG71" s="869"/>
      <c r="WPH71" s="615"/>
      <c r="WPI71" s="615"/>
      <c r="WPJ71" s="615"/>
      <c r="WPK71" s="615"/>
      <c r="WPL71" s="615"/>
      <c r="WPM71" s="615"/>
      <c r="WPN71" s="615"/>
      <c r="WPO71" s="615"/>
      <c r="WPP71" s="615"/>
      <c r="WPQ71" s="1420"/>
      <c r="WPR71" s="1420"/>
      <c r="WPS71" s="1420"/>
      <c r="WPT71" s="868"/>
      <c r="WPU71" s="615"/>
      <c r="WPV71" s="615"/>
      <c r="WPW71" s="615"/>
      <c r="WPX71" s="869"/>
      <c r="WPY71" s="615"/>
      <c r="WPZ71" s="615"/>
      <c r="WQA71" s="615"/>
      <c r="WQB71" s="615"/>
      <c r="WQC71" s="615"/>
      <c r="WQD71" s="615"/>
      <c r="WQE71" s="615"/>
      <c r="WQF71" s="615"/>
      <c r="WQG71" s="615"/>
      <c r="WQH71" s="1420"/>
      <c r="WQI71" s="1420"/>
      <c r="WQJ71" s="1420"/>
      <c r="WQK71" s="868"/>
      <c r="WQL71" s="615"/>
      <c r="WQM71" s="615"/>
      <c r="WQN71" s="615"/>
      <c r="WQO71" s="869"/>
      <c r="WQP71" s="615"/>
      <c r="WQQ71" s="615"/>
      <c r="WQR71" s="615"/>
      <c r="WQS71" s="615"/>
      <c r="WQT71" s="615"/>
      <c r="WQU71" s="615"/>
      <c r="WQV71" s="615"/>
      <c r="WQW71" s="615"/>
      <c r="WQX71" s="615"/>
      <c r="WQY71" s="1420"/>
      <c r="WQZ71" s="1420"/>
      <c r="WRA71" s="1420"/>
      <c r="WRB71" s="868"/>
      <c r="WRC71" s="615"/>
      <c r="WRD71" s="615"/>
      <c r="WRE71" s="615"/>
      <c r="WRF71" s="869"/>
      <c r="WRG71" s="615"/>
      <c r="WRH71" s="615"/>
      <c r="WRI71" s="615"/>
      <c r="WRJ71" s="615"/>
      <c r="WRK71" s="615"/>
      <c r="WRL71" s="615"/>
      <c r="WRM71" s="615"/>
      <c r="WRN71" s="615"/>
      <c r="WRO71" s="615"/>
      <c r="WRP71" s="1420"/>
      <c r="WRQ71" s="1420"/>
      <c r="WRR71" s="1420"/>
      <c r="WRS71" s="868"/>
      <c r="WRT71" s="615"/>
      <c r="WRU71" s="615"/>
      <c r="WRV71" s="615"/>
      <c r="WRW71" s="869"/>
      <c r="WRX71" s="615"/>
      <c r="WRY71" s="615"/>
      <c r="WRZ71" s="615"/>
      <c r="WSA71" s="615"/>
      <c r="WSB71" s="615"/>
      <c r="WSC71" s="615"/>
      <c r="WSD71" s="615"/>
      <c r="WSE71" s="615"/>
      <c r="WSF71" s="615"/>
      <c r="WSG71" s="1420"/>
      <c r="WSH71" s="1420"/>
      <c r="WSI71" s="1420"/>
      <c r="WSJ71" s="868"/>
      <c r="WSK71" s="615"/>
      <c r="WSL71" s="615"/>
      <c r="WSM71" s="615"/>
      <c r="WSN71" s="869"/>
      <c r="WSO71" s="615"/>
      <c r="WSP71" s="615"/>
      <c r="WSQ71" s="615"/>
      <c r="WSR71" s="615"/>
      <c r="WSS71" s="615"/>
      <c r="WST71" s="615"/>
      <c r="WSU71" s="615"/>
      <c r="WSV71" s="615"/>
      <c r="WSW71" s="615"/>
      <c r="WSX71" s="1420"/>
      <c r="WSY71" s="1420"/>
      <c r="WSZ71" s="1420"/>
      <c r="WTA71" s="868"/>
      <c r="WTB71" s="615"/>
      <c r="WTC71" s="615"/>
      <c r="WTD71" s="615"/>
      <c r="WTE71" s="869"/>
      <c r="WTF71" s="615"/>
      <c r="WTG71" s="615"/>
      <c r="WTH71" s="615"/>
      <c r="WTI71" s="615"/>
      <c r="WTJ71" s="615"/>
      <c r="WTK71" s="615"/>
      <c r="WTL71" s="615"/>
      <c r="WTM71" s="615"/>
      <c r="WTN71" s="615"/>
      <c r="WTO71" s="1420"/>
      <c r="WTP71" s="1420"/>
      <c r="WTQ71" s="1420"/>
      <c r="WTR71" s="868"/>
      <c r="WTS71" s="615"/>
      <c r="WTT71" s="615"/>
      <c r="WTU71" s="615"/>
      <c r="WTV71" s="869"/>
      <c r="WTW71" s="615"/>
      <c r="WTX71" s="615"/>
      <c r="WTY71" s="615"/>
      <c r="WTZ71" s="615"/>
      <c r="WUA71" s="615"/>
      <c r="WUB71" s="615"/>
      <c r="WUC71" s="615"/>
      <c r="WUD71" s="615"/>
      <c r="WUE71" s="615"/>
      <c r="WUF71" s="1420"/>
      <c r="WUG71" s="1420"/>
      <c r="WUH71" s="1420"/>
      <c r="WUI71" s="868"/>
      <c r="WUJ71" s="615"/>
      <c r="WUK71" s="615"/>
      <c r="WUL71" s="615"/>
      <c r="WUM71" s="869"/>
      <c r="WUN71" s="615"/>
      <c r="WUO71" s="615"/>
      <c r="WUP71" s="615"/>
      <c r="WUQ71" s="615"/>
      <c r="WUR71" s="615"/>
      <c r="WUS71" s="615"/>
      <c r="WUT71" s="615"/>
      <c r="WUU71" s="615"/>
      <c r="WUV71" s="615"/>
      <c r="WUW71" s="1420"/>
      <c r="WUX71" s="1420"/>
      <c r="WUY71" s="1420"/>
      <c r="WUZ71" s="868"/>
      <c r="WVA71" s="615"/>
      <c r="WVB71" s="615"/>
      <c r="WVC71" s="615"/>
      <c r="WVD71" s="869"/>
      <c r="WVE71" s="615"/>
      <c r="WVF71" s="615"/>
      <c r="WVG71" s="615"/>
      <c r="WVH71" s="615"/>
      <c r="WVI71" s="615"/>
      <c r="WVJ71" s="615"/>
      <c r="WVK71" s="615"/>
      <c r="WVL71" s="615"/>
      <c r="WVM71" s="615"/>
      <c r="WVN71" s="1420"/>
      <c r="WVO71" s="1420"/>
      <c r="WVP71" s="1420"/>
      <c r="WVQ71" s="868"/>
      <c r="WVR71" s="615"/>
      <c r="WVS71" s="615"/>
      <c r="WVT71" s="615"/>
      <c r="WVU71" s="869"/>
      <c r="WVV71" s="615"/>
      <c r="WVW71" s="615"/>
      <c r="WVX71" s="615"/>
      <c r="WVY71" s="615"/>
      <c r="WVZ71" s="615"/>
      <c r="WWA71" s="615"/>
      <c r="WWB71" s="615"/>
      <c r="WWC71" s="615"/>
      <c r="WWD71" s="615"/>
      <c r="WWE71" s="1420"/>
      <c r="WWF71" s="1420"/>
      <c r="WWG71" s="1420"/>
      <c r="WWH71" s="868"/>
      <c r="WWI71" s="615"/>
      <c r="WWJ71" s="615"/>
      <c r="WWK71" s="615"/>
      <c r="WWL71" s="869"/>
      <c r="WWM71" s="615"/>
      <c r="WWN71" s="615"/>
      <c r="WWO71" s="615"/>
      <c r="WWP71" s="615"/>
      <c r="WWQ71" s="615"/>
      <c r="WWR71" s="615"/>
      <c r="WWS71" s="615"/>
      <c r="WWT71" s="615"/>
      <c r="WWU71" s="615"/>
      <c r="WWV71" s="1420"/>
      <c r="WWW71" s="1420"/>
      <c r="WWX71" s="1420"/>
      <c r="WWY71" s="868"/>
      <c r="WWZ71" s="615"/>
      <c r="WXA71" s="615"/>
      <c r="WXB71" s="615"/>
      <c r="WXC71" s="869"/>
      <c r="WXD71" s="615"/>
      <c r="WXE71" s="615"/>
      <c r="WXF71" s="615"/>
      <c r="WXG71" s="615"/>
      <c r="WXH71" s="615"/>
      <c r="WXI71" s="615"/>
      <c r="WXJ71" s="615"/>
      <c r="WXK71" s="615"/>
      <c r="WXL71" s="615"/>
      <c r="WXM71" s="1420"/>
      <c r="WXN71" s="1420"/>
      <c r="WXO71" s="1420"/>
      <c r="WXP71" s="868"/>
      <c r="WXQ71" s="615"/>
      <c r="WXR71" s="615"/>
      <c r="WXS71" s="615"/>
      <c r="WXT71" s="869"/>
      <c r="WXU71" s="615"/>
      <c r="WXV71" s="615"/>
      <c r="WXW71" s="615"/>
      <c r="WXX71" s="615"/>
      <c r="WXY71" s="615"/>
      <c r="WXZ71" s="615"/>
      <c r="WYA71" s="615"/>
      <c r="WYB71" s="615"/>
      <c r="WYC71" s="615"/>
      <c r="WYD71" s="1420"/>
      <c r="WYE71" s="1420"/>
      <c r="WYF71" s="1420"/>
      <c r="WYG71" s="868"/>
      <c r="WYH71" s="615"/>
      <c r="WYI71" s="615"/>
      <c r="WYJ71" s="615"/>
      <c r="WYK71" s="869"/>
      <c r="WYL71" s="615"/>
      <c r="WYM71" s="615"/>
      <c r="WYN71" s="615"/>
      <c r="WYO71" s="615"/>
      <c r="WYP71" s="615"/>
      <c r="WYQ71" s="615"/>
      <c r="WYR71" s="615"/>
      <c r="WYS71" s="615"/>
      <c r="WYT71" s="615"/>
      <c r="WYU71" s="1420"/>
      <c r="WYV71" s="1420"/>
      <c r="WYW71" s="1420"/>
      <c r="WYX71" s="868"/>
      <c r="WYY71" s="615"/>
      <c r="WYZ71" s="615"/>
      <c r="WZA71" s="615"/>
      <c r="WZB71" s="869"/>
      <c r="WZC71" s="615"/>
      <c r="WZD71" s="615"/>
      <c r="WZE71" s="615"/>
      <c r="WZF71" s="615"/>
      <c r="WZG71" s="615"/>
      <c r="WZH71" s="615"/>
      <c r="WZI71" s="615"/>
      <c r="WZJ71" s="615"/>
      <c r="WZK71" s="615"/>
      <c r="WZL71" s="1420"/>
      <c r="WZM71" s="1420"/>
      <c r="WZN71" s="1420"/>
      <c r="WZO71" s="868"/>
      <c r="WZP71" s="615"/>
      <c r="WZQ71" s="615"/>
      <c r="WZR71" s="615"/>
      <c r="WZS71" s="869"/>
      <c r="WZT71" s="615"/>
      <c r="WZU71" s="615"/>
      <c r="WZV71" s="615"/>
      <c r="WZW71" s="615"/>
      <c r="WZX71" s="615"/>
      <c r="WZY71" s="615"/>
      <c r="WZZ71" s="615"/>
      <c r="XAA71" s="615"/>
      <c r="XAB71" s="615"/>
      <c r="XAC71" s="1420"/>
      <c r="XAD71" s="1420"/>
      <c r="XAE71" s="1420"/>
      <c r="XAF71" s="868"/>
      <c r="XAG71" s="615"/>
      <c r="XAH71" s="615"/>
      <c r="XAI71" s="615"/>
      <c r="XAJ71" s="869"/>
      <c r="XAK71" s="615"/>
      <c r="XAL71" s="615"/>
      <c r="XAM71" s="615"/>
      <c r="XAN71" s="615"/>
      <c r="XAO71" s="615"/>
      <c r="XAP71" s="615"/>
      <c r="XAQ71" s="615"/>
      <c r="XAR71" s="615"/>
      <c r="XAS71" s="615"/>
      <c r="XAT71" s="1420"/>
      <c r="XAU71" s="1420"/>
      <c r="XAV71" s="1420"/>
      <c r="XAW71" s="868"/>
      <c r="XAX71" s="615"/>
      <c r="XAY71" s="615"/>
      <c r="XAZ71" s="615"/>
      <c r="XBA71" s="869"/>
      <c r="XBB71" s="615"/>
      <c r="XBC71" s="615"/>
      <c r="XBD71" s="615"/>
      <c r="XBE71" s="615"/>
      <c r="XBF71" s="615"/>
      <c r="XBG71" s="615"/>
      <c r="XBH71" s="615"/>
      <c r="XBI71" s="615"/>
      <c r="XBJ71" s="615"/>
      <c r="XBK71" s="1420"/>
      <c r="XBL71" s="1420"/>
      <c r="XBM71" s="1420"/>
      <c r="XBN71" s="868"/>
      <c r="XBO71" s="615"/>
      <c r="XBP71" s="615"/>
      <c r="XBQ71" s="615"/>
      <c r="XBR71" s="869"/>
      <c r="XBS71" s="615"/>
      <c r="XBT71" s="615"/>
      <c r="XBU71" s="615"/>
      <c r="XBV71" s="615"/>
      <c r="XBW71" s="615"/>
      <c r="XBX71" s="615"/>
      <c r="XBY71" s="615"/>
      <c r="XBZ71" s="615"/>
      <c r="XCA71" s="615"/>
      <c r="XCB71" s="1420"/>
      <c r="XCC71" s="1420"/>
      <c r="XCD71" s="1420"/>
      <c r="XCE71" s="868"/>
      <c r="XCF71" s="615"/>
      <c r="XCG71" s="615"/>
      <c r="XCH71" s="615"/>
      <c r="XCI71" s="869"/>
      <c r="XCJ71" s="615"/>
      <c r="XCK71" s="615"/>
      <c r="XCL71" s="615"/>
      <c r="XCM71" s="615"/>
      <c r="XCN71" s="615"/>
      <c r="XCO71" s="615"/>
      <c r="XCP71" s="615"/>
      <c r="XCQ71" s="615"/>
      <c r="XCR71" s="615"/>
      <c r="XCS71" s="1420"/>
      <c r="XCT71" s="1420"/>
      <c r="XCU71" s="1420"/>
      <c r="XCV71" s="868"/>
      <c r="XCW71" s="615"/>
      <c r="XCX71" s="615"/>
      <c r="XCY71" s="615"/>
      <c r="XCZ71" s="869"/>
      <c r="XDA71" s="615"/>
      <c r="XDB71" s="615"/>
      <c r="XDC71" s="615"/>
      <c r="XDD71" s="615"/>
      <c r="XDE71" s="615"/>
      <c r="XDF71" s="615"/>
      <c r="XDG71" s="615"/>
      <c r="XDH71" s="615"/>
      <c r="XDI71" s="615"/>
      <c r="XDJ71" s="1420"/>
      <c r="XDK71" s="1420"/>
      <c r="XDL71" s="1420"/>
      <c r="XDM71" s="868"/>
      <c r="XDN71" s="615"/>
      <c r="XDO71" s="615"/>
      <c r="XDP71" s="615"/>
      <c r="XDQ71" s="869"/>
      <c r="XDR71" s="615"/>
      <c r="XDS71" s="615"/>
      <c r="XDT71" s="615"/>
      <c r="XDU71" s="615"/>
      <c r="XDV71" s="615"/>
      <c r="XDW71" s="615"/>
      <c r="XDX71" s="615"/>
      <c r="XDY71" s="615"/>
      <c r="XDZ71" s="615"/>
      <c r="XEA71" s="1420"/>
      <c r="XEB71" s="1420"/>
      <c r="XEC71" s="1420"/>
      <c r="XED71" s="868"/>
      <c r="XEE71" s="615"/>
      <c r="XEF71" s="615"/>
      <c r="XEG71" s="615"/>
      <c r="XEH71" s="869"/>
      <c r="XEI71" s="615"/>
      <c r="XEJ71" s="615"/>
      <c r="XEK71" s="615"/>
      <c r="XEL71" s="615"/>
      <c r="XEM71" s="615"/>
      <c r="XEN71" s="615"/>
      <c r="XEO71" s="615"/>
      <c r="XEP71" s="615"/>
      <c r="XEQ71" s="615"/>
      <c r="XER71" s="1420"/>
      <c r="XES71" s="1420"/>
      <c r="XET71" s="1420"/>
      <c r="XEU71" s="868"/>
      <c r="XEV71" s="615"/>
      <c r="XEW71" s="615"/>
      <c r="XEX71" s="615"/>
      <c r="XEY71" s="869"/>
      <c r="XEZ71" s="615"/>
      <c r="XFA71" s="615"/>
      <c r="XFB71" s="615"/>
      <c r="XFC71" s="615"/>
      <c r="XFD71" s="615"/>
    </row>
    <row r="72" spans="1:16384" s="48" customFormat="1" x14ac:dyDescent="0.25">
      <c r="A72" s="6" t="s">
        <v>134</v>
      </c>
      <c r="B72" s="1427" t="s">
        <v>158</v>
      </c>
      <c r="C72" s="1427"/>
      <c r="D72" s="1136">
        <v>0</v>
      </c>
      <c r="E72" s="1127">
        <f t="shared" si="33"/>
        <v>0</v>
      </c>
      <c r="F72" s="1127"/>
      <c r="G72" s="1127"/>
      <c r="H72" s="706"/>
      <c r="I72" s="1127">
        <f>+'6.a. mell. PH'!E81</f>
        <v>0</v>
      </c>
      <c r="J72" s="1127"/>
      <c r="K72" s="1127"/>
      <c r="L72" s="1127">
        <f>+'6.b. mell. Óvoda'!E82</f>
        <v>0</v>
      </c>
      <c r="M72" s="1127"/>
      <c r="N72" s="1127"/>
      <c r="O72" s="1127">
        <f>+'6.c. mell. BBKP'!E83</f>
        <v>0</v>
      </c>
      <c r="P72" s="1127"/>
      <c r="Q72" s="1127"/>
    </row>
    <row r="73" spans="1:16384" x14ac:dyDescent="0.25">
      <c r="A73" s="1420"/>
      <c r="B73" s="1420"/>
      <c r="C73" s="1420"/>
      <c r="D73" s="1137"/>
      <c r="E73" s="1134"/>
      <c r="F73" s="1134"/>
      <c r="G73" s="1134"/>
      <c r="I73" s="1134"/>
      <c r="J73" s="1134"/>
      <c r="K73" s="1134"/>
      <c r="L73" s="1134"/>
      <c r="M73" s="1134"/>
      <c r="N73" s="1134"/>
      <c r="O73" s="1134"/>
      <c r="P73" s="1134"/>
      <c r="Q73" s="1134"/>
      <c r="R73" s="1420"/>
      <c r="S73" s="1420"/>
      <c r="T73" s="1420"/>
      <c r="U73" s="868"/>
      <c r="V73" s="615"/>
      <c r="W73" s="615"/>
      <c r="X73" s="615"/>
      <c r="Y73" s="869"/>
      <c r="Z73" s="615"/>
      <c r="AA73" s="615"/>
      <c r="AB73" s="615"/>
      <c r="AC73" s="615"/>
      <c r="AD73" s="615"/>
      <c r="AE73" s="615"/>
      <c r="AF73" s="615"/>
      <c r="AG73" s="615"/>
      <c r="AH73" s="615"/>
      <c r="AI73" s="1420"/>
      <c r="AJ73" s="1420"/>
      <c r="AK73" s="1420"/>
      <c r="AL73" s="868"/>
      <c r="AM73" s="615"/>
      <c r="AN73" s="615"/>
      <c r="AO73" s="615"/>
      <c r="AP73" s="869"/>
      <c r="AQ73" s="615"/>
      <c r="AR73" s="615"/>
      <c r="AS73" s="615"/>
      <c r="AT73" s="615"/>
      <c r="AU73" s="615"/>
      <c r="AV73" s="615"/>
      <c r="AW73" s="615"/>
      <c r="AX73" s="615"/>
      <c r="AY73" s="615"/>
      <c r="AZ73" s="1420"/>
      <c r="BA73" s="1420"/>
      <c r="BB73" s="1420"/>
      <c r="BC73" s="868"/>
      <c r="BD73" s="615"/>
      <c r="BE73" s="615"/>
      <c r="BF73" s="615"/>
      <c r="BG73" s="869"/>
      <c r="BH73" s="615"/>
      <c r="BI73" s="615"/>
      <c r="BJ73" s="615"/>
      <c r="BK73" s="615"/>
      <c r="BL73" s="615"/>
      <c r="BM73" s="615"/>
      <c r="BN73" s="615"/>
      <c r="BO73" s="615"/>
      <c r="BP73" s="615"/>
      <c r="BQ73" s="1420"/>
      <c r="BR73" s="1420"/>
      <c r="BS73" s="1420"/>
      <c r="BT73" s="868"/>
      <c r="BU73" s="615"/>
      <c r="BV73" s="615"/>
      <c r="BW73" s="615"/>
      <c r="BX73" s="869"/>
      <c r="BY73" s="615"/>
      <c r="BZ73" s="615"/>
      <c r="CA73" s="615"/>
      <c r="CB73" s="615"/>
      <c r="CC73" s="615"/>
      <c r="CD73" s="615"/>
      <c r="CE73" s="615"/>
      <c r="CF73" s="615"/>
      <c r="CG73" s="615"/>
      <c r="CH73" s="1420"/>
      <c r="CI73" s="1420"/>
      <c r="CJ73" s="1420"/>
      <c r="CK73" s="868"/>
      <c r="CL73" s="615"/>
      <c r="CM73" s="615"/>
      <c r="CN73" s="615"/>
      <c r="CO73" s="869"/>
      <c r="CP73" s="615"/>
      <c r="CQ73" s="615"/>
      <c r="CR73" s="615"/>
      <c r="CS73" s="615"/>
      <c r="CT73" s="615"/>
      <c r="CU73" s="615"/>
      <c r="CV73" s="615"/>
      <c r="CW73" s="615"/>
      <c r="CX73" s="615"/>
      <c r="CY73" s="1420"/>
      <c r="CZ73" s="1420"/>
      <c r="DA73" s="1420"/>
      <c r="DB73" s="868"/>
      <c r="DC73" s="615"/>
      <c r="DD73" s="615"/>
      <c r="DE73" s="615"/>
      <c r="DF73" s="869"/>
      <c r="DG73" s="615"/>
      <c r="DH73" s="615"/>
      <c r="DI73" s="615"/>
      <c r="DJ73" s="615"/>
      <c r="DK73" s="615"/>
      <c r="DL73" s="615"/>
      <c r="DM73" s="615"/>
      <c r="DN73" s="615"/>
      <c r="DO73" s="615"/>
      <c r="DP73" s="1420"/>
      <c r="DQ73" s="1420"/>
      <c r="DR73" s="1420"/>
      <c r="DS73" s="868"/>
      <c r="DT73" s="615"/>
      <c r="DU73" s="615"/>
      <c r="DV73" s="615"/>
      <c r="DW73" s="869"/>
      <c r="DX73" s="615"/>
      <c r="DY73" s="615"/>
      <c r="DZ73" s="615"/>
      <c r="EA73" s="615"/>
      <c r="EB73" s="615"/>
      <c r="EC73" s="615"/>
      <c r="ED73" s="615"/>
      <c r="EE73" s="615"/>
      <c r="EF73" s="615"/>
      <c r="EG73" s="1420"/>
      <c r="EH73" s="1420"/>
      <c r="EI73" s="1420"/>
      <c r="EJ73" s="868"/>
      <c r="EK73" s="615"/>
      <c r="EL73" s="615"/>
      <c r="EM73" s="615"/>
      <c r="EN73" s="869"/>
      <c r="EO73" s="615"/>
      <c r="EP73" s="615"/>
      <c r="EQ73" s="615"/>
      <c r="ER73" s="615"/>
      <c r="ES73" s="615"/>
      <c r="ET73" s="615"/>
      <c r="EU73" s="615"/>
      <c r="EV73" s="615"/>
      <c r="EW73" s="615"/>
      <c r="EX73" s="1420"/>
      <c r="EY73" s="1420"/>
      <c r="EZ73" s="1420"/>
      <c r="FA73" s="868"/>
      <c r="FB73" s="615"/>
      <c r="FC73" s="615"/>
      <c r="FD73" s="615"/>
      <c r="FE73" s="869"/>
      <c r="FF73" s="615"/>
      <c r="FG73" s="615"/>
      <c r="FH73" s="615"/>
      <c r="FI73" s="615"/>
      <c r="FJ73" s="615"/>
      <c r="FK73" s="615"/>
      <c r="FL73" s="615"/>
      <c r="FM73" s="615"/>
      <c r="FN73" s="615"/>
      <c r="FO73" s="1420"/>
      <c r="FP73" s="1420"/>
      <c r="FQ73" s="1420"/>
      <c r="FR73" s="868"/>
      <c r="FS73" s="615"/>
      <c r="FT73" s="615"/>
      <c r="FU73" s="615"/>
      <c r="FV73" s="869"/>
      <c r="FW73" s="615"/>
      <c r="FX73" s="615"/>
      <c r="FY73" s="615"/>
      <c r="FZ73" s="615"/>
      <c r="GA73" s="615"/>
      <c r="GB73" s="615"/>
      <c r="GC73" s="615"/>
      <c r="GD73" s="615"/>
      <c r="GE73" s="615"/>
      <c r="GF73" s="1420"/>
      <c r="GG73" s="1420"/>
      <c r="GH73" s="1420"/>
      <c r="GI73" s="868"/>
      <c r="GJ73" s="615"/>
      <c r="GK73" s="615"/>
      <c r="GL73" s="615"/>
      <c r="GM73" s="869"/>
      <c r="GN73" s="615"/>
      <c r="GO73" s="615"/>
      <c r="GP73" s="615"/>
      <c r="GQ73" s="615"/>
      <c r="GR73" s="615"/>
      <c r="GS73" s="615"/>
      <c r="GT73" s="615"/>
      <c r="GU73" s="615"/>
      <c r="GV73" s="615"/>
      <c r="GW73" s="1420"/>
      <c r="GX73" s="1420"/>
      <c r="GY73" s="1420"/>
      <c r="GZ73" s="868"/>
      <c r="HA73" s="615"/>
      <c r="HB73" s="615"/>
      <c r="HC73" s="615"/>
      <c r="HD73" s="869"/>
      <c r="HE73" s="615"/>
      <c r="HF73" s="615"/>
      <c r="HG73" s="615"/>
      <c r="HH73" s="615"/>
      <c r="HI73" s="615"/>
      <c r="HJ73" s="615"/>
      <c r="HK73" s="615"/>
      <c r="HL73" s="615"/>
      <c r="HM73" s="615"/>
      <c r="HN73" s="1420"/>
      <c r="HO73" s="1420"/>
      <c r="HP73" s="1420"/>
      <c r="HQ73" s="868"/>
      <c r="HR73" s="615"/>
      <c r="HS73" s="615"/>
      <c r="HT73" s="615"/>
      <c r="HU73" s="869"/>
      <c r="HV73" s="615"/>
      <c r="HW73" s="615"/>
      <c r="HX73" s="615"/>
      <c r="HY73" s="615"/>
      <c r="HZ73" s="615"/>
      <c r="IA73" s="615"/>
      <c r="IB73" s="615"/>
      <c r="IC73" s="615"/>
      <c r="ID73" s="615"/>
      <c r="IE73" s="1420"/>
      <c r="IF73" s="1420"/>
      <c r="IG73" s="1420"/>
      <c r="IH73" s="868"/>
      <c r="II73" s="615"/>
      <c r="IJ73" s="615"/>
      <c r="IK73" s="615"/>
      <c r="IL73" s="869"/>
      <c r="IM73" s="615"/>
      <c r="IN73" s="615"/>
      <c r="IO73" s="615"/>
      <c r="IP73" s="615"/>
      <c r="IQ73" s="615"/>
      <c r="IR73" s="615"/>
      <c r="IS73" s="615"/>
      <c r="IT73" s="615"/>
      <c r="IU73" s="615"/>
      <c r="IV73" s="1420"/>
      <c r="IW73" s="1420"/>
      <c r="IX73" s="1420"/>
      <c r="IY73" s="868"/>
      <c r="IZ73" s="615"/>
      <c r="JA73" s="615"/>
      <c r="JB73" s="615"/>
      <c r="JC73" s="869"/>
      <c r="JD73" s="615"/>
      <c r="JE73" s="615"/>
      <c r="JF73" s="615"/>
      <c r="JG73" s="615"/>
      <c r="JH73" s="615"/>
      <c r="JI73" s="615"/>
      <c r="JJ73" s="615"/>
      <c r="JK73" s="615"/>
      <c r="JL73" s="615"/>
      <c r="JM73" s="1420"/>
      <c r="JN73" s="1420"/>
      <c r="JO73" s="1420"/>
      <c r="JP73" s="868"/>
      <c r="JQ73" s="615"/>
      <c r="JR73" s="615"/>
      <c r="JS73" s="615"/>
      <c r="JT73" s="869"/>
      <c r="JU73" s="615"/>
      <c r="JV73" s="615"/>
      <c r="JW73" s="615"/>
      <c r="JX73" s="615"/>
      <c r="JY73" s="615"/>
      <c r="JZ73" s="615"/>
      <c r="KA73" s="615"/>
      <c r="KB73" s="615"/>
      <c r="KC73" s="615"/>
      <c r="KD73" s="1420"/>
      <c r="KE73" s="1420"/>
      <c r="KF73" s="1420"/>
      <c r="KG73" s="868"/>
      <c r="KH73" s="615"/>
      <c r="KI73" s="615"/>
      <c r="KJ73" s="615"/>
      <c r="KK73" s="869"/>
      <c r="KL73" s="615"/>
      <c r="KM73" s="615"/>
      <c r="KN73" s="615"/>
      <c r="KO73" s="615"/>
      <c r="KP73" s="615"/>
      <c r="KQ73" s="615"/>
      <c r="KR73" s="615"/>
      <c r="KS73" s="615"/>
      <c r="KT73" s="615"/>
      <c r="KU73" s="1420"/>
      <c r="KV73" s="1420"/>
      <c r="KW73" s="1420"/>
      <c r="KX73" s="868"/>
      <c r="KY73" s="615"/>
      <c r="KZ73" s="615"/>
      <c r="LA73" s="615"/>
      <c r="LB73" s="869"/>
      <c r="LC73" s="615"/>
      <c r="LD73" s="615"/>
      <c r="LE73" s="615"/>
      <c r="LF73" s="615"/>
      <c r="LG73" s="615"/>
      <c r="LH73" s="615"/>
      <c r="LI73" s="615"/>
      <c r="LJ73" s="615"/>
      <c r="LK73" s="615"/>
      <c r="LL73" s="1420"/>
      <c r="LM73" s="1420"/>
      <c r="LN73" s="1420"/>
      <c r="LO73" s="868"/>
      <c r="LP73" s="615"/>
      <c r="LQ73" s="615"/>
      <c r="LR73" s="615"/>
      <c r="LS73" s="869"/>
      <c r="LT73" s="615"/>
      <c r="LU73" s="615"/>
      <c r="LV73" s="615"/>
      <c r="LW73" s="615"/>
      <c r="LX73" s="615"/>
      <c r="LY73" s="615"/>
      <c r="LZ73" s="615"/>
      <c r="MA73" s="615"/>
      <c r="MB73" s="615"/>
      <c r="MC73" s="1420"/>
      <c r="MD73" s="1420"/>
      <c r="ME73" s="1420"/>
      <c r="MF73" s="868"/>
      <c r="MG73" s="615"/>
      <c r="MH73" s="615"/>
      <c r="MI73" s="615"/>
      <c r="MJ73" s="869"/>
      <c r="MK73" s="615"/>
      <c r="ML73" s="615"/>
      <c r="MM73" s="615"/>
      <c r="MN73" s="615"/>
      <c r="MO73" s="615"/>
      <c r="MP73" s="615"/>
      <c r="MQ73" s="615"/>
      <c r="MR73" s="615"/>
      <c r="MS73" s="615"/>
      <c r="MT73" s="1420"/>
      <c r="MU73" s="1420"/>
      <c r="MV73" s="1420"/>
      <c r="MW73" s="868"/>
      <c r="MX73" s="615"/>
      <c r="MY73" s="615"/>
      <c r="MZ73" s="615"/>
      <c r="NA73" s="869"/>
      <c r="NB73" s="615"/>
      <c r="NC73" s="615"/>
      <c r="ND73" s="615"/>
      <c r="NE73" s="615"/>
      <c r="NF73" s="615"/>
      <c r="NG73" s="615"/>
      <c r="NH73" s="615"/>
      <c r="NI73" s="615"/>
      <c r="NJ73" s="615"/>
      <c r="NK73" s="1420"/>
      <c r="NL73" s="1420"/>
      <c r="NM73" s="1420"/>
      <c r="NN73" s="868"/>
      <c r="NO73" s="615"/>
      <c r="NP73" s="615"/>
      <c r="NQ73" s="615"/>
      <c r="NR73" s="869"/>
      <c r="NS73" s="615"/>
      <c r="NT73" s="615"/>
      <c r="NU73" s="615"/>
      <c r="NV73" s="615"/>
      <c r="NW73" s="615"/>
      <c r="NX73" s="615"/>
      <c r="NY73" s="615"/>
      <c r="NZ73" s="615"/>
      <c r="OA73" s="615"/>
      <c r="OB73" s="1420"/>
      <c r="OC73" s="1420"/>
      <c r="OD73" s="1420"/>
      <c r="OE73" s="868"/>
      <c r="OF73" s="615"/>
      <c r="OG73" s="615"/>
      <c r="OH73" s="615"/>
      <c r="OI73" s="869"/>
      <c r="OJ73" s="615"/>
      <c r="OK73" s="615"/>
      <c r="OL73" s="615"/>
      <c r="OM73" s="615"/>
      <c r="ON73" s="615"/>
      <c r="OO73" s="615"/>
      <c r="OP73" s="615"/>
      <c r="OQ73" s="615"/>
      <c r="OR73" s="615"/>
      <c r="OS73" s="1420"/>
      <c r="OT73" s="1420"/>
      <c r="OU73" s="1420"/>
      <c r="OV73" s="868"/>
      <c r="OW73" s="615"/>
      <c r="OX73" s="615"/>
      <c r="OY73" s="615"/>
      <c r="OZ73" s="869"/>
      <c r="PA73" s="615"/>
      <c r="PB73" s="615"/>
      <c r="PC73" s="615"/>
      <c r="PD73" s="615"/>
      <c r="PE73" s="615"/>
      <c r="PF73" s="615"/>
      <c r="PG73" s="615"/>
      <c r="PH73" s="615"/>
      <c r="PI73" s="615"/>
      <c r="PJ73" s="1420"/>
      <c r="PK73" s="1420"/>
      <c r="PL73" s="1420"/>
      <c r="PM73" s="868"/>
      <c r="PN73" s="615"/>
      <c r="PO73" s="615"/>
      <c r="PP73" s="615"/>
      <c r="PQ73" s="869"/>
      <c r="PR73" s="615"/>
      <c r="PS73" s="615"/>
      <c r="PT73" s="615"/>
      <c r="PU73" s="615"/>
      <c r="PV73" s="615"/>
      <c r="PW73" s="615"/>
      <c r="PX73" s="615"/>
      <c r="PY73" s="615"/>
      <c r="PZ73" s="615"/>
      <c r="QA73" s="1420"/>
      <c r="QB73" s="1420"/>
      <c r="QC73" s="1420"/>
      <c r="QD73" s="868"/>
      <c r="QE73" s="615"/>
      <c r="QF73" s="615"/>
      <c r="QG73" s="615"/>
      <c r="QH73" s="869"/>
      <c r="QI73" s="615"/>
      <c r="QJ73" s="615"/>
      <c r="QK73" s="615"/>
      <c r="QL73" s="615"/>
      <c r="QM73" s="615"/>
      <c r="QN73" s="615"/>
      <c r="QO73" s="615"/>
      <c r="QP73" s="615"/>
      <c r="QQ73" s="615"/>
      <c r="QR73" s="1420"/>
      <c r="QS73" s="1420"/>
      <c r="QT73" s="1420"/>
      <c r="QU73" s="868"/>
      <c r="QV73" s="615"/>
      <c r="QW73" s="615"/>
      <c r="QX73" s="615"/>
      <c r="QY73" s="869"/>
      <c r="QZ73" s="615"/>
      <c r="RA73" s="615"/>
      <c r="RB73" s="615"/>
      <c r="RC73" s="615"/>
      <c r="RD73" s="615"/>
      <c r="RE73" s="615"/>
      <c r="RF73" s="615"/>
      <c r="RG73" s="615"/>
      <c r="RH73" s="615"/>
      <c r="RI73" s="1420"/>
      <c r="RJ73" s="1420"/>
      <c r="RK73" s="1420"/>
      <c r="RL73" s="868"/>
      <c r="RM73" s="615"/>
      <c r="RN73" s="615"/>
      <c r="RO73" s="615"/>
      <c r="RP73" s="869"/>
      <c r="RQ73" s="615"/>
      <c r="RR73" s="615"/>
      <c r="RS73" s="615"/>
      <c r="RT73" s="615"/>
      <c r="RU73" s="615"/>
      <c r="RV73" s="615"/>
      <c r="RW73" s="615"/>
      <c r="RX73" s="615"/>
      <c r="RY73" s="615"/>
      <c r="RZ73" s="1420"/>
      <c r="SA73" s="1420"/>
      <c r="SB73" s="1420"/>
      <c r="SC73" s="868"/>
      <c r="SD73" s="615"/>
      <c r="SE73" s="615"/>
      <c r="SF73" s="615"/>
      <c r="SG73" s="869"/>
      <c r="SH73" s="615"/>
      <c r="SI73" s="615"/>
      <c r="SJ73" s="615"/>
      <c r="SK73" s="615"/>
      <c r="SL73" s="615"/>
      <c r="SM73" s="615"/>
      <c r="SN73" s="615"/>
      <c r="SO73" s="615"/>
      <c r="SP73" s="615"/>
      <c r="SQ73" s="1420"/>
      <c r="SR73" s="1420"/>
      <c r="SS73" s="1420"/>
      <c r="ST73" s="868"/>
      <c r="SU73" s="615"/>
      <c r="SV73" s="615"/>
      <c r="SW73" s="615"/>
      <c r="SX73" s="869"/>
      <c r="SY73" s="615"/>
      <c r="SZ73" s="615"/>
      <c r="TA73" s="615"/>
      <c r="TB73" s="615"/>
      <c r="TC73" s="615"/>
      <c r="TD73" s="615"/>
      <c r="TE73" s="615"/>
      <c r="TF73" s="615"/>
      <c r="TG73" s="615"/>
      <c r="TH73" s="1420"/>
      <c r="TI73" s="1420"/>
      <c r="TJ73" s="1420"/>
      <c r="TK73" s="868"/>
      <c r="TL73" s="615"/>
      <c r="TM73" s="615"/>
      <c r="TN73" s="615"/>
      <c r="TO73" s="869"/>
      <c r="TP73" s="615"/>
      <c r="TQ73" s="615"/>
      <c r="TR73" s="615"/>
      <c r="TS73" s="615"/>
      <c r="TT73" s="615"/>
      <c r="TU73" s="615"/>
      <c r="TV73" s="615"/>
      <c r="TW73" s="615"/>
      <c r="TX73" s="615"/>
      <c r="TY73" s="1420"/>
      <c r="TZ73" s="1420"/>
      <c r="UA73" s="1420"/>
      <c r="UB73" s="868"/>
      <c r="UC73" s="615"/>
      <c r="UD73" s="615"/>
      <c r="UE73" s="615"/>
      <c r="UF73" s="869"/>
      <c r="UG73" s="615"/>
      <c r="UH73" s="615"/>
      <c r="UI73" s="615"/>
      <c r="UJ73" s="615"/>
      <c r="UK73" s="615"/>
      <c r="UL73" s="615"/>
      <c r="UM73" s="615"/>
      <c r="UN73" s="615"/>
      <c r="UO73" s="615"/>
      <c r="UP73" s="1420"/>
      <c r="UQ73" s="1420"/>
      <c r="UR73" s="1420"/>
      <c r="US73" s="868"/>
      <c r="UT73" s="615"/>
      <c r="UU73" s="615"/>
      <c r="UV73" s="615"/>
      <c r="UW73" s="869"/>
      <c r="UX73" s="615"/>
      <c r="UY73" s="615"/>
      <c r="UZ73" s="615"/>
      <c r="VA73" s="615"/>
      <c r="VB73" s="615"/>
      <c r="VC73" s="615"/>
      <c r="VD73" s="615"/>
      <c r="VE73" s="615"/>
      <c r="VF73" s="615"/>
      <c r="VG73" s="1420"/>
      <c r="VH73" s="1420"/>
      <c r="VI73" s="1420"/>
      <c r="VJ73" s="868"/>
      <c r="VK73" s="615"/>
      <c r="VL73" s="615"/>
      <c r="VM73" s="615"/>
      <c r="VN73" s="869"/>
      <c r="VO73" s="615"/>
      <c r="VP73" s="615"/>
      <c r="VQ73" s="615"/>
      <c r="VR73" s="615"/>
      <c r="VS73" s="615"/>
      <c r="VT73" s="615"/>
      <c r="VU73" s="615"/>
      <c r="VV73" s="615"/>
      <c r="VW73" s="615"/>
      <c r="VX73" s="1420"/>
      <c r="VY73" s="1420"/>
      <c r="VZ73" s="1420"/>
      <c r="WA73" s="868"/>
      <c r="WB73" s="615"/>
      <c r="WC73" s="615"/>
      <c r="WD73" s="615"/>
      <c r="WE73" s="869"/>
      <c r="WF73" s="615"/>
      <c r="WG73" s="615"/>
      <c r="WH73" s="615"/>
      <c r="WI73" s="615"/>
      <c r="WJ73" s="615"/>
      <c r="WK73" s="615"/>
      <c r="WL73" s="615"/>
      <c r="WM73" s="615"/>
      <c r="WN73" s="615"/>
      <c r="WO73" s="1420"/>
      <c r="WP73" s="1420"/>
      <c r="WQ73" s="1420"/>
      <c r="WR73" s="868"/>
      <c r="WS73" s="615"/>
      <c r="WT73" s="615"/>
      <c r="WU73" s="615"/>
      <c r="WV73" s="869"/>
      <c r="WW73" s="615"/>
      <c r="WX73" s="615"/>
      <c r="WY73" s="615"/>
      <c r="WZ73" s="615"/>
      <c r="XA73" s="615"/>
      <c r="XB73" s="615"/>
      <c r="XC73" s="615"/>
      <c r="XD73" s="615"/>
      <c r="XE73" s="615"/>
      <c r="XF73" s="1420"/>
      <c r="XG73" s="1420"/>
      <c r="XH73" s="1420"/>
      <c r="XI73" s="868"/>
      <c r="XJ73" s="615"/>
      <c r="XK73" s="615"/>
      <c r="XL73" s="615"/>
      <c r="XM73" s="869"/>
      <c r="XN73" s="615"/>
      <c r="XO73" s="615"/>
      <c r="XP73" s="615"/>
      <c r="XQ73" s="615"/>
      <c r="XR73" s="615"/>
      <c r="XS73" s="615"/>
      <c r="XT73" s="615"/>
      <c r="XU73" s="615"/>
      <c r="XV73" s="615"/>
      <c r="XW73" s="1420"/>
      <c r="XX73" s="1420"/>
      <c r="XY73" s="1420"/>
      <c r="XZ73" s="868"/>
      <c r="YA73" s="615"/>
      <c r="YB73" s="615"/>
      <c r="YC73" s="615"/>
      <c r="YD73" s="869"/>
      <c r="YE73" s="615"/>
      <c r="YF73" s="615"/>
      <c r="YG73" s="615"/>
      <c r="YH73" s="615"/>
      <c r="YI73" s="615"/>
      <c r="YJ73" s="615"/>
      <c r="YK73" s="615"/>
      <c r="YL73" s="615"/>
      <c r="YM73" s="615"/>
      <c r="YN73" s="1420"/>
      <c r="YO73" s="1420"/>
      <c r="YP73" s="1420"/>
      <c r="YQ73" s="868"/>
      <c r="YR73" s="615"/>
      <c r="YS73" s="615"/>
      <c r="YT73" s="615"/>
      <c r="YU73" s="869"/>
      <c r="YV73" s="615"/>
      <c r="YW73" s="615"/>
      <c r="YX73" s="615"/>
      <c r="YY73" s="615"/>
      <c r="YZ73" s="615"/>
      <c r="ZA73" s="615"/>
      <c r="ZB73" s="615"/>
      <c r="ZC73" s="615"/>
      <c r="ZD73" s="615"/>
      <c r="ZE73" s="1420"/>
      <c r="ZF73" s="1420"/>
      <c r="ZG73" s="1420"/>
      <c r="ZH73" s="868"/>
      <c r="ZI73" s="615"/>
      <c r="ZJ73" s="615"/>
      <c r="ZK73" s="615"/>
      <c r="ZL73" s="869"/>
      <c r="ZM73" s="615"/>
      <c r="ZN73" s="615"/>
      <c r="ZO73" s="615"/>
      <c r="ZP73" s="615"/>
      <c r="ZQ73" s="615"/>
      <c r="ZR73" s="615"/>
      <c r="ZS73" s="615"/>
      <c r="ZT73" s="615"/>
      <c r="ZU73" s="615"/>
      <c r="ZV73" s="1420"/>
      <c r="ZW73" s="1420"/>
      <c r="ZX73" s="1420"/>
      <c r="ZY73" s="868"/>
      <c r="ZZ73" s="615"/>
      <c r="AAA73" s="615"/>
      <c r="AAB73" s="615"/>
      <c r="AAC73" s="869"/>
      <c r="AAD73" s="615"/>
      <c r="AAE73" s="615"/>
      <c r="AAF73" s="615"/>
      <c r="AAG73" s="615"/>
      <c r="AAH73" s="615"/>
      <c r="AAI73" s="615"/>
      <c r="AAJ73" s="615"/>
      <c r="AAK73" s="615"/>
      <c r="AAL73" s="615"/>
      <c r="AAM73" s="1420"/>
      <c r="AAN73" s="1420"/>
      <c r="AAO73" s="1420"/>
      <c r="AAP73" s="868"/>
      <c r="AAQ73" s="615"/>
      <c r="AAR73" s="615"/>
      <c r="AAS73" s="615"/>
      <c r="AAT73" s="869"/>
      <c r="AAU73" s="615"/>
      <c r="AAV73" s="615"/>
      <c r="AAW73" s="615"/>
      <c r="AAX73" s="615"/>
      <c r="AAY73" s="615"/>
      <c r="AAZ73" s="615"/>
      <c r="ABA73" s="615"/>
      <c r="ABB73" s="615"/>
      <c r="ABC73" s="615"/>
      <c r="ABD73" s="1420"/>
      <c r="ABE73" s="1420"/>
      <c r="ABF73" s="1420"/>
      <c r="ABG73" s="868"/>
      <c r="ABH73" s="615"/>
      <c r="ABI73" s="615"/>
      <c r="ABJ73" s="615"/>
      <c r="ABK73" s="869"/>
      <c r="ABL73" s="615"/>
      <c r="ABM73" s="615"/>
      <c r="ABN73" s="615"/>
      <c r="ABO73" s="615"/>
      <c r="ABP73" s="615"/>
      <c r="ABQ73" s="615"/>
      <c r="ABR73" s="615"/>
      <c r="ABS73" s="615"/>
      <c r="ABT73" s="615"/>
      <c r="ABU73" s="1420"/>
      <c r="ABV73" s="1420"/>
      <c r="ABW73" s="1420"/>
      <c r="ABX73" s="868"/>
      <c r="ABY73" s="615"/>
      <c r="ABZ73" s="615"/>
      <c r="ACA73" s="615"/>
      <c r="ACB73" s="869"/>
      <c r="ACC73" s="615"/>
      <c r="ACD73" s="615"/>
      <c r="ACE73" s="615"/>
      <c r="ACF73" s="615"/>
      <c r="ACG73" s="615"/>
      <c r="ACH73" s="615"/>
      <c r="ACI73" s="615"/>
      <c r="ACJ73" s="615"/>
      <c r="ACK73" s="615"/>
      <c r="ACL73" s="1420"/>
      <c r="ACM73" s="1420"/>
      <c r="ACN73" s="1420"/>
      <c r="ACO73" s="868"/>
      <c r="ACP73" s="615"/>
      <c r="ACQ73" s="615"/>
      <c r="ACR73" s="615"/>
      <c r="ACS73" s="869"/>
      <c r="ACT73" s="615"/>
      <c r="ACU73" s="615"/>
      <c r="ACV73" s="615"/>
      <c r="ACW73" s="615"/>
      <c r="ACX73" s="615"/>
      <c r="ACY73" s="615"/>
      <c r="ACZ73" s="615"/>
      <c r="ADA73" s="615"/>
      <c r="ADB73" s="615"/>
      <c r="ADC73" s="1420"/>
      <c r="ADD73" s="1420"/>
      <c r="ADE73" s="1420"/>
      <c r="ADF73" s="868"/>
      <c r="ADG73" s="615"/>
      <c r="ADH73" s="615"/>
      <c r="ADI73" s="615"/>
      <c r="ADJ73" s="869"/>
      <c r="ADK73" s="615"/>
      <c r="ADL73" s="615"/>
      <c r="ADM73" s="615"/>
      <c r="ADN73" s="615"/>
      <c r="ADO73" s="615"/>
      <c r="ADP73" s="615"/>
      <c r="ADQ73" s="615"/>
      <c r="ADR73" s="615"/>
      <c r="ADS73" s="615"/>
      <c r="ADT73" s="1420"/>
      <c r="ADU73" s="1420"/>
      <c r="ADV73" s="1420"/>
      <c r="ADW73" s="868"/>
      <c r="ADX73" s="615"/>
      <c r="ADY73" s="615"/>
      <c r="ADZ73" s="615"/>
      <c r="AEA73" s="869"/>
      <c r="AEB73" s="615"/>
      <c r="AEC73" s="615"/>
      <c r="AED73" s="615"/>
      <c r="AEE73" s="615"/>
      <c r="AEF73" s="615"/>
      <c r="AEG73" s="615"/>
      <c r="AEH73" s="615"/>
      <c r="AEI73" s="615"/>
      <c r="AEJ73" s="615"/>
      <c r="AEK73" s="1420"/>
      <c r="AEL73" s="1420"/>
      <c r="AEM73" s="1420"/>
      <c r="AEN73" s="868"/>
      <c r="AEO73" s="615"/>
      <c r="AEP73" s="615"/>
      <c r="AEQ73" s="615"/>
      <c r="AER73" s="869"/>
      <c r="AES73" s="615"/>
      <c r="AET73" s="615"/>
      <c r="AEU73" s="615"/>
      <c r="AEV73" s="615"/>
      <c r="AEW73" s="615"/>
      <c r="AEX73" s="615"/>
      <c r="AEY73" s="615"/>
      <c r="AEZ73" s="615"/>
      <c r="AFA73" s="615"/>
      <c r="AFB73" s="1420"/>
      <c r="AFC73" s="1420"/>
      <c r="AFD73" s="1420"/>
      <c r="AFE73" s="868"/>
      <c r="AFF73" s="615"/>
      <c r="AFG73" s="615"/>
      <c r="AFH73" s="615"/>
      <c r="AFI73" s="869"/>
      <c r="AFJ73" s="615"/>
      <c r="AFK73" s="615"/>
      <c r="AFL73" s="615"/>
      <c r="AFM73" s="615"/>
      <c r="AFN73" s="615"/>
      <c r="AFO73" s="615"/>
      <c r="AFP73" s="615"/>
      <c r="AFQ73" s="615"/>
      <c r="AFR73" s="615"/>
      <c r="AFS73" s="1420"/>
      <c r="AFT73" s="1420"/>
      <c r="AFU73" s="1420"/>
      <c r="AFV73" s="868"/>
      <c r="AFW73" s="615"/>
      <c r="AFX73" s="615"/>
      <c r="AFY73" s="615"/>
      <c r="AFZ73" s="869"/>
      <c r="AGA73" s="615"/>
      <c r="AGB73" s="615"/>
      <c r="AGC73" s="615"/>
      <c r="AGD73" s="615"/>
      <c r="AGE73" s="615"/>
      <c r="AGF73" s="615"/>
      <c r="AGG73" s="615"/>
      <c r="AGH73" s="615"/>
      <c r="AGI73" s="615"/>
      <c r="AGJ73" s="1420"/>
      <c r="AGK73" s="1420"/>
      <c r="AGL73" s="1420"/>
      <c r="AGM73" s="868"/>
      <c r="AGN73" s="615"/>
      <c r="AGO73" s="615"/>
      <c r="AGP73" s="615"/>
      <c r="AGQ73" s="869"/>
      <c r="AGR73" s="615"/>
      <c r="AGS73" s="615"/>
      <c r="AGT73" s="615"/>
      <c r="AGU73" s="615"/>
      <c r="AGV73" s="615"/>
      <c r="AGW73" s="615"/>
      <c r="AGX73" s="615"/>
      <c r="AGY73" s="615"/>
      <c r="AGZ73" s="615"/>
      <c r="AHA73" s="1420"/>
      <c r="AHB73" s="1420"/>
      <c r="AHC73" s="1420"/>
      <c r="AHD73" s="868"/>
      <c r="AHE73" s="615"/>
      <c r="AHF73" s="615"/>
      <c r="AHG73" s="615"/>
      <c r="AHH73" s="869"/>
      <c r="AHI73" s="615"/>
      <c r="AHJ73" s="615"/>
      <c r="AHK73" s="615"/>
      <c r="AHL73" s="615"/>
      <c r="AHM73" s="615"/>
      <c r="AHN73" s="615"/>
      <c r="AHO73" s="615"/>
      <c r="AHP73" s="615"/>
      <c r="AHQ73" s="615"/>
      <c r="AHR73" s="1420"/>
      <c r="AHS73" s="1420"/>
      <c r="AHT73" s="1420"/>
      <c r="AHU73" s="868"/>
      <c r="AHV73" s="615"/>
      <c r="AHW73" s="615"/>
      <c r="AHX73" s="615"/>
      <c r="AHY73" s="869"/>
      <c r="AHZ73" s="615"/>
      <c r="AIA73" s="615"/>
      <c r="AIB73" s="615"/>
      <c r="AIC73" s="615"/>
      <c r="AID73" s="615"/>
      <c r="AIE73" s="615"/>
      <c r="AIF73" s="615"/>
      <c r="AIG73" s="615"/>
      <c r="AIH73" s="615"/>
      <c r="AII73" s="1420"/>
      <c r="AIJ73" s="1420"/>
      <c r="AIK73" s="1420"/>
      <c r="AIL73" s="868"/>
      <c r="AIM73" s="615"/>
      <c r="AIN73" s="615"/>
      <c r="AIO73" s="615"/>
      <c r="AIP73" s="869"/>
      <c r="AIQ73" s="615"/>
      <c r="AIR73" s="615"/>
      <c r="AIS73" s="615"/>
      <c r="AIT73" s="615"/>
      <c r="AIU73" s="615"/>
      <c r="AIV73" s="615"/>
      <c r="AIW73" s="615"/>
      <c r="AIX73" s="615"/>
      <c r="AIY73" s="615"/>
      <c r="AIZ73" s="1420"/>
      <c r="AJA73" s="1420"/>
      <c r="AJB73" s="1420"/>
      <c r="AJC73" s="868"/>
      <c r="AJD73" s="615"/>
      <c r="AJE73" s="615"/>
      <c r="AJF73" s="615"/>
      <c r="AJG73" s="869"/>
      <c r="AJH73" s="615"/>
      <c r="AJI73" s="615"/>
      <c r="AJJ73" s="615"/>
      <c r="AJK73" s="615"/>
      <c r="AJL73" s="615"/>
      <c r="AJM73" s="615"/>
      <c r="AJN73" s="615"/>
      <c r="AJO73" s="615"/>
      <c r="AJP73" s="615"/>
      <c r="AJQ73" s="1420"/>
      <c r="AJR73" s="1420"/>
      <c r="AJS73" s="1420"/>
      <c r="AJT73" s="868"/>
      <c r="AJU73" s="615"/>
      <c r="AJV73" s="615"/>
      <c r="AJW73" s="615"/>
      <c r="AJX73" s="869"/>
      <c r="AJY73" s="615"/>
      <c r="AJZ73" s="615"/>
      <c r="AKA73" s="615"/>
      <c r="AKB73" s="615"/>
      <c r="AKC73" s="615"/>
      <c r="AKD73" s="615"/>
      <c r="AKE73" s="615"/>
      <c r="AKF73" s="615"/>
      <c r="AKG73" s="615"/>
      <c r="AKH73" s="1420"/>
      <c r="AKI73" s="1420"/>
      <c r="AKJ73" s="1420"/>
      <c r="AKK73" s="868"/>
      <c r="AKL73" s="615"/>
      <c r="AKM73" s="615"/>
      <c r="AKN73" s="615"/>
      <c r="AKO73" s="869"/>
      <c r="AKP73" s="615"/>
      <c r="AKQ73" s="615"/>
      <c r="AKR73" s="615"/>
      <c r="AKS73" s="615"/>
      <c r="AKT73" s="615"/>
      <c r="AKU73" s="615"/>
      <c r="AKV73" s="615"/>
      <c r="AKW73" s="615"/>
      <c r="AKX73" s="615"/>
      <c r="AKY73" s="1420"/>
      <c r="AKZ73" s="1420"/>
      <c r="ALA73" s="1420"/>
      <c r="ALB73" s="868"/>
      <c r="ALC73" s="615"/>
      <c r="ALD73" s="615"/>
      <c r="ALE73" s="615"/>
      <c r="ALF73" s="869"/>
      <c r="ALG73" s="615"/>
      <c r="ALH73" s="615"/>
      <c r="ALI73" s="615"/>
      <c r="ALJ73" s="615"/>
      <c r="ALK73" s="615"/>
      <c r="ALL73" s="615"/>
      <c r="ALM73" s="615"/>
      <c r="ALN73" s="615"/>
      <c r="ALO73" s="615"/>
      <c r="ALP73" s="1420"/>
      <c r="ALQ73" s="1420"/>
      <c r="ALR73" s="1420"/>
      <c r="ALS73" s="868"/>
      <c r="ALT73" s="615"/>
      <c r="ALU73" s="615"/>
      <c r="ALV73" s="615"/>
      <c r="ALW73" s="869"/>
      <c r="ALX73" s="615"/>
      <c r="ALY73" s="615"/>
      <c r="ALZ73" s="615"/>
      <c r="AMA73" s="615"/>
      <c r="AMB73" s="615"/>
      <c r="AMC73" s="615"/>
      <c r="AMD73" s="615"/>
      <c r="AME73" s="615"/>
      <c r="AMF73" s="615"/>
      <c r="AMG73" s="1420"/>
      <c r="AMH73" s="1420"/>
      <c r="AMI73" s="1420"/>
      <c r="AMJ73" s="868"/>
      <c r="AMK73" s="615"/>
      <c r="AML73" s="615"/>
      <c r="AMM73" s="615"/>
      <c r="AMN73" s="869"/>
      <c r="AMO73" s="615"/>
      <c r="AMP73" s="615"/>
      <c r="AMQ73" s="615"/>
      <c r="AMR73" s="615"/>
      <c r="AMS73" s="615"/>
      <c r="AMT73" s="615"/>
      <c r="AMU73" s="615"/>
      <c r="AMV73" s="615"/>
      <c r="AMW73" s="615"/>
      <c r="AMX73" s="1420"/>
      <c r="AMY73" s="1420"/>
      <c r="AMZ73" s="1420"/>
      <c r="ANA73" s="868"/>
      <c r="ANB73" s="615"/>
      <c r="ANC73" s="615"/>
      <c r="AND73" s="615"/>
      <c r="ANE73" s="869"/>
      <c r="ANF73" s="615"/>
      <c r="ANG73" s="615"/>
      <c r="ANH73" s="615"/>
      <c r="ANI73" s="615"/>
      <c r="ANJ73" s="615"/>
      <c r="ANK73" s="615"/>
      <c r="ANL73" s="615"/>
      <c r="ANM73" s="615"/>
      <c r="ANN73" s="615"/>
      <c r="ANO73" s="1420"/>
      <c r="ANP73" s="1420"/>
      <c r="ANQ73" s="1420"/>
      <c r="ANR73" s="868"/>
      <c r="ANS73" s="615"/>
      <c r="ANT73" s="615"/>
      <c r="ANU73" s="615"/>
      <c r="ANV73" s="869"/>
      <c r="ANW73" s="615"/>
      <c r="ANX73" s="615"/>
      <c r="ANY73" s="615"/>
      <c r="ANZ73" s="615"/>
      <c r="AOA73" s="615"/>
      <c r="AOB73" s="615"/>
      <c r="AOC73" s="615"/>
      <c r="AOD73" s="615"/>
      <c r="AOE73" s="615"/>
      <c r="AOF73" s="1420"/>
      <c r="AOG73" s="1420"/>
      <c r="AOH73" s="1420"/>
      <c r="AOI73" s="868"/>
      <c r="AOJ73" s="615"/>
      <c r="AOK73" s="615"/>
      <c r="AOL73" s="615"/>
      <c r="AOM73" s="869"/>
      <c r="AON73" s="615"/>
      <c r="AOO73" s="615"/>
      <c r="AOP73" s="615"/>
      <c r="AOQ73" s="615"/>
      <c r="AOR73" s="615"/>
      <c r="AOS73" s="615"/>
      <c r="AOT73" s="615"/>
      <c r="AOU73" s="615"/>
      <c r="AOV73" s="615"/>
      <c r="AOW73" s="1420"/>
      <c r="AOX73" s="1420"/>
      <c r="AOY73" s="1420"/>
      <c r="AOZ73" s="868"/>
      <c r="APA73" s="615"/>
      <c r="APB73" s="615"/>
      <c r="APC73" s="615"/>
      <c r="APD73" s="869"/>
      <c r="APE73" s="615"/>
      <c r="APF73" s="615"/>
      <c r="APG73" s="615"/>
      <c r="APH73" s="615"/>
      <c r="API73" s="615"/>
      <c r="APJ73" s="615"/>
      <c r="APK73" s="615"/>
      <c r="APL73" s="615"/>
      <c r="APM73" s="615"/>
      <c r="APN73" s="1420"/>
      <c r="APO73" s="1420"/>
      <c r="APP73" s="1420"/>
      <c r="APQ73" s="868"/>
      <c r="APR73" s="615"/>
      <c r="APS73" s="615"/>
      <c r="APT73" s="615"/>
      <c r="APU73" s="869"/>
      <c r="APV73" s="615"/>
      <c r="APW73" s="615"/>
      <c r="APX73" s="615"/>
      <c r="APY73" s="615"/>
      <c r="APZ73" s="615"/>
      <c r="AQA73" s="615"/>
      <c r="AQB73" s="615"/>
      <c r="AQC73" s="615"/>
      <c r="AQD73" s="615"/>
      <c r="AQE73" s="1420"/>
      <c r="AQF73" s="1420"/>
      <c r="AQG73" s="1420"/>
      <c r="AQH73" s="868"/>
      <c r="AQI73" s="615"/>
      <c r="AQJ73" s="615"/>
      <c r="AQK73" s="615"/>
      <c r="AQL73" s="869"/>
      <c r="AQM73" s="615"/>
      <c r="AQN73" s="615"/>
      <c r="AQO73" s="615"/>
      <c r="AQP73" s="615"/>
      <c r="AQQ73" s="615"/>
      <c r="AQR73" s="615"/>
      <c r="AQS73" s="615"/>
      <c r="AQT73" s="615"/>
      <c r="AQU73" s="615"/>
      <c r="AQV73" s="1420"/>
      <c r="AQW73" s="1420"/>
      <c r="AQX73" s="1420"/>
      <c r="AQY73" s="868"/>
      <c r="AQZ73" s="615"/>
      <c r="ARA73" s="615"/>
      <c r="ARB73" s="615"/>
      <c r="ARC73" s="869"/>
      <c r="ARD73" s="615"/>
      <c r="ARE73" s="615"/>
      <c r="ARF73" s="615"/>
      <c r="ARG73" s="615"/>
      <c r="ARH73" s="615"/>
      <c r="ARI73" s="615"/>
      <c r="ARJ73" s="615"/>
      <c r="ARK73" s="615"/>
      <c r="ARL73" s="615"/>
      <c r="ARM73" s="1420"/>
      <c r="ARN73" s="1420"/>
      <c r="ARO73" s="1420"/>
      <c r="ARP73" s="868"/>
      <c r="ARQ73" s="615"/>
      <c r="ARR73" s="615"/>
      <c r="ARS73" s="615"/>
      <c r="ART73" s="869"/>
      <c r="ARU73" s="615"/>
      <c r="ARV73" s="615"/>
      <c r="ARW73" s="615"/>
      <c r="ARX73" s="615"/>
      <c r="ARY73" s="615"/>
      <c r="ARZ73" s="615"/>
      <c r="ASA73" s="615"/>
      <c r="ASB73" s="615"/>
      <c r="ASC73" s="615"/>
      <c r="ASD73" s="1420"/>
      <c r="ASE73" s="1420"/>
      <c r="ASF73" s="1420"/>
      <c r="ASG73" s="868"/>
      <c r="ASH73" s="615"/>
      <c r="ASI73" s="615"/>
      <c r="ASJ73" s="615"/>
      <c r="ASK73" s="869"/>
      <c r="ASL73" s="615"/>
      <c r="ASM73" s="615"/>
      <c r="ASN73" s="615"/>
      <c r="ASO73" s="615"/>
      <c r="ASP73" s="615"/>
      <c r="ASQ73" s="615"/>
      <c r="ASR73" s="615"/>
      <c r="ASS73" s="615"/>
      <c r="AST73" s="615"/>
      <c r="ASU73" s="1420"/>
      <c r="ASV73" s="1420"/>
      <c r="ASW73" s="1420"/>
      <c r="ASX73" s="868"/>
      <c r="ASY73" s="615"/>
      <c r="ASZ73" s="615"/>
      <c r="ATA73" s="615"/>
      <c r="ATB73" s="869"/>
      <c r="ATC73" s="615"/>
      <c r="ATD73" s="615"/>
      <c r="ATE73" s="615"/>
      <c r="ATF73" s="615"/>
      <c r="ATG73" s="615"/>
      <c r="ATH73" s="615"/>
      <c r="ATI73" s="615"/>
      <c r="ATJ73" s="615"/>
      <c r="ATK73" s="615"/>
      <c r="ATL73" s="1420"/>
      <c r="ATM73" s="1420"/>
      <c r="ATN73" s="1420"/>
      <c r="ATO73" s="868"/>
      <c r="ATP73" s="615"/>
      <c r="ATQ73" s="615"/>
      <c r="ATR73" s="615"/>
      <c r="ATS73" s="869"/>
      <c r="ATT73" s="615"/>
      <c r="ATU73" s="615"/>
      <c r="ATV73" s="615"/>
      <c r="ATW73" s="615"/>
      <c r="ATX73" s="615"/>
      <c r="ATY73" s="615"/>
      <c r="ATZ73" s="615"/>
      <c r="AUA73" s="615"/>
      <c r="AUB73" s="615"/>
      <c r="AUC73" s="1420"/>
      <c r="AUD73" s="1420"/>
      <c r="AUE73" s="1420"/>
      <c r="AUF73" s="868"/>
      <c r="AUG73" s="615"/>
      <c r="AUH73" s="615"/>
      <c r="AUI73" s="615"/>
      <c r="AUJ73" s="869"/>
      <c r="AUK73" s="615"/>
      <c r="AUL73" s="615"/>
      <c r="AUM73" s="615"/>
      <c r="AUN73" s="615"/>
      <c r="AUO73" s="615"/>
      <c r="AUP73" s="615"/>
      <c r="AUQ73" s="615"/>
      <c r="AUR73" s="615"/>
      <c r="AUS73" s="615"/>
      <c r="AUT73" s="1420"/>
      <c r="AUU73" s="1420"/>
      <c r="AUV73" s="1420"/>
      <c r="AUW73" s="868"/>
      <c r="AUX73" s="615"/>
      <c r="AUY73" s="615"/>
      <c r="AUZ73" s="615"/>
      <c r="AVA73" s="869"/>
      <c r="AVB73" s="615"/>
      <c r="AVC73" s="615"/>
      <c r="AVD73" s="615"/>
      <c r="AVE73" s="615"/>
      <c r="AVF73" s="615"/>
      <c r="AVG73" s="615"/>
      <c r="AVH73" s="615"/>
      <c r="AVI73" s="615"/>
      <c r="AVJ73" s="615"/>
      <c r="AVK73" s="1420"/>
      <c r="AVL73" s="1420"/>
      <c r="AVM73" s="1420"/>
      <c r="AVN73" s="868"/>
      <c r="AVO73" s="615"/>
      <c r="AVP73" s="615"/>
      <c r="AVQ73" s="615"/>
      <c r="AVR73" s="869"/>
      <c r="AVS73" s="615"/>
      <c r="AVT73" s="615"/>
      <c r="AVU73" s="615"/>
      <c r="AVV73" s="615"/>
      <c r="AVW73" s="615"/>
      <c r="AVX73" s="615"/>
      <c r="AVY73" s="615"/>
      <c r="AVZ73" s="615"/>
      <c r="AWA73" s="615"/>
      <c r="AWB73" s="1420"/>
      <c r="AWC73" s="1420"/>
      <c r="AWD73" s="1420"/>
      <c r="AWE73" s="868"/>
      <c r="AWF73" s="615"/>
      <c r="AWG73" s="615"/>
      <c r="AWH73" s="615"/>
      <c r="AWI73" s="869"/>
      <c r="AWJ73" s="615"/>
      <c r="AWK73" s="615"/>
      <c r="AWL73" s="615"/>
      <c r="AWM73" s="615"/>
      <c r="AWN73" s="615"/>
      <c r="AWO73" s="615"/>
      <c r="AWP73" s="615"/>
      <c r="AWQ73" s="615"/>
      <c r="AWR73" s="615"/>
      <c r="AWS73" s="1420"/>
      <c r="AWT73" s="1420"/>
      <c r="AWU73" s="1420"/>
      <c r="AWV73" s="868"/>
      <c r="AWW73" s="615"/>
      <c r="AWX73" s="615"/>
      <c r="AWY73" s="615"/>
      <c r="AWZ73" s="869"/>
      <c r="AXA73" s="615"/>
      <c r="AXB73" s="615"/>
      <c r="AXC73" s="615"/>
      <c r="AXD73" s="615"/>
      <c r="AXE73" s="615"/>
      <c r="AXF73" s="615"/>
      <c r="AXG73" s="615"/>
      <c r="AXH73" s="615"/>
      <c r="AXI73" s="615"/>
      <c r="AXJ73" s="1420"/>
      <c r="AXK73" s="1420"/>
      <c r="AXL73" s="1420"/>
      <c r="AXM73" s="868"/>
      <c r="AXN73" s="615"/>
      <c r="AXO73" s="615"/>
      <c r="AXP73" s="615"/>
      <c r="AXQ73" s="869"/>
      <c r="AXR73" s="615"/>
      <c r="AXS73" s="615"/>
      <c r="AXT73" s="615"/>
      <c r="AXU73" s="615"/>
      <c r="AXV73" s="615"/>
      <c r="AXW73" s="615"/>
      <c r="AXX73" s="615"/>
      <c r="AXY73" s="615"/>
      <c r="AXZ73" s="615"/>
      <c r="AYA73" s="1420"/>
      <c r="AYB73" s="1420"/>
      <c r="AYC73" s="1420"/>
      <c r="AYD73" s="868"/>
      <c r="AYE73" s="615"/>
      <c r="AYF73" s="615"/>
      <c r="AYG73" s="615"/>
      <c r="AYH73" s="869"/>
      <c r="AYI73" s="615"/>
      <c r="AYJ73" s="615"/>
      <c r="AYK73" s="615"/>
      <c r="AYL73" s="615"/>
      <c r="AYM73" s="615"/>
      <c r="AYN73" s="615"/>
      <c r="AYO73" s="615"/>
      <c r="AYP73" s="615"/>
      <c r="AYQ73" s="615"/>
      <c r="AYR73" s="1420"/>
      <c r="AYS73" s="1420"/>
      <c r="AYT73" s="1420"/>
      <c r="AYU73" s="868"/>
      <c r="AYV73" s="615"/>
      <c r="AYW73" s="615"/>
      <c r="AYX73" s="615"/>
      <c r="AYY73" s="869"/>
      <c r="AYZ73" s="615"/>
      <c r="AZA73" s="615"/>
      <c r="AZB73" s="615"/>
      <c r="AZC73" s="615"/>
      <c r="AZD73" s="615"/>
      <c r="AZE73" s="615"/>
      <c r="AZF73" s="615"/>
      <c r="AZG73" s="615"/>
      <c r="AZH73" s="615"/>
      <c r="AZI73" s="1420"/>
      <c r="AZJ73" s="1420"/>
      <c r="AZK73" s="1420"/>
      <c r="AZL73" s="868"/>
      <c r="AZM73" s="615"/>
      <c r="AZN73" s="615"/>
      <c r="AZO73" s="615"/>
      <c r="AZP73" s="869"/>
      <c r="AZQ73" s="615"/>
      <c r="AZR73" s="615"/>
      <c r="AZS73" s="615"/>
      <c r="AZT73" s="615"/>
      <c r="AZU73" s="615"/>
      <c r="AZV73" s="615"/>
      <c r="AZW73" s="615"/>
      <c r="AZX73" s="615"/>
      <c r="AZY73" s="615"/>
      <c r="AZZ73" s="1420"/>
      <c r="BAA73" s="1420"/>
      <c r="BAB73" s="1420"/>
      <c r="BAC73" s="868"/>
      <c r="BAD73" s="615"/>
      <c r="BAE73" s="615"/>
      <c r="BAF73" s="615"/>
      <c r="BAG73" s="869"/>
      <c r="BAH73" s="615"/>
      <c r="BAI73" s="615"/>
      <c r="BAJ73" s="615"/>
      <c r="BAK73" s="615"/>
      <c r="BAL73" s="615"/>
      <c r="BAM73" s="615"/>
      <c r="BAN73" s="615"/>
      <c r="BAO73" s="615"/>
      <c r="BAP73" s="615"/>
      <c r="BAQ73" s="1420"/>
      <c r="BAR73" s="1420"/>
      <c r="BAS73" s="1420"/>
      <c r="BAT73" s="868"/>
      <c r="BAU73" s="615"/>
      <c r="BAV73" s="615"/>
      <c r="BAW73" s="615"/>
      <c r="BAX73" s="869"/>
      <c r="BAY73" s="615"/>
      <c r="BAZ73" s="615"/>
      <c r="BBA73" s="615"/>
      <c r="BBB73" s="615"/>
      <c r="BBC73" s="615"/>
      <c r="BBD73" s="615"/>
      <c r="BBE73" s="615"/>
      <c r="BBF73" s="615"/>
      <c r="BBG73" s="615"/>
      <c r="BBH73" s="1420"/>
      <c r="BBI73" s="1420"/>
      <c r="BBJ73" s="1420"/>
      <c r="BBK73" s="868"/>
      <c r="BBL73" s="615"/>
      <c r="BBM73" s="615"/>
      <c r="BBN73" s="615"/>
      <c r="BBO73" s="869"/>
      <c r="BBP73" s="615"/>
      <c r="BBQ73" s="615"/>
      <c r="BBR73" s="615"/>
      <c r="BBS73" s="615"/>
      <c r="BBT73" s="615"/>
      <c r="BBU73" s="615"/>
      <c r="BBV73" s="615"/>
      <c r="BBW73" s="615"/>
      <c r="BBX73" s="615"/>
      <c r="BBY73" s="1420"/>
      <c r="BBZ73" s="1420"/>
      <c r="BCA73" s="1420"/>
      <c r="BCB73" s="868"/>
      <c r="BCC73" s="615"/>
      <c r="BCD73" s="615"/>
      <c r="BCE73" s="615"/>
      <c r="BCF73" s="869"/>
      <c r="BCG73" s="615"/>
      <c r="BCH73" s="615"/>
      <c r="BCI73" s="615"/>
      <c r="BCJ73" s="615"/>
      <c r="BCK73" s="615"/>
      <c r="BCL73" s="615"/>
      <c r="BCM73" s="615"/>
      <c r="BCN73" s="615"/>
      <c r="BCO73" s="615"/>
      <c r="BCP73" s="1420"/>
      <c r="BCQ73" s="1420"/>
      <c r="BCR73" s="1420"/>
      <c r="BCS73" s="868"/>
      <c r="BCT73" s="615"/>
      <c r="BCU73" s="615"/>
      <c r="BCV73" s="615"/>
      <c r="BCW73" s="869"/>
      <c r="BCX73" s="615"/>
      <c r="BCY73" s="615"/>
      <c r="BCZ73" s="615"/>
      <c r="BDA73" s="615"/>
      <c r="BDB73" s="615"/>
      <c r="BDC73" s="615"/>
      <c r="BDD73" s="615"/>
      <c r="BDE73" s="615"/>
      <c r="BDF73" s="615"/>
      <c r="BDG73" s="1420"/>
      <c r="BDH73" s="1420"/>
      <c r="BDI73" s="1420"/>
      <c r="BDJ73" s="868"/>
      <c r="BDK73" s="615"/>
      <c r="BDL73" s="615"/>
      <c r="BDM73" s="615"/>
      <c r="BDN73" s="869"/>
      <c r="BDO73" s="615"/>
      <c r="BDP73" s="615"/>
      <c r="BDQ73" s="615"/>
      <c r="BDR73" s="615"/>
      <c r="BDS73" s="615"/>
      <c r="BDT73" s="615"/>
      <c r="BDU73" s="615"/>
      <c r="BDV73" s="615"/>
      <c r="BDW73" s="615"/>
      <c r="BDX73" s="1420"/>
      <c r="BDY73" s="1420"/>
      <c r="BDZ73" s="1420"/>
      <c r="BEA73" s="868"/>
      <c r="BEB73" s="615"/>
      <c r="BEC73" s="615"/>
      <c r="BED73" s="615"/>
      <c r="BEE73" s="869"/>
      <c r="BEF73" s="615"/>
      <c r="BEG73" s="615"/>
      <c r="BEH73" s="615"/>
      <c r="BEI73" s="615"/>
      <c r="BEJ73" s="615"/>
      <c r="BEK73" s="615"/>
      <c r="BEL73" s="615"/>
      <c r="BEM73" s="615"/>
      <c r="BEN73" s="615"/>
      <c r="BEO73" s="1420"/>
      <c r="BEP73" s="1420"/>
      <c r="BEQ73" s="1420"/>
      <c r="BER73" s="868"/>
      <c r="BES73" s="615"/>
      <c r="BET73" s="615"/>
      <c r="BEU73" s="615"/>
      <c r="BEV73" s="869"/>
      <c r="BEW73" s="615"/>
      <c r="BEX73" s="615"/>
      <c r="BEY73" s="615"/>
      <c r="BEZ73" s="615"/>
      <c r="BFA73" s="615"/>
      <c r="BFB73" s="615"/>
      <c r="BFC73" s="615"/>
      <c r="BFD73" s="615"/>
      <c r="BFE73" s="615"/>
      <c r="BFF73" s="1420"/>
      <c r="BFG73" s="1420"/>
      <c r="BFH73" s="1420"/>
      <c r="BFI73" s="868"/>
      <c r="BFJ73" s="615"/>
      <c r="BFK73" s="615"/>
      <c r="BFL73" s="615"/>
      <c r="BFM73" s="869"/>
      <c r="BFN73" s="615"/>
      <c r="BFO73" s="615"/>
      <c r="BFP73" s="615"/>
      <c r="BFQ73" s="615"/>
      <c r="BFR73" s="615"/>
      <c r="BFS73" s="615"/>
      <c r="BFT73" s="615"/>
      <c r="BFU73" s="615"/>
      <c r="BFV73" s="615"/>
      <c r="BFW73" s="1420"/>
      <c r="BFX73" s="1420"/>
      <c r="BFY73" s="1420"/>
      <c r="BFZ73" s="868"/>
      <c r="BGA73" s="615"/>
      <c r="BGB73" s="615"/>
      <c r="BGC73" s="615"/>
      <c r="BGD73" s="869"/>
      <c r="BGE73" s="615"/>
      <c r="BGF73" s="615"/>
      <c r="BGG73" s="615"/>
      <c r="BGH73" s="615"/>
      <c r="BGI73" s="615"/>
      <c r="BGJ73" s="615"/>
      <c r="BGK73" s="615"/>
      <c r="BGL73" s="615"/>
      <c r="BGM73" s="615"/>
      <c r="BGN73" s="1420"/>
      <c r="BGO73" s="1420"/>
      <c r="BGP73" s="1420"/>
      <c r="BGQ73" s="868"/>
      <c r="BGR73" s="615"/>
      <c r="BGS73" s="615"/>
      <c r="BGT73" s="615"/>
      <c r="BGU73" s="869"/>
      <c r="BGV73" s="615"/>
      <c r="BGW73" s="615"/>
      <c r="BGX73" s="615"/>
      <c r="BGY73" s="615"/>
      <c r="BGZ73" s="615"/>
      <c r="BHA73" s="615"/>
      <c r="BHB73" s="615"/>
      <c r="BHC73" s="615"/>
      <c r="BHD73" s="615"/>
      <c r="BHE73" s="1420"/>
      <c r="BHF73" s="1420"/>
      <c r="BHG73" s="1420"/>
      <c r="BHH73" s="868"/>
      <c r="BHI73" s="615"/>
      <c r="BHJ73" s="615"/>
      <c r="BHK73" s="615"/>
      <c r="BHL73" s="869"/>
      <c r="BHM73" s="615"/>
      <c r="BHN73" s="615"/>
      <c r="BHO73" s="615"/>
      <c r="BHP73" s="615"/>
      <c r="BHQ73" s="615"/>
      <c r="BHR73" s="615"/>
      <c r="BHS73" s="615"/>
      <c r="BHT73" s="615"/>
      <c r="BHU73" s="615"/>
      <c r="BHV73" s="1420"/>
      <c r="BHW73" s="1420"/>
      <c r="BHX73" s="1420"/>
      <c r="BHY73" s="868"/>
      <c r="BHZ73" s="615"/>
      <c r="BIA73" s="615"/>
      <c r="BIB73" s="615"/>
      <c r="BIC73" s="869"/>
      <c r="BID73" s="615"/>
      <c r="BIE73" s="615"/>
      <c r="BIF73" s="615"/>
      <c r="BIG73" s="615"/>
      <c r="BIH73" s="615"/>
      <c r="BII73" s="615"/>
      <c r="BIJ73" s="615"/>
      <c r="BIK73" s="615"/>
      <c r="BIL73" s="615"/>
      <c r="BIM73" s="1420"/>
      <c r="BIN73" s="1420"/>
      <c r="BIO73" s="1420"/>
      <c r="BIP73" s="868"/>
      <c r="BIQ73" s="615"/>
      <c r="BIR73" s="615"/>
      <c r="BIS73" s="615"/>
      <c r="BIT73" s="869"/>
      <c r="BIU73" s="615"/>
      <c r="BIV73" s="615"/>
      <c r="BIW73" s="615"/>
      <c r="BIX73" s="615"/>
      <c r="BIY73" s="615"/>
      <c r="BIZ73" s="615"/>
      <c r="BJA73" s="615"/>
      <c r="BJB73" s="615"/>
      <c r="BJC73" s="615"/>
      <c r="BJD73" s="1420"/>
      <c r="BJE73" s="1420"/>
      <c r="BJF73" s="1420"/>
      <c r="BJG73" s="868"/>
      <c r="BJH73" s="615"/>
      <c r="BJI73" s="615"/>
      <c r="BJJ73" s="615"/>
      <c r="BJK73" s="869"/>
      <c r="BJL73" s="615"/>
      <c r="BJM73" s="615"/>
      <c r="BJN73" s="615"/>
      <c r="BJO73" s="615"/>
      <c r="BJP73" s="615"/>
      <c r="BJQ73" s="615"/>
      <c r="BJR73" s="615"/>
      <c r="BJS73" s="615"/>
      <c r="BJT73" s="615"/>
      <c r="BJU73" s="1420"/>
      <c r="BJV73" s="1420"/>
      <c r="BJW73" s="1420"/>
      <c r="BJX73" s="868"/>
      <c r="BJY73" s="615"/>
      <c r="BJZ73" s="615"/>
      <c r="BKA73" s="615"/>
      <c r="BKB73" s="869"/>
      <c r="BKC73" s="615"/>
      <c r="BKD73" s="615"/>
      <c r="BKE73" s="615"/>
      <c r="BKF73" s="615"/>
      <c r="BKG73" s="615"/>
      <c r="BKH73" s="615"/>
      <c r="BKI73" s="615"/>
      <c r="BKJ73" s="615"/>
      <c r="BKK73" s="615"/>
      <c r="BKL73" s="1420"/>
      <c r="BKM73" s="1420"/>
      <c r="BKN73" s="1420"/>
      <c r="BKO73" s="868"/>
      <c r="BKP73" s="615"/>
      <c r="BKQ73" s="615"/>
      <c r="BKR73" s="615"/>
      <c r="BKS73" s="869"/>
      <c r="BKT73" s="615"/>
      <c r="BKU73" s="615"/>
      <c r="BKV73" s="615"/>
      <c r="BKW73" s="615"/>
      <c r="BKX73" s="615"/>
      <c r="BKY73" s="615"/>
      <c r="BKZ73" s="615"/>
      <c r="BLA73" s="615"/>
      <c r="BLB73" s="615"/>
      <c r="BLC73" s="1420"/>
      <c r="BLD73" s="1420"/>
      <c r="BLE73" s="1420"/>
      <c r="BLF73" s="868"/>
      <c r="BLG73" s="615"/>
      <c r="BLH73" s="615"/>
      <c r="BLI73" s="615"/>
      <c r="BLJ73" s="869"/>
      <c r="BLK73" s="615"/>
      <c r="BLL73" s="615"/>
      <c r="BLM73" s="615"/>
      <c r="BLN73" s="615"/>
      <c r="BLO73" s="615"/>
      <c r="BLP73" s="615"/>
      <c r="BLQ73" s="615"/>
      <c r="BLR73" s="615"/>
      <c r="BLS73" s="615"/>
      <c r="BLT73" s="1420"/>
      <c r="BLU73" s="1420"/>
      <c r="BLV73" s="1420"/>
      <c r="BLW73" s="868"/>
      <c r="BLX73" s="615"/>
      <c r="BLY73" s="615"/>
      <c r="BLZ73" s="615"/>
      <c r="BMA73" s="869"/>
      <c r="BMB73" s="615"/>
      <c r="BMC73" s="615"/>
      <c r="BMD73" s="615"/>
      <c r="BME73" s="615"/>
      <c r="BMF73" s="615"/>
      <c r="BMG73" s="615"/>
      <c r="BMH73" s="615"/>
      <c r="BMI73" s="615"/>
      <c r="BMJ73" s="615"/>
      <c r="BMK73" s="1420"/>
      <c r="BML73" s="1420"/>
      <c r="BMM73" s="1420"/>
      <c r="BMN73" s="868"/>
      <c r="BMO73" s="615"/>
      <c r="BMP73" s="615"/>
      <c r="BMQ73" s="615"/>
      <c r="BMR73" s="869"/>
      <c r="BMS73" s="615"/>
      <c r="BMT73" s="615"/>
      <c r="BMU73" s="615"/>
      <c r="BMV73" s="615"/>
      <c r="BMW73" s="615"/>
      <c r="BMX73" s="615"/>
      <c r="BMY73" s="615"/>
      <c r="BMZ73" s="615"/>
      <c r="BNA73" s="615"/>
      <c r="BNB73" s="1420"/>
      <c r="BNC73" s="1420"/>
      <c r="BND73" s="1420"/>
      <c r="BNE73" s="868"/>
      <c r="BNF73" s="615"/>
      <c r="BNG73" s="615"/>
      <c r="BNH73" s="615"/>
      <c r="BNI73" s="869"/>
      <c r="BNJ73" s="615"/>
      <c r="BNK73" s="615"/>
      <c r="BNL73" s="615"/>
      <c r="BNM73" s="615"/>
      <c r="BNN73" s="615"/>
      <c r="BNO73" s="615"/>
      <c r="BNP73" s="615"/>
      <c r="BNQ73" s="615"/>
      <c r="BNR73" s="615"/>
      <c r="BNS73" s="1420"/>
      <c r="BNT73" s="1420"/>
      <c r="BNU73" s="1420"/>
      <c r="BNV73" s="868"/>
      <c r="BNW73" s="615"/>
      <c r="BNX73" s="615"/>
      <c r="BNY73" s="615"/>
      <c r="BNZ73" s="869"/>
      <c r="BOA73" s="615"/>
      <c r="BOB73" s="615"/>
      <c r="BOC73" s="615"/>
      <c r="BOD73" s="615"/>
      <c r="BOE73" s="615"/>
      <c r="BOF73" s="615"/>
      <c r="BOG73" s="615"/>
      <c r="BOH73" s="615"/>
      <c r="BOI73" s="615"/>
      <c r="BOJ73" s="1420"/>
      <c r="BOK73" s="1420"/>
      <c r="BOL73" s="1420"/>
      <c r="BOM73" s="868"/>
      <c r="BON73" s="615"/>
      <c r="BOO73" s="615"/>
      <c r="BOP73" s="615"/>
      <c r="BOQ73" s="869"/>
      <c r="BOR73" s="615"/>
      <c r="BOS73" s="615"/>
      <c r="BOT73" s="615"/>
      <c r="BOU73" s="615"/>
      <c r="BOV73" s="615"/>
      <c r="BOW73" s="615"/>
      <c r="BOX73" s="615"/>
      <c r="BOY73" s="615"/>
      <c r="BOZ73" s="615"/>
      <c r="BPA73" s="1420"/>
      <c r="BPB73" s="1420"/>
      <c r="BPC73" s="1420"/>
      <c r="BPD73" s="868"/>
      <c r="BPE73" s="615"/>
      <c r="BPF73" s="615"/>
      <c r="BPG73" s="615"/>
      <c r="BPH73" s="869"/>
      <c r="BPI73" s="615"/>
      <c r="BPJ73" s="615"/>
      <c r="BPK73" s="615"/>
      <c r="BPL73" s="615"/>
      <c r="BPM73" s="615"/>
      <c r="BPN73" s="615"/>
      <c r="BPO73" s="615"/>
      <c r="BPP73" s="615"/>
      <c r="BPQ73" s="615"/>
      <c r="BPR73" s="1420"/>
      <c r="BPS73" s="1420"/>
      <c r="BPT73" s="1420"/>
      <c r="BPU73" s="868"/>
      <c r="BPV73" s="615"/>
      <c r="BPW73" s="615"/>
      <c r="BPX73" s="615"/>
      <c r="BPY73" s="869"/>
      <c r="BPZ73" s="615"/>
      <c r="BQA73" s="615"/>
      <c r="BQB73" s="615"/>
      <c r="BQC73" s="615"/>
      <c r="BQD73" s="615"/>
      <c r="BQE73" s="615"/>
      <c r="BQF73" s="615"/>
      <c r="BQG73" s="615"/>
      <c r="BQH73" s="615"/>
      <c r="BQI73" s="1420"/>
      <c r="BQJ73" s="1420"/>
      <c r="BQK73" s="1420"/>
      <c r="BQL73" s="868"/>
      <c r="BQM73" s="615"/>
      <c r="BQN73" s="615"/>
      <c r="BQO73" s="615"/>
      <c r="BQP73" s="869"/>
      <c r="BQQ73" s="615"/>
      <c r="BQR73" s="615"/>
      <c r="BQS73" s="615"/>
      <c r="BQT73" s="615"/>
      <c r="BQU73" s="615"/>
      <c r="BQV73" s="615"/>
      <c r="BQW73" s="615"/>
      <c r="BQX73" s="615"/>
      <c r="BQY73" s="615"/>
      <c r="BQZ73" s="1420"/>
      <c r="BRA73" s="1420"/>
      <c r="BRB73" s="1420"/>
      <c r="BRC73" s="868"/>
      <c r="BRD73" s="615"/>
      <c r="BRE73" s="615"/>
      <c r="BRF73" s="615"/>
      <c r="BRG73" s="869"/>
      <c r="BRH73" s="615"/>
      <c r="BRI73" s="615"/>
      <c r="BRJ73" s="615"/>
      <c r="BRK73" s="615"/>
      <c r="BRL73" s="615"/>
      <c r="BRM73" s="615"/>
      <c r="BRN73" s="615"/>
      <c r="BRO73" s="615"/>
      <c r="BRP73" s="615"/>
      <c r="BRQ73" s="1420"/>
      <c r="BRR73" s="1420"/>
      <c r="BRS73" s="1420"/>
      <c r="BRT73" s="868"/>
      <c r="BRU73" s="615"/>
      <c r="BRV73" s="615"/>
      <c r="BRW73" s="615"/>
      <c r="BRX73" s="869"/>
      <c r="BRY73" s="615"/>
      <c r="BRZ73" s="615"/>
      <c r="BSA73" s="615"/>
      <c r="BSB73" s="615"/>
      <c r="BSC73" s="615"/>
      <c r="BSD73" s="615"/>
      <c r="BSE73" s="615"/>
      <c r="BSF73" s="615"/>
      <c r="BSG73" s="615"/>
      <c r="BSH73" s="1420"/>
      <c r="BSI73" s="1420"/>
      <c r="BSJ73" s="1420"/>
      <c r="BSK73" s="868"/>
      <c r="BSL73" s="615"/>
      <c r="BSM73" s="615"/>
      <c r="BSN73" s="615"/>
      <c r="BSO73" s="869"/>
      <c r="BSP73" s="615"/>
      <c r="BSQ73" s="615"/>
      <c r="BSR73" s="615"/>
      <c r="BSS73" s="615"/>
      <c r="BST73" s="615"/>
      <c r="BSU73" s="615"/>
      <c r="BSV73" s="615"/>
      <c r="BSW73" s="615"/>
      <c r="BSX73" s="615"/>
      <c r="BSY73" s="1420"/>
      <c r="BSZ73" s="1420"/>
      <c r="BTA73" s="1420"/>
      <c r="BTB73" s="868"/>
      <c r="BTC73" s="615"/>
      <c r="BTD73" s="615"/>
      <c r="BTE73" s="615"/>
      <c r="BTF73" s="869"/>
      <c r="BTG73" s="615"/>
      <c r="BTH73" s="615"/>
      <c r="BTI73" s="615"/>
      <c r="BTJ73" s="615"/>
      <c r="BTK73" s="615"/>
      <c r="BTL73" s="615"/>
      <c r="BTM73" s="615"/>
      <c r="BTN73" s="615"/>
      <c r="BTO73" s="615"/>
      <c r="BTP73" s="1420"/>
      <c r="BTQ73" s="1420"/>
      <c r="BTR73" s="1420"/>
      <c r="BTS73" s="868"/>
      <c r="BTT73" s="615"/>
      <c r="BTU73" s="615"/>
      <c r="BTV73" s="615"/>
      <c r="BTW73" s="869"/>
      <c r="BTX73" s="615"/>
      <c r="BTY73" s="615"/>
      <c r="BTZ73" s="615"/>
      <c r="BUA73" s="615"/>
      <c r="BUB73" s="615"/>
      <c r="BUC73" s="615"/>
      <c r="BUD73" s="615"/>
      <c r="BUE73" s="615"/>
      <c r="BUF73" s="615"/>
      <c r="BUG73" s="1420"/>
      <c r="BUH73" s="1420"/>
      <c r="BUI73" s="1420"/>
      <c r="BUJ73" s="868"/>
      <c r="BUK73" s="615"/>
      <c r="BUL73" s="615"/>
      <c r="BUM73" s="615"/>
      <c r="BUN73" s="869"/>
      <c r="BUO73" s="615"/>
      <c r="BUP73" s="615"/>
      <c r="BUQ73" s="615"/>
      <c r="BUR73" s="615"/>
      <c r="BUS73" s="615"/>
      <c r="BUT73" s="615"/>
      <c r="BUU73" s="615"/>
      <c r="BUV73" s="615"/>
      <c r="BUW73" s="615"/>
      <c r="BUX73" s="1420"/>
      <c r="BUY73" s="1420"/>
      <c r="BUZ73" s="1420"/>
      <c r="BVA73" s="868"/>
      <c r="BVB73" s="615"/>
      <c r="BVC73" s="615"/>
      <c r="BVD73" s="615"/>
      <c r="BVE73" s="869"/>
      <c r="BVF73" s="615"/>
      <c r="BVG73" s="615"/>
      <c r="BVH73" s="615"/>
      <c r="BVI73" s="615"/>
      <c r="BVJ73" s="615"/>
      <c r="BVK73" s="615"/>
      <c r="BVL73" s="615"/>
      <c r="BVM73" s="615"/>
      <c r="BVN73" s="615"/>
      <c r="BVO73" s="1420"/>
      <c r="BVP73" s="1420"/>
      <c r="BVQ73" s="1420"/>
      <c r="BVR73" s="868"/>
      <c r="BVS73" s="615"/>
      <c r="BVT73" s="615"/>
      <c r="BVU73" s="615"/>
      <c r="BVV73" s="869"/>
      <c r="BVW73" s="615"/>
      <c r="BVX73" s="615"/>
      <c r="BVY73" s="615"/>
      <c r="BVZ73" s="615"/>
      <c r="BWA73" s="615"/>
      <c r="BWB73" s="615"/>
      <c r="BWC73" s="615"/>
      <c r="BWD73" s="615"/>
      <c r="BWE73" s="615"/>
      <c r="BWF73" s="1420"/>
      <c r="BWG73" s="1420"/>
      <c r="BWH73" s="1420"/>
      <c r="BWI73" s="868"/>
      <c r="BWJ73" s="615"/>
      <c r="BWK73" s="615"/>
      <c r="BWL73" s="615"/>
      <c r="BWM73" s="869"/>
      <c r="BWN73" s="615"/>
      <c r="BWO73" s="615"/>
      <c r="BWP73" s="615"/>
      <c r="BWQ73" s="615"/>
      <c r="BWR73" s="615"/>
      <c r="BWS73" s="615"/>
      <c r="BWT73" s="615"/>
      <c r="BWU73" s="615"/>
      <c r="BWV73" s="615"/>
      <c r="BWW73" s="1420"/>
      <c r="BWX73" s="1420"/>
      <c r="BWY73" s="1420"/>
      <c r="BWZ73" s="868"/>
      <c r="BXA73" s="615"/>
      <c r="BXB73" s="615"/>
      <c r="BXC73" s="615"/>
      <c r="BXD73" s="869"/>
      <c r="BXE73" s="615"/>
      <c r="BXF73" s="615"/>
      <c r="BXG73" s="615"/>
      <c r="BXH73" s="615"/>
      <c r="BXI73" s="615"/>
      <c r="BXJ73" s="615"/>
      <c r="BXK73" s="615"/>
      <c r="BXL73" s="615"/>
      <c r="BXM73" s="615"/>
      <c r="BXN73" s="1420"/>
      <c r="BXO73" s="1420"/>
      <c r="BXP73" s="1420"/>
      <c r="BXQ73" s="868"/>
      <c r="BXR73" s="615"/>
      <c r="BXS73" s="615"/>
      <c r="BXT73" s="615"/>
      <c r="BXU73" s="869"/>
      <c r="BXV73" s="615"/>
      <c r="BXW73" s="615"/>
      <c r="BXX73" s="615"/>
      <c r="BXY73" s="615"/>
      <c r="BXZ73" s="615"/>
      <c r="BYA73" s="615"/>
      <c r="BYB73" s="615"/>
      <c r="BYC73" s="615"/>
      <c r="BYD73" s="615"/>
      <c r="BYE73" s="1420"/>
      <c r="BYF73" s="1420"/>
      <c r="BYG73" s="1420"/>
      <c r="BYH73" s="868"/>
      <c r="BYI73" s="615"/>
      <c r="BYJ73" s="615"/>
      <c r="BYK73" s="615"/>
      <c r="BYL73" s="869"/>
      <c r="BYM73" s="615"/>
      <c r="BYN73" s="615"/>
      <c r="BYO73" s="615"/>
      <c r="BYP73" s="615"/>
      <c r="BYQ73" s="615"/>
      <c r="BYR73" s="615"/>
      <c r="BYS73" s="615"/>
      <c r="BYT73" s="615"/>
      <c r="BYU73" s="615"/>
      <c r="BYV73" s="1420"/>
      <c r="BYW73" s="1420"/>
      <c r="BYX73" s="1420"/>
      <c r="BYY73" s="868"/>
      <c r="BYZ73" s="615"/>
      <c r="BZA73" s="615"/>
      <c r="BZB73" s="615"/>
      <c r="BZC73" s="869"/>
      <c r="BZD73" s="615"/>
      <c r="BZE73" s="615"/>
      <c r="BZF73" s="615"/>
      <c r="BZG73" s="615"/>
      <c r="BZH73" s="615"/>
      <c r="BZI73" s="615"/>
      <c r="BZJ73" s="615"/>
      <c r="BZK73" s="615"/>
      <c r="BZL73" s="615"/>
      <c r="BZM73" s="1420"/>
      <c r="BZN73" s="1420"/>
      <c r="BZO73" s="1420"/>
      <c r="BZP73" s="868"/>
      <c r="BZQ73" s="615"/>
      <c r="BZR73" s="615"/>
      <c r="BZS73" s="615"/>
      <c r="BZT73" s="869"/>
      <c r="BZU73" s="615"/>
      <c r="BZV73" s="615"/>
      <c r="BZW73" s="615"/>
      <c r="BZX73" s="615"/>
      <c r="BZY73" s="615"/>
      <c r="BZZ73" s="615"/>
      <c r="CAA73" s="615"/>
      <c r="CAB73" s="615"/>
      <c r="CAC73" s="615"/>
      <c r="CAD73" s="1420"/>
      <c r="CAE73" s="1420"/>
      <c r="CAF73" s="1420"/>
      <c r="CAG73" s="868"/>
      <c r="CAH73" s="615"/>
      <c r="CAI73" s="615"/>
      <c r="CAJ73" s="615"/>
      <c r="CAK73" s="869"/>
      <c r="CAL73" s="615"/>
      <c r="CAM73" s="615"/>
      <c r="CAN73" s="615"/>
      <c r="CAO73" s="615"/>
      <c r="CAP73" s="615"/>
      <c r="CAQ73" s="615"/>
      <c r="CAR73" s="615"/>
      <c r="CAS73" s="615"/>
      <c r="CAT73" s="615"/>
      <c r="CAU73" s="1420"/>
      <c r="CAV73" s="1420"/>
      <c r="CAW73" s="1420"/>
      <c r="CAX73" s="868"/>
      <c r="CAY73" s="615"/>
      <c r="CAZ73" s="615"/>
      <c r="CBA73" s="615"/>
      <c r="CBB73" s="869"/>
      <c r="CBC73" s="615"/>
      <c r="CBD73" s="615"/>
      <c r="CBE73" s="615"/>
      <c r="CBF73" s="615"/>
      <c r="CBG73" s="615"/>
      <c r="CBH73" s="615"/>
      <c r="CBI73" s="615"/>
      <c r="CBJ73" s="615"/>
      <c r="CBK73" s="615"/>
      <c r="CBL73" s="1420"/>
      <c r="CBM73" s="1420"/>
      <c r="CBN73" s="1420"/>
      <c r="CBO73" s="868"/>
      <c r="CBP73" s="615"/>
      <c r="CBQ73" s="615"/>
      <c r="CBR73" s="615"/>
      <c r="CBS73" s="869"/>
      <c r="CBT73" s="615"/>
      <c r="CBU73" s="615"/>
      <c r="CBV73" s="615"/>
      <c r="CBW73" s="615"/>
      <c r="CBX73" s="615"/>
      <c r="CBY73" s="615"/>
      <c r="CBZ73" s="615"/>
      <c r="CCA73" s="615"/>
      <c r="CCB73" s="615"/>
      <c r="CCC73" s="1420"/>
      <c r="CCD73" s="1420"/>
      <c r="CCE73" s="1420"/>
      <c r="CCF73" s="868"/>
      <c r="CCG73" s="615"/>
      <c r="CCH73" s="615"/>
      <c r="CCI73" s="615"/>
      <c r="CCJ73" s="869"/>
      <c r="CCK73" s="615"/>
      <c r="CCL73" s="615"/>
      <c r="CCM73" s="615"/>
      <c r="CCN73" s="615"/>
      <c r="CCO73" s="615"/>
      <c r="CCP73" s="615"/>
      <c r="CCQ73" s="615"/>
      <c r="CCR73" s="615"/>
      <c r="CCS73" s="615"/>
      <c r="CCT73" s="1420"/>
      <c r="CCU73" s="1420"/>
      <c r="CCV73" s="1420"/>
      <c r="CCW73" s="868"/>
      <c r="CCX73" s="615"/>
      <c r="CCY73" s="615"/>
      <c r="CCZ73" s="615"/>
      <c r="CDA73" s="869"/>
      <c r="CDB73" s="615"/>
      <c r="CDC73" s="615"/>
      <c r="CDD73" s="615"/>
      <c r="CDE73" s="615"/>
      <c r="CDF73" s="615"/>
      <c r="CDG73" s="615"/>
      <c r="CDH73" s="615"/>
      <c r="CDI73" s="615"/>
      <c r="CDJ73" s="615"/>
      <c r="CDK73" s="1420"/>
      <c r="CDL73" s="1420"/>
      <c r="CDM73" s="1420"/>
      <c r="CDN73" s="868"/>
      <c r="CDO73" s="615"/>
      <c r="CDP73" s="615"/>
      <c r="CDQ73" s="615"/>
      <c r="CDR73" s="869"/>
      <c r="CDS73" s="615"/>
      <c r="CDT73" s="615"/>
      <c r="CDU73" s="615"/>
      <c r="CDV73" s="615"/>
      <c r="CDW73" s="615"/>
      <c r="CDX73" s="615"/>
      <c r="CDY73" s="615"/>
      <c r="CDZ73" s="615"/>
      <c r="CEA73" s="615"/>
      <c r="CEB73" s="1420"/>
      <c r="CEC73" s="1420"/>
      <c r="CED73" s="1420"/>
      <c r="CEE73" s="868"/>
      <c r="CEF73" s="615"/>
      <c r="CEG73" s="615"/>
      <c r="CEH73" s="615"/>
      <c r="CEI73" s="869"/>
      <c r="CEJ73" s="615"/>
      <c r="CEK73" s="615"/>
      <c r="CEL73" s="615"/>
      <c r="CEM73" s="615"/>
      <c r="CEN73" s="615"/>
      <c r="CEO73" s="615"/>
      <c r="CEP73" s="615"/>
      <c r="CEQ73" s="615"/>
      <c r="CER73" s="615"/>
      <c r="CES73" s="1420"/>
      <c r="CET73" s="1420"/>
      <c r="CEU73" s="1420"/>
      <c r="CEV73" s="868"/>
      <c r="CEW73" s="615"/>
      <c r="CEX73" s="615"/>
      <c r="CEY73" s="615"/>
      <c r="CEZ73" s="869"/>
      <c r="CFA73" s="615"/>
      <c r="CFB73" s="615"/>
      <c r="CFC73" s="615"/>
      <c r="CFD73" s="615"/>
      <c r="CFE73" s="615"/>
      <c r="CFF73" s="615"/>
      <c r="CFG73" s="615"/>
      <c r="CFH73" s="615"/>
      <c r="CFI73" s="615"/>
      <c r="CFJ73" s="1420"/>
      <c r="CFK73" s="1420"/>
      <c r="CFL73" s="1420"/>
      <c r="CFM73" s="868"/>
      <c r="CFN73" s="615"/>
      <c r="CFO73" s="615"/>
      <c r="CFP73" s="615"/>
      <c r="CFQ73" s="869"/>
      <c r="CFR73" s="615"/>
      <c r="CFS73" s="615"/>
      <c r="CFT73" s="615"/>
      <c r="CFU73" s="615"/>
      <c r="CFV73" s="615"/>
      <c r="CFW73" s="615"/>
      <c r="CFX73" s="615"/>
      <c r="CFY73" s="615"/>
      <c r="CFZ73" s="615"/>
      <c r="CGA73" s="1420"/>
      <c r="CGB73" s="1420"/>
      <c r="CGC73" s="1420"/>
      <c r="CGD73" s="868"/>
      <c r="CGE73" s="615"/>
      <c r="CGF73" s="615"/>
      <c r="CGG73" s="615"/>
      <c r="CGH73" s="869"/>
      <c r="CGI73" s="615"/>
      <c r="CGJ73" s="615"/>
      <c r="CGK73" s="615"/>
      <c r="CGL73" s="615"/>
      <c r="CGM73" s="615"/>
      <c r="CGN73" s="615"/>
      <c r="CGO73" s="615"/>
      <c r="CGP73" s="615"/>
      <c r="CGQ73" s="615"/>
      <c r="CGR73" s="1420"/>
      <c r="CGS73" s="1420"/>
      <c r="CGT73" s="1420"/>
      <c r="CGU73" s="868"/>
      <c r="CGV73" s="615"/>
      <c r="CGW73" s="615"/>
      <c r="CGX73" s="615"/>
      <c r="CGY73" s="869"/>
      <c r="CGZ73" s="615"/>
      <c r="CHA73" s="615"/>
      <c r="CHB73" s="615"/>
      <c r="CHC73" s="615"/>
      <c r="CHD73" s="615"/>
      <c r="CHE73" s="615"/>
      <c r="CHF73" s="615"/>
      <c r="CHG73" s="615"/>
      <c r="CHH73" s="615"/>
      <c r="CHI73" s="1420"/>
      <c r="CHJ73" s="1420"/>
      <c r="CHK73" s="1420"/>
      <c r="CHL73" s="868"/>
      <c r="CHM73" s="615"/>
      <c r="CHN73" s="615"/>
      <c r="CHO73" s="615"/>
      <c r="CHP73" s="869"/>
      <c r="CHQ73" s="615"/>
      <c r="CHR73" s="615"/>
      <c r="CHS73" s="615"/>
      <c r="CHT73" s="615"/>
      <c r="CHU73" s="615"/>
      <c r="CHV73" s="615"/>
      <c r="CHW73" s="615"/>
      <c r="CHX73" s="615"/>
      <c r="CHY73" s="615"/>
      <c r="CHZ73" s="1420"/>
      <c r="CIA73" s="1420"/>
      <c r="CIB73" s="1420"/>
      <c r="CIC73" s="868"/>
      <c r="CID73" s="615"/>
      <c r="CIE73" s="615"/>
      <c r="CIF73" s="615"/>
      <c r="CIG73" s="869"/>
      <c r="CIH73" s="615"/>
      <c r="CII73" s="615"/>
      <c r="CIJ73" s="615"/>
      <c r="CIK73" s="615"/>
      <c r="CIL73" s="615"/>
      <c r="CIM73" s="615"/>
      <c r="CIN73" s="615"/>
      <c r="CIO73" s="615"/>
      <c r="CIP73" s="615"/>
      <c r="CIQ73" s="1420"/>
      <c r="CIR73" s="1420"/>
      <c r="CIS73" s="1420"/>
      <c r="CIT73" s="868"/>
      <c r="CIU73" s="615"/>
      <c r="CIV73" s="615"/>
      <c r="CIW73" s="615"/>
      <c r="CIX73" s="869"/>
      <c r="CIY73" s="615"/>
      <c r="CIZ73" s="615"/>
      <c r="CJA73" s="615"/>
      <c r="CJB73" s="615"/>
      <c r="CJC73" s="615"/>
      <c r="CJD73" s="615"/>
      <c r="CJE73" s="615"/>
      <c r="CJF73" s="615"/>
      <c r="CJG73" s="615"/>
      <c r="CJH73" s="1420"/>
      <c r="CJI73" s="1420"/>
      <c r="CJJ73" s="1420"/>
      <c r="CJK73" s="868"/>
      <c r="CJL73" s="615"/>
      <c r="CJM73" s="615"/>
      <c r="CJN73" s="615"/>
      <c r="CJO73" s="869"/>
      <c r="CJP73" s="615"/>
      <c r="CJQ73" s="615"/>
      <c r="CJR73" s="615"/>
      <c r="CJS73" s="615"/>
      <c r="CJT73" s="615"/>
      <c r="CJU73" s="615"/>
      <c r="CJV73" s="615"/>
      <c r="CJW73" s="615"/>
      <c r="CJX73" s="615"/>
      <c r="CJY73" s="1420"/>
      <c r="CJZ73" s="1420"/>
      <c r="CKA73" s="1420"/>
      <c r="CKB73" s="868"/>
      <c r="CKC73" s="615"/>
      <c r="CKD73" s="615"/>
      <c r="CKE73" s="615"/>
      <c r="CKF73" s="869"/>
      <c r="CKG73" s="615"/>
      <c r="CKH73" s="615"/>
      <c r="CKI73" s="615"/>
      <c r="CKJ73" s="615"/>
      <c r="CKK73" s="615"/>
      <c r="CKL73" s="615"/>
      <c r="CKM73" s="615"/>
      <c r="CKN73" s="615"/>
      <c r="CKO73" s="615"/>
      <c r="CKP73" s="1420"/>
      <c r="CKQ73" s="1420"/>
      <c r="CKR73" s="1420"/>
      <c r="CKS73" s="868"/>
      <c r="CKT73" s="615"/>
      <c r="CKU73" s="615"/>
      <c r="CKV73" s="615"/>
      <c r="CKW73" s="869"/>
      <c r="CKX73" s="615"/>
      <c r="CKY73" s="615"/>
      <c r="CKZ73" s="615"/>
      <c r="CLA73" s="615"/>
      <c r="CLB73" s="615"/>
      <c r="CLC73" s="615"/>
      <c r="CLD73" s="615"/>
      <c r="CLE73" s="615"/>
      <c r="CLF73" s="615"/>
      <c r="CLG73" s="1420"/>
      <c r="CLH73" s="1420"/>
      <c r="CLI73" s="1420"/>
      <c r="CLJ73" s="868"/>
      <c r="CLK73" s="615"/>
      <c r="CLL73" s="615"/>
      <c r="CLM73" s="615"/>
      <c r="CLN73" s="869"/>
      <c r="CLO73" s="615"/>
      <c r="CLP73" s="615"/>
      <c r="CLQ73" s="615"/>
      <c r="CLR73" s="615"/>
      <c r="CLS73" s="615"/>
      <c r="CLT73" s="615"/>
      <c r="CLU73" s="615"/>
      <c r="CLV73" s="615"/>
      <c r="CLW73" s="615"/>
      <c r="CLX73" s="1420"/>
      <c r="CLY73" s="1420"/>
      <c r="CLZ73" s="1420"/>
      <c r="CMA73" s="868"/>
      <c r="CMB73" s="615"/>
      <c r="CMC73" s="615"/>
      <c r="CMD73" s="615"/>
      <c r="CME73" s="869"/>
      <c r="CMF73" s="615"/>
      <c r="CMG73" s="615"/>
      <c r="CMH73" s="615"/>
      <c r="CMI73" s="615"/>
      <c r="CMJ73" s="615"/>
      <c r="CMK73" s="615"/>
      <c r="CML73" s="615"/>
      <c r="CMM73" s="615"/>
      <c r="CMN73" s="615"/>
      <c r="CMO73" s="1420"/>
      <c r="CMP73" s="1420"/>
      <c r="CMQ73" s="1420"/>
      <c r="CMR73" s="868"/>
      <c r="CMS73" s="615"/>
      <c r="CMT73" s="615"/>
      <c r="CMU73" s="615"/>
      <c r="CMV73" s="869"/>
      <c r="CMW73" s="615"/>
      <c r="CMX73" s="615"/>
      <c r="CMY73" s="615"/>
      <c r="CMZ73" s="615"/>
      <c r="CNA73" s="615"/>
      <c r="CNB73" s="615"/>
      <c r="CNC73" s="615"/>
      <c r="CND73" s="615"/>
      <c r="CNE73" s="615"/>
      <c r="CNF73" s="1420"/>
      <c r="CNG73" s="1420"/>
      <c r="CNH73" s="1420"/>
      <c r="CNI73" s="868"/>
      <c r="CNJ73" s="615"/>
      <c r="CNK73" s="615"/>
      <c r="CNL73" s="615"/>
      <c r="CNM73" s="869"/>
      <c r="CNN73" s="615"/>
      <c r="CNO73" s="615"/>
      <c r="CNP73" s="615"/>
      <c r="CNQ73" s="615"/>
      <c r="CNR73" s="615"/>
      <c r="CNS73" s="615"/>
      <c r="CNT73" s="615"/>
      <c r="CNU73" s="615"/>
      <c r="CNV73" s="615"/>
      <c r="CNW73" s="1420"/>
      <c r="CNX73" s="1420"/>
      <c r="CNY73" s="1420"/>
      <c r="CNZ73" s="868"/>
      <c r="COA73" s="615"/>
      <c r="COB73" s="615"/>
      <c r="COC73" s="615"/>
      <c r="COD73" s="869"/>
      <c r="COE73" s="615"/>
      <c r="COF73" s="615"/>
      <c r="COG73" s="615"/>
      <c r="COH73" s="615"/>
      <c r="COI73" s="615"/>
      <c r="COJ73" s="615"/>
      <c r="COK73" s="615"/>
      <c r="COL73" s="615"/>
      <c r="COM73" s="615"/>
      <c r="CON73" s="1420"/>
      <c r="COO73" s="1420"/>
      <c r="COP73" s="1420"/>
      <c r="COQ73" s="868"/>
      <c r="COR73" s="615"/>
      <c r="COS73" s="615"/>
      <c r="COT73" s="615"/>
      <c r="COU73" s="869"/>
      <c r="COV73" s="615"/>
      <c r="COW73" s="615"/>
      <c r="COX73" s="615"/>
      <c r="COY73" s="615"/>
      <c r="COZ73" s="615"/>
      <c r="CPA73" s="615"/>
      <c r="CPB73" s="615"/>
      <c r="CPC73" s="615"/>
      <c r="CPD73" s="615"/>
      <c r="CPE73" s="1420"/>
      <c r="CPF73" s="1420"/>
      <c r="CPG73" s="1420"/>
      <c r="CPH73" s="868"/>
      <c r="CPI73" s="615"/>
      <c r="CPJ73" s="615"/>
      <c r="CPK73" s="615"/>
      <c r="CPL73" s="869"/>
      <c r="CPM73" s="615"/>
      <c r="CPN73" s="615"/>
      <c r="CPO73" s="615"/>
      <c r="CPP73" s="615"/>
      <c r="CPQ73" s="615"/>
      <c r="CPR73" s="615"/>
      <c r="CPS73" s="615"/>
      <c r="CPT73" s="615"/>
      <c r="CPU73" s="615"/>
      <c r="CPV73" s="1420"/>
      <c r="CPW73" s="1420"/>
      <c r="CPX73" s="1420"/>
      <c r="CPY73" s="868"/>
      <c r="CPZ73" s="615"/>
      <c r="CQA73" s="615"/>
      <c r="CQB73" s="615"/>
      <c r="CQC73" s="869"/>
      <c r="CQD73" s="615"/>
      <c r="CQE73" s="615"/>
      <c r="CQF73" s="615"/>
      <c r="CQG73" s="615"/>
      <c r="CQH73" s="615"/>
      <c r="CQI73" s="615"/>
      <c r="CQJ73" s="615"/>
      <c r="CQK73" s="615"/>
      <c r="CQL73" s="615"/>
      <c r="CQM73" s="1420"/>
      <c r="CQN73" s="1420"/>
      <c r="CQO73" s="1420"/>
      <c r="CQP73" s="868"/>
      <c r="CQQ73" s="615"/>
      <c r="CQR73" s="615"/>
      <c r="CQS73" s="615"/>
      <c r="CQT73" s="869"/>
      <c r="CQU73" s="615"/>
      <c r="CQV73" s="615"/>
      <c r="CQW73" s="615"/>
      <c r="CQX73" s="615"/>
      <c r="CQY73" s="615"/>
      <c r="CQZ73" s="615"/>
      <c r="CRA73" s="615"/>
      <c r="CRB73" s="615"/>
      <c r="CRC73" s="615"/>
      <c r="CRD73" s="1420"/>
      <c r="CRE73" s="1420"/>
      <c r="CRF73" s="1420"/>
      <c r="CRG73" s="868"/>
      <c r="CRH73" s="615"/>
      <c r="CRI73" s="615"/>
      <c r="CRJ73" s="615"/>
      <c r="CRK73" s="869"/>
      <c r="CRL73" s="615"/>
      <c r="CRM73" s="615"/>
      <c r="CRN73" s="615"/>
      <c r="CRO73" s="615"/>
      <c r="CRP73" s="615"/>
      <c r="CRQ73" s="615"/>
      <c r="CRR73" s="615"/>
      <c r="CRS73" s="615"/>
      <c r="CRT73" s="615"/>
      <c r="CRU73" s="1420"/>
      <c r="CRV73" s="1420"/>
      <c r="CRW73" s="1420"/>
      <c r="CRX73" s="868"/>
      <c r="CRY73" s="615"/>
      <c r="CRZ73" s="615"/>
      <c r="CSA73" s="615"/>
      <c r="CSB73" s="869"/>
      <c r="CSC73" s="615"/>
      <c r="CSD73" s="615"/>
      <c r="CSE73" s="615"/>
      <c r="CSF73" s="615"/>
      <c r="CSG73" s="615"/>
      <c r="CSH73" s="615"/>
      <c r="CSI73" s="615"/>
      <c r="CSJ73" s="615"/>
      <c r="CSK73" s="615"/>
      <c r="CSL73" s="1420"/>
      <c r="CSM73" s="1420"/>
      <c r="CSN73" s="1420"/>
      <c r="CSO73" s="868"/>
      <c r="CSP73" s="615"/>
      <c r="CSQ73" s="615"/>
      <c r="CSR73" s="615"/>
      <c r="CSS73" s="869"/>
      <c r="CST73" s="615"/>
      <c r="CSU73" s="615"/>
      <c r="CSV73" s="615"/>
      <c r="CSW73" s="615"/>
      <c r="CSX73" s="615"/>
      <c r="CSY73" s="615"/>
      <c r="CSZ73" s="615"/>
      <c r="CTA73" s="615"/>
      <c r="CTB73" s="615"/>
      <c r="CTC73" s="1420"/>
      <c r="CTD73" s="1420"/>
      <c r="CTE73" s="1420"/>
      <c r="CTF73" s="868"/>
      <c r="CTG73" s="615"/>
      <c r="CTH73" s="615"/>
      <c r="CTI73" s="615"/>
      <c r="CTJ73" s="869"/>
      <c r="CTK73" s="615"/>
      <c r="CTL73" s="615"/>
      <c r="CTM73" s="615"/>
      <c r="CTN73" s="615"/>
      <c r="CTO73" s="615"/>
      <c r="CTP73" s="615"/>
      <c r="CTQ73" s="615"/>
      <c r="CTR73" s="615"/>
      <c r="CTS73" s="615"/>
      <c r="CTT73" s="1420"/>
      <c r="CTU73" s="1420"/>
      <c r="CTV73" s="1420"/>
      <c r="CTW73" s="868"/>
      <c r="CTX73" s="615"/>
      <c r="CTY73" s="615"/>
      <c r="CTZ73" s="615"/>
      <c r="CUA73" s="869"/>
      <c r="CUB73" s="615"/>
      <c r="CUC73" s="615"/>
      <c r="CUD73" s="615"/>
      <c r="CUE73" s="615"/>
      <c r="CUF73" s="615"/>
      <c r="CUG73" s="615"/>
      <c r="CUH73" s="615"/>
      <c r="CUI73" s="615"/>
      <c r="CUJ73" s="615"/>
      <c r="CUK73" s="1420"/>
      <c r="CUL73" s="1420"/>
      <c r="CUM73" s="1420"/>
      <c r="CUN73" s="868"/>
      <c r="CUO73" s="615"/>
      <c r="CUP73" s="615"/>
      <c r="CUQ73" s="615"/>
      <c r="CUR73" s="869"/>
      <c r="CUS73" s="615"/>
      <c r="CUT73" s="615"/>
      <c r="CUU73" s="615"/>
      <c r="CUV73" s="615"/>
      <c r="CUW73" s="615"/>
      <c r="CUX73" s="615"/>
      <c r="CUY73" s="615"/>
      <c r="CUZ73" s="615"/>
      <c r="CVA73" s="615"/>
      <c r="CVB73" s="1420"/>
      <c r="CVC73" s="1420"/>
      <c r="CVD73" s="1420"/>
      <c r="CVE73" s="868"/>
      <c r="CVF73" s="615"/>
      <c r="CVG73" s="615"/>
      <c r="CVH73" s="615"/>
      <c r="CVI73" s="869"/>
      <c r="CVJ73" s="615"/>
      <c r="CVK73" s="615"/>
      <c r="CVL73" s="615"/>
      <c r="CVM73" s="615"/>
      <c r="CVN73" s="615"/>
      <c r="CVO73" s="615"/>
      <c r="CVP73" s="615"/>
      <c r="CVQ73" s="615"/>
      <c r="CVR73" s="615"/>
      <c r="CVS73" s="1420"/>
      <c r="CVT73" s="1420"/>
      <c r="CVU73" s="1420"/>
      <c r="CVV73" s="868"/>
      <c r="CVW73" s="615"/>
      <c r="CVX73" s="615"/>
      <c r="CVY73" s="615"/>
      <c r="CVZ73" s="869"/>
      <c r="CWA73" s="615"/>
      <c r="CWB73" s="615"/>
      <c r="CWC73" s="615"/>
      <c r="CWD73" s="615"/>
      <c r="CWE73" s="615"/>
      <c r="CWF73" s="615"/>
      <c r="CWG73" s="615"/>
      <c r="CWH73" s="615"/>
      <c r="CWI73" s="615"/>
      <c r="CWJ73" s="1420"/>
      <c r="CWK73" s="1420"/>
      <c r="CWL73" s="1420"/>
      <c r="CWM73" s="868"/>
      <c r="CWN73" s="615"/>
      <c r="CWO73" s="615"/>
      <c r="CWP73" s="615"/>
      <c r="CWQ73" s="869"/>
      <c r="CWR73" s="615"/>
      <c r="CWS73" s="615"/>
      <c r="CWT73" s="615"/>
      <c r="CWU73" s="615"/>
      <c r="CWV73" s="615"/>
      <c r="CWW73" s="615"/>
      <c r="CWX73" s="615"/>
      <c r="CWY73" s="615"/>
      <c r="CWZ73" s="615"/>
      <c r="CXA73" s="1420"/>
      <c r="CXB73" s="1420"/>
      <c r="CXC73" s="1420"/>
      <c r="CXD73" s="868"/>
      <c r="CXE73" s="615"/>
      <c r="CXF73" s="615"/>
      <c r="CXG73" s="615"/>
      <c r="CXH73" s="869"/>
      <c r="CXI73" s="615"/>
      <c r="CXJ73" s="615"/>
      <c r="CXK73" s="615"/>
      <c r="CXL73" s="615"/>
      <c r="CXM73" s="615"/>
      <c r="CXN73" s="615"/>
      <c r="CXO73" s="615"/>
      <c r="CXP73" s="615"/>
      <c r="CXQ73" s="615"/>
      <c r="CXR73" s="1420"/>
      <c r="CXS73" s="1420"/>
      <c r="CXT73" s="1420"/>
      <c r="CXU73" s="868"/>
      <c r="CXV73" s="615"/>
      <c r="CXW73" s="615"/>
      <c r="CXX73" s="615"/>
      <c r="CXY73" s="869"/>
      <c r="CXZ73" s="615"/>
      <c r="CYA73" s="615"/>
      <c r="CYB73" s="615"/>
      <c r="CYC73" s="615"/>
      <c r="CYD73" s="615"/>
      <c r="CYE73" s="615"/>
      <c r="CYF73" s="615"/>
      <c r="CYG73" s="615"/>
      <c r="CYH73" s="615"/>
      <c r="CYI73" s="1420"/>
      <c r="CYJ73" s="1420"/>
      <c r="CYK73" s="1420"/>
      <c r="CYL73" s="868"/>
      <c r="CYM73" s="615"/>
      <c r="CYN73" s="615"/>
      <c r="CYO73" s="615"/>
      <c r="CYP73" s="869"/>
      <c r="CYQ73" s="615"/>
      <c r="CYR73" s="615"/>
      <c r="CYS73" s="615"/>
      <c r="CYT73" s="615"/>
      <c r="CYU73" s="615"/>
      <c r="CYV73" s="615"/>
      <c r="CYW73" s="615"/>
      <c r="CYX73" s="615"/>
      <c r="CYY73" s="615"/>
      <c r="CYZ73" s="1420"/>
      <c r="CZA73" s="1420"/>
      <c r="CZB73" s="1420"/>
      <c r="CZC73" s="868"/>
      <c r="CZD73" s="615"/>
      <c r="CZE73" s="615"/>
      <c r="CZF73" s="615"/>
      <c r="CZG73" s="869"/>
      <c r="CZH73" s="615"/>
      <c r="CZI73" s="615"/>
      <c r="CZJ73" s="615"/>
      <c r="CZK73" s="615"/>
      <c r="CZL73" s="615"/>
      <c r="CZM73" s="615"/>
      <c r="CZN73" s="615"/>
      <c r="CZO73" s="615"/>
      <c r="CZP73" s="615"/>
      <c r="CZQ73" s="1420"/>
      <c r="CZR73" s="1420"/>
      <c r="CZS73" s="1420"/>
      <c r="CZT73" s="868"/>
      <c r="CZU73" s="615"/>
      <c r="CZV73" s="615"/>
      <c r="CZW73" s="615"/>
      <c r="CZX73" s="869"/>
      <c r="CZY73" s="615"/>
      <c r="CZZ73" s="615"/>
      <c r="DAA73" s="615"/>
      <c r="DAB73" s="615"/>
      <c r="DAC73" s="615"/>
      <c r="DAD73" s="615"/>
      <c r="DAE73" s="615"/>
      <c r="DAF73" s="615"/>
      <c r="DAG73" s="615"/>
      <c r="DAH73" s="1420"/>
      <c r="DAI73" s="1420"/>
      <c r="DAJ73" s="1420"/>
      <c r="DAK73" s="868"/>
      <c r="DAL73" s="615"/>
      <c r="DAM73" s="615"/>
      <c r="DAN73" s="615"/>
      <c r="DAO73" s="869"/>
      <c r="DAP73" s="615"/>
      <c r="DAQ73" s="615"/>
      <c r="DAR73" s="615"/>
      <c r="DAS73" s="615"/>
      <c r="DAT73" s="615"/>
      <c r="DAU73" s="615"/>
      <c r="DAV73" s="615"/>
      <c r="DAW73" s="615"/>
      <c r="DAX73" s="615"/>
      <c r="DAY73" s="1420"/>
      <c r="DAZ73" s="1420"/>
      <c r="DBA73" s="1420"/>
      <c r="DBB73" s="868"/>
      <c r="DBC73" s="615"/>
      <c r="DBD73" s="615"/>
      <c r="DBE73" s="615"/>
      <c r="DBF73" s="869"/>
      <c r="DBG73" s="615"/>
      <c r="DBH73" s="615"/>
      <c r="DBI73" s="615"/>
      <c r="DBJ73" s="615"/>
      <c r="DBK73" s="615"/>
      <c r="DBL73" s="615"/>
      <c r="DBM73" s="615"/>
      <c r="DBN73" s="615"/>
      <c r="DBO73" s="615"/>
      <c r="DBP73" s="1420"/>
      <c r="DBQ73" s="1420"/>
      <c r="DBR73" s="1420"/>
      <c r="DBS73" s="868"/>
      <c r="DBT73" s="615"/>
      <c r="DBU73" s="615"/>
      <c r="DBV73" s="615"/>
      <c r="DBW73" s="869"/>
      <c r="DBX73" s="615"/>
      <c r="DBY73" s="615"/>
      <c r="DBZ73" s="615"/>
      <c r="DCA73" s="615"/>
      <c r="DCB73" s="615"/>
      <c r="DCC73" s="615"/>
      <c r="DCD73" s="615"/>
      <c r="DCE73" s="615"/>
      <c r="DCF73" s="615"/>
      <c r="DCG73" s="1420"/>
      <c r="DCH73" s="1420"/>
      <c r="DCI73" s="1420"/>
      <c r="DCJ73" s="868"/>
      <c r="DCK73" s="615"/>
      <c r="DCL73" s="615"/>
      <c r="DCM73" s="615"/>
      <c r="DCN73" s="869"/>
      <c r="DCO73" s="615"/>
      <c r="DCP73" s="615"/>
      <c r="DCQ73" s="615"/>
      <c r="DCR73" s="615"/>
      <c r="DCS73" s="615"/>
      <c r="DCT73" s="615"/>
      <c r="DCU73" s="615"/>
      <c r="DCV73" s="615"/>
      <c r="DCW73" s="615"/>
      <c r="DCX73" s="1420"/>
      <c r="DCY73" s="1420"/>
      <c r="DCZ73" s="1420"/>
      <c r="DDA73" s="868"/>
      <c r="DDB73" s="615"/>
      <c r="DDC73" s="615"/>
      <c r="DDD73" s="615"/>
      <c r="DDE73" s="869"/>
      <c r="DDF73" s="615"/>
      <c r="DDG73" s="615"/>
      <c r="DDH73" s="615"/>
      <c r="DDI73" s="615"/>
      <c r="DDJ73" s="615"/>
      <c r="DDK73" s="615"/>
      <c r="DDL73" s="615"/>
      <c r="DDM73" s="615"/>
      <c r="DDN73" s="615"/>
      <c r="DDO73" s="1420"/>
      <c r="DDP73" s="1420"/>
      <c r="DDQ73" s="1420"/>
      <c r="DDR73" s="868"/>
      <c r="DDS73" s="615"/>
      <c r="DDT73" s="615"/>
      <c r="DDU73" s="615"/>
      <c r="DDV73" s="869"/>
      <c r="DDW73" s="615"/>
      <c r="DDX73" s="615"/>
      <c r="DDY73" s="615"/>
      <c r="DDZ73" s="615"/>
      <c r="DEA73" s="615"/>
      <c r="DEB73" s="615"/>
      <c r="DEC73" s="615"/>
      <c r="DED73" s="615"/>
      <c r="DEE73" s="615"/>
      <c r="DEF73" s="1420"/>
      <c r="DEG73" s="1420"/>
      <c r="DEH73" s="1420"/>
      <c r="DEI73" s="868"/>
      <c r="DEJ73" s="615"/>
      <c r="DEK73" s="615"/>
      <c r="DEL73" s="615"/>
      <c r="DEM73" s="869"/>
      <c r="DEN73" s="615"/>
      <c r="DEO73" s="615"/>
      <c r="DEP73" s="615"/>
      <c r="DEQ73" s="615"/>
      <c r="DER73" s="615"/>
      <c r="DES73" s="615"/>
      <c r="DET73" s="615"/>
      <c r="DEU73" s="615"/>
      <c r="DEV73" s="615"/>
      <c r="DEW73" s="1420"/>
      <c r="DEX73" s="1420"/>
      <c r="DEY73" s="1420"/>
      <c r="DEZ73" s="868"/>
      <c r="DFA73" s="615"/>
      <c r="DFB73" s="615"/>
      <c r="DFC73" s="615"/>
      <c r="DFD73" s="869"/>
      <c r="DFE73" s="615"/>
      <c r="DFF73" s="615"/>
      <c r="DFG73" s="615"/>
      <c r="DFH73" s="615"/>
      <c r="DFI73" s="615"/>
      <c r="DFJ73" s="615"/>
      <c r="DFK73" s="615"/>
      <c r="DFL73" s="615"/>
      <c r="DFM73" s="615"/>
      <c r="DFN73" s="1420"/>
      <c r="DFO73" s="1420"/>
      <c r="DFP73" s="1420"/>
      <c r="DFQ73" s="868"/>
      <c r="DFR73" s="615"/>
      <c r="DFS73" s="615"/>
      <c r="DFT73" s="615"/>
      <c r="DFU73" s="869"/>
      <c r="DFV73" s="615"/>
      <c r="DFW73" s="615"/>
      <c r="DFX73" s="615"/>
      <c r="DFY73" s="615"/>
      <c r="DFZ73" s="615"/>
      <c r="DGA73" s="615"/>
      <c r="DGB73" s="615"/>
      <c r="DGC73" s="615"/>
      <c r="DGD73" s="615"/>
      <c r="DGE73" s="1420"/>
      <c r="DGF73" s="1420"/>
      <c r="DGG73" s="1420"/>
      <c r="DGH73" s="868"/>
      <c r="DGI73" s="615"/>
      <c r="DGJ73" s="615"/>
      <c r="DGK73" s="615"/>
      <c r="DGL73" s="869"/>
      <c r="DGM73" s="615"/>
      <c r="DGN73" s="615"/>
      <c r="DGO73" s="615"/>
      <c r="DGP73" s="615"/>
      <c r="DGQ73" s="615"/>
      <c r="DGR73" s="615"/>
      <c r="DGS73" s="615"/>
      <c r="DGT73" s="615"/>
      <c r="DGU73" s="615"/>
      <c r="DGV73" s="1420"/>
      <c r="DGW73" s="1420"/>
      <c r="DGX73" s="1420"/>
      <c r="DGY73" s="868"/>
      <c r="DGZ73" s="615"/>
      <c r="DHA73" s="615"/>
      <c r="DHB73" s="615"/>
      <c r="DHC73" s="869"/>
      <c r="DHD73" s="615"/>
      <c r="DHE73" s="615"/>
      <c r="DHF73" s="615"/>
      <c r="DHG73" s="615"/>
      <c r="DHH73" s="615"/>
      <c r="DHI73" s="615"/>
      <c r="DHJ73" s="615"/>
      <c r="DHK73" s="615"/>
      <c r="DHL73" s="615"/>
      <c r="DHM73" s="1420"/>
      <c r="DHN73" s="1420"/>
      <c r="DHO73" s="1420"/>
      <c r="DHP73" s="868"/>
      <c r="DHQ73" s="615"/>
      <c r="DHR73" s="615"/>
      <c r="DHS73" s="615"/>
      <c r="DHT73" s="869"/>
      <c r="DHU73" s="615"/>
      <c r="DHV73" s="615"/>
      <c r="DHW73" s="615"/>
      <c r="DHX73" s="615"/>
      <c r="DHY73" s="615"/>
      <c r="DHZ73" s="615"/>
      <c r="DIA73" s="615"/>
      <c r="DIB73" s="615"/>
      <c r="DIC73" s="615"/>
      <c r="DID73" s="1420"/>
      <c r="DIE73" s="1420"/>
      <c r="DIF73" s="1420"/>
      <c r="DIG73" s="868"/>
      <c r="DIH73" s="615"/>
      <c r="DII73" s="615"/>
      <c r="DIJ73" s="615"/>
      <c r="DIK73" s="869"/>
      <c r="DIL73" s="615"/>
      <c r="DIM73" s="615"/>
      <c r="DIN73" s="615"/>
      <c r="DIO73" s="615"/>
      <c r="DIP73" s="615"/>
      <c r="DIQ73" s="615"/>
      <c r="DIR73" s="615"/>
      <c r="DIS73" s="615"/>
      <c r="DIT73" s="615"/>
      <c r="DIU73" s="1420"/>
      <c r="DIV73" s="1420"/>
      <c r="DIW73" s="1420"/>
      <c r="DIX73" s="868"/>
      <c r="DIY73" s="615"/>
      <c r="DIZ73" s="615"/>
      <c r="DJA73" s="615"/>
      <c r="DJB73" s="869"/>
      <c r="DJC73" s="615"/>
      <c r="DJD73" s="615"/>
      <c r="DJE73" s="615"/>
      <c r="DJF73" s="615"/>
      <c r="DJG73" s="615"/>
      <c r="DJH73" s="615"/>
      <c r="DJI73" s="615"/>
      <c r="DJJ73" s="615"/>
      <c r="DJK73" s="615"/>
      <c r="DJL73" s="1420"/>
      <c r="DJM73" s="1420"/>
      <c r="DJN73" s="1420"/>
      <c r="DJO73" s="868"/>
      <c r="DJP73" s="615"/>
      <c r="DJQ73" s="615"/>
      <c r="DJR73" s="615"/>
      <c r="DJS73" s="869"/>
      <c r="DJT73" s="615"/>
      <c r="DJU73" s="615"/>
      <c r="DJV73" s="615"/>
      <c r="DJW73" s="615"/>
      <c r="DJX73" s="615"/>
      <c r="DJY73" s="615"/>
      <c r="DJZ73" s="615"/>
      <c r="DKA73" s="615"/>
      <c r="DKB73" s="615"/>
      <c r="DKC73" s="1420"/>
      <c r="DKD73" s="1420"/>
      <c r="DKE73" s="1420"/>
      <c r="DKF73" s="868"/>
      <c r="DKG73" s="615"/>
      <c r="DKH73" s="615"/>
      <c r="DKI73" s="615"/>
      <c r="DKJ73" s="869"/>
      <c r="DKK73" s="615"/>
      <c r="DKL73" s="615"/>
      <c r="DKM73" s="615"/>
      <c r="DKN73" s="615"/>
      <c r="DKO73" s="615"/>
      <c r="DKP73" s="615"/>
      <c r="DKQ73" s="615"/>
      <c r="DKR73" s="615"/>
      <c r="DKS73" s="615"/>
      <c r="DKT73" s="1420"/>
      <c r="DKU73" s="1420"/>
      <c r="DKV73" s="1420"/>
      <c r="DKW73" s="868"/>
      <c r="DKX73" s="615"/>
      <c r="DKY73" s="615"/>
      <c r="DKZ73" s="615"/>
      <c r="DLA73" s="869"/>
      <c r="DLB73" s="615"/>
      <c r="DLC73" s="615"/>
      <c r="DLD73" s="615"/>
      <c r="DLE73" s="615"/>
      <c r="DLF73" s="615"/>
      <c r="DLG73" s="615"/>
      <c r="DLH73" s="615"/>
      <c r="DLI73" s="615"/>
      <c r="DLJ73" s="615"/>
      <c r="DLK73" s="1420"/>
      <c r="DLL73" s="1420"/>
      <c r="DLM73" s="1420"/>
      <c r="DLN73" s="868"/>
      <c r="DLO73" s="615"/>
      <c r="DLP73" s="615"/>
      <c r="DLQ73" s="615"/>
      <c r="DLR73" s="869"/>
      <c r="DLS73" s="615"/>
      <c r="DLT73" s="615"/>
      <c r="DLU73" s="615"/>
      <c r="DLV73" s="615"/>
      <c r="DLW73" s="615"/>
      <c r="DLX73" s="615"/>
      <c r="DLY73" s="615"/>
      <c r="DLZ73" s="615"/>
      <c r="DMA73" s="615"/>
      <c r="DMB73" s="1420"/>
      <c r="DMC73" s="1420"/>
      <c r="DMD73" s="1420"/>
      <c r="DME73" s="868"/>
      <c r="DMF73" s="615"/>
      <c r="DMG73" s="615"/>
      <c r="DMH73" s="615"/>
      <c r="DMI73" s="869"/>
      <c r="DMJ73" s="615"/>
      <c r="DMK73" s="615"/>
      <c r="DML73" s="615"/>
      <c r="DMM73" s="615"/>
      <c r="DMN73" s="615"/>
      <c r="DMO73" s="615"/>
      <c r="DMP73" s="615"/>
      <c r="DMQ73" s="615"/>
      <c r="DMR73" s="615"/>
      <c r="DMS73" s="1420"/>
      <c r="DMT73" s="1420"/>
      <c r="DMU73" s="1420"/>
      <c r="DMV73" s="868"/>
      <c r="DMW73" s="615"/>
      <c r="DMX73" s="615"/>
      <c r="DMY73" s="615"/>
      <c r="DMZ73" s="869"/>
      <c r="DNA73" s="615"/>
      <c r="DNB73" s="615"/>
      <c r="DNC73" s="615"/>
      <c r="DND73" s="615"/>
      <c r="DNE73" s="615"/>
      <c r="DNF73" s="615"/>
      <c r="DNG73" s="615"/>
      <c r="DNH73" s="615"/>
      <c r="DNI73" s="615"/>
      <c r="DNJ73" s="1420"/>
      <c r="DNK73" s="1420"/>
      <c r="DNL73" s="1420"/>
      <c r="DNM73" s="868"/>
      <c r="DNN73" s="615"/>
      <c r="DNO73" s="615"/>
      <c r="DNP73" s="615"/>
      <c r="DNQ73" s="869"/>
      <c r="DNR73" s="615"/>
      <c r="DNS73" s="615"/>
      <c r="DNT73" s="615"/>
      <c r="DNU73" s="615"/>
      <c r="DNV73" s="615"/>
      <c r="DNW73" s="615"/>
      <c r="DNX73" s="615"/>
      <c r="DNY73" s="615"/>
      <c r="DNZ73" s="615"/>
      <c r="DOA73" s="1420"/>
      <c r="DOB73" s="1420"/>
      <c r="DOC73" s="1420"/>
      <c r="DOD73" s="868"/>
      <c r="DOE73" s="615"/>
      <c r="DOF73" s="615"/>
      <c r="DOG73" s="615"/>
      <c r="DOH73" s="869"/>
      <c r="DOI73" s="615"/>
      <c r="DOJ73" s="615"/>
      <c r="DOK73" s="615"/>
      <c r="DOL73" s="615"/>
      <c r="DOM73" s="615"/>
      <c r="DON73" s="615"/>
      <c r="DOO73" s="615"/>
      <c r="DOP73" s="615"/>
      <c r="DOQ73" s="615"/>
      <c r="DOR73" s="1420"/>
      <c r="DOS73" s="1420"/>
      <c r="DOT73" s="1420"/>
      <c r="DOU73" s="868"/>
      <c r="DOV73" s="615"/>
      <c r="DOW73" s="615"/>
      <c r="DOX73" s="615"/>
      <c r="DOY73" s="869"/>
      <c r="DOZ73" s="615"/>
      <c r="DPA73" s="615"/>
      <c r="DPB73" s="615"/>
      <c r="DPC73" s="615"/>
      <c r="DPD73" s="615"/>
      <c r="DPE73" s="615"/>
      <c r="DPF73" s="615"/>
      <c r="DPG73" s="615"/>
      <c r="DPH73" s="615"/>
      <c r="DPI73" s="1420"/>
      <c r="DPJ73" s="1420"/>
      <c r="DPK73" s="1420"/>
      <c r="DPL73" s="868"/>
      <c r="DPM73" s="615"/>
      <c r="DPN73" s="615"/>
      <c r="DPO73" s="615"/>
      <c r="DPP73" s="869"/>
      <c r="DPQ73" s="615"/>
      <c r="DPR73" s="615"/>
      <c r="DPS73" s="615"/>
      <c r="DPT73" s="615"/>
      <c r="DPU73" s="615"/>
      <c r="DPV73" s="615"/>
      <c r="DPW73" s="615"/>
      <c r="DPX73" s="615"/>
      <c r="DPY73" s="615"/>
      <c r="DPZ73" s="1420"/>
      <c r="DQA73" s="1420"/>
      <c r="DQB73" s="1420"/>
      <c r="DQC73" s="868"/>
      <c r="DQD73" s="615"/>
      <c r="DQE73" s="615"/>
      <c r="DQF73" s="615"/>
      <c r="DQG73" s="869"/>
      <c r="DQH73" s="615"/>
      <c r="DQI73" s="615"/>
      <c r="DQJ73" s="615"/>
      <c r="DQK73" s="615"/>
      <c r="DQL73" s="615"/>
      <c r="DQM73" s="615"/>
      <c r="DQN73" s="615"/>
      <c r="DQO73" s="615"/>
      <c r="DQP73" s="615"/>
      <c r="DQQ73" s="1420"/>
      <c r="DQR73" s="1420"/>
      <c r="DQS73" s="1420"/>
      <c r="DQT73" s="868"/>
      <c r="DQU73" s="615"/>
      <c r="DQV73" s="615"/>
      <c r="DQW73" s="615"/>
      <c r="DQX73" s="869"/>
      <c r="DQY73" s="615"/>
      <c r="DQZ73" s="615"/>
      <c r="DRA73" s="615"/>
      <c r="DRB73" s="615"/>
      <c r="DRC73" s="615"/>
      <c r="DRD73" s="615"/>
      <c r="DRE73" s="615"/>
      <c r="DRF73" s="615"/>
      <c r="DRG73" s="615"/>
      <c r="DRH73" s="1420"/>
      <c r="DRI73" s="1420"/>
      <c r="DRJ73" s="1420"/>
      <c r="DRK73" s="868"/>
      <c r="DRL73" s="615"/>
      <c r="DRM73" s="615"/>
      <c r="DRN73" s="615"/>
      <c r="DRO73" s="869"/>
      <c r="DRP73" s="615"/>
      <c r="DRQ73" s="615"/>
      <c r="DRR73" s="615"/>
      <c r="DRS73" s="615"/>
      <c r="DRT73" s="615"/>
      <c r="DRU73" s="615"/>
      <c r="DRV73" s="615"/>
      <c r="DRW73" s="615"/>
      <c r="DRX73" s="615"/>
      <c r="DRY73" s="1420"/>
      <c r="DRZ73" s="1420"/>
      <c r="DSA73" s="1420"/>
      <c r="DSB73" s="868"/>
      <c r="DSC73" s="615"/>
      <c r="DSD73" s="615"/>
      <c r="DSE73" s="615"/>
      <c r="DSF73" s="869"/>
      <c r="DSG73" s="615"/>
      <c r="DSH73" s="615"/>
      <c r="DSI73" s="615"/>
      <c r="DSJ73" s="615"/>
      <c r="DSK73" s="615"/>
      <c r="DSL73" s="615"/>
      <c r="DSM73" s="615"/>
      <c r="DSN73" s="615"/>
      <c r="DSO73" s="615"/>
      <c r="DSP73" s="1420"/>
      <c r="DSQ73" s="1420"/>
      <c r="DSR73" s="1420"/>
      <c r="DSS73" s="868"/>
      <c r="DST73" s="615"/>
      <c r="DSU73" s="615"/>
      <c r="DSV73" s="615"/>
      <c r="DSW73" s="869"/>
      <c r="DSX73" s="615"/>
      <c r="DSY73" s="615"/>
      <c r="DSZ73" s="615"/>
      <c r="DTA73" s="615"/>
      <c r="DTB73" s="615"/>
      <c r="DTC73" s="615"/>
      <c r="DTD73" s="615"/>
      <c r="DTE73" s="615"/>
      <c r="DTF73" s="615"/>
      <c r="DTG73" s="1420"/>
      <c r="DTH73" s="1420"/>
      <c r="DTI73" s="1420"/>
      <c r="DTJ73" s="868"/>
      <c r="DTK73" s="615"/>
      <c r="DTL73" s="615"/>
      <c r="DTM73" s="615"/>
      <c r="DTN73" s="869"/>
      <c r="DTO73" s="615"/>
      <c r="DTP73" s="615"/>
      <c r="DTQ73" s="615"/>
      <c r="DTR73" s="615"/>
      <c r="DTS73" s="615"/>
      <c r="DTT73" s="615"/>
      <c r="DTU73" s="615"/>
      <c r="DTV73" s="615"/>
      <c r="DTW73" s="615"/>
      <c r="DTX73" s="1420"/>
      <c r="DTY73" s="1420"/>
      <c r="DTZ73" s="1420"/>
      <c r="DUA73" s="868"/>
      <c r="DUB73" s="615"/>
      <c r="DUC73" s="615"/>
      <c r="DUD73" s="615"/>
      <c r="DUE73" s="869"/>
      <c r="DUF73" s="615"/>
      <c r="DUG73" s="615"/>
      <c r="DUH73" s="615"/>
      <c r="DUI73" s="615"/>
      <c r="DUJ73" s="615"/>
      <c r="DUK73" s="615"/>
      <c r="DUL73" s="615"/>
      <c r="DUM73" s="615"/>
      <c r="DUN73" s="615"/>
      <c r="DUO73" s="1420"/>
      <c r="DUP73" s="1420"/>
      <c r="DUQ73" s="1420"/>
      <c r="DUR73" s="868"/>
      <c r="DUS73" s="615"/>
      <c r="DUT73" s="615"/>
      <c r="DUU73" s="615"/>
      <c r="DUV73" s="869"/>
      <c r="DUW73" s="615"/>
      <c r="DUX73" s="615"/>
      <c r="DUY73" s="615"/>
      <c r="DUZ73" s="615"/>
      <c r="DVA73" s="615"/>
      <c r="DVB73" s="615"/>
      <c r="DVC73" s="615"/>
      <c r="DVD73" s="615"/>
      <c r="DVE73" s="615"/>
      <c r="DVF73" s="1420"/>
      <c r="DVG73" s="1420"/>
      <c r="DVH73" s="1420"/>
      <c r="DVI73" s="868"/>
      <c r="DVJ73" s="615"/>
      <c r="DVK73" s="615"/>
      <c r="DVL73" s="615"/>
      <c r="DVM73" s="869"/>
      <c r="DVN73" s="615"/>
      <c r="DVO73" s="615"/>
      <c r="DVP73" s="615"/>
      <c r="DVQ73" s="615"/>
      <c r="DVR73" s="615"/>
      <c r="DVS73" s="615"/>
      <c r="DVT73" s="615"/>
      <c r="DVU73" s="615"/>
      <c r="DVV73" s="615"/>
      <c r="DVW73" s="1420"/>
      <c r="DVX73" s="1420"/>
      <c r="DVY73" s="1420"/>
      <c r="DVZ73" s="868"/>
      <c r="DWA73" s="615"/>
      <c r="DWB73" s="615"/>
      <c r="DWC73" s="615"/>
      <c r="DWD73" s="869"/>
      <c r="DWE73" s="615"/>
      <c r="DWF73" s="615"/>
      <c r="DWG73" s="615"/>
      <c r="DWH73" s="615"/>
      <c r="DWI73" s="615"/>
      <c r="DWJ73" s="615"/>
      <c r="DWK73" s="615"/>
      <c r="DWL73" s="615"/>
      <c r="DWM73" s="615"/>
      <c r="DWN73" s="1420"/>
      <c r="DWO73" s="1420"/>
      <c r="DWP73" s="1420"/>
      <c r="DWQ73" s="868"/>
      <c r="DWR73" s="615"/>
      <c r="DWS73" s="615"/>
      <c r="DWT73" s="615"/>
      <c r="DWU73" s="869"/>
      <c r="DWV73" s="615"/>
      <c r="DWW73" s="615"/>
      <c r="DWX73" s="615"/>
      <c r="DWY73" s="615"/>
      <c r="DWZ73" s="615"/>
      <c r="DXA73" s="615"/>
      <c r="DXB73" s="615"/>
      <c r="DXC73" s="615"/>
      <c r="DXD73" s="615"/>
      <c r="DXE73" s="1420"/>
      <c r="DXF73" s="1420"/>
      <c r="DXG73" s="1420"/>
      <c r="DXH73" s="868"/>
      <c r="DXI73" s="615"/>
      <c r="DXJ73" s="615"/>
      <c r="DXK73" s="615"/>
      <c r="DXL73" s="869"/>
      <c r="DXM73" s="615"/>
      <c r="DXN73" s="615"/>
      <c r="DXO73" s="615"/>
      <c r="DXP73" s="615"/>
      <c r="DXQ73" s="615"/>
      <c r="DXR73" s="615"/>
      <c r="DXS73" s="615"/>
      <c r="DXT73" s="615"/>
      <c r="DXU73" s="615"/>
      <c r="DXV73" s="1420"/>
      <c r="DXW73" s="1420"/>
      <c r="DXX73" s="1420"/>
      <c r="DXY73" s="868"/>
      <c r="DXZ73" s="615"/>
      <c r="DYA73" s="615"/>
      <c r="DYB73" s="615"/>
      <c r="DYC73" s="869"/>
      <c r="DYD73" s="615"/>
      <c r="DYE73" s="615"/>
      <c r="DYF73" s="615"/>
      <c r="DYG73" s="615"/>
      <c r="DYH73" s="615"/>
      <c r="DYI73" s="615"/>
      <c r="DYJ73" s="615"/>
      <c r="DYK73" s="615"/>
      <c r="DYL73" s="615"/>
      <c r="DYM73" s="1420"/>
      <c r="DYN73" s="1420"/>
      <c r="DYO73" s="1420"/>
      <c r="DYP73" s="868"/>
      <c r="DYQ73" s="615"/>
      <c r="DYR73" s="615"/>
      <c r="DYS73" s="615"/>
      <c r="DYT73" s="869"/>
      <c r="DYU73" s="615"/>
      <c r="DYV73" s="615"/>
      <c r="DYW73" s="615"/>
      <c r="DYX73" s="615"/>
      <c r="DYY73" s="615"/>
      <c r="DYZ73" s="615"/>
      <c r="DZA73" s="615"/>
      <c r="DZB73" s="615"/>
      <c r="DZC73" s="615"/>
      <c r="DZD73" s="1420"/>
      <c r="DZE73" s="1420"/>
      <c r="DZF73" s="1420"/>
      <c r="DZG73" s="868"/>
      <c r="DZH73" s="615"/>
      <c r="DZI73" s="615"/>
      <c r="DZJ73" s="615"/>
      <c r="DZK73" s="869"/>
      <c r="DZL73" s="615"/>
      <c r="DZM73" s="615"/>
      <c r="DZN73" s="615"/>
      <c r="DZO73" s="615"/>
      <c r="DZP73" s="615"/>
      <c r="DZQ73" s="615"/>
      <c r="DZR73" s="615"/>
      <c r="DZS73" s="615"/>
      <c r="DZT73" s="615"/>
      <c r="DZU73" s="1420"/>
      <c r="DZV73" s="1420"/>
      <c r="DZW73" s="1420"/>
      <c r="DZX73" s="868"/>
      <c r="DZY73" s="615"/>
      <c r="DZZ73" s="615"/>
      <c r="EAA73" s="615"/>
      <c r="EAB73" s="869"/>
      <c r="EAC73" s="615"/>
      <c r="EAD73" s="615"/>
      <c r="EAE73" s="615"/>
      <c r="EAF73" s="615"/>
      <c r="EAG73" s="615"/>
      <c r="EAH73" s="615"/>
      <c r="EAI73" s="615"/>
      <c r="EAJ73" s="615"/>
      <c r="EAK73" s="615"/>
      <c r="EAL73" s="1420"/>
      <c r="EAM73" s="1420"/>
      <c r="EAN73" s="1420"/>
      <c r="EAO73" s="868"/>
      <c r="EAP73" s="615"/>
      <c r="EAQ73" s="615"/>
      <c r="EAR73" s="615"/>
      <c r="EAS73" s="869"/>
      <c r="EAT73" s="615"/>
      <c r="EAU73" s="615"/>
      <c r="EAV73" s="615"/>
      <c r="EAW73" s="615"/>
      <c r="EAX73" s="615"/>
      <c r="EAY73" s="615"/>
      <c r="EAZ73" s="615"/>
      <c r="EBA73" s="615"/>
      <c r="EBB73" s="615"/>
      <c r="EBC73" s="1420"/>
      <c r="EBD73" s="1420"/>
      <c r="EBE73" s="1420"/>
      <c r="EBF73" s="868"/>
      <c r="EBG73" s="615"/>
      <c r="EBH73" s="615"/>
      <c r="EBI73" s="615"/>
      <c r="EBJ73" s="869"/>
      <c r="EBK73" s="615"/>
      <c r="EBL73" s="615"/>
      <c r="EBM73" s="615"/>
      <c r="EBN73" s="615"/>
      <c r="EBO73" s="615"/>
      <c r="EBP73" s="615"/>
      <c r="EBQ73" s="615"/>
      <c r="EBR73" s="615"/>
      <c r="EBS73" s="615"/>
      <c r="EBT73" s="1420"/>
      <c r="EBU73" s="1420"/>
      <c r="EBV73" s="1420"/>
      <c r="EBW73" s="868"/>
      <c r="EBX73" s="615"/>
      <c r="EBY73" s="615"/>
      <c r="EBZ73" s="615"/>
      <c r="ECA73" s="869"/>
      <c r="ECB73" s="615"/>
      <c r="ECC73" s="615"/>
      <c r="ECD73" s="615"/>
      <c r="ECE73" s="615"/>
      <c r="ECF73" s="615"/>
      <c r="ECG73" s="615"/>
      <c r="ECH73" s="615"/>
      <c r="ECI73" s="615"/>
      <c r="ECJ73" s="615"/>
      <c r="ECK73" s="1420"/>
      <c r="ECL73" s="1420"/>
      <c r="ECM73" s="1420"/>
      <c r="ECN73" s="868"/>
      <c r="ECO73" s="615"/>
      <c r="ECP73" s="615"/>
      <c r="ECQ73" s="615"/>
      <c r="ECR73" s="869"/>
      <c r="ECS73" s="615"/>
      <c r="ECT73" s="615"/>
      <c r="ECU73" s="615"/>
      <c r="ECV73" s="615"/>
      <c r="ECW73" s="615"/>
      <c r="ECX73" s="615"/>
      <c r="ECY73" s="615"/>
      <c r="ECZ73" s="615"/>
      <c r="EDA73" s="615"/>
      <c r="EDB73" s="1420"/>
      <c r="EDC73" s="1420"/>
      <c r="EDD73" s="1420"/>
      <c r="EDE73" s="868"/>
      <c r="EDF73" s="615"/>
      <c r="EDG73" s="615"/>
      <c r="EDH73" s="615"/>
      <c r="EDI73" s="869"/>
      <c r="EDJ73" s="615"/>
      <c r="EDK73" s="615"/>
      <c r="EDL73" s="615"/>
      <c r="EDM73" s="615"/>
      <c r="EDN73" s="615"/>
      <c r="EDO73" s="615"/>
      <c r="EDP73" s="615"/>
      <c r="EDQ73" s="615"/>
      <c r="EDR73" s="615"/>
      <c r="EDS73" s="1420"/>
      <c r="EDT73" s="1420"/>
      <c r="EDU73" s="1420"/>
      <c r="EDV73" s="868"/>
      <c r="EDW73" s="615"/>
      <c r="EDX73" s="615"/>
      <c r="EDY73" s="615"/>
      <c r="EDZ73" s="869"/>
      <c r="EEA73" s="615"/>
      <c r="EEB73" s="615"/>
      <c r="EEC73" s="615"/>
      <c r="EED73" s="615"/>
      <c r="EEE73" s="615"/>
      <c r="EEF73" s="615"/>
      <c r="EEG73" s="615"/>
      <c r="EEH73" s="615"/>
      <c r="EEI73" s="615"/>
      <c r="EEJ73" s="1420"/>
      <c r="EEK73" s="1420"/>
      <c r="EEL73" s="1420"/>
      <c r="EEM73" s="868"/>
      <c r="EEN73" s="615"/>
      <c r="EEO73" s="615"/>
      <c r="EEP73" s="615"/>
      <c r="EEQ73" s="869"/>
      <c r="EER73" s="615"/>
      <c r="EES73" s="615"/>
      <c r="EET73" s="615"/>
      <c r="EEU73" s="615"/>
      <c r="EEV73" s="615"/>
      <c r="EEW73" s="615"/>
      <c r="EEX73" s="615"/>
      <c r="EEY73" s="615"/>
      <c r="EEZ73" s="615"/>
      <c r="EFA73" s="1420"/>
      <c r="EFB73" s="1420"/>
      <c r="EFC73" s="1420"/>
      <c r="EFD73" s="868"/>
      <c r="EFE73" s="615"/>
      <c r="EFF73" s="615"/>
      <c r="EFG73" s="615"/>
      <c r="EFH73" s="869"/>
      <c r="EFI73" s="615"/>
      <c r="EFJ73" s="615"/>
      <c r="EFK73" s="615"/>
      <c r="EFL73" s="615"/>
      <c r="EFM73" s="615"/>
      <c r="EFN73" s="615"/>
      <c r="EFO73" s="615"/>
      <c r="EFP73" s="615"/>
      <c r="EFQ73" s="615"/>
      <c r="EFR73" s="1420"/>
      <c r="EFS73" s="1420"/>
      <c r="EFT73" s="1420"/>
      <c r="EFU73" s="868"/>
      <c r="EFV73" s="615"/>
      <c r="EFW73" s="615"/>
      <c r="EFX73" s="615"/>
      <c r="EFY73" s="869"/>
      <c r="EFZ73" s="615"/>
      <c r="EGA73" s="615"/>
      <c r="EGB73" s="615"/>
      <c r="EGC73" s="615"/>
      <c r="EGD73" s="615"/>
      <c r="EGE73" s="615"/>
      <c r="EGF73" s="615"/>
      <c r="EGG73" s="615"/>
      <c r="EGH73" s="615"/>
      <c r="EGI73" s="1420"/>
      <c r="EGJ73" s="1420"/>
      <c r="EGK73" s="1420"/>
      <c r="EGL73" s="868"/>
      <c r="EGM73" s="615"/>
      <c r="EGN73" s="615"/>
      <c r="EGO73" s="615"/>
      <c r="EGP73" s="869"/>
      <c r="EGQ73" s="615"/>
      <c r="EGR73" s="615"/>
      <c r="EGS73" s="615"/>
      <c r="EGT73" s="615"/>
      <c r="EGU73" s="615"/>
      <c r="EGV73" s="615"/>
      <c r="EGW73" s="615"/>
      <c r="EGX73" s="615"/>
      <c r="EGY73" s="615"/>
      <c r="EGZ73" s="1420"/>
      <c r="EHA73" s="1420"/>
      <c r="EHB73" s="1420"/>
      <c r="EHC73" s="868"/>
      <c r="EHD73" s="615"/>
      <c r="EHE73" s="615"/>
      <c r="EHF73" s="615"/>
      <c r="EHG73" s="869"/>
      <c r="EHH73" s="615"/>
      <c r="EHI73" s="615"/>
      <c r="EHJ73" s="615"/>
      <c r="EHK73" s="615"/>
      <c r="EHL73" s="615"/>
      <c r="EHM73" s="615"/>
      <c r="EHN73" s="615"/>
      <c r="EHO73" s="615"/>
      <c r="EHP73" s="615"/>
      <c r="EHQ73" s="1420"/>
      <c r="EHR73" s="1420"/>
      <c r="EHS73" s="1420"/>
      <c r="EHT73" s="868"/>
      <c r="EHU73" s="615"/>
      <c r="EHV73" s="615"/>
      <c r="EHW73" s="615"/>
      <c r="EHX73" s="869"/>
      <c r="EHY73" s="615"/>
      <c r="EHZ73" s="615"/>
      <c r="EIA73" s="615"/>
      <c r="EIB73" s="615"/>
      <c r="EIC73" s="615"/>
      <c r="EID73" s="615"/>
      <c r="EIE73" s="615"/>
      <c r="EIF73" s="615"/>
      <c r="EIG73" s="615"/>
      <c r="EIH73" s="1420"/>
      <c r="EII73" s="1420"/>
      <c r="EIJ73" s="1420"/>
      <c r="EIK73" s="868"/>
      <c r="EIL73" s="615"/>
      <c r="EIM73" s="615"/>
      <c r="EIN73" s="615"/>
      <c r="EIO73" s="869"/>
      <c r="EIP73" s="615"/>
      <c r="EIQ73" s="615"/>
      <c r="EIR73" s="615"/>
      <c r="EIS73" s="615"/>
      <c r="EIT73" s="615"/>
      <c r="EIU73" s="615"/>
      <c r="EIV73" s="615"/>
      <c r="EIW73" s="615"/>
      <c r="EIX73" s="615"/>
      <c r="EIY73" s="1420"/>
      <c r="EIZ73" s="1420"/>
      <c r="EJA73" s="1420"/>
      <c r="EJB73" s="868"/>
      <c r="EJC73" s="615"/>
      <c r="EJD73" s="615"/>
      <c r="EJE73" s="615"/>
      <c r="EJF73" s="869"/>
      <c r="EJG73" s="615"/>
      <c r="EJH73" s="615"/>
      <c r="EJI73" s="615"/>
      <c r="EJJ73" s="615"/>
      <c r="EJK73" s="615"/>
      <c r="EJL73" s="615"/>
      <c r="EJM73" s="615"/>
      <c r="EJN73" s="615"/>
      <c r="EJO73" s="615"/>
      <c r="EJP73" s="1420"/>
      <c r="EJQ73" s="1420"/>
      <c r="EJR73" s="1420"/>
      <c r="EJS73" s="868"/>
      <c r="EJT73" s="615"/>
      <c r="EJU73" s="615"/>
      <c r="EJV73" s="615"/>
      <c r="EJW73" s="869"/>
      <c r="EJX73" s="615"/>
      <c r="EJY73" s="615"/>
      <c r="EJZ73" s="615"/>
      <c r="EKA73" s="615"/>
      <c r="EKB73" s="615"/>
      <c r="EKC73" s="615"/>
      <c r="EKD73" s="615"/>
      <c r="EKE73" s="615"/>
      <c r="EKF73" s="615"/>
      <c r="EKG73" s="1420"/>
      <c r="EKH73" s="1420"/>
      <c r="EKI73" s="1420"/>
      <c r="EKJ73" s="868"/>
      <c r="EKK73" s="615"/>
      <c r="EKL73" s="615"/>
      <c r="EKM73" s="615"/>
      <c r="EKN73" s="869"/>
      <c r="EKO73" s="615"/>
      <c r="EKP73" s="615"/>
      <c r="EKQ73" s="615"/>
      <c r="EKR73" s="615"/>
      <c r="EKS73" s="615"/>
      <c r="EKT73" s="615"/>
      <c r="EKU73" s="615"/>
      <c r="EKV73" s="615"/>
      <c r="EKW73" s="615"/>
      <c r="EKX73" s="1420"/>
      <c r="EKY73" s="1420"/>
      <c r="EKZ73" s="1420"/>
      <c r="ELA73" s="868"/>
      <c r="ELB73" s="615"/>
      <c r="ELC73" s="615"/>
      <c r="ELD73" s="615"/>
      <c r="ELE73" s="869"/>
      <c r="ELF73" s="615"/>
      <c r="ELG73" s="615"/>
      <c r="ELH73" s="615"/>
      <c r="ELI73" s="615"/>
      <c r="ELJ73" s="615"/>
      <c r="ELK73" s="615"/>
      <c r="ELL73" s="615"/>
      <c r="ELM73" s="615"/>
      <c r="ELN73" s="615"/>
      <c r="ELO73" s="1420"/>
      <c r="ELP73" s="1420"/>
      <c r="ELQ73" s="1420"/>
      <c r="ELR73" s="868"/>
      <c r="ELS73" s="615"/>
      <c r="ELT73" s="615"/>
      <c r="ELU73" s="615"/>
      <c r="ELV73" s="869"/>
      <c r="ELW73" s="615"/>
      <c r="ELX73" s="615"/>
      <c r="ELY73" s="615"/>
      <c r="ELZ73" s="615"/>
      <c r="EMA73" s="615"/>
      <c r="EMB73" s="615"/>
      <c r="EMC73" s="615"/>
      <c r="EMD73" s="615"/>
      <c r="EME73" s="615"/>
      <c r="EMF73" s="1420"/>
      <c r="EMG73" s="1420"/>
      <c r="EMH73" s="1420"/>
      <c r="EMI73" s="868"/>
      <c r="EMJ73" s="615"/>
      <c r="EMK73" s="615"/>
      <c r="EML73" s="615"/>
      <c r="EMM73" s="869"/>
      <c r="EMN73" s="615"/>
      <c r="EMO73" s="615"/>
      <c r="EMP73" s="615"/>
      <c r="EMQ73" s="615"/>
      <c r="EMR73" s="615"/>
      <c r="EMS73" s="615"/>
      <c r="EMT73" s="615"/>
      <c r="EMU73" s="615"/>
      <c r="EMV73" s="615"/>
      <c r="EMW73" s="1420"/>
      <c r="EMX73" s="1420"/>
      <c r="EMY73" s="1420"/>
      <c r="EMZ73" s="868"/>
      <c r="ENA73" s="615"/>
      <c r="ENB73" s="615"/>
      <c r="ENC73" s="615"/>
      <c r="END73" s="869"/>
      <c r="ENE73" s="615"/>
      <c r="ENF73" s="615"/>
      <c r="ENG73" s="615"/>
      <c r="ENH73" s="615"/>
      <c r="ENI73" s="615"/>
      <c r="ENJ73" s="615"/>
      <c r="ENK73" s="615"/>
      <c r="ENL73" s="615"/>
      <c r="ENM73" s="615"/>
      <c r="ENN73" s="1420"/>
      <c r="ENO73" s="1420"/>
      <c r="ENP73" s="1420"/>
      <c r="ENQ73" s="868"/>
      <c r="ENR73" s="615"/>
      <c r="ENS73" s="615"/>
      <c r="ENT73" s="615"/>
      <c r="ENU73" s="869"/>
      <c r="ENV73" s="615"/>
      <c r="ENW73" s="615"/>
      <c r="ENX73" s="615"/>
      <c r="ENY73" s="615"/>
      <c r="ENZ73" s="615"/>
      <c r="EOA73" s="615"/>
      <c r="EOB73" s="615"/>
      <c r="EOC73" s="615"/>
      <c r="EOD73" s="615"/>
      <c r="EOE73" s="1420"/>
      <c r="EOF73" s="1420"/>
      <c r="EOG73" s="1420"/>
      <c r="EOH73" s="868"/>
      <c r="EOI73" s="615"/>
      <c r="EOJ73" s="615"/>
      <c r="EOK73" s="615"/>
      <c r="EOL73" s="869"/>
      <c r="EOM73" s="615"/>
      <c r="EON73" s="615"/>
      <c r="EOO73" s="615"/>
      <c r="EOP73" s="615"/>
      <c r="EOQ73" s="615"/>
      <c r="EOR73" s="615"/>
      <c r="EOS73" s="615"/>
      <c r="EOT73" s="615"/>
      <c r="EOU73" s="615"/>
      <c r="EOV73" s="1420"/>
      <c r="EOW73" s="1420"/>
      <c r="EOX73" s="1420"/>
      <c r="EOY73" s="868"/>
      <c r="EOZ73" s="615"/>
      <c r="EPA73" s="615"/>
      <c r="EPB73" s="615"/>
      <c r="EPC73" s="869"/>
      <c r="EPD73" s="615"/>
      <c r="EPE73" s="615"/>
      <c r="EPF73" s="615"/>
      <c r="EPG73" s="615"/>
      <c r="EPH73" s="615"/>
      <c r="EPI73" s="615"/>
      <c r="EPJ73" s="615"/>
      <c r="EPK73" s="615"/>
      <c r="EPL73" s="615"/>
      <c r="EPM73" s="1420"/>
      <c r="EPN73" s="1420"/>
      <c r="EPO73" s="1420"/>
      <c r="EPP73" s="868"/>
      <c r="EPQ73" s="615"/>
      <c r="EPR73" s="615"/>
      <c r="EPS73" s="615"/>
      <c r="EPT73" s="869"/>
      <c r="EPU73" s="615"/>
      <c r="EPV73" s="615"/>
      <c r="EPW73" s="615"/>
      <c r="EPX73" s="615"/>
      <c r="EPY73" s="615"/>
      <c r="EPZ73" s="615"/>
      <c r="EQA73" s="615"/>
      <c r="EQB73" s="615"/>
      <c r="EQC73" s="615"/>
      <c r="EQD73" s="1420"/>
      <c r="EQE73" s="1420"/>
      <c r="EQF73" s="1420"/>
      <c r="EQG73" s="868"/>
      <c r="EQH73" s="615"/>
      <c r="EQI73" s="615"/>
      <c r="EQJ73" s="615"/>
      <c r="EQK73" s="869"/>
      <c r="EQL73" s="615"/>
      <c r="EQM73" s="615"/>
      <c r="EQN73" s="615"/>
      <c r="EQO73" s="615"/>
      <c r="EQP73" s="615"/>
      <c r="EQQ73" s="615"/>
      <c r="EQR73" s="615"/>
      <c r="EQS73" s="615"/>
      <c r="EQT73" s="615"/>
      <c r="EQU73" s="1420"/>
      <c r="EQV73" s="1420"/>
      <c r="EQW73" s="1420"/>
      <c r="EQX73" s="868"/>
      <c r="EQY73" s="615"/>
      <c r="EQZ73" s="615"/>
      <c r="ERA73" s="615"/>
      <c r="ERB73" s="869"/>
      <c r="ERC73" s="615"/>
      <c r="ERD73" s="615"/>
      <c r="ERE73" s="615"/>
      <c r="ERF73" s="615"/>
      <c r="ERG73" s="615"/>
      <c r="ERH73" s="615"/>
      <c r="ERI73" s="615"/>
      <c r="ERJ73" s="615"/>
      <c r="ERK73" s="615"/>
      <c r="ERL73" s="1420"/>
      <c r="ERM73" s="1420"/>
      <c r="ERN73" s="1420"/>
      <c r="ERO73" s="868"/>
      <c r="ERP73" s="615"/>
      <c r="ERQ73" s="615"/>
      <c r="ERR73" s="615"/>
      <c r="ERS73" s="869"/>
      <c r="ERT73" s="615"/>
      <c r="ERU73" s="615"/>
      <c r="ERV73" s="615"/>
      <c r="ERW73" s="615"/>
      <c r="ERX73" s="615"/>
      <c r="ERY73" s="615"/>
      <c r="ERZ73" s="615"/>
      <c r="ESA73" s="615"/>
      <c r="ESB73" s="615"/>
      <c r="ESC73" s="1420"/>
      <c r="ESD73" s="1420"/>
      <c r="ESE73" s="1420"/>
      <c r="ESF73" s="868"/>
      <c r="ESG73" s="615"/>
      <c r="ESH73" s="615"/>
      <c r="ESI73" s="615"/>
      <c r="ESJ73" s="869"/>
      <c r="ESK73" s="615"/>
      <c r="ESL73" s="615"/>
      <c r="ESM73" s="615"/>
      <c r="ESN73" s="615"/>
      <c r="ESO73" s="615"/>
      <c r="ESP73" s="615"/>
      <c r="ESQ73" s="615"/>
      <c r="ESR73" s="615"/>
      <c r="ESS73" s="615"/>
      <c r="EST73" s="1420"/>
      <c r="ESU73" s="1420"/>
      <c r="ESV73" s="1420"/>
      <c r="ESW73" s="868"/>
      <c r="ESX73" s="615"/>
      <c r="ESY73" s="615"/>
      <c r="ESZ73" s="615"/>
      <c r="ETA73" s="869"/>
      <c r="ETB73" s="615"/>
      <c r="ETC73" s="615"/>
      <c r="ETD73" s="615"/>
      <c r="ETE73" s="615"/>
      <c r="ETF73" s="615"/>
      <c r="ETG73" s="615"/>
      <c r="ETH73" s="615"/>
      <c r="ETI73" s="615"/>
      <c r="ETJ73" s="615"/>
      <c r="ETK73" s="1420"/>
      <c r="ETL73" s="1420"/>
      <c r="ETM73" s="1420"/>
      <c r="ETN73" s="868"/>
      <c r="ETO73" s="615"/>
      <c r="ETP73" s="615"/>
      <c r="ETQ73" s="615"/>
      <c r="ETR73" s="869"/>
      <c r="ETS73" s="615"/>
      <c r="ETT73" s="615"/>
      <c r="ETU73" s="615"/>
      <c r="ETV73" s="615"/>
      <c r="ETW73" s="615"/>
      <c r="ETX73" s="615"/>
      <c r="ETY73" s="615"/>
      <c r="ETZ73" s="615"/>
      <c r="EUA73" s="615"/>
      <c r="EUB73" s="1420"/>
      <c r="EUC73" s="1420"/>
      <c r="EUD73" s="1420"/>
      <c r="EUE73" s="868"/>
      <c r="EUF73" s="615"/>
      <c r="EUG73" s="615"/>
      <c r="EUH73" s="615"/>
      <c r="EUI73" s="869"/>
      <c r="EUJ73" s="615"/>
      <c r="EUK73" s="615"/>
      <c r="EUL73" s="615"/>
      <c r="EUM73" s="615"/>
      <c r="EUN73" s="615"/>
      <c r="EUO73" s="615"/>
      <c r="EUP73" s="615"/>
      <c r="EUQ73" s="615"/>
      <c r="EUR73" s="615"/>
      <c r="EUS73" s="1420"/>
      <c r="EUT73" s="1420"/>
      <c r="EUU73" s="1420"/>
      <c r="EUV73" s="868"/>
      <c r="EUW73" s="615"/>
      <c r="EUX73" s="615"/>
      <c r="EUY73" s="615"/>
      <c r="EUZ73" s="869"/>
      <c r="EVA73" s="615"/>
      <c r="EVB73" s="615"/>
      <c r="EVC73" s="615"/>
      <c r="EVD73" s="615"/>
      <c r="EVE73" s="615"/>
      <c r="EVF73" s="615"/>
      <c r="EVG73" s="615"/>
      <c r="EVH73" s="615"/>
      <c r="EVI73" s="615"/>
      <c r="EVJ73" s="1420"/>
      <c r="EVK73" s="1420"/>
      <c r="EVL73" s="1420"/>
      <c r="EVM73" s="868"/>
      <c r="EVN73" s="615"/>
      <c r="EVO73" s="615"/>
      <c r="EVP73" s="615"/>
      <c r="EVQ73" s="869"/>
      <c r="EVR73" s="615"/>
      <c r="EVS73" s="615"/>
      <c r="EVT73" s="615"/>
      <c r="EVU73" s="615"/>
      <c r="EVV73" s="615"/>
      <c r="EVW73" s="615"/>
      <c r="EVX73" s="615"/>
      <c r="EVY73" s="615"/>
      <c r="EVZ73" s="615"/>
      <c r="EWA73" s="1420"/>
      <c r="EWB73" s="1420"/>
      <c r="EWC73" s="1420"/>
      <c r="EWD73" s="868"/>
      <c r="EWE73" s="615"/>
      <c r="EWF73" s="615"/>
      <c r="EWG73" s="615"/>
      <c r="EWH73" s="869"/>
      <c r="EWI73" s="615"/>
      <c r="EWJ73" s="615"/>
      <c r="EWK73" s="615"/>
      <c r="EWL73" s="615"/>
      <c r="EWM73" s="615"/>
      <c r="EWN73" s="615"/>
      <c r="EWO73" s="615"/>
      <c r="EWP73" s="615"/>
      <c r="EWQ73" s="615"/>
      <c r="EWR73" s="1420"/>
      <c r="EWS73" s="1420"/>
      <c r="EWT73" s="1420"/>
      <c r="EWU73" s="868"/>
      <c r="EWV73" s="615"/>
      <c r="EWW73" s="615"/>
      <c r="EWX73" s="615"/>
      <c r="EWY73" s="869"/>
      <c r="EWZ73" s="615"/>
      <c r="EXA73" s="615"/>
      <c r="EXB73" s="615"/>
      <c r="EXC73" s="615"/>
      <c r="EXD73" s="615"/>
      <c r="EXE73" s="615"/>
      <c r="EXF73" s="615"/>
      <c r="EXG73" s="615"/>
      <c r="EXH73" s="615"/>
      <c r="EXI73" s="1420"/>
      <c r="EXJ73" s="1420"/>
      <c r="EXK73" s="1420"/>
      <c r="EXL73" s="868"/>
      <c r="EXM73" s="615"/>
      <c r="EXN73" s="615"/>
      <c r="EXO73" s="615"/>
      <c r="EXP73" s="869"/>
      <c r="EXQ73" s="615"/>
      <c r="EXR73" s="615"/>
      <c r="EXS73" s="615"/>
      <c r="EXT73" s="615"/>
      <c r="EXU73" s="615"/>
      <c r="EXV73" s="615"/>
      <c r="EXW73" s="615"/>
      <c r="EXX73" s="615"/>
      <c r="EXY73" s="615"/>
      <c r="EXZ73" s="1420"/>
      <c r="EYA73" s="1420"/>
      <c r="EYB73" s="1420"/>
      <c r="EYC73" s="868"/>
      <c r="EYD73" s="615"/>
      <c r="EYE73" s="615"/>
      <c r="EYF73" s="615"/>
      <c r="EYG73" s="869"/>
      <c r="EYH73" s="615"/>
      <c r="EYI73" s="615"/>
      <c r="EYJ73" s="615"/>
      <c r="EYK73" s="615"/>
      <c r="EYL73" s="615"/>
      <c r="EYM73" s="615"/>
      <c r="EYN73" s="615"/>
      <c r="EYO73" s="615"/>
      <c r="EYP73" s="615"/>
      <c r="EYQ73" s="1420"/>
      <c r="EYR73" s="1420"/>
      <c r="EYS73" s="1420"/>
      <c r="EYT73" s="868"/>
      <c r="EYU73" s="615"/>
      <c r="EYV73" s="615"/>
      <c r="EYW73" s="615"/>
      <c r="EYX73" s="869"/>
      <c r="EYY73" s="615"/>
      <c r="EYZ73" s="615"/>
      <c r="EZA73" s="615"/>
      <c r="EZB73" s="615"/>
      <c r="EZC73" s="615"/>
      <c r="EZD73" s="615"/>
      <c r="EZE73" s="615"/>
      <c r="EZF73" s="615"/>
      <c r="EZG73" s="615"/>
      <c r="EZH73" s="1420"/>
      <c r="EZI73" s="1420"/>
      <c r="EZJ73" s="1420"/>
      <c r="EZK73" s="868"/>
      <c r="EZL73" s="615"/>
      <c r="EZM73" s="615"/>
      <c r="EZN73" s="615"/>
      <c r="EZO73" s="869"/>
      <c r="EZP73" s="615"/>
      <c r="EZQ73" s="615"/>
      <c r="EZR73" s="615"/>
      <c r="EZS73" s="615"/>
      <c r="EZT73" s="615"/>
      <c r="EZU73" s="615"/>
      <c r="EZV73" s="615"/>
      <c r="EZW73" s="615"/>
      <c r="EZX73" s="615"/>
      <c r="EZY73" s="1420"/>
      <c r="EZZ73" s="1420"/>
      <c r="FAA73" s="1420"/>
      <c r="FAB73" s="868"/>
      <c r="FAC73" s="615"/>
      <c r="FAD73" s="615"/>
      <c r="FAE73" s="615"/>
      <c r="FAF73" s="869"/>
      <c r="FAG73" s="615"/>
      <c r="FAH73" s="615"/>
      <c r="FAI73" s="615"/>
      <c r="FAJ73" s="615"/>
      <c r="FAK73" s="615"/>
      <c r="FAL73" s="615"/>
      <c r="FAM73" s="615"/>
      <c r="FAN73" s="615"/>
      <c r="FAO73" s="615"/>
      <c r="FAP73" s="1420"/>
      <c r="FAQ73" s="1420"/>
      <c r="FAR73" s="1420"/>
      <c r="FAS73" s="868"/>
      <c r="FAT73" s="615"/>
      <c r="FAU73" s="615"/>
      <c r="FAV73" s="615"/>
      <c r="FAW73" s="869"/>
      <c r="FAX73" s="615"/>
      <c r="FAY73" s="615"/>
      <c r="FAZ73" s="615"/>
      <c r="FBA73" s="615"/>
      <c r="FBB73" s="615"/>
      <c r="FBC73" s="615"/>
      <c r="FBD73" s="615"/>
      <c r="FBE73" s="615"/>
      <c r="FBF73" s="615"/>
      <c r="FBG73" s="1420"/>
      <c r="FBH73" s="1420"/>
      <c r="FBI73" s="1420"/>
      <c r="FBJ73" s="868"/>
      <c r="FBK73" s="615"/>
      <c r="FBL73" s="615"/>
      <c r="FBM73" s="615"/>
      <c r="FBN73" s="869"/>
      <c r="FBO73" s="615"/>
      <c r="FBP73" s="615"/>
      <c r="FBQ73" s="615"/>
      <c r="FBR73" s="615"/>
      <c r="FBS73" s="615"/>
      <c r="FBT73" s="615"/>
      <c r="FBU73" s="615"/>
      <c r="FBV73" s="615"/>
      <c r="FBW73" s="615"/>
      <c r="FBX73" s="1420"/>
      <c r="FBY73" s="1420"/>
      <c r="FBZ73" s="1420"/>
      <c r="FCA73" s="868"/>
      <c r="FCB73" s="615"/>
      <c r="FCC73" s="615"/>
      <c r="FCD73" s="615"/>
      <c r="FCE73" s="869"/>
      <c r="FCF73" s="615"/>
      <c r="FCG73" s="615"/>
      <c r="FCH73" s="615"/>
      <c r="FCI73" s="615"/>
      <c r="FCJ73" s="615"/>
      <c r="FCK73" s="615"/>
      <c r="FCL73" s="615"/>
      <c r="FCM73" s="615"/>
      <c r="FCN73" s="615"/>
      <c r="FCO73" s="1420"/>
      <c r="FCP73" s="1420"/>
      <c r="FCQ73" s="1420"/>
      <c r="FCR73" s="868"/>
      <c r="FCS73" s="615"/>
      <c r="FCT73" s="615"/>
      <c r="FCU73" s="615"/>
      <c r="FCV73" s="869"/>
      <c r="FCW73" s="615"/>
      <c r="FCX73" s="615"/>
      <c r="FCY73" s="615"/>
      <c r="FCZ73" s="615"/>
      <c r="FDA73" s="615"/>
      <c r="FDB73" s="615"/>
      <c r="FDC73" s="615"/>
      <c r="FDD73" s="615"/>
      <c r="FDE73" s="615"/>
      <c r="FDF73" s="1420"/>
      <c r="FDG73" s="1420"/>
      <c r="FDH73" s="1420"/>
      <c r="FDI73" s="868"/>
      <c r="FDJ73" s="615"/>
      <c r="FDK73" s="615"/>
      <c r="FDL73" s="615"/>
      <c r="FDM73" s="869"/>
      <c r="FDN73" s="615"/>
      <c r="FDO73" s="615"/>
      <c r="FDP73" s="615"/>
      <c r="FDQ73" s="615"/>
      <c r="FDR73" s="615"/>
      <c r="FDS73" s="615"/>
      <c r="FDT73" s="615"/>
      <c r="FDU73" s="615"/>
      <c r="FDV73" s="615"/>
      <c r="FDW73" s="1420"/>
      <c r="FDX73" s="1420"/>
      <c r="FDY73" s="1420"/>
      <c r="FDZ73" s="868"/>
      <c r="FEA73" s="615"/>
      <c r="FEB73" s="615"/>
      <c r="FEC73" s="615"/>
      <c r="FED73" s="869"/>
      <c r="FEE73" s="615"/>
      <c r="FEF73" s="615"/>
      <c r="FEG73" s="615"/>
      <c r="FEH73" s="615"/>
      <c r="FEI73" s="615"/>
      <c r="FEJ73" s="615"/>
      <c r="FEK73" s="615"/>
      <c r="FEL73" s="615"/>
      <c r="FEM73" s="615"/>
      <c r="FEN73" s="1420"/>
      <c r="FEO73" s="1420"/>
      <c r="FEP73" s="1420"/>
      <c r="FEQ73" s="868"/>
      <c r="FER73" s="615"/>
      <c r="FES73" s="615"/>
      <c r="FET73" s="615"/>
      <c r="FEU73" s="869"/>
      <c r="FEV73" s="615"/>
      <c r="FEW73" s="615"/>
      <c r="FEX73" s="615"/>
      <c r="FEY73" s="615"/>
      <c r="FEZ73" s="615"/>
      <c r="FFA73" s="615"/>
      <c r="FFB73" s="615"/>
      <c r="FFC73" s="615"/>
      <c r="FFD73" s="615"/>
      <c r="FFE73" s="1420"/>
      <c r="FFF73" s="1420"/>
      <c r="FFG73" s="1420"/>
      <c r="FFH73" s="868"/>
      <c r="FFI73" s="615"/>
      <c r="FFJ73" s="615"/>
      <c r="FFK73" s="615"/>
      <c r="FFL73" s="869"/>
      <c r="FFM73" s="615"/>
      <c r="FFN73" s="615"/>
      <c r="FFO73" s="615"/>
      <c r="FFP73" s="615"/>
      <c r="FFQ73" s="615"/>
      <c r="FFR73" s="615"/>
      <c r="FFS73" s="615"/>
      <c r="FFT73" s="615"/>
      <c r="FFU73" s="615"/>
      <c r="FFV73" s="1420"/>
      <c r="FFW73" s="1420"/>
      <c r="FFX73" s="1420"/>
      <c r="FFY73" s="868"/>
      <c r="FFZ73" s="615"/>
      <c r="FGA73" s="615"/>
      <c r="FGB73" s="615"/>
      <c r="FGC73" s="869"/>
      <c r="FGD73" s="615"/>
      <c r="FGE73" s="615"/>
      <c r="FGF73" s="615"/>
      <c r="FGG73" s="615"/>
      <c r="FGH73" s="615"/>
      <c r="FGI73" s="615"/>
      <c r="FGJ73" s="615"/>
      <c r="FGK73" s="615"/>
      <c r="FGL73" s="615"/>
      <c r="FGM73" s="1420"/>
      <c r="FGN73" s="1420"/>
      <c r="FGO73" s="1420"/>
      <c r="FGP73" s="868"/>
      <c r="FGQ73" s="615"/>
      <c r="FGR73" s="615"/>
      <c r="FGS73" s="615"/>
      <c r="FGT73" s="869"/>
      <c r="FGU73" s="615"/>
      <c r="FGV73" s="615"/>
      <c r="FGW73" s="615"/>
      <c r="FGX73" s="615"/>
      <c r="FGY73" s="615"/>
      <c r="FGZ73" s="615"/>
      <c r="FHA73" s="615"/>
      <c r="FHB73" s="615"/>
      <c r="FHC73" s="615"/>
      <c r="FHD73" s="1420"/>
      <c r="FHE73" s="1420"/>
      <c r="FHF73" s="1420"/>
      <c r="FHG73" s="868"/>
      <c r="FHH73" s="615"/>
      <c r="FHI73" s="615"/>
      <c r="FHJ73" s="615"/>
      <c r="FHK73" s="869"/>
      <c r="FHL73" s="615"/>
      <c r="FHM73" s="615"/>
      <c r="FHN73" s="615"/>
      <c r="FHO73" s="615"/>
      <c r="FHP73" s="615"/>
      <c r="FHQ73" s="615"/>
      <c r="FHR73" s="615"/>
      <c r="FHS73" s="615"/>
      <c r="FHT73" s="615"/>
      <c r="FHU73" s="1420"/>
      <c r="FHV73" s="1420"/>
      <c r="FHW73" s="1420"/>
      <c r="FHX73" s="868"/>
      <c r="FHY73" s="615"/>
      <c r="FHZ73" s="615"/>
      <c r="FIA73" s="615"/>
      <c r="FIB73" s="869"/>
      <c r="FIC73" s="615"/>
      <c r="FID73" s="615"/>
      <c r="FIE73" s="615"/>
      <c r="FIF73" s="615"/>
      <c r="FIG73" s="615"/>
      <c r="FIH73" s="615"/>
      <c r="FII73" s="615"/>
      <c r="FIJ73" s="615"/>
      <c r="FIK73" s="615"/>
      <c r="FIL73" s="1420"/>
      <c r="FIM73" s="1420"/>
      <c r="FIN73" s="1420"/>
      <c r="FIO73" s="868"/>
      <c r="FIP73" s="615"/>
      <c r="FIQ73" s="615"/>
      <c r="FIR73" s="615"/>
      <c r="FIS73" s="869"/>
      <c r="FIT73" s="615"/>
      <c r="FIU73" s="615"/>
      <c r="FIV73" s="615"/>
      <c r="FIW73" s="615"/>
      <c r="FIX73" s="615"/>
      <c r="FIY73" s="615"/>
      <c r="FIZ73" s="615"/>
      <c r="FJA73" s="615"/>
      <c r="FJB73" s="615"/>
      <c r="FJC73" s="1420"/>
      <c r="FJD73" s="1420"/>
      <c r="FJE73" s="1420"/>
      <c r="FJF73" s="868"/>
      <c r="FJG73" s="615"/>
      <c r="FJH73" s="615"/>
      <c r="FJI73" s="615"/>
      <c r="FJJ73" s="869"/>
      <c r="FJK73" s="615"/>
      <c r="FJL73" s="615"/>
      <c r="FJM73" s="615"/>
      <c r="FJN73" s="615"/>
      <c r="FJO73" s="615"/>
      <c r="FJP73" s="615"/>
      <c r="FJQ73" s="615"/>
      <c r="FJR73" s="615"/>
      <c r="FJS73" s="615"/>
      <c r="FJT73" s="1420"/>
      <c r="FJU73" s="1420"/>
      <c r="FJV73" s="1420"/>
      <c r="FJW73" s="868"/>
      <c r="FJX73" s="615"/>
      <c r="FJY73" s="615"/>
      <c r="FJZ73" s="615"/>
      <c r="FKA73" s="869"/>
      <c r="FKB73" s="615"/>
      <c r="FKC73" s="615"/>
      <c r="FKD73" s="615"/>
      <c r="FKE73" s="615"/>
      <c r="FKF73" s="615"/>
      <c r="FKG73" s="615"/>
      <c r="FKH73" s="615"/>
      <c r="FKI73" s="615"/>
      <c r="FKJ73" s="615"/>
      <c r="FKK73" s="1420"/>
      <c r="FKL73" s="1420"/>
      <c r="FKM73" s="1420"/>
      <c r="FKN73" s="868"/>
      <c r="FKO73" s="615"/>
      <c r="FKP73" s="615"/>
      <c r="FKQ73" s="615"/>
      <c r="FKR73" s="869"/>
      <c r="FKS73" s="615"/>
      <c r="FKT73" s="615"/>
      <c r="FKU73" s="615"/>
      <c r="FKV73" s="615"/>
      <c r="FKW73" s="615"/>
      <c r="FKX73" s="615"/>
      <c r="FKY73" s="615"/>
      <c r="FKZ73" s="615"/>
      <c r="FLA73" s="615"/>
      <c r="FLB73" s="1420"/>
      <c r="FLC73" s="1420"/>
      <c r="FLD73" s="1420"/>
      <c r="FLE73" s="868"/>
      <c r="FLF73" s="615"/>
      <c r="FLG73" s="615"/>
      <c r="FLH73" s="615"/>
      <c r="FLI73" s="869"/>
      <c r="FLJ73" s="615"/>
      <c r="FLK73" s="615"/>
      <c r="FLL73" s="615"/>
      <c r="FLM73" s="615"/>
      <c r="FLN73" s="615"/>
      <c r="FLO73" s="615"/>
      <c r="FLP73" s="615"/>
      <c r="FLQ73" s="615"/>
      <c r="FLR73" s="615"/>
      <c r="FLS73" s="1420"/>
      <c r="FLT73" s="1420"/>
      <c r="FLU73" s="1420"/>
      <c r="FLV73" s="868"/>
      <c r="FLW73" s="615"/>
      <c r="FLX73" s="615"/>
      <c r="FLY73" s="615"/>
      <c r="FLZ73" s="869"/>
      <c r="FMA73" s="615"/>
      <c r="FMB73" s="615"/>
      <c r="FMC73" s="615"/>
      <c r="FMD73" s="615"/>
      <c r="FME73" s="615"/>
      <c r="FMF73" s="615"/>
      <c r="FMG73" s="615"/>
      <c r="FMH73" s="615"/>
      <c r="FMI73" s="615"/>
      <c r="FMJ73" s="1420"/>
      <c r="FMK73" s="1420"/>
      <c r="FML73" s="1420"/>
      <c r="FMM73" s="868"/>
      <c r="FMN73" s="615"/>
      <c r="FMO73" s="615"/>
      <c r="FMP73" s="615"/>
      <c r="FMQ73" s="869"/>
      <c r="FMR73" s="615"/>
      <c r="FMS73" s="615"/>
      <c r="FMT73" s="615"/>
      <c r="FMU73" s="615"/>
      <c r="FMV73" s="615"/>
      <c r="FMW73" s="615"/>
      <c r="FMX73" s="615"/>
      <c r="FMY73" s="615"/>
      <c r="FMZ73" s="615"/>
      <c r="FNA73" s="1420"/>
      <c r="FNB73" s="1420"/>
      <c r="FNC73" s="1420"/>
      <c r="FND73" s="868"/>
      <c r="FNE73" s="615"/>
      <c r="FNF73" s="615"/>
      <c r="FNG73" s="615"/>
      <c r="FNH73" s="869"/>
      <c r="FNI73" s="615"/>
      <c r="FNJ73" s="615"/>
      <c r="FNK73" s="615"/>
      <c r="FNL73" s="615"/>
      <c r="FNM73" s="615"/>
      <c r="FNN73" s="615"/>
      <c r="FNO73" s="615"/>
      <c r="FNP73" s="615"/>
      <c r="FNQ73" s="615"/>
      <c r="FNR73" s="1420"/>
      <c r="FNS73" s="1420"/>
      <c r="FNT73" s="1420"/>
      <c r="FNU73" s="868"/>
      <c r="FNV73" s="615"/>
      <c r="FNW73" s="615"/>
      <c r="FNX73" s="615"/>
      <c r="FNY73" s="869"/>
      <c r="FNZ73" s="615"/>
      <c r="FOA73" s="615"/>
      <c r="FOB73" s="615"/>
      <c r="FOC73" s="615"/>
      <c r="FOD73" s="615"/>
      <c r="FOE73" s="615"/>
      <c r="FOF73" s="615"/>
      <c r="FOG73" s="615"/>
      <c r="FOH73" s="615"/>
      <c r="FOI73" s="1420"/>
      <c r="FOJ73" s="1420"/>
      <c r="FOK73" s="1420"/>
      <c r="FOL73" s="868"/>
      <c r="FOM73" s="615"/>
      <c r="FON73" s="615"/>
      <c r="FOO73" s="615"/>
      <c r="FOP73" s="869"/>
      <c r="FOQ73" s="615"/>
      <c r="FOR73" s="615"/>
      <c r="FOS73" s="615"/>
      <c r="FOT73" s="615"/>
      <c r="FOU73" s="615"/>
      <c r="FOV73" s="615"/>
      <c r="FOW73" s="615"/>
      <c r="FOX73" s="615"/>
      <c r="FOY73" s="615"/>
      <c r="FOZ73" s="1420"/>
      <c r="FPA73" s="1420"/>
      <c r="FPB73" s="1420"/>
      <c r="FPC73" s="868"/>
      <c r="FPD73" s="615"/>
      <c r="FPE73" s="615"/>
      <c r="FPF73" s="615"/>
      <c r="FPG73" s="869"/>
      <c r="FPH73" s="615"/>
      <c r="FPI73" s="615"/>
      <c r="FPJ73" s="615"/>
      <c r="FPK73" s="615"/>
      <c r="FPL73" s="615"/>
      <c r="FPM73" s="615"/>
      <c r="FPN73" s="615"/>
      <c r="FPO73" s="615"/>
      <c r="FPP73" s="615"/>
      <c r="FPQ73" s="1420"/>
      <c r="FPR73" s="1420"/>
      <c r="FPS73" s="1420"/>
      <c r="FPT73" s="868"/>
      <c r="FPU73" s="615"/>
      <c r="FPV73" s="615"/>
      <c r="FPW73" s="615"/>
      <c r="FPX73" s="869"/>
      <c r="FPY73" s="615"/>
      <c r="FPZ73" s="615"/>
      <c r="FQA73" s="615"/>
      <c r="FQB73" s="615"/>
      <c r="FQC73" s="615"/>
      <c r="FQD73" s="615"/>
      <c r="FQE73" s="615"/>
      <c r="FQF73" s="615"/>
      <c r="FQG73" s="615"/>
      <c r="FQH73" s="1420"/>
      <c r="FQI73" s="1420"/>
      <c r="FQJ73" s="1420"/>
      <c r="FQK73" s="868"/>
      <c r="FQL73" s="615"/>
      <c r="FQM73" s="615"/>
      <c r="FQN73" s="615"/>
      <c r="FQO73" s="869"/>
      <c r="FQP73" s="615"/>
      <c r="FQQ73" s="615"/>
      <c r="FQR73" s="615"/>
      <c r="FQS73" s="615"/>
      <c r="FQT73" s="615"/>
      <c r="FQU73" s="615"/>
      <c r="FQV73" s="615"/>
      <c r="FQW73" s="615"/>
      <c r="FQX73" s="615"/>
      <c r="FQY73" s="1420"/>
      <c r="FQZ73" s="1420"/>
      <c r="FRA73" s="1420"/>
      <c r="FRB73" s="868"/>
      <c r="FRC73" s="615"/>
      <c r="FRD73" s="615"/>
      <c r="FRE73" s="615"/>
      <c r="FRF73" s="869"/>
      <c r="FRG73" s="615"/>
      <c r="FRH73" s="615"/>
      <c r="FRI73" s="615"/>
      <c r="FRJ73" s="615"/>
      <c r="FRK73" s="615"/>
      <c r="FRL73" s="615"/>
      <c r="FRM73" s="615"/>
      <c r="FRN73" s="615"/>
      <c r="FRO73" s="615"/>
      <c r="FRP73" s="1420"/>
      <c r="FRQ73" s="1420"/>
      <c r="FRR73" s="1420"/>
      <c r="FRS73" s="868"/>
      <c r="FRT73" s="615"/>
      <c r="FRU73" s="615"/>
      <c r="FRV73" s="615"/>
      <c r="FRW73" s="869"/>
      <c r="FRX73" s="615"/>
      <c r="FRY73" s="615"/>
      <c r="FRZ73" s="615"/>
      <c r="FSA73" s="615"/>
      <c r="FSB73" s="615"/>
      <c r="FSC73" s="615"/>
      <c r="FSD73" s="615"/>
      <c r="FSE73" s="615"/>
      <c r="FSF73" s="615"/>
      <c r="FSG73" s="1420"/>
      <c r="FSH73" s="1420"/>
      <c r="FSI73" s="1420"/>
      <c r="FSJ73" s="868"/>
      <c r="FSK73" s="615"/>
      <c r="FSL73" s="615"/>
      <c r="FSM73" s="615"/>
      <c r="FSN73" s="869"/>
      <c r="FSO73" s="615"/>
      <c r="FSP73" s="615"/>
      <c r="FSQ73" s="615"/>
      <c r="FSR73" s="615"/>
      <c r="FSS73" s="615"/>
      <c r="FST73" s="615"/>
      <c r="FSU73" s="615"/>
      <c r="FSV73" s="615"/>
      <c r="FSW73" s="615"/>
      <c r="FSX73" s="1420"/>
      <c r="FSY73" s="1420"/>
      <c r="FSZ73" s="1420"/>
      <c r="FTA73" s="868"/>
      <c r="FTB73" s="615"/>
      <c r="FTC73" s="615"/>
      <c r="FTD73" s="615"/>
      <c r="FTE73" s="869"/>
      <c r="FTF73" s="615"/>
      <c r="FTG73" s="615"/>
      <c r="FTH73" s="615"/>
      <c r="FTI73" s="615"/>
      <c r="FTJ73" s="615"/>
      <c r="FTK73" s="615"/>
      <c r="FTL73" s="615"/>
      <c r="FTM73" s="615"/>
      <c r="FTN73" s="615"/>
      <c r="FTO73" s="1420"/>
      <c r="FTP73" s="1420"/>
      <c r="FTQ73" s="1420"/>
      <c r="FTR73" s="868"/>
      <c r="FTS73" s="615"/>
      <c r="FTT73" s="615"/>
      <c r="FTU73" s="615"/>
      <c r="FTV73" s="869"/>
      <c r="FTW73" s="615"/>
      <c r="FTX73" s="615"/>
      <c r="FTY73" s="615"/>
      <c r="FTZ73" s="615"/>
      <c r="FUA73" s="615"/>
      <c r="FUB73" s="615"/>
      <c r="FUC73" s="615"/>
      <c r="FUD73" s="615"/>
      <c r="FUE73" s="615"/>
      <c r="FUF73" s="1420"/>
      <c r="FUG73" s="1420"/>
      <c r="FUH73" s="1420"/>
      <c r="FUI73" s="868"/>
      <c r="FUJ73" s="615"/>
      <c r="FUK73" s="615"/>
      <c r="FUL73" s="615"/>
      <c r="FUM73" s="869"/>
      <c r="FUN73" s="615"/>
      <c r="FUO73" s="615"/>
      <c r="FUP73" s="615"/>
      <c r="FUQ73" s="615"/>
      <c r="FUR73" s="615"/>
      <c r="FUS73" s="615"/>
      <c r="FUT73" s="615"/>
      <c r="FUU73" s="615"/>
      <c r="FUV73" s="615"/>
      <c r="FUW73" s="1420"/>
      <c r="FUX73" s="1420"/>
      <c r="FUY73" s="1420"/>
      <c r="FUZ73" s="868"/>
      <c r="FVA73" s="615"/>
      <c r="FVB73" s="615"/>
      <c r="FVC73" s="615"/>
      <c r="FVD73" s="869"/>
      <c r="FVE73" s="615"/>
      <c r="FVF73" s="615"/>
      <c r="FVG73" s="615"/>
      <c r="FVH73" s="615"/>
      <c r="FVI73" s="615"/>
      <c r="FVJ73" s="615"/>
      <c r="FVK73" s="615"/>
      <c r="FVL73" s="615"/>
      <c r="FVM73" s="615"/>
      <c r="FVN73" s="1420"/>
      <c r="FVO73" s="1420"/>
      <c r="FVP73" s="1420"/>
      <c r="FVQ73" s="868"/>
      <c r="FVR73" s="615"/>
      <c r="FVS73" s="615"/>
      <c r="FVT73" s="615"/>
      <c r="FVU73" s="869"/>
      <c r="FVV73" s="615"/>
      <c r="FVW73" s="615"/>
      <c r="FVX73" s="615"/>
      <c r="FVY73" s="615"/>
      <c r="FVZ73" s="615"/>
      <c r="FWA73" s="615"/>
      <c r="FWB73" s="615"/>
      <c r="FWC73" s="615"/>
      <c r="FWD73" s="615"/>
      <c r="FWE73" s="1420"/>
      <c r="FWF73" s="1420"/>
      <c r="FWG73" s="1420"/>
      <c r="FWH73" s="868"/>
      <c r="FWI73" s="615"/>
      <c r="FWJ73" s="615"/>
      <c r="FWK73" s="615"/>
      <c r="FWL73" s="869"/>
      <c r="FWM73" s="615"/>
      <c r="FWN73" s="615"/>
      <c r="FWO73" s="615"/>
      <c r="FWP73" s="615"/>
      <c r="FWQ73" s="615"/>
      <c r="FWR73" s="615"/>
      <c r="FWS73" s="615"/>
      <c r="FWT73" s="615"/>
      <c r="FWU73" s="615"/>
      <c r="FWV73" s="1420"/>
      <c r="FWW73" s="1420"/>
      <c r="FWX73" s="1420"/>
      <c r="FWY73" s="868"/>
      <c r="FWZ73" s="615"/>
      <c r="FXA73" s="615"/>
      <c r="FXB73" s="615"/>
      <c r="FXC73" s="869"/>
      <c r="FXD73" s="615"/>
      <c r="FXE73" s="615"/>
      <c r="FXF73" s="615"/>
      <c r="FXG73" s="615"/>
      <c r="FXH73" s="615"/>
      <c r="FXI73" s="615"/>
      <c r="FXJ73" s="615"/>
      <c r="FXK73" s="615"/>
      <c r="FXL73" s="615"/>
      <c r="FXM73" s="1420"/>
      <c r="FXN73" s="1420"/>
      <c r="FXO73" s="1420"/>
      <c r="FXP73" s="868"/>
      <c r="FXQ73" s="615"/>
      <c r="FXR73" s="615"/>
      <c r="FXS73" s="615"/>
      <c r="FXT73" s="869"/>
      <c r="FXU73" s="615"/>
      <c r="FXV73" s="615"/>
      <c r="FXW73" s="615"/>
      <c r="FXX73" s="615"/>
      <c r="FXY73" s="615"/>
      <c r="FXZ73" s="615"/>
      <c r="FYA73" s="615"/>
      <c r="FYB73" s="615"/>
      <c r="FYC73" s="615"/>
      <c r="FYD73" s="1420"/>
      <c r="FYE73" s="1420"/>
      <c r="FYF73" s="1420"/>
      <c r="FYG73" s="868"/>
      <c r="FYH73" s="615"/>
      <c r="FYI73" s="615"/>
      <c r="FYJ73" s="615"/>
      <c r="FYK73" s="869"/>
      <c r="FYL73" s="615"/>
      <c r="FYM73" s="615"/>
      <c r="FYN73" s="615"/>
      <c r="FYO73" s="615"/>
      <c r="FYP73" s="615"/>
      <c r="FYQ73" s="615"/>
      <c r="FYR73" s="615"/>
      <c r="FYS73" s="615"/>
      <c r="FYT73" s="615"/>
      <c r="FYU73" s="1420"/>
      <c r="FYV73" s="1420"/>
      <c r="FYW73" s="1420"/>
      <c r="FYX73" s="868"/>
      <c r="FYY73" s="615"/>
      <c r="FYZ73" s="615"/>
      <c r="FZA73" s="615"/>
      <c r="FZB73" s="869"/>
      <c r="FZC73" s="615"/>
      <c r="FZD73" s="615"/>
      <c r="FZE73" s="615"/>
      <c r="FZF73" s="615"/>
      <c r="FZG73" s="615"/>
      <c r="FZH73" s="615"/>
      <c r="FZI73" s="615"/>
      <c r="FZJ73" s="615"/>
      <c r="FZK73" s="615"/>
      <c r="FZL73" s="1420"/>
      <c r="FZM73" s="1420"/>
      <c r="FZN73" s="1420"/>
      <c r="FZO73" s="868"/>
      <c r="FZP73" s="615"/>
      <c r="FZQ73" s="615"/>
      <c r="FZR73" s="615"/>
      <c r="FZS73" s="869"/>
      <c r="FZT73" s="615"/>
      <c r="FZU73" s="615"/>
      <c r="FZV73" s="615"/>
      <c r="FZW73" s="615"/>
      <c r="FZX73" s="615"/>
      <c r="FZY73" s="615"/>
      <c r="FZZ73" s="615"/>
      <c r="GAA73" s="615"/>
      <c r="GAB73" s="615"/>
      <c r="GAC73" s="1420"/>
      <c r="GAD73" s="1420"/>
      <c r="GAE73" s="1420"/>
      <c r="GAF73" s="868"/>
      <c r="GAG73" s="615"/>
      <c r="GAH73" s="615"/>
      <c r="GAI73" s="615"/>
      <c r="GAJ73" s="869"/>
      <c r="GAK73" s="615"/>
      <c r="GAL73" s="615"/>
      <c r="GAM73" s="615"/>
      <c r="GAN73" s="615"/>
      <c r="GAO73" s="615"/>
      <c r="GAP73" s="615"/>
      <c r="GAQ73" s="615"/>
      <c r="GAR73" s="615"/>
      <c r="GAS73" s="615"/>
      <c r="GAT73" s="1420"/>
      <c r="GAU73" s="1420"/>
      <c r="GAV73" s="1420"/>
      <c r="GAW73" s="868"/>
      <c r="GAX73" s="615"/>
      <c r="GAY73" s="615"/>
      <c r="GAZ73" s="615"/>
      <c r="GBA73" s="869"/>
      <c r="GBB73" s="615"/>
      <c r="GBC73" s="615"/>
      <c r="GBD73" s="615"/>
      <c r="GBE73" s="615"/>
      <c r="GBF73" s="615"/>
      <c r="GBG73" s="615"/>
      <c r="GBH73" s="615"/>
      <c r="GBI73" s="615"/>
      <c r="GBJ73" s="615"/>
      <c r="GBK73" s="1420"/>
      <c r="GBL73" s="1420"/>
      <c r="GBM73" s="1420"/>
      <c r="GBN73" s="868"/>
      <c r="GBO73" s="615"/>
      <c r="GBP73" s="615"/>
      <c r="GBQ73" s="615"/>
      <c r="GBR73" s="869"/>
      <c r="GBS73" s="615"/>
      <c r="GBT73" s="615"/>
      <c r="GBU73" s="615"/>
      <c r="GBV73" s="615"/>
      <c r="GBW73" s="615"/>
      <c r="GBX73" s="615"/>
      <c r="GBY73" s="615"/>
      <c r="GBZ73" s="615"/>
      <c r="GCA73" s="615"/>
      <c r="GCB73" s="1420"/>
      <c r="GCC73" s="1420"/>
      <c r="GCD73" s="1420"/>
      <c r="GCE73" s="868"/>
      <c r="GCF73" s="615"/>
      <c r="GCG73" s="615"/>
      <c r="GCH73" s="615"/>
      <c r="GCI73" s="869"/>
      <c r="GCJ73" s="615"/>
      <c r="GCK73" s="615"/>
      <c r="GCL73" s="615"/>
      <c r="GCM73" s="615"/>
      <c r="GCN73" s="615"/>
      <c r="GCO73" s="615"/>
      <c r="GCP73" s="615"/>
      <c r="GCQ73" s="615"/>
      <c r="GCR73" s="615"/>
      <c r="GCS73" s="1420"/>
      <c r="GCT73" s="1420"/>
      <c r="GCU73" s="1420"/>
      <c r="GCV73" s="868"/>
      <c r="GCW73" s="615"/>
      <c r="GCX73" s="615"/>
      <c r="GCY73" s="615"/>
      <c r="GCZ73" s="869"/>
      <c r="GDA73" s="615"/>
      <c r="GDB73" s="615"/>
      <c r="GDC73" s="615"/>
      <c r="GDD73" s="615"/>
      <c r="GDE73" s="615"/>
      <c r="GDF73" s="615"/>
      <c r="GDG73" s="615"/>
      <c r="GDH73" s="615"/>
      <c r="GDI73" s="615"/>
      <c r="GDJ73" s="1420"/>
      <c r="GDK73" s="1420"/>
      <c r="GDL73" s="1420"/>
      <c r="GDM73" s="868"/>
      <c r="GDN73" s="615"/>
      <c r="GDO73" s="615"/>
      <c r="GDP73" s="615"/>
      <c r="GDQ73" s="869"/>
      <c r="GDR73" s="615"/>
      <c r="GDS73" s="615"/>
      <c r="GDT73" s="615"/>
      <c r="GDU73" s="615"/>
      <c r="GDV73" s="615"/>
      <c r="GDW73" s="615"/>
      <c r="GDX73" s="615"/>
      <c r="GDY73" s="615"/>
      <c r="GDZ73" s="615"/>
      <c r="GEA73" s="1420"/>
      <c r="GEB73" s="1420"/>
      <c r="GEC73" s="1420"/>
      <c r="GED73" s="868"/>
      <c r="GEE73" s="615"/>
      <c r="GEF73" s="615"/>
      <c r="GEG73" s="615"/>
      <c r="GEH73" s="869"/>
      <c r="GEI73" s="615"/>
      <c r="GEJ73" s="615"/>
      <c r="GEK73" s="615"/>
      <c r="GEL73" s="615"/>
      <c r="GEM73" s="615"/>
      <c r="GEN73" s="615"/>
      <c r="GEO73" s="615"/>
      <c r="GEP73" s="615"/>
      <c r="GEQ73" s="615"/>
      <c r="GER73" s="1420"/>
      <c r="GES73" s="1420"/>
      <c r="GET73" s="1420"/>
      <c r="GEU73" s="868"/>
      <c r="GEV73" s="615"/>
      <c r="GEW73" s="615"/>
      <c r="GEX73" s="615"/>
      <c r="GEY73" s="869"/>
      <c r="GEZ73" s="615"/>
      <c r="GFA73" s="615"/>
      <c r="GFB73" s="615"/>
      <c r="GFC73" s="615"/>
      <c r="GFD73" s="615"/>
      <c r="GFE73" s="615"/>
      <c r="GFF73" s="615"/>
      <c r="GFG73" s="615"/>
      <c r="GFH73" s="615"/>
      <c r="GFI73" s="1420"/>
      <c r="GFJ73" s="1420"/>
      <c r="GFK73" s="1420"/>
      <c r="GFL73" s="868"/>
      <c r="GFM73" s="615"/>
      <c r="GFN73" s="615"/>
      <c r="GFO73" s="615"/>
      <c r="GFP73" s="869"/>
      <c r="GFQ73" s="615"/>
      <c r="GFR73" s="615"/>
      <c r="GFS73" s="615"/>
      <c r="GFT73" s="615"/>
      <c r="GFU73" s="615"/>
      <c r="GFV73" s="615"/>
      <c r="GFW73" s="615"/>
      <c r="GFX73" s="615"/>
      <c r="GFY73" s="615"/>
      <c r="GFZ73" s="1420"/>
      <c r="GGA73" s="1420"/>
      <c r="GGB73" s="1420"/>
      <c r="GGC73" s="868"/>
      <c r="GGD73" s="615"/>
      <c r="GGE73" s="615"/>
      <c r="GGF73" s="615"/>
      <c r="GGG73" s="869"/>
      <c r="GGH73" s="615"/>
      <c r="GGI73" s="615"/>
      <c r="GGJ73" s="615"/>
      <c r="GGK73" s="615"/>
      <c r="GGL73" s="615"/>
      <c r="GGM73" s="615"/>
      <c r="GGN73" s="615"/>
      <c r="GGO73" s="615"/>
      <c r="GGP73" s="615"/>
      <c r="GGQ73" s="1420"/>
      <c r="GGR73" s="1420"/>
      <c r="GGS73" s="1420"/>
      <c r="GGT73" s="868"/>
      <c r="GGU73" s="615"/>
      <c r="GGV73" s="615"/>
      <c r="GGW73" s="615"/>
      <c r="GGX73" s="869"/>
      <c r="GGY73" s="615"/>
      <c r="GGZ73" s="615"/>
      <c r="GHA73" s="615"/>
      <c r="GHB73" s="615"/>
      <c r="GHC73" s="615"/>
      <c r="GHD73" s="615"/>
      <c r="GHE73" s="615"/>
      <c r="GHF73" s="615"/>
      <c r="GHG73" s="615"/>
      <c r="GHH73" s="1420"/>
      <c r="GHI73" s="1420"/>
      <c r="GHJ73" s="1420"/>
      <c r="GHK73" s="868"/>
      <c r="GHL73" s="615"/>
      <c r="GHM73" s="615"/>
      <c r="GHN73" s="615"/>
      <c r="GHO73" s="869"/>
      <c r="GHP73" s="615"/>
      <c r="GHQ73" s="615"/>
      <c r="GHR73" s="615"/>
      <c r="GHS73" s="615"/>
      <c r="GHT73" s="615"/>
      <c r="GHU73" s="615"/>
      <c r="GHV73" s="615"/>
      <c r="GHW73" s="615"/>
      <c r="GHX73" s="615"/>
      <c r="GHY73" s="1420"/>
      <c r="GHZ73" s="1420"/>
      <c r="GIA73" s="1420"/>
      <c r="GIB73" s="868"/>
      <c r="GIC73" s="615"/>
      <c r="GID73" s="615"/>
      <c r="GIE73" s="615"/>
      <c r="GIF73" s="869"/>
      <c r="GIG73" s="615"/>
      <c r="GIH73" s="615"/>
      <c r="GII73" s="615"/>
      <c r="GIJ73" s="615"/>
      <c r="GIK73" s="615"/>
      <c r="GIL73" s="615"/>
      <c r="GIM73" s="615"/>
      <c r="GIN73" s="615"/>
      <c r="GIO73" s="615"/>
      <c r="GIP73" s="1420"/>
      <c r="GIQ73" s="1420"/>
      <c r="GIR73" s="1420"/>
      <c r="GIS73" s="868"/>
      <c r="GIT73" s="615"/>
      <c r="GIU73" s="615"/>
      <c r="GIV73" s="615"/>
      <c r="GIW73" s="869"/>
      <c r="GIX73" s="615"/>
      <c r="GIY73" s="615"/>
      <c r="GIZ73" s="615"/>
      <c r="GJA73" s="615"/>
      <c r="GJB73" s="615"/>
      <c r="GJC73" s="615"/>
      <c r="GJD73" s="615"/>
      <c r="GJE73" s="615"/>
      <c r="GJF73" s="615"/>
      <c r="GJG73" s="1420"/>
      <c r="GJH73" s="1420"/>
      <c r="GJI73" s="1420"/>
      <c r="GJJ73" s="868"/>
      <c r="GJK73" s="615"/>
      <c r="GJL73" s="615"/>
      <c r="GJM73" s="615"/>
      <c r="GJN73" s="869"/>
      <c r="GJO73" s="615"/>
      <c r="GJP73" s="615"/>
      <c r="GJQ73" s="615"/>
      <c r="GJR73" s="615"/>
      <c r="GJS73" s="615"/>
      <c r="GJT73" s="615"/>
      <c r="GJU73" s="615"/>
      <c r="GJV73" s="615"/>
      <c r="GJW73" s="615"/>
      <c r="GJX73" s="1420"/>
      <c r="GJY73" s="1420"/>
      <c r="GJZ73" s="1420"/>
      <c r="GKA73" s="868"/>
      <c r="GKB73" s="615"/>
      <c r="GKC73" s="615"/>
      <c r="GKD73" s="615"/>
      <c r="GKE73" s="869"/>
      <c r="GKF73" s="615"/>
      <c r="GKG73" s="615"/>
      <c r="GKH73" s="615"/>
      <c r="GKI73" s="615"/>
      <c r="GKJ73" s="615"/>
      <c r="GKK73" s="615"/>
      <c r="GKL73" s="615"/>
      <c r="GKM73" s="615"/>
      <c r="GKN73" s="615"/>
      <c r="GKO73" s="1420"/>
      <c r="GKP73" s="1420"/>
      <c r="GKQ73" s="1420"/>
      <c r="GKR73" s="868"/>
      <c r="GKS73" s="615"/>
      <c r="GKT73" s="615"/>
      <c r="GKU73" s="615"/>
      <c r="GKV73" s="869"/>
      <c r="GKW73" s="615"/>
      <c r="GKX73" s="615"/>
      <c r="GKY73" s="615"/>
      <c r="GKZ73" s="615"/>
      <c r="GLA73" s="615"/>
      <c r="GLB73" s="615"/>
      <c r="GLC73" s="615"/>
      <c r="GLD73" s="615"/>
      <c r="GLE73" s="615"/>
      <c r="GLF73" s="1420"/>
      <c r="GLG73" s="1420"/>
      <c r="GLH73" s="1420"/>
      <c r="GLI73" s="868"/>
      <c r="GLJ73" s="615"/>
      <c r="GLK73" s="615"/>
      <c r="GLL73" s="615"/>
      <c r="GLM73" s="869"/>
      <c r="GLN73" s="615"/>
      <c r="GLO73" s="615"/>
      <c r="GLP73" s="615"/>
      <c r="GLQ73" s="615"/>
      <c r="GLR73" s="615"/>
      <c r="GLS73" s="615"/>
      <c r="GLT73" s="615"/>
      <c r="GLU73" s="615"/>
      <c r="GLV73" s="615"/>
      <c r="GLW73" s="1420"/>
      <c r="GLX73" s="1420"/>
      <c r="GLY73" s="1420"/>
      <c r="GLZ73" s="868"/>
      <c r="GMA73" s="615"/>
      <c r="GMB73" s="615"/>
      <c r="GMC73" s="615"/>
      <c r="GMD73" s="869"/>
      <c r="GME73" s="615"/>
      <c r="GMF73" s="615"/>
      <c r="GMG73" s="615"/>
      <c r="GMH73" s="615"/>
      <c r="GMI73" s="615"/>
      <c r="GMJ73" s="615"/>
      <c r="GMK73" s="615"/>
      <c r="GML73" s="615"/>
      <c r="GMM73" s="615"/>
      <c r="GMN73" s="1420"/>
      <c r="GMO73" s="1420"/>
      <c r="GMP73" s="1420"/>
      <c r="GMQ73" s="868"/>
      <c r="GMR73" s="615"/>
      <c r="GMS73" s="615"/>
      <c r="GMT73" s="615"/>
      <c r="GMU73" s="869"/>
      <c r="GMV73" s="615"/>
      <c r="GMW73" s="615"/>
      <c r="GMX73" s="615"/>
      <c r="GMY73" s="615"/>
      <c r="GMZ73" s="615"/>
      <c r="GNA73" s="615"/>
      <c r="GNB73" s="615"/>
      <c r="GNC73" s="615"/>
      <c r="GND73" s="615"/>
      <c r="GNE73" s="1420"/>
      <c r="GNF73" s="1420"/>
      <c r="GNG73" s="1420"/>
      <c r="GNH73" s="868"/>
      <c r="GNI73" s="615"/>
      <c r="GNJ73" s="615"/>
      <c r="GNK73" s="615"/>
      <c r="GNL73" s="869"/>
      <c r="GNM73" s="615"/>
      <c r="GNN73" s="615"/>
      <c r="GNO73" s="615"/>
      <c r="GNP73" s="615"/>
      <c r="GNQ73" s="615"/>
      <c r="GNR73" s="615"/>
      <c r="GNS73" s="615"/>
      <c r="GNT73" s="615"/>
      <c r="GNU73" s="615"/>
      <c r="GNV73" s="1420"/>
      <c r="GNW73" s="1420"/>
      <c r="GNX73" s="1420"/>
      <c r="GNY73" s="868"/>
      <c r="GNZ73" s="615"/>
      <c r="GOA73" s="615"/>
      <c r="GOB73" s="615"/>
      <c r="GOC73" s="869"/>
      <c r="GOD73" s="615"/>
      <c r="GOE73" s="615"/>
      <c r="GOF73" s="615"/>
      <c r="GOG73" s="615"/>
      <c r="GOH73" s="615"/>
      <c r="GOI73" s="615"/>
      <c r="GOJ73" s="615"/>
      <c r="GOK73" s="615"/>
      <c r="GOL73" s="615"/>
      <c r="GOM73" s="1420"/>
      <c r="GON73" s="1420"/>
      <c r="GOO73" s="1420"/>
      <c r="GOP73" s="868"/>
      <c r="GOQ73" s="615"/>
      <c r="GOR73" s="615"/>
      <c r="GOS73" s="615"/>
      <c r="GOT73" s="869"/>
      <c r="GOU73" s="615"/>
      <c r="GOV73" s="615"/>
      <c r="GOW73" s="615"/>
      <c r="GOX73" s="615"/>
      <c r="GOY73" s="615"/>
      <c r="GOZ73" s="615"/>
      <c r="GPA73" s="615"/>
      <c r="GPB73" s="615"/>
      <c r="GPC73" s="615"/>
      <c r="GPD73" s="1420"/>
      <c r="GPE73" s="1420"/>
      <c r="GPF73" s="1420"/>
      <c r="GPG73" s="868"/>
      <c r="GPH73" s="615"/>
      <c r="GPI73" s="615"/>
      <c r="GPJ73" s="615"/>
      <c r="GPK73" s="869"/>
      <c r="GPL73" s="615"/>
      <c r="GPM73" s="615"/>
      <c r="GPN73" s="615"/>
      <c r="GPO73" s="615"/>
      <c r="GPP73" s="615"/>
      <c r="GPQ73" s="615"/>
      <c r="GPR73" s="615"/>
      <c r="GPS73" s="615"/>
      <c r="GPT73" s="615"/>
      <c r="GPU73" s="1420"/>
      <c r="GPV73" s="1420"/>
      <c r="GPW73" s="1420"/>
      <c r="GPX73" s="868"/>
      <c r="GPY73" s="615"/>
      <c r="GPZ73" s="615"/>
      <c r="GQA73" s="615"/>
      <c r="GQB73" s="869"/>
      <c r="GQC73" s="615"/>
      <c r="GQD73" s="615"/>
      <c r="GQE73" s="615"/>
      <c r="GQF73" s="615"/>
      <c r="GQG73" s="615"/>
      <c r="GQH73" s="615"/>
      <c r="GQI73" s="615"/>
      <c r="GQJ73" s="615"/>
      <c r="GQK73" s="615"/>
      <c r="GQL73" s="1420"/>
      <c r="GQM73" s="1420"/>
      <c r="GQN73" s="1420"/>
      <c r="GQO73" s="868"/>
      <c r="GQP73" s="615"/>
      <c r="GQQ73" s="615"/>
      <c r="GQR73" s="615"/>
      <c r="GQS73" s="869"/>
      <c r="GQT73" s="615"/>
      <c r="GQU73" s="615"/>
      <c r="GQV73" s="615"/>
      <c r="GQW73" s="615"/>
      <c r="GQX73" s="615"/>
      <c r="GQY73" s="615"/>
      <c r="GQZ73" s="615"/>
      <c r="GRA73" s="615"/>
      <c r="GRB73" s="615"/>
      <c r="GRC73" s="1420"/>
      <c r="GRD73" s="1420"/>
      <c r="GRE73" s="1420"/>
      <c r="GRF73" s="868"/>
      <c r="GRG73" s="615"/>
      <c r="GRH73" s="615"/>
      <c r="GRI73" s="615"/>
      <c r="GRJ73" s="869"/>
      <c r="GRK73" s="615"/>
      <c r="GRL73" s="615"/>
      <c r="GRM73" s="615"/>
      <c r="GRN73" s="615"/>
      <c r="GRO73" s="615"/>
      <c r="GRP73" s="615"/>
      <c r="GRQ73" s="615"/>
      <c r="GRR73" s="615"/>
      <c r="GRS73" s="615"/>
      <c r="GRT73" s="1420"/>
      <c r="GRU73" s="1420"/>
      <c r="GRV73" s="1420"/>
      <c r="GRW73" s="868"/>
      <c r="GRX73" s="615"/>
      <c r="GRY73" s="615"/>
      <c r="GRZ73" s="615"/>
      <c r="GSA73" s="869"/>
      <c r="GSB73" s="615"/>
      <c r="GSC73" s="615"/>
      <c r="GSD73" s="615"/>
      <c r="GSE73" s="615"/>
      <c r="GSF73" s="615"/>
      <c r="GSG73" s="615"/>
      <c r="GSH73" s="615"/>
      <c r="GSI73" s="615"/>
      <c r="GSJ73" s="615"/>
      <c r="GSK73" s="1420"/>
      <c r="GSL73" s="1420"/>
      <c r="GSM73" s="1420"/>
      <c r="GSN73" s="868"/>
      <c r="GSO73" s="615"/>
      <c r="GSP73" s="615"/>
      <c r="GSQ73" s="615"/>
      <c r="GSR73" s="869"/>
      <c r="GSS73" s="615"/>
      <c r="GST73" s="615"/>
      <c r="GSU73" s="615"/>
      <c r="GSV73" s="615"/>
      <c r="GSW73" s="615"/>
      <c r="GSX73" s="615"/>
      <c r="GSY73" s="615"/>
      <c r="GSZ73" s="615"/>
      <c r="GTA73" s="615"/>
      <c r="GTB73" s="1420"/>
      <c r="GTC73" s="1420"/>
      <c r="GTD73" s="1420"/>
      <c r="GTE73" s="868"/>
      <c r="GTF73" s="615"/>
      <c r="GTG73" s="615"/>
      <c r="GTH73" s="615"/>
      <c r="GTI73" s="869"/>
      <c r="GTJ73" s="615"/>
      <c r="GTK73" s="615"/>
      <c r="GTL73" s="615"/>
      <c r="GTM73" s="615"/>
      <c r="GTN73" s="615"/>
      <c r="GTO73" s="615"/>
      <c r="GTP73" s="615"/>
      <c r="GTQ73" s="615"/>
      <c r="GTR73" s="615"/>
      <c r="GTS73" s="1420"/>
      <c r="GTT73" s="1420"/>
      <c r="GTU73" s="1420"/>
      <c r="GTV73" s="868"/>
      <c r="GTW73" s="615"/>
      <c r="GTX73" s="615"/>
      <c r="GTY73" s="615"/>
      <c r="GTZ73" s="869"/>
      <c r="GUA73" s="615"/>
      <c r="GUB73" s="615"/>
      <c r="GUC73" s="615"/>
      <c r="GUD73" s="615"/>
      <c r="GUE73" s="615"/>
      <c r="GUF73" s="615"/>
      <c r="GUG73" s="615"/>
      <c r="GUH73" s="615"/>
      <c r="GUI73" s="615"/>
      <c r="GUJ73" s="1420"/>
      <c r="GUK73" s="1420"/>
      <c r="GUL73" s="1420"/>
      <c r="GUM73" s="868"/>
      <c r="GUN73" s="615"/>
      <c r="GUO73" s="615"/>
      <c r="GUP73" s="615"/>
      <c r="GUQ73" s="869"/>
      <c r="GUR73" s="615"/>
      <c r="GUS73" s="615"/>
      <c r="GUT73" s="615"/>
      <c r="GUU73" s="615"/>
      <c r="GUV73" s="615"/>
      <c r="GUW73" s="615"/>
      <c r="GUX73" s="615"/>
      <c r="GUY73" s="615"/>
      <c r="GUZ73" s="615"/>
      <c r="GVA73" s="1420"/>
      <c r="GVB73" s="1420"/>
      <c r="GVC73" s="1420"/>
      <c r="GVD73" s="868"/>
      <c r="GVE73" s="615"/>
      <c r="GVF73" s="615"/>
      <c r="GVG73" s="615"/>
      <c r="GVH73" s="869"/>
      <c r="GVI73" s="615"/>
      <c r="GVJ73" s="615"/>
      <c r="GVK73" s="615"/>
      <c r="GVL73" s="615"/>
      <c r="GVM73" s="615"/>
      <c r="GVN73" s="615"/>
      <c r="GVO73" s="615"/>
      <c r="GVP73" s="615"/>
      <c r="GVQ73" s="615"/>
      <c r="GVR73" s="1420"/>
      <c r="GVS73" s="1420"/>
      <c r="GVT73" s="1420"/>
      <c r="GVU73" s="868"/>
      <c r="GVV73" s="615"/>
      <c r="GVW73" s="615"/>
      <c r="GVX73" s="615"/>
      <c r="GVY73" s="869"/>
      <c r="GVZ73" s="615"/>
      <c r="GWA73" s="615"/>
      <c r="GWB73" s="615"/>
      <c r="GWC73" s="615"/>
      <c r="GWD73" s="615"/>
      <c r="GWE73" s="615"/>
      <c r="GWF73" s="615"/>
      <c r="GWG73" s="615"/>
      <c r="GWH73" s="615"/>
      <c r="GWI73" s="1420"/>
      <c r="GWJ73" s="1420"/>
      <c r="GWK73" s="1420"/>
      <c r="GWL73" s="868"/>
      <c r="GWM73" s="615"/>
      <c r="GWN73" s="615"/>
      <c r="GWO73" s="615"/>
      <c r="GWP73" s="869"/>
      <c r="GWQ73" s="615"/>
      <c r="GWR73" s="615"/>
      <c r="GWS73" s="615"/>
      <c r="GWT73" s="615"/>
      <c r="GWU73" s="615"/>
      <c r="GWV73" s="615"/>
      <c r="GWW73" s="615"/>
      <c r="GWX73" s="615"/>
      <c r="GWY73" s="615"/>
      <c r="GWZ73" s="1420"/>
      <c r="GXA73" s="1420"/>
      <c r="GXB73" s="1420"/>
      <c r="GXC73" s="868"/>
      <c r="GXD73" s="615"/>
      <c r="GXE73" s="615"/>
      <c r="GXF73" s="615"/>
      <c r="GXG73" s="869"/>
      <c r="GXH73" s="615"/>
      <c r="GXI73" s="615"/>
      <c r="GXJ73" s="615"/>
      <c r="GXK73" s="615"/>
      <c r="GXL73" s="615"/>
      <c r="GXM73" s="615"/>
      <c r="GXN73" s="615"/>
      <c r="GXO73" s="615"/>
      <c r="GXP73" s="615"/>
      <c r="GXQ73" s="1420"/>
      <c r="GXR73" s="1420"/>
      <c r="GXS73" s="1420"/>
      <c r="GXT73" s="868"/>
      <c r="GXU73" s="615"/>
      <c r="GXV73" s="615"/>
      <c r="GXW73" s="615"/>
      <c r="GXX73" s="869"/>
      <c r="GXY73" s="615"/>
      <c r="GXZ73" s="615"/>
      <c r="GYA73" s="615"/>
      <c r="GYB73" s="615"/>
      <c r="GYC73" s="615"/>
      <c r="GYD73" s="615"/>
      <c r="GYE73" s="615"/>
      <c r="GYF73" s="615"/>
      <c r="GYG73" s="615"/>
      <c r="GYH73" s="1420"/>
      <c r="GYI73" s="1420"/>
      <c r="GYJ73" s="1420"/>
      <c r="GYK73" s="868"/>
      <c r="GYL73" s="615"/>
      <c r="GYM73" s="615"/>
      <c r="GYN73" s="615"/>
      <c r="GYO73" s="869"/>
      <c r="GYP73" s="615"/>
      <c r="GYQ73" s="615"/>
      <c r="GYR73" s="615"/>
      <c r="GYS73" s="615"/>
      <c r="GYT73" s="615"/>
      <c r="GYU73" s="615"/>
      <c r="GYV73" s="615"/>
      <c r="GYW73" s="615"/>
      <c r="GYX73" s="615"/>
      <c r="GYY73" s="1420"/>
      <c r="GYZ73" s="1420"/>
      <c r="GZA73" s="1420"/>
      <c r="GZB73" s="868"/>
      <c r="GZC73" s="615"/>
      <c r="GZD73" s="615"/>
      <c r="GZE73" s="615"/>
      <c r="GZF73" s="869"/>
      <c r="GZG73" s="615"/>
      <c r="GZH73" s="615"/>
      <c r="GZI73" s="615"/>
      <c r="GZJ73" s="615"/>
      <c r="GZK73" s="615"/>
      <c r="GZL73" s="615"/>
      <c r="GZM73" s="615"/>
      <c r="GZN73" s="615"/>
      <c r="GZO73" s="615"/>
      <c r="GZP73" s="1420"/>
      <c r="GZQ73" s="1420"/>
      <c r="GZR73" s="1420"/>
      <c r="GZS73" s="868"/>
      <c r="GZT73" s="615"/>
      <c r="GZU73" s="615"/>
      <c r="GZV73" s="615"/>
      <c r="GZW73" s="869"/>
      <c r="GZX73" s="615"/>
      <c r="GZY73" s="615"/>
      <c r="GZZ73" s="615"/>
      <c r="HAA73" s="615"/>
      <c r="HAB73" s="615"/>
      <c r="HAC73" s="615"/>
      <c r="HAD73" s="615"/>
      <c r="HAE73" s="615"/>
      <c r="HAF73" s="615"/>
      <c r="HAG73" s="1420"/>
      <c r="HAH73" s="1420"/>
      <c r="HAI73" s="1420"/>
      <c r="HAJ73" s="868"/>
      <c r="HAK73" s="615"/>
      <c r="HAL73" s="615"/>
      <c r="HAM73" s="615"/>
      <c r="HAN73" s="869"/>
      <c r="HAO73" s="615"/>
      <c r="HAP73" s="615"/>
      <c r="HAQ73" s="615"/>
      <c r="HAR73" s="615"/>
      <c r="HAS73" s="615"/>
      <c r="HAT73" s="615"/>
      <c r="HAU73" s="615"/>
      <c r="HAV73" s="615"/>
      <c r="HAW73" s="615"/>
      <c r="HAX73" s="1420"/>
      <c r="HAY73" s="1420"/>
      <c r="HAZ73" s="1420"/>
      <c r="HBA73" s="868"/>
      <c r="HBB73" s="615"/>
      <c r="HBC73" s="615"/>
      <c r="HBD73" s="615"/>
      <c r="HBE73" s="869"/>
      <c r="HBF73" s="615"/>
      <c r="HBG73" s="615"/>
      <c r="HBH73" s="615"/>
      <c r="HBI73" s="615"/>
      <c r="HBJ73" s="615"/>
      <c r="HBK73" s="615"/>
      <c r="HBL73" s="615"/>
      <c r="HBM73" s="615"/>
      <c r="HBN73" s="615"/>
      <c r="HBO73" s="1420"/>
      <c r="HBP73" s="1420"/>
      <c r="HBQ73" s="1420"/>
      <c r="HBR73" s="868"/>
      <c r="HBS73" s="615"/>
      <c r="HBT73" s="615"/>
      <c r="HBU73" s="615"/>
      <c r="HBV73" s="869"/>
      <c r="HBW73" s="615"/>
      <c r="HBX73" s="615"/>
      <c r="HBY73" s="615"/>
      <c r="HBZ73" s="615"/>
      <c r="HCA73" s="615"/>
      <c r="HCB73" s="615"/>
      <c r="HCC73" s="615"/>
      <c r="HCD73" s="615"/>
      <c r="HCE73" s="615"/>
      <c r="HCF73" s="1420"/>
      <c r="HCG73" s="1420"/>
      <c r="HCH73" s="1420"/>
      <c r="HCI73" s="868"/>
      <c r="HCJ73" s="615"/>
      <c r="HCK73" s="615"/>
      <c r="HCL73" s="615"/>
      <c r="HCM73" s="869"/>
      <c r="HCN73" s="615"/>
      <c r="HCO73" s="615"/>
      <c r="HCP73" s="615"/>
      <c r="HCQ73" s="615"/>
      <c r="HCR73" s="615"/>
      <c r="HCS73" s="615"/>
      <c r="HCT73" s="615"/>
      <c r="HCU73" s="615"/>
      <c r="HCV73" s="615"/>
      <c r="HCW73" s="1420"/>
      <c r="HCX73" s="1420"/>
      <c r="HCY73" s="1420"/>
      <c r="HCZ73" s="868"/>
      <c r="HDA73" s="615"/>
      <c r="HDB73" s="615"/>
      <c r="HDC73" s="615"/>
      <c r="HDD73" s="869"/>
      <c r="HDE73" s="615"/>
      <c r="HDF73" s="615"/>
      <c r="HDG73" s="615"/>
      <c r="HDH73" s="615"/>
      <c r="HDI73" s="615"/>
      <c r="HDJ73" s="615"/>
      <c r="HDK73" s="615"/>
      <c r="HDL73" s="615"/>
      <c r="HDM73" s="615"/>
      <c r="HDN73" s="1420"/>
      <c r="HDO73" s="1420"/>
      <c r="HDP73" s="1420"/>
      <c r="HDQ73" s="868"/>
      <c r="HDR73" s="615"/>
      <c r="HDS73" s="615"/>
      <c r="HDT73" s="615"/>
      <c r="HDU73" s="869"/>
      <c r="HDV73" s="615"/>
      <c r="HDW73" s="615"/>
      <c r="HDX73" s="615"/>
      <c r="HDY73" s="615"/>
      <c r="HDZ73" s="615"/>
      <c r="HEA73" s="615"/>
      <c r="HEB73" s="615"/>
      <c r="HEC73" s="615"/>
      <c r="HED73" s="615"/>
      <c r="HEE73" s="1420"/>
      <c r="HEF73" s="1420"/>
      <c r="HEG73" s="1420"/>
      <c r="HEH73" s="868"/>
      <c r="HEI73" s="615"/>
      <c r="HEJ73" s="615"/>
      <c r="HEK73" s="615"/>
      <c r="HEL73" s="869"/>
      <c r="HEM73" s="615"/>
      <c r="HEN73" s="615"/>
      <c r="HEO73" s="615"/>
      <c r="HEP73" s="615"/>
      <c r="HEQ73" s="615"/>
      <c r="HER73" s="615"/>
      <c r="HES73" s="615"/>
      <c r="HET73" s="615"/>
      <c r="HEU73" s="615"/>
      <c r="HEV73" s="1420"/>
      <c r="HEW73" s="1420"/>
      <c r="HEX73" s="1420"/>
      <c r="HEY73" s="868"/>
      <c r="HEZ73" s="615"/>
      <c r="HFA73" s="615"/>
      <c r="HFB73" s="615"/>
      <c r="HFC73" s="869"/>
      <c r="HFD73" s="615"/>
      <c r="HFE73" s="615"/>
      <c r="HFF73" s="615"/>
      <c r="HFG73" s="615"/>
      <c r="HFH73" s="615"/>
      <c r="HFI73" s="615"/>
      <c r="HFJ73" s="615"/>
      <c r="HFK73" s="615"/>
      <c r="HFL73" s="615"/>
      <c r="HFM73" s="1420"/>
      <c r="HFN73" s="1420"/>
      <c r="HFO73" s="1420"/>
      <c r="HFP73" s="868"/>
      <c r="HFQ73" s="615"/>
      <c r="HFR73" s="615"/>
      <c r="HFS73" s="615"/>
      <c r="HFT73" s="869"/>
      <c r="HFU73" s="615"/>
      <c r="HFV73" s="615"/>
      <c r="HFW73" s="615"/>
      <c r="HFX73" s="615"/>
      <c r="HFY73" s="615"/>
      <c r="HFZ73" s="615"/>
      <c r="HGA73" s="615"/>
      <c r="HGB73" s="615"/>
      <c r="HGC73" s="615"/>
      <c r="HGD73" s="1420"/>
      <c r="HGE73" s="1420"/>
      <c r="HGF73" s="1420"/>
      <c r="HGG73" s="868"/>
      <c r="HGH73" s="615"/>
      <c r="HGI73" s="615"/>
      <c r="HGJ73" s="615"/>
      <c r="HGK73" s="869"/>
      <c r="HGL73" s="615"/>
      <c r="HGM73" s="615"/>
      <c r="HGN73" s="615"/>
      <c r="HGO73" s="615"/>
      <c r="HGP73" s="615"/>
      <c r="HGQ73" s="615"/>
      <c r="HGR73" s="615"/>
      <c r="HGS73" s="615"/>
      <c r="HGT73" s="615"/>
      <c r="HGU73" s="1420"/>
      <c r="HGV73" s="1420"/>
      <c r="HGW73" s="1420"/>
      <c r="HGX73" s="868"/>
      <c r="HGY73" s="615"/>
      <c r="HGZ73" s="615"/>
      <c r="HHA73" s="615"/>
      <c r="HHB73" s="869"/>
      <c r="HHC73" s="615"/>
      <c r="HHD73" s="615"/>
      <c r="HHE73" s="615"/>
      <c r="HHF73" s="615"/>
      <c r="HHG73" s="615"/>
      <c r="HHH73" s="615"/>
      <c r="HHI73" s="615"/>
      <c r="HHJ73" s="615"/>
      <c r="HHK73" s="615"/>
      <c r="HHL73" s="1420"/>
      <c r="HHM73" s="1420"/>
      <c r="HHN73" s="1420"/>
      <c r="HHO73" s="868"/>
      <c r="HHP73" s="615"/>
      <c r="HHQ73" s="615"/>
      <c r="HHR73" s="615"/>
      <c r="HHS73" s="869"/>
      <c r="HHT73" s="615"/>
      <c r="HHU73" s="615"/>
      <c r="HHV73" s="615"/>
      <c r="HHW73" s="615"/>
      <c r="HHX73" s="615"/>
      <c r="HHY73" s="615"/>
      <c r="HHZ73" s="615"/>
      <c r="HIA73" s="615"/>
      <c r="HIB73" s="615"/>
      <c r="HIC73" s="1420"/>
      <c r="HID73" s="1420"/>
      <c r="HIE73" s="1420"/>
      <c r="HIF73" s="868"/>
      <c r="HIG73" s="615"/>
      <c r="HIH73" s="615"/>
      <c r="HII73" s="615"/>
      <c r="HIJ73" s="869"/>
      <c r="HIK73" s="615"/>
      <c r="HIL73" s="615"/>
      <c r="HIM73" s="615"/>
      <c r="HIN73" s="615"/>
      <c r="HIO73" s="615"/>
      <c r="HIP73" s="615"/>
      <c r="HIQ73" s="615"/>
      <c r="HIR73" s="615"/>
      <c r="HIS73" s="615"/>
      <c r="HIT73" s="1420"/>
      <c r="HIU73" s="1420"/>
      <c r="HIV73" s="1420"/>
      <c r="HIW73" s="868"/>
      <c r="HIX73" s="615"/>
      <c r="HIY73" s="615"/>
      <c r="HIZ73" s="615"/>
      <c r="HJA73" s="869"/>
      <c r="HJB73" s="615"/>
      <c r="HJC73" s="615"/>
      <c r="HJD73" s="615"/>
      <c r="HJE73" s="615"/>
      <c r="HJF73" s="615"/>
      <c r="HJG73" s="615"/>
      <c r="HJH73" s="615"/>
      <c r="HJI73" s="615"/>
      <c r="HJJ73" s="615"/>
      <c r="HJK73" s="1420"/>
      <c r="HJL73" s="1420"/>
      <c r="HJM73" s="1420"/>
      <c r="HJN73" s="868"/>
      <c r="HJO73" s="615"/>
      <c r="HJP73" s="615"/>
      <c r="HJQ73" s="615"/>
      <c r="HJR73" s="869"/>
      <c r="HJS73" s="615"/>
      <c r="HJT73" s="615"/>
      <c r="HJU73" s="615"/>
      <c r="HJV73" s="615"/>
      <c r="HJW73" s="615"/>
      <c r="HJX73" s="615"/>
      <c r="HJY73" s="615"/>
      <c r="HJZ73" s="615"/>
      <c r="HKA73" s="615"/>
      <c r="HKB73" s="1420"/>
      <c r="HKC73" s="1420"/>
      <c r="HKD73" s="1420"/>
      <c r="HKE73" s="868"/>
      <c r="HKF73" s="615"/>
      <c r="HKG73" s="615"/>
      <c r="HKH73" s="615"/>
      <c r="HKI73" s="869"/>
      <c r="HKJ73" s="615"/>
      <c r="HKK73" s="615"/>
      <c r="HKL73" s="615"/>
      <c r="HKM73" s="615"/>
      <c r="HKN73" s="615"/>
      <c r="HKO73" s="615"/>
      <c r="HKP73" s="615"/>
      <c r="HKQ73" s="615"/>
      <c r="HKR73" s="615"/>
      <c r="HKS73" s="1420"/>
      <c r="HKT73" s="1420"/>
      <c r="HKU73" s="1420"/>
      <c r="HKV73" s="868"/>
      <c r="HKW73" s="615"/>
      <c r="HKX73" s="615"/>
      <c r="HKY73" s="615"/>
      <c r="HKZ73" s="869"/>
      <c r="HLA73" s="615"/>
      <c r="HLB73" s="615"/>
      <c r="HLC73" s="615"/>
      <c r="HLD73" s="615"/>
      <c r="HLE73" s="615"/>
      <c r="HLF73" s="615"/>
      <c r="HLG73" s="615"/>
      <c r="HLH73" s="615"/>
      <c r="HLI73" s="615"/>
      <c r="HLJ73" s="1420"/>
      <c r="HLK73" s="1420"/>
      <c r="HLL73" s="1420"/>
      <c r="HLM73" s="868"/>
      <c r="HLN73" s="615"/>
      <c r="HLO73" s="615"/>
      <c r="HLP73" s="615"/>
      <c r="HLQ73" s="869"/>
      <c r="HLR73" s="615"/>
      <c r="HLS73" s="615"/>
      <c r="HLT73" s="615"/>
      <c r="HLU73" s="615"/>
      <c r="HLV73" s="615"/>
      <c r="HLW73" s="615"/>
      <c r="HLX73" s="615"/>
      <c r="HLY73" s="615"/>
      <c r="HLZ73" s="615"/>
      <c r="HMA73" s="1420"/>
      <c r="HMB73" s="1420"/>
      <c r="HMC73" s="1420"/>
      <c r="HMD73" s="868"/>
      <c r="HME73" s="615"/>
      <c r="HMF73" s="615"/>
      <c r="HMG73" s="615"/>
      <c r="HMH73" s="869"/>
      <c r="HMI73" s="615"/>
      <c r="HMJ73" s="615"/>
      <c r="HMK73" s="615"/>
      <c r="HML73" s="615"/>
      <c r="HMM73" s="615"/>
      <c r="HMN73" s="615"/>
      <c r="HMO73" s="615"/>
      <c r="HMP73" s="615"/>
      <c r="HMQ73" s="615"/>
      <c r="HMR73" s="1420"/>
      <c r="HMS73" s="1420"/>
      <c r="HMT73" s="1420"/>
      <c r="HMU73" s="868"/>
      <c r="HMV73" s="615"/>
      <c r="HMW73" s="615"/>
      <c r="HMX73" s="615"/>
      <c r="HMY73" s="869"/>
      <c r="HMZ73" s="615"/>
      <c r="HNA73" s="615"/>
      <c r="HNB73" s="615"/>
      <c r="HNC73" s="615"/>
      <c r="HND73" s="615"/>
      <c r="HNE73" s="615"/>
      <c r="HNF73" s="615"/>
      <c r="HNG73" s="615"/>
      <c r="HNH73" s="615"/>
      <c r="HNI73" s="1420"/>
      <c r="HNJ73" s="1420"/>
      <c r="HNK73" s="1420"/>
      <c r="HNL73" s="868"/>
      <c r="HNM73" s="615"/>
      <c r="HNN73" s="615"/>
      <c r="HNO73" s="615"/>
      <c r="HNP73" s="869"/>
      <c r="HNQ73" s="615"/>
      <c r="HNR73" s="615"/>
      <c r="HNS73" s="615"/>
      <c r="HNT73" s="615"/>
      <c r="HNU73" s="615"/>
      <c r="HNV73" s="615"/>
      <c r="HNW73" s="615"/>
      <c r="HNX73" s="615"/>
      <c r="HNY73" s="615"/>
      <c r="HNZ73" s="1420"/>
      <c r="HOA73" s="1420"/>
      <c r="HOB73" s="1420"/>
      <c r="HOC73" s="868"/>
      <c r="HOD73" s="615"/>
      <c r="HOE73" s="615"/>
      <c r="HOF73" s="615"/>
      <c r="HOG73" s="869"/>
      <c r="HOH73" s="615"/>
      <c r="HOI73" s="615"/>
      <c r="HOJ73" s="615"/>
      <c r="HOK73" s="615"/>
      <c r="HOL73" s="615"/>
      <c r="HOM73" s="615"/>
      <c r="HON73" s="615"/>
      <c r="HOO73" s="615"/>
      <c r="HOP73" s="615"/>
      <c r="HOQ73" s="1420"/>
      <c r="HOR73" s="1420"/>
      <c r="HOS73" s="1420"/>
      <c r="HOT73" s="868"/>
      <c r="HOU73" s="615"/>
      <c r="HOV73" s="615"/>
      <c r="HOW73" s="615"/>
      <c r="HOX73" s="869"/>
      <c r="HOY73" s="615"/>
      <c r="HOZ73" s="615"/>
      <c r="HPA73" s="615"/>
      <c r="HPB73" s="615"/>
      <c r="HPC73" s="615"/>
      <c r="HPD73" s="615"/>
      <c r="HPE73" s="615"/>
      <c r="HPF73" s="615"/>
      <c r="HPG73" s="615"/>
      <c r="HPH73" s="1420"/>
      <c r="HPI73" s="1420"/>
      <c r="HPJ73" s="1420"/>
      <c r="HPK73" s="868"/>
      <c r="HPL73" s="615"/>
      <c r="HPM73" s="615"/>
      <c r="HPN73" s="615"/>
      <c r="HPO73" s="869"/>
      <c r="HPP73" s="615"/>
      <c r="HPQ73" s="615"/>
      <c r="HPR73" s="615"/>
      <c r="HPS73" s="615"/>
      <c r="HPT73" s="615"/>
      <c r="HPU73" s="615"/>
      <c r="HPV73" s="615"/>
      <c r="HPW73" s="615"/>
      <c r="HPX73" s="615"/>
      <c r="HPY73" s="1420"/>
      <c r="HPZ73" s="1420"/>
      <c r="HQA73" s="1420"/>
      <c r="HQB73" s="868"/>
      <c r="HQC73" s="615"/>
      <c r="HQD73" s="615"/>
      <c r="HQE73" s="615"/>
      <c r="HQF73" s="869"/>
      <c r="HQG73" s="615"/>
      <c r="HQH73" s="615"/>
      <c r="HQI73" s="615"/>
      <c r="HQJ73" s="615"/>
      <c r="HQK73" s="615"/>
      <c r="HQL73" s="615"/>
      <c r="HQM73" s="615"/>
      <c r="HQN73" s="615"/>
      <c r="HQO73" s="615"/>
      <c r="HQP73" s="1420"/>
      <c r="HQQ73" s="1420"/>
      <c r="HQR73" s="1420"/>
      <c r="HQS73" s="868"/>
      <c r="HQT73" s="615"/>
      <c r="HQU73" s="615"/>
      <c r="HQV73" s="615"/>
      <c r="HQW73" s="869"/>
      <c r="HQX73" s="615"/>
      <c r="HQY73" s="615"/>
      <c r="HQZ73" s="615"/>
      <c r="HRA73" s="615"/>
      <c r="HRB73" s="615"/>
      <c r="HRC73" s="615"/>
      <c r="HRD73" s="615"/>
      <c r="HRE73" s="615"/>
      <c r="HRF73" s="615"/>
      <c r="HRG73" s="1420"/>
      <c r="HRH73" s="1420"/>
      <c r="HRI73" s="1420"/>
      <c r="HRJ73" s="868"/>
      <c r="HRK73" s="615"/>
      <c r="HRL73" s="615"/>
      <c r="HRM73" s="615"/>
      <c r="HRN73" s="869"/>
      <c r="HRO73" s="615"/>
      <c r="HRP73" s="615"/>
      <c r="HRQ73" s="615"/>
      <c r="HRR73" s="615"/>
      <c r="HRS73" s="615"/>
      <c r="HRT73" s="615"/>
      <c r="HRU73" s="615"/>
      <c r="HRV73" s="615"/>
      <c r="HRW73" s="615"/>
      <c r="HRX73" s="1420"/>
      <c r="HRY73" s="1420"/>
      <c r="HRZ73" s="1420"/>
      <c r="HSA73" s="868"/>
      <c r="HSB73" s="615"/>
      <c r="HSC73" s="615"/>
      <c r="HSD73" s="615"/>
      <c r="HSE73" s="869"/>
      <c r="HSF73" s="615"/>
      <c r="HSG73" s="615"/>
      <c r="HSH73" s="615"/>
      <c r="HSI73" s="615"/>
      <c r="HSJ73" s="615"/>
      <c r="HSK73" s="615"/>
      <c r="HSL73" s="615"/>
      <c r="HSM73" s="615"/>
      <c r="HSN73" s="615"/>
      <c r="HSO73" s="1420"/>
      <c r="HSP73" s="1420"/>
      <c r="HSQ73" s="1420"/>
      <c r="HSR73" s="868"/>
      <c r="HSS73" s="615"/>
      <c r="HST73" s="615"/>
      <c r="HSU73" s="615"/>
      <c r="HSV73" s="869"/>
      <c r="HSW73" s="615"/>
      <c r="HSX73" s="615"/>
      <c r="HSY73" s="615"/>
      <c r="HSZ73" s="615"/>
      <c r="HTA73" s="615"/>
      <c r="HTB73" s="615"/>
      <c r="HTC73" s="615"/>
      <c r="HTD73" s="615"/>
      <c r="HTE73" s="615"/>
      <c r="HTF73" s="1420"/>
      <c r="HTG73" s="1420"/>
      <c r="HTH73" s="1420"/>
      <c r="HTI73" s="868"/>
      <c r="HTJ73" s="615"/>
      <c r="HTK73" s="615"/>
      <c r="HTL73" s="615"/>
      <c r="HTM73" s="869"/>
      <c r="HTN73" s="615"/>
      <c r="HTO73" s="615"/>
      <c r="HTP73" s="615"/>
      <c r="HTQ73" s="615"/>
      <c r="HTR73" s="615"/>
      <c r="HTS73" s="615"/>
      <c r="HTT73" s="615"/>
      <c r="HTU73" s="615"/>
      <c r="HTV73" s="615"/>
      <c r="HTW73" s="1420"/>
      <c r="HTX73" s="1420"/>
      <c r="HTY73" s="1420"/>
      <c r="HTZ73" s="868"/>
      <c r="HUA73" s="615"/>
      <c r="HUB73" s="615"/>
      <c r="HUC73" s="615"/>
      <c r="HUD73" s="869"/>
      <c r="HUE73" s="615"/>
      <c r="HUF73" s="615"/>
      <c r="HUG73" s="615"/>
      <c r="HUH73" s="615"/>
      <c r="HUI73" s="615"/>
      <c r="HUJ73" s="615"/>
      <c r="HUK73" s="615"/>
      <c r="HUL73" s="615"/>
      <c r="HUM73" s="615"/>
      <c r="HUN73" s="1420"/>
      <c r="HUO73" s="1420"/>
      <c r="HUP73" s="1420"/>
      <c r="HUQ73" s="868"/>
      <c r="HUR73" s="615"/>
      <c r="HUS73" s="615"/>
      <c r="HUT73" s="615"/>
      <c r="HUU73" s="869"/>
      <c r="HUV73" s="615"/>
      <c r="HUW73" s="615"/>
      <c r="HUX73" s="615"/>
      <c r="HUY73" s="615"/>
      <c r="HUZ73" s="615"/>
      <c r="HVA73" s="615"/>
      <c r="HVB73" s="615"/>
      <c r="HVC73" s="615"/>
      <c r="HVD73" s="615"/>
      <c r="HVE73" s="1420"/>
      <c r="HVF73" s="1420"/>
      <c r="HVG73" s="1420"/>
      <c r="HVH73" s="868"/>
      <c r="HVI73" s="615"/>
      <c r="HVJ73" s="615"/>
      <c r="HVK73" s="615"/>
      <c r="HVL73" s="869"/>
      <c r="HVM73" s="615"/>
      <c r="HVN73" s="615"/>
      <c r="HVO73" s="615"/>
      <c r="HVP73" s="615"/>
      <c r="HVQ73" s="615"/>
      <c r="HVR73" s="615"/>
      <c r="HVS73" s="615"/>
      <c r="HVT73" s="615"/>
      <c r="HVU73" s="615"/>
      <c r="HVV73" s="1420"/>
      <c r="HVW73" s="1420"/>
      <c r="HVX73" s="1420"/>
      <c r="HVY73" s="868"/>
      <c r="HVZ73" s="615"/>
      <c r="HWA73" s="615"/>
      <c r="HWB73" s="615"/>
      <c r="HWC73" s="869"/>
      <c r="HWD73" s="615"/>
      <c r="HWE73" s="615"/>
      <c r="HWF73" s="615"/>
      <c r="HWG73" s="615"/>
      <c r="HWH73" s="615"/>
      <c r="HWI73" s="615"/>
      <c r="HWJ73" s="615"/>
      <c r="HWK73" s="615"/>
      <c r="HWL73" s="615"/>
      <c r="HWM73" s="1420"/>
      <c r="HWN73" s="1420"/>
      <c r="HWO73" s="1420"/>
      <c r="HWP73" s="868"/>
      <c r="HWQ73" s="615"/>
      <c r="HWR73" s="615"/>
      <c r="HWS73" s="615"/>
      <c r="HWT73" s="869"/>
      <c r="HWU73" s="615"/>
      <c r="HWV73" s="615"/>
      <c r="HWW73" s="615"/>
      <c r="HWX73" s="615"/>
      <c r="HWY73" s="615"/>
      <c r="HWZ73" s="615"/>
      <c r="HXA73" s="615"/>
      <c r="HXB73" s="615"/>
      <c r="HXC73" s="615"/>
      <c r="HXD73" s="1420"/>
      <c r="HXE73" s="1420"/>
      <c r="HXF73" s="1420"/>
      <c r="HXG73" s="868"/>
      <c r="HXH73" s="615"/>
      <c r="HXI73" s="615"/>
      <c r="HXJ73" s="615"/>
      <c r="HXK73" s="869"/>
      <c r="HXL73" s="615"/>
      <c r="HXM73" s="615"/>
      <c r="HXN73" s="615"/>
      <c r="HXO73" s="615"/>
      <c r="HXP73" s="615"/>
      <c r="HXQ73" s="615"/>
      <c r="HXR73" s="615"/>
      <c r="HXS73" s="615"/>
      <c r="HXT73" s="615"/>
      <c r="HXU73" s="1420"/>
      <c r="HXV73" s="1420"/>
      <c r="HXW73" s="1420"/>
      <c r="HXX73" s="868"/>
      <c r="HXY73" s="615"/>
      <c r="HXZ73" s="615"/>
      <c r="HYA73" s="615"/>
      <c r="HYB73" s="869"/>
      <c r="HYC73" s="615"/>
      <c r="HYD73" s="615"/>
      <c r="HYE73" s="615"/>
      <c r="HYF73" s="615"/>
      <c r="HYG73" s="615"/>
      <c r="HYH73" s="615"/>
      <c r="HYI73" s="615"/>
      <c r="HYJ73" s="615"/>
      <c r="HYK73" s="615"/>
      <c r="HYL73" s="1420"/>
      <c r="HYM73" s="1420"/>
      <c r="HYN73" s="1420"/>
      <c r="HYO73" s="868"/>
      <c r="HYP73" s="615"/>
      <c r="HYQ73" s="615"/>
      <c r="HYR73" s="615"/>
      <c r="HYS73" s="869"/>
      <c r="HYT73" s="615"/>
      <c r="HYU73" s="615"/>
      <c r="HYV73" s="615"/>
      <c r="HYW73" s="615"/>
      <c r="HYX73" s="615"/>
      <c r="HYY73" s="615"/>
      <c r="HYZ73" s="615"/>
      <c r="HZA73" s="615"/>
      <c r="HZB73" s="615"/>
      <c r="HZC73" s="1420"/>
      <c r="HZD73" s="1420"/>
      <c r="HZE73" s="1420"/>
      <c r="HZF73" s="868"/>
      <c r="HZG73" s="615"/>
      <c r="HZH73" s="615"/>
      <c r="HZI73" s="615"/>
      <c r="HZJ73" s="869"/>
      <c r="HZK73" s="615"/>
      <c r="HZL73" s="615"/>
      <c r="HZM73" s="615"/>
      <c r="HZN73" s="615"/>
      <c r="HZO73" s="615"/>
      <c r="HZP73" s="615"/>
      <c r="HZQ73" s="615"/>
      <c r="HZR73" s="615"/>
      <c r="HZS73" s="615"/>
      <c r="HZT73" s="1420"/>
      <c r="HZU73" s="1420"/>
      <c r="HZV73" s="1420"/>
      <c r="HZW73" s="868"/>
      <c r="HZX73" s="615"/>
      <c r="HZY73" s="615"/>
      <c r="HZZ73" s="615"/>
      <c r="IAA73" s="869"/>
      <c r="IAB73" s="615"/>
      <c r="IAC73" s="615"/>
      <c r="IAD73" s="615"/>
      <c r="IAE73" s="615"/>
      <c r="IAF73" s="615"/>
      <c r="IAG73" s="615"/>
      <c r="IAH73" s="615"/>
      <c r="IAI73" s="615"/>
      <c r="IAJ73" s="615"/>
      <c r="IAK73" s="1420"/>
      <c r="IAL73" s="1420"/>
      <c r="IAM73" s="1420"/>
      <c r="IAN73" s="868"/>
      <c r="IAO73" s="615"/>
      <c r="IAP73" s="615"/>
      <c r="IAQ73" s="615"/>
      <c r="IAR73" s="869"/>
      <c r="IAS73" s="615"/>
      <c r="IAT73" s="615"/>
      <c r="IAU73" s="615"/>
      <c r="IAV73" s="615"/>
      <c r="IAW73" s="615"/>
      <c r="IAX73" s="615"/>
      <c r="IAY73" s="615"/>
      <c r="IAZ73" s="615"/>
      <c r="IBA73" s="615"/>
      <c r="IBB73" s="1420"/>
      <c r="IBC73" s="1420"/>
      <c r="IBD73" s="1420"/>
      <c r="IBE73" s="868"/>
      <c r="IBF73" s="615"/>
      <c r="IBG73" s="615"/>
      <c r="IBH73" s="615"/>
      <c r="IBI73" s="869"/>
      <c r="IBJ73" s="615"/>
      <c r="IBK73" s="615"/>
      <c r="IBL73" s="615"/>
      <c r="IBM73" s="615"/>
      <c r="IBN73" s="615"/>
      <c r="IBO73" s="615"/>
      <c r="IBP73" s="615"/>
      <c r="IBQ73" s="615"/>
      <c r="IBR73" s="615"/>
      <c r="IBS73" s="1420"/>
      <c r="IBT73" s="1420"/>
      <c r="IBU73" s="1420"/>
      <c r="IBV73" s="868"/>
      <c r="IBW73" s="615"/>
      <c r="IBX73" s="615"/>
      <c r="IBY73" s="615"/>
      <c r="IBZ73" s="869"/>
      <c r="ICA73" s="615"/>
      <c r="ICB73" s="615"/>
      <c r="ICC73" s="615"/>
      <c r="ICD73" s="615"/>
      <c r="ICE73" s="615"/>
      <c r="ICF73" s="615"/>
      <c r="ICG73" s="615"/>
      <c r="ICH73" s="615"/>
      <c r="ICI73" s="615"/>
      <c r="ICJ73" s="1420"/>
      <c r="ICK73" s="1420"/>
      <c r="ICL73" s="1420"/>
      <c r="ICM73" s="868"/>
      <c r="ICN73" s="615"/>
      <c r="ICO73" s="615"/>
      <c r="ICP73" s="615"/>
      <c r="ICQ73" s="869"/>
      <c r="ICR73" s="615"/>
      <c r="ICS73" s="615"/>
      <c r="ICT73" s="615"/>
      <c r="ICU73" s="615"/>
      <c r="ICV73" s="615"/>
      <c r="ICW73" s="615"/>
      <c r="ICX73" s="615"/>
      <c r="ICY73" s="615"/>
      <c r="ICZ73" s="615"/>
      <c r="IDA73" s="1420"/>
      <c r="IDB73" s="1420"/>
      <c r="IDC73" s="1420"/>
      <c r="IDD73" s="868"/>
      <c r="IDE73" s="615"/>
      <c r="IDF73" s="615"/>
      <c r="IDG73" s="615"/>
      <c r="IDH73" s="869"/>
      <c r="IDI73" s="615"/>
      <c r="IDJ73" s="615"/>
      <c r="IDK73" s="615"/>
      <c r="IDL73" s="615"/>
      <c r="IDM73" s="615"/>
      <c r="IDN73" s="615"/>
      <c r="IDO73" s="615"/>
      <c r="IDP73" s="615"/>
      <c r="IDQ73" s="615"/>
      <c r="IDR73" s="1420"/>
      <c r="IDS73" s="1420"/>
      <c r="IDT73" s="1420"/>
      <c r="IDU73" s="868"/>
      <c r="IDV73" s="615"/>
      <c r="IDW73" s="615"/>
      <c r="IDX73" s="615"/>
      <c r="IDY73" s="869"/>
      <c r="IDZ73" s="615"/>
      <c r="IEA73" s="615"/>
      <c r="IEB73" s="615"/>
      <c r="IEC73" s="615"/>
      <c r="IED73" s="615"/>
      <c r="IEE73" s="615"/>
      <c r="IEF73" s="615"/>
      <c r="IEG73" s="615"/>
      <c r="IEH73" s="615"/>
      <c r="IEI73" s="1420"/>
      <c r="IEJ73" s="1420"/>
      <c r="IEK73" s="1420"/>
      <c r="IEL73" s="868"/>
      <c r="IEM73" s="615"/>
      <c r="IEN73" s="615"/>
      <c r="IEO73" s="615"/>
      <c r="IEP73" s="869"/>
      <c r="IEQ73" s="615"/>
      <c r="IER73" s="615"/>
      <c r="IES73" s="615"/>
      <c r="IET73" s="615"/>
      <c r="IEU73" s="615"/>
      <c r="IEV73" s="615"/>
      <c r="IEW73" s="615"/>
      <c r="IEX73" s="615"/>
      <c r="IEY73" s="615"/>
      <c r="IEZ73" s="1420"/>
      <c r="IFA73" s="1420"/>
      <c r="IFB73" s="1420"/>
      <c r="IFC73" s="868"/>
      <c r="IFD73" s="615"/>
      <c r="IFE73" s="615"/>
      <c r="IFF73" s="615"/>
      <c r="IFG73" s="869"/>
      <c r="IFH73" s="615"/>
      <c r="IFI73" s="615"/>
      <c r="IFJ73" s="615"/>
      <c r="IFK73" s="615"/>
      <c r="IFL73" s="615"/>
      <c r="IFM73" s="615"/>
      <c r="IFN73" s="615"/>
      <c r="IFO73" s="615"/>
      <c r="IFP73" s="615"/>
      <c r="IFQ73" s="1420"/>
      <c r="IFR73" s="1420"/>
      <c r="IFS73" s="1420"/>
      <c r="IFT73" s="868"/>
      <c r="IFU73" s="615"/>
      <c r="IFV73" s="615"/>
      <c r="IFW73" s="615"/>
      <c r="IFX73" s="869"/>
      <c r="IFY73" s="615"/>
      <c r="IFZ73" s="615"/>
      <c r="IGA73" s="615"/>
      <c r="IGB73" s="615"/>
      <c r="IGC73" s="615"/>
      <c r="IGD73" s="615"/>
      <c r="IGE73" s="615"/>
      <c r="IGF73" s="615"/>
      <c r="IGG73" s="615"/>
      <c r="IGH73" s="1420"/>
      <c r="IGI73" s="1420"/>
      <c r="IGJ73" s="1420"/>
      <c r="IGK73" s="868"/>
      <c r="IGL73" s="615"/>
      <c r="IGM73" s="615"/>
      <c r="IGN73" s="615"/>
      <c r="IGO73" s="869"/>
      <c r="IGP73" s="615"/>
      <c r="IGQ73" s="615"/>
      <c r="IGR73" s="615"/>
      <c r="IGS73" s="615"/>
      <c r="IGT73" s="615"/>
      <c r="IGU73" s="615"/>
      <c r="IGV73" s="615"/>
      <c r="IGW73" s="615"/>
      <c r="IGX73" s="615"/>
      <c r="IGY73" s="1420"/>
      <c r="IGZ73" s="1420"/>
      <c r="IHA73" s="1420"/>
      <c r="IHB73" s="868"/>
      <c r="IHC73" s="615"/>
      <c r="IHD73" s="615"/>
      <c r="IHE73" s="615"/>
      <c r="IHF73" s="869"/>
      <c r="IHG73" s="615"/>
      <c r="IHH73" s="615"/>
      <c r="IHI73" s="615"/>
      <c r="IHJ73" s="615"/>
      <c r="IHK73" s="615"/>
      <c r="IHL73" s="615"/>
      <c r="IHM73" s="615"/>
      <c r="IHN73" s="615"/>
      <c r="IHO73" s="615"/>
      <c r="IHP73" s="1420"/>
      <c r="IHQ73" s="1420"/>
      <c r="IHR73" s="1420"/>
      <c r="IHS73" s="868"/>
      <c r="IHT73" s="615"/>
      <c r="IHU73" s="615"/>
      <c r="IHV73" s="615"/>
      <c r="IHW73" s="869"/>
      <c r="IHX73" s="615"/>
      <c r="IHY73" s="615"/>
      <c r="IHZ73" s="615"/>
      <c r="IIA73" s="615"/>
      <c r="IIB73" s="615"/>
      <c r="IIC73" s="615"/>
      <c r="IID73" s="615"/>
      <c r="IIE73" s="615"/>
      <c r="IIF73" s="615"/>
      <c r="IIG73" s="1420"/>
      <c r="IIH73" s="1420"/>
      <c r="III73" s="1420"/>
      <c r="IIJ73" s="868"/>
      <c r="IIK73" s="615"/>
      <c r="IIL73" s="615"/>
      <c r="IIM73" s="615"/>
      <c r="IIN73" s="869"/>
      <c r="IIO73" s="615"/>
      <c r="IIP73" s="615"/>
      <c r="IIQ73" s="615"/>
      <c r="IIR73" s="615"/>
      <c r="IIS73" s="615"/>
      <c r="IIT73" s="615"/>
      <c r="IIU73" s="615"/>
      <c r="IIV73" s="615"/>
      <c r="IIW73" s="615"/>
      <c r="IIX73" s="1420"/>
      <c r="IIY73" s="1420"/>
      <c r="IIZ73" s="1420"/>
      <c r="IJA73" s="868"/>
      <c r="IJB73" s="615"/>
      <c r="IJC73" s="615"/>
      <c r="IJD73" s="615"/>
      <c r="IJE73" s="869"/>
      <c r="IJF73" s="615"/>
      <c r="IJG73" s="615"/>
      <c r="IJH73" s="615"/>
      <c r="IJI73" s="615"/>
      <c r="IJJ73" s="615"/>
      <c r="IJK73" s="615"/>
      <c r="IJL73" s="615"/>
      <c r="IJM73" s="615"/>
      <c r="IJN73" s="615"/>
      <c r="IJO73" s="1420"/>
      <c r="IJP73" s="1420"/>
      <c r="IJQ73" s="1420"/>
      <c r="IJR73" s="868"/>
      <c r="IJS73" s="615"/>
      <c r="IJT73" s="615"/>
      <c r="IJU73" s="615"/>
      <c r="IJV73" s="869"/>
      <c r="IJW73" s="615"/>
      <c r="IJX73" s="615"/>
      <c r="IJY73" s="615"/>
      <c r="IJZ73" s="615"/>
      <c r="IKA73" s="615"/>
      <c r="IKB73" s="615"/>
      <c r="IKC73" s="615"/>
      <c r="IKD73" s="615"/>
      <c r="IKE73" s="615"/>
      <c r="IKF73" s="1420"/>
      <c r="IKG73" s="1420"/>
      <c r="IKH73" s="1420"/>
      <c r="IKI73" s="868"/>
      <c r="IKJ73" s="615"/>
      <c r="IKK73" s="615"/>
      <c r="IKL73" s="615"/>
      <c r="IKM73" s="869"/>
      <c r="IKN73" s="615"/>
      <c r="IKO73" s="615"/>
      <c r="IKP73" s="615"/>
      <c r="IKQ73" s="615"/>
      <c r="IKR73" s="615"/>
      <c r="IKS73" s="615"/>
      <c r="IKT73" s="615"/>
      <c r="IKU73" s="615"/>
      <c r="IKV73" s="615"/>
      <c r="IKW73" s="1420"/>
      <c r="IKX73" s="1420"/>
      <c r="IKY73" s="1420"/>
      <c r="IKZ73" s="868"/>
      <c r="ILA73" s="615"/>
      <c r="ILB73" s="615"/>
      <c r="ILC73" s="615"/>
      <c r="ILD73" s="869"/>
      <c r="ILE73" s="615"/>
      <c r="ILF73" s="615"/>
      <c r="ILG73" s="615"/>
      <c r="ILH73" s="615"/>
      <c r="ILI73" s="615"/>
      <c r="ILJ73" s="615"/>
      <c r="ILK73" s="615"/>
      <c r="ILL73" s="615"/>
      <c r="ILM73" s="615"/>
      <c r="ILN73" s="1420"/>
      <c r="ILO73" s="1420"/>
      <c r="ILP73" s="1420"/>
      <c r="ILQ73" s="868"/>
      <c r="ILR73" s="615"/>
      <c r="ILS73" s="615"/>
      <c r="ILT73" s="615"/>
      <c r="ILU73" s="869"/>
      <c r="ILV73" s="615"/>
      <c r="ILW73" s="615"/>
      <c r="ILX73" s="615"/>
      <c r="ILY73" s="615"/>
      <c r="ILZ73" s="615"/>
      <c r="IMA73" s="615"/>
      <c r="IMB73" s="615"/>
      <c r="IMC73" s="615"/>
      <c r="IMD73" s="615"/>
      <c r="IME73" s="1420"/>
      <c r="IMF73" s="1420"/>
      <c r="IMG73" s="1420"/>
      <c r="IMH73" s="868"/>
      <c r="IMI73" s="615"/>
      <c r="IMJ73" s="615"/>
      <c r="IMK73" s="615"/>
      <c r="IML73" s="869"/>
      <c r="IMM73" s="615"/>
      <c r="IMN73" s="615"/>
      <c r="IMO73" s="615"/>
      <c r="IMP73" s="615"/>
      <c r="IMQ73" s="615"/>
      <c r="IMR73" s="615"/>
      <c r="IMS73" s="615"/>
      <c r="IMT73" s="615"/>
      <c r="IMU73" s="615"/>
      <c r="IMV73" s="1420"/>
      <c r="IMW73" s="1420"/>
      <c r="IMX73" s="1420"/>
      <c r="IMY73" s="868"/>
      <c r="IMZ73" s="615"/>
      <c r="INA73" s="615"/>
      <c r="INB73" s="615"/>
      <c r="INC73" s="869"/>
      <c r="IND73" s="615"/>
      <c r="INE73" s="615"/>
      <c r="INF73" s="615"/>
      <c r="ING73" s="615"/>
      <c r="INH73" s="615"/>
      <c r="INI73" s="615"/>
      <c r="INJ73" s="615"/>
      <c r="INK73" s="615"/>
      <c r="INL73" s="615"/>
      <c r="INM73" s="1420"/>
      <c r="INN73" s="1420"/>
      <c r="INO73" s="1420"/>
      <c r="INP73" s="868"/>
      <c r="INQ73" s="615"/>
      <c r="INR73" s="615"/>
      <c r="INS73" s="615"/>
      <c r="INT73" s="869"/>
      <c r="INU73" s="615"/>
      <c r="INV73" s="615"/>
      <c r="INW73" s="615"/>
      <c r="INX73" s="615"/>
      <c r="INY73" s="615"/>
      <c r="INZ73" s="615"/>
      <c r="IOA73" s="615"/>
      <c r="IOB73" s="615"/>
      <c r="IOC73" s="615"/>
      <c r="IOD73" s="1420"/>
      <c r="IOE73" s="1420"/>
      <c r="IOF73" s="1420"/>
      <c r="IOG73" s="868"/>
      <c r="IOH73" s="615"/>
      <c r="IOI73" s="615"/>
      <c r="IOJ73" s="615"/>
      <c r="IOK73" s="869"/>
      <c r="IOL73" s="615"/>
      <c r="IOM73" s="615"/>
      <c r="ION73" s="615"/>
      <c r="IOO73" s="615"/>
      <c r="IOP73" s="615"/>
      <c r="IOQ73" s="615"/>
      <c r="IOR73" s="615"/>
      <c r="IOS73" s="615"/>
      <c r="IOT73" s="615"/>
      <c r="IOU73" s="1420"/>
      <c r="IOV73" s="1420"/>
      <c r="IOW73" s="1420"/>
      <c r="IOX73" s="868"/>
      <c r="IOY73" s="615"/>
      <c r="IOZ73" s="615"/>
      <c r="IPA73" s="615"/>
      <c r="IPB73" s="869"/>
      <c r="IPC73" s="615"/>
      <c r="IPD73" s="615"/>
      <c r="IPE73" s="615"/>
      <c r="IPF73" s="615"/>
      <c r="IPG73" s="615"/>
      <c r="IPH73" s="615"/>
      <c r="IPI73" s="615"/>
      <c r="IPJ73" s="615"/>
      <c r="IPK73" s="615"/>
      <c r="IPL73" s="1420"/>
      <c r="IPM73" s="1420"/>
      <c r="IPN73" s="1420"/>
      <c r="IPO73" s="868"/>
      <c r="IPP73" s="615"/>
      <c r="IPQ73" s="615"/>
      <c r="IPR73" s="615"/>
      <c r="IPS73" s="869"/>
      <c r="IPT73" s="615"/>
      <c r="IPU73" s="615"/>
      <c r="IPV73" s="615"/>
      <c r="IPW73" s="615"/>
      <c r="IPX73" s="615"/>
      <c r="IPY73" s="615"/>
      <c r="IPZ73" s="615"/>
      <c r="IQA73" s="615"/>
      <c r="IQB73" s="615"/>
      <c r="IQC73" s="1420"/>
      <c r="IQD73" s="1420"/>
      <c r="IQE73" s="1420"/>
      <c r="IQF73" s="868"/>
      <c r="IQG73" s="615"/>
      <c r="IQH73" s="615"/>
      <c r="IQI73" s="615"/>
      <c r="IQJ73" s="869"/>
      <c r="IQK73" s="615"/>
      <c r="IQL73" s="615"/>
      <c r="IQM73" s="615"/>
      <c r="IQN73" s="615"/>
      <c r="IQO73" s="615"/>
      <c r="IQP73" s="615"/>
      <c r="IQQ73" s="615"/>
      <c r="IQR73" s="615"/>
      <c r="IQS73" s="615"/>
      <c r="IQT73" s="1420"/>
      <c r="IQU73" s="1420"/>
      <c r="IQV73" s="1420"/>
      <c r="IQW73" s="868"/>
      <c r="IQX73" s="615"/>
      <c r="IQY73" s="615"/>
      <c r="IQZ73" s="615"/>
      <c r="IRA73" s="869"/>
      <c r="IRB73" s="615"/>
      <c r="IRC73" s="615"/>
      <c r="IRD73" s="615"/>
      <c r="IRE73" s="615"/>
      <c r="IRF73" s="615"/>
      <c r="IRG73" s="615"/>
      <c r="IRH73" s="615"/>
      <c r="IRI73" s="615"/>
      <c r="IRJ73" s="615"/>
      <c r="IRK73" s="1420"/>
      <c r="IRL73" s="1420"/>
      <c r="IRM73" s="1420"/>
      <c r="IRN73" s="868"/>
      <c r="IRO73" s="615"/>
      <c r="IRP73" s="615"/>
      <c r="IRQ73" s="615"/>
      <c r="IRR73" s="869"/>
      <c r="IRS73" s="615"/>
      <c r="IRT73" s="615"/>
      <c r="IRU73" s="615"/>
      <c r="IRV73" s="615"/>
      <c r="IRW73" s="615"/>
      <c r="IRX73" s="615"/>
      <c r="IRY73" s="615"/>
      <c r="IRZ73" s="615"/>
      <c r="ISA73" s="615"/>
      <c r="ISB73" s="1420"/>
      <c r="ISC73" s="1420"/>
      <c r="ISD73" s="1420"/>
      <c r="ISE73" s="868"/>
      <c r="ISF73" s="615"/>
      <c r="ISG73" s="615"/>
      <c r="ISH73" s="615"/>
      <c r="ISI73" s="869"/>
      <c r="ISJ73" s="615"/>
      <c r="ISK73" s="615"/>
      <c r="ISL73" s="615"/>
      <c r="ISM73" s="615"/>
      <c r="ISN73" s="615"/>
      <c r="ISO73" s="615"/>
      <c r="ISP73" s="615"/>
      <c r="ISQ73" s="615"/>
      <c r="ISR73" s="615"/>
      <c r="ISS73" s="1420"/>
      <c r="IST73" s="1420"/>
      <c r="ISU73" s="1420"/>
      <c r="ISV73" s="868"/>
      <c r="ISW73" s="615"/>
      <c r="ISX73" s="615"/>
      <c r="ISY73" s="615"/>
      <c r="ISZ73" s="869"/>
      <c r="ITA73" s="615"/>
      <c r="ITB73" s="615"/>
      <c r="ITC73" s="615"/>
      <c r="ITD73" s="615"/>
      <c r="ITE73" s="615"/>
      <c r="ITF73" s="615"/>
      <c r="ITG73" s="615"/>
      <c r="ITH73" s="615"/>
      <c r="ITI73" s="615"/>
      <c r="ITJ73" s="1420"/>
      <c r="ITK73" s="1420"/>
      <c r="ITL73" s="1420"/>
      <c r="ITM73" s="868"/>
      <c r="ITN73" s="615"/>
      <c r="ITO73" s="615"/>
      <c r="ITP73" s="615"/>
      <c r="ITQ73" s="869"/>
      <c r="ITR73" s="615"/>
      <c r="ITS73" s="615"/>
      <c r="ITT73" s="615"/>
      <c r="ITU73" s="615"/>
      <c r="ITV73" s="615"/>
      <c r="ITW73" s="615"/>
      <c r="ITX73" s="615"/>
      <c r="ITY73" s="615"/>
      <c r="ITZ73" s="615"/>
      <c r="IUA73" s="1420"/>
      <c r="IUB73" s="1420"/>
      <c r="IUC73" s="1420"/>
      <c r="IUD73" s="868"/>
      <c r="IUE73" s="615"/>
      <c r="IUF73" s="615"/>
      <c r="IUG73" s="615"/>
      <c r="IUH73" s="869"/>
      <c r="IUI73" s="615"/>
      <c r="IUJ73" s="615"/>
      <c r="IUK73" s="615"/>
      <c r="IUL73" s="615"/>
      <c r="IUM73" s="615"/>
      <c r="IUN73" s="615"/>
      <c r="IUO73" s="615"/>
      <c r="IUP73" s="615"/>
      <c r="IUQ73" s="615"/>
      <c r="IUR73" s="1420"/>
      <c r="IUS73" s="1420"/>
      <c r="IUT73" s="1420"/>
      <c r="IUU73" s="868"/>
      <c r="IUV73" s="615"/>
      <c r="IUW73" s="615"/>
      <c r="IUX73" s="615"/>
      <c r="IUY73" s="869"/>
      <c r="IUZ73" s="615"/>
      <c r="IVA73" s="615"/>
      <c r="IVB73" s="615"/>
      <c r="IVC73" s="615"/>
      <c r="IVD73" s="615"/>
      <c r="IVE73" s="615"/>
      <c r="IVF73" s="615"/>
      <c r="IVG73" s="615"/>
      <c r="IVH73" s="615"/>
      <c r="IVI73" s="1420"/>
      <c r="IVJ73" s="1420"/>
      <c r="IVK73" s="1420"/>
      <c r="IVL73" s="868"/>
      <c r="IVM73" s="615"/>
      <c r="IVN73" s="615"/>
      <c r="IVO73" s="615"/>
      <c r="IVP73" s="869"/>
      <c r="IVQ73" s="615"/>
      <c r="IVR73" s="615"/>
      <c r="IVS73" s="615"/>
      <c r="IVT73" s="615"/>
      <c r="IVU73" s="615"/>
      <c r="IVV73" s="615"/>
      <c r="IVW73" s="615"/>
      <c r="IVX73" s="615"/>
      <c r="IVY73" s="615"/>
      <c r="IVZ73" s="1420"/>
      <c r="IWA73" s="1420"/>
      <c r="IWB73" s="1420"/>
      <c r="IWC73" s="868"/>
      <c r="IWD73" s="615"/>
      <c r="IWE73" s="615"/>
      <c r="IWF73" s="615"/>
      <c r="IWG73" s="869"/>
      <c r="IWH73" s="615"/>
      <c r="IWI73" s="615"/>
      <c r="IWJ73" s="615"/>
      <c r="IWK73" s="615"/>
      <c r="IWL73" s="615"/>
      <c r="IWM73" s="615"/>
      <c r="IWN73" s="615"/>
      <c r="IWO73" s="615"/>
      <c r="IWP73" s="615"/>
      <c r="IWQ73" s="1420"/>
      <c r="IWR73" s="1420"/>
      <c r="IWS73" s="1420"/>
      <c r="IWT73" s="868"/>
      <c r="IWU73" s="615"/>
      <c r="IWV73" s="615"/>
      <c r="IWW73" s="615"/>
      <c r="IWX73" s="869"/>
      <c r="IWY73" s="615"/>
      <c r="IWZ73" s="615"/>
      <c r="IXA73" s="615"/>
      <c r="IXB73" s="615"/>
      <c r="IXC73" s="615"/>
      <c r="IXD73" s="615"/>
      <c r="IXE73" s="615"/>
      <c r="IXF73" s="615"/>
      <c r="IXG73" s="615"/>
      <c r="IXH73" s="1420"/>
      <c r="IXI73" s="1420"/>
      <c r="IXJ73" s="1420"/>
      <c r="IXK73" s="868"/>
      <c r="IXL73" s="615"/>
      <c r="IXM73" s="615"/>
      <c r="IXN73" s="615"/>
      <c r="IXO73" s="869"/>
      <c r="IXP73" s="615"/>
      <c r="IXQ73" s="615"/>
      <c r="IXR73" s="615"/>
      <c r="IXS73" s="615"/>
      <c r="IXT73" s="615"/>
      <c r="IXU73" s="615"/>
      <c r="IXV73" s="615"/>
      <c r="IXW73" s="615"/>
      <c r="IXX73" s="615"/>
      <c r="IXY73" s="1420"/>
      <c r="IXZ73" s="1420"/>
      <c r="IYA73" s="1420"/>
      <c r="IYB73" s="868"/>
      <c r="IYC73" s="615"/>
      <c r="IYD73" s="615"/>
      <c r="IYE73" s="615"/>
      <c r="IYF73" s="869"/>
      <c r="IYG73" s="615"/>
      <c r="IYH73" s="615"/>
      <c r="IYI73" s="615"/>
      <c r="IYJ73" s="615"/>
      <c r="IYK73" s="615"/>
      <c r="IYL73" s="615"/>
      <c r="IYM73" s="615"/>
      <c r="IYN73" s="615"/>
      <c r="IYO73" s="615"/>
      <c r="IYP73" s="1420"/>
      <c r="IYQ73" s="1420"/>
      <c r="IYR73" s="1420"/>
      <c r="IYS73" s="868"/>
      <c r="IYT73" s="615"/>
      <c r="IYU73" s="615"/>
      <c r="IYV73" s="615"/>
      <c r="IYW73" s="869"/>
      <c r="IYX73" s="615"/>
      <c r="IYY73" s="615"/>
      <c r="IYZ73" s="615"/>
      <c r="IZA73" s="615"/>
      <c r="IZB73" s="615"/>
      <c r="IZC73" s="615"/>
      <c r="IZD73" s="615"/>
      <c r="IZE73" s="615"/>
      <c r="IZF73" s="615"/>
      <c r="IZG73" s="1420"/>
      <c r="IZH73" s="1420"/>
      <c r="IZI73" s="1420"/>
      <c r="IZJ73" s="868"/>
      <c r="IZK73" s="615"/>
      <c r="IZL73" s="615"/>
      <c r="IZM73" s="615"/>
      <c r="IZN73" s="869"/>
      <c r="IZO73" s="615"/>
      <c r="IZP73" s="615"/>
      <c r="IZQ73" s="615"/>
      <c r="IZR73" s="615"/>
      <c r="IZS73" s="615"/>
      <c r="IZT73" s="615"/>
      <c r="IZU73" s="615"/>
      <c r="IZV73" s="615"/>
      <c r="IZW73" s="615"/>
      <c r="IZX73" s="1420"/>
      <c r="IZY73" s="1420"/>
      <c r="IZZ73" s="1420"/>
      <c r="JAA73" s="868"/>
      <c r="JAB73" s="615"/>
      <c r="JAC73" s="615"/>
      <c r="JAD73" s="615"/>
      <c r="JAE73" s="869"/>
      <c r="JAF73" s="615"/>
      <c r="JAG73" s="615"/>
      <c r="JAH73" s="615"/>
      <c r="JAI73" s="615"/>
      <c r="JAJ73" s="615"/>
      <c r="JAK73" s="615"/>
      <c r="JAL73" s="615"/>
      <c r="JAM73" s="615"/>
      <c r="JAN73" s="615"/>
      <c r="JAO73" s="1420"/>
      <c r="JAP73" s="1420"/>
      <c r="JAQ73" s="1420"/>
      <c r="JAR73" s="868"/>
      <c r="JAS73" s="615"/>
      <c r="JAT73" s="615"/>
      <c r="JAU73" s="615"/>
      <c r="JAV73" s="869"/>
      <c r="JAW73" s="615"/>
      <c r="JAX73" s="615"/>
      <c r="JAY73" s="615"/>
      <c r="JAZ73" s="615"/>
      <c r="JBA73" s="615"/>
      <c r="JBB73" s="615"/>
      <c r="JBC73" s="615"/>
      <c r="JBD73" s="615"/>
      <c r="JBE73" s="615"/>
      <c r="JBF73" s="1420"/>
      <c r="JBG73" s="1420"/>
      <c r="JBH73" s="1420"/>
      <c r="JBI73" s="868"/>
      <c r="JBJ73" s="615"/>
      <c r="JBK73" s="615"/>
      <c r="JBL73" s="615"/>
      <c r="JBM73" s="869"/>
      <c r="JBN73" s="615"/>
      <c r="JBO73" s="615"/>
      <c r="JBP73" s="615"/>
      <c r="JBQ73" s="615"/>
      <c r="JBR73" s="615"/>
      <c r="JBS73" s="615"/>
      <c r="JBT73" s="615"/>
      <c r="JBU73" s="615"/>
      <c r="JBV73" s="615"/>
      <c r="JBW73" s="1420"/>
      <c r="JBX73" s="1420"/>
      <c r="JBY73" s="1420"/>
      <c r="JBZ73" s="868"/>
      <c r="JCA73" s="615"/>
      <c r="JCB73" s="615"/>
      <c r="JCC73" s="615"/>
      <c r="JCD73" s="869"/>
      <c r="JCE73" s="615"/>
      <c r="JCF73" s="615"/>
      <c r="JCG73" s="615"/>
      <c r="JCH73" s="615"/>
      <c r="JCI73" s="615"/>
      <c r="JCJ73" s="615"/>
      <c r="JCK73" s="615"/>
      <c r="JCL73" s="615"/>
      <c r="JCM73" s="615"/>
      <c r="JCN73" s="1420"/>
      <c r="JCO73" s="1420"/>
      <c r="JCP73" s="1420"/>
      <c r="JCQ73" s="868"/>
      <c r="JCR73" s="615"/>
      <c r="JCS73" s="615"/>
      <c r="JCT73" s="615"/>
      <c r="JCU73" s="869"/>
      <c r="JCV73" s="615"/>
      <c r="JCW73" s="615"/>
      <c r="JCX73" s="615"/>
      <c r="JCY73" s="615"/>
      <c r="JCZ73" s="615"/>
      <c r="JDA73" s="615"/>
      <c r="JDB73" s="615"/>
      <c r="JDC73" s="615"/>
      <c r="JDD73" s="615"/>
      <c r="JDE73" s="1420"/>
      <c r="JDF73" s="1420"/>
      <c r="JDG73" s="1420"/>
      <c r="JDH73" s="868"/>
      <c r="JDI73" s="615"/>
      <c r="JDJ73" s="615"/>
      <c r="JDK73" s="615"/>
      <c r="JDL73" s="869"/>
      <c r="JDM73" s="615"/>
      <c r="JDN73" s="615"/>
      <c r="JDO73" s="615"/>
      <c r="JDP73" s="615"/>
      <c r="JDQ73" s="615"/>
      <c r="JDR73" s="615"/>
      <c r="JDS73" s="615"/>
      <c r="JDT73" s="615"/>
      <c r="JDU73" s="615"/>
      <c r="JDV73" s="1420"/>
      <c r="JDW73" s="1420"/>
      <c r="JDX73" s="1420"/>
      <c r="JDY73" s="868"/>
      <c r="JDZ73" s="615"/>
      <c r="JEA73" s="615"/>
      <c r="JEB73" s="615"/>
      <c r="JEC73" s="869"/>
      <c r="JED73" s="615"/>
      <c r="JEE73" s="615"/>
      <c r="JEF73" s="615"/>
      <c r="JEG73" s="615"/>
      <c r="JEH73" s="615"/>
      <c r="JEI73" s="615"/>
      <c r="JEJ73" s="615"/>
      <c r="JEK73" s="615"/>
      <c r="JEL73" s="615"/>
      <c r="JEM73" s="1420"/>
      <c r="JEN73" s="1420"/>
      <c r="JEO73" s="1420"/>
      <c r="JEP73" s="868"/>
      <c r="JEQ73" s="615"/>
      <c r="JER73" s="615"/>
      <c r="JES73" s="615"/>
      <c r="JET73" s="869"/>
      <c r="JEU73" s="615"/>
      <c r="JEV73" s="615"/>
      <c r="JEW73" s="615"/>
      <c r="JEX73" s="615"/>
      <c r="JEY73" s="615"/>
      <c r="JEZ73" s="615"/>
      <c r="JFA73" s="615"/>
      <c r="JFB73" s="615"/>
      <c r="JFC73" s="615"/>
      <c r="JFD73" s="1420"/>
      <c r="JFE73" s="1420"/>
      <c r="JFF73" s="1420"/>
      <c r="JFG73" s="868"/>
      <c r="JFH73" s="615"/>
      <c r="JFI73" s="615"/>
      <c r="JFJ73" s="615"/>
      <c r="JFK73" s="869"/>
      <c r="JFL73" s="615"/>
      <c r="JFM73" s="615"/>
      <c r="JFN73" s="615"/>
      <c r="JFO73" s="615"/>
      <c r="JFP73" s="615"/>
      <c r="JFQ73" s="615"/>
      <c r="JFR73" s="615"/>
      <c r="JFS73" s="615"/>
      <c r="JFT73" s="615"/>
      <c r="JFU73" s="1420"/>
      <c r="JFV73" s="1420"/>
      <c r="JFW73" s="1420"/>
      <c r="JFX73" s="868"/>
      <c r="JFY73" s="615"/>
      <c r="JFZ73" s="615"/>
      <c r="JGA73" s="615"/>
      <c r="JGB73" s="869"/>
      <c r="JGC73" s="615"/>
      <c r="JGD73" s="615"/>
      <c r="JGE73" s="615"/>
      <c r="JGF73" s="615"/>
      <c r="JGG73" s="615"/>
      <c r="JGH73" s="615"/>
      <c r="JGI73" s="615"/>
      <c r="JGJ73" s="615"/>
      <c r="JGK73" s="615"/>
      <c r="JGL73" s="1420"/>
      <c r="JGM73" s="1420"/>
      <c r="JGN73" s="1420"/>
      <c r="JGO73" s="868"/>
      <c r="JGP73" s="615"/>
      <c r="JGQ73" s="615"/>
      <c r="JGR73" s="615"/>
      <c r="JGS73" s="869"/>
      <c r="JGT73" s="615"/>
      <c r="JGU73" s="615"/>
      <c r="JGV73" s="615"/>
      <c r="JGW73" s="615"/>
      <c r="JGX73" s="615"/>
      <c r="JGY73" s="615"/>
      <c r="JGZ73" s="615"/>
      <c r="JHA73" s="615"/>
      <c r="JHB73" s="615"/>
      <c r="JHC73" s="1420"/>
      <c r="JHD73" s="1420"/>
      <c r="JHE73" s="1420"/>
      <c r="JHF73" s="868"/>
      <c r="JHG73" s="615"/>
      <c r="JHH73" s="615"/>
      <c r="JHI73" s="615"/>
      <c r="JHJ73" s="869"/>
      <c r="JHK73" s="615"/>
      <c r="JHL73" s="615"/>
      <c r="JHM73" s="615"/>
      <c r="JHN73" s="615"/>
      <c r="JHO73" s="615"/>
      <c r="JHP73" s="615"/>
      <c r="JHQ73" s="615"/>
      <c r="JHR73" s="615"/>
      <c r="JHS73" s="615"/>
      <c r="JHT73" s="1420"/>
      <c r="JHU73" s="1420"/>
      <c r="JHV73" s="1420"/>
      <c r="JHW73" s="868"/>
      <c r="JHX73" s="615"/>
      <c r="JHY73" s="615"/>
      <c r="JHZ73" s="615"/>
      <c r="JIA73" s="869"/>
      <c r="JIB73" s="615"/>
      <c r="JIC73" s="615"/>
      <c r="JID73" s="615"/>
      <c r="JIE73" s="615"/>
      <c r="JIF73" s="615"/>
      <c r="JIG73" s="615"/>
      <c r="JIH73" s="615"/>
      <c r="JII73" s="615"/>
      <c r="JIJ73" s="615"/>
      <c r="JIK73" s="1420"/>
      <c r="JIL73" s="1420"/>
      <c r="JIM73" s="1420"/>
      <c r="JIN73" s="868"/>
      <c r="JIO73" s="615"/>
      <c r="JIP73" s="615"/>
      <c r="JIQ73" s="615"/>
      <c r="JIR73" s="869"/>
      <c r="JIS73" s="615"/>
      <c r="JIT73" s="615"/>
      <c r="JIU73" s="615"/>
      <c r="JIV73" s="615"/>
      <c r="JIW73" s="615"/>
      <c r="JIX73" s="615"/>
      <c r="JIY73" s="615"/>
      <c r="JIZ73" s="615"/>
      <c r="JJA73" s="615"/>
      <c r="JJB73" s="1420"/>
      <c r="JJC73" s="1420"/>
      <c r="JJD73" s="1420"/>
      <c r="JJE73" s="868"/>
      <c r="JJF73" s="615"/>
      <c r="JJG73" s="615"/>
      <c r="JJH73" s="615"/>
      <c r="JJI73" s="869"/>
      <c r="JJJ73" s="615"/>
      <c r="JJK73" s="615"/>
      <c r="JJL73" s="615"/>
      <c r="JJM73" s="615"/>
      <c r="JJN73" s="615"/>
      <c r="JJO73" s="615"/>
      <c r="JJP73" s="615"/>
      <c r="JJQ73" s="615"/>
      <c r="JJR73" s="615"/>
      <c r="JJS73" s="1420"/>
      <c r="JJT73" s="1420"/>
      <c r="JJU73" s="1420"/>
      <c r="JJV73" s="868"/>
      <c r="JJW73" s="615"/>
      <c r="JJX73" s="615"/>
      <c r="JJY73" s="615"/>
      <c r="JJZ73" s="869"/>
      <c r="JKA73" s="615"/>
      <c r="JKB73" s="615"/>
      <c r="JKC73" s="615"/>
      <c r="JKD73" s="615"/>
      <c r="JKE73" s="615"/>
      <c r="JKF73" s="615"/>
      <c r="JKG73" s="615"/>
      <c r="JKH73" s="615"/>
      <c r="JKI73" s="615"/>
      <c r="JKJ73" s="1420"/>
      <c r="JKK73" s="1420"/>
      <c r="JKL73" s="1420"/>
      <c r="JKM73" s="868"/>
      <c r="JKN73" s="615"/>
      <c r="JKO73" s="615"/>
      <c r="JKP73" s="615"/>
      <c r="JKQ73" s="869"/>
      <c r="JKR73" s="615"/>
      <c r="JKS73" s="615"/>
      <c r="JKT73" s="615"/>
      <c r="JKU73" s="615"/>
      <c r="JKV73" s="615"/>
      <c r="JKW73" s="615"/>
      <c r="JKX73" s="615"/>
      <c r="JKY73" s="615"/>
      <c r="JKZ73" s="615"/>
      <c r="JLA73" s="1420"/>
      <c r="JLB73" s="1420"/>
      <c r="JLC73" s="1420"/>
      <c r="JLD73" s="868"/>
      <c r="JLE73" s="615"/>
      <c r="JLF73" s="615"/>
      <c r="JLG73" s="615"/>
      <c r="JLH73" s="869"/>
      <c r="JLI73" s="615"/>
      <c r="JLJ73" s="615"/>
      <c r="JLK73" s="615"/>
      <c r="JLL73" s="615"/>
      <c r="JLM73" s="615"/>
      <c r="JLN73" s="615"/>
      <c r="JLO73" s="615"/>
      <c r="JLP73" s="615"/>
      <c r="JLQ73" s="615"/>
      <c r="JLR73" s="1420"/>
      <c r="JLS73" s="1420"/>
      <c r="JLT73" s="1420"/>
      <c r="JLU73" s="868"/>
      <c r="JLV73" s="615"/>
      <c r="JLW73" s="615"/>
      <c r="JLX73" s="615"/>
      <c r="JLY73" s="869"/>
      <c r="JLZ73" s="615"/>
      <c r="JMA73" s="615"/>
      <c r="JMB73" s="615"/>
      <c r="JMC73" s="615"/>
      <c r="JMD73" s="615"/>
      <c r="JME73" s="615"/>
      <c r="JMF73" s="615"/>
      <c r="JMG73" s="615"/>
      <c r="JMH73" s="615"/>
      <c r="JMI73" s="1420"/>
      <c r="JMJ73" s="1420"/>
      <c r="JMK73" s="1420"/>
      <c r="JML73" s="868"/>
      <c r="JMM73" s="615"/>
      <c r="JMN73" s="615"/>
      <c r="JMO73" s="615"/>
      <c r="JMP73" s="869"/>
      <c r="JMQ73" s="615"/>
      <c r="JMR73" s="615"/>
      <c r="JMS73" s="615"/>
      <c r="JMT73" s="615"/>
      <c r="JMU73" s="615"/>
      <c r="JMV73" s="615"/>
      <c r="JMW73" s="615"/>
      <c r="JMX73" s="615"/>
      <c r="JMY73" s="615"/>
      <c r="JMZ73" s="1420"/>
      <c r="JNA73" s="1420"/>
      <c r="JNB73" s="1420"/>
      <c r="JNC73" s="868"/>
      <c r="JND73" s="615"/>
      <c r="JNE73" s="615"/>
      <c r="JNF73" s="615"/>
      <c r="JNG73" s="869"/>
      <c r="JNH73" s="615"/>
      <c r="JNI73" s="615"/>
      <c r="JNJ73" s="615"/>
      <c r="JNK73" s="615"/>
      <c r="JNL73" s="615"/>
      <c r="JNM73" s="615"/>
      <c r="JNN73" s="615"/>
      <c r="JNO73" s="615"/>
      <c r="JNP73" s="615"/>
      <c r="JNQ73" s="1420"/>
      <c r="JNR73" s="1420"/>
      <c r="JNS73" s="1420"/>
      <c r="JNT73" s="868"/>
      <c r="JNU73" s="615"/>
      <c r="JNV73" s="615"/>
      <c r="JNW73" s="615"/>
      <c r="JNX73" s="869"/>
      <c r="JNY73" s="615"/>
      <c r="JNZ73" s="615"/>
      <c r="JOA73" s="615"/>
      <c r="JOB73" s="615"/>
      <c r="JOC73" s="615"/>
      <c r="JOD73" s="615"/>
      <c r="JOE73" s="615"/>
      <c r="JOF73" s="615"/>
      <c r="JOG73" s="615"/>
      <c r="JOH73" s="1420"/>
      <c r="JOI73" s="1420"/>
      <c r="JOJ73" s="1420"/>
      <c r="JOK73" s="868"/>
      <c r="JOL73" s="615"/>
      <c r="JOM73" s="615"/>
      <c r="JON73" s="615"/>
      <c r="JOO73" s="869"/>
      <c r="JOP73" s="615"/>
      <c r="JOQ73" s="615"/>
      <c r="JOR73" s="615"/>
      <c r="JOS73" s="615"/>
      <c r="JOT73" s="615"/>
      <c r="JOU73" s="615"/>
      <c r="JOV73" s="615"/>
      <c r="JOW73" s="615"/>
      <c r="JOX73" s="615"/>
      <c r="JOY73" s="1420"/>
      <c r="JOZ73" s="1420"/>
      <c r="JPA73" s="1420"/>
      <c r="JPB73" s="868"/>
      <c r="JPC73" s="615"/>
      <c r="JPD73" s="615"/>
      <c r="JPE73" s="615"/>
      <c r="JPF73" s="869"/>
      <c r="JPG73" s="615"/>
      <c r="JPH73" s="615"/>
      <c r="JPI73" s="615"/>
      <c r="JPJ73" s="615"/>
      <c r="JPK73" s="615"/>
      <c r="JPL73" s="615"/>
      <c r="JPM73" s="615"/>
      <c r="JPN73" s="615"/>
      <c r="JPO73" s="615"/>
      <c r="JPP73" s="1420"/>
      <c r="JPQ73" s="1420"/>
      <c r="JPR73" s="1420"/>
      <c r="JPS73" s="868"/>
      <c r="JPT73" s="615"/>
      <c r="JPU73" s="615"/>
      <c r="JPV73" s="615"/>
      <c r="JPW73" s="869"/>
      <c r="JPX73" s="615"/>
      <c r="JPY73" s="615"/>
      <c r="JPZ73" s="615"/>
      <c r="JQA73" s="615"/>
      <c r="JQB73" s="615"/>
      <c r="JQC73" s="615"/>
      <c r="JQD73" s="615"/>
      <c r="JQE73" s="615"/>
      <c r="JQF73" s="615"/>
      <c r="JQG73" s="1420"/>
      <c r="JQH73" s="1420"/>
      <c r="JQI73" s="1420"/>
      <c r="JQJ73" s="868"/>
      <c r="JQK73" s="615"/>
      <c r="JQL73" s="615"/>
      <c r="JQM73" s="615"/>
      <c r="JQN73" s="869"/>
      <c r="JQO73" s="615"/>
      <c r="JQP73" s="615"/>
      <c r="JQQ73" s="615"/>
      <c r="JQR73" s="615"/>
      <c r="JQS73" s="615"/>
      <c r="JQT73" s="615"/>
      <c r="JQU73" s="615"/>
      <c r="JQV73" s="615"/>
      <c r="JQW73" s="615"/>
      <c r="JQX73" s="1420"/>
      <c r="JQY73" s="1420"/>
      <c r="JQZ73" s="1420"/>
      <c r="JRA73" s="868"/>
      <c r="JRB73" s="615"/>
      <c r="JRC73" s="615"/>
      <c r="JRD73" s="615"/>
      <c r="JRE73" s="869"/>
      <c r="JRF73" s="615"/>
      <c r="JRG73" s="615"/>
      <c r="JRH73" s="615"/>
      <c r="JRI73" s="615"/>
      <c r="JRJ73" s="615"/>
      <c r="JRK73" s="615"/>
      <c r="JRL73" s="615"/>
      <c r="JRM73" s="615"/>
      <c r="JRN73" s="615"/>
      <c r="JRO73" s="1420"/>
      <c r="JRP73" s="1420"/>
      <c r="JRQ73" s="1420"/>
      <c r="JRR73" s="868"/>
      <c r="JRS73" s="615"/>
      <c r="JRT73" s="615"/>
      <c r="JRU73" s="615"/>
      <c r="JRV73" s="869"/>
      <c r="JRW73" s="615"/>
      <c r="JRX73" s="615"/>
      <c r="JRY73" s="615"/>
      <c r="JRZ73" s="615"/>
      <c r="JSA73" s="615"/>
      <c r="JSB73" s="615"/>
      <c r="JSC73" s="615"/>
      <c r="JSD73" s="615"/>
      <c r="JSE73" s="615"/>
      <c r="JSF73" s="1420"/>
      <c r="JSG73" s="1420"/>
      <c r="JSH73" s="1420"/>
      <c r="JSI73" s="868"/>
      <c r="JSJ73" s="615"/>
      <c r="JSK73" s="615"/>
      <c r="JSL73" s="615"/>
      <c r="JSM73" s="869"/>
      <c r="JSN73" s="615"/>
      <c r="JSO73" s="615"/>
      <c r="JSP73" s="615"/>
      <c r="JSQ73" s="615"/>
      <c r="JSR73" s="615"/>
      <c r="JSS73" s="615"/>
      <c r="JST73" s="615"/>
      <c r="JSU73" s="615"/>
      <c r="JSV73" s="615"/>
      <c r="JSW73" s="1420"/>
      <c r="JSX73" s="1420"/>
      <c r="JSY73" s="1420"/>
      <c r="JSZ73" s="868"/>
      <c r="JTA73" s="615"/>
      <c r="JTB73" s="615"/>
      <c r="JTC73" s="615"/>
      <c r="JTD73" s="869"/>
      <c r="JTE73" s="615"/>
      <c r="JTF73" s="615"/>
      <c r="JTG73" s="615"/>
      <c r="JTH73" s="615"/>
      <c r="JTI73" s="615"/>
      <c r="JTJ73" s="615"/>
      <c r="JTK73" s="615"/>
      <c r="JTL73" s="615"/>
      <c r="JTM73" s="615"/>
      <c r="JTN73" s="1420"/>
      <c r="JTO73" s="1420"/>
      <c r="JTP73" s="1420"/>
      <c r="JTQ73" s="868"/>
      <c r="JTR73" s="615"/>
      <c r="JTS73" s="615"/>
      <c r="JTT73" s="615"/>
      <c r="JTU73" s="869"/>
      <c r="JTV73" s="615"/>
      <c r="JTW73" s="615"/>
      <c r="JTX73" s="615"/>
      <c r="JTY73" s="615"/>
      <c r="JTZ73" s="615"/>
      <c r="JUA73" s="615"/>
      <c r="JUB73" s="615"/>
      <c r="JUC73" s="615"/>
      <c r="JUD73" s="615"/>
      <c r="JUE73" s="1420"/>
      <c r="JUF73" s="1420"/>
      <c r="JUG73" s="1420"/>
      <c r="JUH73" s="868"/>
      <c r="JUI73" s="615"/>
      <c r="JUJ73" s="615"/>
      <c r="JUK73" s="615"/>
      <c r="JUL73" s="869"/>
      <c r="JUM73" s="615"/>
      <c r="JUN73" s="615"/>
      <c r="JUO73" s="615"/>
      <c r="JUP73" s="615"/>
      <c r="JUQ73" s="615"/>
      <c r="JUR73" s="615"/>
      <c r="JUS73" s="615"/>
      <c r="JUT73" s="615"/>
      <c r="JUU73" s="615"/>
      <c r="JUV73" s="1420"/>
      <c r="JUW73" s="1420"/>
      <c r="JUX73" s="1420"/>
      <c r="JUY73" s="868"/>
      <c r="JUZ73" s="615"/>
      <c r="JVA73" s="615"/>
      <c r="JVB73" s="615"/>
      <c r="JVC73" s="869"/>
      <c r="JVD73" s="615"/>
      <c r="JVE73" s="615"/>
      <c r="JVF73" s="615"/>
      <c r="JVG73" s="615"/>
      <c r="JVH73" s="615"/>
      <c r="JVI73" s="615"/>
      <c r="JVJ73" s="615"/>
      <c r="JVK73" s="615"/>
      <c r="JVL73" s="615"/>
      <c r="JVM73" s="1420"/>
      <c r="JVN73" s="1420"/>
      <c r="JVO73" s="1420"/>
      <c r="JVP73" s="868"/>
      <c r="JVQ73" s="615"/>
      <c r="JVR73" s="615"/>
      <c r="JVS73" s="615"/>
      <c r="JVT73" s="869"/>
      <c r="JVU73" s="615"/>
      <c r="JVV73" s="615"/>
      <c r="JVW73" s="615"/>
      <c r="JVX73" s="615"/>
      <c r="JVY73" s="615"/>
      <c r="JVZ73" s="615"/>
      <c r="JWA73" s="615"/>
      <c r="JWB73" s="615"/>
      <c r="JWC73" s="615"/>
      <c r="JWD73" s="1420"/>
      <c r="JWE73" s="1420"/>
      <c r="JWF73" s="1420"/>
      <c r="JWG73" s="868"/>
      <c r="JWH73" s="615"/>
      <c r="JWI73" s="615"/>
      <c r="JWJ73" s="615"/>
      <c r="JWK73" s="869"/>
      <c r="JWL73" s="615"/>
      <c r="JWM73" s="615"/>
      <c r="JWN73" s="615"/>
      <c r="JWO73" s="615"/>
      <c r="JWP73" s="615"/>
      <c r="JWQ73" s="615"/>
      <c r="JWR73" s="615"/>
      <c r="JWS73" s="615"/>
      <c r="JWT73" s="615"/>
      <c r="JWU73" s="1420"/>
      <c r="JWV73" s="1420"/>
      <c r="JWW73" s="1420"/>
      <c r="JWX73" s="868"/>
      <c r="JWY73" s="615"/>
      <c r="JWZ73" s="615"/>
      <c r="JXA73" s="615"/>
      <c r="JXB73" s="869"/>
      <c r="JXC73" s="615"/>
      <c r="JXD73" s="615"/>
      <c r="JXE73" s="615"/>
      <c r="JXF73" s="615"/>
      <c r="JXG73" s="615"/>
      <c r="JXH73" s="615"/>
      <c r="JXI73" s="615"/>
      <c r="JXJ73" s="615"/>
      <c r="JXK73" s="615"/>
      <c r="JXL73" s="1420"/>
      <c r="JXM73" s="1420"/>
      <c r="JXN73" s="1420"/>
      <c r="JXO73" s="868"/>
      <c r="JXP73" s="615"/>
      <c r="JXQ73" s="615"/>
      <c r="JXR73" s="615"/>
      <c r="JXS73" s="869"/>
      <c r="JXT73" s="615"/>
      <c r="JXU73" s="615"/>
      <c r="JXV73" s="615"/>
      <c r="JXW73" s="615"/>
      <c r="JXX73" s="615"/>
      <c r="JXY73" s="615"/>
      <c r="JXZ73" s="615"/>
      <c r="JYA73" s="615"/>
      <c r="JYB73" s="615"/>
      <c r="JYC73" s="1420"/>
      <c r="JYD73" s="1420"/>
      <c r="JYE73" s="1420"/>
      <c r="JYF73" s="868"/>
      <c r="JYG73" s="615"/>
      <c r="JYH73" s="615"/>
      <c r="JYI73" s="615"/>
      <c r="JYJ73" s="869"/>
      <c r="JYK73" s="615"/>
      <c r="JYL73" s="615"/>
      <c r="JYM73" s="615"/>
      <c r="JYN73" s="615"/>
      <c r="JYO73" s="615"/>
      <c r="JYP73" s="615"/>
      <c r="JYQ73" s="615"/>
      <c r="JYR73" s="615"/>
      <c r="JYS73" s="615"/>
      <c r="JYT73" s="1420"/>
      <c r="JYU73" s="1420"/>
      <c r="JYV73" s="1420"/>
      <c r="JYW73" s="868"/>
      <c r="JYX73" s="615"/>
      <c r="JYY73" s="615"/>
      <c r="JYZ73" s="615"/>
      <c r="JZA73" s="869"/>
      <c r="JZB73" s="615"/>
      <c r="JZC73" s="615"/>
      <c r="JZD73" s="615"/>
      <c r="JZE73" s="615"/>
      <c r="JZF73" s="615"/>
      <c r="JZG73" s="615"/>
      <c r="JZH73" s="615"/>
      <c r="JZI73" s="615"/>
      <c r="JZJ73" s="615"/>
      <c r="JZK73" s="1420"/>
      <c r="JZL73" s="1420"/>
      <c r="JZM73" s="1420"/>
      <c r="JZN73" s="868"/>
      <c r="JZO73" s="615"/>
      <c r="JZP73" s="615"/>
      <c r="JZQ73" s="615"/>
      <c r="JZR73" s="869"/>
      <c r="JZS73" s="615"/>
      <c r="JZT73" s="615"/>
      <c r="JZU73" s="615"/>
      <c r="JZV73" s="615"/>
      <c r="JZW73" s="615"/>
      <c r="JZX73" s="615"/>
      <c r="JZY73" s="615"/>
      <c r="JZZ73" s="615"/>
      <c r="KAA73" s="615"/>
      <c r="KAB73" s="1420"/>
      <c r="KAC73" s="1420"/>
      <c r="KAD73" s="1420"/>
      <c r="KAE73" s="868"/>
      <c r="KAF73" s="615"/>
      <c r="KAG73" s="615"/>
      <c r="KAH73" s="615"/>
      <c r="KAI73" s="869"/>
      <c r="KAJ73" s="615"/>
      <c r="KAK73" s="615"/>
      <c r="KAL73" s="615"/>
      <c r="KAM73" s="615"/>
      <c r="KAN73" s="615"/>
      <c r="KAO73" s="615"/>
      <c r="KAP73" s="615"/>
      <c r="KAQ73" s="615"/>
      <c r="KAR73" s="615"/>
      <c r="KAS73" s="1420"/>
      <c r="KAT73" s="1420"/>
      <c r="KAU73" s="1420"/>
      <c r="KAV73" s="868"/>
      <c r="KAW73" s="615"/>
      <c r="KAX73" s="615"/>
      <c r="KAY73" s="615"/>
      <c r="KAZ73" s="869"/>
      <c r="KBA73" s="615"/>
      <c r="KBB73" s="615"/>
      <c r="KBC73" s="615"/>
      <c r="KBD73" s="615"/>
      <c r="KBE73" s="615"/>
      <c r="KBF73" s="615"/>
      <c r="KBG73" s="615"/>
      <c r="KBH73" s="615"/>
      <c r="KBI73" s="615"/>
      <c r="KBJ73" s="1420"/>
      <c r="KBK73" s="1420"/>
      <c r="KBL73" s="1420"/>
      <c r="KBM73" s="868"/>
      <c r="KBN73" s="615"/>
      <c r="KBO73" s="615"/>
      <c r="KBP73" s="615"/>
      <c r="KBQ73" s="869"/>
      <c r="KBR73" s="615"/>
      <c r="KBS73" s="615"/>
      <c r="KBT73" s="615"/>
      <c r="KBU73" s="615"/>
      <c r="KBV73" s="615"/>
      <c r="KBW73" s="615"/>
      <c r="KBX73" s="615"/>
      <c r="KBY73" s="615"/>
      <c r="KBZ73" s="615"/>
      <c r="KCA73" s="1420"/>
      <c r="KCB73" s="1420"/>
      <c r="KCC73" s="1420"/>
      <c r="KCD73" s="868"/>
      <c r="KCE73" s="615"/>
      <c r="KCF73" s="615"/>
      <c r="KCG73" s="615"/>
      <c r="KCH73" s="869"/>
      <c r="KCI73" s="615"/>
      <c r="KCJ73" s="615"/>
      <c r="KCK73" s="615"/>
      <c r="KCL73" s="615"/>
      <c r="KCM73" s="615"/>
      <c r="KCN73" s="615"/>
      <c r="KCO73" s="615"/>
      <c r="KCP73" s="615"/>
      <c r="KCQ73" s="615"/>
      <c r="KCR73" s="1420"/>
      <c r="KCS73" s="1420"/>
      <c r="KCT73" s="1420"/>
      <c r="KCU73" s="868"/>
      <c r="KCV73" s="615"/>
      <c r="KCW73" s="615"/>
      <c r="KCX73" s="615"/>
      <c r="KCY73" s="869"/>
      <c r="KCZ73" s="615"/>
      <c r="KDA73" s="615"/>
      <c r="KDB73" s="615"/>
      <c r="KDC73" s="615"/>
      <c r="KDD73" s="615"/>
      <c r="KDE73" s="615"/>
      <c r="KDF73" s="615"/>
      <c r="KDG73" s="615"/>
      <c r="KDH73" s="615"/>
      <c r="KDI73" s="1420"/>
      <c r="KDJ73" s="1420"/>
      <c r="KDK73" s="1420"/>
      <c r="KDL73" s="868"/>
      <c r="KDM73" s="615"/>
      <c r="KDN73" s="615"/>
      <c r="KDO73" s="615"/>
      <c r="KDP73" s="869"/>
      <c r="KDQ73" s="615"/>
      <c r="KDR73" s="615"/>
      <c r="KDS73" s="615"/>
      <c r="KDT73" s="615"/>
      <c r="KDU73" s="615"/>
      <c r="KDV73" s="615"/>
      <c r="KDW73" s="615"/>
      <c r="KDX73" s="615"/>
      <c r="KDY73" s="615"/>
      <c r="KDZ73" s="1420"/>
      <c r="KEA73" s="1420"/>
      <c r="KEB73" s="1420"/>
      <c r="KEC73" s="868"/>
      <c r="KED73" s="615"/>
      <c r="KEE73" s="615"/>
      <c r="KEF73" s="615"/>
      <c r="KEG73" s="869"/>
      <c r="KEH73" s="615"/>
      <c r="KEI73" s="615"/>
      <c r="KEJ73" s="615"/>
      <c r="KEK73" s="615"/>
      <c r="KEL73" s="615"/>
      <c r="KEM73" s="615"/>
      <c r="KEN73" s="615"/>
      <c r="KEO73" s="615"/>
      <c r="KEP73" s="615"/>
      <c r="KEQ73" s="1420"/>
      <c r="KER73" s="1420"/>
      <c r="KES73" s="1420"/>
      <c r="KET73" s="868"/>
      <c r="KEU73" s="615"/>
      <c r="KEV73" s="615"/>
      <c r="KEW73" s="615"/>
      <c r="KEX73" s="869"/>
      <c r="KEY73" s="615"/>
      <c r="KEZ73" s="615"/>
      <c r="KFA73" s="615"/>
      <c r="KFB73" s="615"/>
      <c r="KFC73" s="615"/>
      <c r="KFD73" s="615"/>
      <c r="KFE73" s="615"/>
      <c r="KFF73" s="615"/>
      <c r="KFG73" s="615"/>
      <c r="KFH73" s="1420"/>
      <c r="KFI73" s="1420"/>
      <c r="KFJ73" s="1420"/>
      <c r="KFK73" s="868"/>
      <c r="KFL73" s="615"/>
      <c r="KFM73" s="615"/>
      <c r="KFN73" s="615"/>
      <c r="KFO73" s="869"/>
      <c r="KFP73" s="615"/>
      <c r="KFQ73" s="615"/>
      <c r="KFR73" s="615"/>
      <c r="KFS73" s="615"/>
      <c r="KFT73" s="615"/>
      <c r="KFU73" s="615"/>
      <c r="KFV73" s="615"/>
      <c r="KFW73" s="615"/>
      <c r="KFX73" s="615"/>
      <c r="KFY73" s="1420"/>
      <c r="KFZ73" s="1420"/>
      <c r="KGA73" s="1420"/>
      <c r="KGB73" s="868"/>
      <c r="KGC73" s="615"/>
      <c r="KGD73" s="615"/>
      <c r="KGE73" s="615"/>
      <c r="KGF73" s="869"/>
      <c r="KGG73" s="615"/>
      <c r="KGH73" s="615"/>
      <c r="KGI73" s="615"/>
      <c r="KGJ73" s="615"/>
      <c r="KGK73" s="615"/>
      <c r="KGL73" s="615"/>
      <c r="KGM73" s="615"/>
      <c r="KGN73" s="615"/>
      <c r="KGO73" s="615"/>
      <c r="KGP73" s="1420"/>
      <c r="KGQ73" s="1420"/>
      <c r="KGR73" s="1420"/>
      <c r="KGS73" s="868"/>
      <c r="KGT73" s="615"/>
      <c r="KGU73" s="615"/>
      <c r="KGV73" s="615"/>
      <c r="KGW73" s="869"/>
      <c r="KGX73" s="615"/>
      <c r="KGY73" s="615"/>
      <c r="KGZ73" s="615"/>
      <c r="KHA73" s="615"/>
      <c r="KHB73" s="615"/>
      <c r="KHC73" s="615"/>
      <c r="KHD73" s="615"/>
      <c r="KHE73" s="615"/>
      <c r="KHF73" s="615"/>
      <c r="KHG73" s="1420"/>
      <c r="KHH73" s="1420"/>
      <c r="KHI73" s="1420"/>
      <c r="KHJ73" s="868"/>
      <c r="KHK73" s="615"/>
      <c r="KHL73" s="615"/>
      <c r="KHM73" s="615"/>
      <c r="KHN73" s="869"/>
      <c r="KHO73" s="615"/>
      <c r="KHP73" s="615"/>
      <c r="KHQ73" s="615"/>
      <c r="KHR73" s="615"/>
      <c r="KHS73" s="615"/>
      <c r="KHT73" s="615"/>
      <c r="KHU73" s="615"/>
      <c r="KHV73" s="615"/>
      <c r="KHW73" s="615"/>
      <c r="KHX73" s="1420"/>
      <c r="KHY73" s="1420"/>
      <c r="KHZ73" s="1420"/>
      <c r="KIA73" s="868"/>
      <c r="KIB73" s="615"/>
      <c r="KIC73" s="615"/>
      <c r="KID73" s="615"/>
      <c r="KIE73" s="869"/>
      <c r="KIF73" s="615"/>
      <c r="KIG73" s="615"/>
      <c r="KIH73" s="615"/>
      <c r="KII73" s="615"/>
      <c r="KIJ73" s="615"/>
      <c r="KIK73" s="615"/>
      <c r="KIL73" s="615"/>
      <c r="KIM73" s="615"/>
      <c r="KIN73" s="615"/>
      <c r="KIO73" s="1420"/>
      <c r="KIP73" s="1420"/>
      <c r="KIQ73" s="1420"/>
      <c r="KIR73" s="868"/>
      <c r="KIS73" s="615"/>
      <c r="KIT73" s="615"/>
      <c r="KIU73" s="615"/>
      <c r="KIV73" s="869"/>
      <c r="KIW73" s="615"/>
      <c r="KIX73" s="615"/>
      <c r="KIY73" s="615"/>
      <c r="KIZ73" s="615"/>
      <c r="KJA73" s="615"/>
      <c r="KJB73" s="615"/>
      <c r="KJC73" s="615"/>
      <c r="KJD73" s="615"/>
      <c r="KJE73" s="615"/>
      <c r="KJF73" s="1420"/>
      <c r="KJG73" s="1420"/>
      <c r="KJH73" s="1420"/>
      <c r="KJI73" s="868"/>
      <c r="KJJ73" s="615"/>
      <c r="KJK73" s="615"/>
      <c r="KJL73" s="615"/>
      <c r="KJM73" s="869"/>
      <c r="KJN73" s="615"/>
      <c r="KJO73" s="615"/>
      <c r="KJP73" s="615"/>
      <c r="KJQ73" s="615"/>
      <c r="KJR73" s="615"/>
      <c r="KJS73" s="615"/>
      <c r="KJT73" s="615"/>
      <c r="KJU73" s="615"/>
      <c r="KJV73" s="615"/>
      <c r="KJW73" s="1420"/>
      <c r="KJX73" s="1420"/>
      <c r="KJY73" s="1420"/>
      <c r="KJZ73" s="868"/>
      <c r="KKA73" s="615"/>
      <c r="KKB73" s="615"/>
      <c r="KKC73" s="615"/>
      <c r="KKD73" s="869"/>
      <c r="KKE73" s="615"/>
      <c r="KKF73" s="615"/>
      <c r="KKG73" s="615"/>
      <c r="KKH73" s="615"/>
      <c r="KKI73" s="615"/>
      <c r="KKJ73" s="615"/>
      <c r="KKK73" s="615"/>
      <c r="KKL73" s="615"/>
      <c r="KKM73" s="615"/>
      <c r="KKN73" s="1420"/>
      <c r="KKO73" s="1420"/>
      <c r="KKP73" s="1420"/>
      <c r="KKQ73" s="868"/>
      <c r="KKR73" s="615"/>
      <c r="KKS73" s="615"/>
      <c r="KKT73" s="615"/>
      <c r="KKU73" s="869"/>
      <c r="KKV73" s="615"/>
      <c r="KKW73" s="615"/>
      <c r="KKX73" s="615"/>
      <c r="KKY73" s="615"/>
      <c r="KKZ73" s="615"/>
      <c r="KLA73" s="615"/>
      <c r="KLB73" s="615"/>
      <c r="KLC73" s="615"/>
      <c r="KLD73" s="615"/>
      <c r="KLE73" s="1420"/>
      <c r="KLF73" s="1420"/>
      <c r="KLG73" s="1420"/>
      <c r="KLH73" s="868"/>
      <c r="KLI73" s="615"/>
      <c r="KLJ73" s="615"/>
      <c r="KLK73" s="615"/>
      <c r="KLL73" s="869"/>
      <c r="KLM73" s="615"/>
      <c r="KLN73" s="615"/>
      <c r="KLO73" s="615"/>
      <c r="KLP73" s="615"/>
      <c r="KLQ73" s="615"/>
      <c r="KLR73" s="615"/>
      <c r="KLS73" s="615"/>
      <c r="KLT73" s="615"/>
      <c r="KLU73" s="615"/>
      <c r="KLV73" s="1420"/>
      <c r="KLW73" s="1420"/>
      <c r="KLX73" s="1420"/>
      <c r="KLY73" s="868"/>
      <c r="KLZ73" s="615"/>
      <c r="KMA73" s="615"/>
      <c r="KMB73" s="615"/>
      <c r="KMC73" s="869"/>
      <c r="KMD73" s="615"/>
      <c r="KME73" s="615"/>
      <c r="KMF73" s="615"/>
      <c r="KMG73" s="615"/>
      <c r="KMH73" s="615"/>
      <c r="KMI73" s="615"/>
      <c r="KMJ73" s="615"/>
      <c r="KMK73" s="615"/>
      <c r="KML73" s="615"/>
      <c r="KMM73" s="1420"/>
      <c r="KMN73" s="1420"/>
      <c r="KMO73" s="1420"/>
      <c r="KMP73" s="868"/>
      <c r="KMQ73" s="615"/>
      <c r="KMR73" s="615"/>
      <c r="KMS73" s="615"/>
      <c r="KMT73" s="869"/>
      <c r="KMU73" s="615"/>
      <c r="KMV73" s="615"/>
      <c r="KMW73" s="615"/>
      <c r="KMX73" s="615"/>
      <c r="KMY73" s="615"/>
      <c r="KMZ73" s="615"/>
      <c r="KNA73" s="615"/>
      <c r="KNB73" s="615"/>
      <c r="KNC73" s="615"/>
      <c r="KND73" s="1420"/>
      <c r="KNE73" s="1420"/>
      <c r="KNF73" s="1420"/>
      <c r="KNG73" s="868"/>
      <c r="KNH73" s="615"/>
      <c r="KNI73" s="615"/>
      <c r="KNJ73" s="615"/>
      <c r="KNK73" s="869"/>
      <c r="KNL73" s="615"/>
      <c r="KNM73" s="615"/>
      <c r="KNN73" s="615"/>
      <c r="KNO73" s="615"/>
      <c r="KNP73" s="615"/>
      <c r="KNQ73" s="615"/>
      <c r="KNR73" s="615"/>
      <c r="KNS73" s="615"/>
      <c r="KNT73" s="615"/>
      <c r="KNU73" s="1420"/>
      <c r="KNV73" s="1420"/>
      <c r="KNW73" s="1420"/>
      <c r="KNX73" s="868"/>
      <c r="KNY73" s="615"/>
      <c r="KNZ73" s="615"/>
      <c r="KOA73" s="615"/>
      <c r="KOB73" s="869"/>
      <c r="KOC73" s="615"/>
      <c r="KOD73" s="615"/>
      <c r="KOE73" s="615"/>
      <c r="KOF73" s="615"/>
      <c r="KOG73" s="615"/>
      <c r="KOH73" s="615"/>
      <c r="KOI73" s="615"/>
      <c r="KOJ73" s="615"/>
      <c r="KOK73" s="615"/>
      <c r="KOL73" s="1420"/>
      <c r="KOM73" s="1420"/>
      <c r="KON73" s="1420"/>
      <c r="KOO73" s="868"/>
      <c r="KOP73" s="615"/>
      <c r="KOQ73" s="615"/>
      <c r="KOR73" s="615"/>
      <c r="KOS73" s="869"/>
      <c r="KOT73" s="615"/>
      <c r="KOU73" s="615"/>
      <c r="KOV73" s="615"/>
      <c r="KOW73" s="615"/>
      <c r="KOX73" s="615"/>
      <c r="KOY73" s="615"/>
      <c r="KOZ73" s="615"/>
      <c r="KPA73" s="615"/>
      <c r="KPB73" s="615"/>
      <c r="KPC73" s="1420"/>
      <c r="KPD73" s="1420"/>
      <c r="KPE73" s="1420"/>
      <c r="KPF73" s="868"/>
      <c r="KPG73" s="615"/>
      <c r="KPH73" s="615"/>
      <c r="KPI73" s="615"/>
      <c r="KPJ73" s="869"/>
      <c r="KPK73" s="615"/>
      <c r="KPL73" s="615"/>
      <c r="KPM73" s="615"/>
      <c r="KPN73" s="615"/>
      <c r="KPO73" s="615"/>
      <c r="KPP73" s="615"/>
      <c r="KPQ73" s="615"/>
      <c r="KPR73" s="615"/>
      <c r="KPS73" s="615"/>
      <c r="KPT73" s="1420"/>
      <c r="KPU73" s="1420"/>
      <c r="KPV73" s="1420"/>
      <c r="KPW73" s="868"/>
      <c r="KPX73" s="615"/>
      <c r="KPY73" s="615"/>
      <c r="KPZ73" s="615"/>
      <c r="KQA73" s="869"/>
      <c r="KQB73" s="615"/>
      <c r="KQC73" s="615"/>
      <c r="KQD73" s="615"/>
      <c r="KQE73" s="615"/>
      <c r="KQF73" s="615"/>
      <c r="KQG73" s="615"/>
      <c r="KQH73" s="615"/>
      <c r="KQI73" s="615"/>
      <c r="KQJ73" s="615"/>
      <c r="KQK73" s="1420"/>
      <c r="KQL73" s="1420"/>
      <c r="KQM73" s="1420"/>
      <c r="KQN73" s="868"/>
      <c r="KQO73" s="615"/>
      <c r="KQP73" s="615"/>
      <c r="KQQ73" s="615"/>
      <c r="KQR73" s="869"/>
      <c r="KQS73" s="615"/>
      <c r="KQT73" s="615"/>
      <c r="KQU73" s="615"/>
      <c r="KQV73" s="615"/>
      <c r="KQW73" s="615"/>
      <c r="KQX73" s="615"/>
      <c r="KQY73" s="615"/>
      <c r="KQZ73" s="615"/>
      <c r="KRA73" s="615"/>
      <c r="KRB73" s="1420"/>
      <c r="KRC73" s="1420"/>
      <c r="KRD73" s="1420"/>
      <c r="KRE73" s="868"/>
      <c r="KRF73" s="615"/>
      <c r="KRG73" s="615"/>
      <c r="KRH73" s="615"/>
      <c r="KRI73" s="869"/>
      <c r="KRJ73" s="615"/>
      <c r="KRK73" s="615"/>
      <c r="KRL73" s="615"/>
      <c r="KRM73" s="615"/>
      <c r="KRN73" s="615"/>
      <c r="KRO73" s="615"/>
      <c r="KRP73" s="615"/>
      <c r="KRQ73" s="615"/>
      <c r="KRR73" s="615"/>
      <c r="KRS73" s="1420"/>
      <c r="KRT73" s="1420"/>
      <c r="KRU73" s="1420"/>
      <c r="KRV73" s="868"/>
      <c r="KRW73" s="615"/>
      <c r="KRX73" s="615"/>
      <c r="KRY73" s="615"/>
      <c r="KRZ73" s="869"/>
      <c r="KSA73" s="615"/>
      <c r="KSB73" s="615"/>
      <c r="KSC73" s="615"/>
      <c r="KSD73" s="615"/>
      <c r="KSE73" s="615"/>
      <c r="KSF73" s="615"/>
      <c r="KSG73" s="615"/>
      <c r="KSH73" s="615"/>
      <c r="KSI73" s="615"/>
      <c r="KSJ73" s="1420"/>
      <c r="KSK73" s="1420"/>
      <c r="KSL73" s="1420"/>
      <c r="KSM73" s="868"/>
      <c r="KSN73" s="615"/>
      <c r="KSO73" s="615"/>
      <c r="KSP73" s="615"/>
      <c r="KSQ73" s="869"/>
      <c r="KSR73" s="615"/>
      <c r="KSS73" s="615"/>
      <c r="KST73" s="615"/>
      <c r="KSU73" s="615"/>
      <c r="KSV73" s="615"/>
      <c r="KSW73" s="615"/>
      <c r="KSX73" s="615"/>
      <c r="KSY73" s="615"/>
      <c r="KSZ73" s="615"/>
      <c r="KTA73" s="1420"/>
      <c r="KTB73" s="1420"/>
      <c r="KTC73" s="1420"/>
      <c r="KTD73" s="868"/>
      <c r="KTE73" s="615"/>
      <c r="KTF73" s="615"/>
      <c r="KTG73" s="615"/>
      <c r="KTH73" s="869"/>
      <c r="KTI73" s="615"/>
      <c r="KTJ73" s="615"/>
      <c r="KTK73" s="615"/>
      <c r="KTL73" s="615"/>
      <c r="KTM73" s="615"/>
      <c r="KTN73" s="615"/>
      <c r="KTO73" s="615"/>
      <c r="KTP73" s="615"/>
      <c r="KTQ73" s="615"/>
      <c r="KTR73" s="1420"/>
      <c r="KTS73" s="1420"/>
      <c r="KTT73" s="1420"/>
      <c r="KTU73" s="868"/>
      <c r="KTV73" s="615"/>
      <c r="KTW73" s="615"/>
      <c r="KTX73" s="615"/>
      <c r="KTY73" s="869"/>
      <c r="KTZ73" s="615"/>
      <c r="KUA73" s="615"/>
      <c r="KUB73" s="615"/>
      <c r="KUC73" s="615"/>
      <c r="KUD73" s="615"/>
      <c r="KUE73" s="615"/>
      <c r="KUF73" s="615"/>
      <c r="KUG73" s="615"/>
      <c r="KUH73" s="615"/>
      <c r="KUI73" s="1420"/>
      <c r="KUJ73" s="1420"/>
      <c r="KUK73" s="1420"/>
      <c r="KUL73" s="868"/>
      <c r="KUM73" s="615"/>
      <c r="KUN73" s="615"/>
      <c r="KUO73" s="615"/>
      <c r="KUP73" s="869"/>
      <c r="KUQ73" s="615"/>
      <c r="KUR73" s="615"/>
      <c r="KUS73" s="615"/>
      <c r="KUT73" s="615"/>
      <c r="KUU73" s="615"/>
      <c r="KUV73" s="615"/>
      <c r="KUW73" s="615"/>
      <c r="KUX73" s="615"/>
      <c r="KUY73" s="615"/>
      <c r="KUZ73" s="1420"/>
      <c r="KVA73" s="1420"/>
      <c r="KVB73" s="1420"/>
      <c r="KVC73" s="868"/>
      <c r="KVD73" s="615"/>
      <c r="KVE73" s="615"/>
      <c r="KVF73" s="615"/>
      <c r="KVG73" s="869"/>
      <c r="KVH73" s="615"/>
      <c r="KVI73" s="615"/>
      <c r="KVJ73" s="615"/>
      <c r="KVK73" s="615"/>
      <c r="KVL73" s="615"/>
      <c r="KVM73" s="615"/>
      <c r="KVN73" s="615"/>
      <c r="KVO73" s="615"/>
      <c r="KVP73" s="615"/>
      <c r="KVQ73" s="1420"/>
      <c r="KVR73" s="1420"/>
      <c r="KVS73" s="1420"/>
      <c r="KVT73" s="868"/>
      <c r="KVU73" s="615"/>
      <c r="KVV73" s="615"/>
      <c r="KVW73" s="615"/>
      <c r="KVX73" s="869"/>
      <c r="KVY73" s="615"/>
      <c r="KVZ73" s="615"/>
      <c r="KWA73" s="615"/>
      <c r="KWB73" s="615"/>
      <c r="KWC73" s="615"/>
      <c r="KWD73" s="615"/>
      <c r="KWE73" s="615"/>
      <c r="KWF73" s="615"/>
      <c r="KWG73" s="615"/>
      <c r="KWH73" s="1420"/>
      <c r="KWI73" s="1420"/>
      <c r="KWJ73" s="1420"/>
      <c r="KWK73" s="868"/>
      <c r="KWL73" s="615"/>
      <c r="KWM73" s="615"/>
      <c r="KWN73" s="615"/>
      <c r="KWO73" s="869"/>
      <c r="KWP73" s="615"/>
      <c r="KWQ73" s="615"/>
      <c r="KWR73" s="615"/>
      <c r="KWS73" s="615"/>
      <c r="KWT73" s="615"/>
      <c r="KWU73" s="615"/>
      <c r="KWV73" s="615"/>
      <c r="KWW73" s="615"/>
      <c r="KWX73" s="615"/>
      <c r="KWY73" s="1420"/>
      <c r="KWZ73" s="1420"/>
      <c r="KXA73" s="1420"/>
      <c r="KXB73" s="868"/>
      <c r="KXC73" s="615"/>
      <c r="KXD73" s="615"/>
      <c r="KXE73" s="615"/>
      <c r="KXF73" s="869"/>
      <c r="KXG73" s="615"/>
      <c r="KXH73" s="615"/>
      <c r="KXI73" s="615"/>
      <c r="KXJ73" s="615"/>
      <c r="KXK73" s="615"/>
      <c r="KXL73" s="615"/>
      <c r="KXM73" s="615"/>
      <c r="KXN73" s="615"/>
      <c r="KXO73" s="615"/>
      <c r="KXP73" s="1420"/>
      <c r="KXQ73" s="1420"/>
      <c r="KXR73" s="1420"/>
      <c r="KXS73" s="868"/>
      <c r="KXT73" s="615"/>
      <c r="KXU73" s="615"/>
      <c r="KXV73" s="615"/>
      <c r="KXW73" s="869"/>
      <c r="KXX73" s="615"/>
      <c r="KXY73" s="615"/>
      <c r="KXZ73" s="615"/>
      <c r="KYA73" s="615"/>
      <c r="KYB73" s="615"/>
      <c r="KYC73" s="615"/>
      <c r="KYD73" s="615"/>
      <c r="KYE73" s="615"/>
      <c r="KYF73" s="615"/>
      <c r="KYG73" s="1420"/>
      <c r="KYH73" s="1420"/>
      <c r="KYI73" s="1420"/>
      <c r="KYJ73" s="868"/>
      <c r="KYK73" s="615"/>
      <c r="KYL73" s="615"/>
      <c r="KYM73" s="615"/>
      <c r="KYN73" s="869"/>
      <c r="KYO73" s="615"/>
      <c r="KYP73" s="615"/>
      <c r="KYQ73" s="615"/>
      <c r="KYR73" s="615"/>
      <c r="KYS73" s="615"/>
      <c r="KYT73" s="615"/>
      <c r="KYU73" s="615"/>
      <c r="KYV73" s="615"/>
      <c r="KYW73" s="615"/>
      <c r="KYX73" s="1420"/>
      <c r="KYY73" s="1420"/>
      <c r="KYZ73" s="1420"/>
      <c r="KZA73" s="868"/>
      <c r="KZB73" s="615"/>
      <c r="KZC73" s="615"/>
      <c r="KZD73" s="615"/>
      <c r="KZE73" s="869"/>
      <c r="KZF73" s="615"/>
      <c r="KZG73" s="615"/>
      <c r="KZH73" s="615"/>
      <c r="KZI73" s="615"/>
      <c r="KZJ73" s="615"/>
      <c r="KZK73" s="615"/>
      <c r="KZL73" s="615"/>
      <c r="KZM73" s="615"/>
      <c r="KZN73" s="615"/>
      <c r="KZO73" s="1420"/>
      <c r="KZP73" s="1420"/>
      <c r="KZQ73" s="1420"/>
      <c r="KZR73" s="868"/>
      <c r="KZS73" s="615"/>
      <c r="KZT73" s="615"/>
      <c r="KZU73" s="615"/>
      <c r="KZV73" s="869"/>
      <c r="KZW73" s="615"/>
      <c r="KZX73" s="615"/>
      <c r="KZY73" s="615"/>
      <c r="KZZ73" s="615"/>
      <c r="LAA73" s="615"/>
      <c r="LAB73" s="615"/>
      <c r="LAC73" s="615"/>
      <c r="LAD73" s="615"/>
      <c r="LAE73" s="615"/>
      <c r="LAF73" s="1420"/>
      <c r="LAG73" s="1420"/>
      <c r="LAH73" s="1420"/>
      <c r="LAI73" s="868"/>
      <c r="LAJ73" s="615"/>
      <c r="LAK73" s="615"/>
      <c r="LAL73" s="615"/>
      <c r="LAM73" s="869"/>
      <c r="LAN73" s="615"/>
      <c r="LAO73" s="615"/>
      <c r="LAP73" s="615"/>
      <c r="LAQ73" s="615"/>
      <c r="LAR73" s="615"/>
      <c r="LAS73" s="615"/>
      <c r="LAT73" s="615"/>
      <c r="LAU73" s="615"/>
      <c r="LAV73" s="615"/>
      <c r="LAW73" s="1420"/>
      <c r="LAX73" s="1420"/>
      <c r="LAY73" s="1420"/>
      <c r="LAZ73" s="868"/>
      <c r="LBA73" s="615"/>
      <c r="LBB73" s="615"/>
      <c r="LBC73" s="615"/>
      <c r="LBD73" s="869"/>
      <c r="LBE73" s="615"/>
      <c r="LBF73" s="615"/>
      <c r="LBG73" s="615"/>
      <c r="LBH73" s="615"/>
      <c r="LBI73" s="615"/>
      <c r="LBJ73" s="615"/>
      <c r="LBK73" s="615"/>
      <c r="LBL73" s="615"/>
      <c r="LBM73" s="615"/>
      <c r="LBN73" s="1420"/>
      <c r="LBO73" s="1420"/>
      <c r="LBP73" s="1420"/>
      <c r="LBQ73" s="868"/>
      <c r="LBR73" s="615"/>
      <c r="LBS73" s="615"/>
      <c r="LBT73" s="615"/>
      <c r="LBU73" s="869"/>
      <c r="LBV73" s="615"/>
      <c r="LBW73" s="615"/>
      <c r="LBX73" s="615"/>
      <c r="LBY73" s="615"/>
      <c r="LBZ73" s="615"/>
      <c r="LCA73" s="615"/>
      <c r="LCB73" s="615"/>
      <c r="LCC73" s="615"/>
      <c r="LCD73" s="615"/>
      <c r="LCE73" s="1420"/>
      <c r="LCF73" s="1420"/>
      <c r="LCG73" s="1420"/>
      <c r="LCH73" s="868"/>
      <c r="LCI73" s="615"/>
      <c r="LCJ73" s="615"/>
      <c r="LCK73" s="615"/>
      <c r="LCL73" s="869"/>
      <c r="LCM73" s="615"/>
      <c r="LCN73" s="615"/>
      <c r="LCO73" s="615"/>
      <c r="LCP73" s="615"/>
      <c r="LCQ73" s="615"/>
      <c r="LCR73" s="615"/>
      <c r="LCS73" s="615"/>
      <c r="LCT73" s="615"/>
      <c r="LCU73" s="615"/>
      <c r="LCV73" s="1420"/>
      <c r="LCW73" s="1420"/>
      <c r="LCX73" s="1420"/>
      <c r="LCY73" s="868"/>
      <c r="LCZ73" s="615"/>
      <c r="LDA73" s="615"/>
      <c r="LDB73" s="615"/>
      <c r="LDC73" s="869"/>
      <c r="LDD73" s="615"/>
      <c r="LDE73" s="615"/>
      <c r="LDF73" s="615"/>
      <c r="LDG73" s="615"/>
      <c r="LDH73" s="615"/>
      <c r="LDI73" s="615"/>
      <c r="LDJ73" s="615"/>
      <c r="LDK73" s="615"/>
      <c r="LDL73" s="615"/>
      <c r="LDM73" s="1420"/>
      <c r="LDN73" s="1420"/>
      <c r="LDO73" s="1420"/>
      <c r="LDP73" s="868"/>
      <c r="LDQ73" s="615"/>
      <c r="LDR73" s="615"/>
      <c r="LDS73" s="615"/>
      <c r="LDT73" s="869"/>
      <c r="LDU73" s="615"/>
      <c r="LDV73" s="615"/>
      <c r="LDW73" s="615"/>
      <c r="LDX73" s="615"/>
      <c r="LDY73" s="615"/>
      <c r="LDZ73" s="615"/>
      <c r="LEA73" s="615"/>
      <c r="LEB73" s="615"/>
      <c r="LEC73" s="615"/>
      <c r="LED73" s="1420"/>
      <c r="LEE73" s="1420"/>
      <c r="LEF73" s="1420"/>
      <c r="LEG73" s="868"/>
      <c r="LEH73" s="615"/>
      <c r="LEI73" s="615"/>
      <c r="LEJ73" s="615"/>
      <c r="LEK73" s="869"/>
      <c r="LEL73" s="615"/>
      <c r="LEM73" s="615"/>
      <c r="LEN73" s="615"/>
      <c r="LEO73" s="615"/>
      <c r="LEP73" s="615"/>
      <c r="LEQ73" s="615"/>
      <c r="LER73" s="615"/>
      <c r="LES73" s="615"/>
      <c r="LET73" s="615"/>
      <c r="LEU73" s="1420"/>
      <c r="LEV73" s="1420"/>
      <c r="LEW73" s="1420"/>
      <c r="LEX73" s="868"/>
      <c r="LEY73" s="615"/>
      <c r="LEZ73" s="615"/>
      <c r="LFA73" s="615"/>
      <c r="LFB73" s="869"/>
      <c r="LFC73" s="615"/>
      <c r="LFD73" s="615"/>
      <c r="LFE73" s="615"/>
      <c r="LFF73" s="615"/>
      <c r="LFG73" s="615"/>
      <c r="LFH73" s="615"/>
      <c r="LFI73" s="615"/>
      <c r="LFJ73" s="615"/>
      <c r="LFK73" s="615"/>
      <c r="LFL73" s="1420"/>
      <c r="LFM73" s="1420"/>
      <c r="LFN73" s="1420"/>
      <c r="LFO73" s="868"/>
      <c r="LFP73" s="615"/>
      <c r="LFQ73" s="615"/>
      <c r="LFR73" s="615"/>
      <c r="LFS73" s="869"/>
      <c r="LFT73" s="615"/>
      <c r="LFU73" s="615"/>
      <c r="LFV73" s="615"/>
      <c r="LFW73" s="615"/>
      <c r="LFX73" s="615"/>
      <c r="LFY73" s="615"/>
      <c r="LFZ73" s="615"/>
      <c r="LGA73" s="615"/>
      <c r="LGB73" s="615"/>
      <c r="LGC73" s="1420"/>
      <c r="LGD73" s="1420"/>
      <c r="LGE73" s="1420"/>
      <c r="LGF73" s="868"/>
      <c r="LGG73" s="615"/>
      <c r="LGH73" s="615"/>
      <c r="LGI73" s="615"/>
      <c r="LGJ73" s="869"/>
      <c r="LGK73" s="615"/>
      <c r="LGL73" s="615"/>
      <c r="LGM73" s="615"/>
      <c r="LGN73" s="615"/>
      <c r="LGO73" s="615"/>
      <c r="LGP73" s="615"/>
      <c r="LGQ73" s="615"/>
      <c r="LGR73" s="615"/>
      <c r="LGS73" s="615"/>
      <c r="LGT73" s="1420"/>
      <c r="LGU73" s="1420"/>
      <c r="LGV73" s="1420"/>
      <c r="LGW73" s="868"/>
      <c r="LGX73" s="615"/>
      <c r="LGY73" s="615"/>
      <c r="LGZ73" s="615"/>
      <c r="LHA73" s="869"/>
      <c r="LHB73" s="615"/>
      <c r="LHC73" s="615"/>
      <c r="LHD73" s="615"/>
      <c r="LHE73" s="615"/>
      <c r="LHF73" s="615"/>
      <c r="LHG73" s="615"/>
      <c r="LHH73" s="615"/>
      <c r="LHI73" s="615"/>
      <c r="LHJ73" s="615"/>
      <c r="LHK73" s="1420"/>
      <c r="LHL73" s="1420"/>
      <c r="LHM73" s="1420"/>
      <c r="LHN73" s="868"/>
      <c r="LHO73" s="615"/>
      <c r="LHP73" s="615"/>
      <c r="LHQ73" s="615"/>
      <c r="LHR73" s="869"/>
      <c r="LHS73" s="615"/>
      <c r="LHT73" s="615"/>
      <c r="LHU73" s="615"/>
      <c r="LHV73" s="615"/>
      <c r="LHW73" s="615"/>
      <c r="LHX73" s="615"/>
      <c r="LHY73" s="615"/>
      <c r="LHZ73" s="615"/>
      <c r="LIA73" s="615"/>
      <c r="LIB73" s="1420"/>
      <c r="LIC73" s="1420"/>
      <c r="LID73" s="1420"/>
      <c r="LIE73" s="868"/>
      <c r="LIF73" s="615"/>
      <c r="LIG73" s="615"/>
      <c r="LIH73" s="615"/>
      <c r="LII73" s="869"/>
      <c r="LIJ73" s="615"/>
      <c r="LIK73" s="615"/>
      <c r="LIL73" s="615"/>
      <c r="LIM73" s="615"/>
      <c r="LIN73" s="615"/>
      <c r="LIO73" s="615"/>
      <c r="LIP73" s="615"/>
      <c r="LIQ73" s="615"/>
      <c r="LIR73" s="615"/>
      <c r="LIS73" s="1420"/>
      <c r="LIT73" s="1420"/>
      <c r="LIU73" s="1420"/>
      <c r="LIV73" s="868"/>
      <c r="LIW73" s="615"/>
      <c r="LIX73" s="615"/>
      <c r="LIY73" s="615"/>
      <c r="LIZ73" s="869"/>
      <c r="LJA73" s="615"/>
      <c r="LJB73" s="615"/>
      <c r="LJC73" s="615"/>
      <c r="LJD73" s="615"/>
      <c r="LJE73" s="615"/>
      <c r="LJF73" s="615"/>
      <c r="LJG73" s="615"/>
      <c r="LJH73" s="615"/>
      <c r="LJI73" s="615"/>
      <c r="LJJ73" s="1420"/>
      <c r="LJK73" s="1420"/>
      <c r="LJL73" s="1420"/>
      <c r="LJM73" s="868"/>
      <c r="LJN73" s="615"/>
      <c r="LJO73" s="615"/>
      <c r="LJP73" s="615"/>
      <c r="LJQ73" s="869"/>
      <c r="LJR73" s="615"/>
      <c r="LJS73" s="615"/>
      <c r="LJT73" s="615"/>
      <c r="LJU73" s="615"/>
      <c r="LJV73" s="615"/>
      <c r="LJW73" s="615"/>
      <c r="LJX73" s="615"/>
      <c r="LJY73" s="615"/>
      <c r="LJZ73" s="615"/>
      <c r="LKA73" s="1420"/>
      <c r="LKB73" s="1420"/>
      <c r="LKC73" s="1420"/>
      <c r="LKD73" s="868"/>
      <c r="LKE73" s="615"/>
      <c r="LKF73" s="615"/>
      <c r="LKG73" s="615"/>
      <c r="LKH73" s="869"/>
      <c r="LKI73" s="615"/>
      <c r="LKJ73" s="615"/>
      <c r="LKK73" s="615"/>
      <c r="LKL73" s="615"/>
      <c r="LKM73" s="615"/>
      <c r="LKN73" s="615"/>
      <c r="LKO73" s="615"/>
      <c r="LKP73" s="615"/>
      <c r="LKQ73" s="615"/>
      <c r="LKR73" s="1420"/>
      <c r="LKS73" s="1420"/>
      <c r="LKT73" s="1420"/>
      <c r="LKU73" s="868"/>
      <c r="LKV73" s="615"/>
      <c r="LKW73" s="615"/>
      <c r="LKX73" s="615"/>
      <c r="LKY73" s="869"/>
      <c r="LKZ73" s="615"/>
      <c r="LLA73" s="615"/>
      <c r="LLB73" s="615"/>
      <c r="LLC73" s="615"/>
      <c r="LLD73" s="615"/>
      <c r="LLE73" s="615"/>
      <c r="LLF73" s="615"/>
      <c r="LLG73" s="615"/>
      <c r="LLH73" s="615"/>
      <c r="LLI73" s="1420"/>
      <c r="LLJ73" s="1420"/>
      <c r="LLK73" s="1420"/>
      <c r="LLL73" s="868"/>
      <c r="LLM73" s="615"/>
      <c r="LLN73" s="615"/>
      <c r="LLO73" s="615"/>
      <c r="LLP73" s="869"/>
      <c r="LLQ73" s="615"/>
      <c r="LLR73" s="615"/>
      <c r="LLS73" s="615"/>
      <c r="LLT73" s="615"/>
      <c r="LLU73" s="615"/>
      <c r="LLV73" s="615"/>
      <c r="LLW73" s="615"/>
      <c r="LLX73" s="615"/>
      <c r="LLY73" s="615"/>
      <c r="LLZ73" s="1420"/>
      <c r="LMA73" s="1420"/>
      <c r="LMB73" s="1420"/>
      <c r="LMC73" s="868"/>
      <c r="LMD73" s="615"/>
      <c r="LME73" s="615"/>
      <c r="LMF73" s="615"/>
      <c r="LMG73" s="869"/>
      <c r="LMH73" s="615"/>
      <c r="LMI73" s="615"/>
      <c r="LMJ73" s="615"/>
      <c r="LMK73" s="615"/>
      <c r="LML73" s="615"/>
      <c r="LMM73" s="615"/>
      <c r="LMN73" s="615"/>
      <c r="LMO73" s="615"/>
      <c r="LMP73" s="615"/>
      <c r="LMQ73" s="1420"/>
      <c r="LMR73" s="1420"/>
      <c r="LMS73" s="1420"/>
      <c r="LMT73" s="868"/>
      <c r="LMU73" s="615"/>
      <c r="LMV73" s="615"/>
      <c r="LMW73" s="615"/>
      <c r="LMX73" s="869"/>
      <c r="LMY73" s="615"/>
      <c r="LMZ73" s="615"/>
      <c r="LNA73" s="615"/>
      <c r="LNB73" s="615"/>
      <c r="LNC73" s="615"/>
      <c r="LND73" s="615"/>
      <c r="LNE73" s="615"/>
      <c r="LNF73" s="615"/>
      <c r="LNG73" s="615"/>
      <c r="LNH73" s="1420"/>
      <c r="LNI73" s="1420"/>
      <c r="LNJ73" s="1420"/>
      <c r="LNK73" s="868"/>
      <c r="LNL73" s="615"/>
      <c r="LNM73" s="615"/>
      <c r="LNN73" s="615"/>
      <c r="LNO73" s="869"/>
      <c r="LNP73" s="615"/>
      <c r="LNQ73" s="615"/>
      <c r="LNR73" s="615"/>
      <c r="LNS73" s="615"/>
      <c r="LNT73" s="615"/>
      <c r="LNU73" s="615"/>
      <c r="LNV73" s="615"/>
      <c r="LNW73" s="615"/>
      <c r="LNX73" s="615"/>
      <c r="LNY73" s="1420"/>
      <c r="LNZ73" s="1420"/>
      <c r="LOA73" s="1420"/>
      <c r="LOB73" s="868"/>
      <c r="LOC73" s="615"/>
      <c r="LOD73" s="615"/>
      <c r="LOE73" s="615"/>
      <c r="LOF73" s="869"/>
      <c r="LOG73" s="615"/>
      <c r="LOH73" s="615"/>
      <c r="LOI73" s="615"/>
      <c r="LOJ73" s="615"/>
      <c r="LOK73" s="615"/>
      <c r="LOL73" s="615"/>
      <c r="LOM73" s="615"/>
      <c r="LON73" s="615"/>
      <c r="LOO73" s="615"/>
      <c r="LOP73" s="1420"/>
      <c r="LOQ73" s="1420"/>
      <c r="LOR73" s="1420"/>
      <c r="LOS73" s="868"/>
      <c r="LOT73" s="615"/>
      <c r="LOU73" s="615"/>
      <c r="LOV73" s="615"/>
      <c r="LOW73" s="869"/>
      <c r="LOX73" s="615"/>
      <c r="LOY73" s="615"/>
      <c r="LOZ73" s="615"/>
      <c r="LPA73" s="615"/>
      <c r="LPB73" s="615"/>
      <c r="LPC73" s="615"/>
      <c r="LPD73" s="615"/>
      <c r="LPE73" s="615"/>
      <c r="LPF73" s="615"/>
      <c r="LPG73" s="1420"/>
      <c r="LPH73" s="1420"/>
      <c r="LPI73" s="1420"/>
      <c r="LPJ73" s="868"/>
      <c r="LPK73" s="615"/>
      <c r="LPL73" s="615"/>
      <c r="LPM73" s="615"/>
      <c r="LPN73" s="869"/>
      <c r="LPO73" s="615"/>
      <c r="LPP73" s="615"/>
      <c r="LPQ73" s="615"/>
      <c r="LPR73" s="615"/>
      <c r="LPS73" s="615"/>
      <c r="LPT73" s="615"/>
      <c r="LPU73" s="615"/>
      <c r="LPV73" s="615"/>
      <c r="LPW73" s="615"/>
      <c r="LPX73" s="1420"/>
      <c r="LPY73" s="1420"/>
      <c r="LPZ73" s="1420"/>
      <c r="LQA73" s="868"/>
      <c r="LQB73" s="615"/>
      <c r="LQC73" s="615"/>
      <c r="LQD73" s="615"/>
      <c r="LQE73" s="869"/>
      <c r="LQF73" s="615"/>
      <c r="LQG73" s="615"/>
      <c r="LQH73" s="615"/>
      <c r="LQI73" s="615"/>
      <c r="LQJ73" s="615"/>
      <c r="LQK73" s="615"/>
      <c r="LQL73" s="615"/>
      <c r="LQM73" s="615"/>
      <c r="LQN73" s="615"/>
      <c r="LQO73" s="1420"/>
      <c r="LQP73" s="1420"/>
      <c r="LQQ73" s="1420"/>
      <c r="LQR73" s="868"/>
      <c r="LQS73" s="615"/>
      <c r="LQT73" s="615"/>
      <c r="LQU73" s="615"/>
      <c r="LQV73" s="869"/>
      <c r="LQW73" s="615"/>
      <c r="LQX73" s="615"/>
      <c r="LQY73" s="615"/>
      <c r="LQZ73" s="615"/>
      <c r="LRA73" s="615"/>
      <c r="LRB73" s="615"/>
      <c r="LRC73" s="615"/>
      <c r="LRD73" s="615"/>
      <c r="LRE73" s="615"/>
      <c r="LRF73" s="1420"/>
      <c r="LRG73" s="1420"/>
      <c r="LRH73" s="1420"/>
      <c r="LRI73" s="868"/>
      <c r="LRJ73" s="615"/>
      <c r="LRK73" s="615"/>
      <c r="LRL73" s="615"/>
      <c r="LRM73" s="869"/>
      <c r="LRN73" s="615"/>
      <c r="LRO73" s="615"/>
      <c r="LRP73" s="615"/>
      <c r="LRQ73" s="615"/>
      <c r="LRR73" s="615"/>
      <c r="LRS73" s="615"/>
      <c r="LRT73" s="615"/>
      <c r="LRU73" s="615"/>
      <c r="LRV73" s="615"/>
      <c r="LRW73" s="1420"/>
      <c r="LRX73" s="1420"/>
      <c r="LRY73" s="1420"/>
      <c r="LRZ73" s="868"/>
      <c r="LSA73" s="615"/>
      <c r="LSB73" s="615"/>
      <c r="LSC73" s="615"/>
      <c r="LSD73" s="869"/>
      <c r="LSE73" s="615"/>
      <c r="LSF73" s="615"/>
      <c r="LSG73" s="615"/>
      <c r="LSH73" s="615"/>
      <c r="LSI73" s="615"/>
      <c r="LSJ73" s="615"/>
      <c r="LSK73" s="615"/>
      <c r="LSL73" s="615"/>
      <c r="LSM73" s="615"/>
      <c r="LSN73" s="1420"/>
      <c r="LSO73" s="1420"/>
      <c r="LSP73" s="1420"/>
      <c r="LSQ73" s="868"/>
      <c r="LSR73" s="615"/>
      <c r="LSS73" s="615"/>
      <c r="LST73" s="615"/>
      <c r="LSU73" s="869"/>
      <c r="LSV73" s="615"/>
      <c r="LSW73" s="615"/>
      <c r="LSX73" s="615"/>
      <c r="LSY73" s="615"/>
      <c r="LSZ73" s="615"/>
      <c r="LTA73" s="615"/>
      <c r="LTB73" s="615"/>
      <c r="LTC73" s="615"/>
      <c r="LTD73" s="615"/>
      <c r="LTE73" s="1420"/>
      <c r="LTF73" s="1420"/>
      <c r="LTG73" s="1420"/>
      <c r="LTH73" s="868"/>
      <c r="LTI73" s="615"/>
      <c r="LTJ73" s="615"/>
      <c r="LTK73" s="615"/>
      <c r="LTL73" s="869"/>
      <c r="LTM73" s="615"/>
      <c r="LTN73" s="615"/>
      <c r="LTO73" s="615"/>
      <c r="LTP73" s="615"/>
      <c r="LTQ73" s="615"/>
      <c r="LTR73" s="615"/>
      <c r="LTS73" s="615"/>
      <c r="LTT73" s="615"/>
      <c r="LTU73" s="615"/>
      <c r="LTV73" s="1420"/>
      <c r="LTW73" s="1420"/>
      <c r="LTX73" s="1420"/>
      <c r="LTY73" s="868"/>
      <c r="LTZ73" s="615"/>
      <c r="LUA73" s="615"/>
      <c r="LUB73" s="615"/>
      <c r="LUC73" s="869"/>
      <c r="LUD73" s="615"/>
      <c r="LUE73" s="615"/>
      <c r="LUF73" s="615"/>
      <c r="LUG73" s="615"/>
      <c r="LUH73" s="615"/>
      <c r="LUI73" s="615"/>
      <c r="LUJ73" s="615"/>
      <c r="LUK73" s="615"/>
      <c r="LUL73" s="615"/>
      <c r="LUM73" s="1420"/>
      <c r="LUN73" s="1420"/>
      <c r="LUO73" s="1420"/>
      <c r="LUP73" s="868"/>
      <c r="LUQ73" s="615"/>
      <c r="LUR73" s="615"/>
      <c r="LUS73" s="615"/>
      <c r="LUT73" s="869"/>
      <c r="LUU73" s="615"/>
      <c r="LUV73" s="615"/>
      <c r="LUW73" s="615"/>
      <c r="LUX73" s="615"/>
      <c r="LUY73" s="615"/>
      <c r="LUZ73" s="615"/>
      <c r="LVA73" s="615"/>
      <c r="LVB73" s="615"/>
      <c r="LVC73" s="615"/>
      <c r="LVD73" s="1420"/>
      <c r="LVE73" s="1420"/>
      <c r="LVF73" s="1420"/>
      <c r="LVG73" s="868"/>
      <c r="LVH73" s="615"/>
      <c r="LVI73" s="615"/>
      <c r="LVJ73" s="615"/>
      <c r="LVK73" s="869"/>
      <c r="LVL73" s="615"/>
      <c r="LVM73" s="615"/>
      <c r="LVN73" s="615"/>
      <c r="LVO73" s="615"/>
      <c r="LVP73" s="615"/>
      <c r="LVQ73" s="615"/>
      <c r="LVR73" s="615"/>
      <c r="LVS73" s="615"/>
      <c r="LVT73" s="615"/>
      <c r="LVU73" s="1420"/>
      <c r="LVV73" s="1420"/>
      <c r="LVW73" s="1420"/>
      <c r="LVX73" s="868"/>
      <c r="LVY73" s="615"/>
      <c r="LVZ73" s="615"/>
      <c r="LWA73" s="615"/>
      <c r="LWB73" s="869"/>
      <c r="LWC73" s="615"/>
      <c r="LWD73" s="615"/>
      <c r="LWE73" s="615"/>
      <c r="LWF73" s="615"/>
      <c r="LWG73" s="615"/>
      <c r="LWH73" s="615"/>
      <c r="LWI73" s="615"/>
      <c r="LWJ73" s="615"/>
      <c r="LWK73" s="615"/>
      <c r="LWL73" s="1420"/>
      <c r="LWM73" s="1420"/>
      <c r="LWN73" s="1420"/>
      <c r="LWO73" s="868"/>
      <c r="LWP73" s="615"/>
      <c r="LWQ73" s="615"/>
      <c r="LWR73" s="615"/>
      <c r="LWS73" s="869"/>
      <c r="LWT73" s="615"/>
      <c r="LWU73" s="615"/>
      <c r="LWV73" s="615"/>
      <c r="LWW73" s="615"/>
      <c r="LWX73" s="615"/>
      <c r="LWY73" s="615"/>
      <c r="LWZ73" s="615"/>
      <c r="LXA73" s="615"/>
      <c r="LXB73" s="615"/>
      <c r="LXC73" s="1420"/>
      <c r="LXD73" s="1420"/>
      <c r="LXE73" s="1420"/>
      <c r="LXF73" s="868"/>
      <c r="LXG73" s="615"/>
      <c r="LXH73" s="615"/>
      <c r="LXI73" s="615"/>
      <c r="LXJ73" s="869"/>
      <c r="LXK73" s="615"/>
      <c r="LXL73" s="615"/>
      <c r="LXM73" s="615"/>
      <c r="LXN73" s="615"/>
      <c r="LXO73" s="615"/>
      <c r="LXP73" s="615"/>
      <c r="LXQ73" s="615"/>
      <c r="LXR73" s="615"/>
      <c r="LXS73" s="615"/>
      <c r="LXT73" s="1420"/>
      <c r="LXU73" s="1420"/>
      <c r="LXV73" s="1420"/>
      <c r="LXW73" s="868"/>
      <c r="LXX73" s="615"/>
      <c r="LXY73" s="615"/>
      <c r="LXZ73" s="615"/>
      <c r="LYA73" s="869"/>
      <c r="LYB73" s="615"/>
      <c r="LYC73" s="615"/>
      <c r="LYD73" s="615"/>
      <c r="LYE73" s="615"/>
      <c r="LYF73" s="615"/>
      <c r="LYG73" s="615"/>
      <c r="LYH73" s="615"/>
      <c r="LYI73" s="615"/>
      <c r="LYJ73" s="615"/>
      <c r="LYK73" s="1420"/>
      <c r="LYL73" s="1420"/>
      <c r="LYM73" s="1420"/>
      <c r="LYN73" s="868"/>
      <c r="LYO73" s="615"/>
      <c r="LYP73" s="615"/>
      <c r="LYQ73" s="615"/>
      <c r="LYR73" s="869"/>
      <c r="LYS73" s="615"/>
      <c r="LYT73" s="615"/>
      <c r="LYU73" s="615"/>
      <c r="LYV73" s="615"/>
      <c r="LYW73" s="615"/>
      <c r="LYX73" s="615"/>
      <c r="LYY73" s="615"/>
      <c r="LYZ73" s="615"/>
      <c r="LZA73" s="615"/>
      <c r="LZB73" s="1420"/>
      <c r="LZC73" s="1420"/>
      <c r="LZD73" s="1420"/>
      <c r="LZE73" s="868"/>
      <c r="LZF73" s="615"/>
      <c r="LZG73" s="615"/>
      <c r="LZH73" s="615"/>
      <c r="LZI73" s="869"/>
      <c r="LZJ73" s="615"/>
      <c r="LZK73" s="615"/>
      <c r="LZL73" s="615"/>
      <c r="LZM73" s="615"/>
      <c r="LZN73" s="615"/>
      <c r="LZO73" s="615"/>
      <c r="LZP73" s="615"/>
      <c r="LZQ73" s="615"/>
      <c r="LZR73" s="615"/>
      <c r="LZS73" s="1420"/>
      <c r="LZT73" s="1420"/>
      <c r="LZU73" s="1420"/>
      <c r="LZV73" s="868"/>
      <c r="LZW73" s="615"/>
      <c r="LZX73" s="615"/>
      <c r="LZY73" s="615"/>
      <c r="LZZ73" s="869"/>
      <c r="MAA73" s="615"/>
      <c r="MAB73" s="615"/>
      <c r="MAC73" s="615"/>
      <c r="MAD73" s="615"/>
      <c r="MAE73" s="615"/>
      <c r="MAF73" s="615"/>
      <c r="MAG73" s="615"/>
      <c r="MAH73" s="615"/>
      <c r="MAI73" s="615"/>
      <c r="MAJ73" s="1420"/>
      <c r="MAK73" s="1420"/>
      <c r="MAL73" s="1420"/>
      <c r="MAM73" s="868"/>
      <c r="MAN73" s="615"/>
      <c r="MAO73" s="615"/>
      <c r="MAP73" s="615"/>
      <c r="MAQ73" s="869"/>
      <c r="MAR73" s="615"/>
      <c r="MAS73" s="615"/>
      <c r="MAT73" s="615"/>
      <c r="MAU73" s="615"/>
      <c r="MAV73" s="615"/>
      <c r="MAW73" s="615"/>
      <c r="MAX73" s="615"/>
      <c r="MAY73" s="615"/>
      <c r="MAZ73" s="615"/>
      <c r="MBA73" s="1420"/>
      <c r="MBB73" s="1420"/>
      <c r="MBC73" s="1420"/>
      <c r="MBD73" s="868"/>
      <c r="MBE73" s="615"/>
      <c r="MBF73" s="615"/>
      <c r="MBG73" s="615"/>
      <c r="MBH73" s="869"/>
      <c r="MBI73" s="615"/>
      <c r="MBJ73" s="615"/>
      <c r="MBK73" s="615"/>
      <c r="MBL73" s="615"/>
      <c r="MBM73" s="615"/>
      <c r="MBN73" s="615"/>
      <c r="MBO73" s="615"/>
      <c r="MBP73" s="615"/>
      <c r="MBQ73" s="615"/>
      <c r="MBR73" s="1420"/>
      <c r="MBS73" s="1420"/>
      <c r="MBT73" s="1420"/>
      <c r="MBU73" s="868"/>
      <c r="MBV73" s="615"/>
      <c r="MBW73" s="615"/>
      <c r="MBX73" s="615"/>
      <c r="MBY73" s="869"/>
      <c r="MBZ73" s="615"/>
      <c r="MCA73" s="615"/>
      <c r="MCB73" s="615"/>
      <c r="MCC73" s="615"/>
      <c r="MCD73" s="615"/>
      <c r="MCE73" s="615"/>
      <c r="MCF73" s="615"/>
      <c r="MCG73" s="615"/>
      <c r="MCH73" s="615"/>
      <c r="MCI73" s="1420"/>
      <c r="MCJ73" s="1420"/>
      <c r="MCK73" s="1420"/>
      <c r="MCL73" s="868"/>
      <c r="MCM73" s="615"/>
      <c r="MCN73" s="615"/>
      <c r="MCO73" s="615"/>
      <c r="MCP73" s="869"/>
      <c r="MCQ73" s="615"/>
      <c r="MCR73" s="615"/>
      <c r="MCS73" s="615"/>
      <c r="MCT73" s="615"/>
      <c r="MCU73" s="615"/>
      <c r="MCV73" s="615"/>
      <c r="MCW73" s="615"/>
      <c r="MCX73" s="615"/>
      <c r="MCY73" s="615"/>
      <c r="MCZ73" s="1420"/>
      <c r="MDA73" s="1420"/>
      <c r="MDB73" s="1420"/>
      <c r="MDC73" s="868"/>
      <c r="MDD73" s="615"/>
      <c r="MDE73" s="615"/>
      <c r="MDF73" s="615"/>
      <c r="MDG73" s="869"/>
      <c r="MDH73" s="615"/>
      <c r="MDI73" s="615"/>
      <c r="MDJ73" s="615"/>
      <c r="MDK73" s="615"/>
      <c r="MDL73" s="615"/>
      <c r="MDM73" s="615"/>
      <c r="MDN73" s="615"/>
      <c r="MDO73" s="615"/>
      <c r="MDP73" s="615"/>
      <c r="MDQ73" s="1420"/>
      <c r="MDR73" s="1420"/>
      <c r="MDS73" s="1420"/>
      <c r="MDT73" s="868"/>
      <c r="MDU73" s="615"/>
      <c r="MDV73" s="615"/>
      <c r="MDW73" s="615"/>
      <c r="MDX73" s="869"/>
      <c r="MDY73" s="615"/>
      <c r="MDZ73" s="615"/>
      <c r="MEA73" s="615"/>
      <c r="MEB73" s="615"/>
      <c r="MEC73" s="615"/>
      <c r="MED73" s="615"/>
      <c r="MEE73" s="615"/>
      <c r="MEF73" s="615"/>
      <c r="MEG73" s="615"/>
      <c r="MEH73" s="1420"/>
      <c r="MEI73" s="1420"/>
      <c r="MEJ73" s="1420"/>
      <c r="MEK73" s="868"/>
      <c r="MEL73" s="615"/>
      <c r="MEM73" s="615"/>
      <c r="MEN73" s="615"/>
      <c r="MEO73" s="869"/>
      <c r="MEP73" s="615"/>
      <c r="MEQ73" s="615"/>
      <c r="MER73" s="615"/>
      <c r="MES73" s="615"/>
      <c r="MET73" s="615"/>
      <c r="MEU73" s="615"/>
      <c r="MEV73" s="615"/>
      <c r="MEW73" s="615"/>
      <c r="MEX73" s="615"/>
      <c r="MEY73" s="1420"/>
      <c r="MEZ73" s="1420"/>
      <c r="MFA73" s="1420"/>
      <c r="MFB73" s="868"/>
      <c r="MFC73" s="615"/>
      <c r="MFD73" s="615"/>
      <c r="MFE73" s="615"/>
      <c r="MFF73" s="869"/>
      <c r="MFG73" s="615"/>
      <c r="MFH73" s="615"/>
      <c r="MFI73" s="615"/>
      <c r="MFJ73" s="615"/>
      <c r="MFK73" s="615"/>
      <c r="MFL73" s="615"/>
      <c r="MFM73" s="615"/>
      <c r="MFN73" s="615"/>
      <c r="MFO73" s="615"/>
      <c r="MFP73" s="1420"/>
      <c r="MFQ73" s="1420"/>
      <c r="MFR73" s="1420"/>
      <c r="MFS73" s="868"/>
      <c r="MFT73" s="615"/>
      <c r="MFU73" s="615"/>
      <c r="MFV73" s="615"/>
      <c r="MFW73" s="869"/>
      <c r="MFX73" s="615"/>
      <c r="MFY73" s="615"/>
      <c r="MFZ73" s="615"/>
      <c r="MGA73" s="615"/>
      <c r="MGB73" s="615"/>
      <c r="MGC73" s="615"/>
      <c r="MGD73" s="615"/>
      <c r="MGE73" s="615"/>
      <c r="MGF73" s="615"/>
      <c r="MGG73" s="1420"/>
      <c r="MGH73" s="1420"/>
      <c r="MGI73" s="1420"/>
      <c r="MGJ73" s="868"/>
      <c r="MGK73" s="615"/>
      <c r="MGL73" s="615"/>
      <c r="MGM73" s="615"/>
      <c r="MGN73" s="869"/>
      <c r="MGO73" s="615"/>
      <c r="MGP73" s="615"/>
      <c r="MGQ73" s="615"/>
      <c r="MGR73" s="615"/>
      <c r="MGS73" s="615"/>
      <c r="MGT73" s="615"/>
      <c r="MGU73" s="615"/>
      <c r="MGV73" s="615"/>
      <c r="MGW73" s="615"/>
      <c r="MGX73" s="1420"/>
      <c r="MGY73" s="1420"/>
      <c r="MGZ73" s="1420"/>
      <c r="MHA73" s="868"/>
      <c r="MHB73" s="615"/>
      <c r="MHC73" s="615"/>
      <c r="MHD73" s="615"/>
      <c r="MHE73" s="869"/>
      <c r="MHF73" s="615"/>
      <c r="MHG73" s="615"/>
      <c r="MHH73" s="615"/>
      <c r="MHI73" s="615"/>
      <c r="MHJ73" s="615"/>
      <c r="MHK73" s="615"/>
      <c r="MHL73" s="615"/>
      <c r="MHM73" s="615"/>
      <c r="MHN73" s="615"/>
      <c r="MHO73" s="1420"/>
      <c r="MHP73" s="1420"/>
      <c r="MHQ73" s="1420"/>
      <c r="MHR73" s="868"/>
      <c r="MHS73" s="615"/>
      <c r="MHT73" s="615"/>
      <c r="MHU73" s="615"/>
      <c r="MHV73" s="869"/>
      <c r="MHW73" s="615"/>
      <c r="MHX73" s="615"/>
      <c r="MHY73" s="615"/>
      <c r="MHZ73" s="615"/>
      <c r="MIA73" s="615"/>
      <c r="MIB73" s="615"/>
      <c r="MIC73" s="615"/>
      <c r="MID73" s="615"/>
      <c r="MIE73" s="615"/>
      <c r="MIF73" s="1420"/>
      <c r="MIG73" s="1420"/>
      <c r="MIH73" s="1420"/>
      <c r="MII73" s="868"/>
      <c r="MIJ73" s="615"/>
      <c r="MIK73" s="615"/>
      <c r="MIL73" s="615"/>
      <c r="MIM73" s="869"/>
      <c r="MIN73" s="615"/>
      <c r="MIO73" s="615"/>
      <c r="MIP73" s="615"/>
      <c r="MIQ73" s="615"/>
      <c r="MIR73" s="615"/>
      <c r="MIS73" s="615"/>
      <c r="MIT73" s="615"/>
      <c r="MIU73" s="615"/>
      <c r="MIV73" s="615"/>
      <c r="MIW73" s="1420"/>
      <c r="MIX73" s="1420"/>
      <c r="MIY73" s="1420"/>
      <c r="MIZ73" s="868"/>
      <c r="MJA73" s="615"/>
      <c r="MJB73" s="615"/>
      <c r="MJC73" s="615"/>
      <c r="MJD73" s="869"/>
      <c r="MJE73" s="615"/>
      <c r="MJF73" s="615"/>
      <c r="MJG73" s="615"/>
      <c r="MJH73" s="615"/>
      <c r="MJI73" s="615"/>
      <c r="MJJ73" s="615"/>
      <c r="MJK73" s="615"/>
      <c r="MJL73" s="615"/>
      <c r="MJM73" s="615"/>
      <c r="MJN73" s="1420"/>
      <c r="MJO73" s="1420"/>
      <c r="MJP73" s="1420"/>
      <c r="MJQ73" s="868"/>
      <c r="MJR73" s="615"/>
      <c r="MJS73" s="615"/>
      <c r="MJT73" s="615"/>
      <c r="MJU73" s="869"/>
      <c r="MJV73" s="615"/>
      <c r="MJW73" s="615"/>
      <c r="MJX73" s="615"/>
      <c r="MJY73" s="615"/>
      <c r="MJZ73" s="615"/>
      <c r="MKA73" s="615"/>
      <c r="MKB73" s="615"/>
      <c r="MKC73" s="615"/>
      <c r="MKD73" s="615"/>
      <c r="MKE73" s="1420"/>
      <c r="MKF73" s="1420"/>
      <c r="MKG73" s="1420"/>
      <c r="MKH73" s="868"/>
      <c r="MKI73" s="615"/>
      <c r="MKJ73" s="615"/>
      <c r="MKK73" s="615"/>
      <c r="MKL73" s="869"/>
      <c r="MKM73" s="615"/>
      <c r="MKN73" s="615"/>
      <c r="MKO73" s="615"/>
      <c r="MKP73" s="615"/>
      <c r="MKQ73" s="615"/>
      <c r="MKR73" s="615"/>
      <c r="MKS73" s="615"/>
      <c r="MKT73" s="615"/>
      <c r="MKU73" s="615"/>
      <c r="MKV73" s="1420"/>
      <c r="MKW73" s="1420"/>
      <c r="MKX73" s="1420"/>
      <c r="MKY73" s="868"/>
      <c r="MKZ73" s="615"/>
      <c r="MLA73" s="615"/>
      <c r="MLB73" s="615"/>
      <c r="MLC73" s="869"/>
      <c r="MLD73" s="615"/>
      <c r="MLE73" s="615"/>
      <c r="MLF73" s="615"/>
      <c r="MLG73" s="615"/>
      <c r="MLH73" s="615"/>
      <c r="MLI73" s="615"/>
      <c r="MLJ73" s="615"/>
      <c r="MLK73" s="615"/>
      <c r="MLL73" s="615"/>
      <c r="MLM73" s="1420"/>
      <c r="MLN73" s="1420"/>
      <c r="MLO73" s="1420"/>
      <c r="MLP73" s="868"/>
      <c r="MLQ73" s="615"/>
      <c r="MLR73" s="615"/>
      <c r="MLS73" s="615"/>
      <c r="MLT73" s="869"/>
      <c r="MLU73" s="615"/>
      <c r="MLV73" s="615"/>
      <c r="MLW73" s="615"/>
      <c r="MLX73" s="615"/>
      <c r="MLY73" s="615"/>
      <c r="MLZ73" s="615"/>
      <c r="MMA73" s="615"/>
      <c r="MMB73" s="615"/>
      <c r="MMC73" s="615"/>
      <c r="MMD73" s="1420"/>
      <c r="MME73" s="1420"/>
      <c r="MMF73" s="1420"/>
      <c r="MMG73" s="868"/>
      <c r="MMH73" s="615"/>
      <c r="MMI73" s="615"/>
      <c r="MMJ73" s="615"/>
      <c r="MMK73" s="869"/>
      <c r="MML73" s="615"/>
      <c r="MMM73" s="615"/>
      <c r="MMN73" s="615"/>
      <c r="MMO73" s="615"/>
      <c r="MMP73" s="615"/>
      <c r="MMQ73" s="615"/>
      <c r="MMR73" s="615"/>
      <c r="MMS73" s="615"/>
      <c r="MMT73" s="615"/>
      <c r="MMU73" s="1420"/>
      <c r="MMV73" s="1420"/>
      <c r="MMW73" s="1420"/>
      <c r="MMX73" s="868"/>
      <c r="MMY73" s="615"/>
      <c r="MMZ73" s="615"/>
      <c r="MNA73" s="615"/>
      <c r="MNB73" s="869"/>
      <c r="MNC73" s="615"/>
      <c r="MND73" s="615"/>
      <c r="MNE73" s="615"/>
      <c r="MNF73" s="615"/>
      <c r="MNG73" s="615"/>
      <c r="MNH73" s="615"/>
      <c r="MNI73" s="615"/>
      <c r="MNJ73" s="615"/>
      <c r="MNK73" s="615"/>
      <c r="MNL73" s="1420"/>
      <c r="MNM73" s="1420"/>
      <c r="MNN73" s="1420"/>
      <c r="MNO73" s="868"/>
      <c r="MNP73" s="615"/>
      <c r="MNQ73" s="615"/>
      <c r="MNR73" s="615"/>
      <c r="MNS73" s="869"/>
      <c r="MNT73" s="615"/>
      <c r="MNU73" s="615"/>
      <c r="MNV73" s="615"/>
      <c r="MNW73" s="615"/>
      <c r="MNX73" s="615"/>
      <c r="MNY73" s="615"/>
      <c r="MNZ73" s="615"/>
      <c r="MOA73" s="615"/>
      <c r="MOB73" s="615"/>
      <c r="MOC73" s="1420"/>
      <c r="MOD73" s="1420"/>
      <c r="MOE73" s="1420"/>
      <c r="MOF73" s="868"/>
      <c r="MOG73" s="615"/>
      <c r="MOH73" s="615"/>
      <c r="MOI73" s="615"/>
      <c r="MOJ73" s="869"/>
      <c r="MOK73" s="615"/>
      <c r="MOL73" s="615"/>
      <c r="MOM73" s="615"/>
      <c r="MON73" s="615"/>
      <c r="MOO73" s="615"/>
      <c r="MOP73" s="615"/>
      <c r="MOQ73" s="615"/>
      <c r="MOR73" s="615"/>
      <c r="MOS73" s="615"/>
      <c r="MOT73" s="1420"/>
      <c r="MOU73" s="1420"/>
      <c r="MOV73" s="1420"/>
      <c r="MOW73" s="868"/>
      <c r="MOX73" s="615"/>
      <c r="MOY73" s="615"/>
      <c r="MOZ73" s="615"/>
      <c r="MPA73" s="869"/>
      <c r="MPB73" s="615"/>
      <c r="MPC73" s="615"/>
      <c r="MPD73" s="615"/>
      <c r="MPE73" s="615"/>
      <c r="MPF73" s="615"/>
      <c r="MPG73" s="615"/>
      <c r="MPH73" s="615"/>
      <c r="MPI73" s="615"/>
      <c r="MPJ73" s="615"/>
      <c r="MPK73" s="1420"/>
      <c r="MPL73" s="1420"/>
      <c r="MPM73" s="1420"/>
      <c r="MPN73" s="868"/>
      <c r="MPO73" s="615"/>
      <c r="MPP73" s="615"/>
      <c r="MPQ73" s="615"/>
      <c r="MPR73" s="869"/>
      <c r="MPS73" s="615"/>
      <c r="MPT73" s="615"/>
      <c r="MPU73" s="615"/>
      <c r="MPV73" s="615"/>
      <c r="MPW73" s="615"/>
      <c r="MPX73" s="615"/>
      <c r="MPY73" s="615"/>
      <c r="MPZ73" s="615"/>
      <c r="MQA73" s="615"/>
      <c r="MQB73" s="1420"/>
      <c r="MQC73" s="1420"/>
      <c r="MQD73" s="1420"/>
      <c r="MQE73" s="868"/>
      <c r="MQF73" s="615"/>
      <c r="MQG73" s="615"/>
      <c r="MQH73" s="615"/>
      <c r="MQI73" s="869"/>
      <c r="MQJ73" s="615"/>
      <c r="MQK73" s="615"/>
      <c r="MQL73" s="615"/>
      <c r="MQM73" s="615"/>
      <c r="MQN73" s="615"/>
      <c r="MQO73" s="615"/>
      <c r="MQP73" s="615"/>
      <c r="MQQ73" s="615"/>
      <c r="MQR73" s="615"/>
      <c r="MQS73" s="1420"/>
      <c r="MQT73" s="1420"/>
      <c r="MQU73" s="1420"/>
      <c r="MQV73" s="868"/>
      <c r="MQW73" s="615"/>
      <c r="MQX73" s="615"/>
      <c r="MQY73" s="615"/>
      <c r="MQZ73" s="869"/>
      <c r="MRA73" s="615"/>
      <c r="MRB73" s="615"/>
      <c r="MRC73" s="615"/>
      <c r="MRD73" s="615"/>
      <c r="MRE73" s="615"/>
      <c r="MRF73" s="615"/>
      <c r="MRG73" s="615"/>
      <c r="MRH73" s="615"/>
      <c r="MRI73" s="615"/>
      <c r="MRJ73" s="1420"/>
      <c r="MRK73" s="1420"/>
      <c r="MRL73" s="1420"/>
      <c r="MRM73" s="868"/>
      <c r="MRN73" s="615"/>
      <c r="MRO73" s="615"/>
      <c r="MRP73" s="615"/>
      <c r="MRQ73" s="869"/>
      <c r="MRR73" s="615"/>
      <c r="MRS73" s="615"/>
      <c r="MRT73" s="615"/>
      <c r="MRU73" s="615"/>
      <c r="MRV73" s="615"/>
      <c r="MRW73" s="615"/>
      <c r="MRX73" s="615"/>
      <c r="MRY73" s="615"/>
      <c r="MRZ73" s="615"/>
      <c r="MSA73" s="1420"/>
      <c r="MSB73" s="1420"/>
      <c r="MSC73" s="1420"/>
      <c r="MSD73" s="868"/>
      <c r="MSE73" s="615"/>
      <c r="MSF73" s="615"/>
      <c r="MSG73" s="615"/>
      <c r="MSH73" s="869"/>
      <c r="MSI73" s="615"/>
      <c r="MSJ73" s="615"/>
      <c r="MSK73" s="615"/>
      <c r="MSL73" s="615"/>
      <c r="MSM73" s="615"/>
      <c r="MSN73" s="615"/>
      <c r="MSO73" s="615"/>
      <c r="MSP73" s="615"/>
      <c r="MSQ73" s="615"/>
      <c r="MSR73" s="1420"/>
      <c r="MSS73" s="1420"/>
      <c r="MST73" s="1420"/>
      <c r="MSU73" s="868"/>
      <c r="MSV73" s="615"/>
      <c r="MSW73" s="615"/>
      <c r="MSX73" s="615"/>
      <c r="MSY73" s="869"/>
      <c r="MSZ73" s="615"/>
      <c r="MTA73" s="615"/>
      <c r="MTB73" s="615"/>
      <c r="MTC73" s="615"/>
      <c r="MTD73" s="615"/>
      <c r="MTE73" s="615"/>
      <c r="MTF73" s="615"/>
      <c r="MTG73" s="615"/>
      <c r="MTH73" s="615"/>
      <c r="MTI73" s="1420"/>
      <c r="MTJ73" s="1420"/>
      <c r="MTK73" s="1420"/>
      <c r="MTL73" s="868"/>
      <c r="MTM73" s="615"/>
      <c r="MTN73" s="615"/>
      <c r="MTO73" s="615"/>
      <c r="MTP73" s="869"/>
      <c r="MTQ73" s="615"/>
      <c r="MTR73" s="615"/>
      <c r="MTS73" s="615"/>
      <c r="MTT73" s="615"/>
      <c r="MTU73" s="615"/>
      <c r="MTV73" s="615"/>
      <c r="MTW73" s="615"/>
      <c r="MTX73" s="615"/>
      <c r="MTY73" s="615"/>
      <c r="MTZ73" s="1420"/>
      <c r="MUA73" s="1420"/>
      <c r="MUB73" s="1420"/>
      <c r="MUC73" s="868"/>
      <c r="MUD73" s="615"/>
      <c r="MUE73" s="615"/>
      <c r="MUF73" s="615"/>
      <c r="MUG73" s="869"/>
      <c r="MUH73" s="615"/>
      <c r="MUI73" s="615"/>
      <c r="MUJ73" s="615"/>
      <c r="MUK73" s="615"/>
      <c r="MUL73" s="615"/>
      <c r="MUM73" s="615"/>
      <c r="MUN73" s="615"/>
      <c r="MUO73" s="615"/>
      <c r="MUP73" s="615"/>
      <c r="MUQ73" s="1420"/>
      <c r="MUR73" s="1420"/>
      <c r="MUS73" s="1420"/>
      <c r="MUT73" s="868"/>
      <c r="MUU73" s="615"/>
      <c r="MUV73" s="615"/>
      <c r="MUW73" s="615"/>
      <c r="MUX73" s="869"/>
      <c r="MUY73" s="615"/>
      <c r="MUZ73" s="615"/>
      <c r="MVA73" s="615"/>
      <c r="MVB73" s="615"/>
      <c r="MVC73" s="615"/>
      <c r="MVD73" s="615"/>
      <c r="MVE73" s="615"/>
      <c r="MVF73" s="615"/>
      <c r="MVG73" s="615"/>
      <c r="MVH73" s="1420"/>
      <c r="MVI73" s="1420"/>
      <c r="MVJ73" s="1420"/>
      <c r="MVK73" s="868"/>
      <c r="MVL73" s="615"/>
      <c r="MVM73" s="615"/>
      <c r="MVN73" s="615"/>
      <c r="MVO73" s="869"/>
      <c r="MVP73" s="615"/>
      <c r="MVQ73" s="615"/>
      <c r="MVR73" s="615"/>
      <c r="MVS73" s="615"/>
      <c r="MVT73" s="615"/>
      <c r="MVU73" s="615"/>
      <c r="MVV73" s="615"/>
      <c r="MVW73" s="615"/>
      <c r="MVX73" s="615"/>
      <c r="MVY73" s="1420"/>
      <c r="MVZ73" s="1420"/>
      <c r="MWA73" s="1420"/>
      <c r="MWB73" s="868"/>
      <c r="MWC73" s="615"/>
      <c r="MWD73" s="615"/>
      <c r="MWE73" s="615"/>
      <c r="MWF73" s="869"/>
      <c r="MWG73" s="615"/>
      <c r="MWH73" s="615"/>
      <c r="MWI73" s="615"/>
      <c r="MWJ73" s="615"/>
      <c r="MWK73" s="615"/>
      <c r="MWL73" s="615"/>
      <c r="MWM73" s="615"/>
      <c r="MWN73" s="615"/>
      <c r="MWO73" s="615"/>
      <c r="MWP73" s="1420"/>
      <c r="MWQ73" s="1420"/>
      <c r="MWR73" s="1420"/>
      <c r="MWS73" s="868"/>
      <c r="MWT73" s="615"/>
      <c r="MWU73" s="615"/>
      <c r="MWV73" s="615"/>
      <c r="MWW73" s="869"/>
      <c r="MWX73" s="615"/>
      <c r="MWY73" s="615"/>
      <c r="MWZ73" s="615"/>
      <c r="MXA73" s="615"/>
      <c r="MXB73" s="615"/>
      <c r="MXC73" s="615"/>
      <c r="MXD73" s="615"/>
      <c r="MXE73" s="615"/>
      <c r="MXF73" s="615"/>
      <c r="MXG73" s="1420"/>
      <c r="MXH73" s="1420"/>
      <c r="MXI73" s="1420"/>
      <c r="MXJ73" s="868"/>
      <c r="MXK73" s="615"/>
      <c r="MXL73" s="615"/>
      <c r="MXM73" s="615"/>
      <c r="MXN73" s="869"/>
      <c r="MXO73" s="615"/>
      <c r="MXP73" s="615"/>
      <c r="MXQ73" s="615"/>
      <c r="MXR73" s="615"/>
      <c r="MXS73" s="615"/>
      <c r="MXT73" s="615"/>
      <c r="MXU73" s="615"/>
      <c r="MXV73" s="615"/>
      <c r="MXW73" s="615"/>
      <c r="MXX73" s="1420"/>
      <c r="MXY73" s="1420"/>
      <c r="MXZ73" s="1420"/>
      <c r="MYA73" s="868"/>
      <c r="MYB73" s="615"/>
      <c r="MYC73" s="615"/>
      <c r="MYD73" s="615"/>
      <c r="MYE73" s="869"/>
      <c r="MYF73" s="615"/>
      <c r="MYG73" s="615"/>
      <c r="MYH73" s="615"/>
      <c r="MYI73" s="615"/>
      <c r="MYJ73" s="615"/>
      <c r="MYK73" s="615"/>
      <c r="MYL73" s="615"/>
      <c r="MYM73" s="615"/>
      <c r="MYN73" s="615"/>
      <c r="MYO73" s="1420"/>
      <c r="MYP73" s="1420"/>
      <c r="MYQ73" s="1420"/>
      <c r="MYR73" s="868"/>
      <c r="MYS73" s="615"/>
      <c r="MYT73" s="615"/>
      <c r="MYU73" s="615"/>
      <c r="MYV73" s="869"/>
      <c r="MYW73" s="615"/>
      <c r="MYX73" s="615"/>
      <c r="MYY73" s="615"/>
      <c r="MYZ73" s="615"/>
      <c r="MZA73" s="615"/>
      <c r="MZB73" s="615"/>
      <c r="MZC73" s="615"/>
      <c r="MZD73" s="615"/>
      <c r="MZE73" s="615"/>
      <c r="MZF73" s="1420"/>
      <c r="MZG73" s="1420"/>
      <c r="MZH73" s="1420"/>
      <c r="MZI73" s="868"/>
      <c r="MZJ73" s="615"/>
      <c r="MZK73" s="615"/>
      <c r="MZL73" s="615"/>
      <c r="MZM73" s="869"/>
      <c r="MZN73" s="615"/>
      <c r="MZO73" s="615"/>
      <c r="MZP73" s="615"/>
      <c r="MZQ73" s="615"/>
      <c r="MZR73" s="615"/>
      <c r="MZS73" s="615"/>
      <c r="MZT73" s="615"/>
      <c r="MZU73" s="615"/>
      <c r="MZV73" s="615"/>
      <c r="MZW73" s="1420"/>
      <c r="MZX73" s="1420"/>
      <c r="MZY73" s="1420"/>
      <c r="MZZ73" s="868"/>
      <c r="NAA73" s="615"/>
      <c r="NAB73" s="615"/>
      <c r="NAC73" s="615"/>
      <c r="NAD73" s="869"/>
      <c r="NAE73" s="615"/>
      <c r="NAF73" s="615"/>
      <c r="NAG73" s="615"/>
      <c r="NAH73" s="615"/>
      <c r="NAI73" s="615"/>
      <c r="NAJ73" s="615"/>
      <c r="NAK73" s="615"/>
      <c r="NAL73" s="615"/>
      <c r="NAM73" s="615"/>
      <c r="NAN73" s="1420"/>
      <c r="NAO73" s="1420"/>
      <c r="NAP73" s="1420"/>
      <c r="NAQ73" s="868"/>
      <c r="NAR73" s="615"/>
      <c r="NAS73" s="615"/>
      <c r="NAT73" s="615"/>
      <c r="NAU73" s="869"/>
      <c r="NAV73" s="615"/>
      <c r="NAW73" s="615"/>
      <c r="NAX73" s="615"/>
      <c r="NAY73" s="615"/>
      <c r="NAZ73" s="615"/>
      <c r="NBA73" s="615"/>
      <c r="NBB73" s="615"/>
      <c r="NBC73" s="615"/>
      <c r="NBD73" s="615"/>
      <c r="NBE73" s="1420"/>
      <c r="NBF73" s="1420"/>
      <c r="NBG73" s="1420"/>
      <c r="NBH73" s="868"/>
      <c r="NBI73" s="615"/>
      <c r="NBJ73" s="615"/>
      <c r="NBK73" s="615"/>
      <c r="NBL73" s="869"/>
      <c r="NBM73" s="615"/>
      <c r="NBN73" s="615"/>
      <c r="NBO73" s="615"/>
      <c r="NBP73" s="615"/>
      <c r="NBQ73" s="615"/>
      <c r="NBR73" s="615"/>
      <c r="NBS73" s="615"/>
      <c r="NBT73" s="615"/>
      <c r="NBU73" s="615"/>
      <c r="NBV73" s="1420"/>
      <c r="NBW73" s="1420"/>
      <c r="NBX73" s="1420"/>
      <c r="NBY73" s="868"/>
      <c r="NBZ73" s="615"/>
      <c r="NCA73" s="615"/>
      <c r="NCB73" s="615"/>
      <c r="NCC73" s="869"/>
      <c r="NCD73" s="615"/>
      <c r="NCE73" s="615"/>
      <c r="NCF73" s="615"/>
      <c r="NCG73" s="615"/>
      <c r="NCH73" s="615"/>
      <c r="NCI73" s="615"/>
      <c r="NCJ73" s="615"/>
      <c r="NCK73" s="615"/>
      <c r="NCL73" s="615"/>
      <c r="NCM73" s="1420"/>
      <c r="NCN73" s="1420"/>
      <c r="NCO73" s="1420"/>
      <c r="NCP73" s="868"/>
      <c r="NCQ73" s="615"/>
      <c r="NCR73" s="615"/>
      <c r="NCS73" s="615"/>
      <c r="NCT73" s="869"/>
      <c r="NCU73" s="615"/>
      <c r="NCV73" s="615"/>
      <c r="NCW73" s="615"/>
      <c r="NCX73" s="615"/>
      <c r="NCY73" s="615"/>
      <c r="NCZ73" s="615"/>
      <c r="NDA73" s="615"/>
      <c r="NDB73" s="615"/>
      <c r="NDC73" s="615"/>
      <c r="NDD73" s="1420"/>
      <c r="NDE73" s="1420"/>
      <c r="NDF73" s="1420"/>
      <c r="NDG73" s="868"/>
      <c r="NDH73" s="615"/>
      <c r="NDI73" s="615"/>
      <c r="NDJ73" s="615"/>
      <c r="NDK73" s="869"/>
      <c r="NDL73" s="615"/>
      <c r="NDM73" s="615"/>
      <c r="NDN73" s="615"/>
      <c r="NDO73" s="615"/>
      <c r="NDP73" s="615"/>
      <c r="NDQ73" s="615"/>
      <c r="NDR73" s="615"/>
      <c r="NDS73" s="615"/>
      <c r="NDT73" s="615"/>
      <c r="NDU73" s="1420"/>
      <c r="NDV73" s="1420"/>
      <c r="NDW73" s="1420"/>
      <c r="NDX73" s="868"/>
      <c r="NDY73" s="615"/>
      <c r="NDZ73" s="615"/>
      <c r="NEA73" s="615"/>
      <c r="NEB73" s="869"/>
      <c r="NEC73" s="615"/>
      <c r="NED73" s="615"/>
      <c r="NEE73" s="615"/>
      <c r="NEF73" s="615"/>
      <c r="NEG73" s="615"/>
      <c r="NEH73" s="615"/>
      <c r="NEI73" s="615"/>
      <c r="NEJ73" s="615"/>
      <c r="NEK73" s="615"/>
      <c r="NEL73" s="1420"/>
      <c r="NEM73" s="1420"/>
      <c r="NEN73" s="1420"/>
      <c r="NEO73" s="868"/>
      <c r="NEP73" s="615"/>
      <c r="NEQ73" s="615"/>
      <c r="NER73" s="615"/>
      <c r="NES73" s="869"/>
      <c r="NET73" s="615"/>
      <c r="NEU73" s="615"/>
      <c r="NEV73" s="615"/>
      <c r="NEW73" s="615"/>
      <c r="NEX73" s="615"/>
      <c r="NEY73" s="615"/>
      <c r="NEZ73" s="615"/>
      <c r="NFA73" s="615"/>
      <c r="NFB73" s="615"/>
      <c r="NFC73" s="1420"/>
      <c r="NFD73" s="1420"/>
      <c r="NFE73" s="1420"/>
      <c r="NFF73" s="868"/>
      <c r="NFG73" s="615"/>
      <c r="NFH73" s="615"/>
      <c r="NFI73" s="615"/>
      <c r="NFJ73" s="869"/>
      <c r="NFK73" s="615"/>
      <c r="NFL73" s="615"/>
      <c r="NFM73" s="615"/>
      <c r="NFN73" s="615"/>
      <c r="NFO73" s="615"/>
      <c r="NFP73" s="615"/>
      <c r="NFQ73" s="615"/>
      <c r="NFR73" s="615"/>
      <c r="NFS73" s="615"/>
      <c r="NFT73" s="1420"/>
      <c r="NFU73" s="1420"/>
      <c r="NFV73" s="1420"/>
      <c r="NFW73" s="868"/>
      <c r="NFX73" s="615"/>
      <c r="NFY73" s="615"/>
      <c r="NFZ73" s="615"/>
      <c r="NGA73" s="869"/>
      <c r="NGB73" s="615"/>
      <c r="NGC73" s="615"/>
      <c r="NGD73" s="615"/>
      <c r="NGE73" s="615"/>
      <c r="NGF73" s="615"/>
      <c r="NGG73" s="615"/>
      <c r="NGH73" s="615"/>
      <c r="NGI73" s="615"/>
      <c r="NGJ73" s="615"/>
      <c r="NGK73" s="1420"/>
      <c r="NGL73" s="1420"/>
      <c r="NGM73" s="1420"/>
      <c r="NGN73" s="868"/>
      <c r="NGO73" s="615"/>
      <c r="NGP73" s="615"/>
      <c r="NGQ73" s="615"/>
      <c r="NGR73" s="869"/>
      <c r="NGS73" s="615"/>
      <c r="NGT73" s="615"/>
      <c r="NGU73" s="615"/>
      <c r="NGV73" s="615"/>
      <c r="NGW73" s="615"/>
      <c r="NGX73" s="615"/>
      <c r="NGY73" s="615"/>
      <c r="NGZ73" s="615"/>
      <c r="NHA73" s="615"/>
      <c r="NHB73" s="1420"/>
      <c r="NHC73" s="1420"/>
      <c r="NHD73" s="1420"/>
      <c r="NHE73" s="868"/>
      <c r="NHF73" s="615"/>
      <c r="NHG73" s="615"/>
      <c r="NHH73" s="615"/>
      <c r="NHI73" s="869"/>
      <c r="NHJ73" s="615"/>
      <c r="NHK73" s="615"/>
      <c r="NHL73" s="615"/>
      <c r="NHM73" s="615"/>
      <c r="NHN73" s="615"/>
      <c r="NHO73" s="615"/>
      <c r="NHP73" s="615"/>
      <c r="NHQ73" s="615"/>
      <c r="NHR73" s="615"/>
      <c r="NHS73" s="1420"/>
      <c r="NHT73" s="1420"/>
      <c r="NHU73" s="1420"/>
      <c r="NHV73" s="868"/>
      <c r="NHW73" s="615"/>
      <c r="NHX73" s="615"/>
      <c r="NHY73" s="615"/>
      <c r="NHZ73" s="869"/>
      <c r="NIA73" s="615"/>
      <c r="NIB73" s="615"/>
      <c r="NIC73" s="615"/>
      <c r="NID73" s="615"/>
      <c r="NIE73" s="615"/>
      <c r="NIF73" s="615"/>
      <c r="NIG73" s="615"/>
      <c r="NIH73" s="615"/>
      <c r="NII73" s="615"/>
      <c r="NIJ73" s="1420"/>
      <c r="NIK73" s="1420"/>
      <c r="NIL73" s="1420"/>
      <c r="NIM73" s="868"/>
      <c r="NIN73" s="615"/>
      <c r="NIO73" s="615"/>
      <c r="NIP73" s="615"/>
      <c r="NIQ73" s="869"/>
      <c r="NIR73" s="615"/>
      <c r="NIS73" s="615"/>
      <c r="NIT73" s="615"/>
      <c r="NIU73" s="615"/>
      <c r="NIV73" s="615"/>
      <c r="NIW73" s="615"/>
      <c r="NIX73" s="615"/>
      <c r="NIY73" s="615"/>
      <c r="NIZ73" s="615"/>
      <c r="NJA73" s="1420"/>
      <c r="NJB73" s="1420"/>
      <c r="NJC73" s="1420"/>
      <c r="NJD73" s="868"/>
      <c r="NJE73" s="615"/>
      <c r="NJF73" s="615"/>
      <c r="NJG73" s="615"/>
      <c r="NJH73" s="869"/>
      <c r="NJI73" s="615"/>
      <c r="NJJ73" s="615"/>
      <c r="NJK73" s="615"/>
      <c r="NJL73" s="615"/>
      <c r="NJM73" s="615"/>
      <c r="NJN73" s="615"/>
      <c r="NJO73" s="615"/>
      <c r="NJP73" s="615"/>
      <c r="NJQ73" s="615"/>
      <c r="NJR73" s="1420"/>
      <c r="NJS73" s="1420"/>
      <c r="NJT73" s="1420"/>
      <c r="NJU73" s="868"/>
      <c r="NJV73" s="615"/>
      <c r="NJW73" s="615"/>
      <c r="NJX73" s="615"/>
      <c r="NJY73" s="869"/>
      <c r="NJZ73" s="615"/>
      <c r="NKA73" s="615"/>
      <c r="NKB73" s="615"/>
      <c r="NKC73" s="615"/>
      <c r="NKD73" s="615"/>
      <c r="NKE73" s="615"/>
      <c r="NKF73" s="615"/>
      <c r="NKG73" s="615"/>
      <c r="NKH73" s="615"/>
      <c r="NKI73" s="1420"/>
      <c r="NKJ73" s="1420"/>
      <c r="NKK73" s="1420"/>
      <c r="NKL73" s="868"/>
      <c r="NKM73" s="615"/>
      <c r="NKN73" s="615"/>
      <c r="NKO73" s="615"/>
      <c r="NKP73" s="869"/>
      <c r="NKQ73" s="615"/>
      <c r="NKR73" s="615"/>
      <c r="NKS73" s="615"/>
      <c r="NKT73" s="615"/>
      <c r="NKU73" s="615"/>
      <c r="NKV73" s="615"/>
      <c r="NKW73" s="615"/>
      <c r="NKX73" s="615"/>
      <c r="NKY73" s="615"/>
      <c r="NKZ73" s="1420"/>
      <c r="NLA73" s="1420"/>
      <c r="NLB73" s="1420"/>
      <c r="NLC73" s="868"/>
      <c r="NLD73" s="615"/>
      <c r="NLE73" s="615"/>
      <c r="NLF73" s="615"/>
      <c r="NLG73" s="869"/>
      <c r="NLH73" s="615"/>
      <c r="NLI73" s="615"/>
      <c r="NLJ73" s="615"/>
      <c r="NLK73" s="615"/>
      <c r="NLL73" s="615"/>
      <c r="NLM73" s="615"/>
      <c r="NLN73" s="615"/>
      <c r="NLO73" s="615"/>
      <c r="NLP73" s="615"/>
      <c r="NLQ73" s="1420"/>
      <c r="NLR73" s="1420"/>
      <c r="NLS73" s="1420"/>
      <c r="NLT73" s="868"/>
      <c r="NLU73" s="615"/>
      <c r="NLV73" s="615"/>
      <c r="NLW73" s="615"/>
      <c r="NLX73" s="869"/>
      <c r="NLY73" s="615"/>
      <c r="NLZ73" s="615"/>
      <c r="NMA73" s="615"/>
      <c r="NMB73" s="615"/>
      <c r="NMC73" s="615"/>
      <c r="NMD73" s="615"/>
      <c r="NME73" s="615"/>
      <c r="NMF73" s="615"/>
      <c r="NMG73" s="615"/>
      <c r="NMH73" s="1420"/>
      <c r="NMI73" s="1420"/>
      <c r="NMJ73" s="1420"/>
      <c r="NMK73" s="868"/>
      <c r="NML73" s="615"/>
      <c r="NMM73" s="615"/>
      <c r="NMN73" s="615"/>
      <c r="NMO73" s="869"/>
      <c r="NMP73" s="615"/>
      <c r="NMQ73" s="615"/>
      <c r="NMR73" s="615"/>
      <c r="NMS73" s="615"/>
      <c r="NMT73" s="615"/>
      <c r="NMU73" s="615"/>
      <c r="NMV73" s="615"/>
      <c r="NMW73" s="615"/>
      <c r="NMX73" s="615"/>
      <c r="NMY73" s="1420"/>
      <c r="NMZ73" s="1420"/>
      <c r="NNA73" s="1420"/>
      <c r="NNB73" s="868"/>
      <c r="NNC73" s="615"/>
      <c r="NND73" s="615"/>
      <c r="NNE73" s="615"/>
      <c r="NNF73" s="869"/>
      <c r="NNG73" s="615"/>
      <c r="NNH73" s="615"/>
      <c r="NNI73" s="615"/>
      <c r="NNJ73" s="615"/>
      <c r="NNK73" s="615"/>
      <c r="NNL73" s="615"/>
      <c r="NNM73" s="615"/>
      <c r="NNN73" s="615"/>
      <c r="NNO73" s="615"/>
      <c r="NNP73" s="1420"/>
      <c r="NNQ73" s="1420"/>
      <c r="NNR73" s="1420"/>
      <c r="NNS73" s="868"/>
      <c r="NNT73" s="615"/>
      <c r="NNU73" s="615"/>
      <c r="NNV73" s="615"/>
      <c r="NNW73" s="869"/>
      <c r="NNX73" s="615"/>
      <c r="NNY73" s="615"/>
      <c r="NNZ73" s="615"/>
      <c r="NOA73" s="615"/>
      <c r="NOB73" s="615"/>
      <c r="NOC73" s="615"/>
      <c r="NOD73" s="615"/>
      <c r="NOE73" s="615"/>
      <c r="NOF73" s="615"/>
      <c r="NOG73" s="1420"/>
      <c r="NOH73" s="1420"/>
      <c r="NOI73" s="1420"/>
      <c r="NOJ73" s="868"/>
      <c r="NOK73" s="615"/>
      <c r="NOL73" s="615"/>
      <c r="NOM73" s="615"/>
      <c r="NON73" s="869"/>
      <c r="NOO73" s="615"/>
      <c r="NOP73" s="615"/>
      <c r="NOQ73" s="615"/>
      <c r="NOR73" s="615"/>
      <c r="NOS73" s="615"/>
      <c r="NOT73" s="615"/>
      <c r="NOU73" s="615"/>
      <c r="NOV73" s="615"/>
      <c r="NOW73" s="615"/>
      <c r="NOX73" s="1420"/>
      <c r="NOY73" s="1420"/>
      <c r="NOZ73" s="1420"/>
      <c r="NPA73" s="868"/>
      <c r="NPB73" s="615"/>
      <c r="NPC73" s="615"/>
      <c r="NPD73" s="615"/>
      <c r="NPE73" s="869"/>
      <c r="NPF73" s="615"/>
      <c r="NPG73" s="615"/>
      <c r="NPH73" s="615"/>
      <c r="NPI73" s="615"/>
      <c r="NPJ73" s="615"/>
      <c r="NPK73" s="615"/>
      <c r="NPL73" s="615"/>
      <c r="NPM73" s="615"/>
      <c r="NPN73" s="615"/>
      <c r="NPO73" s="1420"/>
      <c r="NPP73" s="1420"/>
      <c r="NPQ73" s="1420"/>
      <c r="NPR73" s="868"/>
      <c r="NPS73" s="615"/>
      <c r="NPT73" s="615"/>
      <c r="NPU73" s="615"/>
      <c r="NPV73" s="869"/>
      <c r="NPW73" s="615"/>
      <c r="NPX73" s="615"/>
      <c r="NPY73" s="615"/>
      <c r="NPZ73" s="615"/>
      <c r="NQA73" s="615"/>
      <c r="NQB73" s="615"/>
      <c r="NQC73" s="615"/>
      <c r="NQD73" s="615"/>
      <c r="NQE73" s="615"/>
      <c r="NQF73" s="1420"/>
      <c r="NQG73" s="1420"/>
      <c r="NQH73" s="1420"/>
      <c r="NQI73" s="868"/>
      <c r="NQJ73" s="615"/>
      <c r="NQK73" s="615"/>
      <c r="NQL73" s="615"/>
      <c r="NQM73" s="869"/>
      <c r="NQN73" s="615"/>
      <c r="NQO73" s="615"/>
      <c r="NQP73" s="615"/>
      <c r="NQQ73" s="615"/>
      <c r="NQR73" s="615"/>
      <c r="NQS73" s="615"/>
      <c r="NQT73" s="615"/>
      <c r="NQU73" s="615"/>
      <c r="NQV73" s="615"/>
      <c r="NQW73" s="1420"/>
      <c r="NQX73" s="1420"/>
      <c r="NQY73" s="1420"/>
      <c r="NQZ73" s="868"/>
      <c r="NRA73" s="615"/>
      <c r="NRB73" s="615"/>
      <c r="NRC73" s="615"/>
      <c r="NRD73" s="869"/>
      <c r="NRE73" s="615"/>
      <c r="NRF73" s="615"/>
      <c r="NRG73" s="615"/>
      <c r="NRH73" s="615"/>
      <c r="NRI73" s="615"/>
      <c r="NRJ73" s="615"/>
      <c r="NRK73" s="615"/>
      <c r="NRL73" s="615"/>
      <c r="NRM73" s="615"/>
      <c r="NRN73" s="1420"/>
      <c r="NRO73" s="1420"/>
      <c r="NRP73" s="1420"/>
      <c r="NRQ73" s="868"/>
      <c r="NRR73" s="615"/>
      <c r="NRS73" s="615"/>
      <c r="NRT73" s="615"/>
      <c r="NRU73" s="869"/>
      <c r="NRV73" s="615"/>
      <c r="NRW73" s="615"/>
      <c r="NRX73" s="615"/>
      <c r="NRY73" s="615"/>
      <c r="NRZ73" s="615"/>
      <c r="NSA73" s="615"/>
      <c r="NSB73" s="615"/>
      <c r="NSC73" s="615"/>
      <c r="NSD73" s="615"/>
      <c r="NSE73" s="1420"/>
      <c r="NSF73" s="1420"/>
      <c r="NSG73" s="1420"/>
      <c r="NSH73" s="868"/>
      <c r="NSI73" s="615"/>
      <c r="NSJ73" s="615"/>
      <c r="NSK73" s="615"/>
      <c r="NSL73" s="869"/>
      <c r="NSM73" s="615"/>
      <c r="NSN73" s="615"/>
      <c r="NSO73" s="615"/>
      <c r="NSP73" s="615"/>
      <c r="NSQ73" s="615"/>
      <c r="NSR73" s="615"/>
      <c r="NSS73" s="615"/>
      <c r="NST73" s="615"/>
      <c r="NSU73" s="615"/>
      <c r="NSV73" s="1420"/>
      <c r="NSW73" s="1420"/>
      <c r="NSX73" s="1420"/>
      <c r="NSY73" s="868"/>
      <c r="NSZ73" s="615"/>
      <c r="NTA73" s="615"/>
      <c r="NTB73" s="615"/>
      <c r="NTC73" s="869"/>
      <c r="NTD73" s="615"/>
      <c r="NTE73" s="615"/>
      <c r="NTF73" s="615"/>
      <c r="NTG73" s="615"/>
      <c r="NTH73" s="615"/>
      <c r="NTI73" s="615"/>
      <c r="NTJ73" s="615"/>
      <c r="NTK73" s="615"/>
      <c r="NTL73" s="615"/>
      <c r="NTM73" s="1420"/>
      <c r="NTN73" s="1420"/>
      <c r="NTO73" s="1420"/>
      <c r="NTP73" s="868"/>
      <c r="NTQ73" s="615"/>
      <c r="NTR73" s="615"/>
      <c r="NTS73" s="615"/>
      <c r="NTT73" s="869"/>
      <c r="NTU73" s="615"/>
      <c r="NTV73" s="615"/>
      <c r="NTW73" s="615"/>
      <c r="NTX73" s="615"/>
      <c r="NTY73" s="615"/>
      <c r="NTZ73" s="615"/>
      <c r="NUA73" s="615"/>
      <c r="NUB73" s="615"/>
      <c r="NUC73" s="615"/>
      <c r="NUD73" s="1420"/>
      <c r="NUE73" s="1420"/>
      <c r="NUF73" s="1420"/>
      <c r="NUG73" s="868"/>
      <c r="NUH73" s="615"/>
      <c r="NUI73" s="615"/>
      <c r="NUJ73" s="615"/>
      <c r="NUK73" s="869"/>
      <c r="NUL73" s="615"/>
      <c r="NUM73" s="615"/>
      <c r="NUN73" s="615"/>
      <c r="NUO73" s="615"/>
      <c r="NUP73" s="615"/>
      <c r="NUQ73" s="615"/>
      <c r="NUR73" s="615"/>
      <c r="NUS73" s="615"/>
      <c r="NUT73" s="615"/>
      <c r="NUU73" s="1420"/>
      <c r="NUV73" s="1420"/>
      <c r="NUW73" s="1420"/>
      <c r="NUX73" s="868"/>
      <c r="NUY73" s="615"/>
      <c r="NUZ73" s="615"/>
      <c r="NVA73" s="615"/>
      <c r="NVB73" s="869"/>
      <c r="NVC73" s="615"/>
      <c r="NVD73" s="615"/>
      <c r="NVE73" s="615"/>
      <c r="NVF73" s="615"/>
      <c r="NVG73" s="615"/>
      <c r="NVH73" s="615"/>
      <c r="NVI73" s="615"/>
      <c r="NVJ73" s="615"/>
      <c r="NVK73" s="615"/>
      <c r="NVL73" s="1420"/>
      <c r="NVM73" s="1420"/>
      <c r="NVN73" s="1420"/>
      <c r="NVO73" s="868"/>
      <c r="NVP73" s="615"/>
      <c r="NVQ73" s="615"/>
      <c r="NVR73" s="615"/>
      <c r="NVS73" s="869"/>
      <c r="NVT73" s="615"/>
      <c r="NVU73" s="615"/>
      <c r="NVV73" s="615"/>
      <c r="NVW73" s="615"/>
      <c r="NVX73" s="615"/>
      <c r="NVY73" s="615"/>
      <c r="NVZ73" s="615"/>
      <c r="NWA73" s="615"/>
      <c r="NWB73" s="615"/>
      <c r="NWC73" s="1420"/>
      <c r="NWD73" s="1420"/>
      <c r="NWE73" s="1420"/>
      <c r="NWF73" s="868"/>
      <c r="NWG73" s="615"/>
      <c r="NWH73" s="615"/>
      <c r="NWI73" s="615"/>
      <c r="NWJ73" s="869"/>
      <c r="NWK73" s="615"/>
      <c r="NWL73" s="615"/>
      <c r="NWM73" s="615"/>
      <c r="NWN73" s="615"/>
      <c r="NWO73" s="615"/>
      <c r="NWP73" s="615"/>
      <c r="NWQ73" s="615"/>
      <c r="NWR73" s="615"/>
      <c r="NWS73" s="615"/>
      <c r="NWT73" s="1420"/>
      <c r="NWU73" s="1420"/>
      <c r="NWV73" s="1420"/>
      <c r="NWW73" s="868"/>
      <c r="NWX73" s="615"/>
      <c r="NWY73" s="615"/>
      <c r="NWZ73" s="615"/>
      <c r="NXA73" s="869"/>
      <c r="NXB73" s="615"/>
      <c r="NXC73" s="615"/>
      <c r="NXD73" s="615"/>
      <c r="NXE73" s="615"/>
      <c r="NXF73" s="615"/>
      <c r="NXG73" s="615"/>
      <c r="NXH73" s="615"/>
      <c r="NXI73" s="615"/>
      <c r="NXJ73" s="615"/>
      <c r="NXK73" s="1420"/>
      <c r="NXL73" s="1420"/>
      <c r="NXM73" s="1420"/>
      <c r="NXN73" s="868"/>
      <c r="NXO73" s="615"/>
      <c r="NXP73" s="615"/>
      <c r="NXQ73" s="615"/>
      <c r="NXR73" s="869"/>
      <c r="NXS73" s="615"/>
      <c r="NXT73" s="615"/>
      <c r="NXU73" s="615"/>
      <c r="NXV73" s="615"/>
      <c r="NXW73" s="615"/>
      <c r="NXX73" s="615"/>
      <c r="NXY73" s="615"/>
      <c r="NXZ73" s="615"/>
      <c r="NYA73" s="615"/>
      <c r="NYB73" s="1420"/>
      <c r="NYC73" s="1420"/>
      <c r="NYD73" s="1420"/>
      <c r="NYE73" s="868"/>
      <c r="NYF73" s="615"/>
      <c r="NYG73" s="615"/>
      <c r="NYH73" s="615"/>
      <c r="NYI73" s="869"/>
      <c r="NYJ73" s="615"/>
      <c r="NYK73" s="615"/>
      <c r="NYL73" s="615"/>
      <c r="NYM73" s="615"/>
      <c r="NYN73" s="615"/>
      <c r="NYO73" s="615"/>
      <c r="NYP73" s="615"/>
      <c r="NYQ73" s="615"/>
      <c r="NYR73" s="615"/>
      <c r="NYS73" s="1420"/>
      <c r="NYT73" s="1420"/>
      <c r="NYU73" s="1420"/>
      <c r="NYV73" s="868"/>
      <c r="NYW73" s="615"/>
      <c r="NYX73" s="615"/>
      <c r="NYY73" s="615"/>
      <c r="NYZ73" s="869"/>
      <c r="NZA73" s="615"/>
      <c r="NZB73" s="615"/>
      <c r="NZC73" s="615"/>
      <c r="NZD73" s="615"/>
      <c r="NZE73" s="615"/>
      <c r="NZF73" s="615"/>
      <c r="NZG73" s="615"/>
      <c r="NZH73" s="615"/>
      <c r="NZI73" s="615"/>
      <c r="NZJ73" s="1420"/>
      <c r="NZK73" s="1420"/>
      <c r="NZL73" s="1420"/>
      <c r="NZM73" s="868"/>
      <c r="NZN73" s="615"/>
      <c r="NZO73" s="615"/>
      <c r="NZP73" s="615"/>
      <c r="NZQ73" s="869"/>
      <c r="NZR73" s="615"/>
      <c r="NZS73" s="615"/>
      <c r="NZT73" s="615"/>
      <c r="NZU73" s="615"/>
      <c r="NZV73" s="615"/>
      <c r="NZW73" s="615"/>
      <c r="NZX73" s="615"/>
      <c r="NZY73" s="615"/>
      <c r="NZZ73" s="615"/>
      <c r="OAA73" s="1420"/>
      <c r="OAB73" s="1420"/>
      <c r="OAC73" s="1420"/>
      <c r="OAD73" s="868"/>
      <c r="OAE73" s="615"/>
      <c r="OAF73" s="615"/>
      <c r="OAG73" s="615"/>
      <c r="OAH73" s="869"/>
      <c r="OAI73" s="615"/>
      <c r="OAJ73" s="615"/>
      <c r="OAK73" s="615"/>
      <c r="OAL73" s="615"/>
      <c r="OAM73" s="615"/>
      <c r="OAN73" s="615"/>
      <c r="OAO73" s="615"/>
      <c r="OAP73" s="615"/>
      <c r="OAQ73" s="615"/>
      <c r="OAR73" s="1420"/>
      <c r="OAS73" s="1420"/>
      <c r="OAT73" s="1420"/>
      <c r="OAU73" s="868"/>
      <c r="OAV73" s="615"/>
      <c r="OAW73" s="615"/>
      <c r="OAX73" s="615"/>
      <c r="OAY73" s="869"/>
      <c r="OAZ73" s="615"/>
      <c r="OBA73" s="615"/>
      <c r="OBB73" s="615"/>
      <c r="OBC73" s="615"/>
      <c r="OBD73" s="615"/>
      <c r="OBE73" s="615"/>
      <c r="OBF73" s="615"/>
      <c r="OBG73" s="615"/>
      <c r="OBH73" s="615"/>
      <c r="OBI73" s="1420"/>
      <c r="OBJ73" s="1420"/>
      <c r="OBK73" s="1420"/>
      <c r="OBL73" s="868"/>
      <c r="OBM73" s="615"/>
      <c r="OBN73" s="615"/>
      <c r="OBO73" s="615"/>
      <c r="OBP73" s="869"/>
      <c r="OBQ73" s="615"/>
      <c r="OBR73" s="615"/>
      <c r="OBS73" s="615"/>
      <c r="OBT73" s="615"/>
      <c r="OBU73" s="615"/>
      <c r="OBV73" s="615"/>
      <c r="OBW73" s="615"/>
      <c r="OBX73" s="615"/>
      <c r="OBY73" s="615"/>
      <c r="OBZ73" s="1420"/>
      <c r="OCA73" s="1420"/>
      <c r="OCB73" s="1420"/>
      <c r="OCC73" s="868"/>
      <c r="OCD73" s="615"/>
      <c r="OCE73" s="615"/>
      <c r="OCF73" s="615"/>
      <c r="OCG73" s="869"/>
      <c r="OCH73" s="615"/>
      <c r="OCI73" s="615"/>
      <c r="OCJ73" s="615"/>
      <c r="OCK73" s="615"/>
      <c r="OCL73" s="615"/>
      <c r="OCM73" s="615"/>
      <c r="OCN73" s="615"/>
      <c r="OCO73" s="615"/>
      <c r="OCP73" s="615"/>
      <c r="OCQ73" s="1420"/>
      <c r="OCR73" s="1420"/>
      <c r="OCS73" s="1420"/>
      <c r="OCT73" s="868"/>
      <c r="OCU73" s="615"/>
      <c r="OCV73" s="615"/>
      <c r="OCW73" s="615"/>
      <c r="OCX73" s="869"/>
      <c r="OCY73" s="615"/>
      <c r="OCZ73" s="615"/>
      <c r="ODA73" s="615"/>
      <c r="ODB73" s="615"/>
      <c r="ODC73" s="615"/>
      <c r="ODD73" s="615"/>
      <c r="ODE73" s="615"/>
      <c r="ODF73" s="615"/>
      <c r="ODG73" s="615"/>
      <c r="ODH73" s="1420"/>
      <c r="ODI73" s="1420"/>
      <c r="ODJ73" s="1420"/>
      <c r="ODK73" s="868"/>
      <c r="ODL73" s="615"/>
      <c r="ODM73" s="615"/>
      <c r="ODN73" s="615"/>
      <c r="ODO73" s="869"/>
      <c r="ODP73" s="615"/>
      <c r="ODQ73" s="615"/>
      <c r="ODR73" s="615"/>
      <c r="ODS73" s="615"/>
      <c r="ODT73" s="615"/>
      <c r="ODU73" s="615"/>
      <c r="ODV73" s="615"/>
      <c r="ODW73" s="615"/>
      <c r="ODX73" s="615"/>
      <c r="ODY73" s="1420"/>
      <c r="ODZ73" s="1420"/>
      <c r="OEA73" s="1420"/>
      <c r="OEB73" s="868"/>
      <c r="OEC73" s="615"/>
      <c r="OED73" s="615"/>
      <c r="OEE73" s="615"/>
      <c r="OEF73" s="869"/>
      <c r="OEG73" s="615"/>
      <c r="OEH73" s="615"/>
      <c r="OEI73" s="615"/>
      <c r="OEJ73" s="615"/>
      <c r="OEK73" s="615"/>
      <c r="OEL73" s="615"/>
      <c r="OEM73" s="615"/>
      <c r="OEN73" s="615"/>
      <c r="OEO73" s="615"/>
      <c r="OEP73" s="1420"/>
      <c r="OEQ73" s="1420"/>
      <c r="OER73" s="1420"/>
      <c r="OES73" s="868"/>
      <c r="OET73" s="615"/>
      <c r="OEU73" s="615"/>
      <c r="OEV73" s="615"/>
      <c r="OEW73" s="869"/>
      <c r="OEX73" s="615"/>
      <c r="OEY73" s="615"/>
      <c r="OEZ73" s="615"/>
      <c r="OFA73" s="615"/>
      <c r="OFB73" s="615"/>
      <c r="OFC73" s="615"/>
      <c r="OFD73" s="615"/>
      <c r="OFE73" s="615"/>
      <c r="OFF73" s="615"/>
      <c r="OFG73" s="1420"/>
      <c r="OFH73" s="1420"/>
      <c r="OFI73" s="1420"/>
      <c r="OFJ73" s="868"/>
      <c r="OFK73" s="615"/>
      <c r="OFL73" s="615"/>
      <c r="OFM73" s="615"/>
      <c r="OFN73" s="869"/>
      <c r="OFO73" s="615"/>
      <c r="OFP73" s="615"/>
      <c r="OFQ73" s="615"/>
      <c r="OFR73" s="615"/>
      <c r="OFS73" s="615"/>
      <c r="OFT73" s="615"/>
      <c r="OFU73" s="615"/>
      <c r="OFV73" s="615"/>
      <c r="OFW73" s="615"/>
      <c r="OFX73" s="1420"/>
      <c r="OFY73" s="1420"/>
      <c r="OFZ73" s="1420"/>
      <c r="OGA73" s="868"/>
      <c r="OGB73" s="615"/>
      <c r="OGC73" s="615"/>
      <c r="OGD73" s="615"/>
      <c r="OGE73" s="869"/>
      <c r="OGF73" s="615"/>
      <c r="OGG73" s="615"/>
      <c r="OGH73" s="615"/>
      <c r="OGI73" s="615"/>
      <c r="OGJ73" s="615"/>
      <c r="OGK73" s="615"/>
      <c r="OGL73" s="615"/>
      <c r="OGM73" s="615"/>
      <c r="OGN73" s="615"/>
      <c r="OGO73" s="1420"/>
      <c r="OGP73" s="1420"/>
      <c r="OGQ73" s="1420"/>
      <c r="OGR73" s="868"/>
      <c r="OGS73" s="615"/>
      <c r="OGT73" s="615"/>
      <c r="OGU73" s="615"/>
      <c r="OGV73" s="869"/>
      <c r="OGW73" s="615"/>
      <c r="OGX73" s="615"/>
      <c r="OGY73" s="615"/>
      <c r="OGZ73" s="615"/>
      <c r="OHA73" s="615"/>
      <c r="OHB73" s="615"/>
      <c r="OHC73" s="615"/>
      <c r="OHD73" s="615"/>
      <c r="OHE73" s="615"/>
      <c r="OHF73" s="1420"/>
      <c r="OHG73" s="1420"/>
      <c r="OHH73" s="1420"/>
      <c r="OHI73" s="868"/>
      <c r="OHJ73" s="615"/>
      <c r="OHK73" s="615"/>
      <c r="OHL73" s="615"/>
      <c r="OHM73" s="869"/>
      <c r="OHN73" s="615"/>
      <c r="OHO73" s="615"/>
      <c r="OHP73" s="615"/>
      <c r="OHQ73" s="615"/>
      <c r="OHR73" s="615"/>
      <c r="OHS73" s="615"/>
      <c r="OHT73" s="615"/>
      <c r="OHU73" s="615"/>
      <c r="OHV73" s="615"/>
      <c r="OHW73" s="1420"/>
      <c r="OHX73" s="1420"/>
      <c r="OHY73" s="1420"/>
      <c r="OHZ73" s="868"/>
      <c r="OIA73" s="615"/>
      <c r="OIB73" s="615"/>
      <c r="OIC73" s="615"/>
      <c r="OID73" s="869"/>
      <c r="OIE73" s="615"/>
      <c r="OIF73" s="615"/>
      <c r="OIG73" s="615"/>
      <c r="OIH73" s="615"/>
      <c r="OII73" s="615"/>
      <c r="OIJ73" s="615"/>
      <c r="OIK73" s="615"/>
      <c r="OIL73" s="615"/>
      <c r="OIM73" s="615"/>
      <c r="OIN73" s="1420"/>
      <c r="OIO73" s="1420"/>
      <c r="OIP73" s="1420"/>
      <c r="OIQ73" s="868"/>
      <c r="OIR73" s="615"/>
      <c r="OIS73" s="615"/>
      <c r="OIT73" s="615"/>
      <c r="OIU73" s="869"/>
      <c r="OIV73" s="615"/>
      <c r="OIW73" s="615"/>
      <c r="OIX73" s="615"/>
      <c r="OIY73" s="615"/>
      <c r="OIZ73" s="615"/>
      <c r="OJA73" s="615"/>
      <c r="OJB73" s="615"/>
      <c r="OJC73" s="615"/>
      <c r="OJD73" s="615"/>
      <c r="OJE73" s="1420"/>
      <c r="OJF73" s="1420"/>
      <c r="OJG73" s="1420"/>
      <c r="OJH73" s="868"/>
      <c r="OJI73" s="615"/>
      <c r="OJJ73" s="615"/>
      <c r="OJK73" s="615"/>
      <c r="OJL73" s="869"/>
      <c r="OJM73" s="615"/>
      <c r="OJN73" s="615"/>
      <c r="OJO73" s="615"/>
      <c r="OJP73" s="615"/>
      <c r="OJQ73" s="615"/>
      <c r="OJR73" s="615"/>
      <c r="OJS73" s="615"/>
      <c r="OJT73" s="615"/>
      <c r="OJU73" s="615"/>
      <c r="OJV73" s="1420"/>
      <c r="OJW73" s="1420"/>
      <c r="OJX73" s="1420"/>
      <c r="OJY73" s="868"/>
      <c r="OJZ73" s="615"/>
      <c r="OKA73" s="615"/>
      <c r="OKB73" s="615"/>
      <c r="OKC73" s="869"/>
      <c r="OKD73" s="615"/>
      <c r="OKE73" s="615"/>
      <c r="OKF73" s="615"/>
      <c r="OKG73" s="615"/>
      <c r="OKH73" s="615"/>
      <c r="OKI73" s="615"/>
      <c r="OKJ73" s="615"/>
      <c r="OKK73" s="615"/>
      <c r="OKL73" s="615"/>
      <c r="OKM73" s="1420"/>
      <c r="OKN73" s="1420"/>
      <c r="OKO73" s="1420"/>
      <c r="OKP73" s="868"/>
      <c r="OKQ73" s="615"/>
      <c r="OKR73" s="615"/>
      <c r="OKS73" s="615"/>
      <c r="OKT73" s="869"/>
      <c r="OKU73" s="615"/>
      <c r="OKV73" s="615"/>
      <c r="OKW73" s="615"/>
      <c r="OKX73" s="615"/>
      <c r="OKY73" s="615"/>
      <c r="OKZ73" s="615"/>
      <c r="OLA73" s="615"/>
      <c r="OLB73" s="615"/>
      <c r="OLC73" s="615"/>
      <c r="OLD73" s="1420"/>
      <c r="OLE73" s="1420"/>
      <c r="OLF73" s="1420"/>
      <c r="OLG73" s="868"/>
      <c r="OLH73" s="615"/>
      <c r="OLI73" s="615"/>
      <c r="OLJ73" s="615"/>
      <c r="OLK73" s="869"/>
      <c r="OLL73" s="615"/>
      <c r="OLM73" s="615"/>
      <c r="OLN73" s="615"/>
      <c r="OLO73" s="615"/>
      <c r="OLP73" s="615"/>
      <c r="OLQ73" s="615"/>
      <c r="OLR73" s="615"/>
      <c r="OLS73" s="615"/>
      <c r="OLT73" s="615"/>
      <c r="OLU73" s="1420"/>
      <c r="OLV73" s="1420"/>
      <c r="OLW73" s="1420"/>
      <c r="OLX73" s="868"/>
      <c r="OLY73" s="615"/>
      <c r="OLZ73" s="615"/>
      <c r="OMA73" s="615"/>
      <c r="OMB73" s="869"/>
      <c r="OMC73" s="615"/>
      <c r="OMD73" s="615"/>
      <c r="OME73" s="615"/>
      <c r="OMF73" s="615"/>
      <c r="OMG73" s="615"/>
      <c r="OMH73" s="615"/>
      <c r="OMI73" s="615"/>
      <c r="OMJ73" s="615"/>
      <c r="OMK73" s="615"/>
      <c r="OML73" s="1420"/>
      <c r="OMM73" s="1420"/>
      <c r="OMN73" s="1420"/>
      <c r="OMO73" s="868"/>
      <c r="OMP73" s="615"/>
      <c r="OMQ73" s="615"/>
      <c r="OMR73" s="615"/>
      <c r="OMS73" s="869"/>
      <c r="OMT73" s="615"/>
      <c r="OMU73" s="615"/>
      <c r="OMV73" s="615"/>
      <c r="OMW73" s="615"/>
      <c r="OMX73" s="615"/>
      <c r="OMY73" s="615"/>
      <c r="OMZ73" s="615"/>
      <c r="ONA73" s="615"/>
      <c r="ONB73" s="615"/>
      <c r="ONC73" s="1420"/>
      <c r="OND73" s="1420"/>
      <c r="ONE73" s="1420"/>
      <c r="ONF73" s="868"/>
      <c r="ONG73" s="615"/>
      <c r="ONH73" s="615"/>
      <c r="ONI73" s="615"/>
      <c r="ONJ73" s="869"/>
      <c r="ONK73" s="615"/>
      <c r="ONL73" s="615"/>
      <c r="ONM73" s="615"/>
      <c r="ONN73" s="615"/>
      <c r="ONO73" s="615"/>
      <c r="ONP73" s="615"/>
      <c r="ONQ73" s="615"/>
      <c r="ONR73" s="615"/>
      <c r="ONS73" s="615"/>
      <c r="ONT73" s="1420"/>
      <c r="ONU73" s="1420"/>
      <c r="ONV73" s="1420"/>
      <c r="ONW73" s="868"/>
      <c r="ONX73" s="615"/>
      <c r="ONY73" s="615"/>
      <c r="ONZ73" s="615"/>
      <c r="OOA73" s="869"/>
      <c r="OOB73" s="615"/>
      <c r="OOC73" s="615"/>
      <c r="OOD73" s="615"/>
      <c r="OOE73" s="615"/>
      <c r="OOF73" s="615"/>
      <c r="OOG73" s="615"/>
      <c r="OOH73" s="615"/>
      <c r="OOI73" s="615"/>
      <c r="OOJ73" s="615"/>
      <c r="OOK73" s="1420"/>
      <c r="OOL73" s="1420"/>
      <c r="OOM73" s="1420"/>
      <c r="OON73" s="868"/>
      <c r="OOO73" s="615"/>
      <c r="OOP73" s="615"/>
      <c r="OOQ73" s="615"/>
      <c r="OOR73" s="869"/>
      <c r="OOS73" s="615"/>
      <c r="OOT73" s="615"/>
      <c r="OOU73" s="615"/>
      <c r="OOV73" s="615"/>
      <c r="OOW73" s="615"/>
      <c r="OOX73" s="615"/>
      <c r="OOY73" s="615"/>
      <c r="OOZ73" s="615"/>
      <c r="OPA73" s="615"/>
      <c r="OPB73" s="1420"/>
      <c r="OPC73" s="1420"/>
      <c r="OPD73" s="1420"/>
      <c r="OPE73" s="868"/>
      <c r="OPF73" s="615"/>
      <c r="OPG73" s="615"/>
      <c r="OPH73" s="615"/>
      <c r="OPI73" s="869"/>
      <c r="OPJ73" s="615"/>
      <c r="OPK73" s="615"/>
      <c r="OPL73" s="615"/>
      <c r="OPM73" s="615"/>
      <c r="OPN73" s="615"/>
      <c r="OPO73" s="615"/>
      <c r="OPP73" s="615"/>
      <c r="OPQ73" s="615"/>
      <c r="OPR73" s="615"/>
      <c r="OPS73" s="1420"/>
      <c r="OPT73" s="1420"/>
      <c r="OPU73" s="1420"/>
      <c r="OPV73" s="868"/>
      <c r="OPW73" s="615"/>
      <c r="OPX73" s="615"/>
      <c r="OPY73" s="615"/>
      <c r="OPZ73" s="869"/>
      <c r="OQA73" s="615"/>
      <c r="OQB73" s="615"/>
      <c r="OQC73" s="615"/>
      <c r="OQD73" s="615"/>
      <c r="OQE73" s="615"/>
      <c r="OQF73" s="615"/>
      <c r="OQG73" s="615"/>
      <c r="OQH73" s="615"/>
      <c r="OQI73" s="615"/>
      <c r="OQJ73" s="1420"/>
      <c r="OQK73" s="1420"/>
      <c r="OQL73" s="1420"/>
      <c r="OQM73" s="868"/>
      <c r="OQN73" s="615"/>
      <c r="OQO73" s="615"/>
      <c r="OQP73" s="615"/>
      <c r="OQQ73" s="869"/>
      <c r="OQR73" s="615"/>
      <c r="OQS73" s="615"/>
      <c r="OQT73" s="615"/>
      <c r="OQU73" s="615"/>
      <c r="OQV73" s="615"/>
      <c r="OQW73" s="615"/>
      <c r="OQX73" s="615"/>
      <c r="OQY73" s="615"/>
      <c r="OQZ73" s="615"/>
      <c r="ORA73" s="1420"/>
      <c r="ORB73" s="1420"/>
      <c r="ORC73" s="1420"/>
      <c r="ORD73" s="868"/>
      <c r="ORE73" s="615"/>
      <c r="ORF73" s="615"/>
      <c r="ORG73" s="615"/>
      <c r="ORH73" s="869"/>
      <c r="ORI73" s="615"/>
      <c r="ORJ73" s="615"/>
      <c r="ORK73" s="615"/>
      <c r="ORL73" s="615"/>
      <c r="ORM73" s="615"/>
      <c r="ORN73" s="615"/>
      <c r="ORO73" s="615"/>
      <c r="ORP73" s="615"/>
      <c r="ORQ73" s="615"/>
      <c r="ORR73" s="1420"/>
      <c r="ORS73" s="1420"/>
      <c r="ORT73" s="1420"/>
      <c r="ORU73" s="868"/>
      <c r="ORV73" s="615"/>
      <c r="ORW73" s="615"/>
      <c r="ORX73" s="615"/>
      <c r="ORY73" s="869"/>
      <c r="ORZ73" s="615"/>
      <c r="OSA73" s="615"/>
      <c r="OSB73" s="615"/>
      <c r="OSC73" s="615"/>
      <c r="OSD73" s="615"/>
      <c r="OSE73" s="615"/>
      <c r="OSF73" s="615"/>
      <c r="OSG73" s="615"/>
      <c r="OSH73" s="615"/>
      <c r="OSI73" s="1420"/>
      <c r="OSJ73" s="1420"/>
      <c r="OSK73" s="1420"/>
      <c r="OSL73" s="868"/>
      <c r="OSM73" s="615"/>
      <c r="OSN73" s="615"/>
      <c r="OSO73" s="615"/>
      <c r="OSP73" s="869"/>
      <c r="OSQ73" s="615"/>
      <c r="OSR73" s="615"/>
      <c r="OSS73" s="615"/>
      <c r="OST73" s="615"/>
      <c r="OSU73" s="615"/>
      <c r="OSV73" s="615"/>
      <c r="OSW73" s="615"/>
      <c r="OSX73" s="615"/>
      <c r="OSY73" s="615"/>
      <c r="OSZ73" s="1420"/>
      <c r="OTA73" s="1420"/>
      <c r="OTB73" s="1420"/>
      <c r="OTC73" s="868"/>
      <c r="OTD73" s="615"/>
      <c r="OTE73" s="615"/>
      <c r="OTF73" s="615"/>
      <c r="OTG73" s="869"/>
      <c r="OTH73" s="615"/>
      <c r="OTI73" s="615"/>
      <c r="OTJ73" s="615"/>
      <c r="OTK73" s="615"/>
      <c r="OTL73" s="615"/>
      <c r="OTM73" s="615"/>
      <c r="OTN73" s="615"/>
      <c r="OTO73" s="615"/>
      <c r="OTP73" s="615"/>
      <c r="OTQ73" s="1420"/>
      <c r="OTR73" s="1420"/>
      <c r="OTS73" s="1420"/>
      <c r="OTT73" s="868"/>
      <c r="OTU73" s="615"/>
      <c r="OTV73" s="615"/>
      <c r="OTW73" s="615"/>
      <c r="OTX73" s="869"/>
      <c r="OTY73" s="615"/>
      <c r="OTZ73" s="615"/>
      <c r="OUA73" s="615"/>
      <c r="OUB73" s="615"/>
      <c r="OUC73" s="615"/>
      <c r="OUD73" s="615"/>
      <c r="OUE73" s="615"/>
      <c r="OUF73" s="615"/>
      <c r="OUG73" s="615"/>
      <c r="OUH73" s="1420"/>
      <c r="OUI73" s="1420"/>
      <c r="OUJ73" s="1420"/>
      <c r="OUK73" s="868"/>
      <c r="OUL73" s="615"/>
      <c r="OUM73" s="615"/>
      <c r="OUN73" s="615"/>
      <c r="OUO73" s="869"/>
      <c r="OUP73" s="615"/>
      <c r="OUQ73" s="615"/>
      <c r="OUR73" s="615"/>
      <c r="OUS73" s="615"/>
      <c r="OUT73" s="615"/>
      <c r="OUU73" s="615"/>
      <c r="OUV73" s="615"/>
      <c r="OUW73" s="615"/>
      <c r="OUX73" s="615"/>
      <c r="OUY73" s="1420"/>
      <c r="OUZ73" s="1420"/>
      <c r="OVA73" s="1420"/>
      <c r="OVB73" s="868"/>
      <c r="OVC73" s="615"/>
      <c r="OVD73" s="615"/>
      <c r="OVE73" s="615"/>
      <c r="OVF73" s="869"/>
      <c r="OVG73" s="615"/>
      <c r="OVH73" s="615"/>
      <c r="OVI73" s="615"/>
      <c r="OVJ73" s="615"/>
      <c r="OVK73" s="615"/>
      <c r="OVL73" s="615"/>
      <c r="OVM73" s="615"/>
      <c r="OVN73" s="615"/>
      <c r="OVO73" s="615"/>
      <c r="OVP73" s="1420"/>
      <c r="OVQ73" s="1420"/>
      <c r="OVR73" s="1420"/>
      <c r="OVS73" s="868"/>
      <c r="OVT73" s="615"/>
      <c r="OVU73" s="615"/>
      <c r="OVV73" s="615"/>
      <c r="OVW73" s="869"/>
      <c r="OVX73" s="615"/>
      <c r="OVY73" s="615"/>
      <c r="OVZ73" s="615"/>
      <c r="OWA73" s="615"/>
      <c r="OWB73" s="615"/>
      <c r="OWC73" s="615"/>
      <c r="OWD73" s="615"/>
      <c r="OWE73" s="615"/>
      <c r="OWF73" s="615"/>
      <c r="OWG73" s="1420"/>
      <c r="OWH73" s="1420"/>
      <c r="OWI73" s="1420"/>
      <c r="OWJ73" s="868"/>
      <c r="OWK73" s="615"/>
      <c r="OWL73" s="615"/>
      <c r="OWM73" s="615"/>
      <c r="OWN73" s="869"/>
      <c r="OWO73" s="615"/>
      <c r="OWP73" s="615"/>
      <c r="OWQ73" s="615"/>
      <c r="OWR73" s="615"/>
      <c r="OWS73" s="615"/>
      <c r="OWT73" s="615"/>
      <c r="OWU73" s="615"/>
      <c r="OWV73" s="615"/>
      <c r="OWW73" s="615"/>
      <c r="OWX73" s="1420"/>
      <c r="OWY73" s="1420"/>
      <c r="OWZ73" s="1420"/>
      <c r="OXA73" s="868"/>
      <c r="OXB73" s="615"/>
      <c r="OXC73" s="615"/>
      <c r="OXD73" s="615"/>
      <c r="OXE73" s="869"/>
      <c r="OXF73" s="615"/>
      <c r="OXG73" s="615"/>
      <c r="OXH73" s="615"/>
      <c r="OXI73" s="615"/>
      <c r="OXJ73" s="615"/>
      <c r="OXK73" s="615"/>
      <c r="OXL73" s="615"/>
      <c r="OXM73" s="615"/>
      <c r="OXN73" s="615"/>
      <c r="OXO73" s="1420"/>
      <c r="OXP73" s="1420"/>
      <c r="OXQ73" s="1420"/>
      <c r="OXR73" s="868"/>
      <c r="OXS73" s="615"/>
      <c r="OXT73" s="615"/>
      <c r="OXU73" s="615"/>
      <c r="OXV73" s="869"/>
      <c r="OXW73" s="615"/>
      <c r="OXX73" s="615"/>
      <c r="OXY73" s="615"/>
      <c r="OXZ73" s="615"/>
      <c r="OYA73" s="615"/>
      <c r="OYB73" s="615"/>
      <c r="OYC73" s="615"/>
      <c r="OYD73" s="615"/>
      <c r="OYE73" s="615"/>
      <c r="OYF73" s="1420"/>
      <c r="OYG73" s="1420"/>
      <c r="OYH73" s="1420"/>
      <c r="OYI73" s="868"/>
      <c r="OYJ73" s="615"/>
      <c r="OYK73" s="615"/>
      <c r="OYL73" s="615"/>
      <c r="OYM73" s="869"/>
      <c r="OYN73" s="615"/>
      <c r="OYO73" s="615"/>
      <c r="OYP73" s="615"/>
      <c r="OYQ73" s="615"/>
      <c r="OYR73" s="615"/>
      <c r="OYS73" s="615"/>
      <c r="OYT73" s="615"/>
      <c r="OYU73" s="615"/>
      <c r="OYV73" s="615"/>
      <c r="OYW73" s="1420"/>
      <c r="OYX73" s="1420"/>
      <c r="OYY73" s="1420"/>
      <c r="OYZ73" s="868"/>
      <c r="OZA73" s="615"/>
      <c r="OZB73" s="615"/>
      <c r="OZC73" s="615"/>
      <c r="OZD73" s="869"/>
      <c r="OZE73" s="615"/>
      <c r="OZF73" s="615"/>
      <c r="OZG73" s="615"/>
      <c r="OZH73" s="615"/>
      <c r="OZI73" s="615"/>
      <c r="OZJ73" s="615"/>
      <c r="OZK73" s="615"/>
      <c r="OZL73" s="615"/>
      <c r="OZM73" s="615"/>
      <c r="OZN73" s="1420"/>
      <c r="OZO73" s="1420"/>
      <c r="OZP73" s="1420"/>
      <c r="OZQ73" s="868"/>
      <c r="OZR73" s="615"/>
      <c r="OZS73" s="615"/>
      <c r="OZT73" s="615"/>
      <c r="OZU73" s="869"/>
      <c r="OZV73" s="615"/>
      <c r="OZW73" s="615"/>
      <c r="OZX73" s="615"/>
      <c r="OZY73" s="615"/>
      <c r="OZZ73" s="615"/>
      <c r="PAA73" s="615"/>
      <c r="PAB73" s="615"/>
      <c r="PAC73" s="615"/>
      <c r="PAD73" s="615"/>
      <c r="PAE73" s="1420"/>
      <c r="PAF73" s="1420"/>
      <c r="PAG73" s="1420"/>
      <c r="PAH73" s="868"/>
      <c r="PAI73" s="615"/>
      <c r="PAJ73" s="615"/>
      <c r="PAK73" s="615"/>
      <c r="PAL73" s="869"/>
      <c r="PAM73" s="615"/>
      <c r="PAN73" s="615"/>
      <c r="PAO73" s="615"/>
      <c r="PAP73" s="615"/>
      <c r="PAQ73" s="615"/>
      <c r="PAR73" s="615"/>
      <c r="PAS73" s="615"/>
      <c r="PAT73" s="615"/>
      <c r="PAU73" s="615"/>
      <c r="PAV73" s="1420"/>
      <c r="PAW73" s="1420"/>
      <c r="PAX73" s="1420"/>
      <c r="PAY73" s="868"/>
      <c r="PAZ73" s="615"/>
      <c r="PBA73" s="615"/>
      <c r="PBB73" s="615"/>
      <c r="PBC73" s="869"/>
      <c r="PBD73" s="615"/>
      <c r="PBE73" s="615"/>
      <c r="PBF73" s="615"/>
      <c r="PBG73" s="615"/>
      <c r="PBH73" s="615"/>
      <c r="PBI73" s="615"/>
      <c r="PBJ73" s="615"/>
      <c r="PBK73" s="615"/>
      <c r="PBL73" s="615"/>
      <c r="PBM73" s="1420"/>
      <c r="PBN73" s="1420"/>
      <c r="PBO73" s="1420"/>
      <c r="PBP73" s="868"/>
      <c r="PBQ73" s="615"/>
      <c r="PBR73" s="615"/>
      <c r="PBS73" s="615"/>
      <c r="PBT73" s="869"/>
      <c r="PBU73" s="615"/>
      <c r="PBV73" s="615"/>
      <c r="PBW73" s="615"/>
      <c r="PBX73" s="615"/>
      <c r="PBY73" s="615"/>
      <c r="PBZ73" s="615"/>
      <c r="PCA73" s="615"/>
      <c r="PCB73" s="615"/>
      <c r="PCC73" s="615"/>
      <c r="PCD73" s="1420"/>
      <c r="PCE73" s="1420"/>
      <c r="PCF73" s="1420"/>
      <c r="PCG73" s="868"/>
      <c r="PCH73" s="615"/>
      <c r="PCI73" s="615"/>
      <c r="PCJ73" s="615"/>
      <c r="PCK73" s="869"/>
      <c r="PCL73" s="615"/>
      <c r="PCM73" s="615"/>
      <c r="PCN73" s="615"/>
      <c r="PCO73" s="615"/>
      <c r="PCP73" s="615"/>
      <c r="PCQ73" s="615"/>
      <c r="PCR73" s="615"/>
      <c r="PCS73" s="615"/>
      <c r="PCT73" s="615"/>
      <c r="PCU73" s="1420"/>
      <c r="PCV73" s="1420"/>
      <c r="PCW73" s="1420"/>
      <c r="PCX73" s="868"/>
      <c r="PCY73" s="615"/>
      <c r="PCZ73" s="615"/>
      <c r="PDA73" s="615"/>
      <c r="PDB73" s="869"/>
      <c r="PDC73" s="615"/>
      <c r="PDD73" s="615"/>
      <c r="PDE73" s="615"/>
      <c r="PDF73" s="615"/>
      <c r="PDG73" s="615"/>
      <c r="PDH73" s="615"/>
      <c r="PDI73" s="615"/>
      <c r="PDJ73" s="615"/>
      <c r="PDK73" s="615"/>
      <c r="PDL73" s="1420"/>
      <c r="PDM73" s="1420"/>
      <c r="PDN73" s="1420"/>
      <c r="PDO73" s="868"/>
      <c r="PDP73" s="615"/>
      <c r="PDQ73" s="615"/>
      <c r="PDR73" s="615"/>
      <c r="PDS73" s="869"/>
      <c r="PDT73" s="615"/>
      <c r="PDU73" s="615"/>
      <c r="PDV73" s="615"/>
      <c r="PDW73" s="615"/>
      <c r="PDX73" s="615"/>
      <c r="PDY73" s="615"/>
      <c r="PDZ73" s="615"/>
      <c r="PEA73" s="615"/>
      <c r="PEB73" s="615"/>
      <c r="PEC73" s="1420"/>
      <c r="PED73" s="1420"/>
      <c r="PEE73" s="1420"/>
      <c r="PEF73" s="868"/>
      <c r="PEG73" s="615"/>
      <c r="PEH73" s="615"/>
      <c r="PEI73" s="615"/>
      <c r="PEJ73" s="869"/>
      <c r="PEK73" s="615"/>
      <c r="PEL73" s="615"/>
      <c r="PEM73" s="615"/>
      <c r="PEN73" s="615"/>
      <c r="PEO73" s="615"/>
      <c r="PEP73" s="615"/>
      <c r="PEQ73" s="615"/>
      <c r="PER73" s="615"/>
      <c r="PES73" s="615"/>
      <c r="PET73" s="1420"/>
      <c r="PEU73" s="1420"/>
      <c r="PEV73" s="1420"/>
      <c r="PEW73" s="868"/>
      <c r="PEX73" s="615"/>
      <c r="PEY73" s="615"/>
      <c r="PEZ73" s="615"/>
      <c r="PFA73" s="869"/>
      <c r="PFB73" s="615"/>
      <c r="PFC73" s="615"/>
      <c r="PFD73" s="615"/>
      <c r="PFE73" s="615"/>
      <c r="PFF73" s="615"/>
      <c r="PFG73" s="615"/>
      <c r="PFH73" s="615"/>
      <c r="PFI73" s="615"/>
      <c r="PFJ73" s="615"/>
      <c r="PFK73" s="1420"/>
      <c r="PFL73" s="1420"/>
      <c r="PFM73" s="1420"/>
      <c r="PFN73" s="868"/>
      <c r="PFO73" s="615"/>
      <c r="PFP73" s="615"/>
      <c r="PFQ73" s="615"/>
      <c r="PFR73" s="869"/>
      <c r="PFS73" s="615"/>
      <c r="PFT73" s="615"/>
      <c r="PFU73" s="615"/>
      <c r="PFV73" s="615"/>
      <c r="PFW73" s="615"/>
      <c r="PFX73" s="615"/>
      <c r="PFY73" s="615"/>
      <c r="PFZ73" s="615"/>
      <c r="PGA73" s="615"/>
      <c r="PGB73" s="1420"/>
      <c r="PGC73" s="1420"/>
      <c r="PGD73" s="1420"/>
      <c r="PGE73" s="868"/>
      <c r="PGF73" s="615"/>
      <c r="PGG73" s="615"/>
      <c r="PGH73" s="615"/>
      <c r="PGI73" s="869"/>
      <c r="PGJ73" s="615"/>
      <c r="PGK73" s="615"/>
      <c r="PGL73" s="615"/>
      <c r="PGM73" s="615"/>
      <c r="PGN73" s="615"/>
      <c r="PGO73" s="615"/>
      <c r="PGP73" s="615"/>
      <c r="PGQ73" s="615"/>
      <c r="PGR73" s="615"/>
      <c r="PGS73" s="1420"/>
      <c r="PGT73" s="1420"/>
      <c r="PGU73" s="1420"/>
      <c r="PGV73" s="868"/>
      <c r="PGW73" s="615"/>
      <c r="PGX73" s="615"/>
      <c r="PGY73" s="615"/>
      <c r="PGZ73" s="869"/>
      <c r="PHA73" s="615"/>
      <c r="PHB73" s="615"/>
      <c r="PHC73" s="615"/>
      <c r="PHD73" s="615"/>
      <c r="PHE73" s="615"/>
      <c r="PHF73" s="615"/>
      <c r="PHG73" s="615"/>
      <c r="PHH73" s="615"/>
      <c r="PHI73" s="615"/>
      <c r="PHJ73" s="1420"/>
      <c r="PHK73" s="1420"/>
      <c r="PHL73" s="1420"/>
      <c r="PHM73" s="868"/>
      <c r="PHN73" s="615"/>
      <c r="PHO73" s="615"/>
      <c r="PHP73" s="615"/>
      <c r="PHQ73" s="869"/>
      <c r="PHR73" s="615"/>
      <c r="PHS73" s="615"/>
      <c r="PHT73" s="615"/>
      <c r="PHU73" s="615"/>
      <c r="PHV73" s="615"/>
      <c r="PHW73" s="615"/>
      <c r="PHX73" s="615"/>
      <c r="PHY73" s="615"/>
      <c r="PHZ73" s="615"/>
      <c r="PIA73" s="1420"/>
      <c r="PIB73" s="1420"/>
      <c r="PIC73" s="1420"/>
      <c r="PID73" s="868"/>
      <c r="PIE73" s="615"/>
      <c r="PIF73" s="615"/>
      <c r="PIG73" s="615"/>
      <c r="PIH73" s="869"/>
      <c r="PII73" s="615"/>
      <c r="PIJ73" s="615"/>
      <c r="PIK73" s="615"/>
      <c r="PIL73" s="615"/>
      <c r="PIM73" s="615"/>
      <c r="PIN73" s="615"/>
      <c r="PIO73" s="615"/>
      <c r="PIP73" s="615"/>
      <c r="PIQ73" s="615"/>
      <c r="PIR73" s="1420"/>
      <c r="PIS73" s="1420"/>
      <c r="PIT73" s="1420"/>
      <c r="PIU73" s="868"/>
      <c r="PIV73" s="615"/>
      <c r="PIW73" s="615"/>
      <c r="PIX73" s="615"/>
      <c r="PIY73" s="869"/>
      <c r="PIZ73" s="615"/>
      <c r="PJA73" s="615"/>
      <c r="PJB73" s="615"/>
      <c r="PJC73" s="615"/>
      <c r="PJD73" s="615"/>
      <c r="PJE73" s="615"/>
      <c r="PJF73" s="615"/>
      <c r="PJG73" s="615"/>
      <c r="PJH73" s="615"/>
      <c r="PJI73" s="1420"/>
      <c r="PJJ73" s="1420"/>
      <c r="PJK73" s="1420"/>
      <c r="PJL73" s="868"/>
      <c r="PJM73" s="615"/>
      <c r="PJN73" s="615"/>
      <c r="PJO73" s="615"/>
      <c r="PJP73" s="869"/>
      <c r="PJQ73" s="615"/>
      <c r="PJR73" s="615"/>
      <c r="PJS73" s="615"/>
      <c r="PJT73" s="615"/>
      <c r="PJU73" s="615"/>
      <c r="PJV73" s="615"/>
      <c r="PJW73" s="615"/>
      <c r="PJX73" s="615"/>
      <c r="PJY73" s="615"/>
      <c r="PJZ73" s="1420"/>
      <c r="PKA73" s="1420"/>
      <c r="PKB73" s="1420"/>
      <c r="PKC73" s="868"/>
      <c r="PKD73" s="615"/>
      <c r="PKE73" s="615"/>
      <c r="PKF73" s="615"/>
      <c r="PKG73" s="869"/>
      <c r="PKH73" s="615"/>
      <c r="PKI73" s="615"/>
      <c r="PKJ73" s="615"/>
      <c r="PKK73" s="615"/>
      <c r="PKL73" s="615"/>
      <c r="PKM73" s="615"/>
      <c r="PKN73" s="615"/>
      <c r="PKO73" s="615"/>
      <c r="PKP73" s="615"/>
      <c r="PKQ73" s="1420"/>
      <c r="PKR73" s="1420"/>
      <c r="PKS73" s="1420"/>
      <c r="PKT73" s="868"/>
      <c r="PKU73" s="615"/>
      <c r="PKV73" s="615"/>
      <c r="PKW73" s="615"/>
      <c r="PKX73" s="869"/>
      <c r="PKY73" s="615"/>
      <c r="PKZ73" s="615"/>
      <c r="PLA73" s="615"/>
      <c r="PLB73" s="615"/>
      <c r="PLC73" s="615"/>
      <c r="PLD73" s="615"/>
      <c r="PLE73" s="615"/>
      <c r="PLF73" s="615"/>
      <c r="PLG73" s="615"/>
      <c r="PLH73" s="1420"/>
      <c r="PLI73" s="1420"/>
      <c r="PLJ73" s="1420"/>
      <c r="PLK73" s="868"/>
      <c r="PLL73" s="615"/>
      <c r="PLM73" s="615"/>
      <c r="PLN73" s="615"/>
      <c r="PLO73" s="869"/>
      <c r="PLP73" s="615"/>
      <c r="PLQ73" s="615"/>
      <c r="PLR73" s="615"/>
      <c r="PLS73" s="615"/>
      <c r="PLT73" s="615"/>
      <c r="PLU73" s="615"/>
      <c r="PLV73" s="615"/>
      <c r="PLW73" s="615"/>
      <c r="PLX73" s="615"/>
      <c r="PLY73" s="1420"/>
      <c r="PLZ73" s="1420"/>
      <c r="PMA73" s="1420"/>
      <c r="PMB73" s="868"/>
      <c r="PMC73" s="615"/>
      <c r="PMD73" s="615"/>
      <c r="PME73" s="615"/>
      <c r="PMF73" s="869"/>
      <c r="PMG73" s="615"/>
      <c r="PMH73" s="615"/>
      <c r="PMI73" s="615"/>
      <c r="PMJ73" s="615"/>
      <c r="PMK73" s="615"/>
      <c r="PML73" s="615"/>
      <c r="PMM73" s="615"/>
      <c r="PMN73" s="615"/>
      <c r="PMO73" s="615"/>
      <c r="PMP73" s="1420"/>
      <c r="PMQ73" s="1420"/>
      <c r="PMR73" s="1420"/>
      <c r="PMS73" s="868"/>
      <c r="PMT73" s="615"/>
      <c r="PMU73" s="615"/>
      <c r="PMV73" s="615"/>
      <c r="PMW73" s="869"/>
      <c r="PMX73" s="615"/>
      <c r="PMY73" s="615"/>
      <c r="PMZ73" s="615"/>
      <c r="PNA73" s="615"/>
      <c r="PNB73" s="615"/>
      <c r="PNC73" s="615"/>
      <c r="PND73" s="615"/>
      <c r="PNE73" s="615"/>
      <c r="PNF73" s="615"/>
      <c r="PNG73" s="1420"/>
      <c r="PNH73" s="1420"/>
      <c r="PNI73" s="1420"/>
      <c r="PNJ73" s="868"/>
      <c r="PNK73" s="615"/>
      <c r="PNL73" s="615"/>
      <c r="PNM73" s="615"/>
      <c r="PNN73" s="869"/>
      <c r="PNO73" s="615"/>
      <c r="PNP73" s="615"/>
      <c r="PNQ73" s="615"/>
      <c r="PNR73" s="615"/>
      <c r="PNS73" s="615"/>
      <c r="PNT73" s="615"/>
      <c r="PNU73" s="615"/>
      <c r="PNV73" s="615"/>
      <c r="PNW73" s="615"/>
      <c r="PNX73" s="1420"/>
      <c r="PNY73" s="1420"/>
      <c r="PNZ73" s="1420"/>
      <c r="POA73" s="868"/>
      <c r="POB73" s="615"/>
      <c r="POC73" s="615"/>
      <c r="POD73" s="615"/>
      <c r="POE73" s="869"/>
      <c r="POF73" s="615"/>
      <c r="POG73" s="615"/>
      <c r="POH73" s="615"/>
      <c r="POI73" s="615"/>
      <c r="POJ73" s="615"/>
      <c r="POK73" s="615"/>
      <c r="POL73" s="615"/>
      <c r="POM73" s="615"/>
      <c r="PON73" s="615"/>
      <c r="POO73" s="1420"/>
      <c r="POP73" s="1420"/>
      <c r="POQ73" s="1420"/>
      <c r="POR73" s="868"/>
      <c r="POS73" s="615"/>
      <c r="POT73" s="615"/>
      <c r="POU73" s="615"/>
      <c r="POV73" s="869"/>
      <c r="POW73" s="615"/>
      <c r="POX73" s="615"/>
      <c r="POY73" s="615"/>
      <c r="POZ73" s="615"/>
      <c r="PPA73" s="615"/>
      <c r="PPB73" s="615"/>
      <c r="PPC73" s="615"/>
      <c r="PPD73" s="615"/>
      <c r="PPE73" s="615"/>
      <c r="PPF73" s="1420"/>
      <c r="PPG73" s="1420"/>
      <c r="PPH73" s="1420"/>
      <c r="PPI73" s="868"/>
      <c r="PPJ73" s="615"/>
      <c r="PPK73" s="615"/>
      <c r="PPL73" s="615"/>
      <c r="PPM73" s="869"/>
      <c r="PPN73" s="615"/>
      <c r="PPO73" s="615"/>
      <c r="PPP73" s="615"/>
      <c r="PPQ73" s="615"/>
      <c r="PPR73" s="615"/>
      <c r="PPS73" s="615"/>
      <c r="PPT73" s="615"/>
      <c r="PPU73" s="615"/>
      <c r="PPV73" s="615"/>
      <c r="PPW73" s="1420"/>
      <c r="PPX73" s="1420"/>
      <c r="PPY73" s="1420"/>
      <c r="PPZ73" s="868"/>
      <c r="PQA73" s="615"/>
      <c r="PQB73" s="615"/>
      <c r="PQC73" s="615"/>
      <c r="PQD73" s="869"/>
      <c r="PQE73" s="615"/>
      <c r="PQF73" s="615"/>
      <c r="PQG73" s="615"/>
      <c r="PQH73" s="615"/>
      <c r="PQI73" s="615"/>
      <c r="PQJ73" s="615"/>
      <c r="PQK73" s="615"/>
      <c r="PQL73" s="615"/>
      <c r="PQM73" s="615"/>
      <c r="PQN73" s="1420"/>
      <c r="PQO73" s="1420"/>
      <c r="PQP73" s="1420"/>
      <c r="PQQ73" s="868"/>
      <c r="PQR73" s="615"/>
      <c r="PQS73" s="615"/>
      <c r="PQT73" s="615"/>
      <c r="PQU73" s="869"/>
      <c r="PQV73" s="615"/>
      <c r="PQW73" s="615"/>
      <c r="PQX73" s="615"/>
      <c r="PQY73" s="615"/>
      <c r="PQZ73" s="615"/>
      <c r="PRA73" s="615"/>
      <c r="PRB73" s="615"/>
      <c r="PRC73" s="615"/>
      <c r="PRD73" s="615"/>
      <c r="PRE73" s="1420"/>
      <c r="PRF73" s="1420"/>
      <c r="PRG73" s="1420"/>
      <c r="PRH73" s="868"/>
      <c r="PRI73" s="615"/>
      <c r="PRJ73" s="615"/>
      <c r="PRK73" s="615"/>
      <c r="PRL73" s="869"/>
      <c r="PRM73" s="615"/>
      <c r="PRN73" s="615"/>
      <c r="PRO73" s="615"/>
      <c r="PRP73" s="615"/>
      <c r="PRQ73" s="615"/>
      <c r="PRR73" s="615"/>
      <c r="PRS73" s="615"/>
      <c r="PRT73" s="615"/>
      <c r="PRU73" s="615"/>
      <c r="PRV73" s="1420"/>
      <c r="PRW73" s="1420"/>
      <c r="PRX73" s="1420"/>
      <c r="PRY73" s="868"/>
      <c r="PRZ73" s="615"/>
      <c r="PSA73" s="615"/>
      <c r="PSB73" s="615"/>
      <c r="PSC73" s="869"/>
      <c r="PSD73" s="615"/>
      <c r="PSE73" s="615"/>
      <c r="PSF73" s="615"/>
      <c r="PSG73" s="615"/>
      <c r="PSH73" s="615"/>
      <c r="PSI73" s="615"/>
      <c r="PSJ73" s="615"/>
      <c r="PSK73" s="615"/>
      <c r="PSL73" s="615"/>
      <c r="PSM73" s="1420"/>
      <c r="PSN73" s="1420"/>
      <c r="PSO73" s="1420"/>
      <c r="PSP73" s="868"/>
      <c r="PSQ73" s="615"/>
      <c r="PSR73" s="615"/>
      <c r="PSS73" s="615"/>
      <c r="PST73" s="869"/>
      <c r="PSU73" s="615"/>
      <c r="PSV73" s="615"/>
      <c r="PSW73" s="615"/>
      <c r="PSX73" s="615"/>
      <c r="PSY73" s="615"/>
      <c r="PSZ73" s="615"/>
      <c r="PTA73" s="615"/>
      <c r="PTB73" s="615"/>
      <c r="PTC73" s="615"/>
      <c r="PTD73" s="1420"/>
      <c r="PTE73" s="1420"/>
      <c r="PTF73" s="1420"/>
      <c r="PTG73" s="868"/>
      <c r="PTH73" s="615"/>
      <c r="PTI73" s="615"/>
      <c r="PTJ73" s="615"/>
      <c r="PTK73" s="869"/>
      <c r="PTL73" s="615"/>
      <c r="PTM73" s="615"/>
      <c r="PTN73" s="615"/>
      <c r="PTO73" s="615"/>
      <c r="PTP73" s="615"/>
      <c r="PTQ73" s="615"/>
      <c r="PTR73" s="615"/>
      <c r="PTS73" s="615"/>
      <c r="PTT73" s="615"/>
      <c r="PTU73" s="1420"/>
      <c r="PTV73" s="1420"/>
      <c r="PTW73" s="1420"/>
      <c r="PTX73" s="868"/>
      <c r="PTY73" s="615"/>
      <c r="PTZ73" s="615"/>
      <c r="PUA73" s="615"/>
      <c r="PUB73" s="869"/>
      <c r="PUC73" s="615"/>
      <c r="PUD73" s="615"/>
      <c r="PUE73" s="615"/>
      <c r="PUF73" s="615"/>
      <c r="PUG73" s="615"/>
      <c r="PUH73" s="615"/>
      <c r="PUI73" s="615"/>
      <c r="PUJ73" s="615"/>
      <c r="PUK73" s="615"/>
      <c r="PUL73" s="1420"/>
      <c r="PUM73" s="1420"/>
      <c r="PUN73" s="1420"/>
      <c r="PUO73" s="868"/>
      <c r="PUP73" s="615"/>
      <c r="PUQ73" s="615"/>
      <c r="PUR73" s="615"/>
      <c r="PUS73" s="869"/>
      <c r="PUT73" s="615"/>
      <c r="PUU73" s="615"/>
      <c r="PUV73" s="615"/>
      <c r="PUW73" s="615"/>
      <c r="PUX73" s="615"/>
      <c r="PUY73" s="615"/>
      <c r="PUZ73" s="615"/>
      <c r="PVA73" s="615"/>
      <c r="PVB73" s="615"/>
      <c r="PVC73" s="1420"/>
      <c r="PVD73" s="1420"/>
      <c r="PVE73" s="1420"/>
      <c r="PVF73" s="868"/>
      <c r="PVG73" s="615"/>
      <c r="PVH73" s="615"/>
      <c r="PVI73" s="615"/>
      <c r="PVJ73" s="869"/>
      <c r="PVK73" s="615"/>
      <c r="PVL73" s="615"/>
      <c r="PVM73" s="615"/>
      <c r="PVN73" s="615"/>
      <c r="PVO73" s="615"/>
      <c r="PVP73" s="615"/>
      <c r="PVQ73" s="615"/>
      <c r="PVR73" s="615"/>
      <c r="PVS73" s="615"/>
      <c r="PVT73" s="1420"/>
      <c r="PVU73" s="1420"/>
      <c r="PVV73" s="1420"/>
      <c r="PVW73" s="868"/>
      <c r="PVX73" s="615"/>
      <c r="PVY73" s="615"/>
      <c r="PVZ73" s="615"/>
      <c r="PWA73" s="869"/>
      <c r="PWB73" s="615"/>
      <c r="PWC73" s="615"/>
      <c r="PWD73" s="615"/>
      <c r="PWE73" s="615"/>
      <c r="PWF73" s="615"/>
      <c r="PWG73" s="615"/>
      <c r="PWH73" s="615"/>
      <c r="PWI73" s="615"/>
      <c r="PWJ73" s="615"/>
      <c r="PWK73" s="1420"/>
      <c r="PWL73" s="1420"/>
      <c r="PWM73" s="1420"/>
      <c r="PWN73" s="868"/>
      <c r="PWO73" s="615"/>
      <c r="PWP73" s="615"/>
      <c r="PWQ73" s="615"/>
      <c r="PWR73" s="869"/>
      <c r="PWS73" s="615"/>
      <c r="PWT73" s="615"/>
      <c r="PWU73" s="615"/>
      <c r="PWV73" s="615"/>
      <c r="PWW73" s="615"/>
      <c r="PWX73" s="615"/>
      <c r="PWY73" s="615"/>
      <c r="PWZ73" s="615"/>
      <c r="PXA73" s="615"/>
      <c r="PXB73" s="1420"/>
      <c r="PXC73" s="1420"/>
      <c r="PXD73" s="1420"/>
      <c r="PXE73" s="868"/>
      <c r="PXF73" s="615"/>
      <c r="PXG73" s="615"/>
      <c r="PXH73" s="615"/>
      <c r="PXI73" s="869"/>
      <c r="PXJ73" s="615"/>
      <c r="PXK73" s="615"/>
      <c r="PXL73" s="615"/>
      <c r="PXM73" s="615"/>
      <c r="PXN73" s="615"/>
      <c r="PXO73" s="615"/>
      <c r="PXP73" s="615"/>
      <c r="PXQ73" s="615"/>
      <c r="PXR73" s="615"/>
      <c r="PXS73" s="1420"/>
      <c r="PXT73" s="1420"/>
      <c r="PXU73" s="1420"/>
      <c r="PXV73" s="868"/>
      <c r="PXW73" s="615"/>
      <c r="PXX73" s="615"/>
      <c r="PXY73" s="615"/>
      <c r="PXZ73" s="869"/>
      <c r="PYA73" s="615"/>
      <c r="PYB73" s="615"/>
      <c r="PYC73" s="615"/>
      <c r="PYD73" s="615"/>
      <c r="PYE73" s="615"/>
      <c r="PYF73" s="615"/>
      <c r="PYG73" s="615"/>
      <c r="PYH73" s="615"/>
      <c r="PYI73" s="615"/>
      <c r="PYJ73" s="1420"/>
      <c r="PYK73" s="1420"/>
      <c r="PYL73" s="1420"/>
      <c r="PYM73" s="868"/>
      <c r="PYN73" s="615"/>
      <c r="PYO73" s="615"/>
      <c r="PYP73" s="615"/>
      <c r="PYQ73" s="869"/>
      <c r="PYR73" s="615"/>
      <c r="PYS73" s="615"/>
      <c r="PYT73" s="615"/>
      <c r="PYU73" s="615"/>
      <c r="PYV73" s="615"/>
      <c r="PYW73" s="615"/>
      <c r="PYX73" s="615"/>
      <c r="PYY73" s="615"/>
      <c r="PYZ73" s="615"/>
      <c r="PZA73" s="1420"/>
      <c r="PZB73" s="1420"/>
      <c r="PZC73" s="1420"/>
      <c r="PZD73" s="868"/>
      <c r="PZE73" s="615"/>
      <c r="PZF73" s="615"/>
      <c r="PZG73" s="615"/>
      <c r="PZH73" s="869"/>
      <c r="PZI73" s="615"/>
      <c r="PZJ73" s="615"/>
      <c r="PZK73" s="615"/>
      <c r="PZL73" s="615"/>
      <c r="PZM73" s="615"/>
      <c r="PZN73" s="615"/>
      <c r="PZO73" s="615"/>
      <c r="PZP73" s="615"/>
      <c r="PZQ73" s="615"/>
      <c r="PZR73" s="1420"/>
      <c r="PZS73" s="1420"/>
      <c r="PZT73" s="1420"/>
      <c r="PZU73" s="868"/>
      <c r="PZV73" s="615"/>
      <c r="PZW73" s="615"/>
      <c r="PZX73" s="615"/>
      <c r="PZY73" s="869"/>
      <c r="PZZ73" s="615"/>
      <c r="QAA73" s="615"/>
      <c r="QAB73" s="615"/>
      <c r="QAC73" s="615"/>
      <c r="QAD73" s="615"/>
      <c r="QAE73" s="615"/>
      <c r="QAF73" s="615"/>
      <c r="QAG73" s="615"/>
      <c r="QAH73" s="615"/>
      <c r="QAI73" s="1420"/>
      <c r="QAJ73" s="1420"/>
      <c r="QAK73" s="1420"/>
      <c r="QAL73" s="868"/>
      <c r="QAM73" s="615"/>
      <c r="QAN73" s="615"/>
      <c r="QAO73" s="615"/>
      <c r="QAP73" s="869"/>
      <c r="QAQ73" s="615"/>
      <c r="QAR73" s="615"/>
      <c r="QAS73" s="615"/>
      <c r="QAT73" s="615"/>
      <c r="QAU73" s="615"/>
      <c r="QAV73" s="615"/>
      <c r="QAW73" s="615"/>
      <c r="QAX73" s="615"/>
      <c r="QAY73" s="615"/>
      <c r="QAZ73" s="1420"/>
      <c r="QBA73" s="1420"/>
      <c r="QBB73" s="1420"/>
      <c r="QBC73" s="868"/>
      <c r="QBD73" s="615"/>
      <c r="QBE73" s="615"/>
      <c r="QBF73" s="615"/>
      <c r="QBG73" s="869"/>
      <c r="QBH73" s="615"/>
      <c r="QBI73" s="615"/>
      <c r="QBJ73" s="615"/>
      <c r="QBK73" s="615"/>
      <c r="QBL73" s="615"/>
      <c r="QBM73" s="615"/>
      <c r="QBN73" s="615"/>
      <c r="QBO73" s="615"/>
      <c r="QBP73" s="615"/>
      <c r="QBQ73" s="1420"/>
      <c r="QBR73" s="1420"/>
      <c r="QBS73" s="1420"/>
      <c r="QBT73" s="868"/>
      <c r="QBU73" s="615"/>
      <c r="QBV73" s="615"/>
      <c r="QBW73" s="615"/>
      <c r="QBX73" s="869"/>
      <c r="QBY73" s="615"/>
      <c r="QBZ73" s="615"/>
      <c r="QCA73" s="615"/>
      <c r="QCB73" s="615"/>
      <c r="QCC73" s="615"/>
      <c r="QCD73" s="615"/>
      <c r="QCE73" s="615"/>
      <c r="QCF73" s="615"/>
      <c r="QCG73" s="615"/>
      <c r="QCH73" s="1420"/>
      <c r="QCI73" s="1420"/>
      <c r="QCJ73" s="1420"/>
      <c r="QCK73" s="868"/>
      <c r="QCL73" s="615"/>
      <c r="QCM73" s="615"/>
      <c r="QCN73" s="615"/>
      <c r="QCO73" s="869"/>
      <c r="QCP73" s="615"/>
      <c r="QCQ73" s="615"/>
      <c r="QCR73" s="615"/>
      <c r="QCS73" s="615"/>
      <c r="QCT73" s="615"/>
      <c r="QCU73" s="615"/>
      <c r="QCV73" s="615"/>
      <c r="QCW73" s="615"/>
      <c r="QCX73" s="615"/>
      <c r="QCY73" s="1420"/>
      <c r="QCZ73" s="1420"/>
      <c r="QDA73" s="1420"/>
      <c r="QDB73" s="868"/>
      <c r="QDC73" s="615"/>
      <c r="QDD73" s="615"/>
      <c r="QDE73" s="615"/>
      <c r="QDF73" s="869"/>
      <c r="QDG73" s="615"/>
      <c r="QDH73" s="615"/>
      <c r="QDI73" s="615"/>
      <c r="QDJ73" s="615"/>
      <c r="QDK73" s="615"/>
      <c r="QDL73" s="615"/>
      <c r="QDM73" s="615"/>
      <c r="QDN73" s="615"/>
      <c r="QDO73" s="615"/>
      <c r="QDP73" s="1420"/>
      <c r="QDQ73" s="1420"/>
      <c r="QDR73" s="1420"/>
      <c r="QDS73" s="868"/>
      <c r="QDT73" s="615"/>
      <c r="QDU73" s="615"/>
      <c r="QDV73" s="615"/>
      <c r="QDW73" s="869"/>
      <c r="QDX73" s="615"/>
      <c r="QDY73" s="615"/>
      <c r="QDZ73" s="615"/>
      <c r="QEA73" s="615"/>
      <c r="QEB73" s="615"/>
      <c r="QEC73" s="615"/>
      <c r="QED73" s="615"/>
      <c r="QEE73" s="615"/>
      <c r="QEF73" s="615"/>
      <c r="QEG73" s="1420"/>
      <c r="QEH73" s="1420"/>
      <c r="QEI73" s="1420"/>
      <c r="QEJ73" s="868"/>
      <c r="QEK73" s="615"/>
      <c r="QEL73" s="615"/>
      <c r="QEM73" s="615"/>
      <c r="QEN73" s="869"/>
      <c r="QEO73" s="615"/>
      <c r="QEP73" s="615"/>
      <c r="QEQ73" s="615"/>
      <c r="QER73" s="615"/>
      <c r="QES73" s="615"/>
      <c r="QET73" s="615"/>
      <c r="QEU73" s="615"/>
      <c r="QEV73" s="615"/>
      <c r="QEW73" s="615"/>
      <c r="QEX73" s="1420"/>
      <c r="QEY73" s="1420"/>
      <c r="QEZ73" s="1420"/>
      <c r="QFA73" s="868"/>
      <c r="QFB73" s="615"/>
      <c r="QFC73" s="615"/>
      <c r="QFD73" s="615"/>
      <c r="QFE73" s="869"/>
      <c r="QFF73" s="615"/>
      <c r="QFG73" s="615"/>
      <c r="QFH73" s="615"/>
      <c r="QFI73" s="615"/>
      <c r="QFJ73" s="615"/>
      <c r="QFK73" s="615"/>
      <c r="QFL73" s="615"/>
      <c r="QFM73" s="615"/>
      <c r="QFN73" s="615"/>
      <c r="QFO73" s="1420"/>
      <c r="QFP73" s="1420"/>
      <c r="QFQ73" s="1420"/>
      <c r="QFR73" s="868"/>
      <c r="QFS73" s="615"/>
      <c r="QFT73" s="615"/>
      <c r="QFU73" s="615"/>
      <c r="QFV73" s="869"/>
      <c r="QFW73" s="615"/>
      <c r="QFX73" s="615"/>
      <c r="QFY73" s="615"/>
      <c r="QFZ73" s="615"/>
      <c r="QGA73" s="615"/>
      <c r="QGB73" s="615"/>
      <c r="QGC73" s="615"/>
      <c r="QGD73" s="615"/>
      <c r="QGE73" s="615"/>
      <c r="QGF73" s="1420"/>
      <c r="QGG73" s="1420"/>
      <c r="QGH73" s="1420"/>
      <c r="QGI73" s="868"/>
      <c r="QGJ73" s="615"/>
      <c r="QGK73" s="615"/>
      <c r="QGL73" s="615"/>
      <c r="QGM73" s="869"/>
      <c r="QGN73" s="615"/>
      <c r="QGO73" s="615"/>
      <c r="QGP73" s="615"/>
      <c r="QGQ73" s="615"/>
      <c r="QGR73" s="615"/>
      <c r="QGS73" s="615"/>
      <c r="QGT73" s="615"/>
      <c r="QGU73" s="615"/>
      <c r="QGV73" s="615"/>
      <c r="QGW73" s="1420"/>
      <c r="QGX73" s="1420"/>
      <c r="QGY73" s="1420"/>
      <c r="QGZ73" s="868"/>
      <c r="QHA73" s="615"/>
      <c r="QHB73" s="615"/>
      <c r="QHC73" s="615"/>
      <c r="QHD73" s="869"/>
      <c r="QHE73" s="615"/>
      <c r="QHF73" s="615"/>
      <c r="QHG73" s="615"/>
      <c r="QHH73" s="615"/>
      <c r="QHI73" s="615"/>
      <c r="QHJ73" s="615"/>
      <c r="QHK73" s="615"/>
      <c r="QHL73" s="615"/>
      <c r="QHM73" s="615"/>
      <c r="QHN73" s="1420"/>
      <c r="QHO73" s="1420"/>
      <c r="QHP73" s="1420"/>
      <c r="QHQ73" s="868"/>
      <c r="QHR73" s="615"/>
      <c r="QHS73" s="615"/>
      <c r="QHT73" s="615"/>
      <c r="QHU73" s="869"/>
      <c r="QHV73" s="615"/>
      <c r="QHW73" s="615"/>
      <c r="QHX73" s="615"/>
      <c r="QHY73" s="615"/>
      <c r="QHZ73" s="615"/>
      <c r="QIA73" s="615"/>
      <c r="QIB73" s="615"/>
      <c r="QIC73" s="615"/>
      <c r="QID73" s="615"/>
      <c r="QIE73" s="1420"/>
      <c r="QIF73" s="1420"/>
      <c r="QIG73" s="1420"/>
      <c r="QIH73" s="868"/>
      <c r="QII73" s="615"/>
      <c r="QIJ73" s="615"/>
      <c r="QIK73" s="615"/>
      <c r="QIL73" s="869"/>
      <c r="QIM73" s="615"/>
      <c r="QIN73" s="615"/>
      <c r="QIO73" s="615"/>
      <c r="QIP73" s="615"/>
      <c r="QIQ73" s="615"/>
      <c r="QIR73" s="615"/>
      <c r="QIS73" s="615"/>
      <c r="QIT73" s="615"/>
      <c r="QIU73" s="615"/>
      <c r="QIV73" s="1420"/>
      <c r="QIW73" s="1420"/>
      <c r="QIX73" s="1420"/>
      <c r="QIY73" s="868"/>
      <c r="QIZ73" s="615"/>
      <c r="QJA73" s="615"/>
      <c r="QJB73" s="615"/>
      <c r="QJC73" s="869"/>
      <c r="QJD73" s="615"/>
      <c r="QJE73" s="615"/>
      <c r="QJF73" s="615"/>
      <c r="QJG73" s="615"/>
      <c r="QJH73" s="615"/>
      <c r="QJI73" s="615"/>
      <c r="QJJ73" s="615"/>
      <c r="QJK73" s="615"/>
      <c r="QJL73" s="615"/>
      <c r="QJM73" s="1420"/>
      <c r="QJN73" s="1420"/>
      <c r="QJO73" s="1420"/>
      <c r="QJP73" s="868"/>
      <c r="QJQ73" s="615"/>
      <c r="QJR73" s="615"/>
      <c r="QJS73" s="615"/>
      <c r="QJT73" s="869"/>
      <c r="QJU73" s="615"/>
      <c r="QJV73" s="615"/>
      <c r="QJW73" s="615"/>
      <c r="QJX73" s="615"/>
      <c r="QJY73" s="615"/>
      <c r="QJZ73" s="615"/>
      <c r="QKA73" s="615"/>
      <c r="QKB73" s="615"/>
      <c r="QKC73" s="615"/>
      <c r="QKD73" s="1420"/>
      <c r="QKE73" s="1420"/>
      <c r="QKF73" s="1420"/>
      <c r="QKG73" s="868"/>
      <c r="QKH73" s="615"/>
      <c r="QKI73" s="615"/>
      <c r="QKJ73" s="615"/>
      <c r="QKK73" s="869"/>
      <c r="QKL73" s="615"/>
      <c r="QKM73" s="615"/>
      <c r="QKN73" s="615"/>
      <c r="QKO73" s="615"/>
      <c r="QKP73" s="615"/>
      <c r="QKQ73" s="615"/>
      <c r="QKR73" s="615"/>
      <c r="QKS73" s="615"/>
      <c r="QKT73" s="615"/>
      <c r="QKU73" s="1420"/>
      <c r="QKV73" s="1420"/>
      <c r="QKW73" s="1420"/>
      <c r="QKX73" s="868"/>
      <c r="QKY73" s="615"/>
      <c r="QKZ73" s="615"/>
      <c r="QLA73" s="615"/>
      <c r="QLB73" s="869"/>
      <c r="QLC73" s="615"/>
      <c r="QLD73" s="615"/>
      <c r="QLE73" s="615"/>
      <c r="QLF73" s="615"/>
      <c r="QLG73" s="615"/>
      <c r="QLH73" s="615"/>
      <c r="QLI73" s="615"/>
      <c r="QLJ73" s="615"/>
      <c r="QLK73" s="615"/>
      <c r="QLL73" s="1420"/>
      <c r="QLM73" s="1420"/>
      <c r="QLN73" s="1420"/>
      <c r="QLO73" s="868"/>
      <c r="QLP73" s="615"/>
      <c r="QLQ73" s="615"/>
      <c r="QLR73" s="615"/>
      <c r="QLS73" s="869"/>
      <c r="QLT73" s="615"/>
      <c r="QLU73" s="615"/>
      <c r="QLV73" s="615"/>
      <c r="QLW73" s="615"/>
      <c r="QLX73" s="615"/>
      <c r="QLY73" s="615"/>
      <c r="QLZ73" s="615"/>
      <c r="QMA73" s="615"/>
      <c r="QMB73" s="615"/>
      <c r="QMC73" s="1420"/>
      <c r="QMD73" s="1420"/>
      <c r="QME73" s="1420"/>
      <c r="QMF73" s="868"/>
      <c r="QMG73" s="615"/>
      <c r="QMH73" s="615"/>
      <c r="QMI73" s="615"/>
      <c r="QMJ73" s="869"/>
      <c r="QMK73" s="615"/>
      <c r="QML73" s="615"/>
      <c r="QMM73" s="615"/>
      <c r="QMN73" s="615"/>
      <c r="QMO73" s="615"/>
      <c r="QMP73" s="615"/>
      <c r="QMQ73" s="615"/>
      <c r="QMR73" s="615"/>
      <c r="QMS73" s="615"/>
      <c r="QMT73" s="1420"/>
      <c r="QMU73" s="1420"/>
      <c r="QMV73" s="1420"/>
      <c r="QMW73" s="868"/>
      <c r="QMX73" s="615"/>
      <c r="QMY73" s="615"/>
      <c r="QMZ73" s="615"/>
      <c r="QNA73" s="869"/>
      <c r="QNB73" s="615"/>
      <c r="QNC73" s="615"/>
      <c r="QND73" s="615"/>
      <c r="QNE73" s="615"/>
      <c r="QNF73" s="615"/>
      <c r="QNG73" s="615"/>
      <c r="QNH73" s="615"/>
      <c r="QNI73" s="615"/>
      <c r="QNJ73" s="615"/>
      <c r="QNK73" s="1420"/>
      <c r="QNL73" s="1420"/>
      <c r="QNM73" s="1420"/>
      <c r="QNN73" s="868"/>
      <c r="QNO73" s="615"/>
      <c r="QNP73" s="615"/>
      <c r="QNQ73" s="615"/>
      <c r="QNR73" s="869"/>
      <c r="QNS73" s="615"/>
      <c r="QNT73" s="615"/>
      <c r="QNU73" s="615"/>
      <c r="QNV73" s="615"/>
      <c r="QNW73" s="615"/>
      <c r="QNX73" s="615"/>
      <c r="QNY73" s="615"/>
      <c r="QNZ73" s="615"/>
      <c r="QOA73" s="615"/>
      <c r="QOB73" s="1420"/>
      <c r="QOC73" s="1420"/>
      <c r="QOD73" s="1420"/>
      <c r="QOE73" s="868"/>
      <c r="QOF73" s="615"/>
      <c r="QOG73" s="615"/>
      <c r="QOH73" s="615"/>
      <c r="QOI73" s="869"/>
      <c r="QOJ73" s="615"/>
      <c r="QOK73" s="615"/>
      <c r="QOL73" s="615"/>
      <c r="QOM73" s="615"/>
      <c r="QON73" s="615"/>
      <c r="QOO73" s="615"/>
      <c r="QOP73" s="615"/>
      <c r="QOQ73" s="615"/>
      <c r="QOR73" s="615"/>
      <c r="QOS73" s="1420"/>
      <c r="QOT73" s="1420"/>
      <c r="QOU73" s="1420"/>
      <c r="QOV73" s="868"/>
      <c r="QOW73" s="615"/>
      <c r="QOX73" s="615"/>
      <c r="QOY73" s="615"/>
      <c r="QOZ73" s="869"/>
      <c r="QPA73" s="615"/>
      <c r="QPB73" s="615"/>
      <c r="QPC73" s="615"/>
      <c r="QPD73" s="615"/>
      <c r="QPE73" s="615"/>
      <c r="QPF73" s="615"/>
      <c r="QPG73" s="615"/>
      <c r="QPH73" s="615"/>
      <c r="QPI73" s="615"/>
      <c r="QPJ73" s="1420"/>
      <c r="QPK73" s="1420"/>
      <c r="QPL73" s="1420"/>
      <c r="QPM73" s="868"/>
      <c r="QPN73" s="615"/>
      <c r="QPO73" s="615"/>
      <c r="QPP73" s="615"/>
      <c r="QPQ73" s="869"/>
      <c r="QPR73" s="615"/>
      <c r="QPS73" s="615"/>
      <c r="QPT73" s="615"/>
      <c r="QPU73" s="615"/>
      <c r="QPV73" s="615"/>
      <c r="QPW73" s="615"/>
      <c r="QPX73" s="615"/>
      <c r="QPY73" s="615"/>
      <c r="QPZ73" s="615"/>
      <c r="QQA73" s="1420"/>
      <c r="QQB73" s="1420"/>
      <c r="QQC73" s="1420"/>
      <c r="QQD73" s="868"/>
      <c r="QQE73" s="615"/>
      <c r="QQF73" s="615"/>
      <c r="QQG73" s="615"/>
      <c r="QQH73" s="869"/>
      <c r="QQI73" s="615"/>
      <c r="QQJ73" s="615"/>
      <c r="QQK73" s="615"/>
      <c r="QQL73" s="615"/>
      <c r="QQM73" s="615"/>
      <c r="QQN73" s="615"/>
      <c r="QQO73" s="615"/>
      <c r="QQP73" s="615"/>
      <c r="QQQ73" s="615"/>
      <c r="QQR73" s="1420"/>
      <c r="QQS73" s="1420"/>
      <c r="QQT73" s="1420"/>
      <c r="QQU73" s="868"/>
      <c r="QQV73" s="615"/>
      <c r="QQW73" s="615"/>
      <c r="QQX73" s="615"/>
      <c r="QQY73" s="869"/>
      <c r="QQZ73" s="615"/>
      <c r="QRA73" s="615"/>
      <c r="QRB73" s="615"/>
      <c r="QRC73" s="615"/>
      <c r="QRD73" s="615"/>
      <c r="QRE73" s="615"/>
      <c r="QRF73" s="615"/>
      <c r="QRG73" s="615"/>
      <c r="QRH73" s="615"/>
      <c r="QRI73" s="1420"/>
      <c r="QRJ73" s="1420"/>
      <c r="QRK73" s="1420"/>
      <c r="QRL73" s="868"/>
      <c r="QRM73" s="615"/>
      <c r="QRN73" s="615"/>
      <c r="QRO73" s="615"/>
      <c r="QRP73" s="869"/>
      <c r="QRQ73" s="615"/>
      <c r="QRR73" s="615"/>
      <c r="QRS73" s="615"/>
      <c r="QRT73" s="615"/>
      <c r="QRU73" s="615"/>
      <c r="QRV73" s="615"/>
      <c r="QRW73" s="615"/>
      <c r="QRX73" s="615"/>
      <c r="QRY73" s="615"/>
      <c r="QRZ73" s="1420"/>
      <c r="QSA73" s="1420"/>
      <c r="QSB73" s="1420"/>
      <c r="QSC73" s="868"/>
      <c r="QSD73" s="615"/>
      <c r="QSE73" s="615"/>
      <c r="QSF73" s="615"/>
      <c r="QSG73" s="869"/>
      <c r="QSH73" s="615"/>
      <c r="QSI73" s="615"/>
      <c r="QSJ73" s="615"/>
      <c r="QSK73" s="615"/>
      <c r="QSL73" s="615"/>
      <c r="QSM73" s="615"/>
      <c r="QSN73" s="615"/>
      <c r="QSO73" s="615"/>
      <c r="QSP73" s="615"/>
      <c r="QSQ73" s="1420"/>
      <c r="QSR73" s="1420"/>
      <c r="QSS73" s="1420"/>
      <c r="QST73" s="868"/>
      <c r="QSU73" s="615"/>
      <c r="QSV73" s="615"/>
      <c r="QSW73" s="615"/>
      <c r="QSX73" s="869"/>
      <c r="QSY73" s="615"/>
      <c r="QSZ73" s="615"/>
      <c r="QTA73" s="615"/>
      <c r="QTB73" s="615"/>
      <c r="QTC73" s="615"/>
      <c r="QTD73" s="615"/>
      <c r="QTE73" s="615"/>
      <c r="QTF73" s="615"/>
      <c r="QTG73" s="615"/>
      <c r="QTH73" s="1420"/>
      <c r="QTI73" s="1420"/>
      <c r="QTJ73" s="1420"/>
      <c r="QTK73" s="868"/>
      <c r="QTL73" s="615"/>
      <c r="QTM73" s="615"/>
      <c r="QTN73" s="615"/>
      <c r="QTO73" s="869"/>
      <c r="QTP73" s="615"/>
      <c r="QTQ73" s="615"/>
      <c r="QTR73" s="615"/>
      <c r="QTS73" s="615"/>
      <c r="QTT73" s="615"/>
      <c r="QTU73" s="615"/>
      <c r="QTV73" s="615"/>
      <c r="QTW73" s="615"/>
      <c r="QTX73" s="615"/>
      <c r="QTY73" s="1420"/>
      <c r="QTZ73" s="1420"/>
      <c r="QUA73" s="1420"/>
      <c r="QUB73" s="868"/>
      <c r="QUC73" s="615"/>
      <c r="QUD73" s="615"/>
      <c r="QUE73" s="615"/>
      <c r="QUF73" s="869"/>
      <c r="QUG73" s="615"/>
      <c r="QUH73" s="615"/>
      <c r="QUI73" s="615"/>
      <c r="QUJ73" s="615"/>
      <c r="QUK73" s="615"/>
      <c r="QUL73" s="615"/>
      <c r="QUM73" s="615"/>
      <c r="QUN73" s="615"/>
      <c r="QUO73" s="615"/>
      <c r="QUP73" s="1420"/>
      <c r="QUQ73" s="1420"/>
      <c r="QUR73" s="1420"/>
      <c r="QUS73" s="868"/>
      <c r="QUT73" s="615"/>
      <c r="QUU73" s="615"/>
      <c r="QUV73" s="615"/>
      <c r="QUW73" s="869"/>
      <c r="QUX73" s="615"/>
      <c r="QUY73" s="615"/>
      <c r="QUZ73" s="615"/>
      <c r="QVA73" s="615"/>
      <c r="QVB73" s="615"/>
      <c r="QVC73" s="615"/>
      <c r="QVD73" s="615"/>
      <c r="QVE73" s="615"/>
      <c r="QVF73" s="615"/>
      <c r="QVG73" s="1420"/>
      <c r="QVH73" s="1420"/>
      <c r="QVI73" s="1420"/>
      <c r="QVJ73" s="868"/>
      <c r="QVK73" s="615"/>
      <c r="QVL73" s="615"/>
      <c r="QVM73" s="615"/>
      <c r="QVN73" s="869"/>
      <c r="QVO73" s="615"/>
      <c r="QVP73" s="615"/>
      <c r="QVQ73" s="615"/>
      <c r="QVR73" s="615"/>
      <c r="QVS73" s="615"/>
      <c r="QVT73" s="615"/>
      <c r="QVU73" s="615"/>
      <c r="QVV73" s="615"/>
      <c r="QVW73" s="615"/>
      <c r="QVX73" s="1420"/>
      <c r="QVY73" s="1420"/>
      <c r="QVZ73" s="1420"/>
      <c r="QWA73" s="868"/>
      <c r="QWB73" s="615"/>
      <c r="QWC73" s="615"/>
      <c r="QWD73" s="615"/>
      <c r="QWE73" s="869"/>
      <c r="QWF73" s="615"/>
      <c r="QWG73" s="615"/>
      <c r="QWH73" s="615"/>
      <c r="QWI73" s="615"/>
      <c r="QWJ73" s="615"/>
      <c r="QWK73" s="615"/>
      <c r="QWL73" s="615"/>
      <c r="QWM73" s="615"/>
      <c r="QWN73" s="615"/>
      <c r="QWO73" s="1420"/>
      <c r="QWP73" s="1420"/>
      <c r="QWQ73" s="1420"/>
      <c r="QWR73" s="868"/>
      <c r="QWS73" s="615"/>
      <c r="QWT73" s="615"/>
      <c r="QWU73" s="615"/>
      <c r="QWV73" s="869"/>
      <c r="QWW73" s="615"/>
      <c r="QWX73" s="615"/>
      <c r="QWY73" s="615"/>
      <c r="QWZ73" s="615"/>
      <c r="QXA73" s="615"/>
      <c r="QXB73" s="615"/>
      <c r="QXC73" s="615"/>
      <c r="QXD73" s="615"/>
      <c r="QXE73" s="615"/>
      <c r="QXF73" s="1420"/>
      <c r="QXG73" s="1420"/>
      <c r="QXH73" s="1420"/>
      <c r="QXI73" s="868"/>
      <c r="QXJ73" s="615"/>
      <c r="QXK73" s="615"/>
      <c r="QXL73" s="615"/>
      <c r="QXM73" s="869"/>
      <c r="QXN73" s="615"/>
      <c r="QXO73" s="615"/>
      <c r="QXP73" s="615"/>
      <c r="QXQ73" s="615"/>
      <c r="QXR73" s="615"/>
      <c r="QXS73" s="615"/>
      <c r="QXT73" s="615"/>
      <c r="QXU73" s="615"/>
      <c r="QXV73" s="615"/>
      <c r="QXW73" s="1420"/>
      <c r="QXX73" s="1420"/>
      <c r="QXY73" s="1420"/>
      <c r="QXZ73" s="868"/>
      <c r="QYA73" s="615"/>
      <c r="QYB73" s="615"/>
      <c r="QYC73" s="615"/>
      <c r="QYD73" s="869"/>
      <c r="QYE73" s="615"/>
      <c r="QYF73" s="615"/>
      <c r="QYG73" s="615"/>
      <c r="QYH73" s="615"/>
      <c r="QYI73" s="615"/>
      <c r="QYJ73" s="615"/>
      <c r="QYK73" s="615"/>
      <c r="QYL73" s="615"/>
      <c r="QYM73" s="615"/>
      <c r="QYN73" s="1420"/>
      <c r="QYO73" s="1420"/>
      <c r="QYP73" s="1420"/>
      <c r="QYQ73" s="868"/>
      <c r="QYR73" s="615"/>
      <c r="QYS73" s="615"/>
      <c r="QYT73" s="615"/>
      <c r="QYU73" s="869"/>
      <c r="QYV73" s="615"/>
      <c r="QYW73" s="615"/>
      <c r="QYX73" s="615"/>
      <c r="QYY73" s="615"/>
      <c r="QYZ73" s="615"/>
      <c r="QZA73" s="615"/>
      <c r="QZB73" s="615"/>
      <c r="QZC73" s="615"/>
      <c r="QZD73" s="615"/>
      <c r="QZE73" s="1420"/>
      <c r="QZF73" s="1420"/>
      <c r="QZG73" s="1420"/>
      <c r="QZH73" s="868"/>
      <c r="QZI73" s="615"/>
      <c r="QZJ73" s="615"/>
      <c r="QZK73" s="615"/>
      <c r="QZL73" s="869"/>
      <c r="QZM73" s="615"/>
      <c r="QZN73" s="615"/>
      <c r="QZO73" s="615"/>
      <c r="QZP73" s="615"/>
      <c r="QZQ73" s="615"/>
      <c r="QZR73" s="615"/>
      <c r="QZS73" s="615"/>
      <c r="QZT73" s="615"/>
      <c r="QZU73" s="615"/>
      <c r="QZV73" s="1420"/>
      <c r="QZW73" s="1420"/>
      <c r="QZX73" s="1420"/>
      <c r="QZY73" s="868"/>
      <c r="QZZ73" s="615"/>
      <c r="RAA73" s="615"/>
      <c r="RAB73" s="615"/>
      <c r="RAC73" s="869"/>
      <c r="RAD73" s="615"/>
      <c r="RAE73" s="615"/>
      <c r="RAF73" s="615"/>
      <c r="RAG73" s="615"/>
      <c r="RAH73" s="615"/>
      <c r="RAI73" s="615"/>
      <c r="RAJ73" s="615"/>
      <c r="RAK73" s="615"/>
      <c r="RAL73" s="615"/>
      <c r="RAM73" s="1420"/>
      <c r="RAN73" s="1420"/>
      <c r="RAO73" s="1420"/>
      <c r="RAP73" s="868"/>
      <c r="RAQ73" s="615"/>
      <c r="RAR73" s="615"/>
      <c r="RAS73" s="615"/>
      <c r="RAT73" s="869"/>
      <c r="RAU73" s="615"/>
      <c r="RAV73" s="615"/>
      <c r="RAW73" s="615"/>
      <c r="RAX73" s="615"/>
      <c r="RAY73" s="615"/>
      <c r="RAZ73" s="615"/>
      <c r="RBA73" s="615"/>
      <c r="RBB73" s="615"/>
      <c r="RBC73" s="615"/>
      <c r="RBD73" s="1420"/>
      <c r="RBE73" s="1420"/>
      <c r="RBF73" s="1420"/>
      <c r="RBG73" s="868"/>
      <c r="RBH73" s="615"/>
      <c r="RBI73" s="615"/>
      <c r="RBJ73" s="615"/>
      <c r="RBK73" s="869"/>
      <c r="RBL73" s="615"/>
      <c r="RBM73" s="615"/>
      <c r="RBN73" s="615"/>
      <c r="RBO73" s="615"/>
      <c r="RBP73" s="615"/>
      <c r="RBQ73" s="615"/>
      <c r="RBR73" s="615"/>
      <c r="RBS73" s="615"/>
      <c r="RBT73" s="615"/>
      <c r="RBU73" s="1420"/>
      <c r="RBV73" s="1420"/>
      <c r="RBW73" s="1420"/>
      <c r="RBX73" s="868"/>
      <c r="RBY73" s="615"/>
      <c r="RBZ73" s="615"/>
      <c r="RCA73" s="615"/>
      <c r="RCB73" s="869"/>
      <c r="RCC73" s="615"/>
      <c r="RCD73" s="615"/>
      <c r="RCE73" s="615"/>
      <c r="RCF73" s="615"/>
      <c r="RCG73" s="615"/>
      <c r="RCH73" s="615"/>
      <c r="RCI73" s="615"/>
      <c r="RCJ73" s="615"/>
      <c r="RCK73" s="615"/>
      <c r="RCL73" s="1420"/>
      <c r="RCM73" s="1420"/>
      <c r="RCN73" s="1420"/>
      <c r="RCO73" s="868"/>
      <c r="RCP73" s="615"/>
      <c r="RCQ73" s="615"/>
      <c r="RCR73" s="615"/>
      <c r="RCS73" s="869"/>
      <c r="RCT73" s="615"/>
      <c r="RCU73" s="615"/>
      <c r="RCV73" s="615"/>
      <c r="RCW73" s="615"/>
      <c r="RCX73" s="615"/>
      <c r="RCY73" s="615"/>
      <c r="RCZ73" s="615"/>
      <c r="RDA73" s="615"/>
      <c r="RDB73" s="615"/>
      <c r="RDC73" s="1420"/>
      <c r="RDD73" s="1420"/>
      <c r="RDE73" s="1420"/>
      <c r="RDF73" s="868"/>
      <c r="RDG73" s="615"/>
      <c r="RDH73" s="615"/>
      <c r="RDI73" s="615"/>
      <c r="RDJ73" s="869"/>
      <c r="RDK73" s="615"/>
      <c r="RDL73" s="615"/>
      <c r="RDM73" s="615"/>
      <c r="RDN73" s="615"/>
      <c r="RDO73" s="615"/>
      <c r="RDP73" s="615"/>
      <c r="RDQ73" s="615"/>
      <c r="RDR73" s="615"/>
      <c r="RDS73" s="615"/>
      <c r="RDT73" s="1420"/>
      <c r="RDU73" s="1420"/>
      <c r="RDV73" s="1420"/>
      <c r="RDW73" s="868"/>
      <c r="RDX73" s="615"/>
      <c r="RDY73" s="615"/>
      <c r="RDZ73" s="615"/>
      <c r="REA73" s="869"/>
      <c r="REB73" s="615"/>
      <c r="REC73" s="615"/>
      <c r="RED73" s="615"/>
      <c r="REE73" s="615"/>
      <c r="REF73" s="615"/>
      <c r="REG73" s="615"/>
      <c r="REH73" s="615"/>
      <c r="REI73" s="615"/>
      <c r="REJ73" s="615"/>
      <c r="REK73" s="1420"/>
      <c r="REL73" s="1420"/>
      <c r="REM73" s="1420"/>
      <c r="REN73" s="868"/>
      <c r="REO73" s="615"/>
      <c r="REP73" s="615"/>
      <c r="REQ73" s="615"/>
      <c r="RER73" s="869"/>
      <c r="RES73" s="615"/>
      <c r="RET73" s="615"/>
      <c r="REU73" s="615"/>
      <c r="REV73" s="615"/>
      <c r="REW73" s="615"/>
      <c r="REX73" s="615"/>
      <c r="REY73" s="615"/>
      <c r="REZ73" s="615"/>
      <c r="RFA73" s="615"/>
      <c r="RFB73" s="1420"/>
      <c r="RFC73" s="1420"/>
      <c r="RFD73" s="1420"/>
      <c r="RFE73" s="868"/>
      <c r="RFF73" s="615"/>
      <c r="RFG73" s="615"/>
      <c r="RFH73" s="615"/>
      <c r="RFI73" s="869"/>
      <c r="RFJ73" s="615"/>
      <c r="RFK73" s="615"/>
      <c r="RFL73" s="615"/>
      <c r="RFM73" s="615"/>
      <c r="RFN73" s="615"/>
      <c r="RFO73" s="615"/>
      <c r="RFP73" s="615"/>
      <c r="RFQ73" s="615"/>
      <c r="RFR73" s="615"/>
      <c r="RFS73" s="1420"/>
      <c r="RFT73" s="1420"/>
      <c r="RFU73" s="1420"/>
      <c r="RFV73" s="868"/>
      <c r="RFW73" s="615"/>
      <c r="RFX73" s="615"/>
      <c r="RFY73" s="615"/>
      <c r="RFZ73" s="869"/>
      <c r="RGA73" s="615"/>
      <c r="RGB73" s="615"/>
      <c r="RGC73" s="615"/>
      <c r="RGD73" s="615"/>
      <c r="RGE73" s="615"/>
      <c r="RGF73" s="615"/>
      <c r="RGG73" s="615"/>
      <c r="RGH73" s="615"/>
      <c r="RGI73" s="615"/>
      <c r="RGJ73" s="1420"/>
      <c r="RGK73" s="1420"/>
      <c r="RGL73" s="1420"/>
      <c r="RGM73" s="868"/>
      <c r="RGN73" s="615"/>
      <c r="RGO73" s="615"/>
      <c r="RGP73" s="615"/>
      <c r="RGQ73" s="869"/>
      <c r="RGR73" s="615"/>
      <c r="RGS73" s="615"/>
      <c r="RGT73" s="615"/>
      <c r="RGU73" s="615"/>
      <c r="RGV73" s="615"/>
      <c r="RGW73" s="615"/>
      <c r="RGX73" s="615"/>
      <c r="RGY73" s="615"/>
      <c r="RGZ73" s="615"/>
      <c r="RHA73" s="1420"/>
      <c r="RHB73" s="1420"/>
      <c r="RHC73" s="1420"/>
      <c r="RHD73" s="868"/>
      <c r="RHE73" s="615"/>
      <c r="RHF73" s="615"/>
      <c r="RHG73" s="615"/>
      <c r="RHH73" s="869"/>
      <c r="RHI73" s="615"/>
      <c r="RHJ73" s="615"/>
      <c r="RHK73" s="615"/>
      <c r="RHL73" s="615"/>
      <c r="RHM73" s="615"/>
      <c r="RHN73" s="615"/>
      <c r="RHO73" s="615"/>
      <c r="RHP73" s="615"/>
      <c r="RHQ73" s="615"/>
      <c r="RHR73" s="1420"/>
      <c r="RHS73" s="1420"/>
      <c r="RHT73" s="1420"/>
      <c r="RHU73" s="868"/>
      <c r="RHV73" s="615"/>
      <c r="RHW73" s="615"/>
      <c r="RHX73" s="615"/>
      <c r="RHY73" s="869"/>
      <c r="RHZ73" s="615"/>
      <c r="RIA73" s="615"/>
      <c r="RIB73" s="615"/>
      <c r="RIC73" s="615"/>
      <c r="RID73" s="615"/>
      <c r="RIE73" s="615"/>
      <c r="RIF73" s="615"/>
      <c r="RIG73" s="615"/>
      <c r="RIH73" s="615"/>
      <c r="RII73" s="1420"/>
      <c r="RIJ73" s="1420"/>
      <c r="RIK73" s="1420"/>
      <c r="RIL73" s="868"/>
      <c r="RIM73" s="615"/>
      <c r="RIN73" s="615"/>
      <c r="RIO73" s="615"/>
      <c r="RIP73" s="869"/>
      <c r="RIQ73" s="615"/>
      <c r="RIR73" s="615"/>
      <c r="RIS73" s="615"/>
      <c r="RIT73" s="615"/>
      <c r="RIU73" s="615"/>
      <c r="RIV73" s="615"/>
      <c r="RIW73" s="615"/>
      <c r="RIX73" s="615"/>
      <c r="RIY73" s="615"/>
      <c r="RIZ73" s="1420"/>
      <c r="RJA73" s="1420"/>
      <c r="RJB73" s="1420"/>
      <c r="RJC73" s="868"/>
      <c r="RJD73" s="615"/>
      <c r="RJE73" s="615"/>
      <c r="RJF73" s="615"/>
      <c r="RJG73" s="869"/>
      <c r="RJH73" s="615"/>
      <c r="RJI73" s="615"/>
      <c r="RJJ73" s="615"/>
      <c r="RJK73" s="615"/>
      <c r="RJL73" s="615"/>
      <c r="RJM73" s="615"/>
      <c r="RJN73" s="615"/>
      <c r="RJO73" s="615"/>
      <c r="RJP73" s="615"/>
      <c r="RJQ73" s="1420"/>
      <c r="RJR73" s="1420"/>
      <c r="RJS73" s="1420"/>
      <c r="RJT73" s="868"/>
      <c r="RJU73" s="615"/>
      <c r="RJV73" s="615"/>
      <c r="RJW73" s="615"/>
      <c r="RJX73" s="869"/>
      <c r="RJY73" s="615"/>
      <c r="RJZ73" s="615"/>
      <c r="RKA73" s="615"/>
      <c r="RKB73" s="615"/>
      <c r="RKC73" s="615"/>
      <c r="RKD73" s="615"/>
      <c r="RKE73" s="615"/>
      <c r="RKF73" s="615"/>
      <c r="RKG73" s="615"/>
      <c r="RKH73" s="1420"/>
      <c r="RKI73" s="1420"/>
      <c r="RKJ73" s="1420"/>
      <c r="RKK73" s="868"/>
      <c r="RKL73" s="615"/>
      <c r="RKM73" s="615"/>
      <c r="RKN73" s="615"/>
      <c r="RKO73" s="869"/>
      <c r="RKP73" s="615"/>
      <c r="RKQ73" s="615"/>
      <c r="RKR73" s="615"/>
      <c r="RKS73" s="615"/>
      <c r="RKT73" s="615"/>
      <c r="RKU73" s="615"/>
      <c r="RKV73" s="615"/>
      <c r="RKW73" s="615"/>
      <c r="RKX73" s="615"/>
      <c r="RKY73" s="1420"/>
      <c r="RKZ73" s="1420"/>
      <c r="RLA73" s="1420"/>
      <c r="RLB73" s="868"/>
      <c r="RLC73" s="615"/>
      <c r="RLD73" s="615"/>
      <c r="RLE73" s="615"/>
      <c r="RLF73" s="869"/>
      <c r="RLG73" s="615"/>
      <c r="RLH73" s="615"/>
      <c r="RLI73" s="615"/>
      <c r="RLJ73" s="615"/>
      <c r="RLK73" s="615"/>
      <c r="RLL73" s="615"/>
      <c r="RLM73" s="615"/>
      <c r="RLN73" s="615"/>
      <c r="RLO73" s="615"/>
      <c r="RLP73" s="1420"/>
      <c r="RLQ73" s="1420"/>
      <c r="RLR73" s="1420"/>
      <c r="RLS73" s="868"/>
      <c r="RLT73" s="615"/>
      <c r="RLU73" s="615"/>
      <c r="RLV73" s="615"/>
      <c r="RLW73" s="869"/>
      <c r="RLX73" s="615"/>
      <c r="RLY73" s="615"/>
      <c r="RLZ73" s="615"/>
      <c r="RMA73" s="615"/>
      <c r="RMB73" s="615"/>
      <c r="RMC73" s="615"/>
      <c r="RMD73" s="615"/>
      <c r="RME73" s="615"/>
      <c r="RMF73" s="615"/>
      <c r="RMG73" s="1420"/>
      <c r="RMH73" s="1420"/>
      <c r="RMI73" s="1420"/>
      <c r="RMJ73" s="868"/>
      <c r="RMK73" s="615"/>
      <c r="RML73" s="615"/>
      <c r="RMM73" s="615"/>
      <c r="RMN73" s="869"/>
      <c r="RMO73" s="615"/>
      <c r="RMP73" s="615"/>
      <c r="RMQ73" s="615"/>
      <c r="RMR73" s="615"/>
      <c r="RMS73" s="615"/>
      <c r="RMT73" s="615"/>
      <c r="RMU73" s="615"/>
      <c r="RMV73" s="615"/>
      <c r="RMW73" s="615"/>
      <c r="RMX73" s="1420"/>
      <c r="RMY73" s="1420"/>
      <c r="RMZ73" s="1420"/>
      <c r="RNA73" s="868"/>
      <c r="RNB73" s="615"/>
      <c r="RNC73" s="615"/>
      <c r="RND73" s="615"/>
      <c r="RNE73" s="869"/>
      <c r="RNF73" s="615"/>
      <c r="RNG73" s="615"/>
      <c r="RNH73" s="615"/>
      <c r="RNI73" s="615"/>
      <c r="RNJ73" s="615"/>
      <c r="RNK73" s="615"/>
      <c r="RNL73" s="615"/>
      <c r="RNM73" s="615"/>
      <c r="RNN73" s="615"/>
      <c r="RNO73" s="1420"/>
      <c r="RNP73" s="1420"/>
      <c r="RNQ73" s="1420"/>
      <c r="RNR73" s="868"/>
      <c r="RNS73" s="615"/>
      <c r="RNT73" s="615"/>
      <c r="RNU73" s="615"/>
      <c r="RNV73" s="869"/>
      <c r="RNW73" s="615"/>
      <c r="RNX73" s="615"/>
      <c r="RNY73" s="615"/>
      <c r="RNZ73" s="615"/>
      <c r="ROA73" s="615"/>
      <c r="ROB73" s="615"/>
      <c r="ROC73" s="615"/>
      <c r="ROD73" s="615"/>
      <c r="ROE73" s="615"/>
      <c r="ROF73" s="1420"/>
      <c r="ROG73" s="1420"/>
      <c r="ROH73" s="1420"/>
      <c r="ROI73" s="868"/>
      <c r="ROJ73" s="615"/>
      <c r="ROK73" s="615"/>
      <c r="ROL73" s="615"/>
      <c r="ROM73" s="869"/>
      <c r="RON73" s="615"/>
      <c r="ROO73" s="615"/>
      <c r="ROP73" s="615"/>
      <c r="ROQ73" s="615"/>
      <c r="ROR73" s="615"/>
      <c r="ROS73" s="615"/>
      <c r="ROT73" s="615"/>
      <c r="ROU73" s="615"/>
      <c r="ROV73" s="615"/>
      <c r="ROW73" s="1420"/>
      <c r="ROX73" s="1420"/>
      <c r="ROY73" s="1420"/>
      <c r="ROZ73" s="868"/>
      <c r="RPA73" s="615"/>
      <c r="RPB73" s="615"/>
      <c r="RPC73" s="615"/>
      <c r="RPD73" s="869"/>
      <c r="RPE73" s="615"/>
      <c r="RPF73" s="615"/>
      <c r="RPG73" s="615"/>
      <c r="RPH73" s="615"/>
      <c r="RPI73" s="615"/>
      <c r="RPJ73" s="615"/>
      <c r="RPK73" s="615"/>
      <c r="RPL73" s="615"/>
      <c r="RPM73" s="615"/>
      <c r="RPN73" s="1420"/>
      <c r="RPO73" s="1420"/>
      <c r="RPP73" s="1420"/>
      <c r="RPQ73" s="868"/>
      <c r="RPR73" s="615"/>
      <c r="RPS73" s="615"/>
      <c r="RPT73" s="615"/>
      <c r="RPU73" s="869"/>
      <c r="RPV73" s="615"/>
      <c r="RPW73" s="615"/>
      <c r="RPX73" s="615"/>
      <c r="RPY73" s="615"/>
      <c r="RPZ73" s="615"/>
      <c r="RQA73" s="615"/>
      <c r="RQB73" s="615"/>
      <c r="RQC73" s="615"/>
      <c r="RQD73" s="615"/>
      <c r="RQE73" s="1420"/>
      <c r="RQF73" s="1420"/>
      <c r="RQG73" s="1420"/>
      <c r="RQH73" s="868"/>
      <c r="RQI73" s="615"/>
      <c r="RQJ73" s="615"/>
      <c r="RQK73" s="615"/>
      <c r="RQL73" s="869"/>
      <c r="RQM73" s="615"/>
      <c r="RQN73" s="615"/>
      <c r="RQO73" s="615"/>
      <c r="RQP73" s="615"/>
      <c r="RQQ73" s="615"/>
      <c r="RQR73" s="615"/>
      <c r="RQS73" s="615"/>
      <c r="RQT73" s="615"/>
      <c r="RQU73" s="615"/>
      <c r="RQV73" s="1420"/>
      <c r="RQW73" s="1420"/>
      <c r="RQX73" s="1420"/>
      <c r="RQY73" s="868"/>
      <c r="RQZ73" s="615"/>
      <c r="RRA73" s="615"/>
      <c r="RRB73" s="615"/>
      <c r="RRC73" s="869"/>
      <c r="RRD73" s="615"/>
      <c r="RRE73" s="615"/>
      <c r="RRF73" s="615"/>
      <c r="RRG73" s="615"/>
      <c r="RRH73" s="615"/>
      <c r="RRI73" s="615"/>
      <c r="RRJ73" s="615"/>
      <c r="RRK73" s="615"/>
      <c r="RRL73" s="615"/>
      <c r="RRM73" s="1420"/>
      <c r="RRN73" s="1420"/>
      <c r="RRO73" s="1420"/>
      <c r="RRP73" s="868"/>
      <c r="RRQ73" s="615"/>
      <c r="RRR73" s="615"/>
      <c r="RRS73" s="615"/>
      <c r="RRT73" s="869"/>
      <c r="RRU73" s="615"/>
      <c r="RRV73" s="615"/>
      <c r="RRW73" s="615"/>
      <c r="RRX73" s="615"/>
      <c r="RRY73" s="615"/>
      <c r="RRZ73" s="615"/>
      <c r="RSA73" s="615"/>
      <c r="RSB73" s="615"/>
      <c r="RSC73" s="615"/>
      <c r="RSD73" s="1420"/>
      <c r="RSE73" s="1420"/>
      <c r="RSF73" s="1420"/>
      <c r="RSG73" s="868"/>
      <c r="RSH73" s="615"/>
      <c r="RSI73" s="615"/>
      <c r="RSJ73" s="615"/>
      <c r="RSK73" s="869"/>
      <c r="RSL73" s="615"/>
      <c r="RSM73" s="615"/>
      <c r="RSN73" s="615"/>
      <c r="RSO73" s="615"/>
      <c r="RSP73" s="615"/>
      <c r="RSQ73" s="615"/>
      <c r="RSR73" s="615"/>
      <c r="RSS73" s="615"/>
      <c r="RST73" s="615"/>
      <c r="RSU73" s="1420"/>
      <c r="RSV73" s="1420"/>
      <c r="RSW73" s="1420"/>
      <c r="RSX73" s="868"/>
      <c r="RSY73" s="615"/>
      <c r="RSZ73" s="615"/>
      <c r="RTA73" s="615"/>
      <c r="RTB73" s="869"/>
      <c r="RTC73" s="615"/>
      <c r="RTD73" s="615"/>
      <c r="RTE73" s="615"/>
      <c r="RTF73" s="615"/>
      <c r="RTG73" s="615"/>
      <c r="RTH73" s="615"/>
      <c r="RTI73" s="615"/>
      <c r="RTJ73" s="615"/>
      <c r="RTK73" s="615"/>
      <c r="RTL73" s="1420"/>
      <c r="RTM73" s="1420"/>
      <c r="RTN73" s="1420"/>
      <c r="RTO73" s="868"/>
      <c r="RTP73" s="615"/>
      <c r="RTQ73" s="615"/>
      <c r="RTR73" s="615"/>
      <c r="RTS73" s="869"/>
      <c r="RTT73" s="615"/>
      <c r="RTU73" s="615"/>
      <c r="RTV73" s="615"/>
      <c r="RTW73" s="615"/>
      <c r="RTX73" s="615"/>
      <c r="RTY73" s="615"/>
      <c r="RTZ73" s="615"/>
      <c r="RUA73" s="615"/>
      <c r="RUB73" s="615"/>
      <c r="RUC73" s="1420"/>
      <c r="RUD73" s="1420"/>
      <c r="RUE73" s="1420"/>
      <c r="RUF73" s="868"/>
      <c r="RUG73" s="615"/>
      <c r="RUH73" s="615"/>
      <c r="RUI73" s="615"/>
      <c r="RUJ73" s="869"/>
      <c r="RUK73" s="615"/>
      <c r="RUL73" s="615"/>
      <c r="RUM73" s="615"/>
      <c r="RUN73" s="615"/>
      <c r="RUO73" s="615"/>
      <c r="RUP73" s="615"/>
      <c r="RUQ73" s="615"/>
      <c r="RUR73" s="615"/>
      <c r="RUS73" s="615"/>
      <c r="RUT73" s="1420"/>
      <c r="RUU73" s="1420"/>
      <c r="RUV73" s="1420"/>
      <c r="RUW73" s="868"/>
      <c r="RUX73" s="615"/>
      <c r="RUY73" s="615"/>
      <c r="RUZ73" s="615"/>
      <c r="RVA73" s="869"/>
      <c r="RVB73" s="615"/>
      <c r="RVC73" s="615"/>
      <c r="RVD73" s="615"/>
      <c r="RVE73" s="615"/>
      <c r="RVF73" s="615"/>
      <c r="RVG73" s="615"/>
      <c r="RVH73" s="615"/>
      <c r="RVI73" s="615"/>
      <c r="RVJ73" s="615"/>
      <c r="RVK73" s="1420"/>
      <c r="RVL73" s="1420"/>
      <c r="RVM73" s="1420"/>
      <c r="RVN73" s="868"/>
      <c r="RVO73" s="615"/>
      <c r="RVP73" s="615"/>
      <c r="RVQ73" s="615"/>
      <c r="RVR73" s="869"/>
      <c r="RVS73" s="615"/>
      <c r="RVT73" s="615"/>
      <c r="RVU73" s="615"/>
      <c r="RVV73" s="615"/>
      <c r="RVW73" s="615"/>
      <c r="RVX73" s="615"/>
      <c r="RVY73" s="615"/>
      <c r="RVZ73" s="615"/>
      <c r="RWA73" s="615"/>
      <c r="RWB73" s="1420"/>
      <c r="RWC73" s="1420"/>
      <c r="RWD73" s="1420"/>
      <c r="RWE73" s="868"/>
      <c r="RWF73" s="615"/>
      <c r="RWG73" s="615"/>
      <c r="RWH73" s="615"/>
      <c r="RWI73" s="869"/>
      <c r="RWJ73" s="615"/>
      <c r="RWK73" s="615"/>
      <c r="RWL73" s="615"/>
      <c r="RWM73" s="615"/>
      <c r="RWN73" s="615"/>
      <c r="RWO73" s="615"/>
      <c r="RWP73" s="615"/>
      <c r="RWQ73" s="615"/>
      <c r="RWR73" s="615"/>
      <c r="RWS73" s="1420"/>
      <c r="RWT73" s="1420"/>
      <c r="RWU73" s="1420"/>
      <c r="RWV73" s="868"/>
      <c r="RWW73" s="615"/>
      <c r="RWX73" s="615"/>
      <c r="RWY73" s="615"/>
      <c r="RWZ73" s="869"/>
      <c r="RXA73" s="615"/>
      <c r="RXB73" s="615"/>
      <c r="RXC73" s="615"/>
      <c r="RXD73" s="615"/>
      <c r="RXE73" s="615"/>
      <c r="RXF73" s="615"/>
      <c r="RXG73" s="615"/>
      <c r="RXH73" s="615"/>
      <c r="RXI73" s="615"/>
      <c r="RXJ73" s="1420"/>
      <c r="RXK73" s="1420"/>
      <c r="RXL73" s="1420"/>
      <c r="RXM73" s="868"/>
      <c r="RXN73" s="615"/>
      <c r="RXO73" s="615"/>
      <c r="RXP73" s="615"/>
      <c r="RXQ73" s="869"/>
      <c r="RXR73" s="615"/>
      <c r="RXS73" s="615"/>
      <c r="RXT73" s="615"/>
      <c r="RXU73" s="615"/>
      <c r="RXV73" s="615"/>
      <c r="RXW73" s="615"/>
      <c r="RXX73" s="615"/>
      <c r="RXY73" s="615"/>
      <c r="RXZ73" s="615"/>
      <c r="RYA73" s="1420"/>
      <c r="RYB73" s="1420"/>
      <c r="RYC73" s="1420"/>
      <c r="RYD73" s="868"/>
      <c r="RYE73" s="615"/>
      <c r="RYF73" s="615"/>
      <c r="RYG73" s="615"/>
      <c r="RYH73" s="869"/>
      <c r="RYI73" s="615"/>
      <c r="RYJ73" s="615"/>
      <c r="RYK73" s="615"/>
      <c r="RYL73" s="615"/>
      <c r="RYM73" s="615"/>
      <c r="RYN73" s="615"/>
      <c r="RYO73" s="615"/>
      <c r="RYP73" s="615"/>
      <c r="RYQ73" s="615"/>
      <c r="RYR73" s="1420"/>
      <c r="RYS73" s="1420"/>
      <c r="RYT73" s="1420"/>
      <c r="RYU73" s="868"/>
      <c r="RYV73" s="615"/>
      <c r="RYW73" s="615"/>
      <c r="RYX73" s="615"/>
      <c r="RYY73" s="869"/>
      <c r="RYZ73" s="615"/>
      <c r="RZA73" s="615"/>
      <c r="RZB73" s="615"/>
      <c r="RZC73" s="615"/>
      <c r="RZD73" s="615"/>
      <c r="RZE73" s="615"/>
      <c r="RZF73" s="615"/>
      <c r="RZG73" s="615"/>
      <c r="RZH73" s="615"/>
      <c r="RZI73" s="1420"/>
      <c r="RZJ73" s="1420"/>
      <c r="RZK73" s="1420"/>
      <c r="RZL73" s="868"/>
      <c r="RZM73" s="615"/>
      <c r="RZN73" s="615"/>
      <c r="RZO73" s="615"/>
      <c r="RZP73" s="869"/>
      <c r="RZQ73" s="615"/>
      <c r="RZR73" s="615"/>
      <c r="RZS73" s="615"/>
      <c r="RZT73" s="615"/>
      <c r="RZU73" s="615"/>
      <c r="RZV73" s="615"/>
      <c r="RZW73" s="615"/>
      <c r="RZX73" s="615"/>
      <c r="RZY73" s="615"/>
      <c r="RZZ73" s="1420"/>
      <c r="SAA73" s="1420"/>
      <c r="SAB73" s="1420"/>
      <c r="SAC73" s="868"/>
      <c r="SAD73" s="615"/>
      <c r="SAE73" s="615"/>
      <c r="SAF73" s="615"/>
      <c r="SAG73" s="869"/>
      <c r="SAH73" s="615"/>
      <c r="SAI73" s="615"/>
      <c r="SAJ73" s="615"/>
      <c r="SAK73" s="615"/>
      <c r="SAL73" s="615"/>
      <c r="SAM73" s="615"/>
      <c r="SAN73" s="615"/>
      <c r="SAO73" s="615"/>
      <c r="SAP73" s="615"/>
      <c r="SAQ73" s="1420"/>
      <c r="SAR73" s="1420"/>
      <c r="SAS73" s="1420"/>
      <c r="SAT73" s="868"/>
      <c r="SAU73" s="615"/>
      <c r="SAV73" s="615"/>
      <c r="SAW73" s="615"/>
      <c r="SAX73" s="869"/>
      <c r="SAY73" s="615"/>
      <c r="SAZ73" s="615"/>
      <c r="SBA73" s="615"/>
      <c r="SBB73" s="615"/>
      <c r="SBC73" s="615"/>
      <c r="SBD73" s="615"/>
      <c r="SBE73" s="615"/>
      <c r="SBF73" s="615"/>
      <c r="SBG73" s="615"/>
      <c r="SBH73" s="1420"/>
      <c r="SBI73" s="1420"/>
      <c r="SBJ73" s="1420"/>
      <c r="SBK73" s="868"/>
      <c r="SBL73" s="615"/>
      <c r="SBM73" s="615"/>
      <c r="SBN73" s="615"/>
      <c r="SBO73" s="869"/>
      <c r="SBP73" s="615"/>
      <c r="SBQ73" s="615"/>
      <c r="SBR73" s="615"/>
      <c r="SBS73" s="615"/>
      <c r="SBT73" s="615"/>
      <c r="SBU73" s="615"/>
      <c r="SBV73" s="615"/>
      <c r="SBW73" s="615"/>
      <c r="SBX73" s="615"/>
      <c r="SBY73" s="1420"/>
      <c r="SBZ73" s="1420"/>
      <c r="SCA73" s="1420"/>
      <c r="SCB73" s="868"/>
      <c r="SCC73" s="615"/>
      <c r="SCD73" s="615"/>
      <c r="SCE73" s="615"/>
      <c r="SCF73" s="869"/>
      <c r="SCG73" s="615"/>
      <c r="SCH73" s="615"/>
      <c r="SCI73" s="615"/>
      <c r="SCJ73" s="615"/>
      <c r="SCK73" s="615"/>
      <c r="SCL73" s="615"/>
      <c r="SCM73" s="615"/>
      <c r="SCN73" s="615"/>
      <c r="SCO73" s="615"/>
      <c r="SCP73" s="1420"/>
      <c r="SCQ73" s="1420"/>
      <c r="SCR73" s="1420"/>
      <c r="SCS73" s="868"/>
      <c r="SCT73" s="615"/>
      <c r="SCU73" s="615"/>
      <c r="SCV73" s="615"/>
      <c r="SCW73" s="869"/>
      <c r="SCX73" s="615"/>
      <c r="SCY73" s="615"/>
      <c r="SCZ73" s="615"/>
      <c r="SDA73" s="615"/>
      <c r="SDB73" s="615"/>
      <c r="SDC73" s="615"/>
      <c r="SDD73" s="615"/>
      <c r="SDE73" s="615"/>
      <c r="SDF73" s="615"/>
      <c r="SDG73" s="1420"/>
      <c r="SDH73" s="1420"/>
      <c r="SDI73" s="1420"/>
      <c r="SDJ73" s="868"/>
      <c r="SDK73" s="615"/>
      <c r="SDL73" s="615"/>
      <c r="SDM73" s="615"/>
      <c r="SDN73" s="869"/>
      <c r="SDO73" s="615"/>
      <c r="SDP73" s="615"/>
      <c r="SDQ73" s="615"/>
      <c r="SDR73" s="615"/>
      <c r="SDS73" s="615"/>
      <c r="SDT73" s="615"/>
      <c r="SDU73" s="615"/>
      <c r="SDV73" s="615"/>
      <c r="SDW73" s="615"/>
      <c r="SDX73" s="1420"/>
      <c r="SDY73" s="1420"/>
      <c r="SDZ73" s="1420"/>
      <c r="SEA73" s="868"/>
      <c r="SEB73" s="615"/>
      <c r="SEC73" s="615"/>
      <c r="SED73" s="615"/>
      <c r="SEE73" s="869"/>
      <c r="SEF73" s="615"/>
      <c r="SEG73" s="615"/>
      <c r="SEH73" s="615"/>
      <c r="SEI73" s="615"/>
      <c r="SEJ73" s="615"/>
      <c r="SEK73" s="615"/>
      <c r="SEL73" s="615"/>
      <c r="SEM73" s="615"/>
      <c r="SEN73" s="615"/>
      <c r="SEO73" s="1420"/>
      <c r="SEP73" s="1420"/>
      <c r="SEQ73" s="1420"/>
      <c r="SER73" s="868"/>
      <c r="SES73" s="615"/>
      <c r="SET73" s="615"/>
      <c r="SEU73" s="615"/>
      <c r="SEV73" s="869"/>
      <c r="SEW73" s="615"/>
      <c r="SEX73" s="615"/>
      <c r="SEY73" s="615"/>
      <c r="SEZ73" s="615"/>
      <c r="SFA73" s="615"/>
      <c r="SFB73" s="615"/>
      <c r="SFC73" s="615"/>
      <c r="SFD73" s="615"/>
      <c r="SFE73" s="615"/>
      <c r="SFF73" s="1420"/>
      <c r="SFG73" s="1420"/>
      <c r="SFH73" s="1420"/>
      <c r="SFI73" s="868"/>
      <c r="SFJ73" s="615"/>
      <c r="SFK73" s="615"/>
      <c r="SFL73" s="615"/>
      <c r="SFM73" s="869"/>
      <c r="SFN73" s="615"/>
      <c r="SFO73" s="615"/>
      <c r="SFP73" s="615"/>
      <c r="SFQ73" s="615"/>
      <c r="SFR73" s="615"/>
      <c r="SFS73" s="615"/>
      <c r="SFT73" s="615"/>
      <c r="SFU73" s="615"/>
      <c r="SFV73" s="615"/>
      <c r="SFW73" s="1420"/>
      <c r="SFX73" s="1420"/>
      <c r="SFY73" s="1420"/>
      <c r="SFZ73" s="868"/>
      <c r="SGA73" s="615"/>
      <c r="SGB73" s="615"/>
      <c r="SGC73" s="615"/>
      <c r="SGD73" s="869"/>
      <c r="SGE73" s="615"/>
      <c r="SGF73" s="615"/>
      <c r="SGG73" s="615"/>
      <c r="SGH73" s="615"/>
      <c r="SGI73" s="615"/>
      <c r="SGJ73" s="615"/>
      <c r="SGK73" s="615"/>
      <c r="SGL73" s="615"/>
      <c r="SGM73" s="615"/>
      <c r="SGN73" s="1420"/>
      <c r="SGO73" s="1420"/>
      <c r="SGP73" s="1420"/>
      <c r="SGQ73" s="868"/>
      <c r="SGR73" s="615"/>
      <c r="SGS73" s="615"/>
      <c r="SGT73" s="615"/>
      <c r="SGU73" s="869"/>
      <c r="SGV73" s="615"/>
      <c r="SGW73" s="615"/>
      <c r="SGX73" s="615"/>
      <c r="SGY73" s="615"/>
      <c r="SGZ73" s="615"/>
      <c r="SHA73" s="615"/>
      <c r="SHB73" s="615"/>
      <c r="SHC73" s="615"/>
      <c r="SHD73" s="615"/>
      <c r="SHE73" s="1420"/>
      <c r="SHF73" s="1420"/>
      <c r="SHG73" s="1420"/>
      <c r="SHH73" s="868"/>
      <c r="SHI73" s="615"/>
      <c r="SHJ73" s="615"/>
      <c r="SHK73" s="615"/>
      <c r="SHL73" s="869"/>
      <c r="SHM73" s="615"/>
      <c r="SHN73" s="615"/>
      <c r="SHO73" s="615"/>
      <c r="SHP73" s="615"/>
      <c r="SHQ73" s="615"/>
      <c r="SHR73" s="615"/>
      <c r="SHS73" s="615"/>
      <c r="SHT73" s="615"/>
      <c r="SHU73" s="615"/>
      <c r="SHV73" s="1420"/>
      <c r="SHW73" s="1420"/>
      <c r="SHX73" s="1420"/>
      <c r="SHY73" s="868"/>
      <c r="SHZ73" s="615"/>
      <c r="SIA73" s="615"/>
      <c r="SIB73" s="615"/>
      <c r="SIC73" s="869"/>
      <c r="SID73" s="615"/>
      <c r="SIE73" s="615"/>
      <c r="SIF73" s="615"/>
      <c r="SIG73" s="615"/>
      <c r="SIH73" s="615"/>
      <c r="SII73" s="615"/>
      <c r="SIJ73" s="615"/>
      <c r="SIK73" s="615"/>
      <c r="SIL73" s="615"/>
      <c r="SIM73" s="1420"/>
      <c r="SIN73" s="1420"/>
      <c r="SIO73" s="1420"/>
      <c r="SIP73" s="868"/>
      <c r="SIQ73" s="615"/>
      <c r="SIR73" s="615"/>
      <c r="SIS73" s="615"/>
      <c r="SIT73" s="869"/>
      <c r="SIU73" s="615"/>
      <c r="SIV73" s="615"/>
      <c r="SIW73" s="615"/>
      <c r="SIX73" s="615"/>
      <c r="SIY73" s="615"/>
      <c r="SIZ73" s="615"/>
      <c r="SJA73" s="615"/>
      <c r="SJB73" s="615"/>
      <c r="SJC73" s="615"/>
      <c r="SJD73" s="1420"/>
      <c r="SJE73" s="1420"/>
      <c r="SJF73" s="1420"/>
      <c r="SJG73" s="868"/>
      <c r="SJH73" s="615"/>
      <c r="SJI73" s="615"/>
      <c r="SJJ73" s="615"/>
      <c r="SJK73" s="869"/>
      <c r="SJL73" s="615"/>
      <c r="SJM73" s="615"/>
      <c r="SJN73" s="615"/>
      <c r="SJO73" s="615"/>
      <c r="SJP73" s="615"/>
      <c r="SJQ73" s="615"/>
      <c r="SJR73" s="615"/>
      <c r="SJS73" s="615"/>
      <c r="SJT73" s="615"/>
      <c r="SJU73" s="1420"/>
      <c r="SJV73" s="1420"/>
      <c r="SJW73" s="1420"/>
      <c r="SJX73" s="868"/>
      <c r="SJY73" s="615"/>
      <c r="SJZ73" s="615"/>
      <c r="SKA73" s="615"/>
      <c r="SKB73" s="869"/>
      <c r="SKC73" s="615"/>
      <c r="SKD73" s="615"/>
      <c r="SKE73" s="615"/>
      <c r="SKF73" s="615"/>
      <c r="SKG73" s="615"/>
      <c r="SKH73" s="615"/>
      <c r="SKI73" s="615"/>
      <c r="SKJ73" s="615"/>
      <c r="SKK73" s="615"/>
      <c r="SKL73" s="1420"/>
      <c r="SKM73" s="1420"/>
      <c r="SKN73" s="1420"/>
      <c r="SKO73" s="868"/>
      <c r="SKP73" s="615"/>
      <c r="SKQ73" s="615"/>
      <c r="SKR73" s="615"/>
      <c r="SKS73" s="869"/>
      <c r="SKT73" s="615"/>
      <c r="SKU73" s="615"/>
      <c r="SKV73" s="615"/>
      <c r="SKW73" s="615"/>
      <c r="SKX73" s="615"/>
      <c r="SKY73" s="615"/>
      <c r="SKZ73" s="615"/>
      <c r="SLA73" s="615"/>
      <c r="SLB73" s="615"/>
      <c r="SLC73" s="1420"/>
      <c r="SLD73" s="1420"/>
      <c r="SLE73" s="1420"/>
      <c r="SLF73" s="868"/>
      <c r="SLG73" s="615"/>
      <c r="SLH73" s="615"/>
      <c r="SLI73" s="615"/>
      <c r="SLJ73" s="869"/>
      <c r="SLK73" s="615"/>
      <c r="SLL73" s="615"/>
      <c r="SLM73" s="615"/>
      <c r="SLN73" s="615"/>
      <c r="SLO73" s="615"/>
      <c r="SLP73" s="615"/>
      <c r="SLQ73" s="615"/>
      <c r="SLR73" s="615"/>
      <c r="SLS73" s="615"/>
      <c r="SLT73" s="1420"/>
      <c r="SLU73" s="1420"/>
      <c r="SLV73" s="1420"/>
      <c r="SLW73" s="868"/>
      <c r="SLX73" s="615"/>
      <c r="SLY73" s="615"/>
      <c r="SLZ73" s="615"/>
      <c r="SMA73" s="869"/>
      <c r="SMB73" s="615"/>
      <c r="SMC73" s="615"/>
      <c r="SMD73" s="615"/>
      <c r="SME73" s="615"/>
      <c r="SMF73" s="615"/>
      <c r="SMG73" s="615"/>
      <c r="SMH73" s="615"/>
      <c r="SMI73" s="615"/>
      <c r="SMJ73" s="615"/>
      <c r="SMK73" s="1420"/>
      <c r="SML73" s="1420"/>
      <c r="SMM73" s="1420"/>
      <c r="SMN73" s="868"/>
      <c r="SMO73" s="615"/>
      <c r="SMP73" s="615"/>
      <c r="SMQ73" s="615"/>
      <c r="SMR73" s="869"/>
      <c r="SMS73" s="615"/>
      <c r="SMT73" s="615"/>
      <c r="SMU73" s="615"/>
      <c r="SMV73" s="615"/>
      <c r="SMW73" s="615"/>
      <c r="SMX73" s="615"/>
      <c r="SMY73" s="615"/>
      <c r="SMZ73" s="615"/>
      <c r="SNA73" s="615"/>
      <c r="SNB73" s="1420"/>
      <c r="SNC73" s="1420"/>
      <c r="SND73" s="1420"/>
      <c r="SNE73" s="868"/>
      <c r="SNF73" s="615"/>
      <c r="SNG73" s="615"/>
      <c r="SNH73" s="615"/>
      <c r="SNI73" s="869"/>
      <c r="SNJ73" s="615"/>
      <c r="SNK73" s="615"/>
      <c r="SNL73" s="615"/>
      <c r="SNM73" s="615"/>
      <c r="SNN73" s="615"/>
      <c r="SNO73" s="615"/>
      <c r="SNP73" s="615"/>
      <c r="SNQ73" s="615"/>
      <c r="SNR73" s="615"/>
      <c r="SNS73" s="1420"/>
      <c r="SNT73" s="1420"/>
      <c r="SNU73" s="1420"/>
      <c r="SNV73" s="868"/>
      <c r="SNW73" s="615"/>
      <c r="SNX73" s="615"/>
      <c r="SNY73" s="615"/>
      <c r="SNZ73" s="869"/>
      <c r="SOA73" s="615"/>
      <c r="SOB73" s="615"/>
      <c r="SOC73" s="615"/>
      <c r="SOD73" s="615"/>
      <c r="SOE73" s="615"/>
      <c r="SOF73" s="615"/>
      <c r="SOG73" s="615"/>
      <c r="SOH73" s="615"/>
      <c r="SOI73" s="615"/>
      <c r="SOJ73" s="1420"/>
      <c r="SOK73" s="1420"/>
      <c r="SOL73" s="1420"/>
      <c r="SOM73" s="868"/>
      <c r="SON73" s="615"/>
      <c r="SOO73" s="615"/>
      <c r="SOP73" s="615"/>
      <c r="SOQ73" s="869"/>
      <c r="SOR73" s="615"/>
      <c r="SOS73" s="615"/>
      <c r="SOT73" s="615"/>
      <c r="SOU73" s="615"/>
      <c r="SOV73" s="615"/>
      <c r="SOW73" s="615"/>
      <c r="SOX73" s="615"/>
      <c r="SOY73" s="615"/>
      <c r="SOZ73" s="615"/>
      <c r="SPA73" s="1420"/>
      <c r="SPB73" s="1420"/>
      <c r="SPC73" s="1420"/>
      <c r="SPD73" s="868"/>
      <c r="SPE73" s="615"/>
      <c r="SPF73" s="615"/>
      <c r="SPG73" s="615"/>
      <c r="SPH73" s="869"/>
      <c r="SPI73" s="615"/>
      <c r="SPJ73" s="615"/>
      <c r="SPK73" s="615"/>
      <c r="SPL73" s="615"/>
      <c r="SPM73" s="615"/>
      <c r="SPN73" s="615"/>
      <c r="SPO73" s="615"/>
      <c r="SPP73" s="615"/>
      <c r="SPQ73" s="615"/>
      <c r="SPR73" s="1420"/>
      <c r="SPS73" s="1420"/>
      <c r="SPT73" s="1420"/>
      <c r="SPU73" s="868"/>
      <c r="SPV73" s="615"/>
      <c r="SPW73" s="615"/>
      <c r="SPX73" s="615"/>
      <c r="SPY73" s="869"/>
      <c r="SPZ73" s="615"/>
      <c r="SQA73" s="615"/>
      <c r="SQB73" s="615"/>
      <c r="SQC73" s="615"/>
      <c r="SQD73" s="615"/>
      <c r="SQE73" s="615"/>
      <c r="SQF73" s="615"/>
      <c r="SQG73" s="615"/>
      <c r="SQH73" s="615"/>
      <c r="SQI73" s="1420"/>
      <c r="SQJ73" s="1420"/>
      <c r="SQK73" s="1420"/>
      <c r="SQL73" s="868"/>
      <c r="SQM73" s="615"/>
      <c r="SQN73" s="615"/>
      <c r="SQO73" s="615"/>
      <c r="SQP73" s="869"/>
      <c r="SQQ73" s="615"/>
      <c r="SQR73" s="615"/>
      <c r="SQS73" s="615"/>
      <c r="SQT73" s="615"/>
      <c r="SQU73" s="615"/>
      <c r="SQV73" s="615"/>
      <c r="SQW73" s="615"/>
      <c r="SQX73" s="615"/>
      <c r="SQY73" s="615"/>
      <c r="SQZ73" s="1420"/>
      <c r="SRA73" s="1420"/>
      <c r="SRB73" s="1420"/>
      <c r="SRC73" s="868"/>
      <c r="SRD73" s="615"/>
      <c r="SRE73" s="615"/>
      <c r="SRF73" s="615"/>
      <c r="SRG73" s="869"/>
      <c r="SRH73" s="615"/>
      <c r="SRI73" s="615"/>
      <c r="SRJ73" s="615"/>
      <c r="SRK73" s="615"/>
      <c r="SRL73" s="615"/>
      <c r="SRM73" s="615"/>
      <c r="SRN73" s="615"/>
      <c r="SRO73" s="615"/>
      <c r="SRP73" s="615"/>
      <c r="SRQ73" s="1420"/>
      <c r="SRR73" s="1420"/>
      <c r="SRS73" s="1420"/>
      <c r="SRT73" s="868"/>
      <c r="SRU73" s="615"/>
      <c r="SRV73" s="615"/>
      <c r="SRW73" s="615"/>
      <c r="SRX73" s="869"/>
      <c r="SRY73" s="615"/>
      <c r="SRZ73" s="615"/>
      <c r="SSA73" s="615"/>
      <c r="SSB73" s="615"/>
      <c r="SSC73" s="615"/>
      <c r="SSD73" s="615"/>
      <c r="SSE73" s="615"/>
      <c r="SSF73" s="615"/>
      <c r="SSG73" s="615"/>
      <c r="SSH73" s="1420"/>
      <c r="SSI73" s="1420"/>
      <c r="SSJ73" s="1420"/>
      <c r="SSK73" s="868"/>
      <c r="SSL73" s="615"/>
      <c r="SSM73" s="615"/>
      <c r="SSN73" s="615"/>
      <c r="SSO73" s="869"/>
      <c r="SSP73" s="615"/>
      <c r="SSQ73" s="615"/>
      <c r="SSR73" s="615"/>
      <c r="SSS73" s="615"/>
      <c r="SST73" s="615"/>
      <c r="SSU73" s="615"/>
      <c r="SSV73" s="615"/>
      <c r="SSW73" s="615"/>
      <c r="SSX73" s="615"/>
      <c r="SSY73" s="1420"/>
      <c r="SSZ73" s="1420"/>
      <c r="STA73" s="1420"/>
      <c r="STB73" s="868"/>
      <c r="STC73" s="615"/>
      <c r="STD73" s="615"/>
      <c r="STE73" s="615"/>
      <c r="STF73" s="869"/>
      <c r="STG73" s="615"/>
      <c r="STH73" s="615"/>
      <c r="STI73" s="615"/>
      <c r="STJ73" s="615"/>
      <c r="STK73" s="615"/>
      <c r="STL73" s="615"/>
      <c r="STM73" s="615"/>
      <c r="STN73" s="615"/>
      <c r="STO73" s="615"/>
      <c r="STP73" s="1420"/>
      <c r="STQ73" s="1420"/>
      <c r="STR73" s="1420"/>
      <c r="STS73" s="868"/>
      <c r="STT73" s="615"/>
      <c r="STU73" s="615"/>
      <c r="STV73" s="615"/>
      <c r="STW73" s="869"/>
      <c r="STX73" s="615"/>
      <c r="STY73" s="615"/>
      <c r="STZ73" s="615"/>
      <c r="SUA73" s="615"/>
      <c r="SUB73" s="615"/>
      <c r="SUC73" s="615"/>
      <c r="SUD73" s="615"/>
      <c r="SUE73" s="615"/>
      <c r="SUF73" s="615"/>
      <c r="SUG73" s="1420"/>
      <c r="SUH73" s="1420"/>
      <c r="SUI73" s="1420"/>
      <c r="SUJ73" s="868"/>
      <c r="SUK73" s="615"/>
      <c r="SUL73" s="615"/>
      <c r="SUM73" s="615"/>
      <c r="SUN73" s="869"/>
      <c r="SUO73" s="615"/>
      <c r="SUP73" s="615"/>
      <c r="SUQ73" s="615"/>
      <c r="SUR73" s="615"/>
      <c r="SUS73" s="615"/>
      <c r="SUT73" s="615"/>
      <c r="SUU73" s="615"/>
      <c r="SUV73" s="615"/>
      <c r="SUW73" s="615"/>
      <c r="SUX73" s="1420"/>
      <c r="SUY73" s="1420"/>
      <c r="SUZ73" s="1420"/>
      <c r="SVA73" s="868"/>
      <c r="SVB73" s="615"/>
      <c r="SVC73" s="615"/>
      <c r="SVD73" s="615"/>
      <c r="SVE73" s="869"/>
      <c r="SVF73" s="615"/>
      <c r="SVG73" s="615"/>
      <c r="SVH73" s="615"/>
      <c r="SVI73" s="615"/>
      <c r="SVJ73" s="615"/>
      <c r="SVK73" s="615"/>
      <c r="SVL73" s="615"/>
      <c r="SVM73" s="615"/>
      <c r="SVN73" s="615"/>
      <c r="SVO73" s="1420"/>
      <c r="SVP73" s="1420"/>
      <c r="SVQ73" s="1420"/>
      <c r="SVR73" s="868"/>
      <c r="SVS73" s="615"/>
      <c r="SVT73" s="615"/>
      <c r="SVU73" s="615"/>
      <c r="SVV73" s="869"/>
      <c r="SVW73" s="615"/>
      <c r="SVX73" s="615"/>
      <c r="SVY73" s="615"/>
      <c r="SVZ73" s="615"/>
      <c r="SWA73" s="615"/>
      <c r="SWB73" s="615"/>
      <c r="SWC73" s="615"/>
      <c r="SWD73" s="615"/>
      <c r="SWE73" s="615"/>
      <c r="SWF73" s="1420"/>
      <c r="SWG73" s="1420"/>
      <c r="SWH73" s="1420"/>
      <c r="SWI73" s="868"/>
      <c r="SWJ73" s="615"/>
      <c r="SWK73" s="615"/>
      <c r="SWL73" s="615"/>
      <c r="SWM73" s="869"/>
      <c r="SWN73" s="615"/>
      <c r="SWO73" s="615"/>
      <c r="SWP73" s="615"/>
      <c r="SWQ73" s="615"/>
      <c r="SWR73" s="615"/>
      <c r="SWS73" s="615"/>
      <c r="SWT73" s="615"/>
      <c r="SWU73" s="615"/>
      <c r="SWV73" s="615"/>
      <c r="SWW73" s="1420"/>
      <c r="SWX73" s="1420"/>
      <c r="SWY73" s="1420"/>
      <c r="SWZ73" s="868"/>
      <c r="SXA73" s="615"/>
      <c r="SXB73" s="615"/>
      <c r="SXC73" s="615"/>
      <c r="SXD73" s="869"/>
      <c r="SXE73" s="615"/>
      <c r="SXF73" s="615"/>
      <c r="SXG73" s="615"/>
      <c r="SXH73" s="615"/>
      <c r="SXI73" s="615"/>
      <c r="SXJ73" s="615"/>
      <c r="SXK73" s="615"/>
      <c r="SXL73" s="615"/>
      <c r="SXM73" s="615"/>
      <c r="SXN73" s="1420"/>
      <c r="SXO73" s="1420"/>
      <c r="SXP73" s="1420"/>
      <c r="SXQ73" s="868"/>
      <c r="SXR73" s="615"/>
      <c r="SXS73" s="615"/>
      <c r="SXT73" s="615"/>
      <c r="SXU73" s="869"/>
      <c r="SXV73" s="615"/>
      <c r="SXW73" s="615"/>
      <c r="SXX73" s="615"/>
      <c r="SXY73" s="615"/>
      <c r="SXZ73" s="615"/>
      <c r="SYA73" s="615"/>
      <c r="SYB73" s="615"/>
      <c r="SYC73" s="615"/>
      <c r="SYD73" s="615"/>
      <c r="SYE73" s="1420"/>
      <c r="SYF73" s="1420"/>
      <c r="SYG73" s="1420"/>
      <c r="SYH73" s="868"/>
      <c r="SYI73" s="615"/>
      <c r="SYJ73" s="615"/>
      <c r="SYK73" s="615"/>
      <c r="SYL73" s="869"/>
      <c r="SYM73" s="615"/>
      <c r="SYN73" s="615"/>
      <c r="SYO73" s="615"/>
      <c r="SYP73" s="615"/>
      <c r="SYQ73" s="615"/>
      <c r="SYR73" s="615"/>
      <c r="SYS73" s="615"/>
      <c r="SYT73" s="615"/>
      <c r="SYU73" s="615"/>
      <c r="SYV73" s="1420"/>
      <c r="SYW73" s="1420"/>
      <c r="SYX73" s="1420"/>
      <c r="SYY73" s="868"/>
      <c r="SYZ73" s="615"/>
      <c r="SZA73" s="615"/>
      <c r="SZB73" s="615"/>
      <c r="SZC73" s="869"/>
      <c r="SZD73" s="615"/>
      <c r="SZE73" s="615"/>
      <c r="SZF73" s="615"/>
      <c r="SZG73" s="615"/>
      <c r="SZH73" s="615"/>
      <c r="SZI73" s="615"/>
      <c r="SZJ73" s="615"/>
      <c r="SZK73" s="615"/>
      <c r="SZL73" s="615"/>
      <c r="SZM73" s="1420"/>
      <c r="SZN73" s="1420"/>
      <c r="SZO73" s="1420"/>
      <c r="SZP73" s="868"/>
      <c r="SZQ73" s="615"/>
      <c r="SZR73" s="615"/>
      <c r="SZS73" s="615"/>
      <c r="SZT73" s="869"/>
      <c r="SZU73" s="615"/>
      <c r="SZV73" s="615"/>
      <c r="SZW73" s="615"/>
      <c r="SZX73" s="615"/>
      <c r="SZY73" s="615"/>
      <c r="SZZ73" s="615"/>
      <c r="TAA73" s="615"/>
      <c r="TAB73" s="615"/>
      <c r="TAC73" s="615"/>
      <c r="TAD73" s="1420"/>
      <c r="TAE73" s="1420"/>
      <c r="TAF73" s="1420"/>
      <c r="TAG73" s="868"/>
      <c r="TAH73" s="615"/>
      <c r="TAI73" s="615"/>
      <c r="TAJ73" s="615"/>
      <c r="TAK73" s="869"/>
      <c r="TAL73" s="615"/>
      <c r="TAM73" s="615"/>
      <c r="TAN73" s="615"/>
      <c r="TAO73" s="615"/>
      <c r="TAP73" s="615"/>
      <c r="TAQ73" s="615"/>
      <c r="TAR73" s="615"/>
      <c r="TAS73" s="615"/>
      <c r="TAT73" s="615"/>
      <c r="TAU73" s="1420"/>
      <c r="TAV73" s="1420"/>
      <c r="TAW73" s="1420"/>
      <c r="TAX73" s="868"/>
      <c r="TAY73" s="615"/>
      <c r="TAZ73" s="615"/>
      <c r="TBA73" s="615"/>
      <c r="TBB73" s="869"/>
      <c r="TBC73" s="615"/>
      <c r="TBD73" s="615"/>
      <c r="TBE73" s="615"/>
      <c r="TBF73" s="615"/>
      <c r="TBG73" s="615"/>
      <c r="TBH73" s="615"/>
      <c r="TBI73" s="615"/>
      <c r="TBJ73" s="615"/>
      <c r="TBK73" s="615"/>
      <c r="TBL73" s="1420"/>
      <c r="TBM73" s="1420"/>
      <c r="TBN73" s="1420"/>
      <c r="TBO73" s="868"/>
      <c r="TBP73" s="615"/>
      <c r="TBQ73" s="615"/>
      <c r="TBR73" s="615"/>
      <c r="TBS73" s="869"/>
      <c r="TBT73" s="615"/>
      <c r="TBU73" s="615"/>
      <c r="TBV73" s="615"/>
      <c r="TBW73" s="615"/>
      <c r="TBX73" s="615"/>
      <c r="TBY73" s="615"/>
      <c r="TBZ73" s="615"/>
      <c r="TCA73" s="615"/>
      <c r="TCB73" s="615"/>
      <c r="TCC73" s="1420"/>
      <c r="TCD73" s="1420"/>
      <c r="TCE73" s="1420"/>
      <c r="TCF73" s="868"/>
      <c r="TCG73" s="615"/>
      <c r="TCH73" s="615"/>
      <c r="TCI73" s="615"/>
      <c r="TCJ73" s="869"/>
      <c r="TCK73" s="615"/>
      <c r="TCL73" s="615"/>
      <c r="TCM73" s="615"/>
      <c r="TCN73" s="615"/>
      <c r="TCO73" s="615"/>
      <c r="TCP73" s="615"/>
      <c r="TCQ73" s="615"/>
      <c r="TCR73" s="615"/>
      <c r="TCS73" s="615"/>
      <c r="TCT73" s="1420"/>
      <c r="TCU73" s="1420"/>
      <c r="TCV73" s="1420"/>
      <c r="TCW73" s="868"/>
      <c r="TCX73" s="615"/>
      <c r="TCY73" s="615"/>
      <c r="TCZ73" s="615"/>
      <c r="TDA73" s="869"/>
      <c r="TDB73" s="615"/>
      <c r="TDC73" s="615"/>
      <c r="TDD73" s="615"/>
      <c r="TDE73" s="615"/>
      <c r="TDF73" s="615"/>
      <c r="TDG73" s="615"/>
      <c r="TDH73" s="615"/>
      <c r="TDI73" s="615"/>
      <c r="TDJ73" s="615"/>
      <c r="TDK73" s="1420"/>
      <c r="TDL73" s="1420"/>
      <c r="TDM73" s="1420"/>
      <c r="TDN73" s="868"/>
      <c r="TDO73" s="615"/>
      <c r="TDP73" s="615"/>
      <c r="TDQ73" s="615"/>
      <c r="TDR73" s="869"/>
      <c r="TDS73" s="615"/>
      <c r="TDT73" s="615"/>
      <c r="TDU73" s="615"/>
      <c r="TDV73" s="615"/>
      <c r="TDW73" s="615"/>
      <c r="TDX73" s="615"/>
      <c r="TDY73" s="615"/>
      <c r="TDZ73" s="615"/>
      <c r="TEA73" s="615"/>
      <c r="TEB73" s="1420"/>
      <c r="TEC73" s="1420"/>
      <c r="TED73" s="1420"/>
      <c r="TEE73" s="868"/>
      <c r="TEF73" s="615"/>
      <c r="TEG73" s="615"/>
      <c r="TEH73" s="615"/>
      <c r="TEI73" s="869"/>
      <c r="TEJ73" s="615"/>
      <c r="TEK73" s="615"/>
      <c r="TEL73" s="615"/>
      <c r="TEM73" s="615"/>
      <c r="TEN73" s="615"/>
      <c r="TEO73" s="615"/>
      <c r="TEP73" s="615"/>
      <c r="TEQ73" s="615"/>
      <c r="TER73" s="615"/>
      <c r="TES73" s="1420"/>
      <c r="TET73" s="1420"/>
      <c r="TEU73" s="1420"/>
      <c r="TEV73" s="868"/>
      <c r="TEW73" s="615"/>
      <c r="TEX73" s="615"/>
      <c r="TEY73" s="615"/>
      <c r="TEZ73" s="869"/>
      <c r="TFA73" s="615"/>
      <c r="TFB73" s="615"/>
      <c r="TFC73" s="615"/>
      <c r="TFD73" s="615"/>
      <c r="TFE73" s="615"/>
      <c r="TFF73" s="615"/>
      <c r="TFG73" s="615"/>
      <c r="TFH73" s="615"/>
      <c r="TFI73" s="615"/>
      <c r="TFJ73" s="1420"/>
      <c r="TFK73" s="1420"/>
      <c r="TFL73" s="1420"/>
      <c r="TFM73" s="868"/>
      <c r="TFN73" s="615"/>
      <c r="TFO73" s="615"/>
      <c r="TFP73" s="615"/>
      <c r="TFQ73" s="869"/>
      <c r="TFR73" s="615"/>
      <c r="TFS73" s="615"/>
      <c r="TFT73" s="615"/>
      <c r="TFU73" s="615"/>
      <c r="TFV73" s="615"/>
      <c r="TFW73" s="615"/>
      <c r="TFX73" s="615"/>
      <c r="TFY73" s="615"/>
      <c r="TFZ73" s="615"/>
      <c r="TGA73" s="1420"/>
      <c r="TGB73" s="1420"/>
      <c r="TGC73" s="1420"/>
      <c r="TGD73" s="868"/>
      <c r="TGE73" s="615"/>
      <c r="TGF73" s="615"/>
      <c r="TGG73" s="615"/>
      <c r="TGH73" s="869"/>
      <c r="TGI73" s="615"/>
      <c r="TGJ73" s="615"/>
      <c r="TGK73" s="615"/>
      <c r="TGL73" s="615"/>
      <c r="TGM73" s="615"/>
      <c r="TGN73" s="615"/>
      <c r="TGO73" s="615"/>
      <c r="TGP73" s="615"/>
      <c r="TGQ73" s="615"/>
      <c r="TGR73" s="1420"/>
      <c r="TGS73" s="1420"/>
      <c r="TGT73" s="1420"/>
      <c r="TGU73" s="868"/>
      <c r="TGV73" s="615"/>
      <c r="TGW73" s="615"/>
      <c r="TGX73" s="615"/>
      <c r="TGY73" s="869"/>
      <c r="TGZ73" s="615"/>
      <c r="THA73" s="615"/>
      <c r="THB73" s="615"/>
      <c r="THC73" s="615"/>
      <c r="THD73" s="615"/>
      <c r="THE73" s="615"/>
      <c r="THF73" s="615"/>
      <c r="THG73" s="615"/>
      <c r="THH73" s="615"/>
      <c r="THI73" s="1420"/>
      <c r="THJ73" s="1420"/>
      <c r="THK73" s="1420"/>
      <c r="THL73" s="868"/>
      <c r="THM73" s="615"/>
      <c r="THN73" s="615"/>
      <c r="THO73" s="615"/>
      <c r="THP73" s="869"/>
      <c r="THQ73" s="615"/>
      <c r="THR73" s="615"/>
      <c r="THS73" s="615"/>
      <c r="THT73" s="615"/>
      <c r="THU73" s="615"/>
      <c r="THV73" s="615"/>
      <c r="THW73" s="615"/>
      <c r="THX73" s="615"/>
      <c r="THY73" s="615"/>
      <c r="THZ73" s="1420"/>
      <c r="TIA73" s="1420"/>
      <c r="TIB73" s="1420"/>
      <c r="TIC73" s="868"/>
      <c r="TID73" s="615"/>
      <c r="TIE73" s="615"/>
      <c r="TIF73" s="615"/>
      <c r="TIG73" s="869"/>
      <c r="TIH73" s="615"/>
      <c r="TII73" s="615"/>
      <c r="TIJ73" s="615"/>
      <c r="TIK73" s="615"/>
      <c r="TIL73" s="615"/>
      <c r="TIM73" s="615"/>
      <c r="TIN73" s="615"/>
      <c r="TIO73" s="615"/>
      <c r="TIP73" s="615"/>
      <c r="TIQ73" s="1420"/>
      <c r="TIR73" s="1420"/>
      <c r="TIS73" s="1420"/>
      <c r="TIT73" s="868"/>
      <c r="TIU73" s="615"/>
      <c r="TIV73" s="615"/>
      <c r="TIW73" s="615"/>
      <c r="TIX73" s="869"/>
      <c r="TIY73" s="615"/>
      <c r="TIZ73" s="615"/>
      <c r="TJA73" s="615"/>
      <c r="TJB73" s="615"/>
      <c r="TJC73" s="615"/>
      <c r="TJD73" s="615"/>
      <c r="TJE73" s="615"/>
      <c r="TJF73" s="615"/>
      <c r="TJG73" s="615"/>
      <c r="TJH73" s="1420"/>
      <c r="TJI73" s="1420"/>
      <c r="TJJ73" s="1420"/>
      <c r="TJK73" s="868"/>
      <c r="TJL73" s="615"/>
      <c r="TJM73" s="615"/>
      <c r="TJN73" s="615"/>
      <c r="TJO73" s="869"/>
      <c r="TJP73" s="615"/>
      <c r="TJQ73" s="615"/>
      <c r="TJR73" s="615"/>
      <c r="TJS73" s="615"/>
      <c r="TJT73" s="615"/>
      <c r="TJU73" s="615"/>
      <c r="TJV73" s="615"/>
      <c r="TJW73" s="615"/>
      <c r="TJX73" s="615"/>
      <c r="TJY73" s="1420"/>
      <c r="TJZ73" s="1420"/>
      <c r="TKA73" s="1420"/>
      <c r="TKB73" s="868"/>
      <c r="TKC73" s="615"/>
      <c r="TKD73" s="615"/>
      <c r="TKE73" s="615"/>
      <c r="TKF73" s="869"/>
      <c r="TKG73" s="615"/>
      <c r="TKH73" s="615"/>
      <c r="TKI73" s="615"/>
      <c r="TKJ73" s="615"/>
      <c r="TKK73" s="615"/>
      <c r="TKL73" s="615"/>
      <c r="TKM73" s="615"/>
      <c r="TKN73" s="615"/>
      <c r="TKO73" s="615"/>
      <c r="TKP73" s="1420"/>
      <c r="TKQ73" s="1420"/>
      <c r="TKR73" s="1420"/>
      <c r="TKS73" s="868"/>
      <c r="TKT73" s="615"/>
      <c r="TKU73" s="615"/>
      <c r="TKV73" s="615"/>
      <c r="TKW73" s="869"/>
      <c r="TKX73" s="615"/>
      <c r="TKY73" s="615"/>
      <c r="TKZ73" s="615"/>
      <c r="TLA73" s="615"/>
      <c r="TLB73" s="615"/>
      <c r="TLC73" s="615"/>
      <c r="TLD73" s="615"/>
      <c r="TLE73" s="615"/>
      <c r="TLF73" s="615"/>
      <c r="TLG73" s="1420"/>
      <c r="TLH73" s="1420"/>
      <c r="TLI73" s="1420"/>
      <c r="TLJ73" s="868"/>
      <c r="TLK73" s="615"/>
      <c r="TLL73" s="615"/>
      <c r="TLM73" s="615"/>
      <c r="TLN73" s="869"/>
      <c r="TLO73" s="615"/>
      <c r="TLP73" s="615"/>
      <c r="TLQ73" s="615"/>
      <c r="TLR73" s="615"/>
      <c r="TLS73" s="615"/>
      <c r="TLT73" s="615"/>
      <c r="TLU73" s="615"/>
      <c r="TLV73" s="615"/>
      <c r="TLW73" s="615"/>
      <c r="TLX73" s="1420"/>
      <c r="TLY73" s="1420"/>
      <c r="TLZ73" s="1420"/>
      <c r="TMA73" s="868"/>
      <c r="TMB73" s="615"/>
      <c r="TMC73" s="615"/>
      <c r="TMD73" s="615"/>
      <c r="TME73" s="869"/>
      <c r="TMF73" s="615"/>
      <c r="TMG73" s="615"/>
      <c r="TMH73" s="615"/>
      <c r="TMI73" s="615"/>
      <c r="TMJ73" s="615"/>
      <c r="TMK73" s="615"/>
      <c r="TML73" s="615"/>
      <c r="TMM73" s="615"/>
      <c r="TMN73" s="615"/>
      <c r="TMO73" s="1420"/>
      <c r="TMP73" s="1420"/>
      <c r="TMQ73" s="1420"/>
      <c r="TMR73" s="868"/>
      <c r="TMS73" s="615"/>
      <c r="TMT73" s="615"/>
      <c r="TMU73" s="615"/>
      <c r="TMV73" s="869"/>
      <c r="TMW73" s="615"/>
      <c r="TMX73" s="615"/>
      <c r="TMY73" s="615"/>
      <c r="TMZ73" s="615"/>
      <c r="TNA73" s="615"/>
      <c r="TNB73" s="615"/>
      <c r="TNC73" s="615"/>
      <c r="TND73" s="615"/>
      <c r="TNE73" s="615"/>
      <c r="TNF73" s="1420"/>
      <c r="TNG73" s="1420"/>
      <c r="TNH73" s="1420"/>
      <c r="TNI73" s="868"/>
      <c r="TNJ73" s="615"/>
      <c r="TNK73" s="615"/>
      <c r="TNL73" s="615"/>
      <c r="TNM73" s="869"/>
      <c r="TNN73" s="615"/>
      <c r="TNO73" s="615"/>
      <c r="TNP73" s="615"/>
      <c r="TNQ73" s="615"/>
      <c r="TNR73" s="615"/>
      <c r="TNS73" s="615"/>
      <c r="TNT73" s="615"/>
      <c r="TNU73" s="615"/>
      <c r="TNV73" s="615"/>
      <c r="TNW73" s="1420"/>
      <c r="TNX73" s="1420"/>
      <c r="TNY73" s="1420"/>
      <c r="TNZ73" s="868"/>
      <c r="TOA73" s="615"/>
      <c r="TOB73" s="615"/>
      <c r="TOC73" s="615"/>
      <c r="TOD73" s="869"/>
      <c r="TOE73" s="615"/>
      <c r="TOF73" s="615"/>
      <c r="TOG73" s="615"/>
      <c r="TOH73" s="615"/>
      <c r="TOI73" s="615"/>
      <c r="TOJ73" s="615"/>
      <c r="TOK73" s="615"/>
      <c r="TOL73" s="615"/>
      <c r="TOM73" s="615"/>
      <c r="TON73" s="1420"/>
      <c r="TOO73" s="1420"/>
      <c r="TOP73" s="1420"/>
      <c r="TOQ73" s="868"/>
      <c r="TOR73" s="615"/>
      <c r="TOS73" s="615"/>
      <c r="TOT73" s="615"/>
      <c r="TOU73" s="869"/>
      <c r="TOV73" s="615"/>
      <c r="TOW73" s="615"/>
      <c r="TOX73" s="615"/>
      <c r="TOY73" s="615"/>
      <c r="TOZ73" s="615"/>
      <c r="TPA73" s="615"/>
      <c r="TPB73" s="615"/>
      <c r="TPC73" s="615"/>
      <c r="TPD73" s="615"/>
      <c r="TPE73" s="1420"/>
      <c r="TPF73" s="1420"/>
      <c r="TPG73" s="1420"/>
      <c r="TPH73" s="868"/>
      <c r="TPI73" s="615"/>
      <c r="TPJ73" s="615"/>
      <c r="TPK73" s="615"/>
      <c r="TPL73" s="869"/>
      <c r="TPM73" s="615"/>
      <c r="TPN73" s="615"/>
      <c r="TPO73" s="615"/>
      <c r="TPP73" s="615"/>
      <c r="TPQ73" s="615"/>
      <c r="TPR73" s="615"/>
      <c r="TPS73" s="615"/>
      <c r="TPT73" s="615"/>
      <c r="TPU73" s="615"/>
      <c r="TPV73" s="1420"/>
      <c r="TPW73" s="1420"/>
      <c r="TPX73" s="1420"/>
      <c r="TPY73" s="868"/>
      <c r="TPZ73" s="615"/>
      <c r="TQA73" s="615"/>
      <c r="TQB73" s="615"/>
      <c r="TQC73" s="869"/>
      <c r="TQD73" s="615"/>
      <c r="TQE73" s="615"/>
      <c r="TQF73" s="615"/>
      <c r="TQG73" s="615"/>
      <c r="TQH73" s="615"/>
      <c r="TQI73" s="615"/>
      <c r="TQJ73" s="615"/>
      <c r="TQK73" s="615"/>
      <c r="TQL73" s="615"/>
      <c r="TQM73" s="1420"/>
      <c r="TQN73" s="1420"/>
      <c r="TQO73" s="1420"/>
      <c r="TQP73" s="868"/>
      <c r="TQQ73" s="615"/>
      <c r="TQR73" s="615"/>
      <c r="TQS73" s="615"/>
      <c r="TQT73" s="869"/>
      <c r="TQU73" s="615"/>
      <c r="TQV73" s="615"/>
      <c r="TQW73" s="615"/>
      <c r="TQX73" s="615"/>
      <c r="TQY73" s="615"/>
      <c r="TQZ73" s="615"/>
      <c r="TRA73" s="615"/>
      <c r="TRB73" s="615"/>
      <c r="TRC73" s="615"/>
      <c r="TRD73" s="1420"/>
      <c r="TRE73" s="1420"/>
      <c r="TRF73" s="1420"/>
      <c r="TRG73" s="868"/>
      <c r="TRH73" s="615"/>
      <c r="TRI73" s="615"/>
      <c r="TRJ73" s="615"/>
      <c r="TRK73" s="869"/>
      <c r="TRL73" s="615"/>
      <c r="TRM73" s="615"/>
      <c r="TRN73" s="615"/>
      <c r="TRO73" s="615"/>
      <c r="TRP73" s="615"/>
      <c r="TRQ73" s="615"/>
      <c r="TRR73" s="615"/>
      <c r="TRS73" s="615"/>
      <c r="TRT73" s="615"/>
      <c r="TRU73" s="1420"/>
      <c r="TRV73" s="1420"/>
      <c r="TRW73" s="1420"/>
      <c r="TRX73" s="868"/>
      <c r="TRY73" s="615"/>
      <c r="TRZ73" s="615"/>
      <c r="TSA73" s="615"/>
      <c r="TSB73" s="869"/>
      <c r="TSC73" s="615"/>
      <c r="TSD73" s="615"/>
      <c r="TSE73" s="615"/>
      <c r="TSF73" s="615"/>
      <c r="TSG73" s="615"/>
      <c r="TSH73" s="615"/>
      <c r="TSI73" s="615"/>
      <c r="TSJ73" s="615"/>
      <c r="TSK73" s="615"/>
      <c r="TSL73" s="1420"/>
      <c r="TSM73" s="1420"/>
      <c r="TSN73" s="1420"/>
      <c r="TSO73" s="868"/>
      <c r="TSP73" s="615"/>
      <c r="TSQ73" s="615"/>
      <c r="TSR73" s="615"/>
      <c r="TSS73" s="869"/>
      <c r="TST73" s="615"/>
      <c r="TSU73" s="615"/>
      <c r="TSV73" s="615"/>
      <c r="TSW73" s="615"/>
      <c r="TSX73" s="615"/>
      <c r="TSY73" s="615"/>
      <c r="TSZ73" s="615"/>
      <c r="TTA73" s="615"/>
      <c r="TTB73" s="615"/>
      <c r="TTC73" s="1420"/>
      <c r="TTD73" s="1420"/>
      <c r="TTE73" s="1420"/>
      <c r="TTF73" s="868"/>
      <c r="TTG73" s="615"/>
      <c r="TTH73" s="615"/>
      <c r="TTI73" s="615"/>
      <c r="TTJ73" s="869"/>
      <c r="TTK73" s="615"/>
      <c r="TTL73" s="615"/>
      <c r="TTM73" s="615"/>
      <c r="TTN73" s="615"/>
      <c r="TTO73" s="615"/>
      <c r="TTP73" s="615"/>
      <c r="TTQ73" s="615"/>
      <c r="TTR73" s="615"/>
      <c r="TTS73" s="615"/>
      <c r="TTT73" s="1420"/>
      <c r="TTU73" s="1420"/>
      <c r="TTV73" s="1420"/>
      <c r="TTW73" s="868"/>
      <c r="TTX73" s="615"/>
      <c r="TTY73" s="615"/>
      <c r="TTZ73" s="615"/>
      <c r="TUA73" s="869"/>
      <c r="TUB73" s="615"/>
      <c r="TUC73" s="615"/>
      <c r="TUD73" s="615"/>
      <c r="TUE73" s="615"/>
      <c r="TUF73" s="615"/>
      <c r="TUG73" s="615"/>
      <c r="TUH73" s="615"/>
      <c r="TUI73" s="615"/>
      <c r="TUJ73" s="615"/>
      <c r="TUK73" s="1420"/>
      <c r="TUL73" s="1420"/>
      <c r="TUM73" s="1420"/>
      <c r="TUN73" s="868"/>
      <c r="TUO73" s="615"/>
      <c r="TUP73" s="615"/>
      <c r="TUQ73" s="615"/>
      <c r="TUR73" s="869"/>
      <c r="TUS73" s="615"/>
      <c r="TUT73" s="615"/>
      <c r="TUU73" s="615"/>
      <c r="TUV73" s="615"/>
      <c r="TUW73" s="615"/>
      <c r="TUX73" s="615"/>
      <c r="TUY73" s="615"/>
      <c r="TUZ73" s="615"/>
      <c r="TVA73" s="615"/>
      <c r="TVB73" s="1420"/>
      <c r="TVC73" s="1420"/>
      <c r="TVD73" s="1420"/>
      <c r="TVE73" s="868"/>
      <c r="TVF73" s="615"/>
      <c r="TVG73" s="615"/>
      <c r="TVH73" s="615"/>
      <c r="TVI73" s="869"/>
      <c r="TVJ73" s="615"/>
      <c r="TVK73" s="615"/>
      <c r="TVL73" s="615"/>
      <c r="TVM73" s="615"/>
      <c r="TVN73" s="615"/>
      <c r="TVO73" s="615"/>
      <c r="TVP73" s="615"/>
      <c r="TVQ73" s="615"/>
      <c r="TVR73" s="615"/>
      <c r="TVS73" s="1420"/>
      <c r="TVT73" s="1420"/>
      <c r="TVU73" s="1420"/>
      <c r="TVV73" s="868"/>
      <c r="TVW73" s="615"/>
      <c r="TVX73" s="615"/>
      <c r="TVY73" s="615"/>
      <c r="TVZ73" s="869"/>
      <c r="TWA73" s="615"/>
      <c r="TWB73" s="615"/>
      <c r="TWC73" s="615"/>
      <c r="TWD73" s="615"/>
      <c r="TWE73" s="615"/>
      <c r="TWF73" s="615"/>
      <c r="TWG73" s="615"/>
      <c r="TWH73" s="615"/>
      <c r="TWI73" s="615"/>
      <c r="TWJ73" s="1420"/>
      <c r="TWK73" s="1420"/>
      <c r="TWL73" s="1420"/>
      <c r="TWM73" s="868"/>
      <c r="TWN73" s="615"/>
      <c r="TWO73" s="615"/>
      <c r="TWP73" s="615"/>
      <c r="TWQ73" s="869"/>
      <c r="TWR73" s="615"/>
      <c r="TWS73" s="615"/>
      <c r="TWT73" s="615"/>
      <c r="TWU73" s="615"/>
      <c r="TWV73" s="615"/>
      <c r="TWW73" s="615"/>
      <c r="TWX73" s="615"/>
      <c r="TWY73" s="615"/>
      <c r="TWZ73" s="615"/>
      <c r="TXA73" s="1420"/>
      <c r="TXB73" s="1420"/>
      <c r="TXC73" s="1420"/>
      <c r="TXD73" s="868"/>
      <c r="TXE73" s="615"/>
      <c r="TXF73" s="615"/>
      <c r="TXG73" s="615"/>
      <c r="TXH73" s="869"/>
      <c r="TXI73" s="615"/>
      <c r="TXJ73" s="615"/>
      <c r="TXK73" s="615"/>
      <c r="TXL73" s="615"/>
      <c r="TXM73" s="615"/>
      <c r="TXN73" s="615"/>
      <c r="TXO73" s="615"/>
      <c r="TXP73" s="615"/>
      <c r="TXQ73" s="615"/>
      <c r="TXR73" s="1420"/>
      <c r="TXS73" s="1420"/>
      <c r="TXT73" s="1420"/>
      <c r="TXU73" s="868"/>
      <c r="TXV73" s="615"/>
      <c r="TXW73" s="615"/>
      <c r="TXX73" s="615"/>
      <c r="TXY73" s="869"/>
      <c r="TXZ73" s="615"/>
      <c r="TYA73" s="615"/>
      <c r="TYB73" s="615"/>
      <c r="TYC73" s="615"/>
      <c r="TYD73" s="615"/>
      <c r="TYE73" s="615"/>
      <c r="TYF73" s="615"/>
      <c r="TYG73" s="615"/>
      <c r="TYH73" s="615"/>
      <c r="TYI73" s="1420"/>
      <c r="TYJ73" s="1420"/>
      <c r="TYK73" s="1420"/>
      <c r="TYL73" s="868"/>
      <c r="TYM73" s="615"/>
      <c r="TYN73" s="615"/>
      <c r="TYO73" s="615"/>
      <c r="TYP73" s="869"/>
      <c r="TYQ73" s="615"/>
      <c r="TYR73" s="615"/>
      <c r="TYS73" s="615"/>
      <c r="TYT73" s="615"/>
      <c r="TYU73" s="615"/>
      <c r="TYV73" s="615"/>
      <c r="TYW73" s="615"/>
      <c r="TYX73" s="615"/>
      <c r="TYY73" s="615"/>
      <c r="TYZ73" s="1420"/>
      <c r="TZA73" s="1420"/>
      <c r="TZB73" s="1420"/>
      <c r="TZC73" s="868"/>
      <c r="TZD73" s="615"/>
      <c r="TZE73" s="615"/>
      <c r="TZF73" s="615"/>
      <c r="TZG73" s="869"/>
      <c r="TZH73" s="615"/>
      <c r="TZI73" s="615"/>
      <c r="TZJ73" s="615"/>
      <c r="TZK73" s="615"/>
      <c r="TZL73" s="615"/>
      <c r="TZM73" s="615"/>
      <c r="TZN73" s="615"/>
      <c r="TZO73" s="615"/>
      <c r="TZP73" s="615"/>
      <c r="TZQ73" s="1420"/>
      <c r="TZR73" s="1420"/>
      <c r="TZS73" s="1420"/>
      <c r="TZT73" s="868"/>
      <c r="TZU73" s="615"/>
      <c r="TZV73" s="615"/>
      <c r="TZW73" s="615"/>
      <c r="TZX73" s="869"/>
      <c r="TZY73" s="615"/>
      <c r="TZZ73" s="615"/>
      <c r="UAA73" s="615"/>
      <c r="UAB73" s="615"/>
      <c r="UAC73" s="615"/>
      <c r="UAD73" s="615"/>
      <c r="UAE73" s="615"/>
      <c r="UAF73" s="615"/>
      <c r="UAG73" s="615"/>
      <c r="UAH73" s="1420"/>
      <c r="UAI73" s="1420"/>
      <c r="UAJ73" s="1420"/>
      <c r="UAK73" s="868"/>
      <c r="UAL73" s="615"/>
      <c r="UAM73" s="615"/>
      <c r="UAN73" s="615"/>
      <c r="UAO73" s="869"/>
      <c r="UAP73" s="615"/>
      <c r="UAQ73" s="615"/>
      <c r="UAR73" s="615"/>
      <c r="UAS73" s="615"/>
      <c r="UAT73" s="615"/>
      <c r="UAU73" s="615"/>
      <c r="UAV73" s="615"/>
      <c r="UAW73" s="615"/>
      <c r="UAX73" s="615"/>
      <c r="UAY73" s="1420"/>
      <c r="UAZ73" s="1420"/>
      <c r="UBA73" s="1420"/>
      <c r="UBB73" s="868"/>
      <c r="UBC73" s="615"/>
      <c r="UBD73" s="615"/>
      <c r="UBE73" s="615"/>
      <c r="UBF73" s="869"/>
      <c r="UBG73" s="615"/>
      <c r="UBH73" s="615"/>
      <c r="UBI73" s="615"/>
      <c r="UBJ73" s="615"/>
      <c r="UBK73" s="615"/>
      <c r="UBL73" s="615"/>
      <c r="UBM73" s="615"/>
      <c r="UBN73" s="615"/>
      <c r="UBO73" s="615"/>
      <c r="UBP73" s="1420"/>
      <c r="UBQ73" s="1420"/>
      <c r="UBR73" s="1420"/>
      <c r="UBS73" s="868"/>
      <c r="UBT73" s="615"/>
      <c r="UBU73" s="615"/>
      <c r="UBV73" s="615"/>
      <c r="UBW73" s="869"/>
      <c r="UBX73" s="615"/>
      <c r="UBY73" s="615"/>
      <c r="UBZ73" s="615"/>
      <c r="UCA73" s="615"/>
      <c r="UCB73" s="615"/>
      <c r="UCC73" s="615"/>
      <c r="UCD73" s="615"/>
      <c r="UCE73" s="615"/>
      <c r="UCF73" s="615"/>
      <c r="UCG73" s="1420"/>
      <c r="UCH73" s="1420"/>
      <c r="UCI73" s="1420"/>
      <c r="UCJ73" s="868"/>
      <c r="UCK73" s="615"/>
      <c r="UCL73" s="615"/>
      <c r="UCM73" s="615"/>
      <c r="UCN73" s="869"/>
      <c r="UCO73" s="615"/>
      <c r="UCP73" s="615"/>
      <c r="UCQ73" s="615"/>
      <c r="UCR73" s="615"/>
      <c r="UCS73" s="615"/>
      <c r="UCT73" s="615"/>
      <c r="UCU73" s="615"/>
      <c r="UCV73" s="615"/>
      <c r="UCW73" s="615"/>
      <c r="UCX73" s="1420"/>
      <c r="UCY73" s="1420"/>
      <c r="UCZ73" s="1420"/>
      <c r="UDA73" s="868"/>
      <c r="UDB73" s="615"/>
      <c r="UDC73" s="615"/>
      <c r="UDD73" s="615"/>
      <c r="UDE73" s="869"/>
      <c r="UDF73" s="615"/>
      <c r="UDG73" s="615"/>
      <c r="UDH73" s="615"/>
      <c r="UDI73" s="615"/>
      <c r="UDJ73" s="615"/>
      <c r="UDK73" s="615"/>
      <c r="UDL73" s="615"/>
      <c r="UDM73" s="615"/>
      <c r="UDN73" s="615"/>
      <c r="UDO73" s="1420"/>
      <c r="UDP73" s="1420"/>
      <c r="UDQ73" s="1420"/>
      <c r="UDR73" s="868"/>
      <c r="UDS73" s="615"/>
      <c r="UDT73" s="615"/>
      <c r="UDU73" s="615"/>
      <c r="UDV73" s="869"/>
      <c r="UDW73" s="615"/>
      <c r="UDX73" s="615"/>
      <c r="UDY73" s="615"/>
      <c r="UDZ73" s="615"/>
      <c r="UEA73" s="615"/>
      <c r="UEB73" s="615"/>
      <c r="UEC73" s="615"/>
      <c r="UED73" s="615"/>
      <c r="UEE73" s="615"/>
      <c r="UEF73" s="1420"/>
      <c r="UEG73" s="1420"/>
      <c r="UEH73" s="1420"/>
      <c r="UEI73" s="868"/>
      <c r="UEJ73" s="615"/>
      <c r="UEK73" s="615"/>
      <c r="UEL73" s="615"/>
      <c r="UEM73" s="869"/>
      <c r="UEN73" s="615"/>
      <c r="UEO73" s="615"/>
      <c r="UEP73" s="615"/>
      <c r="UEQ73" s="615"/>
      <c r="UER73" s="615"/>
      <c r="UES73" s="615"/>
      <c r="UET73" s="615"/>
      <c r="UEU73" s="615"/>
      <c r="UEV73" s="615"/>
      <c r="UEW73" s="1420"/>
      <c r="UEX73" s="1420"/>
      <c r="UEY73" s="1420"/>
      <c r="UEZ73" s="868"/>
      <c r="UFA73" s="615"/>
      <c r="UFB73" s="615"/>
      <c r="UFC73" s="615"/>
      <c r="UFD73" s="869"/>
      <c r="UFE73" s="615"/>
      <c r="UFF73" s="615"/>
      <c r="UFG73" s="615"/>
      <c r="UFH73" s="615"/>
      <c r="UFI73" s="615"/>
      <c r="UFJ73" s="615"/>
      <c r="UFK73" s="615"/>
      <c r="UFL73" s="615"/>
      <c r="UFM73" s="615"/>
      <c r="UFN73" s="1420"/>
      <c r="UFO73" s="1420"/>
      <c r="UFP73" s="1420"/>
      <c r="UFQ73" s="868"/>
      <c r="UFR73" s="615"/>
      <c r="UFS73" s="615"/>
      <c r="UFT73" s="615"/>
      <c r="UFU73" s="869"/>
      <c r="UFV73" s="615"/>
      <c r="UFW73" s="615"/>
      <c r="UFX73" s="615"/>
      <c r="UFY73" s="615"/>
      <c r="UFZ73" s="615"/>
      <c r="UGA73" s="615"/>
      <c r="UGB73" s="615"/>
      <c r="UGC73" s="615"/>
      <c r="UGD73" s="615"/>
      <c r="UGE73" s="1420"/>
      <c r="UGF73" s="1420"/>
      <c r="UGG73" s="1420"/>
      <c r="UGH73" s="868"/>
      <c r="UGI73" s="615"/>
      <c r="UGJ73" s="615"/>
      <c r="UGK73" s="615"/>
      <c r="UGL73" s="869"/>
      <c r="UGM73" s="615"/>
      <c r="UGN73" s="615"/>
      <c r="UGO73" s="615"/>
      <c r="UGP73" s="615"/>
      <c r="UGQ73" s="615"/>
      <c r="UGR73" s="615"/>
      <c r="UGS73" s="615"/>
      <c r="UGT73" s="615"/>
      <c r="UGU73" s="615"/>
      <c r="UGV73" s="1420"/>
      <c r="UGW73" s="1420"/>
      <c r="UGX73" s="1420"/>
      <c r="UGY73" s="868"/>
      <c r="UGZ73" s="615"/>
      <c r="UHA73" s="615"/>
      <c r="UHB73" s="615"/>
      <c r="UHC73" s="869"/>
      <c r="UHD73" s="615"/>
      <c r="UHE73" s="615"/>
      <c r="UHF73" s="615"/>
      <c r="UHG73" s="615"/>
      <c r="UHH73" s="615"/>
      <c r="UHI73" s="615"/>
      <c r="UHJ73" s="615"/>
      <c r="UHK73" s="615"/>
      <c r="UHL73" s="615"/>
      <c r="UHM73" s="1420"/>
      <c r="UHN73" s="1420"/>
      <c r="UHO73" s="1420"/>
      <c r="UHP73" s="868"/>
      <c r="UHQ73" s="615"/>
      <c r="UHR73" s="615"/>
      <c r="UHS73" s="615"/>
      <c r="UHT73" s="869"/>
      <c r="UHU73" s="615"/>
      <c r="UHV73" s="615"/>
      <c r="UHW73" s="615"/>
      <c r="UHX73" s="615"/>
      <c r="UHY73" s="615"/>
      <c r="UHZ73" s="615"/>
      <c r="UIA73" s="615"/>
      <c r="UIB73" s="615"/>
      <c r="UIC73" s="615"/>
      <c r="UID73" s="1420"/>
      <c r="UIE73" s="1420"/>
      <c r="UIF73" s="1420"/>
      <c r="UIG73" s="868"/>
      <c r="UIH73" s="615"/>
      <c r="UII73" s="615"/>
      <c r="UIJ73" s="615"/>
      <c r="UIK73" s="869"/>
      <c r="UIL73" s="615"/>
      <c r="UIM73" s="615"/>
      <c r="UIN73" s="615"/>
      <c r="UIO73" s="615"/>
      <c r="UIP73" s="615"/>
      <c r="UIQ73" s="615"/>
      <c r="UIR73" s="615"/>
      <c r="UIS73" s="615"/>
      <c r="UIT73" s="615"/>
      <c r="UIU73" s="1420"/>
      <c r="UIV73" s="1420"/>
      <c r="UIW73" s="1420"/>
      <c r="UIX73" s="868"/>
      <c r="UIY73" s="615"/>
      <c r="UIZ73" s="615"/>
      <c r="UJA73" s="615"/>
      <c r="UJB73" s="869"/>
      <c r="UJC73" s="615"/>
      <c r="UJD73" s="615"/>
      <c r="UJE73" s="615"/>
      <c r="UJF73" s="615"/>
      <c r="UJG73" s="615"/>
      <c r="UJH73" s="615"/>
      <c r="UJI73" s="615"/>
      <c r="UJJ73" s="615"/>
      <c r="UJK73" s="615"/>
      <c r="UJL73" s="1420"/>
      <c r="UJM73" s="1420"/>
      <c r="UJN73" s="1420"/>
      <c r="UJO73" s="868"/>
      <c r="UJP73" s="615"/>
      <c r="UJQ73" s="615"/>
      <c r="UJR73" s="615"/>
      <c r="UJS73" s="869"/>
      <c r="UJT73" s="615"/>
      <c r="UJU73" s="615"/>
      <c r="UJV73" s="615"/>
      <c r="UJW73" s="615"/>
      <c r="UJX73" s="615"/>
      <c r="UJY73" s="615"/>
      <c r="UJZ73" s="615"/>
      <c r="UKA73" s="615"/>
      <c r="UKB73" s="615"/>
      <c r="UKC73" s="1420"/>
      <c r="UKD73" s="1420"/>
      <c r="UKE73" s="1420"/>
      <c r="UKF73" s="868"/>
      <c r="UKG73" s="615"/>
      <c r="UKH73" s="615"/>
      <c r="UKI73" s="615"/>
      <c r="UKJ73" s="869"/>
      <c r="UKK73" s="615"/>
      <c r="UKL73" s="615"/>
      <c r="UKM73" s="615"/>
      <c r="UKN73" s="615"/>
      <c r="UKO73" s="615"/>
      <c r="UKP73" s="615"/>
      <c r="UKQ73" s="615"/>
      <c r="UKR73" s="615"/>
      <c r="UKS73" s="615"/>
      <c r="UKT73" s="1420"/>
      <c r="UKU73" s="1420"/>
      <c r="UKV73" s="1420"/>
      <c r="UKW73" s="868"/>
      <c r="UKX73" s="615"/>
      <c r="UKY73" s="615"/>
      <c r="UKZ73" s="615"/>
      <c r="ULA73" s="869"/>
      <c r="ULB73" s="615"/>
      <c r="ULC73" s="615"/>
      <c r="ULD73" s="615"/>
      <c r="ULE73" s="615"/>
      <c r="ULF73" s="615"/>
      <c r="ULG73" s="615"/>
      <c r="ULH73" s="615"/>
      <c r="ULI73" s="615"/>
      <c r="ULJ73" s="615"/>
      <c r="ULK73" s="1420"/>
      <c r="ULL73" s="1420"/>
      <c r="ULM73" s="1420"/>
      <c r="ULN73" s="868"/>
      <c r="ULO73" s="615"/>
      <c r="ULP73" s="615"/>
      <c r="ULQ73" s="615"/>
      <c r="ULR73" s="869"/>
      <c r="ULS73" s="615"/>
      <c r="ULT73" s="615"/>
      <c r="ULU73" s="615"/>
      <c r="ULV73" s="615"/>
      <c r="ULW73" s="615"/>
      <c r="ULX73" s="615"/>
      <c r="ULY73" s="615"/>
      <c r="ULZ73" s="615"/>
      <c r="UMA73" s="615"/>
      <c r="UMB73" s="1420"/>
      <c r="UMC73" s="1420"/>
      <c r="UMD73" s="1420"/>
      <c r="UME73" s="868"/>
      <c r="UMF73" s="615"/>
      <c r="UMG73" s="615"/>
      <c r="UMH73" s="615"/>
      <c r="UMI73" s="869"/>
      <c r="UMJ73" s="615"/>
      <c r="UMK73" s="615"/>
      <c r="UML73" s="615"/>
      <c r="UMM73" s="615"/>
      <c r="UMN73" s="615"/>
      <c r="UMO73" s="615"/>
      <c r="UMP73" s="615"/>
      <c r="UMQ73" s="615"/>
      <c r="UMR73" s="615"/>
      <c r="UMS73" s="1420"/>
      <c r="UMT73" s="1420"/>
      <c r="UMU73" s="1420"/>
      <c r="UMV73" s="868"/>
      <c r="UMW73" s="615"/>
      <c r="UMX73" s="615"/>
      <c r="UMY73" s="615"/>
      <c r="UMZ73" s="869"/>
      <c r="UNA73" s="615"/>
      <c r="UNB73" s="615"/>
      <c r="UNC73" s="615"/>
      <c r="UND73" s="615"/>
      <c r="UNE73" s="615"/>
      <c r="UNF73" s="615"/>
      <c r="UNG73" s="615"/>
      <c r="UNH73" s="615"/>
      <c r="UNI73" s="615"/>
      <c r="UNJ73" s="1420"/>
      <c r="UNK73" s="1420"/>
      <c r="UNL73" s="1420"/>
      <c r="UNM73" s="868"/>
      <c r="UNN73" s="615"/>
      <c r="UNO73" s="615"/>
      <c r="UNP73" s="615"/>
      <c r="UNQ73" s="869"/>
      <c r="UNR73" s="615"/>
      <c r="UNS73" s="615"/>
      <c r="UNT73" s="615"/>
      <c r="UNU73" s="615"/>
      <c r="UNV73" s="615"/>
      <c r="UNW73" s="615"/>
      <c r="UNX73" s="615"/>
      <c r="UNY73" s="615"/>
      <c r="UNZ73" s="615"/>
      <c r="UOA73" s="1420"/>
      <c r="UOB73" s="1420"/>
      <c r="UOC73" s="1420"/>
      <c r="UOD73" s="868"/>
      <c r="UOE73" s="615"/>
      <c r="UOF73" s="615"/>
      <c r="UOG73" s="615"/>
      <c r="UOH73" s="869"/>
      <c r="UOI73" s="615"/>
      <c r="UOJ73" s="615"/>
      <c r="UOK73" s="615"/>
      <c r="UOL73" s="615"/>
      <c r="UOM73" s="615"/>
      <c r="UON73" s="615"/>
      <c r="UOO73" s="615"/>
      <c r="UOP73" s="615"/>
      <c r="UOQ73" s="615"/>
      <c r="UOR73" s="1420"/>
      <c r="UOS73" s="1420"/>
      <c r="UOT73" s="1420"/>
      <c r="UOU73" s="868"/>
      <c r="UOV73" s="615"/>
      <c r="UOW73" s="615"/>
      <c r="UOX73" s="615"/>
      <c r="UOY73" s="869"/>
      <c r="UOZ73" s="615"/>
      <c r="UPA73" s="615"/>
      <c r="UPB73" s="615"/>
      <c r="UPC73" s="615"/>
      <c r="UPD73" s="615"/>
      <c r="UPE73" s="615"/>
      <c r="UPF73" s="615"/>
      <c r="UPG73" s="615"/>
      <c r="UPH73" s="615"/>
      <c r="UPI73" s="1420"/>
      <c r="UPJ73" s="1420"/>
      <c r="UPK73" s="1420"/>
      <c r="UPL73" s="868"/>
      <c r="UPM73" s="615"/>
      <c r="UPN73" s="615"/>
      <c r="UPO73" s="615"/>
      <c r="UPP73" s="869"/>
      <c r="UPQ73" s="615"/>
      <c r="UPR73" s="615"/>
      <c r="UPS73" s="615"/>
      <c r="UPT73" s="615"/>
      <c r="UPU73" s="615"/>
      <c r="UPV73" s="615"/>
      <c r="UPW73" s="615"/>
      <c r="UPX73" s="615"/>
      <c r="UPY73" s="615"/>
      <c r="UPZ73" s="1420"/>
      <c r="UQA73" s="1420"/>
      <c r="UQB73" s="1420"/>
      <c r="UQC73" s="868"/>
      <c r="UQD73" s="615"/>
      <c r="UQE73" s="615"/>
      <c r="UQF73" s="615"/>
      <c r="UQG73" s="869"/>
      <c r="UQH73" s="615"/>
      <c r="UQI73" s="615"/>
      <c r="UQJ73" s="615"/>
      <c r="UQK73" s="615"/>
      <c r="UQL73" s="615"/>
      <c r="UQM73" s="615"/>
      <c r="UQN73" s="615"/>
      <c r="UQO73" s="615"/>
      <c r="UQP73" s="615"/>
      <c r="UQQ73" s="1420"/>
      <c r="UQR73" s="1420"/>
      <c r="UQS73" s="1420"/>
      <c r="UQT73" s="868"/>
      <c r="UQU73" s="615"/>
      <c r="UQV73" s="615"/>
      <c r="UQW73" s="615"/>
      <c r="UQX73" s="869"/>
      <c r="UQY73" s="615"/>
      <c r="UQZ73" s="615"/>
      <c r="URA73" s="615"/>
      <c r="URB73" s="615"/>
      <c r="URC73" s="615"/>
      <c r="URD73" s="615"/>
      <c r="URE73" s="615"/>
      <c r="URF73" s="615"/>
      <c r="URG73" s="615"/>
      <c r="URH73" s="1420"/>
      <c r="URI73" s="1420"/>
      <c r="URJ73" s="1420"/>
      <c r="URK73" s="868"/>
      <c r="URL73" s="615"/>
      <c r="URM73" s="615"/>
      <c r="URN73" s="615"/>
      <c r="URO73" s="869"/>
      <c r="URP73" s="615"/>
      <c r="URQ73" s="615"/>
      <c r="URR73" s="615"/>
      <c r="URS73" s="615"/>
      <c r="URT73" s="615"/>
      <c r="URU73" s="615"/>
      <c r="URV73" s="615"/>
      <c r="URW73" s="615"/>
      <c r="URX73" s="615"/>
      <c r="URY73" s="1420"/>
      <c r="URZ73" s="1420"/>
      <c r="USA73" s="1420"/>
      <c r="USB73" s="868"/>
      <c r="USC73" s="615"/>
      <c r="USD73" s="615"/>
      <c r="USE73" s="615"/>
      <c r="USF73" s="869"/>
      <c r="USG73" s="615"/>
      <c r="USH73" s="615"/>
      <c r="USI73" s="615"/>
      <c r="USJ73" s="615"/>
      <c r="USK73" s="615"/>
      <c r="USL73" s="615"/>
      <c r="USM73" s="615"/>
      <c r="USN73" s="615"/>
      <c r="USO73" s="615"/>
      <c r="USP73" s="1420"/>
      <c r="USQ73" s="1420"/>
      <c r="USR73" s="1420"/>
      <c r="USS73" s="868"/>
      <c r="UST73" s="615"/>
      <c r="USU73" s="615"/>
      <c r="USV73" s="615"/>
      <c r="USW73" s="869"/>
      <c r="USX73" s="615"/>
      <c r="USY73" s="615"/>
      <c r="USZ73" s="615"/>
      <c r="UTA73" s="615"/>
      <c r="UTB73" s="615"/>
      <c r="UTC73" s="615"/>
      <c r="UTD73" s="615"/>
      <c r="UTE73" s="615"/>
      <c r="UTF73" s="615"/>
      <c r="UTG73" s="1420"/>
      <c r="UTH73" s="1420"/>
      <c r="UTI73" s="1420"/>
      <c r="UTJ73" s="868"/>
      <c r="UTK73" s="615"/>
      <c r="UTL73" s="615"/>
      <c r="UTM73" s="615"/>
      <c r="UTN73" s="869"/>
      <c r="UTO73" s="615"/>
      <c r="UTP73" s="615"/>
      <c r="UTQ73" s="615"/>
      <c r="UTR73" s="615"/>
      <c r="UTS73" s="615"/>
      <c r="UTT73" s="615"/>
      <c r="UTU73" s="615"/>
      <c r="UTV73" s="615"/>
      <c r="UTW73" s="615"/>
      <c r="UTX73" s="1420"/>
      <c r="UTY73" s="1420"/>
      <c r="UTZ73" s="1420"/>
      <c r="UUA73" s="868"/>
      <c r="UUB73" s="615"/>
      <c r="UUC73" s="615"/>
      <c r="UUD73" s="615"/>
      <c r="UUE73" s="869"/>
      <c r="UUF73" s="615"/>
      <c r="UUG73" s="615"/>
      <c r="UUH73" s="615"/>
      <c r="UUI73" s="615"/>
      <c r="UUJ73" s="615"/>
      <c r="UUK73" s="615"/>
      <c r="UUL73" s="615"/>
      <c r="UUM73" s="615"/>
      <c r="UUN73" s="615"/>
      <c r="UUO73" s="1420"/>
      <c r="UUP73" s="1420"/>
      <c r="UUQ73" s="1420"/>
      <c r="UUR73" s="868"/>
      <c r="UUS73" s="615"/>
      <c r="UUT73" s="615"/>
      <c r="UUU73" s="615"/>
      <c r="UUV73" s="869"/>
      <c r="UUW73" s="615"/>
      <c r="UUX73" s="615"/>
      <c r="UUY73" s="615"/>
      <c r="UUZ73" s="615"/>
      <c r="UVA73" s="615"/>
      <c r="UVB73" s="615"/>
      <c r="UVC73" s="615"/>
      <c r="UVD73" s="615"/>
      <c r="UVE73" s="615"/>
      <c r="UVF73" s="1420"/>
      <c r="UVG73" s="1420"/>
      <c r="UVH73" s="1420"/>
      <c r="UVI73" s="868"/>
      <c r="UVJ73" s="615"/>
      <c r="UVK73" s="615"/>
      <c r="UVL73" s="615"/>
      <c r="UVM73" s="869"/>
      <c r="UVN73" s="615"/>
      <c r="UVO73" s="615"/>
      <c r="UVP73" s="615"/>
      <c r="UVQ73" s="615"/>
      <c r="UVR73" s="615"/>
      <c r="UVS73" s="615"/>
      <c r="UVT73" s="615"/>
      <c r="UVU73" s="615"/>
      <c r="UVV73" s="615"/>
      <c r="UVW73" s="1420"/>
      <c r="UVX73" s="1420"/>
      <c r="UVY73" s="1420"/>
      <c r="UVZ73" s="868"/>
      <c r="UWA73" s="615"/>
      <c r="UWB73" s="615"/>
      <c r="UWC73" s="615"/>
      <c r="UWD73" s="869"/>
      <c r="UWE73" s="615"/>
      <c r="UWF73" s="615"/>
      <c r="UWG73" s="615"/>
      <c r="UWH73" s="615"/>
      <c r="UWI73" s="615"/>
      <c r="UWJ73" s="615"/>
      <c r="UWK73" s="615"/>
      <c r="UWL73" s="615"/>
      <c r="UWM73" s="615"/>
      <c r="UWN73" s="1420"/>
      <c r="UWO73" s="1420"/>
      <c r="UWP73" s="1420"/>
      <c r="UWQ73" s="868"/>
      <c r="UWR73" s="615"/>
      <c r="UWS73" s="615"/>
      <c r="UWT73" s="615"/>
      <c r="UWU73" s="869"/>
      <c r="UWV73" s="615"/>
      <c r="UWW73" s="615"/>
      <c r="UWX73" s="615"/>
      <c r="UWY73" s="615"/>
      <c r="UWZ73" s="615"/>
      <c r="UXA73" s="615"/>
      <c r="UXB73" s="615"/>
      <c r="UXC73" s="615"/>
      <c r="UXD73" s="615"/>
      <c r="UXE73" s="1420"/>
      <c r="UXF73" s="1420"/>
      <c r="UXG73" s="1420"/>
      <c r="UXH73" s="868"/>
      <c r="UXI73" s="615"/>
      <c r="UXJ73" s="615"/>
      <c r="UXK73" s="615"/>
      <c r="UXL73" s="869"/>
      <c r="UXM73" s="615"/>
      <c r="UXN73" s="615"/>
      <c r="UXO73" s="615"/>
      <c r="UXP73" s="615"/>
      <c r="UXQ73" s="615"/>
      <c r="UXR73" s="615"/>
      <c r="UXS73" s="615"/>
      <c r="UXT73" s="615"/>
      <c r="UXU73" s="615"/>
      <c r="UXV73" s="1420"/>
      <c r="UXW73" s="1420"/>
      <c r="UXX73" s="1420"/>
      <c r="UXY73" s="868"/>
      <c r="UXZ73" s="615"/>
      <c r="UYA73" s="615"/>
      <c r="UYB73" s="615"/>
      <c r="UYC73" s="869"/>
      <c r="UYD73" s="615"/>
      <c r="UYE73" s="615"/>
      <c r="UYF73" s="615"/>
      <c r="UYG73" s="615"/>
      <c r="UYH73" s="615"/>
      <c r="UYI73" s="615"/>
      <c r="UYJ73" s="615"/>
      <c r="UYK73" s="615"/>
      <c r="UYL73" s="615"/>
      <c r="UYM73" s="1420"/>
      <c r="UYN73" s="1420"/>
      <c r="UYO73" s="1420"/>
      <c r="UYP73" s="868"/>
      <c r="UYQ73" s="615"/>
      <c r="UYR73" s="615"/>
      <c r="UYS73" s="615"/>
      <c r="UYT73" s="869"/>
      <c r="UYU73" s="615"/>
      <c r="UYV73" s="615"/>
      <c r="UYW73" s="615"/>
      <c r="UYX73" s="615"/>
      <c r="UYY73" s="615"/>
      <c r="UYZ73" s="615"/>
      <c r="UZA73" s="615"/>
      <c r="UZB73" s="615"/>
      <c r="UZC73" s="615"/>
      <c r="UZD73" s="1420"/>
      <c r="UZE73" s="1420"/>
      <c r="UZF73" s="1420"/>
      <c r="UZG73" s="868"/>
      <c r="UZH73" s="615"/>
      <c r="UZI73" s="615"/>
      <c r="UZJ73" s="615"/>
      <c r="UZK73" s="869"/>
      <c r="UZL73" s="615"/>
      <c r="UZM73" s="615"/>
      <c r="UZN73" s="615"/>
      <c r="UZO73" s="615"/>
      <c r="UZP73" s="615"/>
      <c r="UZQ73" s="615"/>
      <c r="UZR73" s="615"/>
      <c r="UZS73" s="615"/>
      <c r="UZT73" s="615"/>
      <c r="UZU73" s="1420"/>
      <c r="UZV73" s="1420"/>
      <c r="UZW73" s="1420"/>
      <c r="UZX73" s="868"/>
      <c r="UZY73" s="615"/>
      <c r="UZZ73" s="615"/>
      <c r="VAA73" s="615"/>
      <c r="VAB73" s="869"/>
      <c r="VAC73" s="615"/>
      <c r="VAD73" s="615"/>
      <c r="VAE73" s="615"/>
      <c r="VAF73" s="615"/>
      <c r="VAG73" s="615"/>
      <c r="VAH73" s="615"/>
      <c r="VAI73" s="615"/>
      <c r="VAJ73" s="615"/>
      <c r="VAK73" s="615"/>
      <c r="VAL73" s="1420"/>
      <c r="VAM73" s="1420"/>
      <c r="VAN73" s="1420"/>
      <c r="VAO73" s="868"/>
      <c r="VAP73" s="615"/>
      <c r="VAQ73" s="615"/>
      <c r="VAR73" s="615"/>
      <c r="VAS73" s="869"/>
      <c r="VAT73" s="615"/>
      <c r="VAU73" s="615"/>
      <c r="VAV73" s="615"/>
      <c r="VAW73" s="615"/>
      <c r="VAX73" s="615"/>
      <c r="VAY73" s="615"/>
      <c r="VAZ73" s="615"/>
      <c r="VBA73" s="615"/>
      <c r="VBB73" s="615"/>
      <c r="VBC73" s="1420"/>
      <c r="VBD73" s="1420"/>
      <c r="VBE73" s="1420"/>
      <c r="VBF73" s="868"/>
      <c r="VBG73" s="615"/>
      <c r="VBH73" s="615"/>
      <c r="VBI73" s="615"/>
      <c r="VBJ73" s="869"/>
      <c r="VBK73" s="615"/>
      <c r="VBL73" s="615"/>
      <c r="VBM73" s="615"/>
      <c r="VBN73" s="615"/>
      <c r="VBO73" s="615"/>
      <c r="VBP73" s="615"/>
      <c r="VBQ73" s="615"/>
      <c r="VBR73" s="615"/>
      <c r="VBS73" s="615"/>
      <c r="VBT73" s="1420"/>
      <c r="VBU73" s="1420"/>
      <c r="VBV73" s="1420"/>
      <c r="VBW73" s="868"/>
      <c r="VBX73" s="615"/>
      <c r="VBY73" s="615"/>
      <c r="VBZ73" s="615"/>
      <c r="VCA73" s="869"/>
      <c r="VCB73" s="615"/>
      <c r="VCC73" s="615"/>
      <c r="VCD73" s="615"/>
      <c r="VCE73" s="615"/>
      <c r="VCF73" s="615"/>
      <c r="VCG73" s="615"/>
      <c r="VCH73" s="615"/>
      <c r="VCI73" s="615"/>
      <c r="VCJ73" s="615"/>
      <c r="VCK73" s="1420"/>
      <c r="VCL73" s="1420"/>
      <c r="VCM73" s="1420"/>
      <c r="VCN73" s="868"/>
      <c r="VCO73" s="615"/>
      <c r="VCP73" s="615"/>
      <c r="VCQ73" s="615"/>
      <c r="VCR73" s="869"/>
      <c r="VCS73" s="615"/>
      <c r="VCT73" s="615"/>
      <c r="VCU73" s="615"/>
      <c r="VCV73" s="615"/>
      <c r="VCW73" s="615"/>
      <c r="VCX73" s="615"/>
      <c r="VCY73" s="615"/>
      <c r="VCZ73" s="615"/>
      <c r="VDA73" s="615"/>
      <c r="VDB73" s="1420"/>
      <c r="VDC73" s="1420"/>
      <c r="VDD73" s="1420"/>
      <c r="VDE73" s="868"/>
      <c r="VDF73" s="615"/>
      <c r="VDG73" s="615"/>
      <c r="VDH73" s="615"/>
      <c r="VDI73" s="869"/>
      <c r="VDJ73" s="615"/>
      <c r="VDK73" s="615"/>
      <c r="VDL73" s="615"/>
      <c r="VDM73" s="615"/>
      <c r="VDN73" s="615"/>
      <c r="VDO73" s="615"/>
      <c r="VDP73" s="615"/>
      <c r="VDQ73" s="615"/>
      <c r="VDR73" s="615"/>
      <c r="VDS73" s="1420"/>
      <c r="VDT73" s="1420"/>
      <c r="VDU73" s="1420"/>
      <c r="VDV73" s="868"/>
      <c r="VDW73" s="615"/>
      <c r="VDX73" s="615"/>
      <c r="VDY73" s="615"/>
      <c r="VDZ73" s="869"/>
      <c r="VEA73" s="615"/>
      <c r="VEB73" s="615"/>
      <c r="VEC73" s="615"/>
      <c r="VED73" s="615"/>
      <c r="VEE73" s="615"/>
      <c r="VEF73" s="615"/>
      <c r="VEG73" s="615"/>
      <c r="VEH73" s="615"/>
      <c r="VEI73" s="615"/>
      <c r="VEJ73" s="1420"/>
      <c r="VEK73" s="1420"/>
      <c r="VEL73" s="1420"/>
      <c r="VEM73" s="868"/>
      <c r="VEN73" s="615"/>
      <c r="VEO73" s="615"/>
      <c r="VEP73" s="615"/>
      <c r="VEQ73" s="869"/>
      <c r="VER73" s="615"/>
      <c r="VES73" s="615"/>
      <c r="VET73" s="615"/>
      <c r="VEU73" s="615"/>
      <c r="VEV73" s="615"/>
      <c r="VEW73" s="615"/>
      <c r="VEX73" s="615"/>
      <c r="VEY73" s="615"/>
      <c r="VEZ73" s="615"/>
      <c r="VFA73" s="1420"/>
      <c r="VFB73" s="1420"/>
      <c r="VFC73" s="1420"/>
      <c r="VFD73" s="868"/>
      <c r="VFE73" s="615"/>
      <c r="VFF73" s="615"/>
      <c r="VFG73" s="615"/>
      <c r="VFH73" s="869"/>
      <c r="VFI73" s="615"/>
      <c r="VFJ73" s="615"/>
      <c r="VFK73" s="615"/>
      <c r="VFL73" s="615"/>
      <c r="VFM73" s="615"/>
      <c r="VFN73" s="615"/>
      <c r="VFO73" s="615"/>
      <c r="VFP73" s="615"/>
      <c r="VFQ73" s="615"/>
      <c r="VFR73" s="1420"/>
      <c r="VFS73" s="1420"/>
      <c r="VFT73" s="1420"/>
      <c r="VFU73" s="868"/>
      <c r="VFV73" s="615"/>
      <c r="VFW73" s="615"/>
      <c r="VFX73" s="615"/>
      <c r="VFY73" s="869"/>
      <c r="VFZ73" s="615"/>
      <c r="VGA73" s="615"/>
      <c r="VGB73" s="615"/>
      <c r="VGC73" s="615"/>
      <c r="VGD73" s="615"/>
      <c r="VGE73" s="615"/>
      <c r="VGF73" s="615"/>
      <c r="VGG73" s="615"/>
      <c r="VGH73" s="615"/>
      <c r="VGI73" s="1420"/>
      <c r="VGJ73" s="1420"/>
      <c r="VGK73" s="1420"/>
      <c r="VGL73" s="868"/>
      <c r="VGM73" s="615"/>
      <c r="VGN73" s="615"/>
      <c r="VGO73" s="615"/>
      <c r="VGP73" s="869"/>
      <c r="VGQ73" s="615"/>
      <c r="VGR73" s="615"/>
      <c r="VGS73" s="615"/>
      <c r="VGT73" s="615"/>
      <c r="VGU73" s="615"/>
      <c r="VGV73" s="615"/>
      <c r="VGW73" s="615"/>
      <c r="VGX73" s="615"/>
      <c r="VGY73" s="615"/>
      <c r="VGZ73" s="1420"/>
      <c r="VHA73" s="1420"/>
      <c r="VHB73" s="1420"/>
      <c r="VHC73" s="868"/>
      <c r="VHD73" s="615"/>
      <c r="VHE73" s="615"/>
      <c r="VHF73" s="615"/>
      <c r="VHG73" s="869"/>
      <c r="VHH73" s="615"/>
      <c r="VHI73" s="615"/>
      <c r="VHJ73" s="615"/>
      <c r="VHK73" s="615"/>
      <c r="VHL73" s="615"/>
      <c r="VHM73" s="615"/>
      <c r="VHN73" s="615"/>
      <c r="VHO73" s="615"/>
      <c r="VHP73" s="615"/>
      <c r="VHQ73" s="1420"/>
      <c r="VHR73" s="1420"/>
      <c r="VHS73" s="1420"/>
      <c r="VHT73" s="868"/>
      <c r="VHU73" s="615"/>
      <c r="VHV73" s="615"/>
      <c r="VHW73" s="615"/>
      <c r="VHX73" s="869"/>
      <c r="VHY73" s="615"/>
      <c r="VHZ73" s="615"/>
      <c r="VIA73" s="615"/>
      <c r="VIB73" s="615"/>
      <c r="VIC73" s="615"/>
      <c r="VID73" s="615"/>
      <c r="VIE73" s="615"/>
      <c r="VIF73" s="615"/>
      <c r="VIG73" s="615"/>
      <c r="VIH73" s="1420"/>
      <c r="VII73" s="1420"/>
      <c r="VIJ73" s="1420"/>
      <c r="VIK73" s="868"/>
      <c r="VIL73" s="615"/>
      <c r="VIM73" s="615"/>
      <c r="VIN73" s="615"/>
      <c r="VIO73" s="869"/>
      <c r="VIP73" s="615"/>
      <c r="VIQ73" s="615"/>
      <c r="VIR73" s="615"/>
      <c r="VIS73" s="615"/>
      <c r="VIT73" s="615"/>
      <c r="VIU73" s="615"/>
      <c r="VIV73" s="615"/>
      <c r="VIW73" s="615"/>
      <c r="VIX73" s="615"/>
      <c r="VIY73" s="1420"/>
      <c r="VIZ73" s="1420"/>
      <c r="VJA73" s="1420"/>
      <c r="VJB73" s="868"/>
      <c r="VJC73" s="615"/>
      <c r="VJD73" s="615"/>
      <c r="VJE73" s="615"/>
      <c r="VJF73" s="869"/>
      <c r="VJG73" s="615"/>
      <c r="VJH73" s="615"/>
      <c r="VJI73" s="615"/>
      <c r="VJJ73" s="615"/>
      <c r="VJK73" s="615"/>
      <c r="VJL73" s="615"/>
      <c r="VJM73" s="615"/>
      <c r="VJN73" s="615"/>
      <c r="VJO73" s="615"/>
      <c r="VJP73" s="1420"/>
      <c r="VJQ73" s="1420"/>
      <c r="VJR73" s="1420"/>
      <c r="VJS73" s="868"/>
      <c r="VJT73" s="615"/>
      <c r="VJU73" s="615"/>
      <c r="VJV73" s="615"/>
      <c r="VJW73" s="869"/>
      <c r="VJX73" s="615"/>
      <c r="VJY73" s="615"/>
      <c r="VJZ73" s="615"/>
      <c r="VKA73" s="615"/>
      <c r="VKB73" s="615"/>
      <c r="VKC73" s="615"/>
      <c r="VKD73" s="615"/>
      <c r="VKE73" s="615"/>
      <c r="VKF73" s="615"/>
      <c r="VKG73" s="1420"/>
      <c r="VKH73" s="1420"/>
      <c r="VKI73" s="1420"/>
      <c r="VKJ73" s="868"/>
      <c r="VKK73" s="615"/>
      <c r="VKL73" s="615"/>
      <c r="VKM73" s="615"/>
      <c r="VKN73" s="869"/>
      <c r="VKO73" s="615"/>
      <c r="VKP73" s="615"/>
      <c r="VKQ73" s="615"/>
      <c r="VKR73" s="615"/>
      <c r="VKS73" s="615"/>
      <c r="VKT73" s="615"/>
      <c r="VKU73" s="615"/>
      <c r="VKV73" s="615"/>
      <c r="VKW73" s="615"/>
      <c r="VKX73" s="1420"/>
      <c r="VKY73" s="1420"/>
      <c r="VKZ73" s="1420"/>
      <c r="VLA73" s="868"/>
      <c r="VLB73" s="615"/>
      <c r="VLC73" s="615"/>
      <c r="VLD73" s="615"/>
      <c r="VLE73" s="869"/>
      <c r="VLF73" s="615"/>
      <c r="VLG73" s="615"/>
      <c r="VLH73" s="615"/>
      <c r="VLI73" s="615"/>
      <c r="VLJ73" s="615"/>
      <c r="VLK73" s="615"/>
      <c r="VLL73" s="615"/>
      <c r="VLM73" s="615"/>
      <c r="VLN73" s="615"/>
      <c r="VLO73" s="1420"/>
      <c r="VLP73" s="1420"/>
      <c r="VLQ73" s="1420"/>
      <c r="VLR73" s="868"/>
      <c r="VLS73" s="615"/>
      <c r="VLT73" s="615"/>
      <c r="VLU73" s="615"/>
      <c r="VLV73" s="869"/>
      <c r="VLW73" s="615"/>
      <c r="VLX73" s="615"/>
      <c r="VLY73" s="615"/>
      <c r="VLZ73" s="615"/>
      <c r="VMA73" s="615"/>
      <c r="VMB73" s="615"/>
      <c r="VMC73" s="615"/>
      <c r="VMD73" s="615"/>
      <c r="VME73" s="615"/>
      <c r="VMF73" s="1420"/>
      <c r="VMG73" s="1420"/>
      <c r="VMH73" s="1420"/>
      <c r="VMI73" s="868"/>
      <c r="VMJ73" s="615"/>
      <c r="VMK73" s="615"/>
      <c r="VML73" s="615"/>
      <c r="VMM73" s="869"/>
      <c r="VMN73" s="615"/>
      <c r="VMO73" s="615"/>
      <c r="VMP73" s="615"/>
      <c r="VMQ73" s="615"/>
      <c r="VMR73" s="615"/>
      <c r="VMS73" s="615"/>
      <c r="VMT73" s="615"/>
      <c r="VMU73" s="615"/>
      <c r="VMV73" s="615"/>
      <c r="VMW73" s="1420"/>
      <c r="VMX73" s="1420"/>
      <c r="VMY73" s="1420"/>
      <c r="VMZ73" s="868"/>
      <c r="VNA73" s="615"/>
      <c r="VNB73" s="615"/>
      <c r="VNC73" s="615"/>
      <c r="VND73" s="869"/>
      <c r="VNE73" s="615"/>
      <c r="VNF73" s="615"/>
      <c r="VNG73" s="615"/>
      <c r="VNH73" s="615"/>
      <c r="VNI73" s="615"/>
      <c r="VNJ73" s="615"/>
      <c r="VNK73" s="615"/>
      <c r="VNL73" s="615"/>
      <c r="VNM73" s="615"/>
      <c r="VNN73" s="1420"/>
      <c r="VNO73" s="1420"/>
      <c r="VNP73" s="1420"/>
      <c r="VNQ73" s="868"/>
      <c r="VNR73" s="615"/>
      <c r="VNS73" s="615"/>
      <c r="VNT73" s="615"/>
      <c r="VNU73" s="869"/>
      <c r="VNV73" s="615"/>
      <c r="VNW73" s="615"/>
      <c r="VNX73" s="615"/>
      <c r="VNY73" s="615"/>
      <c r="VNZ73" s="615"/>
      <c r="VOA73" s="615"/>
      <c r="VOB73" s="615"/>
      <c r="VOC73" s="615"/>
      <c r="VOD73" s="615"/>
      <c r="VOE73" s="1420"/>
      <c r="VOF73" s="1420"/>
      <c r="VOG73" s="1420"/>
      <c r="VOH73" s="868"/>
      <c r="VOI73" s="615"/>
      <c r="VOJ73" s="615"/>
      <c r="VOK73" s="615"/>
      <c r="VOL73" s="869"/>
      <c r="VOM73" s="615"/>
      <c r="VON73" s="615"/>
      <c r="VOO73" s="615"/>
      <c r="VOP73" s="615"/>
      <c r="VOQ73" s="615"/>
      <c r="VOR73" s="615"/>
      <c r="VOS73" s="615"/>
      <c r="VOT73" s="615"/>
      <c r="VOU73" s="615"/>
      <c r="VOV73" s="1420"/>
      <c r="VOW73" s="1420"/>
      <c r="VOX73" s="1420"/>
      <c r="VOY73" s="868"/>
      <c r="VOZ73" s="615"/>
      <c r="VPA73" s="615"/>
      <c r="VPB73" s="615"/>
      <c r="VPC73" s="869"/>
      <c r="VPD73" s="615"/>
      <c r="VPE73" s="615"/>
      <c r="VPF73" s="615"/>
      <c r="VPG73" s="615"/>
      <c r="VPH73" s="615"/>
      <c r="VPI73" s="615"/>
      <c r="VPJ73" s="615"/>
      <c r="VPK73" s="615"/>
      <c r="VPL73" s="615"/>
      <c r="VPM73" s="1420"/>
      <c r="VPN73" s="1420"/>
      <c r="VPO73" s="1420"/>
      <c r="VPP73" s="868"/>
      <c r="VPQ73" s="615"/>
      <c r="VPR73" s="615"/>
      <c r="VPS73" s="615"/>
      <c r="VPT73" s="869"/>
      <c r="VPU73" s="615"/>
      <c r="VPV73" s="615"/>
      <c r="VPW73" s="615"/>
      <c r="VPX73" s="615"/>
      <c r="VPY73" s="615"/>
      <c r="VPZ73" s="615"/>
      <c r="VQA73" s="615"/>
      <c r="VQB73" s="615"/>
      <c r="VQC73" s="615"/>
      <c r="VQD73" s="1420"/>
      <c r="VQE73" s="1420"/>
      <c r="VQF73" s="1420"/>
      <c r="VQG73" s="868"/>
      <c r="VQH73" s="615"/>
      <c r="VQI73" s="615"/>
      <c r="VQJ73" s="615"/>
      <c r="VQK73" s="869"/>
      <c r="VQL73" s="615"/>
      <c r="VQM73" s="615"/>
      <c r="VQN73" s="615"/>
      <c r="VQO73" s="615"/>
      <c r="VQP73" s="615"/>
      <c r="VQQ73" s="615"/>
      <c r="VQR73" s="615"/>
      <c r="VQS73" s="615"/>
      <c r="VQT73" s="615"/>
      <c r="VQU73" s="1420"/>
      <c r="VQV73" s="1420"/>
      <c r="VQW73" s="1420"/>
      <c r="VQX73" s="868"/>
      <c r="VQY73" s="615"/>
      <c r="VQZ73" s="615"/>
      <c r="VRA73" s="615"/>
      <c r="VRB73" s="869"/>
      <c r="VRC73" s="615"/>
      <c r="VRD73" s="615"/>
      <c r="VRE73" s="615"/>
      <c r="VRF73" s="615"/>
      <c r="VRG73" s="615"/>
      <c r="VRH73" s="615"/>
      <c r="VRI73" s="615"/>
      <c r="VRJ73" s="615"/>
      <c r="VRK73" s="615"/>
      <c r="VRL73" s="1420"/>
      <c r="VRM73" s="1420"/>
      <c r="VRN73" s="1420"/>
      <c r="VRO73" s="868"/>
      <c r="VRP73" s="615"/>
      <c r="VRQ73" s="615"/>
      <c r="VRR73" s="615"/>
      <c r="VRS73" s="869"/>
      <c r="VRT73" s="615"/>
      <c r="VRU73" s="615"/>
      <c r="VRV73" s="615"/>
      <c r="VRW73" s="615"/>
      <c r="VRX73" s="615"/>
      <c r="VRY73" s="615"/>
      <c r="VRZ73" s="615"/>
      <c r="VSA73" s="615"/>
      <c r="VSB73" s="615"/>
      <c r="VSC73" s="1420"/>
      <c r="VSD73" s="1420"/>
      <c r="VSE73" s="1420"/>
      <c r="VSF73" s="868"/>
      <c r="VSG73" s="615"/>
      <c r="VSH73" s="615"/>
      <c r="VSI73" s="615"/>
      <c r="VSJ73" s="869"/>
      <c r="VSK73" s="615"/>
      <c r="VSL73" s="615"/>
      <c r="VSM73" s="615"/>
      <c r="VSN73" s="615"/>
      <c r="VSO73" s="615"/>
      <c r="VSP73" s="615"/>
      <c r="VSQ73" s="615"/>
      <c r="VSR73" s="615"/>
      <c r="VSS73" s="615"/>
      <c r="VST73" s="1420"/>
      <c r="VSU73" s="1420"/>
      <c r="VSV73" s="1420"/>
      <c r="VSW73" s="868"/>
      <c r="VSX73" s="615"/>
      <c r="VSY73" s="615"/>
      <c r="VSZ73" s="615"/>
      <c r="VTA73" s="869"/>
      <c r="VTB73" s="615"/>
      <c r="VTC73" s="615"/>
      <c r="VTD73" s="615"/>
      <c r="VTE73" s="615"/>
      <c r="VTF73" s="615"/>
      <c r="VTG73" s="615"/>
      <c r="VTH73" s="615"/>
      <c r="VTI73" s="615"/>
      <c r="VTJ73" s="615"/>
      <c r="VTK73" s="1420"/>
      <c r="VTL73" s="1420"/>
      <c r="VTM73" s="1420"/>
      <c r="VTN73" s="868"/>
      <c r="VTO73" s="615"/>
      <c r="VTP73" s="615"/>
      <c r="VTQ73" s="615"/>
      <c r="VTR73" s="869"/>
      <c r="VTS73" s="615"/>
      <c r="VTT73" s="615"/>
      <c r="VTU73" s="615"/>
      <c r="VTV73" s="615"/>
      <c r="VTW73" s="615"/>
      <c r="VTX73" s="615"/>
      <c r="VTY73" s="615"/>
      <c r="VTZ73" s="615"/>
      <c r="VUA73" s="615"/>
      <c r="VUB73" s="1420"/>
      <c r="VUC73" s="1420"/>
      <c r="VUD73" s="1420"/>
      <c r="VUE73" s="868"/>
      <c r="VUF73" s="615"/>
      <c r="VUG73" s="615"/>
      <c r="VUH73" s="615"/>
      <c r="VUI73" s="869"/>
      <c r="VUJ73" s="615"/>
      <c r="VUK73" s="615"/>
      <c r="VUL73" s="615"/>
      <c r="VUM73" s="615"/>
      <c r="VUN73" s="615"/>
      <c r="VUO73" s="615"/>
      <c r="VUP73" s="615"/>
      <c r="VUQ73" s="615"/>
      <c r="VUR73" s="615"/>
      <c r="VUS73" s="1420"/>
      <c r="VUT73" s="1420"/>
      <c r="VUU73" s="1420"/>
      <c r="VUV73" s="868"/>
      <c r="VUW73" s="615"/>
      <c r="VUX73" s="615"/>
      <c r="VUY73" s="615"/>
      <c r="VUZ73" s="869"/>
      <c r="VVA73" s="615"/>
      <c r="VVB73" s="615"/>
      <c r="VVC73" s="615"/>
      <c r="VVD73" s="615"/>
      <c r="VVE73" s="615"/>
      <c r="VVF73" s="615"/>
      <c r="VVG73" s="615"/>
      <c r="VVH73" s="615"/>
      <c r="VVI73" s="615"/>
      <c r="VVJ73" s="1420"/>
      <c r="VVK73" s="1420"/>
      <c r="VVL73" s="1420"/>
      <c r="VVM73" s="868"/>
      <c r="VVN73" s="615"/>
      <c r="VVO73" s="615"/>
      <c r="VVP73" s="615"/>
      <c r="VVQ73" s="869"/>
      <c r="VVR73" s="615"/>
      <c r="VVS73" s="615"/>
      <c r="VVT73" s="615"/>
      <c r="VVU73" s="615"/>
      <c r="VVV73" s="615"/>
      <c r="VVW73" s="615"/>
      <c r="VVX73" s="615"/>
      <c r="VVY73" s="615"/>
      <c r="VVZ73" s="615"/>
      <c r="VWA73" s="1420"/>
      <c r="VWB73" s="1420"/>
      <c r="VWC73" s="1420"/>
      <c r="VWD73" s="868"/>
      <c r="VWE73" s="615"/>
      <c r="VWF73" s="615"/>
      <c r="VWG73" s="615"/>
      <c r="VWH73" s="869"/>
      <c r="VWI73" s="615"/>
      <c r="VWJ73" s="615"/>
      <c r="VWK73" s="615"/>
      <c r="VWL73" s="615"/>
      <c r="VWM73" s="615"/>
      <c r="VWN73" s="615"/>
      <c r="VWO73" s="615"/>
      <c r="VWP73" s="615"/>
      <c r="VWQ73" s="615"/>
      <c r="VWR73" s="1420"/>
      <c r="VWS73" s="1420"/>
      <c r="VWT73" s="1420"/>
      <c r="VWU73" s="868"/>
      <c r="VWV73" s="615"/>
      <c r="VWW73" s="615"/>
      <c r="VWX73" s="615"/>
      <c r="VWY73" s="869"/>
      <c r="VWZ73" s="615"/>
      <c r="VXA73" s="615"/>
      <c r="VXB73" s="615"/>
      <c r="VXC73" s="615"/>
      <c r="VXD73" s="615"/>
      <c r="VXE73" s="615"/>
      <c r="VXF73" s="615"/>
      <c r="VXG73" s="615"/>
      <c r="VXH73" s="615"/>
      <c r="VXI73" s="1420"/>
      <c r="VXJ73" s="1420"/>
      <c r="VXK73" s="1420"/>
      <c r="VXL73" s="868"/>
      <c r="VXM73" s="615"/>
      <c r="VXN73" s="615"/>
      <c r="VXO73" s="615"/>
      <c r="VXP73" s="869"/>
      <c r="VXQ73" s="615"/>
      <c r="VXR73" s="615"/>
      <c r="VXS73" s="615"/>
      <c r="VXT73" s="615"/>
      <c r="VXU73" s="615"/>
      <c r="VXV73" s="615"/>
      <c r="VXW73" s="615"/>
      <c r="VXX73" s="615"/>
      <c r="VXY73" s="615"/>
      <c r="VXZ73" s="1420"/>
      <c r="VYA73" s="1420"/>
      <c r="VYB73" s="1420"/>
      <c r="VYC73" s="868"/>
      <c r="VYD73" s="615"/>
      <c r="VYE73" s="615"/>
      <c r="VYF73" s="615"/>
      <c r="VYG73" s="869"/>
      <c r="VYH73" s="615"/>
      <c r="VYI73" s="615"/>
      <c r="VYJ73" s="615"/>
      <c r="VYK73" s="615"/>
      <c r="VYL73" s="615"/>
      <c r="VYM73" s="615"/>
      <c r="VYN73" s="615"/>
      <c r="VYO73" s="615"/>
      <c r="VYP73" s="615"/>
      <c r="VYQ73" s="1420"/>
      <c r="VYR73" s="1420"/>
      <c r="VYS73" s="1420"/>
      <c r="VYT73" s="868"/>
      <c r="VYU73" s="615"/>
      <c r="VYV73" s="615"/>
      <c r="VYW73" s="615"/>
      <c r="VYX73" s="869"/>
      <c r="VYY73" s="615"/>
      <c r="VYZ73" s="615"/>
      <c r="VZA73" s="615"/>
      <c r="VZB73" s="615"/>
      <c r="VZC73" s="615"/>
      <c r="VZD73" s="615"/>
      <c r="VZE73" s="615"/>
      <c r="VZF73" s="615"/>
      <c r="VZG73" s="615"/>
      <c r="VZH73" s="1420"/>
      <c r="VZI73" s="1420"/>
      <c r="VZJ73" s="1420"/>
      <c r="VZK73" s="868"/>
      <c r="VZL73" s="615"/>
      <c r="VZM73" s="615"/>
      <c r="VZN73" s="615"/>
      <c r="VZO73" s="869"/>
      <c r="VZP73" s="615"/>
      <c r="VZQ73" s="615"/>
      <c r="VZR73" s="615"/>
      <c r="VZS73" s="615"/>
      <c r="VZT73" s="615"/>
      <c r="VZU73" s="615"/>
      <c r="VZV73" s="615"/>
      <c r="VZW73" s="615"/>
      <c r="VZX73" s="615"/>
      <c r="VZY73" s="1420"/>
      <c r="VZZ73" s="1420"/>
      <c r="WAA73" s="1420"/>
      <c r="WAB73" s="868"/>
      <c r="WAC73" s="615"/>
      <c r="WAD73" s="615"/>
      <c r="WAE73" s="615"/>
      <c r="WAF73" s="869"/>
      <c r="WAG73" s="615"/>
      <c r="WAH73" s="615"/>
      <c r="WAI73" s="615"/>
      <c r="WAJ73" s="615"/>
      <c r="WAK73" s="615"/>
      <c r="WAL73" s="615"/>
      <c r="WAM73" s="615"/>
      <c r="WAN73" s="615"/>
      <c r="WAO73" s="615"/>
      <c r="WAP73" s="1420"/>
      <c r="WAQ73" s="1420"/>
      <c r="WAR73" s="1420"/>
      <c r="WAS73" s="868"/>
      <c r="WAT73" s="615"/>
      <c r="WAU73" s="615"/>
      <c r="WAV73" s="615"/>
      <c r="WAW73" s="869"/>
      <c r="WAX73" s="615"/>
      <c r="WAY73" s="615"/>
      <c r="WAZ73" s="615"/>
      <c r="WBA73" s="615"/>
      <c r="WBB73" s="615"/>
      <c r="WBC73" s="615"/>
      <c r="WBD73" s="615"/>
      <c r="WBE73" s="615"/>
      <c r="WBF73" s="615"/>
      <c r="WBG73" s="1420"/>
      <c r="WBH73" s="1420"/>
      <c r="WBI73" s="1420"/>
      <c r="WBJ73" s="868"/>
      <c r="WBK73" s="615"/>
      <c r="WBL73" s="615"/>
      <c r="WBM73" s="615"/>
      <c r="WBN73" s="869"/>
      <c r="WBO73" s="615"/>
      <c r="WBP73" s="615"/>
      <c r="WBQ73" s="615"/>
      <c r="WBR73" s="615"/>
      <c r="WBS73" s="615"/>
      <c r="WBT73" s="615"/>
      <c r="WBU73" s="615"/>
      <c r="WBV73" s="615"/>
      <c r="WBW73" s="615"/>
      <c r="WBX73" s="1420"/>
      <c r="WBY73" s="1420"/>
      <c r="WBZ73" s="1420"/>
      <c r="WCA73" s="868"/>
      <c r="WCB73" s="615"/>
      <c r="WCC73" s="615"/>
      <c r="WCD73" s="615"/>
      <c r="WCE73" s="869"/>
      <c r="WCF73" s="615"/>
      <c r="WCG73" s="615"/>
      <c r="WCH73" s="615"/>
      <c r="WCI73" s="615"/>
      <c r="WCJ73" s="615"/>
      <c r="WCK73" s="615"/>
      <c r="WCL73" s="615"/>
      <c r="WCM73" s="615"/>
      <c r="WCN73" s="615"/>
      <c r="WCO73" s="1420"/>
      <c r="WCP73" s="1420"/>
      <c r="WCQ73" s="1420"/>
      <c r="WCR73" s="868"/>
      <c r="WCS73" s="615"/>
      <c r="WCT73" s="615"/>
      <c r="WCU73" s="615"/>
      <c r="WCV73" s="869"/>
      <c r="WCW73" s="615"/>
      <c r="WCX73" s="615"/>
      <c r="WCY73" s="615"/>
      <c r="WCZ73" s="615"/>
      <c r="WDA73" s="615"/>
      <c r="WDB73" s="615"/>
      <c r="WDC73" s="615"/>
      <c r="WDD73" s="615"/>
      <c r="WDE73" s="615"/>
      <c r="WDF73" s="1420"/>
      <c r="WDG73" s="1420"/>
      <c r="WDH73" s="1420"/>
      <c r="WDI73" s="868"/>
      <c r="WDJ73" s="615"/>
      <c r="WDK73" s="615"/>
      <c r="WDL73" s="615"/>
      <c r="WDM73" s="869"/>
      <c r="WDN73" s="615"/>
      <c r="WDO73" s="615"/>
      <c r="WDP73" s="615"/>
      <c r="WDQ73" s="615"/>
      <c r="WDR73" s="615"/>
      <c r="WDS73" s="615"/>
      <c r="WDT73" s="615"/>
      <c r="WDU73" s="615"/>
      <c r="WDV73" s="615"/>
      <c r="WDW73" s="1420"/>
      <c r="WDX73" s="1420"/>
      <c r="WDY73" s="1420"/>
      <c r="WDZ73" s="868"/>
      <c r="WEA73" s="615"/>
      <c r="WEB73" s="615"/>
      <c r="WEC73" s="615"/>
      <c r="WED73" s="869"/>
      <c r="WEE73" s="615"/>
      <c r="WEF73" s="615"/>
      <c r="WEG73" s="615"/>
      <c r="WEH73" s="615"/>
      <c r="WEI73" s="615"/>
      <c r="WEJ73" s="615"/>
      <c r="WEK73" s="615"/>
      <c r="WEL73" s="615"/>
      <c r="WEM73" s="615"/>
      <c r="WEN73" s="1420"/>
      <c r="WEO73" s="1420"/>
      <c r="WEP73" s="1420"/>
      <c r="WEQ73" s="868"/>
      <c r="WER73" s="615"/>
      <c r="WES73" s="615"/>
      <c r="WET73" s="615"/>
      <c r="WEU73" s="869"/>
      <c r="WEV73" s="615"/>
      <c r="WEW73" s="615"/>
      <c r="WEX73" s="615"/>
      <c r="WEY73" s="615"/>
      <c r="WEZ73" s="615"/>
      <c r="WFA73" s="615"/>
      <c r="WFB73" s="615"/>
      <c r="WFC73" s="615"/>
      <c r="WFD73" s="615"/>
      <c r="WFE73" s="1420"/>
      <c r="WFF73" s="1420"/>
      <c r="WFG73" s="1420"/>
      <c r="WFH73" s="868"/>
      <c r="WFI73" s="615"/>
      <c r="WFJ73" s="615"/>
      <c r="WFK73" s="615"/>
      <c r="WFL73" s="869"/>
      <c r="WFM73" s="615"/>
      <c r="WFN73" s="615"/>
      <c r="WFO73" s="615"/>
      <c r="WFP73" s="615"/>
      <c r="WFQ73" s="615"/>
      <c r="WFR73" s="615"/>
      <c r="WFS73" s="615"/>
      <c r="WFT73" s="615"/>
      <c r="WFU73" s="615"/>
      <c r="WFV73" s="1420"/>
      <c r="WFW73" s="1420"/>
      <c r="WFX73" s="1420"/>
      <c r="WFY73" s="868"/>
      <c r="WFZ73" s="615"/>
      <c r="WGA73" s="615"/>
      <c r="WGB73" s="615"/>
      <c r="WGC73" s="869"/>
      <c r="WGD73" s="615"/>
      <c r="WGE73" s="615"/>
      <c r="WGF73" s="615"/>
      <c r="WGG73" s="615"/>
      <c r="WGH73" s="615"/>
      <c r="WGI73" s="615"/>
      <c r="WGJ73" s="615"/>
      <c r="WGK73" s="615"/>
      <c r="WGL73" s="615"/>
      <c r="WGM73" s="1420"/>
      <c r="WGN73" s="1420"/>
      <c r="WGO73" s="1420"/>
      <c r="WGP73" s="868"/>
      <c r="WGQ73" s="615"/>
      <c r="WGR73" s="615"/>
      <c r="WGS73" s="615"/>
      <c r="WGT73" s="869"/>
      <c r="WGU73" s="615"/>
      <c r="WGV73" s="615"/>
      <c r="WGW73" s="615"/>
      <c r="WGX73" s="615"/>
      <c r="WGY73" s="615"/>
      <c r="WGZ73" s="615"/>
      <c r="WHA73" s="615"/>
      <c r="WHB73" s="615"/>
      <c r="WHC73" s="615"/>
      <c r="WHD73" s="1420"/>
      <c r="WHE73" s="1420"/>
      <c r="WHF73" s="1420"/>
      <c r="WHG73" s="868"/>
      <c r="WHH73" s="615"/>
      <c r="WHI73" s="615"/>
      <c r="WHJ73" s="615"/>
      <c r="WHK73" s="869"/>
      <c r="WHL73" s="615"/>
      <c r="WHM73" s="615"/>
      <c r="WHN73" s="615"/>
      <c r="WHO73" s="615"/>
      <c r="WHP73" s="615"/>
      <c r="WHQ73" s="615"/>
      <c r="WHR73" s="615"/>
      <c r="WHS73" s="615"/>
      <c r="WHT73" s="615"/>
      <c r="WHU73" s="1420"/>
      <c r="WHV73" s="1420"/>
      <c r="WHW73" s="1420"/>
      <c r="WHX73" s="868"/>
      <c r="WHY73" s="615"/>
      <c r="WHZ73" s="615"/>
      <c r="WIA73" s="615"/>
      <c r="WIB73" s="869"/>
      <c r="WIC73" s="615"/>
      <c r="WID73" s="615"/>
      <c r="WIE73" s="615"/>
      <c r="WIF73" s="615"/>
      <c r="WIG73" s="615"/>
      <c r="WIH73" s="615"/>
      <c r="WII73" s="615"/>
      <c r="WIJ73" s="615"/>
      <c r="WIK73" s="615"/>
      <c r="WIL73" s="1420"/>
      <c r="WIM73" s="1420"/>
      <c r="WIN73" s="1420"/>
      <c r="WIO73" s="868"/>
      <c r="WIP73" s="615"/>
      <c r="WIQ73" s="615"/>
      <c r="WIR73" s="615"/>
      <c r="WIS73" s="869"/>
      <c r="WIT73" s="615"/>
      <c r="WIU73" s="615"/>
      <c r="WIV73" s="615"/>
      <c r="WIW73" s="615"/>
      <c r="WIX73" s="615"/>
      <c r="WIY73" s="615"/>
      <c r="WIZ73" s="615"/>
      <c r="WJA73" s="615"/>
      <c r="WJB73" s="615"/>
      <c r="WJC73" s="1420"/>
      <c r="WJD73" s="1420"/>
      <c r="WJE73" s="1420"/>
      <c r="WJF73" s="868"/>
      <c r="WJG73" s="615"/>
      <c r="WJH73" s="615"/>
      <c r="WJI73" s="615"/>
      <c r="WJJ73" s="869"/>
      <c r="WJK73" s="615"/>
      <c r="WJL73" s="615"/>
      <c r="WJM73" s="615"/>
      <c r="WJN73" s="615"/>
      <c r="WJO73" s="615"/>
      <c r="WJP73" s="615"/>
      <c r="WJQ73" s="615"/>
      <c r="WJR73" s="615"/>
      <c r="WJS73" s="615"/>
      <c r="WJT73" s="1420"/>
      <c r="WJU73" s="1420"/>
      <c r="WJV73" s="1420"/>
      <c r="WJW73" s="868"/>
      <c r="WJX73" s="615"/>
      <c r="WJY73" s="615"/>
      <c r="WJZ73" s="615"/>
      <c r="WKA73" s="869"/>
      <c r="WKB73" s="615"/>
      <c r="WKC73" s="615"/>
      <c r="WKD73" s="615"/>
      <c r="WKE73" s="615"/>
      <c r="WKF73" s="615"/>
      <c r="WKG73" s="615"/>
      <c r="WKH73" s="615"/>
      <c r="WKI73" s="615"/>
      <c r="WKJ73" s="615"/>
      <c r="WKK73" s="1420"/>
      <c r="WKL73" s="1420"/>
      <c r="WKM73" s="1420"/>
      <c r="WKN73" s="868"/>
      <c r="WKO73" s="615"/>
      <c r="WKP73" s="615"/>
      <c r="WKQ73" s="615"/>
      <c r="WKR73" s="869"/>
      <c r="WKS73" s="615"/>
      <c r="WKT73" s="615"/>
      <c r="WKU73" s="615"/>
      <c r="WKV73" s="615"/>
      <c r="WKW73" s="615"/>
      <c r="WKX73" s="615"/>
      <c r="WKY73" s="615"/>
      <c r="WKZ73" s="615"/>
      <c r="WLA73" s="615"/>
      <c r="WLB73" s="1420"/>
      <c r="WLC73" s="1420"/>
      <c r="WLD73" s="1420"/>
      <c r="WLE73" s="868"/>
      <c r="WLF73" s="615"/>
      <c r="WLG73" s="615"/>
      <c r="WLH73" s="615"/>
      <c r="WLI73" s="869"/>
      <c r="WLJ73" s="615"/>
      <c r="WLK73" s="615"/>
      <c r="WLL73" s="615"/>
      <c r="WLM73" s="615"/>
      <c r="WLN73" s="615"/>
      <c r="WLO73" s="615"/>
      <c r="WLP73" s="615"/>
      <c r="WLQ73" s="615"/>
      <c r="WLR73" s="615"/>
      <c r="WLS73" s="1420"/>
      <c r="WLT73" s="1420"/>
      <c r="WLU73" s="1420"/>
      <c r="WLV73" s="868"/>
      <c r="WLW73" s="615"/>
      <c r="WLX73" s="615"/>
      <c r="WLY73" s="615"/>
      <c r="WLZ73" s="869"/>
      <c r="WMA73" s="615"/>
      <c r="WMB73" s="615"/>
      <c r="WMC73" s="615"/>
      <c r="WMD73" s="615"/>
      <c r="WME73" s="615"/>
      <c r="WMF73" s="615"/>
      <c r="WMG73" s="615"/>
      <c r="WMH73" s="615"/>
      <c r="WMI73" s="615"/>
      <c r="WMJ73" s="1420"/>
      <c r="WMK73" s="1420"/>
      <c r="WML73" s="1420"/>
      <c r="WMM73" s="868"/>
      <c r="WMN73" s="615"/>
      <c r="WMO73" s="615"/>
      <c r="WMP73" s="615"/>
      <c r="WMQ73" s="869"/>
      <c r="WMR73" s="615"/>
      <c r="WMS73" s="615"/>
      <c r="WMT73" s="615"/>
      <c r="WMU73" s="615"/>
      <c r="WMV73" s="615"/>
      <c r="WMW73" s="615"/>
      <c r="WMX73" s="615"/>
      <c r="WMY73" s="615"/>
      <c r="WMZ73" s="615"/>
      <c r="WNA73" s="1420"/>
      <c r="WNB73" s="1420"/>
      <c r="WNC73" s="1420"/>
      <c r="WND73" s="868"/>
      <c r="WNE73" s="615"/>
      <c r="WNF73" s="615"/>
      <c r="WNG73" s="615"/>
      <c r="WNH73" s="869"/>
      <c r="WNI73" s="615"/>
      <c r="WNJ73" s="615"/>
      <c r="WNK73" s="615"/>
      <c r="WNL73" s="615"/>
      <c r="WNM73" s="615"/>
      <c r="WNN73" s="615"/>
      <c r="WNO73" s="615"/>
      <c r="WNP73" s="615"/>
      <c r="WNQ73" s="615"/>
      <c r="WNR73" s="1420"/>
      <c r="WNS73" s="1420"/>
      <c r="WNT73" s="1420"/>
      <c r="WNU73" s="868"/>
      <c r="WNV73" s="615"/>
      <c r="WNW73" s="615"/>
      <c r="WNX73" s="615"/>
      <c r="WNY73" s="869"/>
      <c r="WNZ73" s="615"/>
      <c r="WOA73" s="615"/>
      <c r="WOB73" s="615"/>
      <c r="WOC73" s="615"/>
      <c r="WOD73" s="615"/>
      <c r="WOE73" s="615"/>
      <c r="WOF73" s="615"/>
      <c r="WOG73" s="615"/>
      <c r="WOH73" s="615"/>
      <c r="WOI73" s="1420"/>
      <c r="WOJ73" s="1420"/>
      <c r="WOK73" s="1420"/>
      <c r="WOL73" s="868"/>
      <c r="WOM73" s="615"/>
      <c r="WON73" s="615"/>
      <c r="WOO73" s="615"/>
      <c r="WOP73" s="869"/>
      <c r="WOQ73" s="615"/>
      <c r="WOR73" s="615"/>
      <c r="WOS73" s="615"/>
      <c r="WOT73" s="615"/>
      <c r="WOU73" s="615"/>
      <c r="WOV73" s="615"/>
      <c r="WOW73" s="615"/>
      <c r="WOX73" s="615"/>
      <c r="WOY73" s="615"/>
      <c r="WOZ73" s="1420"/>
      <c r="WPA73" s="1420"/>
      <c r="WPB73" s="1420"/>
      <c r="WPC73" s="868"/>
      <c r="WPD73" s="615"/>
      <c r="WPE73" s="615"/>
      <c r="WPF73" s="615"/>
      <c r="WPG73" s="869"/>
      <c r="WPH73" s="615"/>
      <c r="WPI73" s="615"/>
      <c r="WPJ73" s="615"/>
      <c r="WPK73" s="615"/>
      <c r="WPL73" s="615"/>
      <c r="WPM73" s="615"/>
      <c r="WPN73" s="615"/>
      <c r="WPO73" s="615"/>
      <c r="WPP73" s="615"/>
      <c r="WPQ73" s="1420"/>
      <c r="WPR73" s="1420"/>
      <c r="WPS73" s="1420"/>
      <c r="WPT73" s="868"/>
      <c r="WPU73" s="615"/>
      <c r="WPV73" s="615"/>
      <c r="WPW73" s="615"/>
      <c r="WPX73" s="869"/>
      <c r="WPY73" s="615"/>
      <c r="WPZ73" s="615"/>
      <c r="WQA73" s="615"/>
      <c r="WQB73" s="615"/>
      <c r="WQC73" s="615"/>
      <c r="WQD73" s="615"/>
      <c r="WQE73" s="615"/>
      <c r="WQF73" s="615"/>
      <c r="WQG73" s="615"/>
      <c r="WQH73" s="1420"/>
      <c r="WQI73" s="1420"/>
      <c r="WQJ73" s="1420"/>
      <c r="WQK73" s="868"/>
      <c r="WQL73" s="615"/>
      <c r="WQM73" s="615"/>
      <c r="WQN73" s="615"/>
      <c r="WQO73" s="869"/>
      <c r="WQP73" s="615"/>
      <c r="WQQ73" s="615"/>
      <c r="WQR73" s="615"/>
      <c r="WQS73" s="615"/>
      <c r="WQT73" s="615"/>
      <c r="WQU73" s="615"/>
      <c r="WQV73" s="615"/>
      <c r="WQW73" s="615"/>
      <c r="WQX73" s="615"/>
      <c r="WQY73" s="1420"/>
      <c r="WQZ73" s="1420"/>
      <c r="WRA73" s="1420"/>
      <c r="WRB73" s="868"/>
      <c r="WRC73" s="615"/>
      <c r="WRD73" s="615"/>
      <c r="WRE73" s="615"/>
      <c r="WRF73" s="869"/>
      <c r="WRG73" s="615"/>
      <c r="WRH73" s="615"/>
      <c r="WRI73" s="615"/>
      <c r="WRJ73" s="615"/>
      <c r="WRK73" s="615"/>
      <c r="WRL73" s="615"/>
      <c r="WRM73" s="615"/>
      <c r="WRN73" s="615"/>
      <c r="WRO73" s="615"/>
      <c r="WRP73" s="1420"/>
      <c r="WRQ73" s="1420"/>
      <c r="WRR73" s="1420"/>
      <c r="WRS73" s="868"/>
      <c r="WRT73" s="615"/>
      <c r="WRU73" s="615"/>
      <c r="WRV73" s="615"/>
      <c r="WRW73" s="869"/>
      <c r="WRX73" s="615"/>
      <c r="WRY73" s="615"/>
      <c r="WRZ73" s="615"/>
      <c r="WSA73" s="615"/>
      <c r="WSB73" s="615"/>
      <c r="WSC73" s="615"/>
      <c r="WSD73" s="615"/>
      <c r="WSE73" s="615"/>
      <c r="WSF73" s="615"/>
      <c r="WSG73" s="1420"/>
      <c r="WSH73" s="1420"/>
      <c r="WSI73" s="1420"/>
      <c r="WSJ73" s="868"/>
      <c r="WSK73" s="615"/>
      <c r="WSL73" s="615"/>
      <c r="WSM73" s="615"/>
      <c r="WSN73" s="869"/>
      <c r="WSO73" s="615"/>
      <c r="WSP73" s="615"/>
      <c r="WSQ73" s="615"/>
      <c r="WSR73" s="615"/>
      <c r="WSS73" s="615"/>
      <c r="WST73" s="615"/>
      <c r="WSU73" s="615"/>
      <c r="WSV73" s="615"/>
      <c r="WSW73" s="615"/>
      <c r="WSX73" s="1420"/>
      <c r="WSY73" s="1420"/>
      <c r="WSZ73" s="1420"/>
      <c r="WTA73" s="868"/>
      <c r="WTB73" s="615"/>
      <c r="WTC73" s="615"/>
      <c r="WTD73" s="615"/>
      <c r="WTE73" s="869"/>
      <c r="WTF73" s="615"/>
      <c r="WTG73" s="615"/>
      <c r="WTH73" s="615"/>
      <c r="WTI73" s="615"/>
      <c r="WTJ73" s="615"/>
      <c r="WTK73" s="615"/>
      <c r="WTL73" s="615"/>
      <c r="WTM73" s="615"/>
      <c r="WTN73" s="615"/>
      <c r="WTO73" s="1420"/>
      <c r="WTP73" s="1420"/>
      <c r="WTQ73" s="1420"/>
      <c r="WTR73" s="868"/>
      <c r="WTS73" s="615"/>
      <c r="WTT73" s="615"/>
      <c r="WTU73" s="615"/>
      <c r="WTV73" s="869"/>
      <c r="WTW73" s="615"/>
      <c r="WTX73" s="615"/>
      <c r="WTY73" s="615"/>
      <c r="WTZ73" s="615"/>
      <c r="WUA73" s="615"/>
      <c r="WUB73" s="615"/>
      <c r="WUC73" s="615"/>
      <c r="WUD73" s="615"/>
      <c r="WUE73" s="615"/>
      <c r="WUF73" s="1420"/>
      <c r="WUG73" s="1420"/>
      <c r="WUH73" s="1420"/>
      <c r="WUI73" s="868"/>
      <c r="WUJ73" s="615"/>
      <c r="WUK73" s="615"/>
      <c r="WUL73" s="615"/>
      <c r="WUM73" s="869"/>
      <c r="WUN73" s="615"/>
      <c r="WUO73" s="615"/>
      <c r="WUP73" s="615"/>
      <c r="WUQ73" s="615"/>
      <c r="WUR73" s="615"/>
      <c r="WUS73" s="615"/>
      <c r="WUT73" s="615"/>
      <c r="WUU73" s="615"/>
      <c r="WUV73" s="615"/>
      <c r="WUW73" s="1420"/>
      <c r="WUX73" s="1420"/>
      <c r="WUY73" s="1420"/>
      <c r="WUZ73" s="868"/>
      <c r="WVA73" s="615"/>
      <c r="WVB73" s="615"/>
      <c r="WVC73" s="615"/>
      <c r="WVD73" s="869"/>
      <c r="WVE73" s="615"/>
      <c r="WVF73" s="615"/>
      <c r="WVG73" s="615"/>
      <c r="WVH73" s="615"/>
      <c r="WVI73" s="615"/>
      <c r="WVJ73" s="615"/>
      <c r="WVK73" s="615"/>
      <c r="WVL73" s="615"/>
      <c r="WVM73" s="615"/>
      <c r="WVN73" s="1420"/>
      <c r="WVO73" s="1420"/>
      <c r="WVP73" s="1420"/>
      <c r="WVQ73" s="868"/>
      <c r="WVR73" s="615"/>
      <c r="WVS73" s="615"/>
      <c r="WVT73" s="615"/>
      <c r="WVU73" s="869"/>
      <c r="WVV73" s="615"/>
      <c r="WVW73" s="615"/>
      <c r="WVX73" s="615"/>
      <c r="WVY73" s="615"/>
      <c r="WVZ73" s="615"/>
      <c r="WWA73" s="615"/>
      <c r="WWB73" s="615"/>
      <c r="WWC73" s="615"/>
      <c r="WWD73" s="615"/>
      <c r="WWE73" s="1420"/>
      <c r="WWF73" s="1420"/>
      <c r="WWG73" s="1420"/>
      <c r="WWH73" s="868"/>
      <c r="WWI73" s="615"/>
      <c r="WWJ73" s="615"/>
      <c r="WWK73" s="615"/>
      <c r="WWL73" s="869"/>
      <c r="WWM73" s="615"/>
      <c r="WWN73" s="615"/>
      <c r="WWO73" s="615"/>
      <c r="WWP73" s="615"/>
      <c r="WWQ73" s="615"/>
      <c r="WWR73" s="615"/>
      <c r="WWS73" s="615"/>
      <c r="WWT73" s="615"/>
      <c r="WWU73" s="615"/>
      <c r="WWV73" s="1420"/>
      <c r="WWW73" s="1420"/>
      <c r="WWX73" s="1420"/>
      <c r="WWY73" s="868"/>
      <c r="WWZ73" s="615"/>
      <c r="WXA73" s="615"/>
      <c r="WXB73" s="615"/>
      <c r="WXC73" s="869"/>
      <c r="WXD73" s="615"/>
      <c r="WXE73" s="615"/>
      <c r="WXF73" s="615"/>
      <c r="WXG73" s="615"/>
      <c r="WXH73" s="615"/>
      <c r="WXI73" s="615"/>
      <c r="WXJ73" s="615"/>
      <c r="WXK73" s="615"/>
      <c r="WXL73" s="615"/>
      <c r="WXM73" s="1420"/>
      <c r="WXN73" s="1420"/>
      <c r="WXO73" s="1420"/>
      <c r="WXP73" s="868"/>
      <c r="WXQ73" s="615"/>
      <c r="WXR73" s="615"/>
      <c r="WXS73" s="615"/>
      <c r="WXT73" s="869"/>
      <c r="WXU73" s="615"/>
      <c r="WXV73" s="615"/>
      <c r="WXW73" s="615"/>
      <c r="WXX73" s="615"/>
      <c r="WXY73" s="615"/>
      <c r="WXZ73" s="615"/>
      <c r="WYA73" s="615"/>
      <c r="WYB73" s="615"/>
      <c r="WYC73" s="615"/>
      <c r="WYD73" s="1420"/>
      <c r="WYE73" s="1420"/>
      <c r="WYF73" s="1420"/>
      <c r="WYG73" s="868"/>
      <c r="WYH73" s="615"/>
      <c r="WYI73" s="615"/>
      <c r="WYJ73" s="615"/>
      <c r="WYK73" s="869"/>
      <c r="WYL73" s="615"/>
      <c r="WYM73" s="615"/>
      <c r="WYN73" s="615"/>
      <c r="WYO73" s="615"/>
      <c r="WYP73" s="615"/>
      <c r="WYQ73" s="615"/>
      <c r="WYR73" s="615"/>
      <c r="WYS73" s="615"/>
      <c r="WYT73" s="615"/>
      <c r="WYU73" s="1420"/>
      <c r="WYV73" s="1420"/>
      <c r="WYW73" s="1420"/>
      <c r="WYX73" s="868"/>
      <c r="WYY73" s="615"/>
      <c r="WYZ73" s="615"/>
      <c r="WZA73" s="615"/>
      <c r="WZB73" s="869"/>
      <c r="WZC73" s="615"/>
      <c r="WZD73" s="615"/>
      <c r="WZE73" s="615"/>
      <c r="WZF73" s="615"/>
      <c r="WZG73" s="615"/>
      <c r="WZH73" s="615"/>
      <c r="WZI73" s="615"/>
      <c r="WZJ73" s="615"/>
      <c r="WZK73" s="615"/>
      <c r="WZL73" s="1420"/>
      <c r="WZM73" s="1420"/>
      <c r="WZN73" s="1420"/>
      <c r="WZO73" s="868"/>
      <c r="WZP73" s="615"/>
      <c r="WZQ73" s="615"/>
      <c r="WZR73" s="615"/>
      <c r="WZS73" s="869"/>
      <c r="WZT73" s="615"/>
      <c r="WZU73" s="615"/>
      <c r="WZV73" s="615"/>
      <c r="WZW73" s="615"/>
      <c r="WZX73" s="615"/>
      <c r="WZY73" s="615"/>
      <c r="WZZ73" s="615"/>
      <c r="XAA73" s="615"/>
      <c r="XAB73" s="615"/>
      <c r="XAC73" s="1420"/>
      <c r="XAD73" s="1420"/>
      <c r="XAE73" s="1420"/>
      <c r="XAF73" s="868"/>
      <c r="XAG73" s="615"/>
      <c r="XAH73" s="615"/>
      <c r="XAI73" s="615"/>
      <c r="XAJ73" s="869"/>
      <c r="XAK73" s="615"/>
      <c r="XAL73" s="615"/>
      <c r="XAM73" s="615"/>
      <c r="XAN73" s="615"/>
      <c r="XAO73" s="615"/>
      <c r="XAP73" s="615"/>
      <c r="XAQ73" s="615"/>
      <c r="XAR73" s="615"/>
      <c r="XAS73" s="615"/>
      <c r="XAT73" s="1420"/>
      <c r="XAU73" s="1420"/>
      <c r="XAV73" s="1420"/>
      <c r="XAW73" s="868"/>
      <c r="XAX73" s="615"/>
      <c r="XAY73" s="615"/>
      <c r="XAZ73" s="615"/>
      <c r="XBA73" s="869"/>
      <c r="XBB73" s="615"/>
      <c r="XBC73" s="615"/>
      <c r="XBD73" s="615"/>
      <c r="XBE73" s="615"/>
      <c r="XBF73" s="615"/>
      <c r="XBG73" s="615"/>
      <c r="XBH73" s="615"/>
      <c r="XBI73" s="615"/>
      <c r="XBJ73" s="615"/>
      <c r="XBK73" s="1420"/>
      <c r="XBL73" s="1420"/>
      <c r="XBM73" s="1420"/>
      <c r="XBN73" s="868"/>
      <c r="XBO73" s="615"/>
      <c r="XBP73" s="615"/>
      <c r="XBQ73" s="615"/>
      <c r="XBR73" s="869"/>
      <c r="XBS73" s="615"/>
      <c r="XBT73" s="615"/>
      <c r="XBU73" s="615"/>
      <c r="XBV73" s="615"/>
      <c r="XBW73" s="615"/>
      <c r="XBX73" s="615"/>
      <c r="XBY73" s="615"/>
      <c r="XBZ73" s="615"/>
      <c r="XCA73" s="615"/>
      <c r="XCB73" s="1420"/>
      <c r="XCC73" s="1420"/>
      <c r="XCD73" s="1420"/>
      <c r="XCE73" s="868"/>
      <c r="XCF73" s="615"/>
      <c r="XCG73" s="615"/>
      <c r="XCH73" s="615"/>
      <c r="XCI73" s="869"/>
      <c r="XCJ73" s="615"/>
      <c r="XCK73" s="615"/>
      <c r="XCL73" s="615"/>
      <c r="XCM73" s="615"/>
      <c r="XCN73" s="615"/>
      <c r="XCO73" s="615"/>
      <c r="XCP73" s="615"/>
      <c r="XCQ73" s="615"/>
      <c r="XCR73" s="615"/>
      <c r="XCS73" s="1420"/>
      <c r="XCT73" s="1420"/>
      <c r="XCU73" s="1420"/>
      <c r="XCV73" s="868"/>
      <c r="XCW73" s="615"/>
      <c r="XCX73" s="615"/>
      <c r="XCY73" s="615"/>
      <c r="XCZ73" s="869"/>
      <c r="XDA73" s="615"/>
      <c r="XDB73" s="615"/>
      <c r="XDC73" s="615"/>
      <c r="XDD73" s="615"/>
      <c r="XDE73" s="615"/>
      <c r="XDF73" s="615"/>
      <c r="XDG73" s="615"/>
      <c r="XDH73" s="615"/>
      <c r="XDI73" s="615"/>
      <c r="XDJ73" s="1420"/>
      <c r="XDK73" s="1420"/>
      <c r="XDL73" s="1420"/>
      <c r="XDM73" s="868"/>
      <c r="XDN73" s="615"/>
      <c r="XDO73" s="615"/>
      <c r="XDP73" s="615"/>
      <c r="XDQ73" s="869"/>
      <c r="XDR73" s="615"/>
      <c r="XDS73" s="615"/>
      <c r="XDT73" s="615"/>
      <c r="XDU73" s="615"/>
      <c r="XDV73" s="615"/>
      <c r="XDW73" s="615"/>
      <c r="XDX73" s="615"/>
      <c r="XDY73" s="615"/>
      <c r="XDZ73" s="615"/>
      <c r="XEA73" s="1420"/>
      <c r="XEB73" s="1420"/>
      <c r="XEC73" s="1420"/>
      <c r="XED73" s="868"/>
      <c r="XEE73" s="615"/>
      <c r="XEF73" s="615"/>
      <c r="XEG73" s="615"/>
      <c r="XEH73" s="869"/>
      <c r="XEI73" s="615"/>
      <c r="XEJ73" s="615"/>
      <c r="XEK73" s="615"/>
      <c r="XEL73" s="615"/>
      <c r="XEM73" s="615"/>
      <c r="XEN73" s="615"/>
      <c r="XEO73" s="615"/>
      <c r="XEP73" s="615"/>
      <c r="XEQ73" s="615"/>
      <c r="XER73" s="1420"/>
      <c r="XES73" s="1420"/>
      <c r="XET73" s="1420"/>
      <c r="XEU73" s="868"/>
      <c r="XEV73" s="615"/>
      <c r="XEW73" s="615"/>
      <c r="XEX73" s="615"/>
      <c r="XEY73" s="869"/>
      <c r="XEZ73" s="615"/>
      <c r="XFA73" s="615"/>
      <c r="XFB73" s="615"/>
      <c r="XFC73" s="615"/>
      <c r="XFD73" s="615"/>
    </row>
    <row r="74" spans="1:16384" s="48" customFormat="1" x14ac:dyDescent="0.25">
      <c r="A74" s="76" t="s">
        <v>135</v>
      </c>
      <c r="B74" s="1427" t="s">
        <v>157</v>
      </c>
      <c r="C74" s="1427"/>
      <c r="D74" s="1136">
        <v>461236.91</v>
      </c>
      <c r="E74" s="1127">
        <f t="shared" si="33"/>
        <v>472020.47999999998</v>
      </c>
      <c r="F74" s="1127"/>
      <c r="G74" s="1127"/>
      <c r="H74" s="706">
        <f t="shared" si="34"/>
        <v>1.0233796770514312</v>
      </c>
      <c r="I74" s="1127">
        <f>+I72+I70+I68+I66+I63+I56+I55</f>
        <v>205312</v>
      </c>
      <c r="J74" s="1127"/>
      <c r="K74" s="1127"/>
      <c r="L74" s="1127">
        <f>+L72+L70+L68+L66+L63+L56+L55</f>
        <v>190044.97999999998</v>
      </c>
      <c r="M74" s="1127"/>
      <c r="N74" s="1127"/>
      <c r="O74" s="1127">
        <f>+O72+O70+O68+O66+O63+O56+O55</f>
        <v>76663.5</v>
      </c>
      <c r="P74" s="1127"/>
      <c r="Q74" s="1127"/>
    </row>
    <row r="75" spans="1:16384" x14ac:dyDescent="0.25">
      <c r="A75" s="1420"/>
      <c r="B75" s="1420"/>
      <c r="C75" s="1420"/>
      <c r="D75" s="1137"/>
      <c r="E75" s="1134"/>
      <c r="F75" s="1134"/>
      <c r="G75" s="1134"/>
      <c r="I75" s="1134"/>
      <c r="J75" s="1134"/>
      <c r="K75" s="1134"/>
      <c r="L75" s="1134"/>
      <c r="M75" s="1134"/>
      <c r="N75" s="1134"/>
      <c r="O75" s="1134"/>
      <c r="P75" s="1134"/>
      <c r="Q75" s="1134"/>
      <c r="R75" s="1420"/>
      <c r="S75" s="1420"/>
      <c r="T75" s="1420"/>
      <c r="U75" s="868"/>
      <c r="V75" s="615"/>
      <c r="W75" s="615"/>
      <c r="X75" s="615"/>
      <c r="Y75" s="869"/>
      <c r="Z75" s="615"/>
      <c r="AA75" s="615"/>
      <c r="AB75" s="615"/>
      <c r="AC75" s="615"/>
      <c r="AD75" s="615"/>
      <c r="AE75" s="615"/>
      <c r="AF75" s="615"/>
      <c r="AG75" s="615"/>
      <c r="AH75" s="615"/>
      <c r="AI75" s="1420"/>
      <c r="AJ75" s="1420"/>
      <c r="AK75" s="1420"/>
      <c r="AL75" s="868"/>
      <c r="AM75" s="615"/>
      <c r="AN75" s="615"/>
      <c r="AO75" s="615"/>
      <c r="AP75" s="869"/>
      <c r="AQ75" s="615"/>
      <c r="AR75" s="615"/>
      <c r="AS75" s="615"/>
      <c r="AT75" s="615"/>
      <c r="AU75" s="615"/>
      <c r="AV75" s="615"/>
      <c r="AW75" s="615"/>
      <c r="AX75" s="615"/>
      <c r="AY75" s="615"/>
      <c r="AZ75" s="1420"/>
      <c r="BA75" s="1420"/>
      <c r="BB75" s="1420"/>
      <c r="BC75" s="868"/>
      <c r="BD75" s="615"/>
      <c r="BE75" s="615"/>
      <c r="BF75" s="615"/>
      <c r="BG75" s="869"/>
      <c r="BH75" s="615"/>
      <c r="BI75" s="615"/>
      <c r="BJ75" s="615"/>
      <c r="BK75" s="615"/>
      <c r="BL75" s="615"/>
      <c r="BM75" s="615"/>
      <c r="BN75" s="615"/>
      <c r="BO75" s="615"/>
      <c r="BP75" s="615"/>
      <c r="BQ75" s="1420"/>
      <c r="BR75" s="1420"/>
      <c r="BS75" s="1420"/>
      <c r="BT75" s="868"/>
      <c r="BU75" s="615"/>
      <c r="BV75" s="615"/>
      <c r="BW75" s="615"/>
      <c r="BX75" s="869"/>
      <c r="BY75" s="615"/>
      <c r="BZ75" s="615"/>
      <c r="CA75" s="615"/>
      <c r="CB75" s="615"/>
      <c r="CC75" s="615"/>
      <c r="CD75" s="615"/>
      <c r="CE75" s="615"/>
      <c r="CF75" s="615"/>
      <c r="CG75" s="615"/>
      <c r="CH75" s="1420"/>
      <c r="CI75" s="1420"/>
      <c r="CJ75" s="1420"/>
      <c r="CK75" s="868"/>
      <c r="CL75" s="615"/>
      <c r="CM75" s="615"/>
      <c r="CN75" s="615"/>
      <c r="CO75" s="869"/>
      <c r="CP75" s="615"/>
      <c r="CQ75" s="615"/>
      <c r="CR75" s="615"/>
      <c r="CS75" s="615"/>
      <c r="CT75" s="615"/>
      <c r="CU75" s="615"/>
      <c r="CV75" s="615"/>
      <c r="CW75" s="615"/>
      <c r="CX75" s="615"/>
      <c r="CY75" s="1420"/>
      <c r="CZ75" s="1420"/>
      <c r="DA75" s="1420"/>
      <c r="DB75" s="868"/>
      <c r="DC75" s="615"/>
      <c r="DD75" s="615"/>
      <c r="DE75" s="615"/>
      <c r="DF75" s="869"/>
      <c r="DG75" s="615"/>
      <c r="DH75" s="615"/>
      <c r="DI75" s="615"/>
      <c r="DJ75" s="615"/>
      <c r="DK75" s="615"/>
      <c r="DL75" s="615"/>
      <c r="DM75" s="615"/>
      <c r="DN75" s="615"/>
      <c r="DO75" s="615"/>
      <c r="DP75" s="1420"/>
      <c r="DQ75" s="1420"/>
      <c r="DR75" s="1420"/>
      <c r="DS75" s="868"/>
      <c r="DT75" s="615"/>
      <c r="DU75" s="615"/>
      <c r="DV75" s="615"/>
      <c r="DW75" s="869"/>
      <c r="DX75" s="615"/>
      <c r="DY75" s="615"/>
      <c r="DZ75" s="615"/>
      <c r="EA75" s="615"/>
      <c r="EB75" s="615"/>
      <c r="EC75" s="615"/>
      <c r="ED75" s="615"/>
      <c r="EE75" s="615"/>
      <c r="EF75" s="615"/>
      <c r="EG75" s="1420"/>
      <c r="EH75" s="1420"/>
      <c r="EI75" s="1420"/>
      <c r="EJ75" s="868"/>
      <c r="EK75" s="615"/>
      <c r="EL75" s="615"/>
      <c r="EM75" s="615"/>
      <c r="EN75" s="869"/>
      <c r="EO75" s="615"/>
      <c r="EP75" s="615"/>
      <c r="EQ75" s="615"/>
      <c r="ER75" s="615"/>
      <c r="ES75" s="615"/>
      <c r="ET75" s="615"/>
      <c r="EU75" s="615"/>
      <c r="EV75" s="615"/>
      <c r="EW75" s="615"/>
      <c r="EX75" s="1420"/>
      <c r="EY75" s="1420"/>
      <c r="EZ75" s="1420"/>
      <c r="FA75" s="868"/>
      <c r="FB75" s="615"/>
      <c r="FC75" s="615"/>
      <c r="FD75" s="615"/>
      <c r="FE75" s="869"/>
      <c r="FF75" s="615"/>
      <c r="FG75" s="615"/>
      <c r="FH75" s="615"/>
      <c r="FI75" s="615"/>
      <c r="FJ75" s="615"/>
      <c r="FK75" s="615"/>
      <c r="FL75" s="615"/>
      <c r="FM75" s="615"/>
      <c r="FN75" s="615"/>
      <c r="FO75" s="1420"/>
      <c r="FP75" s="1420"/>
      <c r="FQ75" s="1420"/>
      <c r="FR75" s="868"/>
      <c r="FS75" s="615"/>
      <c r="FT75" s="615"/>
      <c r="FU75" s="615"/>
      <c r="FV75" s="869"/>
      <c r="FW75" s="615"/>
      <c r="FX75" s="615"/>
      <c r="FY75" s="615"/>
      <c r="FZ75" s="615"/>
      <c r="GA75" s="615"/>
      <c r="GB75" s="615"/>
      <c r="GC75" s="615"/>
      <c r="GD75" s="615"/>
      <c r="GE75" s="615"/>
      <c r="GF75" s="1420"/>
      <c r="GG75" s="1420"/>
      <c r="GH75" s="1420"/>
      <c r="GI75" s="868"/>
      <c r="GJ75" s="615"/>
      <c r="GK75" s="615"/>
      <c r="GL75" s="615"/>
      <c r="GM75" s="869"/>
      <c r="GN75" s="615"/>
      <c r="GO75" s="615"/>
      <c r="GP75" s="615"/>
      <c r="GQ75" s="615"/>
      <c r="GR75" s="615"/>
      <c r="GS75" s="615"/>
      <c r="GT75" s="615"/>
      <c r="GU75" s="615"/>
      <c r="GV75" s="615"/>
      <c r="GW75" s="1420"/>
      <c r="GX75" s="1420"/>
      <c r="GY75" s="1420"/>
      <c r="GZ75" s="868"/>
      <c r="HA75" s="615"/>
      <c r="HB75" s="615"/>
      <c r="HC75" s="615"/>
      <c r="HD75" s="869"/>
      <c r="HE75" s="615"/>
      <c r="HF75" s="615"/>
      <c r="HG75" s="615"/>
      <c r="HH75" s="615"/>
      <c r="HI75" s="615"/>
      <c r="HJ75" s="615"/>
      <c r="HK75" s="615"/>
      <c r="HL75" s="615"/>
      <c r="HM75" s="615"/>
      <c r="HN75" s="1420"/>
      <c r="HO75" s="1420"/>
      <c r="HP75" s="1420"/>
      <c r="HQ75" s="868"/>
      <c r="HR75" s="615"/>
      <c r="HS75" s="615"/>
      <c r="HT75" s="615"/>
      <c r="HU75" s="869"/>
      <c r="HV75" s="615"/>
      <c r="HW75" s="615"/>
      <c r="HX75" s="615"/>
      <c r="HY75" s="615"/>
      <c r="HZ75" s="615"/>
      <c r="IA75" s="615"/>
      <c r="IB75" s="615"/>
      <c r="IC75" s="615"/>
      <c r="ID75" s="615"/>
      <c r="IE75" s="1420"/>
      <c r="IF75" s="1420"/>
      <c r="IG75" s="1420"/>
      <c r="IH75" s="868"/>
      <c r="II75" s="615"/>
      <c r="IJ75" s="615"/>
      <c r="IK75" s="615"/>
      <c r="IL75" s="869"/>
      <c r="IM75" s="615"/>
      <c r="IN75" s="615"/>
      <c r="IO75" s="615"/>
      <c r="IP75" s="615"/>
      <c r="IQ75" s="615"/>
      <c r="IR75" s="615"/>
      <c r="IS75" s="615"/>
      <c r="IT75" s="615"/>
      <c r="IU75" s="615"/>
      <c r="IV75" s="1420"/>
      <c r="IW75" s="1420"/>
      <c r="IX75" s="1420"/>
      <c r="IY75" s="868"/>
      <c r="IZ75" s="615"/>
      <c r="JA75" s="615"/>
      <c r="JB75" s="615"/>
      <c r="JC75" s="869"/>
      <c r="JD75" s="615"/>
      <c r="JE75" s="615"/>
      <c r="JF75" s="615"/>
      <c r="JG75" s="615"/>
      <c r="JH75" s="615"/>
      <c r="JI75" s="615"/>
      <c r="JJ75" s="615"/>
      <c r="JK75" s="615"/>
      <c r="JL75" s="615"/>
      <c r="JM75" s="1420"/>
      <c r="JN75" s="1420"/>
      <c r="JO75" s="1420"/>
      <c r="JP75" s="868"/>
      <c r="JQ75" s="615"/>
      <c r="JR75" s="615"/>
      <c r="JS75" s="615"/>
      <c r="JT75" s="869"/>
      <c r="JU75" s="615"/>
      <c r="JV75" s="615"/>
      <c r="JW75" s="615"/>
      <c r="JX75" s="615"/>
      <c r="JY75" s="615"/>
      <c r="JZ75" s="615"/>
      <c r="KA75" s="615"/>
      <c r="KB75" s="615"/>
      <c r="KC75" s="615"/>
      <c r="KD75" s="1420"/>
      <c r="KE75" s="1420"/>
      <c r="KF75" s="1420"/>
      <c r="KG75" s="868"/>
      <c r="KH75" s="615"/>
      <c r="KI75" s="615"/>
      <c r="KJ75" s="615"/>
      <c r="KK75" s="869"/>
      <c r="KL75" s="615"/>
      <c r="KM75" s="615"/>
      <c r="KN75" s="615"/>
      <c r="KO75" s="615"/>
      <c r="KP75" s="615"/>
      <c r="KQ75" s="615"/>
      <c r="KR75" s="615"/>
      <c r="KS75" s="615"/>
      <c r="KT75" s="615"/>
      <c r="KU75" s="1420"/>
      <c r="KV75" s="1420"/>
      <c r="KW75" s="1420"/>
      <c r="KX75" s="868"/>
      <c r="KY75" s="615"/>
      <c r="KZ75" s="615"/>
      <c r="LA75" s="615"/>
      <c r="LB75" s="869"/>
      <c r="LC75" s="615"/>
      <c r="LD75" s="615"/>
      <c r="LE75" s="615"/>
      <c r="LF75" s="615"/>
      <c r="LG75" s="615"/>
      <c r="LH75" s="615"/>
      <c r="LI75" s="615"/>
      <c r="LJ75" s="615"/>
      <c r="LK75" s="615"/>
      <c r="LL75" s="1420"/>
      <c r="LM75" s="1420"/>
      <c r="LN75" s="1420"/>
      <c r="LO75" s="868"/>
      <c r="LP75" s="615"/>
      <c r="LQ75" s="615"/>
      <c r="LR75" s="615"/>
      <c r="LS75" s="869"/>
      <c r="LT75" s="615"/>
      <c r="LU75" s="615"/>
      <c r="LV75" s="615"/>
      <c r="LW75" s="615"/>
      <c r="LX75" s="615"/>
      <c r="LY75" s="615"/>
      <c r="LZ75" s="615"/>
      <c r="MA75" s="615"/>
      <c r="MB75" s="615"/>
      <c r="MC75" s="1420"/>
      <c r="MD75" s="1420"/>
      <c r="ME75" s="1420"/>
      <c r="MF75" s="868"/>
      <c r="MG75" s="615"/>
      <c r="MH75" s="615"/>
      <c r="MI75" s="615"/>
      <c r="MJ75" s="869"/>
      <c r="MK75" s="615"/>
      <c r="ML75" s="615"/>
      <c r="MM75" s="615"/>
      <c r="MN75" s="615"/>
      <c r="MO75" s="615"/>
      <c r="MP75" s="615"/>
      <c r="MQ75" s="615"/>
      <c r="MR75" s="615"/>
      <c r="MS75" s="615"/>
      <c r="MT75" s="1420"/>
      <c r="MU75" s="1420"/>
      <c r="MV75" s="1420"/>
      <c r="MW75" s="868"/>
      <c r="MX75" s="615"/>
      <c r="MY75" s="615"/>
      <c r="MZ75" s="615"/>
      <c r="NA75" s="869"/>
      <c r="NB75" s="615"/>
      <c r="NC75" s="615"/>
      <c r="ND75" s="615"/>
      <c r="NE75" s="615"/>
      <c r="NF75" s="615"/>
      <c r="NG75" s="615"/>
      <c r="NH75" s="615"/>
      <c r="NI75" s="615"/>
      <c r="NJ75" s="615"/>
      <c r="NK75" s="1420"/>
      <c r="NL75" s="1420"/>
      <c r="NM75" s="1420"/>
      <c r="NN75" s="868"/>
      <c r="NO75" s="615"/>
      <c r="NP75" s="615"/>
      <c r="NQ75" s="615"/>
      <c r="NR75" s="869"/>
      <c r="NS75" s="615"/>
      <c r="NT75" s="615"/>
      <c r="NU75" s="615"/>
      <c r="NV75" s="615"/>
      <c r="NW75" s="615"/>
      <c r="NX75" s="615"/>
      <c r="NY75" s="615"/>
      <c r="NZ75" s="615"/>
      <c r="OA75" s="615"/>
      <c r="OB75" s="1420"/>
      <c r="OC75" s="1420"/>
      <c r="OD75" s="1420"/>
      <c r="OE75" s="868"/>
      <c r="OF75" s="615"/>
      <c r="OG75" s="615"/>
      <c r="OH75" s="615"/>
      <c r="OI75" s="869"/>
      <c r="OJ75" s="615"/>
      <c r="OK75" s="615"/>
      <c r="OL75" s="615"/>
      <c r="OM75" s="615"/>
      <c r="ON75" s="615"/>
      <c r="OO75" s="615"/>
      <c r="OP75" s="615"/>
      <c r="OQ75" s="615"/>
      <c r="OR75" s="615"/>
      <c r="OS75" s="1420"/>
      <c r="OT75" s="1420"/>
      <c r="OU75" s="1420"/>
      <c r="OV75" s="868"/>
      <c r="OW75" s="615"/>
      <c r="OX75" s="615"/>
      <c r="OY75" s="615"/>
      <c r="OZ75" s="869"/>
      <c r="PA75" s="615"/>
      <c r="PB75" s="615"/>
      <c r="PC75" s="615"/>
      <c r="PD75" s="615"/>
      <c r="PE75" s="615"/>
      <c r="PF75" s="615"/>
      <c r="PG75" s="615"/>
      <c r="PH75" s="615"/>
      <c r="PI75" s="615"/>
      <c r="PJ75" s="1420"/>
      <c r="PK75" s="1420"/>
      <c r="PL75" s="1420"/>
      <c r="PM75" s="868"/>
      <c r="PN75" s="615"/>
      <c r="PO75" s="615"/>
      <c r="PP75" s="615"/>
      <c r="PQ75" s="869"/>
      <c r="PR75" s="615"/>
      <c r="PS75" s="615"/>
      <c r="PT75" s="615"/>
      <c r="PU75" s="615"/>
      <c r="PV75" s="615"/>
      <c r="PW75" s="615"/>
      <c r="PX75" s="615"/>
      <c r="PY75" s="615"/>
      <c r="PZ75" s="615"/>
      <c r="QA75" s="1420"/>
      <c r="QB75" s="1420"/>
      <c r="QC75" s="1420"/>
      <c r="QD75" s="868"/>
      <c r="QE75" s="615"/>
      <c r="QF75" s="615"/>
      <c r="QG75" s="615"/>
      <c r="QH75" s="869"/>
      <c r="QI75" s="615"/>
      <c r="QJ75" s="615"/>
      <c r="QK75" s="615"/>
      <c r="QL75" s="615"/>
      <c r="QM75" s="615"/>
      <c r="QN75" s="615"/>
      <c r="QO75" s="615"/>
      <c r="QP75" s="615"/>
      <c r="QQ75" s="615"/>
      <c r="QR75" s="1420"/>
      <c r="QS75" s="1420"/>
      <c r="QT75" s="1420"/>
      <c r="QU75" s="868"/>
      <c r="QV75" s="615"/>
      <c r="QW75" s="615"/>
      <c r="QX75" s="615"/>
      <c r="QY75" s="869"/>
      <c r="QZ75" s="615"/>
      <c r="RA75" s="615"/>
      <c r="RB75" s="615"/>
      <c r="RC75" s="615"/>
      <c r="RD75" s="615"/>
      <c r="RE75" s="615"/>
      <c r="RF75" s="615"/>
      <c r="RG75" s="615"/>
      <c r="RH75" s="615"/>
      <c r="RI75" s="1420"/>
      <c r="RJ75" s="1420"/>
      <c r="RK75" s="1420"/>
      <c r="RL75" s="868"/>
      <c r="RM75" s="615"/>
      <c r="RN75" s="615"/>
      <c r="RO75" s="615"/>
      <c r="RP75" s="869"/>
      <c r="RQ75" s="615"/>
      <c r="RR75" s="615"/>
      <c r="RS75" s="615"/>
      <c r="RT75" s="615"/>
      <c r="RU75" s="615"/>
      <c r="RV75" s="615"/>
      <c r="RW75" s="615"/>
      <c r="RX75" s="615"/>
      <c r="RY75" s="615"/>
      <c r="RZ75" s="1420"/>
      <c r="SA75" s="1420"/>
      <c r="SB75" s="1420"/>
      <c r="SC75" s="868"/>
      <c r="SD75" s="615"/>
      <c r="SE75" s="615"/>
      <c r="SF75" s="615"/>
      <c r="SG75" s="869"/>
      <c r="SH75" s="615"/>
      <c r="SI75" s="615"/>
      <c r="SJ75" s="615"/>
      <c r="SK75" s="615"/>
      <c r="SL75" s="615"/>
      <c r="SM75" s="615"/>
      <c r="SN75" s="615"/>
      <c r="SO75" s="615"/>
      <c r="SP75" s="615"/>
      <c r="SQ75" s="1420"/>
      <c r="SR75" s="1420"/>
      <c r="SS75" s="1420"/>
      <c r="ST75" s="868"/>
      <c r="SU75" s="615"/>
      <c r="SV75" s="615"/>
      <c r="SW75" s="615"/>
      <c r="SX75" s="869"/>
      <c r="SY75" s="615"/>
      <c r="SZ75" s="615"/>
      <c r="TA75" s="615"/>
      <c r="TB75" s="615"/>
      <c r="TC75" s="615"/>
      <c r="TD75" s="615"/>
      <c r="TE75" s="615"/>
      <c r="TF75" s="615"/>
      <c r="TG75" s="615"/>
      <c r="TH75" s="1420"/>
      <c r="TI75" s="1420"/>
      <c r="TJ75" s="1420"/>
      <c r="TK75" s="868"/>
      <c r="TL75" s="615"/>
      <c r="TM75" s="615"/>
      <c r="TN75" s="615"/>
      <c r="TO75" s="869"/>
      <c r="TP75" s="615"/>
      <c r="TQ75" s="615"/>
      <c r="TR75" s="615"/>
      <c r="TS75" s="615"/>
      <c r="TT75" s="615"/>
      <c r="TU75" s="615"/>
      <c r="TV75" s="615"/>
      <c r="TW75" s="615"/>
      <c r="TX75" s="615"/>
      <c r="TY75" s="1420"/>
      <c r="TZ75" s="1420"/>
      <c r="UA75" s="1420"/>
      <c r="UB75" s="868"/>
      <c r="UC75" s="615"/>
      <c r="UD75" s="615"/>
      <c r="UE75" s="615"/>
      <c r="UF75" s="869"/>
      <c r="UG75" s="615"/>
      <c r="UH75" s="615"/>
      <c r="UI75" s="615"/>
      <c r="UJ75" s="615"/>
      <c r="UK75" s="615"/>
      <c r="UL75" s="615"/>
      <c r="UM75" s="615"/>
      <c r="UN75" s="615"/>
      <c r="UO75" s="615"/>
      <c r="UP75" s="1420"/>
      <c r="UQ75" s="1420"/>
      <c r="UR75" s="1420"/>
      <c r="US75" s="868"/>
      <c r="UT75" s="615"/>
      <c r="UU75" s="615"/>
      <c r="UV75" s="615"/>
      <c r="UW75" s="869"/>
      <c r="UX75" s="615"/>
      <c r="UY75" s="615"/>
      <c r="UZ75" s="615"/>
      <c r="VA75" s="615"/>
      <c r="VB75" s="615"/>
      <c r="VC75" s="615"/>
      <c r="VD75" s="615"/>
      <c r="VE75" s="615"/>
      <c r="VF75" s="615"/>
      <c r="VG75" s="1420"/>
      <c r="VH75" s="1420"/>
      <c r="VI75" s="1420"/>
      <c r="VJ75" s="868"/>
      <c r="VK75" s="615"/>
      <c r="VL75" s="615"/>
      <c r="VM75" s="615"/>
      <c r="VN75" s="869"/>
      <c r="VO75" s="615"/>
      <c r="VP75" s="615"/>
      <c r="VQ75" s="615"/>
      <c r="VR75" s="615"/>
      <c r="VS75" s="615"/>
      <c r="VT75" s="615"/>
      <c r="VU75" s="615"/>
      <c r="VV75" s="615"/>
      <c r="VW75" s="615"/>
      <c r="VX75" s="1420"/>
      <c r="VY75" s="1420"/>
      <c r="VZ75" s="1420"/>
      <c r="WA75" s="868"/>
      <c r="WB75" s="615"/>
      <c r="WC75" s="615"/>
      <c r="WD75" s="615"/>
      <c r="WE75" s="869"/>
      <c r="WF75" s="615"/>
      <c r="WG75" s="615"/>
      <c r="WH75" s="615"/>
      <c r="WI75" s="615"/>
      <c r="WJ75" s="615"/>
      <c r="WK75" s="615"/>
      <c r="WL75" s="615"/>
      <c r="WM75" s="615"/>
      <c r="WN75" s="615"/>
      <c r="WO75" s="1420"/>
      <c r="WP75" s="1420"/>
      <c r="WQ75" s="1420"/>
      <c r="WR75" s="868"/>
      <c r="WS75" s="615"/>
      <c r="WT75" s="615"/>
      <c r="WU75" s="615"/>
      <c r="WV75" s="869"/>
      <c r="WW75" s="615"/>
      <c r="WX75" s="615"/>
      <c r="WY75" s="615"/>
      <c r="WZ75" s="615"/>
      <c r="XA75" s="615"/>
      <c r="XB75" s="615"/>
      <c r="XC75" s="615"/>
      <c r="XD75" s="615"/>
      <c r="XE75" s="615"/>
      <c r="XF75" s="1420"/>
      <c r="XG75" s="1420"/>
      <c r="XH75" s="1420"/>
      <c r="XI75" s="868"/>
      <c r="XJ75" s="615"/>
      <c r="XK75" s="615"/>
      <c r="XL75" s="615"/>
      <c r="XM75" s="869"/>
      <c r="XN75" s="615"/>
      <c r="XO75" s="615"/>
      <c r="XP75" s="615"/>
      <c r="XQ75" s="615"/>
      <c r="XR75" s="615"/>
      <c r="XS75" s="615"/>
      <c r="XT75" s="615"/>
      <c r="XU75" s="615"/>
      <c r="XV75" s="615"/>
      <c r="XW75" s="1420"/>
      <c r="XX75" s="1420"/>
      <c r="XY75" s="1420"/>
      <c r="XZ75" s="868"/>
      <c r="YA75" s="615"/>
      <c r="YB75" s="615"/>
      <c r="YC75" s="615"/>
      <c r="YD75" s="869"/>
      <c r="YE75" s="615"/>
      <c r="YF75" s="615"/>
      <c r="YG75" s="615"/>
      <c r="YH75" s="615"/>
      <c r="YI75" s="615"/>
      <c r="YJ75" s="615"/>
      <c r="YK75" s="615"/>
      <c r="YL75" s="615"/>
      <c r="YM75" s="615"/>
      <c r="YN75" s="1420"/>
      <c r="YO75" s="1420"/>
      <c r="YP75" s="1420"/>
      <c r="YQ75" s="868"/>
      <c r="YR75" s="615"/>
      <c r="YS75" s="615"/>
      <c r="YT75" s="615"/>
      <c r="YU75" s="869"/>
      <c r="YV75" s="615"/>
      <c r="YW75" s="615"/>
      <c r="YX75" s="615"/>
      <c r="YY75" s="615"/>
      <c r="YZ75" s="615"/>
      <c r="ZA75" s="615"/>
      <c r="ZB75" s="615"/>
      <c r="ZC75" s="615"/>
      <c r="ZD75" s="615"/>
      <c r="ZE75" s="1420"/>
      <c r="ZF75" s="1420"/>
      <c r="ZG75" s="1420"/>
      <c r="ZH75" s="868"/>
      <c r="ZI75" s="615"/>
      <c r="ZJ75" s="615"/>
      <c r="ZK75" s="615"/>
      <c r="ZL75" s="869"/>
      <c r="ZM75" s="615"/>
      <c r="ZN75" s="615"/>
      <c r="ZO75" s="615"/>
      <c r="ZP75" s="615"/>
      <c r="ZQ75" s="615"/>
      <c r="ZR75" s="615"/>
      <c r="ZS75" s="615"/>
      <c r="ZT75" s="615"/>
      <c r="ZU75" s="615"/>
      <c r="ZV75" s="1420"/>
      <c r="ZW75" s="1420"/>
      <c r="ZX75" s="1420"/>
      <c r="ZY75" s="868"/>
      <c r="ZZ75" s="615"/>
      <c r="AAA75" s="615"/>
      <c r="AAB75" s="615"/>
      <c r="AAC75" s="869"/>
      <c r="AAD75" s="615"/>
      <c r="AAE75" s="615"/>
      <c r="AAF75" s="615"/>
      <c r="AAG75" s="615"/>
      <c r="AAH75" s="615"/>
      <c r="AAI75" s="615"/>
      <c r="AAJ75" s="615"/>
      <c r="AAK75" s="615"/>
      <c r="AAL75" s="615"/>
      <c r="AAM75" s="1420"/>
      <c r="AAN75" s="1420"/>
      <c r="AAO75" s="1420"/>
      <c r="AAP75" s="868"/>
      <c r="AAQ75" s="615"/>
      <c r="AAR75" s="615"/>
      <c r="AAS75" s="615"/>
      <c r="AAT75" s="869"/>
      <c r="AAU75" s="615"/>
      <c r="AAV75" s="615"/>
      <c r="AAW75" s="615"/>
      <c r="AAX75" s="615"/>
      <c r="AAY75" s="615"/>
      <c r="AAZ75" s="615"/>
      <c r="ABA75" s="615"/>
      <c r="ABB75" s="615"/>
      <c r="ABC75" s="615"/>
      <c r="ABD75" s="1420"/>
      <c r="ABE75" s="1420"/>
      <c r="ABF75" s="1420"/>
      <c r="ABG75" s="868"/>
      <c r="ABH75" s="615"/>
      <c r="ABI75" s="615"/>
      <c r="ABJ75" s="615"/>
      <c r="ABK75" s="869"/>
      <c r="ABL75" s="615"/>
      <c r="ABM75" s="615"/>
      <c r="ABN75" s="615"/>
      <c r="ABO75" s="615"/>
      <c r="ABP75" s="615"/>
      <c r="ABQ75" s="615"/>
      <c r="ABR75" s="615"/>
      <c r="ABS75" s="615"/>
      <c r="ABT75" s="615"/>
      <c r="ABU75" s="1420"/>
      <c r="ABV75" s="1420"/>
      <c r="ABW75" s="1420"/>
      <c r="ABX75" s="868"/>
      <c r="ABY75" s="615"/>
      <c r="ABZ75" s="615"/>
      <c r="ACA75" s="615"/>
      <c r="ACB75" s="869"/>
      <c r="ACC75" s="615"/>
      <c r="ACD75" s="615"/>
      <c r="ACE75" s="615"/>
      <c r="ACF75" s="615"/>
      <c r="ACG75" s="615"/>
      <c r="ACH75" s="615"/>
      <c r="ACI75" s="615"/>
      <c r="ACJ75" s="615"/>
      <c r="ACK75" s="615"/>
      <c r="ACL75" s="1420"/>
      <c r="ACM75" s="1420"/>
      <c r="ACN75" s="1420"/>
      <c r="ACO75" s="868"/>
      <c r="ACP75" s="615"/>
      <c r="ACQ75" s="615"/>
      <c r="ACR75" s="615"/>
      <c r="ACS75" s="869"/>
      <c r="ACT75" s="615"/>
      <c r="ACU75" s="615"/>
      <c r="ACV75" s="615"/>
      <c r="ACW75" s="615"/>
      <c r="ACX75" s="615"/>
      <c r="ACY75" s="615"/>
      <c r="ACZ75" s="615"/>
      <c r="ADA75" s="615"/>
      <c r="ADB75" s="615"/>
      <c r="ADC75" s="1420"/>
      <c r="ADD75" s="1420"/>
      <c r="ADE75" s="1420"/>
      <c r="ADF75" s="868"/>
      <c r="ADG75" s="615"/>
      <c r="ADH75" s="615"/>
      <c r="ADI75" s="615"/>
      <c r="ADJ75" s="869"/>
      <c r="ADK75" s="615"/>
      <c r="ADL75" s="615"/>
      <c r="ADM75" s="615"/>
      <c r="ADN75" s="615"/>
      <c r="ADO75" s="615"/>
      <c r="ADP75" s="615"/>
      <c r="ADQ75" s="615"/>
      <c r="ADR75" s="615"/>
      <c r="ADS75" s="615"/>
      <c r="ADT75" s="1420"/>
      <c r="ADU75" s="1420"/>
      <c r="ADV75" s="1420"/>
      <c r="ADW75" s="868"/>
      <c r="ADX75" s="615"/>
      <c r="ADY75" s="615"/>
      <c r="ADZ75" s="615"/>
      <c r="AEA75" s="869"/>
      <c r="AEB75" s="615"/>
      <c r="AEC75" s="615"/>
      <c r="AED75" s="615"/>
      <c r="AEE75" s="615"/>
      <c r="AEF75" s="615"/>
      <c r="AEG75" s="615"/>
      <c r="AEH75" s="615"/>
      <c r="AEI75" s="615"/>
      <c r="AEJ75" s="615"/>
      <c r="AEK75" s="1420"/>
      <c r="AEL75" s="1420"/>
      <c r="AEM75" s="1420"/>
      <c r="AEN75" s="868"/>
      <c r="AEO75" s="615"/>
      <c r="AEP75" s="615"/>
      <c r="AEQ75" s="615"/>
      <c r="AER75" s="869"/>
      <c r="AES75" s="615"/>
      <c r="AET75" s="615"/>
      <c r="AEU75" s="615"/>
      <c r="AEV75" s="615"/>
      <c r="AEW75" s="615"/>
      <c r="AEX75" s="615"/>
      <c r="AEY75" s="615"/>
      <c r="AEZ75" s="615"/>
      <c r="AFA75" s="615"/>
      <c r="AFB75" s="1420"/>
      <c r="AFC75" s="1420"/>
      <c r="AFD75" s="1420"/>
      <c r="AFE75" s="868"/>
      <c r="AFF75" s="615"/>
      <c r="AFG75" s="615"/>
      <c r="AFH75" s="615"/>
      <c r="AFI75" s="869"/>
      <c r="AFJ75" s="615"/>
      <c r="AFK75" s="615"/>
      <c r="AFL75" s="615"/>
      <c r="AFM75" s="615"/>
      <c r="AFN75" s="615"/>
      <c r="AFO75" s="615"/>
      <c r="AFP75" s="615"/>
      <c r="AFQ75" s="615"/>
      <c r="AFR75" s="615"/>
      <c r="AFS75" s="1420"/>
      <c r="AFT75" s="1420"/>
      <c r="AFU75" s="1420"/>
      <c r="AFV75" s="868"/>
      <c r="AFW75" s="615"/>
      <c r="AFX75" s="615"/>
      <c r="AFY75" s="615"/>
      <c r="AFZ75" s="869"/>
      <c r="AGA75" s="615"/>
      <c r="AGB75" s="615"/>
      <c r="AGC75" s="615"/>
      <c r="AGD75" s="615"/>
      <c r="AGE75" s="615"/>
      <c r="AGF75" s="615"/>
      <c r="AGG75" s="615"/>
      <c r="AGH75" s="615"/>
      <c r="AGI75" s="615"/>
      <c r="AGJ75" s="1420"/>
      <c r="AGK75" s="1420"/>
      <c r="AGL75" s="1420"/>
      <c r="AGM75" s="868"/>
      <c r="AGN75" s="615"/>
      <c r="AGO75" s="615"/>
      <c r="AGP75" s="615"/>
      <c r="AGQ75" s="869"/>
      <c r="AGR75" s="615"/>
      <c r="AGS75" s="615"/>
      <c r="AGT75" s="615"/>
      <c r="AGU75" s="615"/>
      <c r="AGV75" s="615"/>
      <c r="AGW75" s="615"/>
      <c r="AGX75" s="615"/>
      <c r="AGY75" s="615"/>
      <c r="AGZ75" s="615"/>
      <c r="AHA75" s="1420"/>
      <c r="AHB75" s="1420"/>
      <c r="AHC75" s="1420"/>
      <c r="AHD75" s="868"/>
      <c r="AHE75" s="615"/>
      <c r="AHF75" s="615"/>
      <c r="AHG75" s="615"/>
      <c r="AHH75" s="869"/>
      <c r="AHI75" s="615"/>
      <c r="AHJ75" s="615"/>
      <c r="AHK75" s="615"/>
      <c r="AHL75" s="615"/>
      <c r="AHM75" s="615"/>
      <c r="AHN75" s="615"/>
      <c r="AHO75" s="615"/>
      <c r="AHP75" s="615"/>
      <c r="AHQ75" s="615"/>
      <c r="AHR75" s="1420"/>
      <c r="AHS75" s="1420"/>
      <c r="AHT75" s="1420"/>
      <c r="AHU75" s="868"/>
      <c r="AHV75" s="615"/>
      <c r="AHW75" s="615"/>
      <c r="AHX75" s="615"/>
      <c r="AHY75" s="869"/>
      <c r="AHZ75" s="615"/>
      <c r="AIA75" s="615"/>
      <c r="AIB75" s="615"/>
      <c r="AIC75" s="615"/>
      <c r="AID75" s="615"/>
      <c r="AIE75" s="615"/>
      <c r="AIF75" s="615"/>
      <c r="AIG75" s="615"/>
      <c r="AIH75" s="615"/>
      <c r="AII75" s="1420"/>
      <c r="AIJ75" s="1420"/>
      <c r="AIK75" s="1420"/>
      <c r="AIL75" s="868"/>
      <c r="AIM75" s="615"/>
      <c r="AIN75" s="615"/>
      <c r="AIO75" s="615"/>
      <c r="AIP75" s="869"/>
      <c r="AIQ75" s="615"/>
      <c r="AIR75" s="615"/>
      <c r="AIS75" s="615"/>
      <c r="AIT75" s="615"/>
      <c r="AIU75" s="615"/>
      <c r="AIV75" s="615"/>
      <c r="AIW75" s="615"/>
      <c r="AIX75" s="615"/>
      <c r="AIY75" s="615"/>
      <c r="AIZ75" s="1420"/>
      <c r="AJA75" s="1420"/>
      <c r="AJB75" s="1420"/>
      <c r="AJC75" s="868"/>
      <c r="AJD75" s="615"/>
      <c r="AJE75" s="615"/>
      <c r="AJF75" s="615"/>
      <c r="AJG75" s="869"/>
      <c r="AJH75" s="615"/>
      <c r="AJI75" s="615"/>
      <c r="AJJ75" s="615"/>
      <c r="AJK75" s="615"/>
      <c r="AJL75" s="615"/>
      <c r="AJM75" s="615"/>
      <c r="AJN75" s="615"/>
      <c r="AJO75" s="615"/>
      <c r="AJP75" s="615"/>
      <c r="AJQ75" s="1420"/>
      <c r="AJR75" s="1420"/>
      <c r="AJS75" s="1420"/>
      <c r="AJT75" s="868"/>
      <c r="AJU75" s="615"/>
      <c r="AJV75" s="615"/>
      <c r="AJW75" s="615"/>
      <c r="AJX75" s="869"/>
      <c r="AJY75" s="615"/>
      <c r="AJZ75" s="615"/>
      <c r="AKA75" s="615"/>
      <c r="AKB75" s="615"/>
      <c r="AKC75" s="615"/>
      <c r="AKD75" s="615"/>
      <c r="AKE75" s="615"/>
      <c r="AKF75" s="615"/>
      <c r="AKG75" s="615"/>
      <c r="AKH75" s="1420"/>
      <c r="AKI75" s="1420"/>
      <c r="AKJ75" s="1420"/>
      <c r="AKK75" s="868"/>
      <c r="AKL75" s="615"/>
      <c r="AKM75" s="615"/>
      <c r="AKN75" s="615"/>
      <c r="AKO75" s="869"/>
      <c r="AKP75" s="615"/>
      <c r="AKQ75" s="615"/>
      <c r="AKR75" s="615"/>
      <c r="AKS75" s="615"/>
      <c r="AKT75" s="615"/>
      <c r="AKU75" s="615"/>
      <c r="AKV75" s="615"/>
      <c r="AKW75" s="615"/>
      <c r="AKX75" s="615"/>
      <c r="AKY75" s="1420"/>
      <c r="AKZ75" s="1420"/>
      <c r="ALA75" s="1420"/>
      <c r="ALB75" s="868"/>
      <c r="ALC75" s="615"/>
      <c r="ALD75" s="615"/>
      <c r="ALE75" s="615"/>
      <c r="ALF75" s="869"/>
      <c r="ALG75" s="615"/>
      <c r="ALH75" s="615"/>
      <c r="ALI75" s="615"/>
      <c r="ALJ75" s="615"/>
      <c r="ALK75" s="615"/>
      <c r="ALL75" s="615"/>
      <c r="ALM75" s="615"/>
      <c r="ALN75" s="615"/>
      <c r="ALO75" s="615"/>
      <c r="ALP75" s="1420"/>
      <c r="ALQ75" s="1420"/>
      <c r="ALR75" s="1420"/>
      <c r="ALS75" s="868"/>
      <c r="ALT75" s="615"/>
      <c r="ALU75" s="615"/>
      <c r="ALV75" s="615"/>
      <c r="ALW75" s="869"/>
      <c r="ALX75" s="615"/>
      <c r="ALY75" s="615"/>
      <c r="ALZ75" s="615"/>
      <c r="AMA75" s="615"/>
      <c r="AMB75" s="615"/>
      <c r="AMC75" s="615"/>
      <c r="AMD75" s="615"/>
      <c r="AME75" s="615"/>
      <c r="AMF75" s="615"/>
      <c r="AMG75" s="1420"/>
      <c r="AMH75" s="1420"/>
      <c r="AMI75" s="1420"/>
      <c r="AMJ75" s="868"/>
      <c r="AMK75" s="615"/>
      <c r="AML75" s="615"/>
      <c r="AMM75" s="615"/>
      <c r="AMN75" s="869"/>
      <c r="AMO75" s="615"/>
      <c r="AMP75" s="615"/>
      <c r="AMQ75" s="615"/>
      <c r="AMR75" s="615"/>
      <c r="AMS75" s="615"/>
      <c r="AMT75" s="615"/>
      <c r="AMU75" s="615"/>
      <c r="AMV75" s="615"/>
      <c r="AMW75" s="615"/>
      <c r="AMX75" s="1420"/>
      <c r="AMY75" s="1420"/>
      <c r="AMZ75" s="1420"/>
      <c r="ANA75" s="868"/>
      <c r="ANB75" s="615"/>
      <c r="ANC75" s="615"/>
      <c r="AND75" s="615"/>
      <c r="ANE75" s="869"/>
      <c r="ANF75" s="615"/>
      <c r="ANG75" s="615"/>
      <c r="ANH75" s="615"/>
      <c r="ANI75" s="615"/>
      <c r="ANJ75" s="615"/>
      <c r="ANK75" s="615"/>
      <c r="ANL75" s="615"/>
      <c r="ANM75" s="615"/>
      <c r="ANN75" s="615"/>
      <c r="ANO75" s="1420"/>
      <c r="ANP75" s="1420"/>
      <c r="ANQ75" s="1420"/>
      <c r="ANR75" s="868"/>
      <c r="ANS75" s="615"/>
      <c r="ANT75" s="615"/>
      <c r="ANU75" s="615"/>
      <c r="ANV75" s="869"/>
      <c r="ANW75" s="615"/>
      <c r="ANX75" s="615"/>
      <c r="ANY75" s="615"/>
      <c r="ANZ75" s="615"/>
      <c r="AOA75" s="615"/>
      <c r="AOB75" s="615"/>
      <c r="AOC75" s="615"/>
      <c r="AOD75" s="615"/>
      <c r="AOE75" s="615"/>
      <c r="AOF75" s="1420"/>
      <c r="AOG75" s="1420"/>
      <c r="AOH75" s="1420"/>
      <c r="AOI75" s="868"/>
      <c r="AOJ75" s="615"/>
      <c r="AOK75" s="615"/>
      <c r="AOL75" s="615"/>
      <c r="AOM75" s="869"/>
      <c r="AON75" s="615"/>
      <c r="AOO75" s="615"/>
      <c r="AOP75" s="615"/>
      <c r="AOQ75" s="615"/>
      <c r="AOR75" s="615"/>
      <c r="AOS75" s="615"/>
      <c r="AOT75" s="615"/>
      <c r="AOU75" s="615"/>
      <c r="AOV75" s="615"/>
      <c r="AOW75" s="1420"/>
      <c r="AOX75" s="1420"/>
      <c r="AOY75" s="1420"/>
      <c r="AOZ75" s="868"/>
      <c r="APA75" s="615"/>
      <c r="APB75" s="615"/>
      <c r="APC75" s="615"/>
      <c r="APD75" s="869"/>
      <c r="APE75" s="615"/>
      <c r="APF75" s="615"/>
      <c r="APG75" s="615"/>
      <c r="APH75" s="615"/>
      <c r="API75" s="615"/>
      <c r="APJ75" s="615"/>
      <c r="APK75" s="615"/>
      <c r="APL75" s="615"/>
      <c r="APM75" s="615"/>
      <c r="APN75" s="1420"/>
      <c r="APO75" s="1420"/>
      <c r="APP75" s="1420"/>
      <c r="APQ75" s="868"/>
      <c r="APR75" s="615"/>
      <c r="APS75" s="615"/>
      <c r="APT75" s="615"/>
      <c r="APU75" s="869"/>
      <c r="APV75" s="615"/>
      <c r="APW75" s="615"/>
      <c r="APX75" s="615"/>
      <c r="APY75" s="615"/>
      <c r="APZ75" s="615"/>
      <c r="AQA75" s="615"/>
      <c r="AQB75" s="615"/>
      <c r="AQC75" s="615"/>
      <c r="AQD75" s="615"/>
      <c r="AQE75" s="1420"/>
      <c r="AQF75" s="1420"/>
      <c r="AQG75" s="1420"/>
      <c r="AQH75" s="868"/>
      <c r="AQI75" s="615"/>
      <c r="AQJ75" s="615"/>
      <c r="AQK75" s="615"/>
      <c r="AQL75" s="869"/>
      <c r="AQM75" s="615"/>
      <c r="AQN75" s="615"/>
      <c r="AQO75" s="615"/>
      <c r="AQP75" s="615"/>
      <c r="AQQ75" s="615"/>
      <c r="AQR75" s="615"/>
      <c r="AQS75" s="615"/>
      <c r="AQT75" s="615"/>
      <c r="AQU75" s="615"/>
      <c r="AQV75" s="1420"/>
      <c r="AQW75" s="1420"/>
      <c r="AQX75" s="1420"/>
      <c r="AQY75" s="868"/>
      <c r="AQZ75" s="615"/>
      <c r="ARA75" s="615"/>
      <c r="ARB75" s="615"/>
      <c r="ARC75" s="869"/>
      <c r="ARD75" s="615"/>
      <c r="ARE75" s="615"/>
      <c r="ARF75" s="615"/>
      <c r="ARG75" s="615"/>
      <c r="ARH75" s="615"/>
      <c r="ARI75" s="615"/>
      <c r="ARJ75" s="615"/>
      <c r="ARK75" s="615"/>
      <c r="ARL75" s="615"/>
      <c r="ARM75" s="1420"/>
      <c r="ARN75" s="1420"/>
      <c r="ARO75" s="1420"/>
      <c r="ARP75" s="868"/>
      <c r="ARQ75" s="615"/>
      <c r="ARR75" s="615"/>
      <c r="ARS75" s="615"/>
      <c r="ART75" s="869"/>
      <c r="ARU75" s="615"/>
      <c r="ARV75" s="615"/>
      <c r="ARW75" s="615"/>
      <c r="ARX75" s="615"/>
      <c r="ARY75" s="615"/>
      <c r="ARZ75" s="615"/>
      <c r="ASA75" s="615"/>
      <c r="ASB75" s="615"/>
      <c r="ASC75" s="615"/>
      <c r="ASD75" s="1420"/>
      <c r="ASE75" s="1420"/>
      <c r="ASF75" s="1420"/>
      <c r="ASG75" s="868"/>
      <c r="ASH75" s="615"/>
      <c r="ASI75" s="615"/>
      <c r="ASJ75" s="615"/>
      <c r="ASK75" s="869"/>
      <c r="ASL75" s="615"/>
      <c r="ASM75" s="615"/>
      <c r="ASN75" s="615"/>
      <c r="ASO75" s="615"/>
      <c r="ASP75" s="615"/>
      <c r="ASQ75" s="615"/>
      <c r="ASR75" s="615"/>
      <c r="ASS75" s="615"/>
      <c r="AST75" s="615"/>
      <c r="ASU75" s="1420"/>
      <c r="ASV75" s="1420"/>
      <c r="ASW75" s="1420"/>
      <c r="ASX75" s="868"/>
      <c r="ASY75" s="615"/>
      <c r="ASZ75" s="615"/>
      <c r="ATA75" s="615"/>
      <c r="ATB75" s="869"/>
      <c r="ATC75" s="615"/>
      <c r="ATD75" s="615"/>
      <c r="ATE75" s="615"/>
      <c r="ATF75" s="615"/>
      <c r="ATG75" s="615"/>
      <c r="ATH75" s="615"/>
      <c r="ATI75" s="615"/>
      <c r="ATJ75" s="615"/>
      <c r="ATK75" s="615"/>
      <c r="ATL75" s="1420"/>
      <c r="ATM75" s="1420"/>
      <c r="ATN75" s="1420"/>
      <c r="ATO75" s="868"/>
      <c r="ATP75" s="615"/>
      <c r="ATQ75" s="615"/>
      <c r="ATR75" s="615"/>
      <c r="ATS75" s="869"/>
      <c r="ATT75" s="615"/>
      <c r="ATU75" s="615"/>
      <c r="ATV75" s="615"/>
      <c r="ATW75" s="615"/>
      <c r="ATX75" s="615"/>
      <c r="ATY75" s="615"/>
      <c r="ATZ75" s="615"/>
      <c r="AUA75" s="615"/>
      <c r="AUB75" s="615"/>
      <c r="AUC75" s="1420"/>
      <c r="AUD75" s="1420"/>
      <c r="AUE75" s="1420"/>
      <c r="AUF75" s="868"/>
      <c r="AUG75" s="615"/>
      <c r="AUH75" s="615"/>
      <c r="AUI75" s="615"/>
      <c r="AUJ75" s="869"/>
      <c r="AUK75" s="615"/>
      <c r="AUL75" s="615"/>
      <c r="AUM75" s="615"/>
      <c r="AUN75" s="615"/>
      <c r="AUO75" s="615"/>
      <c r="AUP75" s="615"/>
      <c r="AUQ75" s="615"/>
      <c r="AUR75" s="615"/>
      <c r="AUS75" s="615"/>
      <c r="AUT75" s="1420"/>
      <c r="AUU75" s="1420"/>
      <c r="AUV75" s="1420"/>
      <c r="AUW75" s="868"/>
      <c r="AUX75" s="615"/>
      <c r="AUY75" s="615"/>
      <c r="AUZ75" s="615"/>
      <c r="AVA75" s="869"/>
      <c r="AVB75" s="615"/>
      <c r="AVC75" s="615"/>
      <c r="AVD75" s="615"/>
      <c r="AVE75" s="615"/>
      <c r="AVF75" s="615"/>
      <c r="AVG75" s="615"/>
      <c r="AVH75" s="615"/>
      <c r="AVI75" s="615"/>
      <c r="AVJ75" s="615"/>
      <c r="AVK75" s="1420"/>
      <c r="AVL75" s="1420"/>
      <c r="AVM75" s="1420"/>
      <c r="AVN75" s="868"/>
      <c r="AVO75" s="615"/>
      <c r="AVP75" s="615"/>
      <c r="AVQ75" s="615"/>
      <c r="AVR75" s="869"/>
      <c r="AVS75" s="615"/>
      <c r="AVT75" s="615"/>
      <c r="AVU75" s="615"/>
      <c r="AVV75" s="615"/>
      <c r="AVW75" s="615"/>
      <c r="AVX75" s="615"/>
      <c r="AVY75" s="615"/>
      <c r="AVZ75" s="615"/>
      <c r="AWA75" s="615"/>
      <c r="AWB75" s="1420"/>
      <c r="AWC75" s="1420"/>
      <c r="AWD75" s="1420"/>
      <c r="AWE75" s="868"/>
      <c r="AWF75" s="615"/>
      <c r="AWG75" s="615"/>
      <c r="AWH75" s="615"/>
      <c r="AWI75" s="869"/>
      <c r="AWJ75" s="615"/>
      <c r="AWK75" s="615"/>
      <c r="AWL75" s="615"/>
      <c r="AWM75" s="615"/>
      <c r="AWN75" s="615"/>
      <c r="AWO75" s="615"/>
      <c r="AWP75" s="615"/>
      <c r="AWQ75" s="615"/>
      <c r="AWR75" s="615"/>
      <c r="AWS75" s="1420"/>
      <c r="AWT75" s="1420"/>
      <c r="AWU75" s="1420"/>
      <c r="AWV75" s="868"/>
      <c r="AWW75" s="615"/>
      <c r="AWX75" s="615"/>
      <c r="AWY75" s="615"/>
      <c r="AWZ75" s="869"/>
      <c r="AXA75" s="615"/>
      <c r="AXB75" s="615"/>
      <c r="AXC75" s="615"/>
      <c r="AXD75" s="615"/>
      <c r="AXE75" s="615"/>
      <c r="AXF75" s="615"/>
      <c r="AXG75" s="615"/>
      <c r="AXH75" s="615"/>
      <c r="AXI75" s="615"/>
      <c r="AXJ75" s="1420"/>
      <c r="AXK75" s="1420"/>
      <c r="AXL75" s="1420"/>
      <c r="AXM75" s="868"/>
      <c r="AXN75" s="615"/>
      <c r="AXO75" s="615"/>
      <c r="AXP75" s="615"/>
      <c r="AXQ75" s="869"/>
      <c r="AXR75" s="615"/>
      <c r="AXS75" s="615"/>
      <c r="AXT75" s="615"/>
      <c r="AXU75" s="615"/>
      <c r="AXV75" s="615"/>
      <c r="AXW75" s="615"/>
      <c r="AXX75" s="615"/>
      <c r="AXY75" s="615"/>
      <c r="AXZ75" s="615"/>
      <c r="AYA75" s="1420"/>
      <c r="AYB75" s="1420"/>
      <c r="AYC75" s="1420"/>
      <c r="AYD75" s="868"/>
      <c r="AYE75" s="615"/>
      <c r="AYF75" s="615"/>
      <c r="AYG75" s="615"/>
      <c r="AYH75" s="869"/>
      <c r="AYI75" s="615"/>
      <c r="AYJ75" s="615"/>
      <c r="AYK75" s="615"/>
      <c r="AYL75" s="615"/>
      <c r="AYM75" s="615"/>
      <c r="AYN75" s="615"/>
      <c r="AYO75" s="615"/>
      <c r="AYP75" s="615"/>
      <c r="AYQ75" s="615"/>
      <c r="AYR75" s="1420"/>
      <c r="AYS75" s="1420"/>
      <c r="AYT75" s="1420"/>
      <c r="AYU75" s="868"/>
      <c r="AYV75" s="615"/>
      <c r="AYW75" s="615"/>
      <c r="AYX75" s="615"/>
      <c r="AYY75" s="869"/>
      <c r="AYZ75" s="615"/>
      <c r="AZA75" s="615"/>
      <c r="AZB75" s="615"/>
      <c r="AZC75" s="615"/>
      <c r="AZD75" s="615"/>
      <c r="AZE75" s="615"/>
      <c r="AZF75" s="615"/>
      <c r="AZG75" s="615"/>
      <c r="AZH75" s="615"/>
      <c r="AZI75" s="1420"/>
      <c r="AZJ75" s="1420"/>
      <c r="AZK75" s="1420"/>
      <c r="AZL75" s="868"/>
      <c r="AZM75" s="615"/>
      <c r="AZN75" s="615"/>
      <c r="AZO75" s="615"/>
      <c r="AZP75" s="869"/>
      <c r="AZQ75" s="615"/>
      <c r="AZR75" s="615"/>
      <c r="AZS75" s="615"/>
      <c r="AZT75" s="615"/>
      <c r="AZU75" s="615"/>
      <c r="AZV75" s="615"/>
      <c r="AZW75" s="615"/>
      <c r="AZX75" s="615"/>
      <c r="AZY75" s="615"/>
      <c r="AZZ75" s="1420"/>
      <c r="BAA75" s="1420"/>
      <c r="BAB75" s="1420"/>
      <c r="BAC75" s="868"/>
      <c r="BAD75" s="615"/>
      <c r="BAE75" s="615"/>
      <c r="BAF75" s="615"/>
      <c r="BAG75" s="869"/>
      <c r="BAH75" s="615"/>
      <c r="BAI75" s="615"/>
      <c r="BAJ75" s="615"/>
      <c r="BAK75" s="615"/>
      <c r="BAL75" s="615"/>
      <c r="BAM75" s="615"/>
      <c r="BAN75" s="615"/>
      <c r="BAO75" s="615"/>
      <c r="BAP75" s="615"/>
      <c r="BAQ75" s="1420"/>
      <c r="BAR75" s="1420"/>
      <c r="BAS75" s="1420"/>
      <c r="BAT75" s="868"/>
      <c r="BAU75" s="615"/>
      <c r="BAV75" s="615"/>
      <c r="BAW75" s="615"/>
      <c r="BAX75" s="869"/>
      <c r="BAY75" s="615"/>
      <c r="BAZ75" s="615"/>
      <c r="BBA75" s="615"/>
      <c r="BBB75" s="615"/>
      <c r="BBC75" s="615"/>
      <c r="BBD75" s="615"/>
      <c r="BBE75" s="615"/>
      <c r="BBF75" s="615"/>
      <c r="BBG75" s="615"/>
      <c r="BBH75" s="1420"/>
      <c r="BBI75" s="1420"/>
      <c r="BBJ75" s="1420"/>
      <c r="BBK75" s="868"/>
      <c r="BBL75" s="615"/>
      <c r="BBM75" s="615"/>
      <c r="BBN75" s="615"/>
      <c r="BBO75" s="869"/>
      <c r="BBP75" s="615"/>
      <c r="BBQ75" s="615"/>
      <c r="BBR75" s="615"/>
      <c r="BBS75" s="615"/>
      <c r="BBT75" s="615"/>
      <c r="BBU75" s="615"/>
      <c r="BBV75" s="615"/>
      <c r="BBW75" s="615"/>
      <c r="BBX75" s="615"/>
      <c r="BBY75" s="1420"/>
      <c r="BBZ75" s="1420"/>
      <c r="BCA75" s="1420"/>
      <c r="BCB75" s="868"/>
      <c r="BCC75" s="615"/>
      <c r="BCD75" s="615"/>
      <c r="BCE75" s="615"/>
      <c r="BCF75" s="869"/>
      <c r="BCG75" s="615"/>
      <c r="BCH75" s="615"/>
      <c r="BCI75" s="615"/>
      <c r="BCJ75" s="615"/>
      <c r="BCK75" s="615"/>
      <c r="BCL75" s="615"/>
      <c r="BCM75" s="615"/>
      <c r="BCN75" s="615"/>
      <c r="BCO75" s="615"/>
      <c r="BCP75" s="1420"/>
      <c r="BCQ75" s="1420"/>
      <c r="BCR75" s="1420"/>
      <c r="BCS75" s="868"/>
      <c r="BCT75" s="615"/>
      <c r="BCU75" s="615"/>
      <c r="BCV75" s="615"/>
      <c r="BCW75" s="869"/>
      <c r="BCX75" s="615"/>
      <c r="BCY75" s="615"/>
      <c r="BCZ75" s="615"/>
      <c r="BDA75" s="615"/>
      <c r="BDB75" s="615"/>
      <c r="BDC75" s="615"/>
      <c r="BDD75" s="615"/>
      <c r="BDE75" s="615"/>
      <c r="BDF75" s="615"/>
      <c r="BDG75" s="1420"/>
      <c r="BDH75" s="1420"/>
      <c r="BDI75" s="1420"/>
      <c r="BDJ75" s="868"/>
      <c r="BDK75" s="615"/>
      <c r="BDL75" s="615"/>
      <c r="BDM75" s="615"/>
      <c r="BDN75" s="869"/>
      <c r="BDO75" s="615"/>
      <c r="BDP75" s="615"/>
      <c r="BDQ75" s="615"/>
      <c r="BDR75" s="615"/>
      <c r="BDS75" s="615"/>
      <c r="BDT75" s="615"/>
      <c r="BDU75" s="615"/>
      <c r="BDV75" s="615"/>
      <c r="BDW75" s="615"/>
      <c r="BDX75" s="1420"/>
      <c r="BDY75" s="1420"/>
      <c r="BDZ75" s="1420"/>
      <c r="BEA75" s="868"/>
      <c r="BEB75" s="615"/>
      <c r="BEC75" s="615"/>
      <c r="BED75" s="615"/>
      <c r="BEE75" s="869"/>
      <c r="BEF75" s="615"/>
      <c r="BEG75" s="615"/>
      <c r="BEH75" s="615"/>
      <c r="BEI75" s="615"/>
      <c r="BEJ75" s="615"/>
      <c r="BEK75" s="615"/>
      <c r="BEL75" s="615"/>
      <c r="BEM75" s="615"/>
      <c r="BEN75" s="615"/>
      <c r="BEO75" s="1420"/>
      <c r="BEP75" s="1420"/>
      <c r="BEQ75" s="1420"/>
      <c r="BER75" s="868"/>
      <c r="BES75" s="615"/>
      <c r="BET75" s="615"/>
      <c r="BEU75" s="615"/>
      <c r="BEV75" s="869"/>
      <c r="BEW75" s="615"/>
      <c r="BEX75" s="615"/>
      <c r="BEY75" s="615"/>
      <c r="BEZ75" s="615"/>
      <c r="BFA75" s="615"/>
      <c r="BFB75" s="615"/>
      <c r="BFC75" s="615"/>
      <c r="BFD75" s="615"/>
      <c r="BFE75" s="615"/>
      <c r="BFF75" s="1420"/>
      <c r="BFG75" s="1420"/>
      <c r="BFH75" s="1420"/>
      <c r="BFI75" s="868"/>
      <c r="BFJ75" s="615"/>
      <c r="BFK75" s="615"/>
      <c r="BFL75" s="615"/>
      <c r="BFM75" s="869"/>
      <c r="BFN75" s="615"/>
      <c r="BFO75" s="615"/>
      <c r="BFP75" s="615"/>
      <c r="BFQ75" s="615"/>
      <c r="BFR75" s="615"/>
      <c r="BFS75" s="615"/>
      <c r="BFT75" s="615"/>
      <c r="BFU75" s="615"/>
      <c r="BFV75" s="615"/>
      <c r="BFW75" s="1420"/>
      <c r="BFX75" s="1420"/>
      <c r="BFY75" s="1420"/>
      <c r="BFZ75" s="868"/>
      <c r="BGA75" s="615"/>
      <c r="BGB75" s="615"/>
      <c r="BGC75" s="615"/>
      <c r="BGD75" s="869"/>
      <c r="BGE75" s="615"/>
      <c r="BGF75" s="615"/>
      <c r="BGG75" s="615"/>
      <c r="BGH75" s="615"/>
      <c r="BGI75" s="615"/>
      <c r="BGJ75" s="615"/>
      <c r="BGK75" s="615"/>
      <c r="BGL75" s="615"/>
      <c r="BGM75" s="615"/>
      <c r="BGN75" s="1420"/>
      <c r="BGO75" s="1420"/>
      <c r="BGP75" s="1420"/>
      <c r="BGQ75" s="868"/>
      <c r="BGR75" s="615"/>
      <c r="BGS75" s="615"/>
      <c r="BGT75" s="615"/>
      <c r="BGU75" s="869"/>
      <c r="BGV75" s="615"/>
      <c r="BGW75" s="615"/>
      <c r="BGX75" s="615"/>
      <c r="BGY75" s="615"/>
      <c r="BGZ75" s="615"/>
      <c r="BHA75" s="615"/>
      <c r="BHB75" s="615"/>
      <c r="BHC75" s="615"/>
      <c r="BHD75" s="615"/>
      <c r="BHE75" s="1420"/>
      <c r="BHF75" s="1420"/>
      <c r="BHG75" s="1420"/>
      <c r="BHH75" s="868"/>
      <c r="BHI75" s="615"/>
      <c r="BHJ75" s="615"/>
      <c r="BHK75" s="615"/>
      <c r="BHL75" s="869"/>
      <c r="BHM75" s="615"/>
      <c r="BHN75" s="615"/>
      <c r="BHO75" s="615"/>
      <c r="BHP75" s="615"/>
      <c r="BHQ75" s="615"/>
      <c r="BHR75" s="615"/>
      <c r="BHS75" s="615"/>
      <c r="BHT75" s="615"/>
      <c r="BHU75" s="615"/>
      <c r="BHV75" s="1420"/>
      <c r="BHW75" s="1420"/>
      <c r="BHX75" s="1420"/>
      <c r="BHY75" s="868"/>
      <c r="BHZ75" s="615"/>
      <c r="BIA75" s="615"/>
      <c r="BIB75" s="615"/>
      <c r="BIC75" s="869"/>
      <c r="BID75" s="615"/>
      <c r="BIE75" s="615"/>
      <c r="BIF75" s="615"/>
      <c r="BIG75" s="615"/>
      <c r="BIH75" s="615"/>
      <c r="BII75" s="615"/>
      <c r="BIJ75" s="615"/>
      <c r="BIK75" s="615"/>
      <c r="BIL75" s="615"/>
      <c r="BIM75" s="1420"/>
      <c r="BIN75" s="1420"/>
      <c r="BIO75" s="1420"/>
      <c r="BIP75" s="868"/>
      <c r="BIQ75" s="615"/>
      <c r="BIR75" s="615"/>
      <c r="BIS75" s="615"/>
      <c r="BIT75" s="869"/>
      <c r="BIU75" s="615"/>
      <c r="BIV75" s="615"/>
      <c r="BIW75" s="615"/>
      <c r="BIX75" s="615"/>
      <c r="BIY75" s="615"/>
      <c r="BIZ75" s="615"/>
      <c r="BJA75" s="615"/>
      <c r="BJB75" s="615"/>
      <c r="BJC75" s="615"/>
      <c r="BJD75" s="1420"/>
      <c r="BJE75" s="1420"/>
      <c r="BJF75" s="1420"/>
      <c r="BJG75" s="868"/>
      <c r="BJH75" s="615"/>
      <c r="BJI75" s="615"/>
      <c r="BJJ75" s="615"/>
      <c r="BJK75" s="869"/>
      <c r="BJL75" s="615"/>
      <c r="BJM75" s="615"/>
      <c r="BJN75" s="615"/>
      <c r="BJO75" s="615"/>
      <c r="BJP75" s="615"/>
      <c r="BJQ75" s="615"/>
      <c r="BJR75" s="615"/>
      <c r="BJS75" s="615"/>
      <c r="BJT75" s="615"/>
      <c r="BJU75" s="1420"/>
      <c r="BJV75" s="1420"/>
      <c r="BJW75" s="1420"/>
      <c r="BJX75" s="868"/>
      <c r="BJY75" s="615"/>
      <c r="BJZ75" s="615"/>
      <c r="BKA75" s="615"/>
      <c r="BKB75" s="869"/>
      <c r="BKC75" s="615"/>
      <c r="BKD75" s="615"/>
      <c r="BKE75" s="615"/>
      <c r="BKF75" s="615"/>
      <c r="BKG75" s="615"/>
      <c r="BKH75" s="615"/>
      <c r="BKI75" s="615"/>
      <c r="BKJ75" s="615"/>
      <c r="BKK75" s="615"/>
      <c r="BKL75" s="1420"/>
      <c r="BKM75" s="1420"/>
      <c r="BKN75" s="1420"/>
      <c r="BKO75" s="868"/>
      <c r="BKP75" s="615"/>
      <c r="BKQ75" s="615"/>
      <c r="BKR75" s="615"/>
      <c r="BKS75" s="869"/>
      <c r="BKT75" s="615"/>
      <c r="BKU75" s="615"/>
      <c r="BKV75" s="615"/>
      <c r="BKW75" s="615"/>
      <c r="BKX75" s="615"/>
      <c r="BKY75" s="615"/>
      <c r="BKZ75" s="615"/>
      <c r="BLA75" s="615"/>
      <c r="BLB75" s="615"/>
      <c r="BLC75" s="1420"/>
      <c r="BLD75" s="1420"/>
      <c r="BLE75" s="1420"/>
      <c r="BLF75" s="868"/>
      <c r="BLG75" s="615"/>
      <c r="BLH75" s="615"/>
      <c r="BLI75" s="615"/>
      <c r="BLJ75" s="869"/>
      <c r="BLK75" s="615"/>
      <c r="BLL75" s="615"/>
      <c r="BLM75" s="615"/>
      <c r="BLN75" s="615"/>
      <c r="BLO75" s="615"/>
      <c r="BLP75" s="615"/>
      <c r="BLQ75" s="615"/>
      <c r="BLR75" s="615"/>
      <c r="BLS75" s="615"/>
      <c r="BLT75" s="1420"/>
      <c r="BLU75" s="1420"/>
      <c r="BLV75" s="1420"/>
      <c r="BLW75" s="868"/>
      <c r="BLX75" s="615"/>
      <c r="BLY75" s="615"/>
      <c r="BLZ75" s="615"/>
      <c r="BMA75" s="869"/>
      <c r="BMB75" s="615"/>
      <c r="BMC75" s="615"/>
      <c r="BMD75" s="615"/>
      <c r="BME75" s="615"/>
      <c r="BMF75" s="615"/>
      <c r="BMG75" s="615"/>
      <c r="BMH75" s="615"/>
      <c r="BMI75" s="615"/>
      <c r="BMJ75" s="615"/>
      <c r="BMK75" s="1420"/>
      <c r="BML75" s="1420"/>
      <c r="BMM75" s="1420"/>
      <c r="BMN75" s="868"/>
      <c r="BMO75" s="615"/>
      <c r="BMP75" s="615"/>
      <c r="BMQ75" s="615"/>
      <c r="BMR75" s="869"/>
      <c r="BMS75" s="615"/>
      <c r="BMT75" s="615"/>
      <c r="BMU75" s="615"/>
      <c r="BMV75" s="615"/>
      <c r="BMW75" s="615"/>
      <c r="BMX75" s="615"/>
      <c r="BMY75" s="615"/>
      <c r="BMZ75" s="615"/>
      <c r="BNA75" s="615"/>
      <c r="BNB75" s="1420"/>
      <c r="BNC75" s="1420"/>
      <c r="BND75" s="1420"/>
      <c r="BNE75" s="868"/>
      <c r="BNF75" s="615"/>
      <c r="BNG75" s="615"/>
      <c r="BNH75" s="615"/>
      <c r="BNI75" s="869"/>
      <c r="BNJ75" s="615"/>
      <c r="BNK75" s="615"/>
      <c r="BNL75" s="615"/>
      <c r="BNM75" s="615"/>
      <c r="BNN75" s="615"/>
      <c r="BNO75" s="615"/>
      <c r="BNP75" s="615"/>
      <c r="BNQ75" s="615"/>
      <c r="BNR75" s="615"/>
      <c r="BNS75" s="1420"/>
      <c r="BNT75" s="1420"/>
      <c r="BNU75" s="1420"/>
      <c r="BNV75" s="868"/>
      <c r="BNW75" s="615"/>
      <c r="BNX75" s="615"/>
      <c r="BNY75" s="615"/>
      <c r="BNZ75" s="869"/>
      <c r="BOA75" s="615"/>
      <c r="BOB75" s="615"/>
      <c r="BOC75" s="615"/>
      <c r="BOD75" s="615"/>
      <c r="BOE75" s="615"/>
      <c r="BOF75" s="615"/>
      <c r="BOG75" s="615"/>
      <c r="BOH75" s="615"/>
      <c r="BOI75" s="615"/>
      <c r="BOJ75" s="1420"/>
      <c r="BOK75" s="1420"/>
      <c r="BOL75" s="1420"/>
      <c r="BOM75" s="868"/>
      <c r="BON75" s="615"/>
      <c r="BOO75" s="615"/>
      <c r="BOP75" s="615"/>
      <c r="BOQ75" s="869"/>
      <c r="BOR75" s="615"/>
      <c r="BOS75" s="615"/>
      <c r="BOT75" s="615"/>
      <c r="BOU75" s="615"/>
      <c r="BOV75" s="615"/>
      <c r="BOW75" s="615"/>
      <c r="BOX75" s="615"/>
      <c r="BOY75" s="615"/>
      <c r="BOZ75" s="615"/>
      <c r="BPA75" s="1420"/>
      <c r="BPB75" s="1420"/>
      <c r="BPC75" s="1420"/>
      <c r="BPD75" s="868"/>
      <c r="BPE75" s="615"/>
      <c r="BPF75" s="615"/>
      <c r="BPG75" s="615"/>
      <c r="BPH75" s="869"/>
      <c r="BPI75" s="615"/>
      <c r="BPJ75" s="615"/>
      <c r="BPK75" s="615"/>
      <c r="BPL75" s="615"/>
      <c r="BPM75" s="615"/>
      <c r="BPN75" s="615"/>
      <c r="BPO75" s="615"/>
      <c r="BPP75" s="615"/>
      <c r="BPQ75" s="615"/>
      <c r="BPR75" s="1420"/>
      <c r="BPS75" s="1420"/>
      <c r="BPT75" s="1420"/>
      <c r="BPU75" s="868"/>
      <c r="BPV75" s="615"/>
      <c r="BPW75" s="615"/>
      <c r="BPX75" s="615"/>
      <c r="BPY75" s="869"/>
      <c r="BPZ75" s="615"/>
      <c r="BQA75" s="615"/>
      <c r="BQB75" s="615"/>
      <c r="BQC75" s="615"/>
      <c r="BQD75" s="615"/>
      <c r="BQE75" s="615"/>
      <c r="BQF75" s="615"/>
      <c r="BQG75" s="615"/>
      <c r="BQH75" s="615"/>
      <c r="BQI75" s="1420"/>
      <c r="BQJ75" s="1420"/>
      <c r="BQK75" s="1420"/>
      <c r="BQL75" s="868"/>
      <c r="BQM75" s="615"/>
      <c r="BQN75" s="615"/>
      <c r="BQO75" s="615"/>
      <c r="BQP75" s="869"/>
      <c r="BQQ75" s="615"/>
      <c r="BQR75" s="615"/>
      <c r="BQS75" s="615"/>
      <c r="BQT75" s="615"/>
      <c r="BQU75" s="615"/>
      <c r="BQV75" s="615"/>
      <c r="BQW75" s="615"/>
      <c r="BQX75" s="615"/>
      <c r="BQY75" s="615"/>
      <c r="BQZ75" s="1420"/>
      <c r="BRA75" s="1420"/>
      <c r="BRB75" s="1420"/>
      <c r="BRC75" s="868"/>
      <c r="BRD75" s="615"/>
      <c r="BRE75" s="615"/>
      <c r="BRF75" s="615"/>
      <c r="BRG75" s="869"/>
      <c r="BRH75" s="615"/>
      <c r="BRI75" s="615"/>
      <c r="BRJ75" s="615"/>
      <c r="BRK75" s="615"/>
      <c r="BRL75" s="615"/>
      <c r="BRM75" s="615"/>
      <c r="BRN75" s="615"/>
      <c r="BRO75" s="615"/>
      <c r="BRP75" s="615"/>
      <c r="BRQ75" s="1420"/>
      <c r="BRR75" s="1420"/>
      <c r="BRS75" s="1420"/>
      <c r="BRT75" s="868"/>
      <c r="BRU75" s="615"/>
      <c r="BRV75" s="615"/>
      <c r="BRW75" s="615"/>
      <c r="BRX75" s="869"/>
      <c r="BRY75" s="615"/>
      <c r="BRZ75" s="615"/>
      <c r="BSA75" s="615"/>
      <c r="BSB75" s="615"/>
      <c r="BSC75" s="615"/>
      <c r="BSD75" s="615"/>
      <c r="BSE75" s="615"/>
      <c r="BSF75" s="615"/>
      <c r="BSG75" s="615"/>
      <c r="BSH75" s="1420"/>
      <c r="BSI75" s="1420"/>
      <c r="BSJ75" s="1420"/>
      <c r="BSK75" s="868"/>
      <c r="BSL75" s="615"/>
      <c r="BSM75" s="615"/>
      <c r="BSN75" s="615"/>
      <c r="BSO75" s="869"/>
      <c r="BSP75" s="615"/>
      <c r="BSQ75" s="615"/>
      <c r="BSR75" s="615"/>
      <c r="BSS75" s="615"/>
      <c r="BST75" s="615"/>
      <c r="BSU75" s="615"/>
      <c r="BSV75" s="615"/>
      <c r="BSW75" s="615"/>
      <c r="BSX75" s="615"/>
      <c r="BSY75" s="1420"/>
      <c r="BSZ75" s="1420"/>
      <c r="BTA75" s="1420"/>
      <c r="BTB75" s="868"/>
      <c r="BTC75" s="615"/>
      <c r="BTD75" s="615"/>
      <c r="BTE75" s="615"/>
      <c r="BTF75" s="869"/>
      <c r="BTG75" s="615"/>
      <c r="BTH75" s="615"/>
      <c r="BTI75" s="615"/>
      <c r="BTJ75" s="615"/>
      <c r="BTK75" s="615"/>
      <c r="BTL75" s="615"/>
      <c r="BTM75" s="615"/>
      <c r="BTN75" s="615"/>
      <c r="BTO75" s="615"/>
      <c r="BTP75" s="1420"/>
      <c r="BTQ75" s="1420"/>
      <c r="BTR75" s="1420"/>
      <c r="BTS75" s="868"/>
      <c r="BTT75" s="615"/>
      <c r="BTU75" s="615"/>
      <c r="BTV75" s="615"/>
      <c r="BTW75" s="869"/>
      <c r="BTX75" s="615"/>
      <c r="BTY75" s="615"/>
      <c r="BTZ75" s="615"/>
      <c r="BUA75" s="615"/>
      <c r="BUB75" s="615"/>
      <c r="BUC75" s="615"/>
      <c r="BUD75" s="615"/>
      <c r="BUE75" s="615"/>
      <c r="BUF75" s="615"/>
      <c r="BUG75" s="1420"/>
      <c r="BUH75" s="1420"/>
      <c r="BUI75" s="1420"/>
      <c r="BUJ75" s="868"/>
      <c r="BUK75" s="615"/>
      <c r="BUL75" s="615"/>
      <c r="BUM75" s="615"/>
      <c r="BUN75" s="869"/>
      <c r="BUO75" s="615"/>
      <c r="BUP75" s="615"/>
      <c r="BUQ75" s="615"/>
      <c r="BUR75" s="615"/>
      <c r="BUS75" s="615"/>
      <c r="BUT75" s="615"/>
      <c r="BUU75" s="615"/>
      <c r="BUV75" s="615"/>
      <c r="BUW75" s="615"/>
      <c r="BUX75" s="1420"/>
      <c r="BUY75" s="1420"/>
      <c r="BUZ75" s="1420"/>
      <c r="BVA75" s="868"/>
      <c r="BVB75" s="615"/>
      <c r="BVC75" s="615"/>
      <c r="BVD75" s="615"/>
      <c r="BVE75" s="869"/>
      <c r="BVF75" s="615"/>
      <c r="BVG75" s="615"/>
      <c r="BVH75" s="615"/>
      <c r="BVI75" s="615"/>
      <c r="BVJ75" s="615"/>
      <c r="BVK75" s="615"/>
      <c r="BVL75" s="615"/>
      <c r="BVM75" s="615"/>
      <c r="BVN75" s="615"/>
      <c r="BVO75" s="1420"/>
      <c r="BVP75" s="1420"/>
      <c r="BVQ75" s="1420"/>
      <c r="BVR75" s="868"/>
      <c r="BVS75" s="615"/>
      <c r="BVT75" s="615"/>
      <c r="BVU75" s="615"/>
      <c r="BVV75" s="869"/>
      <c r="BVW75" s="615"/>
      <c r="BVX75" s="615"/>
      <c r="BVY75" s="615"/>
      <c r="BVZ75" s="615"/>
      <c r="BWA75" s="615"/>
      <c r="BWB75" s="615"/>
      <c r="BWC75" s="615"/>
      <c r="BWD75" s="615"/>
      <c r="BWE75" s="615"/>
      <c r="BWF75" s="1420"/>
      <c r="BWG75" s="1420"/>
      <c r="BWH75" s="1420"/>
      <c r="BWI75" s="868"/>
      <c r="BWJ75" s="615"/>
      <c r="BWK75" s="615"/>
      <c r="BWL75" s="615"/>
      <c r="BWM75" s="869"/>
      <c r="BWN75" s="615"/>
      <c r="BWO75" s="615"/>
      <c r="BWP75" s="615"/>
      <c r="BWQ75" s="615"/>
      <c r="BWR75" s="615"/>
      <c r="BWS75" s="615"/>
      <c r="BWT75" s="615"/>
      <c r="BWU75" s="615"/>
      <c r="BWV75" s="615"/>
      <c r="BWW75" s="1420"/>
      <c r="BWX75" s="1420"/>
      <c r="BWY75" s="1420"/>
      <c r="BWZ75" s="868"/>
      <c r="BXA75" s="615"/>
      <c r="BXB75" s="615"/>
      <c r="BXC75" s="615"/>
      <c r="BXD75" s="869"/>
      <c r="BXE75" s="615"/>
      <c r="BXF75" s="615"/>
      <c r="BXG75" s="615"/>
      <c r="BXH75" s="615"/>
      <c r="BXI75" s="615"/>
      <c r="BXJ75" s="615"/>
      <c r="BXK75" s="615"/>
      <c r="BXL75" s="615"/>
      <c r="BXM75" s="615"/>
      <c r="BXN75" s="1420"/>
      <c r="BXO75" s="1420"/>
      <c r="BXP75" s="1420"/>
      <c r="BXQ75" s="868"/>
      <c r="BXR75" s="615"/>
      <c r="BXS75" s="615"/>
      <c r="BXT75" s="615"/>
      <c r="BXU75" s="869"/>
      <c r="BXV75" s="615"/>
      <c r="BXW75" s="615"/>
      <c r="BXX75" s="615"/>
      <c r="BXY75" s="615"/>
      <c r="BXZ75" s="615"/>
      <c r="BYA75" s="615"/>
      <c r="BYB75" s="615"/>
      <c r="BYC75" s="615"/>
      <c r="BYD75" s="615"/>
      <c r="BYE75" s="1420"/>
      <c r="BYF75" s="1420"/>
      <c r="BYG75" s="1420"/>
      <c r="BYH75" s="868"/>
      <c r="BYI75" s="615"/>
      <c r="BYJ75" s="615"/>
      <c r="BYK75" s="615"/>
      <c r="BYL75" s="869"/>
      <c r="BYM75" s="615"/>
      <c r="BYN75" s="615"/>
      <c r="BYO75" s="615"/>
      <c r="BYP75" s="615"/>
      <c r="BYQ75" s="615"/>
      <c r="BYR75" s="615"/>
      <c r="BYS75" s="615"/>
      <c r="BYT75" s="615"/>
      <c r="BYU75" s="615"/>
      <c r="BYV75" s="1420"/>
      <c r="BYW75" s="1420"/>
      <c r="BYX75" s="1420"/>
      <c r="BYY75" s="868"/>
      <c r="BYZ75" s="615"/>
      <c r="BZA75" s="615"/>
      <c r="BZB75" s="615"/>
      <c r="BZC75" s="869"/>
      <c r="BZD75" s="615"/>
      <c r="BZE75" s="615"/>
      <c r="BZF75" s="615"/>
      <c r="BZG75" s="615"/>
      <c r="BZH75" s="615"/>
      <c r="BZI75" s="615"/>
      <c r="BZJ75" s="615"/>
      <c r="BZK75" s="615"/>
      <c r="BZL75" s="615"/>
      <c r="BZM75" s="1420"/>
      <c r="BZN75" s="1420"/>
      <c r="BZO75" s="1420"/>
      <c r="BZP75" s="868"/>
      <c r="BZQ75" s="615"/>
      <c r="BZR75" s="615"/>
      <c r="BZS75" s="615"/>
      <c r="BZT75" s="869"/>
      <c r="BZU75" s="615"/>
      <c r="BZV75" s="615"/>
      <c r="BZW75" s="615"/>
      <c r="BZX75" s="615"/>
      <c r="BZY75" s="615"/>
      <c r="BZZ75" s="615"/>
      <c r="CAA75" s="615"/>
      <c r="CAB75" s="615"/>
      <c r="CAC75" s="615"/>
      <c r="CAD75" s="1420"/>
      <c r="CAE75" s="1420"/>
      <c r="CAF75" s="1420"/>
      <c r="CAG75" s="868"/>
      <c r="CAH75" s="615"/>
      <c r="CAI75" s="615"/>
      <c r="CAJ75" s="615"/>
      <c r="CAK75" s="869"/>
      <c r="CAL75" s="615"/>
      <c r="CAM75" s="615"/>
      <c r="CAN75" s="615"/>
      <c r="CAO75" s="615"/>
      <c r="CAP75" s="615"/>
      <c r="CAQ75" s="615"/>
      <c r="CAR75" s="615"/>
      <c r="CAS75" s="615"/>
      <c r="CAT75" s="615"/>
      <c r="CAU75" s="1420"/>
      <c r="CAV75" s="1420"/>
      <c r="CAW75" s="1420"/>
      <c r="CAX75" s="868"/>
      <c r="CAY75" s="615"/>
      <c r="CAZ75" s="615"/>
      <c r="CBA75" s="615"/>
      <c r="CBB75" s="869"/>
      <c r="CBC75" s="615"/>
      <c r="CBD75" s="615"/>
      <c r="CBE75" s="615"/>
      <c r="CBF75" s="615"/>
      <c r="CBG75" s="615"/>
      <c r="CBH75" s="615"/>
      <c r="CBI75" s="615"/>
      <c r="CBJ75" s="615"/>
      <c r="CBK75" s="615"/>
      <c r="CBL75" s="1420"/>
      <c r="CBM75" s="1420"/>
      <c r="CBN75" s="1420"/>
      <c r="CBO75" s="868"/>
      <c r="CBP75" s="615"/>
      <c r="CBQ75" s="615"/>
      <c r="CBR75" s="615"/>
      <c r="CBS75" s="869"/>
      <c r="CBT75" s="615"/>
      <c r="CBU75" s="615"/>
      <c r="CBV75" s="615"/>
      <c r="CBW75" s="615"/>
      <c r="CBX75" s="615"/>
      <c r="CBY75" s="615"/>
      <c r="CBZ75" s="615"/>
      <c r="CCA75" s="615"/>
      <c r="CCB75" s="615"/>
      <c r="CCC75" s="1420"/>
      <c r="CCD75" s="1420"/>
      <c r="CCE75" s="1420"/>
      <c r="CCF75" s="868"/>
      <c r="CCG75" s="615"/>
      <c r="CCH75" s="615"/>
      <c r="CCI75" s="615"/>
      <c r="CCJ75" s="869"/>
      <c r="CCK75" s="615"/>
      <c r="CCL75" s="615"/>
      <c r="CCM75" s="615"/>
      <c r="CCN75" s="615"/>
      <c r="CCO75" s="615"/>
      <c r="CCP75" s="615"/>
      <c r="CCQ75" s="615"/>
      <c r="CCR75" s="615"/>
      <c r="CCS75" s="615"/>
      <c r="CCT75" s="1420"/>
      <c r="CCU75" s="1420"/>
      <c r="CCV75" s="1420"/>
      <c r="CCW75" s="868"/>
      <c r="CCX75" s="615"/>
      <c r="CCY75" s="615"/>
      <c r="CCZ75" s="615"/>
      <c r="CDA75" s="869"/>
      <c r="CDB75" s="615"/>
      <c r="CDC75" s="615"/>
      <c r="CDD75" s="615"/>
      <c r="CDE75" s="615"/>
      <c r="CDF75" s="615"/>
      <c r="CDG75" s="615"/>
      <c r="CDH75" s="615"/>
      <c r="CDI75" s="615"/>
      <c r="CDJ75" s="615"/>
      <c r="CDK75" s="1420"/>
      <c r="CDL75" s="1420"/>
      <c r="CDM75" s="1420"/>
      <c r="CDN75" s="868"/>
      <c r="CDO75" s="615"/>
      <c r="CDP75" s="615"/>
      <c r="CDQ75" s="615"/>
      <c r="CDR75" s="869"/>
      <c r="CDS75" s="615"/>
      <c r="CDT75" s="615"/>
      <c r="CDU75" s="615"/>
      <c r="CDV75" s="615"/>
      <c r="CDW75" s="615"/>
      <c r="CDX75" s="615"/>
      <c r="CDY75" s="615"/>
      <c r="CDZ75" s="615"/>
      <c r="CEA75" s="615"/>
      <c r="CEB75" s="1420"/>
      <c r="CEC75" s="1420"/>
      <c r="CED75" s="1420"/>
      <c r="CEE75" s="868"/>
      <c r="CEF75" s="615"/>
      <c r="CEG75" s="615"/>
      <c r="CEH75" s="615"/>
      <c r="CEI75" s="869"/>
      <c r="CEJ75" s="615"/>
      <c r="CEK75" s="615"/>
      <c r="CEL75" s="615"/>
      <c r="CEM75" s="615"/>
      <c r="CEN75" s="615"/>
      <c r="CEO75" s="615"/>
      <c r="CEP75" s="615"/>
      <c r="CEQ75" s="615"/>
      <c r="CER75" s="615"/>
      <c r="CES75" s="1420"/>
      <c r="CET75" s="1420"/>
      <c r="CEU75" s="1420"/>
      <c r="CEV75" s="868"/>
      <c r="CEW75" s="615"/>
      <c r="CEX75" s="615"/>
      <c r="CEY75" s="615"/>
      <c r="CEZ75" s="869"/>
      <c r="CFA75" s="615"/>
      <c r="CFB75" s="615"/>
      <c r="CFC75" s="615"/>
      <c r="CFD75" s="615"/>
      <c r="CFE75" s="615"/>
      <c r="CFF75" s="615"/>
      <c r="CFG75" s="615"/>
      <c r="CFH75" s="615"/>
      <c r="CFI75" s="615"/>
      <c r="CFJ75" s="1420"/>
      <c r="CFK75" s="1420"/>
      <c r="CFL75" s="1420"/>
      <c r="CFM75" s="868"/>
      <c r="CFN75" s="615"/>
      <c r="CFO75" s="615"/>
      <c r="CFP75" s="615"/>
      <c r="CFQ75" s="869"/>
      <c r="CFR75" s="615"/>
      <c r="CFS75" s="615"/>
      <c r="CFT75" s="615"/>
      <c r="CFU75" s="615"/>
      <c r="CFV75" s="615"/>
      <c r="CFW75" s="615"/>
      <c r="CFX75" s="615"/>
      <c r="CFY75" s="615"/>
      <c r="CFZ75" s="615"/>
      <c r="CGA75" s="1420"/>
      <c r="CGB75" s="1420"/>
      <c r="CGC75" s="1420"/>
      <c r="CGD75" s="868"/>
      <c r="CGE75" s="615"/>
      <c r="CGF75" s="615"/>
      <c r="CGG75" s="615"/>
      <c r="CGH75" s="869"/>
      <c r="CGI75" s="615"/>
      <c r="CGJ75" s="615"/>
      <c r="CGK75" s="615"/>
      <c r="CGL75" s="615"/>
      <c r="CGM75" s="615"/>
      <c r="CGN75" s="615"/>
      <c r="CGO75" s="615"/>
      <c r="CGP75" s="615"/>
      <c r="CGQ75" s="615"/>
      <c r="CGR75" s="1420"/>
      <c r="CGS75" s="1420"/>
      <c r="CGT75" s="1420"/>
      <c r="CGU75" s="868"/>
      <c r="CGV75" s="615"/>
      <c r="CGW75" s="615"/>
      <c r="CGX75" s="615"/>
      <c r="CGY75" s="869"/>
      <c r="CGZ75" s="615"/>
      <c r="CHA75" s="615"/>
      <c r="CHB75" s="615"/>
      <c r="CHC75" s="615"/>
      <c r="CHD75" s="615"/>
      <c r="CHE75" s="615"/>
      <c r="CHF75" s="615"/>
      <c r="CHG75" s="615"/>
      <c r="CHH75" s="615"/>
      <c r="CHI75" s="1420"/>
      <c r="CHJ75" s="1420"/>
      <c r="CHK75" s="1420"/>
      <c r="CHL75" s="868"/>
      <c r="CHM75" s="615"/>
      <c r="CHN75" s="615"/>
      <c r="CHO75" s="615"/>
      <c r="CHP75" s="869"/>
      <c r="CHQ75" s="615"/>
      <c r="CHR75" s="615"/>
      <c r="CHS75" s="615"/>
      <c r="CHT75" s="615"/>
      <c r="CHU75" s="615"/>
      <c r="CHV75" s="615"/>
      <c r="CHW75" s="615"/>
      <c r="CHX75" s="615"/>
      <c r="CHY75" s="615"/>
      <c r="CHZ75" s="1420"/>
      <c r="CIA75" s="1420"/>
      <c r="CIB75" s="1420"/>
      <c r="CIC75" s="868"/>
      <c r="CID75" s="615"/>
      <c r="CIE75" s="615"/>
      <c r="CIF75" s="615"/>
      <c r="CIG75" s="869"/>
      <c r="CIH75" s="615"/>
      <c r="CII75" s="615"/>
      <c r="CIJ75" s="615"/>
      <c r="CIK75" s="615"/>
      <c r="CIL75" s="615"/>
      <c r="CIM75" s="615"/>
      <c r="CIN75" s="615"/>
      <c r="CIO75" s="615"/>
      <c r="CIP75" s="615"/>
      <c r="CIQ75" s="1420"/>
      <c r="CIR75" s="1420"/>
      <c r="CIS75" s="1420"/>
      <c r="CIT75" s="868"/>
      <c r="CIU75" s="615"/>
      <c r="CIV75" s="615"/>
      <c r="CIW75" s="615"/>
      <c r="CIX75" s="869"/>
      <c r="CIY75" s="615"/>
      <c r="CIZ75" s="615"/>
      <c r="CJA75" s="615"/>
      <c r="CJB75" s="615"/>
      <c r="CJC75" s="615"/>
      <c r="CJD75" s="615"/>
      <c r="CJE75" s="615"/>
      <c r="CJF75" s="615"/>
      <c r="CJG75" s="615"/>
      <c r="CJH75" s="1420"/>
      <c r="CJI75" s="1420"/>
      <c r="CJJ75" s="1420"/>
      <c r="CJK75" s="868"/>
      <c r="CJL75" s="615"/>
      <c r="CJM75" s="615"/>
      <c r="CJN75" s="615"/>
      <c r="CJO75" s="869"/>
      <c r="CJP75" s="615"/>
      <c r="CJQ75" s="615"/>
      <c r="CJR75" s="615"/>
      <c r="CJS75" s="615"/>
      <c r="CJT75" s="615"/>
      <c r="CJU75" s="615"/>
      <c r="CJV75" s="615"/>
      <c r="CJW75" s="615"/>
      <c r="CJX75" s="615"/>
      <c r="CJY75" s="1420"/>
      <c r="CJZ75" s="1420"/>
      <c r="CKA75" s="1420"/>
      <c r="CKB75" s="868"/>
      <c r="CKC75" s="615"/>
      <c r="CKD75" s="615"/>
      <c r="CKE75" s="615"/>
      <c r="CKF75" s="869"/>
      <c r="CKG75" s="615"/>
      <c r="CKH75" s="615"/>
      <c r="CKI75" s="615"/>
      <c r="CKJ75" s="615"/>
      <c r="CKK75" s="615"/>
      <c r="CKL75" s="615"/>
      <c r="CKM75" s="615"/>
      <c r="CKN75" s="615"/>
      <c r="CKO75" s="615"/>
      <c r="CKP75" s="1420"/>
      <c r="CKQ75" s="1420"/>
      <c r="CKR75" s="1420"/>
      <c r="CKS75" s="868"/>
      <c r="CKT75" s="615"/>
      <c r="CKU75" s="615"/>
      <c r="CKV75" s="615"/>
      <c r="CKW75" s="869"/>
      <c r="CKX75" s="615"/>
      <c r="CKY75" s="615"/>
      <c r="CKZ75" s="615"/>
      <c r="CLA75" s="615"/>
      <c r="CLB75" s="615"/>
      <c r="CLC75" s="615"/>
      <c r="CLD75" s="615"/>
      <c r="CLE75" s="615"/>
      <c r="CLF75" s="615"/>
      <c r="CLG75" s="1420"/>
      <c r="CLH75" s="1420"/>
      <c r="CLI75" s="1420"/>
      <c r="CLJ75" s="868"/>
      <c r="CLK75" s="615"/>
      <c r="CLL75" s="615"/>
      <c r="CLM75" s="615"/>
      <c r="CLN75" s="869"/>
      <c r="CLO75" s="615"/>
      <c r="CLP75" s="615"/>
      <c r="CLQ75" s="615"/>
      <c r="CLR75" s="615"/>
      <c r="CLS75" s="615"/>
      <c r="CLT75" s="615"/>
      <c r="CLU75" s="615"/>
      <c r="CLV75" s="615"/>
      <c r="CLW75" s="615"/>
      <c r="CLX75" s="1420"/>
      <c r="CLY75" s="1420"/>
      <c r="CLZ75" s="1420"/>
      <c r="CMA75" s="868"/>
      <c r="CMB75" s="615"/>
      <c r="CMC75" s="615"/>
      <c r="CMD75" s="615"/>
      <c r="CME75" s="869"/>
      <c r="CMF75" s="615"/>
      <c r="CMG75" s="615"/>
      <c r="CMH75" s="615"/>
      <c r="CMI75" s="615"/>
      <c r="CMJ75" s="615"/>
      <c r="CMK75" s="615"/>
      <c r="CML75" s="615"/>
      <c r="CMM75" s="615"/>
      <c r="CMN75" s="615"/>
      <c r="CMO75" s="1420"/>
      <c r="CMP75" s="1420"/>
      <c r="CMQ75" s="1420"/>
      <c r="CMR75" s="868"/>
      <c r="CMS75" s="615"/>
      <c r="CMT75" s="615"/>
      <c r="CMU75" s="615"/>
      <c r="CMV75" s="869"/>
      <c r="CMW75" s="615"/>
      <c r="CMX75" s="615"/>
      <c r="CMY75" s="615"/>
      <c r="CMZ75" s="615"/>
      <c r="CNA75" s="615"/>
      <c r="CNB75" s="615"/>
      <c r="CNC75" s="615"/>
      <c r="CND75" s="615"/>
      <c r="CNE75" s="615"/>
      <c r="CNF75" s="1420"/>
      <c r="CNG75" s="1420"/>
      <c r="CNH75" s="1420"/>
      <c r="CNI75" s="868"/>
      <c r="CNJ75" s="615"/>
      <c r="CNK75" s="615"/>
      <c r="CNL75" s="615"/>
      <c r="CNM75" s="869"/>
      <c r="CNN75" s="615"/>
      <c r="CNO75" s="615"/>
      <c r="CNP75" s="615"/>
      <c r="CNQ75" s="615"/>
      <c r="CNR75" s="615"/>
      <c r="CNS75" s="615"/>
      <c r="CNT75" s="615"/>
      <c r="CNU75" s="615"/>
      <c r="CNV75" s="615"/>
      <c r="CNW75" s="1420"/>
      <c r="CNX75" s="1420"/>
      <c r="CNY75" s="1420"/>
      <c r="CNZ75" s="868"/>
      <c r="COA75" s="615"/>
      <c r="COB75" s="615"/>
      <c r="COC75" s="615"/>
      <c r="COD75" s="869"/>
      <c r="COE75" s="615"/>
      <c r="COF75" s="615"/>
      <c r="COG75" s="615"/>
      <c r="COH75" s="615"/>
      <c r="COI75" s="615"/>
      <c r="COJ75" s="615"/>
      <c r="COK75" s="615"/>
      <c r="COL75" s="615"/>
      <c r="COM75" s="615"/>
      <c r="CON75" s="1420"/>
      <c r="COO75" s="1420"/>
      <c r="COP75" s="1420"/>
      <c r="COQ75" s="868"/>
      <c r="COR75" s="615"/>
      <c r="COS75" s="615"/>
      <c r="COT75" s="615"/>
      <c r="COU75" s="869"/>
      <c r="COV75" s="615"/>
      <c r="COW75" s="615"/>
      <c r="COX75" s="615"/>
      <c r="COY75" s="615"/>
      <c r="COZ75" s="615"/>
      <c r="CPA75" s="615"/>
      <c r="CPB75" s="615"/>
      <c r="CPC75" s="615"/>
      <c r="CPD75" s="615"/>
      <c r="CPE75" s="1420"/>
      <c r="CPF75" s="1420"/>
      <c r="CPG75" s="1420"/>
      <c r="CPH75" s="868"/>
      <c r="CPI75" s="615"/>
      <c r="CPJ75" s="615"/>
      <c r="CPK75" s="615"/>
      <c r="CPL75" s="869"/>
      <c r="CPM75" s="615"/>
      <c r="CPN75" s="615"/>
      <c r="CPO75" s="615"/>
      <c r="CPP75" s="615"/>
      <c r="CPQ75" s="615"/>
      <c r="CPR75" s="615"/>
      <c r="CPS75" s="615"/>
      <c r="CPT75" s="615"/>
      <c r="CPU75" s="615"/>
      <c r="CPV75" s="1420"/>
      <c r="CPW75" s="1420"/>
      <c r="CPX75" s="1420"/>
      <c r="CPY75" s="868"/>
      <c r="CPZ75" s="615"/>
      <c r="CQA75" s="615"/>
      <c r="CQB75" s="615"/>
      <c r="CQC75" s="869"/>
      <c r="CQD75" s="615"/>
      <c r="CQE75" s="615"/>
      <c r="CQF75" s="615"/>
      <c r="CQG75" s="615"/>
      <c r="CQH75" s="615"/>
      <c r="CQI75" s="615"/>
      <c r="CQJ75" s="615"/>
      <c r="CQK75" s="615"/>
      <c r="CQL75" s="615"/>
      <c r="CQM75" s="1420"/>
      <c r="CQN75" s="1420"/>
      <c r="CQO75" s="1420"/>
      <c r="CQP75" s="868"/>
      <c r="CQQ75" s="615"/>
      <c r="CQR75" s="615"/>
      <c r="CQS75" s="615"/>
      <c r="CQT75" s="869"/>
      <c r="CQU75" s="615"/>
      <c r="CQV75" s="615"/>
      <c r="CQW75" s="615"/>
      <c r="CQX75" s="615"/>
      <c r="CQY75" s="615"/>
      <c r="CQZ75" s="615"/>
      <c r="CRA75" s="615"/>
      <c r="CRB75" s="615"/>
      <c r="CRC75" s="615"/>
      <c r="CRD75" s="1420"/>
      <c r="CRE75" s="1420"/>
      <c r="CRF75" s="1420"/>
      <c r="CRG75" s="868"/>
      <c r="CRH75" s="615"/>
      <c r="CRI75" s="615"/>
      <c r="CRJ75" s="615"/>
      <c r="CRK75" s="869"/>
      <c r="CRL75" s="615"/>
      <c r="CRM75" s="615"/>
      <c r="CRN75" s="615"/>
      <c r="CRO75" s="615"/>
      <c r="CRP75" s="615"/>
      <c r="CRQ75" s="615"/>
      <c r="CRR75" s="615"/>
      <c r="CRS75" s="615"/>
      <c r="CRT75" s="615"/>
      <c r="CRU75" s="1420"/>
      <c r="CRV75" s="1420"/>
      <c r="CRW75" s="1420"/>
      <c r="CRX75" s="868"/>
      <c r="CRY75" s="615"/>
      <c r="CRZ75" s="615"/>
      <c r="CSA75" s="615"/>
      <c r="CSB75" s="869"/>
      <c r="CSC75" s="615"/>
      <c r="CSD75" s="615"/>
      <c r="CSE75" s="615"/>
      <c r="CSF75" s="615"/>
      <c r="CSG75" s="615"/>
      <c r="CSH75" s="615"/>
      <c r="CSI75" s="615"/>
      <c r="CSJ75" s="615"/>
      <c r="CSK75" s="615"/>
      <c r="CSL75" s="1420"/>
      <c r="CSM75" s="1420"/>
      <c r="CSN75" s="1420"/>
      <c r="CSO75" s="868"/>
      <c r="CSP75" s="615"/>
      <c r="CSQ75" s="615"/>
      <c r="CSR75" s="615"/>
      <c r="CSS75" s="869"/>
      <c r="CST75" s="615"/>
      <c r="CSU75" s="615"/>
      <c r="CSV75" s="615"/>
      <c r="CSW75" s="615"/>
      <c r="CSX75" s="615"/>
      <c r="CSY75" s="615"/>
      <c r="CSZ75" s="615"/>
      <c r="CTA75" s="615"/>
      <c r="CTB75" s="615"/>
      <c r="CTC75" s="1420"/>
      <c r="CTD75" s="1420"/>
      <c r="CTE75" s="1420"/>
      <c r="CTF75" s="868"/>
      <c r="CTG75" s="615"/>
      <c r="CTH75" s="615"/>
      <c r="CTI75" s="615"/>
      <c r="CTJ75" s="869"/>
      <c r="CTK75" s="615"/>
      <c r="CTL75" s="615"/>
      <c r="CTM75" s="615"/>
      <c r="CTN75" s="615"/>
      <c r="CTO75" s="615"/>
      <c r="CTP75" s="615"/>
      <c r="CTQ75" s="615"/>
      <c r="CTR75" s="615"/>
      <c r="CTS75" s="615"/>
      <c r="CTT75" s="1420"/>
      <c r="CTU75" s="1420"/>
      <c r="CTV75" s="1420"/>
      <c r="CTW75" s="868"/>
      <c r="CTX75" s="615"/>
      <c r="CTY75" s="615"/>
      <c r="CTZ75" s="615"/>
      <c r="CUA75" s="869"/>
      <c r="CUB75" s="615"/>
      <c r="CUC75" s="615"/>
      <c r="CUD75" s="615"/>
      <c r="CUE75" s="615"/>
      <c r="CUF75" s="615"/>
      <c r="CUG75" s="615"/>
      <c r="CUH75" s="615"/>
      <c r="CUI75" s="615"/>
      <c r="CUJ75" s="615"/>
      <c r="CUK75" s="1420"/>
      <c r="CUL75" s="1420"/>
      <c r="CUM75" s="1420"/>
      <c r="CUN75" s="868"/>
      <c r="CUO75" s="615"/>
      <c r="CUP75" s="615"/>
      <c r="CUQ75" s="615"/>
      <c r="CUR75" s="869"/>
      <c r="CUS75" s="615"/>
      <c r="CUT75" s="615"/>
      <c r="CUU75" s="615"/>
      <c r="CUV75" s="615"/>
      <c r="CUW75" s="615"/>
      <c r="CUX75" s="615"/>
      <c r="CUY75" s="615"/>
      <c r="CUZ75" s="615"/>
      <c r="CVA75" s="615"/>
      <c r="CVB75" s="1420"/>
      <c r="CVC75" s="1420"/>
      <c r="CVD75" s="1420"/>
      <c r="CVE75" s="868"/>
      <c r="CVF75" s="615"/>
      <c r="CVG75" s="615"/>
      <c r="CVH75" s="615"/>
      <c r="CVI75" s="869"/>
      <c r="CVJ75" s="615"/>
      <c r="CVK75" s="615"/>
      <c r="CVL75" s="615"/>
      <c r="CVM75" s="615"/>
      <c r="CVN75" s="615"/>
      <c r="CVO75" s="615"/>
      <c r="CVP75" s="615"/>
      <c r="CVQ75" s="615"/>
      <c r="CVR75" s="615"/>
      <c r="CVS75" s="1420"/>
      <c r="CVT75" s="1420"/>
      <c r="CVU75" s="1420"/>
      <c r="CVV75" s="868"/>
      <c r="CVW75" s="615"/>
      <c r="CVX75" s="615"/>
      <c r="CVY75" s="615"/>
      <c r="CVZ75" s="869"/>
      <c r="CWA75" s="615"/>
      <c r="CWB75" s="615"/>
      <c r="CWC75" s="615"/>
      <c r="CWD75" s="615"/>
      <c r="CWE75" s="615"/>
      <c r="CWF75" s="615"/>
      <c r="CWG75" s="615"/>
      <c r="CWH75" s="615"/>
      <c r="CWI75" s="615"/>
      <c r="CWJ75" s="1420"/>
      <c r="CWK75" s="1420"/>
      <c r="CWL75" s="1420"/>
      <c r="CWM75" s="868"/>
      <c r="CWN75" s="615"/>
      <c r="CWO75" s="615"/>
      <c r="CWP75" s="615"/>
      <c r="CWQ75" s="869"/>
      <c r="CWR75" s="615"/>
      <c r="CWS75" s="615"/>
      <c r="CWT75" s="615"/>
      <c r="CWU75" s="615"/>
      <c r="CWV75" s="615"/>
      <c r="CWW75" s="615"/>
      <c r="CWX75" s="615"/>
      <c r="CWY75" s="615"/>
      <c r="CWZ75" s="615"/>
      <c r="CXA75" s="1420"/>
      <c r="CXB75" s="1420"/>
      <c r="CXC75" s="1420"/>
      <c r="CXD75" s="868"/>
      <c r="CXE75" s="615"/>
      <c r="CXF75" s="615"/>
      <c r="CXG75" s="615"/>
      <c r="CXH75" s="869"/>
      <c r="CXI75" s="615"/>
      <c r="CXJ75" s="615"/>
      <c r="CXK75" s="615"/>
      <c r="CXL75" s="615"/>
      <c r="CXM75" s="615"/>
      <c r="CXN75" s="615"/>
      <c r="CXO75" s="615"/>
      <c r="CXP75" s="615"/>
      <c r="CXQ75" s="615"/>
      <c r="CXR75" s="1420"/>
      <c r="CXS75" s="1420"/>
      <c r="CXT75" s="1420"/>
      <c r="CXU75" s="868"/>
      <c r="CXV75" s="615"/>
      <c r="CXW75" s="615"/>
      <c r="CXX75" s="615"/>
      <c r="CXY75" s="869"/>
      <c r="CXZ75" s="615"/>
      <c r="CYA75" s="615"/>
      <c r="CYB75" s="615"/>
      <c r="CYC75" s="615"/>
      <c r="CYD75" s="615"/>
      <c r="CYE75" s="615"/>
      <c r="CYF75" s="615"/>
      <c r="CYG75" s="615"/>
      <c r="CYH75" s="615"/>
      <c r="CYI75" s="1420"/>
      <c r="CYJ75" s="1420"/>
      <c r="CYK75" s="1420"/>
      <c r="CYL75" s="868"/>
      <c r="CYM75" s="615"/>
      <c r="CYN75" s="615"/>
      <c r="CYO75" s="615"/>
      <c r="CYP75" s="869"/>
      <c r="CYQ75" s="615"/>
      <c r="CYR75" s="615"/>
      <c r="CYS75" s="615"/>
      <c r="CYT75" s="615"/>
      <c r="CYU75" s="615"/>
      <c r="CYV75" s="615"/>
      <c r="CYW75" s="615"/>
      <c r="CYX75" s="615"/>
      <c r="CYY75" s="615"/>
      <c r="CYZ75" s="1420"/>
      <c r="CZA75" s="1420"/>
      <c r="CZB75" s="1420"/>
      <c r="CZC75" s="868"/>
      <c r="CZD75" s="615"/>
      <c r="CZE75" s="615"/>
      <c r="CZF75" s="615"/>
      <c r="CZG75" s="869"/>
      <c r="CZH75" s="615"/>
      <c r="CZI75" s="615"/>
      <c r="CZJ75" s="615"/>
      <c r="CZK75" s="615"/>
      <c r="CZL75" s="615"/>
      <c r="CZM75" s="615"/>
      <c r="CZN75" s="615"/>
      <c r="CZO75" s="615"/>
      <c r="CZP75" s="615"/>
      <c r="CZQ75" s="1420"/>
      <c r="CZR75" s="1420"/>
      <c r="CZS75" s="1420"/>
      <c r="CZT75" s="868"/>
      <c r="CZU75" s="615"/>
      <c r="CZV75" s="615"/>
      <c r="CZW75" s="615"/>
      <c r="CZX75" s="869"/>
      <c r="CZY75" s="615"/>
      <c r="CZZ75" s="615"/>
      <c r="DAA75" s="615"/>
      <c r="DAB75" s="615"/>
      <c r="DAC75" s="615"/>
      <c r="DAD75" s="615"/>
      <c r="DAE75" s="615"/>
      <c r="DAF75" s="615"/>
      <c r="DAG75" s="615"/>
      <c r="DAH75" s="1420"/>
      <c r="DAI75" s="1420"/>
      <c r="DAJ75" s="1420"/>
      <c r="DAK75" s="868"/>
      <c r="DAL75" s="615"/>
      <c r="DAM75" s="615"/>
      <c r="DAN75" s="615"/>
      <c r="DAO75" s="869"/>
      <c r="DAP75" s="615"/>
      <c r="DAQ75" s="615"/>
      <c r="DAR75" s="615"/>
      <c r="DAS75" s="615"/>
      <c r="DAT75" s="615"/>
      <c r="DAU75" s="615"/>
      <c r="DAV75" s="615"/>
      <c r="DAW75" s="615"/>
      <c r="DAX75" s="615"/>
      <c r="DAY75" s="1420"/>
      <c r="DAZ75" s="1420"/>
      <c r="DBA75" s="1420"/>
      <c r="DBB75" s="868"/>
      <c r="DBC75" s="615"/>
      <c r="DBD75" s="615"/>
      <c r="DBE75" s="615"/>
      <c r="DBF75" s="869"/>
      <c r="DBG75" s="615"/>
      <c r="DBH75" s="615"/>
      <c r="DBI75" s="615"/>
      <c r="DBJ75" s="615"/>
      <c r="DBK75" s="615"/>
      <c r="DBL75" s="615"/>
      <c r="DBM75" s="615"/>
      <c r="DBN75" s="615"/>
      <c r="DBO75" s="615"/>
      <c r="DBP75" s="1420"/>
      <c r="DBQ75" s="1420"/>
      <c r="DBR75" s="1420"/>
      <c r="DBS75" s="868"/>
      <c r="DBT75" s="615"/>
      <c r="DBU75" s="615"/>
      <c r="DBV75" s="615"/>
      <c r="DBW75" s="869"/>
      <c r="DBX75" s="615"/>
      <c r="DBY75" s="615"/>
      <c r="DBZ75" s="615"/>
      <c r="DCA75" s="615"/>
      <c r="DCB75" s="615"/>
      <c r="DCC75" s="615"/>
      <c r="DCD75" s="615"/>
      <c r="DCE75" s="615"/>
      <c r="DCF75" s="615"/>
      <c r="DCG75" s="1420"/>
      <c r="DCH75" s="1420"/>
      <c r="DCI75" s="1420"/>
      <c r="DCJ75" s="868"/>
      <c r="DCK75" s="615"/>
      <c r="DCL75" s="615"/>
      <c r="DCM75" s="615"/>
      <c r="DCN75" s="869"/>
      <c r="DCO75" s="615"/>
      <c r="DCP75" s="615"/>
      <c r="DCQ75" s="615"/>
      <c r="DCR75" s="615"/>
      <c r="DCS75" s="615"/>
      <c r="DCT75" s="615"/>
      <c r="DCU75" s="615"/>
      <c r="DCV75" s="615"/>
      <c r="DCW75" s="615"/>
      <c r="DCX75" s="1420"/>
      <c r="DCY75" s="1420"/>
      <c r="DCZ75" s="1420"/>
      <c r="DDA75" s="868"/>
      <c r="DDB75" s="615"/>
      <c r="DDC75" s="615"/>
      <c r="DDD75" s="615"/>
      <c r="DDE75" s="869"/>
      <c r="DDF75" s="615"/>
      <c r="DDG75" s="615"/>
      <c r="DDH75" s="615"/>
      <c r="DDI75" s="615"/>
      <c r="DDJ75" s="615"/>
      <c r="DDK75" s="615"/>
      <c r="DDL75" s="615"/>
      <c r="DDM75" s="615"/>
      <c r="DDN75" s="615"/>
      <c r="DDO75" s="1420"/>
      <c r="DDP75" s="1420"/>
      <c r="DDQ75" s="1420"/>
      <c r="DDR75" s="868"/>
      <c r="DDS75" s="615"/>
      <c r="DDT75" s="615"/>
      <c r="DDU75" s="615"/>
      <c r="DDV75" s="869"/>
      <c r="DDW75" s="615"/>
      <c r="DDX75" s="615"/>
      <c r="DDY75" s="615"/>
      <c r="DDZ75" s="615"/>
      <c r="DEA75" s="615"/>
      <c r="DEB75" s="615"/>
      <c r="DEC75" s="615"/>
      <c r="DED75" s="615"/>
      <c r="DEE75" s="615"/>
      <c r="DEF75" s="1420"/>
      <c r="DEG75" s="1420"/>
      <c r="DEH75" s="1420"/>
      <c r="DEI75" s="868"/>
      <c r="DEJ75" s="615"/>
      <c r="DEK75" s="615"/>
      <c r="DEL75" s="615"/>
      <c r="DEM75" s="869"/>
      <c r="DEN75" s="615"/>
      <c r="DEO75" s="615"/>
      <c r="DEP75" s="615"/>
      <c r="DEQ75" s="615"/>
      <c r="DER75" s="615"/>
      <c r="DES75" s="615"/>
      <c r="DET75" s="615"/>
      <c r="DEU75" s="615"/>
      <c r="DEV75" s="615"/>
      <c r="DEW75" s="1420"/>
      <c r="DEX75" s="1420"/>
      <c r="DEY75" s="1420"/>
      <c r="DEZ75" s="868"/>
      <c r="DFA75" s="615"/>
      <c r="DFB75" s="615"/>
      <c r="DFC75" s="615"/>
      <c r="DFD75" s="869"/>
      <c r="DFE75" s="615"/>
      <c r="DFF75" s="615"/>
      <c r="DFG75" s="615"/>
      <c r="DFH75" s="615"/>
      <c r="DFI75" s="615"/>
      <c r="DFJ75" s="615"/>
      <c r="DFK75" s="615"/>
      <c r="DFL75" s="615"/>
      <c r="DFM75" s="615"/>
      <c r="DFN75" s="1420"/>
      <c r="DFO75" s="1420"/>
      <c r="DFP75" s="1420"/>
      <c r="DFQ75" s="868"/>
      <c r="DFR75" s="615"/>
      <c r="DFS75" s="615"/>
      <c r="DFT75" s="615"/>
      <c r="DFU75" s="869"/>
      <c r="DFV75" s="615"/>
      <c r="DFW75" s="615"/>
      <c r="DFX75" s="615"/>
      <c r="DFY75" s="615"/>
      <c r="DFZ75" s="615"/>
      <c r="DGA75" s="615"/>
      <c r="DGB75" s="615"/>
      <c r="DGC75" s="615"/>
      <c r="DGD75" s="615"/>
      <c r="DGE75" s="1420"/>
      <c r="DGF75" s="1420"/>
      <c r="DGG75" s="1420"/>
      <c r="DGH75" s="868"/>
      <c r="DGI75" s="615"/>
      <c r="DGJ75" s="615"/>
      <c r="DGK75" s="615"/>
      <c r="DGL75" s="869"/>
      <c r="DGM75" s="615"/>
      <c r="DGN75" s="615"/>
      <c r="DGO75" s="615"/>
      <c r="DGP75" s="615"/>
      <c r="DGQ75" s="615"/>
      <c r="DGR75" s="615"/>
      <c r="DGS75" s="615"/>
      <c r="DGT75" s="615"/>
      <c r="DGU75" s="615"/>
      <c r="DGV75" s="1420"/>
      <c r="DGW75" s="1420"/>
      <c r="DGX75" s="1420"/>
      <c r="DGY75" s="868"/>
      <c r="DGZ75" s="615"/>
      <c r="DHA75" s="615"/>
      <c r="DHB75" s="615"/>
      <c r="DHC75" s="869"/>
      <c r="DHD75" s="615"/>
      <c r="DHE75" s="615"/>
      <c r="DHF75" s="615"/>
      <c r="DHG75" s="615"/>
      <c r="DHH75" s="615"/>
      <c r="DHI75" s="615"/>
      <c r="DHJ75" s="615"/>
      <c r="DHK75" s="615"/>
      <c r="DHL75" s="615"/>
      <c r="DHM75" s="1420"/>
      <c r="DHN75" s="1420"/>
      <c r="DHO75" s="1420"/>
      <c r="DHP75" s="868"/>
      <c r="DHQ75" s="615"/>
      <c r="DHR75" s="615"/>
      <c r="DHS75" s="615"/>
      <c r="DHT75" s="869"/>
      <c r="DHU75" s="615"/>
      <c r="DHV75" s="615"/>
      <c r="DHW75" s="615"/>
      <c r="DHX75" s="615"/>
      <c r="DHY75" s="615"/>
      <c r="DHZ75" s="615"/>
      <c r="DIA75" s="615"/>
      <c r="DIB75" s="615"/>
      <c r="DIC75" s="615"/>
      <c r="DID75" s="1420"/>
      <c r="DIE75" s="1420"/>
      <c r="DIF75" s="1420"/>
      <c r="DIG75" s="868"/>
      <c r="DIH75" s="615"/>
      <c r="DII75" s="615"/>
      <c r="DIJ75" s="615"/>
      <c r="DIK75" s="869"/>
      <c r="DIL75" s="615"/>
      <c r="DIM75" s="615"/>
      <c r="DIN75" s="615"/>
      <c r="DIO75" s="615"/>
      <c r="DIP75" s="615"/>
      <c r="DIQ75" s="615"/>
      <c r="DIR75" s="615"/>
      <c r="DIS75" s="615"/>
      <c r="DIT75" s="615"/>
      <c r="DIU75" s="1420"/>
      <c r="DIV75" s="1420"/>
      <c r="DIW75" s="1420"/>
      <c r="DIX75" s="868"/>
      <c r="DIY75" s="615"/>
      <c r="DIZ75" s="615"/>
      <c r="DJA75" s="615"/>
      <c r="DJB75" s="869"/>
      <c r="DJC75" s="615"/>
      <c r="DJD75" s="615"/>
      <c r="DJE75" s="615"/>
      <c r="DJF75" s="615"/>
      <c r="DJG75" s="615"/>
      <c r="DJH75" s="615"/>
      <c r="DJI75" s="615"/>
      <c r="DJJ75" s="615"/>
      <c r="DJK75" s="615"/>
      <c r="DJL75" s="1420"/>
      <c r="DJM75" s="1420"/>
      <c r="DJN75" s="1420"/>
      <c r="DJO75" s="868"/>
      <c r="DJP75" s="615"/>
      <c r="DJQ75" s="615"/>
      <c r="DJR75" s="615"/>
      <c r="DJS75" s="869"/>
      <c r="DJT75" s="615"/>
      <c r="DJU75" s="615"/>
      <c r="DJV75" s="615"/>
      <c r="DJW75" s="615"/>
      <c r="DJX75" s="615"/>
      <c r="DJY75" s="615"/>
      <c r="DJZ75" s="615"/>
      <c r="DKA75" s="615"/>
      <c r="DKB75" s="615"/>
      <c r="DKC75" s="1420"/>
      <c r="DKD75" s="1420"/>
      <c r="DKE75" s="1420"/>
      <c r="DKF75" s="868"/>
      <c r="DKG75" s="615"/>
      <c r="DKH75" s="615"/>
      <c r="DKI75" s="615"/>
      <c r="DKJ75" s="869"/>
      <c r="DKK75" s="615"/>
      <c r="DKL75" s="615"/>
      <c r="DKM75" s="615"/>
      <c r="DKN75" s="615"/>
      <c r="DKO75" s="615"/>
      <c r="DKP75" s="615"/>
      <c r="DKQ75" s="615"/>
      <c r="DKR75" s="615"/>
      <c r="DKS75" s="615"/>
      <c r="DKT75" s="1420"/>
      <c r="DKU75" s="1420"/>
      <c r="DKV75" s="1420"/>
      <c r="DKW75" s="868"/>
      <c r="DKX75" s="615"/>
      <c r="DKY75" s="615"/>
      <c r="DKZ75" s="615"/>
      <c r="DLA75" s="869"/>
      <c r="DLB75" s="615"/>
      <c r="DLC75" s="615"/>
      <c r="DLD75" s="615"/>
      <c r="DLE75" s="615"/>
      <c r="DLF75" s="615"/>
      <c r="DLG75" s="615"/>
      <c r="DLH75" s="615"/>
      <c r="DLI75" s="615"/>
      <c r="DLJ75" s="615"/>
      <c r="DLK75" s="1420"/>
      <c r="DLL75" s="1420"/>
      <c r="DLM75" s="1420"/>
      <c r="DLN75" s="868"/>
      <c r="DLO75" s="615"/>
      <c r="DLP75" s="615"/>
      <c r="DLQ75" s="615"/>
      <c r="DLR75" s="869"/>
      <c r="DLS75" s="615"/>
      <c r="DLT75" s="615"/>
      <c r="DLU75" s="615"/>
      <c r="DLV75" s="615"/>
      <c r="DLW75" s="615"/>
      <c r="DLX75" s="615"/>
      <c r="DLY75" s="615"/>
      <c r="DLZ75" s="615"/>
      <c r="DMA75" s="615"/>
      <c r="DMB75" s="1420"/>
      <c r="DMC75" s="1420"/>
      <c r="DMD75" s="1420"/>
      <c r="DME75" s="868"/>
      <c r="DMF75" s="615"/>
      <c r="DMG75" s="615"/>
      <c r="DMH75" s="615"/>
      <c r="DMI75" s="869"/>
      <c r="DMJ75" s="615"/>
      <c r="DMK75" s="615"/>
      <c r="DML75" s="615"/>
      <c r="DMM75" s="615"/>
      <c r="DMN75" s="615"/>
      <c r="DMO75" s="615"/>
      <c r="DMP75" s="615"/>
      <c r="DMQ75" s="615"/>
      <c r="DMR75" s="615"/>
      <c r="DMS75" s="1420"/>
      <c r="DMT75" s="1420"/>
      <c r="DMU75" s="1420"/>
      <c r="DMV75" s="868"/>
      <c r="DMW75" s="615"/>
      <c r="DMX75" s="615"/>
      <c r="DMY75" s="615"/>
      <c r="DMZ75" s="869"/>
      <c r="DNA75" s="615"/>
      <c r="DNB75" s="615"/>
      <c r="DNC75" s="615"/>
      <c r="DND75" s="615"/>
      <c r="DNE75" s="615"/>
      <c r="DNF75" s="615"/>
      <c r="DNG75" s="615"/>
      <c r="DNH75" s="615"/>
      <c r="DNI75" s="615"/>
      <c r="DNJ75" s="1420"/>
      <c r="DNK75" s="1420"/>
      <c r="DNL75" s="1420"/>
      <c r="DNM75" s="868"/>
      <c r="DNN75" s="615"/>
      <c r="DNO75" s="615"/>
      <c r="DNP75" s="615"/>
      <c r="DNQ75" s="869"/>
      <c r="DNR75" s="615"/>
      <c r="DNS75" s="615"/>
      <c r="DNT75" s="615"/>
      <c r="DNU75" s="615"/>
      <c r="DNV75" s="615"/>
      <c r="DNW75" s="615"/>
      <c r="DNX75" s="615"/>
      <c r="DNY75" s="615"/>
      <c r="DNZ75" s="615"/>
      <c r="DOA75" s="1420"/>
      <c r="DOB75" s="1420"/>
      <c r="DOC75" s="1420"/>
      <c r="DOD75" s="868"/>
      <c r="DOE75" s="615"/>
      <c r="DOF75" s="615"/>
      <c r="DOG75" s="615"/>
      <c r="DOH75" s="869"/>
      <c r="DOI75" s="615"/>
      <c r="DOJ75" s="615"/>
      <c r="DOK75" s="615"/>
      <c r="DOL75" s="615"/>
      <c r="DOM75" s="615"/>
      <c r="DON75" s="615"/>
      <c r="DOO75" s="615"/>
      <c r="DOP75" s="615"/>
      <c r="DOQ75" s="615"/>
      <c r="DOR75" s="1420"/>
      <c r="DOS75" s="1420"/>
      <c r="DOT75" s="1420"/>
      <c r="DOU75" s="868"/>
      <c r="DOV75" s="615"/>
      <c r="DOW75" s="615"/>
      <c r="DOX75" s="615"/>
      <c r="DOY75" s="869"/>
      <c r="DOZ75" s="615"/>
      <c r="DPA75" s="615"/>
      <c r="DPB75" s="615"/>
      <c r="DPC75" s="615"/>
      <c r="DPD75" s="615"/>
      <c r="DPE75" s="615"/>
      <c r="DPF75" s="615"/>
      <c r="DPG75" s="615"/>
      <c r="DPH75" s="615"/>
      <c r="DPI75" s="1420"/>
      <c r="DPJ75" s="1420"/>
      <c r="DPK75" s="1420"/>
      <c r="DPL75" s="868"/>
      <c r="DPM75" s="615"/>
      <c r="DPN75" s="615"/>
      <c r="DPO75" s="615"/>
      <c r="DPP75" s="869"/>
      <c r="DPQ75" s="615"/>
      <c r="DPR75" s="615"/>
      <c r="DPS75" s="615"/>
      <c r="DPT75" s="615"/>
      <c r="DPU75" s="615"/>
      <c r="DPV75" s="615"/>
      <c r="DPW75" s="615"/>
      <c r="DPX75" s="615"/>
      <c r="DPY75" s="615"/>
      <c r="DPZ75" s="1420"/>
      <c r="DQA75" s="1420"/>
      <c r="DQB75" s="1420"/>
      <c r="DQC75" s="868"/>
      <c r="DQD75" s="615"/>
      <c r="DQE75" s="615"/>
      <c r="DQF75" s="615"/>
      <c r="DQG75" s="869"/>
      <c r="DQH75" s="615"/>
      <c r="DQI75" s="615"/>
      <c r="DQJ75" s="615"/>
      <c r="DQK75" s="615"/>
      <c r="DQL75" s="615"/>
      <c r="DQM75" s="615"/>
      <c r="DQN75" s="615"/>
      <c r="DQO75" s="615"/>
      <c r="DQP75" s="615"/>
      <c r="DQQ75" s="1420"/>
      <c r="DQR75" s="1420"/>
      <c r="DQS75" s="1420"/>
      <c r="DQT75" s="868"/>
      <c r="DQU75" s="615"/>
      <c r="DQV75" s="615"/>
      <c r="DQW75" s="615"/>
      <c r="DQX75" s="869"/>
      <c r="DQY75" s="615"/>
      <c r="DQZ75" s="615"/>
      <c r="DRA75" s="615"/>
      <c r="DRB75" s="615"/>
      <c r="DRC75" s="615"/>
      <c r="DRD75" s="615"/>
      <c r="DRE75" s="615"/>
      <c r="DRF75" s="615"/>
      <c r="DRG75" s="615"/>
      <c r="DRH75" s="1420"/>
      <c r="DRI75" s="1420"/>
      <c r="DRJ75" s="1420"/>
      <c r="DRK75" s="868"/>
      <c r="DRL75" s="615"/>
      <c r="DRM75" s="615"/>
      <c r="DRN75" s="615"/>
      <c r="DRO75" s="869"/>
      <c r="DRP75" s="615"/>
      <c r="DRQ75" s="615"/>
      <c r="DRR75" s="615"/>
      <c r="DRS75" s="615"/>
      <c r="DRT75" s="615"/>
      <c r="DRU75" s="615"/>
      <c r="DRV75" s="615"/>
      <c r="DRW75" s="615"/>
      <c r="DRX75" s="615"/>
      <c r="DRY75" s="1420"/>
      <c r="DRZ75" s="1420"/>
      <c r="DSA75" s="1420"/>
      <c r="DSB75" s="868"/>
      <c r="DSC75" s="615"/>
      <c r="DSD75" s="615"/>
      <c r="DSE75" s="615"/>
      <c r="DSF75" s="869"/>
      <c r="DSG75" s="615"/>
      <c r="DSH75" s="615"/>
      <c r="DSI75" s="615"/>
      <c r="DSJ75" s="615"/>
      <c r="DSK75" s="615"/>
      <c r="DSL75" s="615"/>
      <c r="DSM75" s="615"/>
      <c r="DSN75" s="615"/>
      <c r="DSO75" s="615"/>
      <c r="DSP75" s="1420"/>
      <c r="DSQ75" s="1420"/>
      <c r="DSR75" s="1420"/>
      <c r="DSS75" s="868"/>
      <c r="DST75" s="615"/>
      <c r="DSU75" s="615"/>
      <c r="DSV75" s="615"/>
      <c r="DSW75" s="869"/>
      <c r="DSX75" s="615"/>
      <c r="DSY75" s="615"/>
      <c r="DSZ75" s="615"/>
      <c r="DTA75" s="615"/>
      <c r="DTB75" s="615"/>
      <c r="DTC75" s="615"/>
      <c r="DTD75" s="615"/>
      <c r="DTE75" s="615"/>
      <c r="DTF75" s="615"/>
      <c r="DTG75" s="1420"/>
      <c r="DTH75" s="1420"/>
      <c r="DTI75" s="1420"/>
      <c r="DTJ75" s="868"/>
      <c r="DTK75" s="615"/>
      <c r="DTL75" s="615"/>
      <c r="DTM75" s="615"/>
      <c r="DTN75" s="869"/>
      <c r="DTO75" s="615"/>
      <c r="DTP75" s="615"/>
      <c r="DTQ75" s="615"/>
      <c r="DTR75" s="615"/>
      <c r="DTS75" s="615"/>
      <c r="DTT75" s="615"/>
      <c r="DTU75" s="615"/>
      <c r="DTV75" s="615"/>
      <c r="DTW75" s="615"/>
      <c r="DTX75" s="1420"/>
      <c r="DTY75" s="1420"/>
      <c r="DTZ75" s="1420"/>
      <c r="DUA75" s="868"/>
      <c r="DUB75" s="615"/>
      <c r="DUC75" s="615"/>
      <c r="DUD75" s="615"/>
      <c r="DUE75" s="869"/>
      <c r="DUF75" s="615"/>
      <c r="DUG75" s="615"/>
      <c r="DUH75" s="615"/>
      <c r="DUI75" s="615"/>
      <c r="DUJ75" s="615"/>
      <c r="DUK75" s="615"/>
      <c r="DUL75" s="615"/>
      <c r="DUM75" s="615"/>
      <c r="DUN75" s="615"/>
      <c r="DUO75" s="1420"/>
      <c r="DUP75" s="1420"/>
      <c r="DUQ75" s="1420"/>
      <c r="DUR75" s="868"/>
      <c r="DUS75" s="615"/>
      <c r="DUT75" s="615"/>
      <c r="DUU75" s="615"/>
      <c r="DUV75" s="869"/>
      <c r="DUW75" s="615"/>
      <c r="DUX75" s="615"/>
      <c r="DUY75" s="615"/>
      <c r="DUZ75" s="615"/>
      <c r="DVA75" s="615"/>
      <c r="DVB75" s="615"/>
      <c r="DVC75" s="615"/>
      <c r="DVD75" s="615"/>
      <c r="DVE75" s="615"/>
      <c r="DVF75" s="1420"/>
      <c r="DVG75" s="1420"/>
      <c r="DVH75" s="1420"/>
      <c r="DVI75" s="868"/>
      <c r="DVJ75" s="615"/>
      <c r="DVK75" s="615"/>
      <c r="DVL75" s="615"/>
      <c r="DVM75" s="869"/>
      <c r="DVN75" s="615"/>
      <c r="DVO75" s="615"/>
      <c r="DVP75" s="615"/>
      <c r="DVQ75" s="615"/>
      <c r="DVR75" s="615"/>
      <c r="DVS75" s="615"/>
      <c r="DVT75" s="615"/>
      <c r="DVU75" s="615"/>
      <c r="DVV75" s="615"/>
      <c r="DVW75" s="1420"/>
      <c r="DVX75" s="1420"/>
      <c r="DVY75" s="1420"/>
      <c r="DVZ75" s="868"/>
      <c r="DWA75" s="615"/>
      <c r="DWB75" s="615"/>
      <c r="DWC75" s="615"/>
      <c r="DWD75" s="869"/>
      <c r="DWE75" s="615"/>
      <c r="DWF75" s="615"/>
      <c r="DWG75" s="615"/>
      <c r="DWH75" s="615"/>
      <c r="DWI75" s="615"/>
      <c r="DWJ75" s="615"/>
      <c r="DWK75" s="615"/>
      <c r="DWL75" s="615"/>
      <c r="DWM75" s="615"/>
      <c r="DWN75" s="1420"/>
      <c r="DWO75" s="1420"/>
      <c r="DWP75" s="1420"/>
      <c r="DWQ75" s="868"/>
      <c r="DWR75" s="615"/>
      <c r="DWS75" s="615"/>
      <c r="DWT75" s="615"/>
      <c r="DWU75" s="869"/>
      <c r="DWV75" s="615"/>
      <c r="DWW75" s="615"/>
      <c r="DWX75" s="615"/>
      <c r="DWY75" s="615"/>
      <c r="DWZ75" s="615"/>
      <c r="DXA75" s="615"/>
      <c r="DXB75" s="615"/>
      <c r="DXC75" s="615"/>
      <c r="DXD75" s="615"/>
      <c r="DXE75" s="1420"/>
      <c r="DXF75" s="1420"/>
      <c r="DXG75" s="1420"/>
      <c r="DXH75" s="868"/>
      <c r="DXI75" s="615"/>
      <c r="DXJ75" s="615"/>
      <c r="DXK75" s="615"/>
      <c r="DXL75" s="869"/>
      <c r="DXM75" s="615"/>
      <c r="DXN75" s="615"/>
      <c r="DXO75" s="615"/>
      <c r="DXP75" s="615"/>
      <c r="DXQ75" s="615"/>
      <c r="DXR75" s="615"/>
      <c r="DXS75" s="615"/>
      <c r="DXT75" s="615"/>
      <c r="DXU75" s="615"/>
      <c r="DXV75" s="1420"/>
      <c r="DXW75" s="1420"/>
      <c r="DXX75" s="1420"/>
      <c r="DXY75" s="868"/>
      <c r="DXZ75" s="615"/>
      <c r="DYA75" s="615"/>
      <c r="DYB75" s="615"/>
      <c r="DYC75" s="869"/>
      <c r="DYD75" s="615"/>
      <c r="DYE75" s="615"/>
      <c r="DYF75" s="615"/>
      <c r="DYG75" s="615"/>
      <c r="DYH75" s="615"/>
      <c r="DYI75" s="615"/>
      <c r="DYJ75" s="615"/>
      <c r="DYK75" s="615"/>
      <c r="DYL75" s="615"/>
      <c r="DYM75" s="1420"/>
      <c r="DYN75" s="1420"/>
      <c r="DYO75" s="1420"/>
      <c r="DYP75" s="868"/>
      <c r="DYQ75" s="615"/>
      <c r="DYR75" s="615"/>
      <c r="DYS75" s="615"/>
      <c r="DYT75" s="869"/>
      <c r="DYU75" s="615"/>
      <c r="DYV75" s="615"/>
      <c r="DYW75" s="615"/>
      <c r="DYX75" s="615"/>
      <c r="DYY75" s="615"/>
      <c r="DYZ75" s="615"/>
      <c r="DZA75" s="615"/>
      <c r="DZB75" s="615"/>
      <c r="DZC75" s="615"/>
      <c r="DZD75" s="1420"/>
      <c r="DZE75" s="1420"/>
      <c r="DZF75" s="1420"/>
      <c r="DZG75" s="868"/>
      <c r="DZH75" s="615"/>
      <c r="DZI75" s="615"/>
      <c r="DZJ75" s="615"/>
      <c r="DZK75" s="869"/>
      <c r="DZL75" s="615"/>
      <c r="DZM75" s="615"/>
      <c r="DZN75" s="615"/>
      <c r="DZO75" s="615"/>
      <c r="DZP75" s="615"/>
      <c r="DZQ75" s="615"/>
      <c r="DZR75" s="615"/>
      <c r="DZS75" s="615"/>
      <c r="DZT75" s="615"/>
      <c r="DZU75" s="1420"/>
      <c r="DZV75" s="1420"/>
      <c r="DZW75" s="1420"/>
      <c r="DZX75" s="868"/>
      <c r="DZY75" s="615"/>
      <c r="DZZ75" s="615"/>
      <c r="EAA75" s="615"/>
      <c r="EAB75" s="869"/>
      <c r="EAC75" s="615"/>
      <c r="EAD75" s="615"/>
      <c r="EAE75" s="615"/>
      <c r="EAF75" s="615"/>
      <c r="EAG75" s="615"/>
      <c r="EAH75" s="615"/>
      <c r="EAI75" s="615"/>
      <c r="EAJ75" s="615"/>
      <c r="EAK75" s="615"/>
      <c r="EAL75" s="1420"/>
      <c r="EAM75" s="1420"/>
      <c r="EAN75" s="1420"/>
      <c r="EAO75" s="868"/>
      <c r="EAP75" s="615"/>
      <c r="EAQ75" s="615"/>
      <c r="EAR75" s="615"/>
      <c r="EAS75" s="869"/>
      <c r="EAT75" s="615"/>
      <c r="EAU75" s="615"/>
      <c r="EAV75" s="615"/>
      <c r="EAW75" s="615"/>
      <c r="EAX75" s="615"/>
      <c r="EAY75" s="615"/>
      <c r="EAZ75" s="615"/>
      <c r="EBA75" s="615"/>
      <c r="EBB75" s="615"/>
      <c r="EBC75" s="1420"/>
      <c r="EBD75" s="1420"/>
      <c r="EBE75" s="1420"/>
      <c r="EBF75" s="868"/>
      <c r="EBG75" s="615"/>
      <c r="EBH75" s="615"/>
      <c r="EBI75" s="615"/>
      <c r="EBJ75" s="869"/>
      <c r="EBK75" s="615"/>
      <c r="EBL75" s="615"/>
      <c r="EBM75" s="615"/>
      <c r="EBN75" s="615"/>
      <c r="EBO75" s="615"/>
      <c r="EBP75" s="615"/>
      <c r="EBQ75" s="615"/>
      <c r="EBR75" s="615"/>
      <c r="EBS75" s="615"/>
      <c r="EBT75" s="1420"/>
      <c r="EBU75" s="1420"/>
      <c r="EBV75" s="1420"/>
      <c r="EBW75" s="868"/>
      <c r="EBX75" s="615"/>
      <c r="EBY75" s="615"/>
      <c r="EBZ75" s="615"/>
      <c r="ECA75" s="869"/>
      <c r="ECB75" s="615"/>
      <c r="ECC75" s="615"/>
      <c r="ECD75" s="615"/>
      <c r="ECE75" s="615"/>
      <c r="ECF75" s="615"/>
      <c r="ECG75" s="615"/>
      <c r="ECH75" s="615"/>
      <c r="ECI75" s="615"/>
      <c r="ECJ75" s="615"/>
      <c r="ECK75" s="1420"/>
      <c r="ECL75" s="1420"/>
      <c r="ECM75" s="1420"/>
      <c r="ECN75" s="868"/>
      <c r="ECO75" s="615"/>
      <c r="ECP75" s="615"/>
      <c r="ECQ75" s="615"/>
      <c r="ECR75" s="869"/>
      <c r="ECS75" s="615"/>
      <c r="ECT75" s="615"/>
      <c r="ECU75" s="615"/>
      <c r="ECV75" s="615"/>
      <c r="ECW75" s="615"/>
      <c r="ECX75" s="615"/>
      <c r="ECY75" s="615"/>
      <c r="ECZ75" s="615"/>
      <c r="EDA75" s="615"/>
      <c r="EDB75" s="1420"/>
      <c r="EDC75" s="1420"/>
      <c r="EDD75" s="1420"/>
      <c r="EDE75" s="868"/>
      <c r="EDF75" s="615"/>
      <c r="EDG75" s="615"/>
      <c r="EDH75" s="615"/>
      <c r="EDI75" s="869"/>
      <c r="EDJ75" s="615"/>
      <c r="EDK75" s="615"/>
      <c r="EDL75" s="615"/>
      <c r="EDM75" s="615"/>
      <c r="EDN75" s="615"/>
      <c r="EDO75" s="615"/>
      <c r="EDP75" s="615"/>
      <c r="EDQ75" s="615"/>
      <c r="EDR75" s="615"/>
      <c r="EDS75" s="1420"/>
      <c r="EDT75" s="1420"/>
      <c r="EDU75" s="1420"/>
      <c r="EDV75" s="868"/>
      <c r="EDW75" s="615"/>
      <c r="EDX75" s="615"/>
      <c r="EDY75" s="615"/>
      <c r="EDZ75" s="869"/>
      <c r="EEA75" s="615"/>
      <c r="EEB75" s="615"/>
      <c r="EEC75" s="615"/>
      <c r="EED75" s="615"/>
      <c r="EEE75" s="615"/>
      <c r="EEF75" s="615"/>
      <c r="EEG75" s="615"/>
      <c r="EEH75" s="615"/>
      <c r="EEI75" s="615"/>
      <c r="EEJ75" s="1420"/>
      <c r="EEK75" s="1420"/>
      <c r="EEL75" s="1420"/>
      <c r="EEM75" s="868"/>
      <c r="EEN75" s="615"/>
      <c r="EEO75" s="615"/>
      <c r="EEP75" s="615"/>
      <c r="EEQ75" s="869"/>
      <c r="EER75" s="615"/>
      <c r="EES75" s="615"/>
      <c r="EET75" s="615"/>
      <c r="EEU75" s="615"/>
      <c r="EEV75" s="615"/>
      <c r="EEW75" s="615"/>
      <c r="EEX75" s="615"/>
      <c r="EEY75" s="615"/>
      <c r="EEZ75" s="615"/>
      <c r="EFA75" s="1420"/>
      <c r="EFB75" s="1420"/>
      <c r="EFC75" s="1420"/>
      <c r="EFD75" s="868"/>
      <c r="EFE75" s="615"/>
      <c r="EFF75" s="615"/>
      <c r="EFG75" s="615"/>
      <c r="EFH75" s="869"/>
      <c r="EFI75" s="615"/>
      <c r="EFJ75" s="615"/>
      <c r="EFK75" s="615"/>
      <c r="EFL75" s="615"/>
      <c r="EFM75" s="615"/>
      <c r="EFN75" s="615"/>
      <c r="EFO75" s="615"/>
      <c r="EFP75" s="615"/>
      <c r="EFQ75" s="615"/>
      <c r="EFR75" s="1420"/>
      <c r="EFS75" s="1420"/>
      <c r="EFT75" s="1420"/>
      <c r="EFU75" s="868"/>
      <c r="EFV75" s="615"/>
      <c r="EFW75" s="615"/>
      <c r="EFX75" s="615"/>
      <c r="EFY75" s="869"/>
      <c r="EFZ75" s="615"/>
      <c r="EGA75" s="615"/>
      <c r="EGB75" s="615"/>
      <c r="EGC75" s="615"/>
      <c r="EGD75" s="615"/>
      <c r="EGE75" s="615"/>
      <c r="EGF75" s="615"/>
      <c r="EGG75" s="615"/>
      <c r="EGH75" s="615"/>
      <c r="EGI75" s="1420"/>
      <c r="EGJ75" s="1420"/>
      <c r="EGK75" s="1420"/>
      <c r="EGL75" s="868"/>
      <c r="EGM75" s="615"/>
      <c r="EGN75" s="615"/>
      <c r="EGO75" s="615"/>
      <c r="EGP75" s="869"/>
      <c r="EGQ75" s="615"/>
      <c r="EGR75" s="615"/>
      <c r="EGS75" s="615"/>
      <c r="EGT75" s="615"/>
      <c r="EGU75" s="615"/>
      <c r="EGV75" s="615"/>
      <c r="EGW75" s="615"/>
      <c r="EGX75" s="615"/>
      <c r="EGY75" s="615"/>
      <c r="EGZ75" s="1420"/>
      <c r="EHA75" s="1420"/>
      <c r="EHB75" s="1420"/>
      <c r="EHC75" s="868"/>
      <c r="EHD75" s="615"/>
      <c r="EHE75" s="615"/>
      <c r="EHF75" s="615"/>
      <c r="EHG75" s="869"/>
      <c r="EHH75" s="615"/>
      <c r="EHI75" s="615"/>
      <c r="EHJ75" s="615"/>
      <c r="EHK75" s="615"/>
      <c r="EHL75" s="615"/>
      <c r="EHM75" s="615"/>
      <c r="EHN75" s="615"/>
      <c r="EHO75" s="615"/>
      <c r="EHP75" s="615"/>
      <c r="EHQ75" s="1420"/>
      <c r="EHR75" s="1420"/>
      <c r="EHS75" s="1420"/>
      <c r="EHT75" s="868"/>
      <c r="EHU75" s="615"/>
      <c r="EHV75" s="615"/>
      <c r="EHW75" s="615"/>
      <c r="EHX75" s="869"/>
      <c r="EHY75" s="615"/>
      <c r="EHZ75" s="615"/>
      <c r="EIA75" s="615"/>
      <c r="EIB75" s="615"/>
      <c r="EIC75" s="615"/>
      <c r="EID75" s="615"/>
      <c r="EIE75" s="615"/>
      <c r="EIF75" s="615"/>
      <c r="EIG75" s="615"/>
      <c r="EIH75" s="1420"/>
      <c r="EII75" s="1420"/>
      <c r="EIJ75" s="1420"/>
      <c r="EIK75" s="868"/>
      <c r="EIL75" s="615"/>
      <c r="EIM75" s="615"/>
      <c r="EIN75" s="615"/>
      <c r="EIO75" s="869"/>
      <c r="EIP75" s="615"/>
      <c r="EIQ75" s="615"/>
      <c r="EIR75" s="615"/>
      <c r="EIS75" s="615"/>
      <c r="EIT75" s="615"/>
      <c r="EIU75" s="615"/>
      <c r="EIV75" s="615"/>
      <c r="EIW75" s="615"/>
      <c r="EIX75" s="615"/>
      <c r="EIY75" s="1420"/>
      <c r="EIZ75" s="1420"/>
      <c r="EJA75" s="1420"/>
      <c r="EJB75" s="868"/>
      <c r="EJC75" s="615"/>
      <c r="EJD75" s="615"/>
      <c r="EJE75" s="615"/>
      <c r="EJF75" s="869"/>
      <c r="EJG75" s="615"/>
      <c r="EJH75" s="615"/>
      <c r="EJI75" s="615"/>
      <c r="EJJ75" s="615"/>
      <c r="EJK75" s="615"/>
      <c r="EJL75" s="615"/>
      <c r="EJM75" s="615"/>
      <c r="EJN75" s="615"/>
      <c r="EJO75" s="615"/>
      <c r="EJP75" s="1420"/>
      <c r="EJQ75" s="1420"/>
      <c r="EJR75" s="1420"/>
      <c r="EJS75" s="868"/>
      <c r="EJT75" s="615"/>
      <c r="EJU75" s="615"/>
      <c r="EJV75" s="615"/>
      <c r="EJW75" s="869"/>
      <c r="EJX75" s="615"/>
      <c r="EJY75" s="615"/>
      <c r="EJZ75" s="615"/>
      <c r="EKA75" s="615"/>
      <c r="EKB75" s="615"/>
      <c r="EKC75" s="615"/>
      <c r="EKD75" s="615"/>
      <c r="EKE75" s="615"/>
      <c r="EKF75" s="615"/>
      <c r="EKG75" s="1420"/>
      <c r="EKH75" s="1420"/>
      <c r="EKI75" s="1420"/>
      <c r="EKJ75" s="868"/>
      <c r="EKK75" s="615"/>
      <c r="EKL75" s="615"/>
      <c r="EKM75" s="615"/>
      <c r="EKN75" s="869"/>
      <c r="EKO75" s="615"/>
      <c r="EKP75" s="615"/>
      <c r="EKQ75" s="615"/>
      <c r="EKR75" s="615"/>
      <c r="EKS75" s="615"/>
      <c r="EKT75" s="615"/>
      <c r="EKU75" s="615"/>
      <c r="EKV75" s="615"/>
      <c r="EKW75" s="615"/>
      <c r="EKX75" s="1420"/>
      <c r="EKY75" s="1420"/>
      <c r="EKZ75" s="1420"/>
      <c r="ELA75" s="868"/>
      <c r="ELB75" s="615"/>
      <c r="ELC75" s="615"/>
      <c r="ELD75" s="615"/>
      <c r="ELE75" s="869"/>
      <c r="ELF75" s="615"/>
      <c r="ELG75" s="615"/>
      <c r="ELH75" s="615"/>
      <c r="ELI75" s="615"/>
      <c r="ELJ75" s="615"/>
      <c r="ELK75" s="615"/>
      <c r="ELL75" s="615"/>
      <c r="ELM75" s="615"/>
      <c r="ELN75" s="615"/>
      <c r="ELO75" s="1420"/>
      <c r="ELP75" s="1420"/>
      <c r="ELQ75" s="1420"/>
      <c r="ELR75" s="868"/>
      <c r="ELS75" s="615"/>
      <c r="ELT75" s="615"/>
      <c r="ELU75" s="615"/>
      <c r="ELV75" s="869"/>
      <c r="ELW75" s="615"/>
      <c r="ELX75" s="615"/>
      <c r="ELY75" s="615"/>
      <c r="ELZ75" s="615"/>
      <c r="EMA75" s="615"/>
      <c r="EMB75" s="615"/>
      <c r="EMC75" s="615"/>
      <c r="EMD75" s="615"/>
      <c r="EME75" s="615"/>
      <c r="EMF75" s="1420"/>
      <c r="EMG75" s="1420"/>
      <c r="EMH75" s="1420"/>
      <c r="EMI75" s="868"/>
      <c r="EMJ75" s="615"/>
      <c r="EMK75" s="615"/>
      <c r="EML75" s="615"/>
      <c r="EMM75" s="869"/>
      <c r="EMN75" s="615"/>
      <c r="EMO75" s="615"/>
      <c r="EMP75" s="615"/>
      <c r="EMQ75" s="615"/>
      <c r="EMR75" s="615"/>
      <c r="EMS75" s="615"/>
      <c r="EMT75" s="615"/>
      <c r="EMU75" s="615"/>
      <c r="EMV75" s="615"/>
      <c r="EMW75" s="1420"/>
      <c r="EMX75" s="1420"/>
      <c r="EMY75" s="1420"/>
      <c r="EMZ75" s="868"/>
      <c r="ENA75" s="615"/>
      <c r="ENB75" s="615"/>
      <c r="ENC75" s="615"/>
      <c r="END75" s="869"/>
      <c r="ENE75" s="615"/>
      <c r="ENF75" s="615"/>
      <c r="ENG75" s="615"/>
      <c r="ENH75" s="615"/>
      <c r="ENI75" s="615"/>
      <c r="ENJ75" s="615"/>
      <c r="ENK75" s="615"/>
      <c r="ENL75" s="615"/>
      <c r="ENM75" s="615"/>
      <c r="ENN75" s="1420"/>
      <c r="ENO75" s="1420"/>
      <c r="ENP75" s="1420"/>
      <c r="ENQ75" s="868"/>
      <c r="ENR75" s="615"/>
      <c r="ENS75" s="615"/>
      <c r="ENT75" s="615"/>
      <c r="ENU75" s="869"/>
      <c r="ENV75" s="615"/>
      <c r="ENW75" s="615"/>
      <c r="ENX75" s="615"/>
      <c r="ENY75" s="615"/>
      <c r="ENZ75" s="615"/>
      <c r="EOA75" s="615"/>
      <c r="EOB75" s="615"/>
      <c r="EOC75" s="615"/>
      <c r="EOD75" s="615"/>
      <c r="EOE75" s="1420"/>
      <c r="EOF75" s="1420"/>
      <c r="EOG75" s="1420"/>
      <c r="EOH75" s="868"/>
      <c r="EOI75" s="615"/>
      <c r="EOJ75" s="615"/>
      <c r="EOK75" s="615"/>
      <c r="EOL75" s="869"/>
      <c r="EOM75" s="615"/>
      <c r="EON75" s="615"/>
      <c r="EOO75" s="615"/>
      <c r="EOP75" s="615"/>
      <c r="EOQ75" s="615"/>
      <c r="EOR75" s="615"/>
      <c r="EOS75" s="615"/>
      <c r="EOT75" s="615"/>
      <c r="EOU75" s="615"/>
      <c r="EOV75" s="1420"/>
      <c r="EOW75" s="1420"/>
      <c r="EOX75" s="1420"/>
      <c r="EOY75" s="868"/>
      <c r="EOZ75" s="615"/>
      <c r="EPA75" s="615"/>
      <c r="EPB75" s="615"/>
      <c r="EPC75" s="869"/>
      <c r="EPD75" s="615"/>
      <c r="EPE75" s="615"/>
      <c r="EPF75" s="615"/>
      <c r="EPG75" s="615"/>
      <c r="EPH75" s="615"/>
      <c r="EPI75" s="615"/>
      <c r="EPJ75" s="615"/>
      <c r="EPK75" s="615"/>
      <c r="EPL75" s="615"/>
      <c r="EPM75" s="1420"/>
      <c r="EPN75" s="1420"/>
      <c r="EPO75" s="1420"/>
      <c r="EPP75" s="868"/>
      <c r="EPQ75" s="615"/>
      <c r="EPR75" s="615"/>
      <c r="EPS75" s="615"/>
      <c r="EPT75" s="869"/>
      <c r="EPU75" s="615"/>
      <c r="EPV75" s="615"/>
      <c r="EPW75" s="615"/>
      <c r="EPX75" s="615"/>
      <c r="EPY75" s="615"/>
      <c r="EPZ75" s="615"/>
      <c r="EQA75" s="615"/>
      <c r="EQB75" s="615"/>
      <c r="EQC75" s="615"/>
      <c r="EQD75" s="1420"/>
      <c r="EQE75" s="1420"/>
      <c r="EQF75" s="1420"/>
      <c r="EQG75" s="868"/>
      <c r="EQH75" s="615"/>
      <c r="EQI75" s="615"/>
      <c r="EQJ75" s="615"/>
      <c r="EQK75" s="869"/>
      <c r="EQL75" s="615"/>
      <c r="EQM75" s="615"/>
      <c r="EQN75" s="615"/>
      <c r="EQO75" s="615"/>
      <c r="EQP75" s="615"/>
      <c r="EQQ75" s="615"/>
      <c r="EQR75" s="615"/>
      <c r="EQS75" s="615"/>
      <c r="EQT75" s="615"/>
      <c r="EQU75" s="1420"/>
      <c r="EQV75" s="1420"/>
      <c r="EQW75" s="1420"/>
      <c r="EQX75" s="868"/>
      <c r="EQY75" s="615"/>
      <c r="EQZ75" s="615"/>
      <c r="ERA75" s="615"/>
      <c r="ERB75" s="869"/>
      <c r="ERC75" s="615"/>
      <c r="ERD75" s="615"/>
      <c r="ERE75" s="615"/>
      <c r="ERF75" s="615"/>
      <c r="ERG75" s="615"/>
      <c r="ERH75" s="615"/>
      <c r="ERI75" s="615"/>
      <c r="ERJ75" s="615"/>
      <c r="ERK75" s="615"/>
      <c r="ERL75" s="1420"/>
      <c r="ERM75" s="1420"/>
      <c r="ERN75" s="1420"/>
      <c r="ERO75" s="868"/>
      <c r="ERP75" s="615"/>
      <c r="ERQ75" s="615"/>
      <c r="ERR75" s="615"/>
      <c r="ERS75" s="869"/>
      <c r="ERT75" s="615"/>
      <c r="ERU75" s="615"/>
      <c r="ERV75" s="615"/>
      <c r="ERW75" s="615"/>
      <c r="ERX75" s="615"/>
      <c r="ERY75" s="615"/>
      <c r="ERZ75" s="615"/>
      <c r="ESA75" s="615"/>
      <c r="ESB75" s="615"/>
      <c r="ESC75" s="1420"/>
      <c r="ESD75" s="1420"/>
      <c r="ESE75" s="1420"/>
      <c r="ESF75" s="868"/>
      <c r="ESG75" s="615"/>
      <c r="ESH75" s="615"/>
      <c r="ESI75" s="615"/>
      <c r="ESJ75" s="869"/>
      <c r="ESK75" s="615"/>
      <c r="ESL75" s="615"/>
      <c r="ESM75" s="615"/>
      <c r="ESN75" s="615"/>
      <c r="ESO75" s="615"/>
      <c r="ESP75" s="615"/>
      <c r="ESQ75" s="615"/>
      <c r="ESR75" s="615"/>
      <c r="ESS75" s="615"/>
      <c r="EST75" s="1420"/>
      <c r="ESU75" s="1420"/>
      <c r="ESV75" s="1420"/>
      <c r="ESW75" s="868"/>
      <c r="ESX75" s="615"/>
      <c r="ESY75" s="615"/>
      <c r="ESZ75" s="615"/>
      <c r="ETA75" s="869"/>
      <c r="ETB75" s="615"/>
      <c r="ETC75" s="615"/>
      <c r="ETD75" s="615"/>
      <c r="ETE75" s="615"/>
      <c r="ETF75" s="615"/>
      <c r="ETG75" s="615"/>
      <c r="ETH75" s="615"/>
      <c r="ETI75" s="615"/>
      <c r="ETJ75" s="615"/>
      <c r="ETK75" s="1420"/>
      <c r="ETL75" s="1420"/>
      <c r="ETM75" s="1420"/>
      <c r="ETN75" s="868"/>
      <c r="ETO75" s="615"/>
      <c r="ETP75" s="615"/>
      <c r="ETQ75" s="615"/>
      <c r="ETR75" s="869"/>
      <c r="ETS75" s="615"/>
      <c r="ETT75" s="615"/>
      <c r="ETU75" s="615"/>
      <c r="ETV75" s="615"/>
      <c r="ETW75" s="615"/>
      <c r="ETX75" s="615"/>
      <c r="ETY75" s="615"/>
      <c r="ETZ75" s="615"/>
      <c r="EUA75" s="615"/>
      <c r="EUB75" s="1420"/>
      <c r="EUC75" s="1420"/>
      <c r="EUD75" s="1420"/>
      <c r="EUE75" s="868"/>
      <c r="EUF75" s="615"/>
      <c r="EUG75" s="615"/>
      <c r="EUH75" s="615"/>
      <c r="EUI75" s="869"/>
      <c r="EUJ75" s="615"/>
      <c r="EUK75" s="615"/>
      <c r="EUL75" s="615"/>
      <c r="EUM75" s="615"/>
      <c r="EUN75" s="615"/>
      <c r="EUO75" s="615"/>
      <c r="EUP75" s="615"/>
      <c r="EUQ75" s="615"/>
      <c r="EUR75" s="615"/>
      <c r="EUS75" s="1420"/>
      <c r="EUT75" s="1420"/>
      <c r="EUU75" s="1420"/>
      <c r="EUV75" s="868"/>
      <c r="EUW75" s="615"/>
      <c r="EUX75" s="615"/>
      <c r="EUY75" s="615"/>
      <c r="EUZ75" s="869"/>
      <c r="EVA75" s="615"/>
      <c r="EVB75" s="615"/>
      <c r="EVC75" s="615"/>
      <c r="EVD75" s="615"/>
      <c r="EVE75" s="615"/>
      <c r="EVF75" s="615"/>
      <c r="EVG75" s="615"/>
      <c r="EVH75" s="615"/>
      <c r="EVI75" s="615"/>
      <c r="EVJ75" s="1420"/>
      <c r="EVK75" s="1420"/>
      <c r="EVL75" s="1420"/>
      <c r="EVM75" s="868"/>
      <c r="EVN75" s="615"/>
      <c r="EVO75" s="615"/>
      <c r="EVP75" s="615"/>
      <c r="EVQ75" s="869"/>
      <c r="EVR75" s="615"/>
      <c r="EVS75" s="615"/>
      <c r="EVT75" s="615"/>
      <c r="EVU75" s="615"/>
      <c r="EVV75" s="615"/>
      <c r="EVW75" s="615"/>
      <c r="EVX75" s="615"/>
      <c r="EVY75" s="615"/>
      <c r="EVZ75" s="615"/>
      <c r="EWA75" s="1420"/>
      <c r="EWB75" s="1420"/>
      <c r="EWC75" s="1420"/>
      <c r="EWD75" s="868"/>
      <c r="EWE75" s="615"/>
      <c r="EWF75" s="615"/>
      <c r="EWG75" s="615"/>
      <c r="EWH75" s="869"/>
      <c r="EWI75" s="615"/>
      <c r="EWJ75" s="615"/>
      <c r="EWK75" s="615"/>
      <c r="EWL75" s="615"/>
      <c r="EWM75" s="615"/>
      <c r="EWN75" s="615"/>
      <c r="EWO75" s="615"/>
      <c r="EWP75" s="615"/>
      <c r="EWQ75" s="615"/>
      <c r="EWR75" s="1420"/>
      <c r="EWS75" s="1420"/>
      <c r="EWT75" s="1420"/>
      <c r="EWU75" s="868"/>
      <c r="EWV75" s="615"/>
      <c r="EWW75" s="615"/>
      <c r="EWX75" s="615"/>
      <c r="EWY75" s="869"/>
      <c r="EWZ75" s="615"/>
      <c r="EXA75" s="615"/>
      <c r="EXB75" s="615"/>
      <c r="EXC75" s="615"/>
      <c r="EXD75" s="615"/>
      <c r="EXE75" s="615"/>
      <c r="EXF75" s="615"/>
      <c r="EXG75" s="615"/>
      <c r="EXH75" s="615"/>
      <c r="EXI75" s="1420"/>
      <c r="EXJ75" s="1420"/>
      <c r="EXK75" s="1420"/>
      <c r="EXL75" s="868"/>
      <c r="EXM75" s="615"/>
      <c r="EXN75" s="615"/>
      <c r="EXO75" s="615"/>
      <c r="EXP75" s="869"/>
      <c r="EXQ75" s="615"/>
      <c r="EXR75" s="615"/>
      <c r="EXS75" s="615"/>
      <c r="EXT75" s="615"/>
      <c r="EXU75" s="615"/>
      <c r="EXV75" s="615"/>
      <c r="EXW75" s="615"/>
      <c r="EXX75" s="615"/>
      <c r="EXY75" s="615"/>
      <c r="EXZ75" s="1420"/>
      <c r="EYA75" s="1420"/>
      <c r="EYB75" s="1420"/>
      <c r="EYC75" s="868"/>
      <c r="EYD75" s="615"/>
      <c r="EYE75" s="615"/>
      <c r="EYF75" s="615"/>
      <c r="EYG75" s="869"/>
      <c r="EYH75" s="615"/>
      <c r="EYI75" s="615"/>
      <c r="EYJ75" s="615"/>
      <c r="EYK75" s="615"/>
      <c r="EYL75" s="615"/>
      <c r="EYM75" s="615"/>
      <c r="EYN75" s="615"/>
      <c r="EYO75" s="615"/>
      <c r="EYP75" s="615"/>
      <c r="EYQ75" s="1420"/>
      <c r="EYR75" s="1420"/>
      <c r="EYS75" s="1420"/>
      <c r="EYT75" s="868"/>
      <c r="EYU75" s="615"/>
      <c r="EYV75" s="615"/>
      <c r="EYW75" s="615"/>
      <c r="EYX75" s="869"/>
      <c r="EYY75" s="615"/>
      <c r="EYZ75" s="615"/>
      <c r="EZA75" s="615"/>
      <c r="EZB75" s="615"/>
      <c r="EZC75" s="615"/>
      <c r="EZD75" s="615"/>
      <c r="EZE75" s="615"/>
      <c r="EZF75" s="615"/>
      <c r="EZG75" s="615"/>
      <c r="EZH75" s="1420"/>
      <c r="EZI75" s="1420"/>
      <c r="EZJ75" s="1420"/>
      <c r="EZK75" s="868"/>
      <c r="EZL75" s="615"/>
      <c r="EZM75" s="615"/>
      <c r="EZN75" s="615"/>
      <c r="EZO75" s="869"/>
      <c r="EZP75" s="615"/>
      <c r="EZQ75" s="615"/>
      <c r="EZR75" s="615"/>
      <c r="EZS75" s="615"/>
      <c r="EZT75" s="615"/>
      <c r="EZU75" s="615"/>
      <c r="EZV75" s="615"/>
      <c r="EZW75" s="615"/>
      <c r="EZX75" s="615"/>
      <c r="EZY75" s="1420"/>
      <c r="EZZ75" s="1420"/>
      <c r="FAA75" s="1420"/>
      <c r="FAB75" s="868"/>
      <c r="FAC75" s="615"/>
      <c r="FAD75" s="615"/>
      <c r="FAE75" s="615"/>
      <c r="FAF75" s="869"/>
      <c r="FAG75" s="615"/>
      <c r="FAH75" s="615"/>
      <c r="FAI75" s="615"/>
      <c r="FAJ75" s="615"/>
      <c r="FAK75" s="615"/>
      <c r="FAL75" s="615"/>
      <c r="FAM75" s="615"/>
      <c r="FAN75" s="615"/>
      <c r="FAO75" s="615"/>
      <c r="FAP75" s="1420"/>
      <c r="FAQ75" s="1420"/>
      <c r="FAR75" s="1420"/>
      <c r="FAS75" s="868"/>
      <c r="FAT75" s="615"/>
      <c r="FAU75" s="615"/>
      <c r="FAV75" s="615"/>
      <c r="FAW75" s="869"/>
      <c r="FAX75" s="615"/>
      <c r="FAY75" s="615"/>
      <c r="FAZ75" s="615"/>
      <c r="FBA75" s="615"/>
      <c r="FBB75" s="615"/>
      <c r="FBC75" s="615"/>
      <c r="FBD75" s="615"/>
      <c r="FBE75" s="615"/>
      <c r="FBF75" s="615"/>
      <c r="FBG75" s="1420"/>
      <c r="FBH75" s="1420"/>
      <c r="FBI75" s="1420"/>
      <c r="FBJ75" s="868"/>
      <c r="FBK75" s="615"/>
      <c r="FBL75" s="615"/>
      <c r="FBM75" s="615"/>
      <c r="FBN75" s="869"/>
      <c r="FBO75" s="615"/>
      <c r="FBP75" s="615"/>
      <c r="FBQ75" s="615"/>
      <c r="FBR75" s="615"/>
      <c r="FBS75" s="615"/>
      <c r="FBT75" s="615"/>
      <c r="FBU75" s="615"/>
      <c r="FBV75" s="615"/>
      <c r="FBW75" s="615"/>
      <c r="FBX75" s="1420"/>
      <c r="FBY75" s="1420"/>
      <c r="FBZ75" s="1420"/>
      <c r="FCA75" s="868"/>
      <c r="FCB75" s="615"/>
      <c r="FCC75" s="615"/>
      <c r="FCD75" s="615"/>
      <c r="FCE75" s="869"/>
      <c r="FCF75" s="615"/>
      <c r="FCG75" s="615"/>
      <c r="FCH75" s="615"/>
      <c r="FCI75" s="615"/>
      <c r="FCJ75" s="615"/>
      <c r="FCK75" s="615"/>
      <c r="FCL75" s="615"/>
      <c r="FCM75" s="615"/>
      <c r="FCN75" s="615"/>
      <c r="FCO75" s="1420"/>
      <c r="FCP75" s="1420"/>
      <c r="FCQ75" s="1420"/>
      <c r="FCR75" s="868"/>
      <c r="FCS75" s="615"/>
      <c r="FCT75" s="615"/>
      <c r="FCU75" s="615"/>
      <c r="FCV75" s="869"/>
      <c r="FCW75" s="615"/>
      <c r="FCX75" s="615"/>
      <c r="FCY75" s="615"/>
      <c r="FCZ75" s="615"/>
      <c r="FDA75" s="615"/>
      <c r="FDB75" s="615"/>
      <c r="FDC75" s="615"/>
      <c r="FDD75" s="615"/>
      <c r="FDE75" s="615"/>
      <c r="FDF75" s="1420"/>
      <c r="FDG75" s="1420"/>
      <c r="FDH75" s="1420"/>
      <c r="FDI75" s="868"/>
      <c r="FDJ75" s="615"/>
      <c r="FDK75" s="615"/>
      <c r="FDL75" s="615"/>
      <c r="FDM75" s="869"/>
      <c r="FDN75" s="615"/>
      <c r="FDO75" s="615"/>
      <c r="FDP75" s="615"/>
      <c r="FDQ75" s="615"/>
      <c r="FDR75" s="615"/>
      <c r="FDS75" s="615"/>
      <c r="FDT75" s="615"/>
      <c r="FDU75" s="615"/>
      <c r="FDV75" s="615"/>
      <c r="FDW75" s="1420"/>
      <c r="FDX75" s="1420"/>
      <c r="FDY75" s="1420"/>
      <c r="FDZ75" s="868"/>
      <c r="FEA75" s="615"/>
      <c r="FEB75" s="615"/>
      <c r="FEC75" s="615"/>
      <c r="FED75" s="869"/>
      <c r="FEE75" s="615"/>
      <c r="FEF75" s="615"/>
      <c r="FEG75" s="615"/>
      <c r="FEH75" s="615"/>
      <c r="FEI75" s="615"/>
      <c r="FEJ75" s="615"/>
      <c r="FEK75" s="615"/>
      <c r="FEL75" s="615"/>
      <c r="FEM75" s="615"/>
      <c r="FEN75" s="1420"/>
      <c r="FEO75" s="1420"/>
      <c r="FEP75" s="1420"/>
      <c r="FEQ75" s="868"/>
      <c r="FER75" s="615"/>
      <c r="FES75" s="615"/>
      <c r="FET75" s="615"/>
      <c r="FEU75" s="869"/>
      <c r="FEV75" s="615"/>
      <c r="FEW75" s="615"/>
      <c r="FEX75" s="615"/>
      <c r="FEY75" s="615"/>
      <c r="FEZ75" s="615"/>
      <c r="FFA75" s="615"/>
      <c r="FFB75" s="615"/>
      <c r="FFC75" s="615"/>
      <c r="FFD75" s="615"/>
      <c r="FFE75" s="1420"/>
      <c r="FFF75" s="1420"/>
      <c r="FFG75" s="1420"/>
      <c r="FFH75" s="868"/>
      <c r="FFI75" s="615"/>
      <c r="FFJ75" s="615"/>
      <c r="FFK75" s="615"/>
      <c r="FFL75" s="869"/>
      <c r="FFM75" s="615"/>
      <c r="FFN75" s="615"/>
      <c r="FFO75" s="615"/>
      <c r="FFP75" s="615"/>
      <c r="FFQ75" s="615"/>
      <c r="FFR75" s="615"/>
      <c r="FFS75" s="615"/>
      <c r="FFT75" s="615"/>
      <c r="FFU75" s="615"/>
      <c r="FFV75" s="1420"/>
      <c r="FFW75" s="1420"/>
      <c r="FFX75" s="1420"/>
      <c r="FFY75" s="868"/>
      <c r="FFZ75" s="615"/>
      <c r="FGA75" s="615"/>
      <c r="FGB75" s="615"/>
      <c r="FGC75" s="869"/>
      <c r="FGD75" s="615"/>
      <c r="FGE75" s="615"/>
      <c r="FGF75" s="615"/>
      <c r="FGG75" s="615"/>
      <c r="FGH75" s="615"/>
      <c r="FGI75" s="615"/>
      <c r="FGJ75" s="615"/>
      <c r="FGK75" s="615"/>
      <c r="FGL75" s="615"/>
      <c r="FGM75" s="1420"/>
      <c r="FGN75" s="1420"/>
      <c r="FGO75" s="1420"/>
      <c r="FGP75" s="868"/>
      <c r="FGQ75" s="615"/>
      <c r="FGR75" s="615"/>
      <c r="FGS75" s="615"/>
      <c r="FGT75" s="869"/>
      <c r="FGU75" s="615"/>
      <c r="FGV75" s="615"/>
      <c r="FGW75" s="615"/>
      <c r="FGX75" s="615"/>
      <c r="FGY75" s="615"/>
      <c r="FGZ75" s="615"/>
      <c r="FHA75" s="615"/>
      <c r="FHB75" s="615"/>
      <c r="FHC75" s="615"/>
      <c r="FHD75" s="1420"/>
      <c r="FHE75" s="1420"/>
      <c r="FHF75" s="1420"/>
      <c r="FHG75" s="868"/>
      <c r="FHH75" s="615"/>
      <c r="FHI75" s="615"/>
      <c r="FHJ75" s="615"/>
      <c r="FHK75" s="869"/>
      <c r="FHL75" s="615"/>
      <c r="FHM75" s="615"/>
      <c r="FHN75" s="615"/>
      <c r="FHO75" s="615"/>
      <c r="FHP75" s="615"/>
      <c r="FHQ75" s="615"/>
      <c r="FHR75" s="615"/>
      <c r="FHS75" s="615"/>
      <c r="FHT75" s="615"/>
      <c r="FHU75" s="1420"/>
      <c r="FHV75" s="1420"/>
      <c r="FHW75" s="1420"/>
      <c r="FHX75" s="868"/>
      <c r="FHY75" s="615"/>
      <c r="FHZ75" s="615"/>
      <c r="FIA75" s="615"/>
      <c r="FIB75" s="869"/>
      <c r="FIC75" s="615"/>
      <c r="FID75" s="615"/>
      <c r="FIE75" s="615"/>
      <c r="FIF75" s="615"/>
      <c r="FIG75" s="615"/>
      <c r="FIH75" s="615"/>
      <c r="FII75" s="615"/>
      <c r="FIJ75" s="615"/>
      <c r="FIK75" s="615"/>
      <c r="FIL75" s="1420"/>
      <c r="FIM75" s="1420"/>
      <c r="FIN75" s="1420"/>
      <c r="FIO75" s="868"/>
      <c r="FIP75" s="615"/>
      <c r="FIQ75" s="615"/>
      <c r="FIR75" s="615"/>
      <c r="FIS75" s="869"/>
      <c r="FIT75" s="615"/>
      <c r="FIU75" s="615"/>
      <c r="FIV75" s="615"/>
      <c r="FIW75" s="615"/>
      <c r="FIX75" s="615"/>
      <c r="FIY75" s="615"/>
      <c r="FIZ75" s="615"/>
      <c r="FJA75" s="615"/>
      <c r="FJB75" s="615"/>
      <c r="FJC75" s="1420"/>
      <c r="FJD75" s="1420"/>
      <c r="FJE75" s="1420"/>
      <c r="FJF75" s="868"/>
      <c r="FJG75" s="615"/>
      <c r="FJH75" s="615"/>
      <c r="FJI75" s="615"/>
      <c r="FJJ75" s="869"/>
      <c r="FJK75" s="615"/>
      <c r="FJL75" s="615"/>
      <c r="FJM75" s="615"/>
      <c r="FJN75" s="615"/>
      <c r="FJO75" s="615"/>
      <c r="FJP75" s="615"/>
      <c r="FJQ75" s="615"/>
      <c r="FJR75" s="615"/>
      <c r="FJS75" s="615"/>
      <c r="FJT75" s="1420"/>
      <c r="FJU75" s="1420"/>
      <c r="FJV75" s="1420"/>
      <c r="FJW75" s="868"/>
      <c r="FJX75" s="615"/>
      <c r="FJY75" s="615"/>
      <c r="FJZ75" s="615"/>
      <c r="FKA75" s="869"/>
      <c r="FKB75" s="615"/>
      <c r="FKC75" s="615"/>
      <c r="FKD75" s="615"/>
      <c r="FKE75" s="615"/>
      <c r="FKF75" s="615"/>
      <c r="FKG75" s="615"/>
      <c r="FKH75" s="615"/>
      <c r="FKI75" s="615"/>
      <c r="FKJ75" s="615"/>
      <c r="FKK75" s="1420"/>
      <c r="FKL75" s="1420"/>
      <c r="FKM75" s="1420"/>
      <c r="FKN75" s="868"/>
      <c r="FKO75" s="615"/>
      <c r="FKP75" s="615"/>
      <c r="FKQ75" s="615"/>
      <c r="FKR75" s="869"/>
      <c r="FKS75" s="615"/>
      <c r="FKT75" s="615"/>
      <c r="FKU75" s="615"/>
      <c r="FKV75" s="615"/>
      <c r="FKW75" s="615"/>
      <c r="FKX75" s="615"/>
      <c r="FKY75" s="615"/>
      <c r="FKZ75" s="615"/>
      <c r="FLA75" s="615"/>
      <c r="FLB75" s="1420"/>
      <c r="FLC75" s="1420"/>
      <c r="FLD75" s="1420"/>
      <c r="FLE75" s="868"/>
      <c r="FLF75" s="615"/>
      <c r="FLG75" s="615"/>
      <c r="FLH75" s="615"/>
      <c r="FLI75" s="869"/>
      <c r="FLJ75" s="615"/>
      <c r="FLK75" s="615"/>
      <c r="FLL75" s="615"/>
      <c r="FLM75" s="615"/>
      <c r="FLN75" s="615"/>
      <c r="FLO75" s="615"/>
      <c r="FLP75" s="615"/>
      <c r="FLQ75" s="615"/>
      <c r="FLR75" s="615"/>
      <c r="FLS75" s="1420"/>
      <c r="FLT75" s="1420"/>
      <c r="FLU75" s="1420"/>
      <c r="FLV75" s="868"/>
      <c r="FLW75" s="615"/>
      <c r="FLX75" s="615"/>
      <c r="FLY75" s="615"/>
      <c r="FLZ75" s="869"/>
      <c r="FMA75" s="615"/>
      <c r="FMB75" s="615"/>
      <c r="FMC75" s="615"/>
      <c r="FMD75" s="615"/>
      <c r="FME75" s="615"/>
      <c r="FMF75" s="615"/>
      <c r="FMG75" s="615"/>
      <c r="FMH75" s="615"/>
      <c r="FMI75" s="615"/>
      <c r="FMJ75" s="1420"/>
      <c r="FMK75" s="1420"/>
      <c r="FML75" s="1420"/>
      <c r="FMM75" s="868"/>
      <c r="FMN75" s="615"/>
      <c r="FMO75" s="615"/>
      <c r="FMP75" s="615"/>
      <c r="FMQ75" s="869"/>
      <c r="FMR75" s="615"/>
      <c r="FMS75" s="615"/>
      <c r="FMT75" s="615"/>
      <c r="FMU75" s="615"/>
      <c r="FMV75" s="615"/>
      <c r="FMW75" s="615"/>
      <c r="FMX75" s="615"/>
      <c r="FMY75" s="615"/>
      <c r="FMZ75" s="615"/>
      <c r="FNA75" s="1420"/>
      <c r="FNB75" s="1420"/>
      <c r="FNC75" s="1420"/>
      <c r="FND75" s="868"/>
      <c r="FNE75" s="615"/>
      <c r="FNF75" s="615"/>
      <c r="FNG75" s="615"/>
      <c r="FNH75" s="869"/>
      <c r="FNI75" s="615"/>
      <c r="FNJ75" s="615"/>
      <c r="FNK75" s="615"/>
      <c r="FNL75" s="615"/>
      <c r="FNM75" s="615"/>
      <c r="FNN75" s="615"/>
      <c r="FNO75" s="615"/>
      <c r="FNP75" s="615"/>
      <c r="FNQ75" s="615"/>
      <c r="FNR75" s="1420"/>
      <c r="FNS75" s="1420"/>
      <c r="FNT75" s="1420"/>
      <c r="FNU75" s="868"/>
      <c r="FNV75" s="615"/>
      <c r="FNW75" s="615"/>
      <c r="FNX75" s="615"/>
      <c r="FNY75" s="869"/>
      <c r="FNZ75" s="615"/>
      <c r="FOA75" s="615"/>
      <c r="FOB75" s="615"/>
      <c r="FOC75" s="615"/>
      <c r="FOD75" s="615"/>
      <c r="FOE75" s="615"/>
      <c r="FOF75" s="615"/>
      <c r="FOG75" s="615"/>
      <c r="FOH75" s="615"/>
      <c r="FOI75" s="1420"/>
      <c r="FOJ75" s="1420"/>
      <c r="FOK75" s="1420"/>
      <c r="FOL75" s="868"/>
      <c r="FOM75" s="615"/>
      <c r="FON75" s="615"/>
      <c r="FOO75" s="615"/>
      <c r="FOP75" s="869"/>
      <c r="FOQ75" s="615"/>
      <c r="FOR75" s="615"/>
      <c r="FOS75" s="615"/>
      <c r="FOT75" s="615"/>
      <c r="FOU75" s="615"/>
      <c r="FOV75" s="615"/>
      <c r="FOW75" s="615"/>
      <c r="FOX75" s="615"/>
      <c r="FOY75" s="615"/>
      <c r="FOZ75" s="1420"/>
      <c r="FPA75" s="1420"/>
      <c r="FPB75" s="1420"/>
      <c r="FPC75" s="868"/>
      <c r="FPD75" s="615"/>
      <c r="FPE75" s="615"/>
      <c r="FPF75" s="615"/>
      <c r="FPG75" s="869"/>
      <c r="FPH75" s="615"/>
      <c r="FPI75" s="615"/>
      <c r="FPJ75" s="615"/>
      <c r="FPK75" s="615"/>
      <c r="FPL75" s="615"/>
      <c r="FPM75" s="615"/>
      <c r="FPN75" s="615"/>
      <c r="FPO75" s="615"/>
      <c r="FPP75" s="615"/>
      <c r="FPQ75" s="1420"/>
      <c r="FPR75" s="1420"/>
      <c r="FPS75" s="1420"/>
      <c r="FPT75" s="868"/>
      <c r="FPU75" s="615"/>
      <c r="FPV75" s="615"/>
      <c r="FPW75" s="615"/>
      <c r="FPX75" s="869"/>
      <c r="FPY75" s="615"/>
      <c r="FPZ75" s="615"/>
      <c r="FQA75" s="615"/>
      <c r="FQB75" s="615"/>
      <c r="FQC75" s="615"/>
      <c r="FQD75" s="615"/>
      <c r="FQE75" s="615"/>
      <c r="FQF75" s="615"/>
      <c r="FQG75" s="615"/>
      <c r="FQH75" s="1420"/>
      <c r="FQI75" s="1420"/>
      <c r="FQJ75" s="1420"/>
      <c r="FQK75" s="868"/>
      <c r="FQL75" s="615"/>
      <c r="FQM75" s="615"/>
      <c r="FQN75" s="615"/>
      <c r="FQO75" s="869"/>
      <c r="FQP75" s="615"/>
      <c r="FQQ75" s="615"/>
      <c r="FQR75" s="615"/>
      <c r="FQS75" s="615"/>
      <c r="FQT75" s="615"/>
      <c r="FQU75" s="615"/>
      <c r="FQV75" s="615"/>
      <c r="FQW75" s="615"/>
      <c r="FQX75" s="615"/>
      <c r="FQY75" s="1420"/>
      <c r="FQZ75" s="1420"/>
      <c r="FRA75" s="1420"/>
      <c r="FRB75" s="868"/>
      <c r="FRC75" s="615"/>
      <c r="FRD75" s="615"/>
      <c r="FRE75" s="615"/>
      <c r="FRF75" s="869"/>
      <c r="FRG75" s="615"/>
      <c r="FRH75" s="615"/>
      <c r="FRI75" s="615"/>
      <c r="FRJ75" s="615"/>
      <c r="FRK75" s="615"/>
      <c r="FRL75" s="615"/>
      <c r="FRM75" s="615"/>
      <c r="FRN75" s="615"/>
      <c r="FRO75" s="615"/>
      <c r="FRP75" s="1420"/>
      <c r="FRQ75" s="1420"/>
      <c r="FRR75" s="1420"/>
      <c r="FRS75" s="868"/>
      <c r="FRT75" s="615"/>
      <c r="FRU75" s="615"/>
      <c r="FRV75" s="615"/>
      <c r="FRW75" s="869"/>
      <c r="FRX75" s="615"/>
      <c r="FRY75" s="615"/>
      <c r="FRZ75" s="615"/>
      <c r="FSA75" s="615"/>
      <c r="FSB75" s="615"/>
      <c r="FSC75" s="615"/>
      <c r="FSD75" s="615"/>
      <c r="FSE75" s="615"/>
      <c r="FSF75" s="615"/>
      <c r="FSG75" s="1420"/>
      <c r="FSH75" s="1420"/>
      <c r="FSI75" s="1420"/>
      <c r="FSJ75" s="868"/>
      <c r="FSK75" s="615"/>
      <c r="FSL75" s="615"/>
      <c r="FSM75" s="615"/>
      <c r="FSN75" s="869"/>
      <c r="FSO75" s="615"/>
      <c r="FSP75" s="615"/>
      <c r="FSQ75" s="615"/>
      <c r="FSR75" s="615"/>
      <c r="FSS75" s="615"/>
      <c r="FST75" s="615"/>
      <c r="FSU75" s="615"/>
      <c r="FSV75" s="615"/>
      <c r="FSW75" s="615"/>
      <c r="FSX75" s="1420"/>
      <c r="FSY75" s="1420"/>
      <c r="FSZ75" s="1420"/>
      <c r="FTA75" s="868"/>
      <c r="FTB75" s="615"/>
      <c r="FTC75" s="615"/>
      <c r="FTD75" s="615"/>
      <c r="FTE75" s="869"/>
      <c r="FTF75" s="615"/>
      <c r="FTG75" s="615"/>
      <c r="FTH75" s="615"/>
      <c r="FTI75" s="615"/>
      <c r="FTJ75" s="615"/>
      <c r="FTK75" s="615"/>
      <c r="FTL75" s="615"/>
      <c r="FTM75" s="615"/>
      <c r="FTN75" s="615"/>
      <c r="FTO75" s="1420"/>
      <c r="FTP75" s="1420"/>
      <c r="FTQ75" s="1420"/>
      <c r="FTR75" s="868"/>
      <c r="FTS75" s="615"/>
      <c r="FTT75" s="615"/>
      <c r="FTU75" s="615"/>
      <c r="FTV75" s="869"/>
      <c r="FTW75" s="615"/>
      <c r="FTX75" s="615"/>
      <c r="FTY75" s="615"/>
      <c r="FTZ75" s="615"/>
      <c r="FUA75" s="615"/>
      <c r="FUB75" s="615"/>
      <c r="FUC75" s="615"/>
      <c r="FUD75" s="615"/>
      <c r="FUE75" s="615"/>
      <c r="FUF75" s="1420"/>
      <c r="FUG75" s="1420"/>
      <c r="FUH75" s="1420"/>
      <c r="FUI75" s="868"/>
      <c r="FUJ75" s="615"/>
      <c r="FUK75" s="615"/>
      <c r="FUL75" s="615"/>
      <c r="FUM75" s="869"/>
      <c r="FUN75" s="615"/>
      <c r="FUO75" s="615"/>
      <c r="FUP75" s="615"/>
      <c r="FUQ75" s="615"/>
      <c r="FUR75" s="615"/>
      <c r="FUS75" s="615"/>
      <c r="FUT75" s="615"/>
      <c r="FUU75" s="615"/>
      <c r="FUV75" s="615"/>
      <c r="FUW75" s="1420"/>
      <c r="FUX75" s="1420"/>
      <c r="FUY75" s="1420"/>
      <c r="FUZ75" s="868"/>
      <c r="FVA75" s="615"/>
      <c r="FVB75" s="615"/>
      <c r="FVC75" s="615"/>
      <c r="FVD75" s="869"/>
      <c r="FVE75" s="615"/>
      <c r="FVF75" s="615"/>
      <c r="FVG75" s="615"/>
      <c r="FVH75" s="615"/>
      <c r="FVI75" s="615"/>
      <c r="FVJ75" s="615"/>
      <c r="FVK75" s="615"/>
      <c r="FVL75" s="615"/>
      <c r="FVM75" s="615"/>
      <c r="FVN75" s="1420"/>
      <c r="FVO75" s="1420"/>
      <c r="FVP75" s="1420"/>
      <c r="FVQ75" s="868"/>
      <c r="FVR75" s="615"/>
      <c r="FVS75" s="615"/>
      <c r="FVT75" s="615"/>
      <c r="FVU75" s="869"/>
      <c r="FVV75" s="615"/>
      <c r="FVW75" s="615"/>
      <c r="FVX75" s="615"/>
      <c r="FVY75" s="615"/>
      <c r="FVZ75" s="615"/>
      <c r="FWA75" s="615"/>
      <c r="FWB75" s="615"/>
      <c r="FWC75" s="615"/>
      <c r="FWD75" s="615"/>
      <c r="FWE75" s="1420"/>
      <c r="FWF75" s="1420"/>
      <c r="FWG75" s="1420"/>
      <c r="FWH75" s="868"/>
      <c r="FWI75" s="615"/>
      <c r="FWJ75" s="615"/>
      <c r="FWK75" s="615"/>
      <c r="FWL75" s="869"/>
      <c r="FWM75" s="615"/>
      <c r="FWN75" s="615"/>
      <c r="FWO75" s="615"/>
      <c r="FWP75" s="615"/>
      <c r="FWQ75" s="615"/>
      <c r="FWR75" s="615"/>
      <c r="FWS75" s="615"/>
      <c r="FWT75" s="615"/>
      <c r="FWU75" s="615"/>
      <c r="FWV75" s="1420"/>
      <c r="FWW75" s="1420"/>
      <c r="FWX75" s="1420"/>
      <c r="FWY75" s="868"/>
      <c r="FWZ75" s="615"/>
      <c r="FXA75" s="615"/>
      <c r="FXB75" s="615"/>
      <c r="FXC75" s="869"/>
      <c r="FXD75" s="615"/>
      <c r="FXE75" s="615"/>
      <c r="FXF75" s="615"/>
      <c r="FXG75" s="615"/>
      <c r="FXH75" s="615"/>
      <c r="FXI75" s="615"/>
      <c r="FXJ75" s="615"/>
      <c r="FXK75" s="615"/>
      <c r="FXL75" s="615"/>
      <c r="FXM75" s="1420"/>
      <c r="FXN75" s="1420"/>
      <c r="FXO75" s="1420"/>
      <c r="FXP75" s="868"/>
      <c r="FXQ75" s="615"/>
      <c r="FXR75" s="615"/>
      <c r="FXS75" s="615"/>
      <c r="FXT75" s="869"/>
      <c r="FXU75" s="615"/>
      <c r="FXV75" s="615"/>
      <c r="FXW75" s="615"/>
      <c r="FXX75" s="615"/>
      <c r="FXY75" s="615"/>
      <c r="FXZ75" s="615"/>
      <c r="FYA75" s="615"/>
      <c r="FYB75" s="615"/>
      <c r="FYC75" s="615"/>
      <c r="FYD75" s="1420"/>
      <c r="FYE75" s="1420"/>
      <c r="FYF75" s="1420"/>
      <c r="FYG75" s="868"/>
      <c r="FYH75" s="615"/>
      <c r="FYI75" s="615"/>
      <c r="FYJ75" s="615"/>
      <c r="FYK75" s="869"/>
      <c r="FYL75" s="615"/>
      <c r="FYM75" s="615"/>
      <c r="FYN75" s="615"/>
      <c r="FYO75" s="615"/>
      <c r="FYP75" s="615"/>
      <c r="FYQ75" s="615"/>
      <c r="FYR75" s="615"/>
      <c r="FYS75" s="615"/>
      <c r="FYT75" s="615"/>
      <c r="FYU75" s="1420"/>
      <c r="FYV75" s="1420"/>
      <c r="FYW75" s="1420"/>
      <c r="FYX75" s="868"/>
      <c r="FYY75" s="615"/>
      <c r="FYZ75" s="615"/>
      <c r="FZA75" s="615"/>
      <c r="FZB75" s="869"/>
      <c r="FZC75" s="615"/>
      <c r="FZD75" s="615"/>
      <c r="FZE75" s="615"/>
      <c r="FZF75" s="615"/>
      <c r="FZG75" s="615"/>
      <c r="FZH75" s="615"/>
      <c r="FZI75" s="615"/>
      <c r="FZJ75" s="615"/>
      <c r="FZK75" s="615"/>
      <c r="FZL75" s="1420"/>
      <c r="FZM75" s="1420"/>
      <c r="FZN75" s="1420"/>
      <c r="FZO75" s="868"/>
      <c r="FZP75" s="615"/>
      <c r="FZQ75" s="615"/>
      <c r="FZR75" s="615"/>
      <c r="FZS75" s="869"/>
      <c r="FZT75" s="615"/>
      <c r="FZU75" s="615"/>
      <c r="FZV75" s="615"/>
      <c r="FZW75" s="615"/>
      <c r="FZX75" s="615"/>
      <c r="FZY75" s="615"/>
      <c r="FZZ75" s="615"/>
      <c r="GAA75" s="615"/>
      <c r="GAB75" s="615"/>
      <c r="GAC75" s="1420"/>
      <c r="GAD75" s="1420"/>
      <c r="GAE75" s="1420"/>
      <c r="GAF75" s="868"/>
      <c r="GAG75" s="615"/>
      <c r="GAH75" s="615"/>
      <c r="GAI75" s="615"/>
      <c r="GAJ75" s="869"/>
      <c r="GAK75" s="615"/>
      <c r="GAL75" s="615"/>
      <c r="GAM75" s="615"/>
      <c r="GAN75" s="615"/>
      <c r="GAO75" s="615"/>
      <c r="GAP75" s="615"/>
      <c r="GAQ75" s="615"/>
      <c r="GAR75" s="615"/>
      <c r="GAS75" s="615"/>
      <c r="GAT75" s="1420"/>
      <c r="GAU75" s="1420"/>
      <c r="GAV75" s="1420"/>
      <c r="GAW75" s="868"/>
      <c r="GAX75" s="615"/>
      <c r="GAY75" s="615"/>
      <c r="GAZ75" s="615"/>
      <c r="GBA75" s="869"/>
      <c r="GBB75" s="615"/>
      <c r="GBC75" s="615"/>
      <c r="GBD75" s="615"/>
      <c r="GBE75" s="615"/>
      <c r="GBF75" s="615"/>
      <c r="GBG75" s="615"/>
      <c r="GBH75" s="615"/>
      <c r="GBI75" s="615"/>
      <c r="GBJ75" s="615"/>
      <c r="GBK75" s="1420"/>
      <c r="GBL75" s="1420"/>
      <c r="GBM75" s="1420"/>
      <c r="GBN75" s="868"/>
      <c r="GBO75" s="615"/>
      <c r="GBP75" s="615"/>
      <c r="GBQ75" s="615"/>
      <c r="GBR75" s="869"/>
      <c r="GBS75" s="615"/>
      <c r="GBT75" s="615"/>
      <c r="GBU75" s="615"/>
      <c r="GBV75" s="615"/>
      <c r="GBW75" s="615"/>
      <c r="GBX75" s="615"/>
      <c r="GBY75" s="615"/>
      <c r="GBZ75" s="615"/>
      <c r="GCA75" s="615"/>
      <c r="GCB75" s="1420"/>
      <c r="GCC75" s="1420"/>
      <c r="GCD75" s="1420"/>
      <c r="GCE75" s="868"/>
      <c r="GCF75" s="615"/>
      <c r="GCG75" s="615"/>
      <c r="GCH75" s="615"/>
      <c r="GCI75" s="869"/>
      <c r="GCJ75" s="615"/>
      <c r="GCK75" s="615"/>
      <c r="GCL75" s="615"/>
      <c r="GCM75" s="615"/>
      <c r="GCN75" s="615"/>
      <c r="GCO75" s="615"/>
      <c r="GCP75" s="615"/>
      <c r="GCQ75" s="615"/>
      <c r="GCR75" s="615"/>
      <c r="GCS75" s="1420"/>
      <c r="GCT75" s="1420"/>
      <c r="GCU75" s="1420"/>
      <c r="GCV75" s="868"/>
      <c r="GCW75" s="615"/>
      <c r="GCX75" s="615"/>
      <c r="GCY75" s="615"/>
      <c r="GCZ75" s="869"/>
      <c r="GDA75" s="615"/>
      <c r="GDB75" s="615"/>
      <c r="GDC75" s="615"/>
      <c r="GDD75" s="615"/>
      <c r="GDE75" s="615"/>
      <c r="GDF75" s="615"/>
      <c r="GDG75" s="615"/>
      <c r="GDH75" s="615"/>
      <c r="GDI75" s="615"/>
      <c r="GDJ75" s="1420"/>
      <c r="GDK75" s="1420"/>
      <c r="GDL75" s="1420"/>
      <c r="GDM75" s="868"/>
      <c r="GDN75" s="615"/>
      <c r="GDO75" s="615"/>
      <c r="GDP75" s="615"/>
      <c r="GDQ75" s="869"/>
      <c r="GDR75" s="615"/>
      <c r="GDS75" s="615"/>
      <c r="GDT75" s="615"/>
      <c r="GDU75" s="615"/>
      <c r="GDV75" s="615"/>
      <c r="GDW75" s="615"/>
      <c r="GDX75" s="615"/>
      <c r="GDY75" s="615"/>
      <c r="GDZ75" s="615"/>
      <c r="GEA75" s="1420"/>
      <c r="GEB75" s="1420"/>
      <c r="GEC75" s="1420"/>
      <c r="GED75" s="868"/>
      <c r="GEE75" s="615"/>
      <c r="GEF75" s="615"/>
      <c r="GEG75" s="615"/>
      <c r="GEH75" s="869"/>
      <c r="GEI75" s="615"/>
      <c r="GEJ75" s="615"/>
      <c r="GEK75" s="615"/>
      <c r="GEL75" s="615"/>
      <c r="GEM75" s="615"/>
      <c r="GEN75" s="615"/>
      <c r="GEO75" s="615"/>
      <c r="GEP75" s="615"/>
      <c r="GEQ75" s="615"/>
      <c r="GER75" s="1420"/>
      <c r="GES75" s="1420"/>
      <c r="GET75" s="1420"/>
      <c r="GEU75" s="868"/>
      <c r="GEV75" s="615"/>
      <c r="GEW75" s="615"/>
      <c r="GEX75" s="615"/>
      <c r="GEY75" s="869"/>
      <c r="GEZ75" s="615"/>
      <c r="GFA75" s="615"/>
      <c r="GFB75" s="615"/>
      <c r="GFC75" s="615"/>
      <c r="GFD75" s="615"/>
      <c r="GFE75" s="615"/>
      <c r="GFF75" s="615"/>
      <c r="GFG75" s="615"/>
      <c r="GFH75" s="615"/>
      <c r="GFI75" s="1420"/>
      <c r="GFJ75" s="1420"/>
      <c r="GFK75" s="1420"/>
      <c r="GFL75" s="868"/>
      <c r="GFM75" s="615"/>
      <c r="GFN75" s="615"/>
      <c r="GFO75" s="615"/>
      <c r="GFP75" s="869"/>
      <c r="GFQ75" s="615"/>
      <c r="GFR75" s="615"/>
      <c r="GFS75" s="615"/>
      <c r="GFT75" s="615"/>
      <c r="GFU75" s="615"/>
      <c r="GFV75" s="615"/>
      <c r="GFW75" s="615"/>
      <c r="GFX75" s="615"/>
      <c r="GFY75" s="615"/>
      <c r="GFZ75" s="1420"/>
      <c r="GGA75" s="1420"/>
      <c r="GGB75" s="1420"/>
      <c r="GGC75" s="868"/>
      <c r="GGD75" s="615"/>
      <c r="GGE75" s="615"/>
      <c r="GGF75" s="615"/>
      <c r="GGG75" s="869"/>
      <c r="GGH75" s="615"/>
      <c r="GGI75" s="615"/>
      <c r="GGJ75" s="615"/>
      <c r="GGK75" s="615"/>
      <c r="GGL75" s="615"/>
      <c r="GGM75" s="615"/>
      <c r="GGN75" s="615"/>
      <c r="GGO75" s="615"/>
      <c r="GGP75" s="615"/>
      <c r="GGQ75" s="1420"/>
      <c r="GGR75" s="1420"/>
      <c r="GGS75" s="1420"/>
      <c r="GGT75" s="868"/>
      <c r="GGU75" s="615"/>
      <c r="GGV75" s="615"/>
      <c r="GGW75" s="615"/>
      <c r="GGX75" s="869"/>
      <c r="GGY75" s="615"/>
      <c r="GGZ75" s="615"/>
      <c r="GHA75" s="615"/>
      <c r="GHB75" s="615"/>
      <c r="GHC75" s="615"/>
      <c r="GHD75" s="615"/>
      <c r="GHE75" s="615"/>
      <c r="GHF75" s="615"/>
      <c r="GHG75" s="615"/>
      <c r="GHH75" s="1420"/>
      <c r="GHI75" s="1420"/>
      <c r="GHJ75" s="1420"/>
      <c r="GHK75" s="868"/>
      <c r="GHL75" s="615"/>
      <c r="GHM75" s="615"/>
      <c r="GHN75" s="615"/>
      <c r="GHO75" s="869"/>
      <c r="GHP75" s="615"/>
      <c r="GHQ75" s="615"/>
      <c r="GHR75" s="615"/>
      <c r="GHS75" s="615"/>
      <c r="GHT75" s="615"/>
      <c r="GHU75" s="615"/>
      <c r="GHV75" s="615"/>
      <c r="GHW75" s="615"/>
      <c r="GHX75" s="615"/>
      <c r="GHY75" s="1420"/>
      <c r="GHZ75" s="1420"/>
      <c r="GIA75" s="1420"/>
      <c r="GIB75" s="868"/>
      <c r="GIC75" s="615"/>
      <c r="GID75" s="615"/>
      <c r="GIE75" s="615"/>
      <c r="GIF75" s="869"/>
      <c r="GIG75" s="615"/>
      <c r="GIH75" s="615"/>
      <c r="GII75" s="615"/>
      <c r="GIJ75" s="615"/>
      <c r="GIK75" s="615"/>
      <c r="GIL75" s="615"/>
      <c r="GIM75" s="615"/>
      <c r="GIN75" s="615"/>
      <c r="GIO75" s="615"/>
      <c r="GIP75" s="1420"/>
      <c r="GIQ75" s="1420"/>
      <c r="GIR75" s="1420"/>
      <c r="GIS75" s="868"/>
      <c r="GIT75" s="615"/>
      <c r="GIU75" s="615"/>
      <c r="GIV75" s="615"/>
      <c r="GIW75" s="869"/>
      <c r="GIX75" s="615"/>
      <c r="GIY75" s="615"/>
      <c r="GIZ75" s="615"/>
      <c r="GJA75" s="615"/>
      <c r="GJB75" s="615"/>
      <c r="GJC75" s="615"/>
      <c r="GJD75" s="615"/>
      <c r="GJE75" s="615"/>
      <c r="GJF75" s="615"/>
      <c r="GJG75" s="1420"/>
      <c r="GJH75" s="1420"/>
      <c r="GJI75" s="1420"/>
      <c r="GJJ75" s="868"/>
      <c r="GJK75" s="615"/>
      <c r="GJL75" s="615"/>
      <c r="GJM75" s="615"/>
      <c r="GJN75" s="869"/>
      <c r="GJO75" s="615"/>
      <c r="GJP75" s="615"/>
      <c r="GJQ75" s="615"/>
      <c r="GJR75" s="615"/>
      <c r="GJS75" s="615"/>
      <c r="GJT75" s="615"/>
      <c r="GJU75" s="615"/>
      <c r="GJV75" s="615"/>
      <c r="GJW75" s="615"/>
      <c r="GJX75" s="1420"/>
      <c r="GJY75" s="1420"/>
      <c r="GJZ75" s="1420"/>
      <c r="GKA75" s="868"/>
      <c r="GKB75" s="615"/>
      <c r="GKC75" s="615"/>
      <c r="GKD75" s="615"/>
      <c r="GKE75" s="869"/>
      <c r="GKF75" s="615"/>
      <c r="GKG75" s="615"/>
      <c r="GKH75" s="615"/>
      <c r="GKI75" s="615"/>
      <c r="GKJ75" s="615"/>
      <c r="GKK75" s="615"/>
      <c r="GKL75" s="615"/>
      <c r="GKM75" s="615"/>
      <c r="GKN75" s="615"/>
      <c r="GKO75" s="1420"/>
      <c r="GKP75" s="1420"/>
      <c r="GKQ75" s="1420"/>
      <c r="GKR75" s="868"/>
      <c r="GKS75" s="615"/>
      <c r="GKT75" s="615"/>
      <c r="GKU75" s="615"/>
      <c r="GKV75" s="869"/>
      <c r="GKW75" s="615"/>
      <c r="GKX75" s="615"/>
      <c r="GKY75" s="615"/>
      <c r="GKZ75" s="615"/>
      <c r="GLA75" s="615"/>
      <c r="GLB75" s="615"/>
      <c r="GLC75" s="615"/>
      <c r="GLD75" s="615"/>
      <c r="GLE75" s="615"/>
      <c r="GLF75" s="1420"/>
      <c r="GLG75" s="1420"/>
      <c r="GLH75" s="1420"/>
      <c r="GLI75" s="868"/>
      <c r="GLJ75" s="615"/>
      <c r="GLK75" s="615"/>
      <c r="GLL75" s="615"/>
      <c r="GLM75" s="869"/>
      <c r="GLN75" s="615"/>
      <c r="GLO75" s="615"/>
      <c r="GLP75" s="615"/>
      <c r="GLQ75" s="615"/>
      <c r="GLR75" s="615"/>
      <c r="GLS75" s="615"/>
      <c r="GLT75" s="615"/>
      <c r="GLU75" s="615"/>
      <c r="GLV75" s="615"/>
      <c r="GLW75" s="1420"/>
      <c r="GLX75" s="1420"/>
      <c r="GLY75" s="1420"/>
      <c r="GLZ75" s="868"/>
      <c r="GMA75" s="615"/>
      <c r="GMB75" s="615"/>
      <c r="GMC75" s="615"/>
      <c r="GMD75" s="869"/>
      <c r="GME75" s="615"/>
      <c r="GMF75" s="615"/>
      <c r="GMG75" s="615"/>
      <c r="GMH75" s="615"/>
      <c r="GMI75" s="615"/>
      <c r="GMJ75" s="615"/>
      <c r="GMK75" s="615"/>
      <c r="GML75" s="615"/>
      <c r="GMM75" s="615"/>
      <c r="GMN75" s="1420"/>
      <c r="GMO75" s="1420"/>
      <c r="GMP75" s="1420"/>
      <c r="GMQ75" s="868"/>
      <c r="GMR75" s="615"/>
      <c r="GMS75" s="615"/>
      <c r="GMT75" s="615"/>
      <c r="GMU75" s="869"/>
      <c r="GMV75" s="615"/>
      <c r="GMW75" s="615"/>
      <c r="GMX75" s="615"/>
      <c r="GMY75" s="615"/>
      <c r="GMZ75" s="615"/>
      <c r="GNA75" s="615"/>
      <c r="GNB75" s="615"/>
      <c r="GNC75" s="615"/>
      <c r="GND75" s="615"/>
      <c r="GNE75" s="1420"/>
      <c r="GNF75" s="1420"/>
      <c r="GNG75" s="1420"/>
      <c r="GNH75" s="868"/>
      <c r="GNI75" s="615"/>
      <c r="GNJ75" s="615"/>
      <c r="GNK75" s="615"/>
      <c r="GNL75" s="869"/>
      <c r="GNM75" s="615"/>
      <c r="GNN75" s="615"/>
      <c r="GNO75" s="615"/>
      <c r="GNP75" s="615"/>
      <c r="GNQ75" s="615"/>
      <c r="GNR75" s="615"/>
      <c r="GNS75" s="615"/>
      <c r="GNT75" s="615"/>
      <c r="GNU75" s="615"/>
      <c r="GNV75" s="1420"/>
      <c r="GNW75" s="1420"/>
      <c r="GNX75" s="1420"/>
      <c r="GNY75" s="868"/>
      <c r="GNZ75" s="615"/>
      <c r="GOA75" s="615"/>
      <c r="GOB75" s="615"/>
      <c r="GOC75" s="869"/>
      <c r="GOD75" s="615"/>
      <c r="GOE75" s="615"/>
      <c r="GOF75" s="615"/>
      <c r="GOG75" s="615"/>
      <c r="GOH75" s="615"/>
      <c r="GOI75" s="615"/>
      <c r="GOJ75" s="615"/>
      <c r="GOK75" s="615"/>
      <c r="GOL75" s="615"/>
      <c r="GOM75" s="1420"/>
      <c r="GON75" s="1420"/>
      <c r="GOO75" s="1420"/>
      <c r="GOP75" s="868"/>
      <c r="GOQ75" s="615"/>
      <c r="GOR75" s="615"/>
      <c r="GOS75" s="615"/>
      <c r="GOT75" s="869"/>
      <c r="GOU75" s="615"/>
      <c r="GOV75" s="615"/>
      <c r="GOW75" s="615"/>
      <c r="GOX75" s="615"/>
      <c r="GOY75" s="615"/>
      <c r="GOZ75" s="615"/>
      <c r="GPA75" s="615"/>
      <c r="GPB75" s="615"/>
      <c r="GPC75" s="615"/>
      <c r="GPD75" s="1420"/>
      <c r="GPE75" s="1420"/>
      <c r="GPF75" s="1420"/>
      <c r="GPG75" s="868"/>
      <c r="GPH75" s="615"/>
      <c r="GPI75" s="615"/>
      <c r="GPJ75" s="615"/>
      <c r="GPK75" s="869"/>
      <c r="GPL75" s="615"/>
      <c r="GPM75" s="615"/>
      <c r="GPN75" s="615"/>
      <c r="GPO75" s="615"/>
      <c r="GPP75" s="615"/>
      <c r="GPQ75" s="615"/>
      <c r="GPR75" s="615"/>
      <c r="GPS75" s="615"/>
      <c r="GPT75" s="615"/>
      <c r="GPU75" s="1420"/>
      <c r="GPV75" s="1420"/>
      <c r="GPW75" s="1420"/>
      <c r="GPX75" s="868"/>
      <c r="GPY75" s="615"/>
      <c r="GPZ75" s="615"/>
      <c r="GQA75" s="615"/>
      <c r="GQB75" s="869"/>
      <c r="GQC75" s="615"/>
      <c r="GQD75" s="615"/>
      <c r="GQE75" s="615"/>
      <c r="GQF75" s="615"/>
      <c r="GQG75" s="615"/>
      <c r="GQH75" s="615"/>
      <c r="GQI75" s="615"/>
      <c r="GQJ75" s="615"/>
      <c r="GQK75" s="615"/>
      <c r="GQL75" s="1420"/>
      <c r="GQM75" s="1420"/>
      <c r="GQN75" s="1420"/>
      <c r="GQO75" s="868"/>
      <c r="GQP75" s="615"/>
      <c r="GQQ75" s="615"/>
      <c r="GQR75" s="615"/>
      <c r="GQS75" s="869"/>
      <c r="GQT75" s="615"/>
      <c r="GQU75" s="615"/>
      <c r="GQV75" s="615"/>
      <c r="GQW75" s="615"/>
      <c r="GQX75" s="615"/>
      <c r="GQY75" s="615"/>
      <c r="GQZ75" s="615"/>
      <c r="GRA75" s="615"/>
      <c r="GRB75" s="615"/>
      <c r="GRC75" s="1420"/>
      <c r="GRD75" s="1420"/>
      <c r="GRE75" s="1420"/>
      <c r="GRF75" s="868"/>
      <c r="GRG75" s="615"/>
      <c r="GRH75" s="615"/>
      <c r="GRI75" s="615"/>
      <c r="GRJ75" s="869"/>
      <c r="GRK75" s="615"/>
      <c r="GRL75" s="615"/>
      <c r="GRM75" s="615"/>
      <c r="GRN75" s="615"/>
      <c r="GRO75" s="615"/>
      <c r="GRP75" s="615"/>
      <c r="GRQ75" s="615"/>
      <c r="GRR75" s="615"/>
      <c r="GRS75" s="615"/>
      <c r="GRT75" s="1420"/>
      <c r="GRU75" s="1420"/>
      <c r="GRV75" s="1420"/>
      <c r="GRW75" s="868"/>
      <c r="GRX75" s="615"/>
      <c r="GRY75" s="615"/>
      <c r="GRZ75" s="615"/>
      <c r="GSA75" s="869"/>
      <c r="GSB75" s="615"/>
      <c r="GSC75" s="615"/>
      <c r="GSD75" s="615"/>
      <c r="GSE75" s="615"/>
      <c r="GSF75" s="615"/>
      <c r="GSG75" s="615"/>
      <c r="GSH75" s="615"/>
      <c r="GSI75" s="615"/>
      <c r="GSJ75" s="615"/>
      <c r="GSK75" s="1420"/>
      <c r="GSL75" s="1420"/>
      <c r="GSM75" s="1420"/>
      <c r="GSN75" s="868"/>
      <c r="GSO75" s="615"/>
      <c r="GSP75" s="615"/>
      <c r="GSQ75" s="615"/>
      <c r="GSR75" s="869"/>
      <c r="GSS75" s="615"/>
      <c r="GST75" s="615"/>
      <c r="GSU75" s="615"/>
      <c r="GSV75" s="615"/>
      <c r="GSW75" s="615"/>
      <c r="GSX75" s="615"/>
      <c r="GSY75" s="615"/>
      <c r="GSZ75" s="615"/>
      <c r="GTA75" s="615"/>
      <c r="GTB75" s="1420"/>
      <c r="GTC75" s="1420"/>
      <c r="GTD75" s="1420"/>
      <c r="GTE75" s="868"/>
      <c r="GTF75" s="615"/>
      <c r="GTG75" s="615"/>
      <c r="GTH75" s="615"/>
      <c r="GTI75" s="869"/>
      <c r="GTJ75" s="615"/>
      <c r="GTK75" s="615"/>
      <c r="GTL75" s="615"/>
      <c r="GTM75" s="615"/>
      <c r="GTN75" s="615"/>
      <c r="GTO75" s="615"/>
      <c r="GTP75" s="615"/>
      <c r="GTQ75" s="615"/>
      <c r="GTR75" s="615"/>
      <c r="GTS75" s="1420"/>
      <c r="GTT75" s="1420"/>
      <c r="GTU75" s="1420"/>
      <c r="GTV75" s="868"/>
      <c r="GTW75" s="615"/>
      <c r="GTX75" s="615"/>
      <c r="GTY75" s="615"/>
      <c r="GTZ75" s="869"/>
      <c r="GUA75" s="615"/>
      <c r="GUB75" s="615"/>
      <c r="GUC75" s="615"/>
      <c r="GUD75" s="615"/>
      <c r="GUE75" s="615"/>
      <c r="GUF75" s="615"/>
      <c r="GUG75" s="615"/>
      <c r="GUH75" s="615"/>
      <c r="GUI75" s="615"/>
      <c r="GUJ75" s="1420"/>
      <c r="GUK75" s="1420"/>
      <c r="GUL75" s="1420"/>
      <c r="GUM75" s="868"/>
      <c r="GUN75" s="615"/>
      <c r="GUO75" s="615"/>
      <c r="GUP75" s="615"/>
      <c r="GUQ75" s="869"/>
      <c r="GUR75" s="615"/>
      <c r="GUS75" s="615"/>
      <c r="GUT75" s="615"/>
      <c r="GUU75" s="615"/>
      <c r="GUV75" s="615"/>
      <c r="GUW75" s="615"/>
      <c r="GUX75" s="615"/>
      <c r="GUY75" s="615"/>
      <c r="GUZ75" s="615"/>
      <c r="GVA75" s="1420"/>
      <c r="GVB75" s="1420"/>
      <c r="GVC75" s="1420"/>
      <c r="GVD75" s="868"/>
      <c r="GVE75" s="615"/>
      <c r="GVF75" s="615"/>
      <c r="GVG75" s="615"/>
      <c r="GVH75" s="869"/>
      <c r="GVI75" s="615"/>
      <c r="GVJ75" s="615"/>
      <c r="GVK75" s="615"/>
      <c r="GVL75" s="615"/>
      <c r="GVM75" s="615"/>
      <c r="GVN75" s="615"/>
      <c r="GVO75" s="615"/>
      <c r="GVP75" s="615"/>
      <c r="GVQ75" s="615"/>
      <c r="GVR75" s="1420"/>
      <c r="GVS75" s="1420"/>
      <c r="GVT75" s="1420"/>
      <c r="GVU75" s="868"/>
      <c r="GVV75" s="615"/>
      <c r="GVW75" s="615"/>
      <c r="GVX75" s="615"/>
      <c r="GVY75" s="869"/>
      <c r="GVZ75" s="615"/>
      <c r="GWA75" s="615"/>
      <c r="GWB75" s="615"/>
      <c r="GWC75" s="615"/>
      <c r="GWD75" s="615"/>
      <c r="GWE75" s="615"/>
      <c r="GWF75" s="615"/>
      <c r="GWG75" s="615"/>
      <c r="GWH75" s="615"/>
      <c r="GWI75" s="1420"/>
      <c r="GWJ75" s="1420"/>
      <c r="GWK75" s="1420"/>
      <c r="GWL75" s="868"/>
      <c r="GWM75" s="615"/>
      <c r="GWN75" s="615"/>
      <c r="GWO75" s="615"/>
      <c r="GWP75" s="869"/>
      <c r="GWQ75" s="615"/>
      <c r="GWR75" s="615"/>
      <c r="GWS75" s="615"/>
      <c r="GWT75" s="615"/>
      <c r="GWU75" s="615"/>
      <c r="GWV75" s="615"/>
      <c r="GWW75" s="615"/>
      <c r="GWX75" s="615"/>
      <c r="GWY75" s="615"/>
      <c r="GWZ75" s="1420"/>
      <c r="GXA75" s="1420"/>
      <c r="GXB75" s="1420"/>
      <c r="GXC75" s="868"/>
      <c r="GXD75" s="615"/>
      <c r="GXE75" s="615"/>
      <c r="GXF75" s="615"/>
      <c r="GXG75" s="869"/>
      <c r="GXH75" s="615"/>
      <c r="GXI75" s="615"/>
      <c r="GXJ75" s="615"/>
      <c r="GXK75" s="615"/>
      <c r="GXL75" s="615"/>
      <c r="GXM75" s="615"/>
      <c r="GXN75" s="615"/>
      <c r="GXO75" s="615"/>
      <c r="GXP75" s="615"/>
      <c r="GXQ75" s="1420"/>
      <c r="GXR75" s="1420"/>
      <c r="GXS75" s="1420"/>
      <c r="GXT75" s="868"/>
      <c r="GXU75" s="615"/>
      <c r="GXV75" s="615"/>
      <c r="GXW75" s="615"/>
      <c r="GXX75" s="869"/>
      <c r="GXY75" s="615"/>
      <c r="GXZ75" s="615"/>
      <c r="GYA75" s="615"/>
      <c r="GYB75" s="615"/>
      <c r="GYC75" s="615"/>
      <c r="GYD75" s="615"/>
      <c r="GYE75" s="615"/>
      <c r="GYF75" s="615"/>
      <c r="GYG75" s="615"/>
      <c r="GYH75" s="1420"/>
      <c r="GYI75" s="1420"/>
      <c r="GYJ75" s="1420"/>
      <c r="GYK75" s="868"/>
      <c r="GYL75" s="615"/>
      <c r="GYM75" s="615"/>
      <c r="GYN75" s="615"/>
      <c r="GYO75" s="869"/>
      <c r="GYP75" s="615"/>
      <c r="GYQ75" s="615"/>
      <c r="GYR75" s="615"/>
      <c r="GYS75" s="615"/>
      <c r="GYT75" s="615"/>
      <c r="GYU75" s="615"/>
      <c r="GYV75" s="615"/>
      <c r="GYW75" s="615"/>
      <c r="GYX75" s="615"/>
      <c r="GYY75" s="1420"/>
      <c r="GYZ75" s="1420"/>
      <c r="GZA75" s="1420"/>
      <c r="GZB75" s="868"/>
      <c r="GZC75" s="615"/>
      <c r="GZD75" s="615"/>
      <c r="GZE75" s="615"/>
      <c r="GZF75" s="869"/>
      <c r="GZG75" s="615"/>
      <c r="GZH75" s="615"/>
      <c r="GZI75" s="615"/>
      <c r="GZJ75" s="615"/>
      <c r="GZK75" s="615"/>
      <c r="GZL75" s="615"/>
      <c r="GZM75" s="615"/>
      <c r="GZN75" s="615"/>
      <c r="GZO75" s="615"/>
      <c r="GZP75" s="1420"/>
      <c r="GZQ75" s="1420"/>
      <c r="GZR75" s="1420"/>
      <c r="GZS75" s="868"/>
      <c r="GZT75" s="615"/>
      <c r="GZU75" s="615"/>
      <c r="GZV75" s="615"/>
      <c r="GZW75" s="869"/>
      <c r="GZX75" s="615"/>
      <c r="GZY75" s="615"/>
      <c r="GZZ75" s="615"/>
      <c r="HAA75" s="615"/>
      <c r="HAB75" s="615"/>
      <c r="HAC75" s="615"/>
      <c r="HAD75" s="615"/>
      <c r="HAE75" s="615"/>
      <c r="HAF75" s="615"/>
      <c r="HAG75" s="1420"/>
      <c r="HAH75" s="1420"/>
      <c r="HAI75" s="1420"/>
      <c r="HAJ75" s="868"/>
      <c r="HAK75" s="615"/>
      <c r="HAL75" s="615"/>
      <c r="HAM75" s="615"/>
      <c r="HAN75" s="869"/>
      <c r="HAO75" s="615"/>
      <c r="HAP75" s="615"/>
      <c r="HAQ75" s="615"/>
      <c r="HAR75" s="615"/>
      <c r="HAS75" s="615"/>
      <c r="HAT75" s="615"/>
      <c r="HAU75" s="615"/>
      <c r="HAV75" s="615"/>
      <c r="HAW75" s="615"/>
      <c r="HAX75" s="1420"/>
      <c r="HAY75" s="1420"/>
      <c r="HAZ75" s="1420"/>
      <c r="HBA75" s="868"/>
      <c r="HBB75" s="615"/>
      <c r="HBC75" s="615"/>
      <c r="HBD75" s="615"/>
      <c r="HBE75" s="869"/>
      <c r="HBF75" s="615"/>
      <c r="HBG75" s="615"/>
      <c r="HBH75" s="615"/>
      <c r="HBI75" s="615"/>
      <c r="HBJ75" s="615"/>
      <c r="HBK75" s="615"/>
      <c r="HBL75" s="615"/>
      <c r="HBM75" s="615"/>
      <c r="HBN75" s="615"/>
      <c r="HBO75" s="1420"/>
      <c r="HBP75" s="1420"/>
      <c r="HBQ75" s="1420"/>
      <c r="HBR75" s="868"/>
      <c r="HBS75" s="615"/>
      <c r="HBT75" s="615"/>
      <c r="HBU75" s="615"/>
      <c r="HBV75" s="869"/>
      <c r="HBW75" s="615"/>
      <c r="HBX75" s="615"/>
      <c r="HBY75" s="615"/>
      <c r="HBZ75" s="615"/>
      <c r="HCA75" s="615"/>
      <c r="HCB75" s="615"/>
      <c r="HCC75" s="615"/>
      <c r="HCD75" s="615"/>
      <c r="HCE75" s="615"/>
      <c r="HCF75" s="1420"/>
      <c r="HCG75" s="1420"/>
      <c r="HCH75" s="1420"/>
      <c r="HCI75" s="868"/>
      <c r="HCJ75" s="615"/>
      <c r="HCK75" s="615"/>
      <c r="HCL75" s="615"/>
      <c r="HCM75" s="869"/>
      <c r="HCN75" s="615"/>
      <c r="HCO75" s="615"/>
      <c r="HCP75" s="615"/>
      <c r="HCQ75" s="615"/>
      <c r="HCR75" s="615"/>
      <c r="HCS75" s="615"/>
      <c r="HCT75" s="615"/>
      <c r="HCU75" s="615"/>
      <c r="HCV75" s="615"/>
      <c r="HCW75" s="1420"/>
      <c r="HCX75" s="1420"/>
      <c r="HCY75" s="1420"/>
      <c r="HCZ75" s="868"/>
      <c r="HDA75" s="615"/>
      <c r="HDB75" s="615"/>
      <c r="HDC75" s="615"/>
      <c r="HDD75" s="869"/>
      <c r="HDE75" s="615"/>
      <c r="HDF75" s="615"/>
      <c r="HDG75" s="615"/>
      <c r="HDH75" s="615"/>
      <c r="HDI75" s="615"/>
      <c r="HDJ75" s="615"/>
      <c r="HDK75" s="615"/>
      <c r="HDL75" s="615"/>
      <c r="HDM75" s="615"/>
      <c r="HDN75" s="1420"/>
      <c r="HDO75" s="1420"/>
      <c r="HDP75" s="1420"/>
      <c r="HDQ75" s="868"/>
      <c r="HDR75" s="615"/>
      <c r="HDS75" s="615"/>
      <c r="HDT75" s="615"/>
      <c r="HDU75" s="869"/>
      <c r="HDV75" s="615"/>
      <c r="HDW75" s="615"/>
      <c r="HDX75" s="615"/>
      <c r="HDY75" s="615"/>
      <c r="HDZ75" s="615"/>
      <c r="HEA75" s="615"/>
      <c r="HEB75" s="615"/>
      <c r="HEC75" s="615"/>
      <c r="HED75" s="615"/>
      <c r="HEE75" s="1420"/>
      <c r="HEF75" s="1420"/>
      <c r="HEG75" s="1420"/>
      <c r="HEH75" s="868"/>
      <c r="HEI75" s="615"/>
      <c r="HEJ75" s="615"/>
      <c r="HEK75" s="615"/>
      <c r="HEL75" s="869"/>
      <c r="HEM75" s="615"/>
      <c r="HEN75" s="615"/>
      <c r="HEO75" s="615"/>
      <c r="HEP75" s="615"/>
      <c r="HEQ75" s="615"/>
      <c r="HER75" s="615"/>
      <c r="HES75" s="615"/>
      <c r="HET75" s="615"/>
      <c r="HEU75" s="615"/>
      <c r="HEV75" s="1420"/>
      <c r="HEW75" s="1420"/>
      <c r="HEX75" s="1420"/>
      <c r="HEY75" s="868"/>
      <c r="HEZ75" s="615"/>
      <c r="HFA75" s="615"/>
      <c r="HFB75" s="615"/>
      <c r="HFC75" s="869"/>
      <c r="HFD75" s="615"/>
      <c r="HFE75" s="615"/>
      <c r="HFF75" s="615"/>
      <c r="HFG75" s="615"/>
      <c r="HFH75" s="615"/>
      <c r="HFI75" s="615"/>
      <c r="HFJ75" s="615"/>
      <c r="HFK75" s="615"/>
      <c r="HFL75" s="615"/>
      <c r="HFM75" s="1420"/>
      <c r="HFN75" s="1420"/>
      <c r="HFO75" s="1420"/>
      <c r="HFP75" s="868"/>
      <c r="HFQ75" s="615"/>
      <c r="HFR75" s="615"/>
      <c r="HFS75" s="615"/>
      <c r="HFT75" s="869"/>
      <c r="HFU75" s="615"/>
      <c r="HFV75" s="615"/>
      <c r="HFW75" s="615"/>
      <c r="HFX75" s="615"/>
      <c r="HFY75" s="615"/>
      <c r="HFZ75" s="615"/>
      <c r="HGA75" s="615"/>
      <c r="HGB75" s="615"/>
      <c r="HGC75" s="615"/>
      <c r="HGD75" s="1420"/>
      <c r="HGE75" s="1420"/>
      <c r="HGF75" s="1420"/>
      <c r="HGG75" s="868"/>
      <c r="HGH75" s="615"/>
      <c r="HGI75" s="615"/>
      <c r="HGJ75" s="615"/>
      <c r="HGK75" s="869"/>
      <c r="HGL75" s="615"/>
      <c r="HGM75" s="615"/>
      <c r="HGN75" s="615"/>
      <c r="HGO75" s="615"/>
      <c r="HGP75" s="615"/>
      <c r="HGQ75" s="615"/>
      <c r="HGR75" s="615"/>
      <c r="HGS75" s="615"/>
      <c r="HGT75" s="615"/>
      <c r="HGU75" s="1420"/>
      <c r="HGV75" s="1420"/>
      <c r="HGW75" s="1420"/>
      <c r="HGX75" s="868"/>
      <c r="HGY75" s="615"/>
      <c r="HGZ75" s="615"/>
      <c r="HHA75" s="615"/>
      <c r="HHB75" s="869"/>
      <c r="HHC75" s="615"/>
      <c r="HHD75" s="615"/>
      <c r="HHE75" s="615"/>
      <c r="HHF75" s="615"/>
      <c r="HHG75" s="615"/>
      <c r="HHH75" s="615"/>
      <c r="HHI75" s="615"/>
      <c r="HHJ75" s="615"/>
      <c r="HHK75" s="615"/>
      <c r="HHL75" s="1420"/>
      <c r="HHM75" s="1420"/>
      <c r="HHN75" s="1420"/>
      <c r="HHO75" s="868"/>
      <c r="HHP75" s="615"/>
      <c r="HHQ75" s="615"/>
      <c r="HHR75" s="615"/>
      <c r="HHS75" s="869"/>
      <c r="HHT75" s="615"/>
      <c r="HHU75" s="615"/>
      <c r="HHV75" s="615"/>
      <c r="HHW75" s="615"/>
      <c r="HHX75" s="615"/>
      <c r="HHY75" s="615"/>
      <c r="HHZ75" s="615"/>
      <c r="HIA75" s="615"/>
      <c r="HIB75" s="615"/>
      <c r="HIC75" s="1420"/>
      <c r="HID75" s="1420"/>
      <c r="HIE75" s="1420"/>
      <c r="HIF75" s="868"/>
      <c r="HIG75" s="615"/>
      <c r="HIH75" s="615"/>
      <c r="HII75" s="615"/>
      <c r="HIJ75" s="869"/>
      <c r="HIK75" s="615"/>
      <c r="HIL75" s="615"/>
      <c r="HIM75" s="615"/>
      <c r="HIN75" s="615"/>
      <c r="HIO75" s="615"/>
      <c r="HIP75" s="615"/>
      <c r="HIQ75" s="615"/>
      <c r="HIR75" s="615"/>
      <c r="HIS75" s="615"/>
      <c r="HIT75" s="1420"/>
      <c r="HIU75" s="1420"/>
      <c r="HIV75" s="1420"/>
      <c r="HIW75" s="868"/>
      <c r="HIX75" s="615"/>
      <c r="HIY75" s="615"/>
      <c r="HIZ75" s="615"/>
      <c r="HJA75" s="869"/>
      <c r="HJB75" s="615"/>
      <c r="HJC75" s="615"/>
      <c r="HJD75" s="615"/>
      <c r="HJE75" s="615"/>
      <c r="HJF75" s="615"/>
      <c r="HJG75" s="615"/>
      <c r="HJH75" s="615"/>
      <c r="HJI75" s="615"/>
      <c r="HJJ75" s="615"/>
      <c r="HJK75" s="1420"/>
      <c r="HJL75" s="1420"/>
      <c r="HJM75" s="1420"/>
      <c r="HJN75" s="868"/>
      <c r="HJO75" s="615"/>
      <c r="HJP75" s="615"/>
      <c r="HJQ75" s="615"/>
      <c r="HJR75" s="869"/>
      <c r="HJS75" s="615"/>
      <c r="HJT75" s="615"/>
      <c r="HJU75" s="615"/>
      <c r="HJV75" s="615"/>
      <c r="HJW75" s="615"/>
      <c r="HJX75" s="615"/>
      <c r="HJY75" s="615"/>
      <c r="HJZ75" s="615"/>
      <c r="HKA75" s="615"/>
      <c r="HKB75" s="1420"/>
      <c r="HKC75" s="1420"/>
      <c r="HKD75" s="1420"/>
      <c r="HKE75" s="868"/>
      <c r="HKF75" s="615"/>
      <c r="HKG75" s="615"/>
      <c r="HKH75" s="615"/>
      <c r="HKI75" s="869"/>
      <c r="HKJ75" s="615"/>
      <c r="HKK75" s="615"/>
      <c r="HKL75" s="615"/>
      <c r="HKM75" s="615"/>
      <c r="HKN75" s="615"/>
      <c r="HKO75" s="615"/>
      <c r="HKP75" s="615"/>
      <c r="HKQ75" s="615"/>
      <c r="HKR75" s="615"/>
      <c r="HKS75" s="1420"/>
      <c r="HKT75" s="1420"/>
      <c r="HKU75" s="1420"/>
      <c r="HKV75" s="868"/>
      <c r="HKW75" s="615"/>
      <c r="HKX75" s="615"/>
      <c r="HKY75" s="615"/>
      <c r="HKZ75" s="869"/>
      <c r="HLA75" s="615"/>
      <c r="HLB75" s="615"/>
      <c r="HLC75" s="615"/>
      <c r="HLD75" s="615"/>
      <c r="HLE75" s="615"/>
      <c r="HLF75" s="615"/>
      <c r="HLG75" s="615"/>
      <c r="HLH75" s="615"/>
      <c r="HLI75" s="615"/>
      <c r="HLJ75" s="1420"/>
      <c r="HLK75" s="1420"/>
      <c r="HLL75" s="1420"/>
      <c r="HLM75" s="868"/>
      <c r="HLN75" s="615"/>
      <c r="HLO75" s="615"/>
      <c r="HLP75" s="615"/>
      <c r="HLQ75" s="869"/>
      <c r="HLR75" s="615"/>
      <c r="HLS75" s="615"/>
      <c r="HLT75" s="615"/>
      <c r="HLU75" s="615"/>
      <c r="HLV75" s="615"/>
      <c r="HLW75" s="615"/>
      <c r="HLX75" s="615"/>
      <c r="HLY75" s="615"/>
      <c r="HLZ75" s="615"/>
      <c r="HMA75" s="1420"/>
      <c r="HMB75" s="1420"/>
      <c r="HMC75" s="1420"/>
      <c r="HMD75" s="868"/>
      <c r="HME75" s="615"/>
      <c r="HMF75" s="615"/>
      <c r="HMG75" s="615"/>
      <c r="HMH75" s="869"/>
      <c r="HMI75" s="615"/>
      <c r="HMJ75" s="615"/>
      <c r="HMK75" s="615"/>
      <c r="HML75" s="615"/>
      <c r="HMM75" s="615"/>
      <c r="HMN75" s="615"/>
      <c r="HMO75" s="615"/>
      <c r="HMP75" s="615"/>
      <c r="HMQ75" s="615"/>
      <c r="HMR75" s="1420"/>
      <c r="HMS75" s="1420"/>
      <c r="HMT75" s="1420"/>
      <c r="HMU75" s="868"/>
      <c r="HMV75" s="615"/>
      <c r="HMW75" s="615"/>
      <c r="HMX75" s="615"/>
      <c r="HMY75" s="869"/>
      <c r="HMZ75" s="615"/>
      <c r="HNA75" s="615"/>
      <c r="HNB75" s="615"/>
      <c r="HNC75" s="615"/>
      <c r="HND75" s="615"/>
      <c r="HNE75" s="615"/>
      <c r="HNF75" s="615"/>
      <c r="HNG75" s="615"/>
      <c r="HNH75" s="615"/>
      <c r="HNI75" s="1420"/>
      <c r="HNJ75" s="1420"/>
      <c r="HNK75" s="1420"/>
      <c r="HNL75" s="868"/>
      <c r="HNM75" s="615"/>
      <c r="HNN75" s="615"/>
      <c r="HNO75" s="615"/>
      <c r="HNP75" s="869"/>
      <c r="HNQ75" s="615"/>
      <c r="HNR75" s="615"/>
      <c r="HNS75" s="615"/>
      <c r="HNT75" s="615"/>
      <c r="HNU75" s="615"/>
      <c r="HNV75" s="615"/>
      <c r="HNW75" s="615"/>
      <c r="HNX75" s="615"/>
      <c r="HNY75" s="615"/>
      <c r="HNZ75" s="1420"/>
      <c r="HOA75" s="1420"/>
      <c r="HOB75" s="1420"/>
      <c r="HOC75" s="868"/>
      <c r="HOD75" s="615"/>
      <c r="HOE75" s="615"/>
      <c r="HOF75" s="615"/>
      <c r="HOG75" s="869"/>
      <c r="HOH75" s="615"/>
      <c r="HOI75" s="615"/>
      <c r="HOJ75" s="615"/>
      <c r="HOK75" s="615"/>
      <c r="HOL75" s="615"/>
      <c r="HOM75" s="615"/>
      <c r="HON75" s="615"/>
      <c r="HOO75" s="615"/>
      <c r="HOP75" s="615"/>
      <c r="HOQ75" s="1420"/>
      <c r="HOR75" s="1420"/>
      <c r="HOS75" s="1420"/>
      <c r="HOT75" s="868"/>
      <c r="HOU75" s="615"/>
      <c r="HOV75" s="615"/>
      <c r="HOW75" s="615"/>
      <c r="HOX75" s="869"/>
      <c r="HOY75" s="615"/>
      <c r="HOZ75" s="615"/>
      <c r="HPA75" s="615"/>
      <c r="HPB75" s="615"/>
      <c r="HPC75" s="615"/>
      <c r="HPD75" s="615"/>
      <c r="HPE75" s="615"/>
      <c r="HPF75" s="615"/>
      <c r="HPG75" s="615"/>
      <c r="HPH75" s="1420"/>
      <c r="HPI75" s="1420"/>
      <c r="HPJ75" s="1420"/>
      <c r="HPK75" s="868"/>
      <c r="HPL75" s="615"/>
      <c r="HPM75" s="615"/>
      <c r="HPN75" s="615"/>
      <c r="HPO75" s="869"/>
      <c r="HPP75" s="615"/>
      <c r="HPQ75" s="615"/>
      <c r="HPR75" s="615"/>
      <c r="HPS75" s="615"/>
      <c r="HPT75" s="615"/>
      <c r="HPU75" s="615"/>
      <c r="HPV75" s="615"/>
      <c r="HPW75" s="615"/>
      <c r="HPX75" s="615"/>
      <c r="HPY75" s="1420"/>
      <c r="HPZ75" s="1420"/>
      <c r="HQA75" s="1420"/>
      <c r="HQB75" s="868"/>
      <c r="HQC75" s="615"/>
      <c r="HQD75" s="615"/>
      <c r="HQE75" s="615"/>
      <c r="HQF75" s="869"/>
      <c r="HQG75" s="615"/>
      <c r="HQH75" s="615"/>
      <c r="HQI75" s="615"/>
      <c r="HQJ75" s="615"/>
      <c r="HQK75" s="615"/>
      <c r="HQL75" s="615"/>
      <c r="HQM75" s="615"/>
      <c r="HQN75" s="615"/>
      <c r="HQO75" s="615"/>
      <c r="HQP75" s="1420"/>
      <c r="HQQ75" s="1420"/>
      <c r="HQR75" s="1420"/>
      <c r="HQS75" s="868"/>
      <c r="HQT75" s="615"/>
      <c r="HQU75" s="615"/>
      <c r="HQV75" s="615"/>
      <c r="HQW75" s="869"/>
      <c r="HQX75" s="615"/>
      <c r="HQY75" s="615"/>
      <c r="HQZ75" s="615"/>
      <c r="HRA75" s="615"/>
      <c r="HRB75" s="615"/>
      <c r="HRC75" s="615"/>
      <c r="HRD75" s="615"/>
      <c r="HRE75" s="615"/>
      <c r="HRF75" s="615"/>
      <c r="HRG75" s="1420"/>
      <c r="HRH75" s="1420"/>
      <c r="HRI75" s="1420"/>
      <c r="HRJ75" s="868"/>
      <c r="HRK75" s="615"/>
      <c r="HRL75" s="615"/>
      <c r="HRM75" s="615"/>
      <c r="HRN75" s="869"/>
      <c r="HRO75" s="615"/>
      <c r="HRP75" s="615"/>
      <c r="HRQ75" s="615"/>
      <c r="HRR75" s="615"/>
      <c r="HRS75" s="615"/>
      <c r="HRT75" s="615"/>
      <c r="HRU75" s="615"/>
      <c r="HRV75" s="615"/>
      <c r="HRW75" s="615"/>
      <c r="HRX75" s="1420"/>
      <c r="HRY75" s="1420"/>
      <c r="HRZ75" s="1420"/>
      <c r="HSA75" s="868"/>
      <c r="HSB75" s="615"/>
      <c r="HSC75" s="615"/>
      <c r="HSD75" s="615"/>
      <c r="HSE75" s="869"/>
      <c r="HSF75" s="615"/>
      <c r="HSG75" s="615"/>
      <c r="HSH75" s="615"/>
      <c r="HSI75" s="615"/>
      <c r="HSJ75" s="615"/>
      <c r="HSK75" s="615"/>
      <c r="HSL75" s="615"/>
      <c r="HSM75" s="615"/>
      <c r="HSN75" s="615"/>
      <c r="HSO75" s="1420"/>
      <c r="HSP75" s="1420"/>
      <c r="HSQ75" s="1420"/>
      <c r="HSR75" s="868"/>
      <c r="HSS75" s="615"/>
      <c r="HST75" s="615"/>
      <c r="HSU75" s="615"/>
      <c r="HSV75" s="869"/>
      <c r="HSW75" s="615"/>
      <c r="HSX75" s="615"/>
      <c r="HSY75" s="615"/>
      <c r="HSZ75" s="615"/>
      <c r="HTA75" s="615"/>
      <c r="HTB75" s="615"/>
      <c r="HTC75" s="615"/>
      <c r="HTD75" s="615"/>
      <c r="HTE75" s="615"/>
      <c r="HTF75" s="1420"/>
      <c r="HTG75" s="1420"/>
      <c r="HTH75" s="1420"/>
      <c r="HTI75" s="868"/>
      <c r="HTJ75" s="615"/>
      <c r="HTK75" s="615"/>
      <c r="HTL75" s="615"/>
      <c r="HTM75" s="869"/>
      <c r="HTN75" s="615"/>
      <c r="HTO75" s="615"/>
      <c r="HTP75" s="615"/>
      <c r="HTQ75" s="615"/>
      <c r="HTR75" s="615"/>
      <c r="HTS75" s="615"/>
      <c r="HTT75" s="615"/>
      <c r="HTU75" s="615"/>
      <c r="HTV75" s="615"/>
      <c r="HTW75" s="1420"/>
      <c r="HTX75" s="1420"/>
      <c r="HTY75" s="1420"/>
      <c r="HTZ75" s="868"/>
      <c r="HUA75" s="615"/>
      <c r="HUB75" s="615"/>
      <c r="HUC75" s="615"/>
      <c r="HUD75" s="869"/>
      <c r="HUE75" s="615"/>
      <c r="HUF75" s="615"/>
      <c r="HUG75" s="615"/>
      <c r="HUH75" s="615"/>
      <c r="HUI75" s="615"/>
      <c r="HUJ75" s="615"/>
      <c r="HUK75" s="615"/>
      <c r="HUL75" s="615"/>
      <c r="HUM75" s="615"/>
      <c r="HUN75" s="1420"/>
      <c r="HUO75" s="1420"/>
      <c r="HUP75" s="1420"/>
      <c r="HUQ75" s="868"/>
      <c r="HUR75" s="615"/>
      <c r="HUS75" s="615"/>
      <c r="HUT75" s="615"/>
      <c r="HUU75" s="869"/>
      <c r="HUV75" s="615"/>
      <c r="HUW75" s="615"/>
      <c r="HUX75" s="615"/>
      <c r="HUY75" s="615"/>
      <c r="HUZ75" s="615"/>
      <c r="HVA75" s="615"/>
      <c r="HVB75" s="615"/>
      <c r="HVC75" s="615"/>
      <c r="HVD75" s="615"/>
      <c r="HVE75" s="1420"/>
      <c r="HVF75" s="1420"/>
      <c r="HVG75" s="1420"/>
      <c r="HVH75" s="868"/>
      <c r="HVI75" s="615"/>
      <c r="HVJ75" s="615"/>
      <c r="HVK75" s="615"/>
      <c r="HVL75" s="869"/>
      <c r="HVM75" s="615"/>
      <c r="HVN75" s="615"/>
      <c r="HVO75" s="615"/>
      <c r="HVP75" s="615"/>
      <c r="HVQ75" s="615"/>
      <c r="HVR75" s="615"/>
      <c r="HVS75" s="615"/>
      <c r="HVT75" s="615"/>
      <c r="HVU75" s="615"/>
      <c r="HVV75" s="1420"/>
      <c r="HVW75" s="1420"/>
      <c r="HVX75" s="1420"/>
      <c r="HVY75" s="868"/>
      <c r="HVZ75" s="615"/>
      <c r="HWA75" s="615"/>
      <c r="HWB75" s="615"/>
      <c r="HWC75" s="869"/>
      <c r="HWD75" s="615"/>
      <c r="HWE75" s="615"/>
      <c r="HWF75" s="615"/>
      <c r="HWG75" s="615"/>
      <c r="HWH75" s="615"/>
      <c r="HWI75" s="615"/>
      <c r="HWJ75" s="615"/>
      <c r="HWK75" s="615"/>
      <c r="HWL75" s="615"/>
      <c r="HWM75" s="1420"/>
      <c r="HWN75" s="1420"/>
      <c r="HWO75" s="1420"/>
      <c r="HWP75" s="868"/>
      <c r="HWQ75" s="615"/>
      <c r="HWR75" s="615"/>
      <c r="HWS75" s="615"/>
      <c r="HWT75" s="869"/>
      <c r="HWU75" s="615"/>
      <c r="HWV75" s="615"/>
      <c r="HWW75" s="615"/>
      <c r="HWX75" s="615"/>
      <c r="HWY75" s="615"/>
      <c r="HWZ75" s="615"/>
      <c r="HXA75" s="615"/>
      <c r="HXB75" s="615"/>
      <c r="HXC75" s="615"/>
      <c r="HXD75" s="1420"/>
      <c r="HXE75" s="1420"/>
      <c r="HXF75" s="1420"/>
      <c r="HXG75" s="868"/>
      <c r="HXH75" s="615"/>
      <c r="HXI75" s="615"/>
      <c r="HXJ75" s="615"/>
      <c r="HXK75" s="869"/>
      <c r="HXL75" s="615"/>
      <c r="HXM75" s="615"/>
      <c r="HXN75" s="615"/>
      <c r="HXO75" s="615"/>
      <c r="HXP75" s="615"/>
      <c r="HXQ75" s="615"/>
      <c r="HXR75" s="615"/>
      <c r="HXS75" s="615"/>
      <c r="HXT75" s="615"/>
      <c r="HXU75" s="1420"/>
      <c r="HXV75" s="1420"/>
      <c r="HXW75" s="1420"/>
      <c r="HXX75" s="868"/>
      <c r="HXY75" s="615"/>
      <c r="HXZ75" s="615"/>
      <c r="HYA75" s="615"/>
      <c r="HYB75" s="869"/>
      <c r="HYC75" s="615"/>
      <c r="HYD75" s="615"/>
      <c r="HYE75" s="615"/>
      <c r="HYF75" s="615"/>
      <c r="HYG75" s="615"/>
      <c r="HYH75" s="615"/>
      <c r="HYI75" s="615"/>
      <c r="HYJ75" s="615"/>
      <c r="HYK75" s="615"/>
      <c r="HYL75" s="1420"/>
      <c r="HYM75" s="1420"/>
      <c r="HYN75" s="1420"/>
      <c r="HYO75" s="868"/>
      <c r="HYP75" s="615"/>
      <c r="HYQ75" s="615"/>
      <c r="HYR75" s="615"/>
      <c r="HYS75" s="869"/>
      <c r="HYT75" s="615"/>
      <c r="HYU75" s="615"/>
      <c r="HYV75" s="615"/>
      <c r="HYW75" s="615"/>
      <c r="HYX75" s="615"/>
      <c r="HYY75" s="615"/>
      <c r="HYZ75" s="615"/>
      <c r="HZA75" s="615"/>
      <c r="HZB75" s="615"/>
      <c r="HZC75" s="1420"/>
      <c r="HZD75" s="1420"/>
      <c r="HZE75" s="1420"/>
      <c r="HZF75" s="868"/>
      <c r="HZG75" s="615"/>
      <c r="HZH75" s="615"/>
      <c r="HZI75" s="615"/>
      <c r="HZJ75" s="869"/>
      <c r="HZK75" s="615"/>
      <c r="HZL75" s="615"/>
      <c r="HZM75" s="615"/>
      <c r="HZN75" s="615"/>
      <c r="HZO75" s="615"/>
      <c r="HZP75" s="615"/>
      <c r="HZQ75" s="615"/>
      <c r="HZR75" s="615"/>
      <c r="HZS75" s="615"/>
      <c r="HZT75" s="1420"/>
      <c r="HZU75" s="1420"/>
      <c r="HZV75" s="1420"/>
      <c r="HZW75" s="868"/>
      <c r="HZX75" s="615"/>
      <c r="HZY75" s="615"/>
      <c r="HZZ75" s="615"/>
      <c r="IAA75" s="869"/>
      <c r="IAB75" s="615"/>
      <c r="IAC75" s="615"/>
      <c r="IAD75" s="615"/>
      <c r="IAE75" s="615"/>
      <c r="IAF75" s="615"/>
      <c r="IAG75" s="615"/>
      <c r="IAH75" s="615"/>
      <c r="IAI75" s="615"/>
      <c r="IAJ75" s="615"/>
      <c r="IAK75" s="1420"/>
      <c r="IAL75" s="1420"/>
      <c r="IAM75" s="1420"/>
      <c r="IAN75" s="868"/>
      <c r="IAO75" s="615"/>
      <c r="IAP75" s="615"/>
      <c r="IAQ75" s="615"/>
      <c r="IAR75" s="869"/>
      <c r="IAS75" s="615"/>
      <c r="IAT75" s="615"/>
      <c r="IAU75" s="615"/>
      <c r="IAV75" s="615"/>
      <c r="IAW75" s="615"/>
      <c r="IAX75" s="615"/>
      <c r="IAY75" s="615"/>
      <c r="IAZ75" s="615"/>
      <c r="IBA75" s="615"/>
      <c r="IBB75" s="1420"/>
      <c r="IBC75" s="1420"/>
      <c r="IBD75" s="1420"/>
      <c r="IBE75" s="868"/>
      <c r="IBF75" s="615"/>
      <c r="IBG75" s="615"/>
      <c r="IBH75" s="615"/>
      <c r="IBI75" s="869"/>
      <c r="IBJ75" s="615"/>
      <c r="IBK75" s="615"/>
      <c r="IBL75" s="615"/>
      <c r="IBM75" s="615"/>
      <c r="IBN75" s="615"/>
      <c r="IBO75" s="615"/>
      <c r="IBP75" s="615"/>
      <c r="IBQ75" s="615"/>
      <c r="IBR75" s="615"/>
      <c r="IBS75" s="1420"/>
      <c r="IBT75" s="1420"/>
      <c r="IBU75" s="1420"/>
      <c r="IBV75" s="868"/>
      <c r="IBW75" s="615"/>
      <c r="IBX75" s="615"/>
      <c r="IBY75" s="615"/>
      <c r="IBZ75" s="869"/>
      <c r="ICA75" s="615"/>
      <c r="ICB75" s="615"/>
      <c r="ICC75" s="615"/>
      <c r="ICD75" s="615"/>
      <c r="ICE75" s="615"/>
      <c r="ICF75" s="615"/>
      <c r="ICG75" s="615"/>
      <c r="ICH75" s="615"/>
      <c r="ICI75" s="615"/>
      <c r="ICJ75" s="1420"/>
      <c r="ICK75" s="1420"/>
      <c r="ICL75" s="1420"/>
      <c r="ICM75" s="868"/>
      <c r="ICN75" s="615"/>
      <c r="ICO75" s="615"/>
      <c r="ICP75" s="615"/>
      <c r="ICQ75" s="869"/>
      <c r="ICR75" s="615"/>
      <c r="ICS75" s="615"/>
      <c r="ICT75" s="615"/>
      <c r="ICU75" s="615"/>
      <c r="ICV75" s="615"/>
      <c r="ICW75" s="615"/>
      <c r="ICX75" s="615"/>
      <c r="ICY75" s="615"/>
      <c r="ICZ75" s="615"/>
      <c r="IDA75" s="1420"/>
      <c r="IDB75" s="1420"/>
      <c r="IDC75" s="1420"/>
      <c r="IDD75" s="868"/>
      <c r="IDE75" s="615"/>
      <c r="IDF75" s="615"/>
      <c r="IDG75" s="615"/>
      <c r="IDH75" s="869"/>
      <c r="IDI75" s="615"/>
      <c r="IDJ75" s="615"/>
      <c r="IDK75" s="615"/>
      <c r="IDL75" s="615"/>
      <c r="IDM75" s="615"/>
      <c r="IDN75" s="615"/>
      <c r="IDO75" s="615"/>
      <c r="IDP75" s="615"/>
      <c r="IDQ75" s="615"/>
      <c r="IDR75" s="1420"/>
      <c r="IDS75" s="1420"/>
      <c r="IDT75" s="1420"/>
      <c r="IDU75" s="868"/>
      <c r="IDV75" s="615"/>
      <c r="IDW75" s="615"/>
      <c r="IDX75" s="615"/>
      <c r="IDY75" s="869"/>
      <c r="IDZ75" s="615"/>
      <c r="IEA75" s="615"/>
      <c r="IEB75" s="615"/>
      <c r="IEC75" s="615"/>
      <c r="IED75" s="615"/>
      <c r="IEE75" s="615"/>
      <c r="IEF75" s="615"/>
      <c r="IEG75" s="615"/>
      <c r="IEH75" s="615"/>
      <c r="IEI75" s="1420"/>
      <c r="IEJ75" s="1420"/>
      <c r="IEK75" s="1420"/>
      <c r="IEL75" s="868"/>
      <c r="IEM75" s="615"/>
      <c r="IEN75" s="615"/>
      <c r="IEO75" s="615"/>
      <c r="IEP75" s="869"/>
      <c r="IEQ75" s="615"/>
      <c r="IER75" s="615"/>
      <c r="IES75" s="615"/>
      <c r="IET75" s="615"/>
      <c r="IEU75" s="615"/>
      <c r="IEV75" s="615"/>
      <c r="IEW75" s="615"/>
      <c r="IEX75" s="615"/>
      <c r="IEY75" s="615"/>
      <c r="IEZ75" s="1420"/>
      <c r="IFA75" s="1420"/>
      <c r="IFB75" s="1420"/>
      <c r="IFC75" s="868"/>
      <c r="IFD75" s="615"/>
      <c r="IFE75" s="615"/>
      <c r="IFF75" s="615"/>
      <c r="IFG75" s="869"/>
      <c r="IFH75" s="615"/>
      <c r="IFI75" s="615"/>
      <c r="IFJ75" s="615"/>
      <c r="IFK75" s="615"/>
      <c r="IFL75" s="615"/>
      <c r="IFM75" s="615"/>
      <c r="IFN75" s="615"/>
      <c r="IFO75" s="615"/>
      <c r="IFP75" s="615"/>
      <c r="IFQ75" s="1420"/>
      <c r="IFR75" s="1420"/>
      <c r="IFS75" s="1420"/>
      <c r="IFT75" s="868"/>
      <c r="IFU75" s="615"/>
      <c r="IFV75" s="615"/>
      <c r="IFW75" s="615"/>
      <c r="IFX75" s="869"/>
      <c r="IFY75" s="615"/>
      <c r="IFZ75" s="615"/>
      <c r="IGA75" s="615"/>
      <c r="IGB75" s="615"/>
      <c r="IGC75" s="615"/>
      <c r="IGD75" s="615"/>
      <c r="IGE75" s="615"/>
      <c r="IGF75" s="615"/>
      <c r="IGG75" s="615"/>
      <c r="IGH75" s="1420"/>
      <c r="IGI75" s="1420"/>
      <c r="IGJ75" s="1420"/>
      <c r="IGK75" s="868"/>
      <c r="IGL75" s="615"/>
      <c r="IGM75" s="615"/>
      <c r="IGN75" s="615"/>
      <c r="IGO75" s="869"/>
      <c r="IGP75" s="615"/>
      <c r="IGQ75" s="615"/>
      <c r="IGR75" s="615"/>
      <c r="IGS75" s="615"/>
      <c r="IGT75" s="615"/>
      <c r="IGU75" s="615"/>
      <c r="IGV75" s="615"/>
      <c r="IGW75" s="615"/>
      <c r="IGX75" s="615"/>
      <c r="IGY75" s="1420"/>
      <c r="IGZ75" s="1420"/>
      <c r="IHA75" s="1420"/>
      <c r="IHB75" s="868"/>
      <c r="IHC75" s="615"/>
      <c r="IHD75" s="615"/>
      <c r="IHE75" s="615"/>
      <c r="IHF75" s="869"/>
      <c r="IHG75" s="615"/>
      <c r="IHH75" s="615"/>
      <c r="IHI75" s="615"/>
      <c r="IHJ75" s="615"/>
      <c r="IHK75" s="615"/>
      <c r="IHL75" s="615"/>
      <c r="IHM75" s="615"/>
      <c r="IHN75" s="615"/>
      <c r="IHO75" s="615"/>
      <c r="IHP75" s="1420"/>
      <c r="IHQ75" s="1420"/>
      <c r="IHR75" s="1420"/>
      <c r="IHS75" s="868"/>
      <c r="IHT75" s="615"/>
      <c r="IHU75" s="615"/>
      <c r="IHV75" s="615"/>
      <c r="IHW75" s="869"/>
      <c r="IHX75" s="615"/>
      <c r="IHY75" s="615"/>
      <c r="IHZ75" s="615"/>
      <c r="IIA75" s="615"/>
      <c r="IIB75" s="615"/>
      <c r="IIC75" s="615"/>
      <c r="IID75" s="615"/>
      <c r="IIE75" s="615"/>
      <c r="IIF75" s="615"/>
      <c r="IIG75" s="1420"/>
      <c r="IIH75" s="1420"/>
      <c r="III75" s="1420"/>
      <c r="IIJ75" s="868"/>
      <c r="IIK75" s="615"/>
      <c r="IIL75" s="615"/>
      <c r="IIM75" s="615"/>
      <c r="IIN75" s="869"/>
      <c r="IIO75" s="615"/>
      <c r="IIP75" s="615"/>
      <c r="IIQ75" s="615"/>
      <c r="IIR75" s="615"/>
      <c r="IIS75" s="615"/>
      <c r="IIT75" s="615"/>
      <c r="IIU75" s="615"/>
      <c r="IIV75" s="615"/>
      <c r="IIW75" s="615"/>
      <c r="IIX75" s="1420"/>
      <c r="IIY75" s="1420"/>
      <c r="IIZ75" s="1420"/>
      <c r="IJA75" s="868"/>
      <c r="IJB75" s="615"/>
      <c r="IJC75" s="615"/>
      <c r="IJD75" s="615"/>
      <c r="IJE75" s="869"/>
      <c r="IJF75" s="615"/>
      <c r="IJG75" s="615"/>
      <c r="IJH75" s="615"/>
      <c r="IJI75" s="615"/>
      <c r="IJJ75" s="615"/>
      <c r="IJK75" s="615"/>
      <c r="IJL75" s="615"/>
      <c r="IJM75" s="615"/>
      <c r="IJN75" s="615"/>
      <c r="IJO75" s="1420"/>
      <c r="IJP75" s="1420"/>
      <c r="IJQ75" s="1420"/>
      <c r="IJR75" s="868"/>
      <c r="IJS75" s="615"/>
      <c r="IJT75" s="615"/>
      <c r="IJU75" s="615"/>
      <c r="IJV75" s="869"/>
      <c r="IJW75" s="615"/>
      <c r="IJX75" s="615"/>
      <c r="IJY75" s="615"/>
      <c r="IJZ75" s="615"/>
      <c r="IKA75" s="615"/>
      <c r="IKB75" s="615"/>
      <c r="IKC75" s="615"/>
      <c r="IKD75" s="615"/>
      <c r="IKE75" s="615"/>
      <c r="IKF75" s="1420"/>
      <c r="IKG75" s="1420"/>
      <c r="IKH75" s="1420"/>
      <c r="IKI75" s="868"/>
      <c r="IKJ75" s="615"/>
      <c r="IKK75" s="615"/>
      <c r="IKL75" s="615"/>
      <c r="IKM75" s="869"/>
      <c r="IKN75" s="615"/>
      <c r="IKO75" s="615"/>
      <c r="IKP75" s="615"/>
      <c r="IKQ75" s="615"/>
      <c r="IKR75" s="615"/>
      <c r="IKS75" s="615"/>
      <c r="IKT75" s="615"/>
      <c r="IKU75" s="615"/>
      <c r="IKV75" s="615"/>
      <c r="IKW75" s="1420"/>
      <c r="IKX75" s="1420"/>
      <c r="IKY75" s="1420"/>
      <c r="IKZ75" s="868"/>
      <c r="ILA75" s="615"/>
      <c r="ILB75" s="615"/>
      <c r="ILC75" s="615"/>
      <c r="ILD75" s="869"/>
      <c r="ILE75" s="615"/>
      <c r="ILF75" s="615"/>
      <c r="ILG75" s="615"/>
      <c r="ILH75" s="615"/>
      <c r="ILI75" s="615"/>
      <c r="ILJ75" s="615"/>
      <c r="ILK75" s="615"/>
      <c r="ILL75" s="615"/>
      <c r="ILM75" s="615"/>
      <c r="ILN75" s="1420"/>
      <c r="ILO75" s="1420"/>
      <c r="ILP75" s="1420"/>
      <c r="ILQ75" s="868"/>
      <c r="ILR75" s="615"/>
      <c r="ILS75" s="615"/>
      <c r="ILT75" s="615"/>
      <c r="ILU75" s="869"/>
      <c r="ILV75" s="615"/>
      <c r="ILW75" s="615"/>
      <c r="ILX75" s="615"/>
      <c r="ILY75" s="615"/>
      <c r="ILZ75" s="615"/>
      <c r="IMA75" s="615"/>
      <c r="IMB75" s="615"/>
      <c r="IMC75" s="615"/>
      <c r="IMD75" s="615"/>
      <c r="IME75" s="1420"/>
      <c r="IMF75" s="1420"/>
      <c r="IMG75" s="1420"/>
      <c r="IMH75" s="868"/>
      <c r="IMI75" s="615"/>
      <c r="IMJ75" s="615"/>
      <c r="IMK75" s="615"/>
      <c r="IML75" s="869"/>
      <c r="IMM75" s="615"/>
      <c r="IMN75" s="615"/>
      <c r="IMO75" s="615"/>
      <c r="IMP75" s="615"/>
      <c r="IMQ75" s="615"/>
      <c r="IMR75" s="615"/>
      <c r="IMS75" s="615"/>
      <c r="IMT75" s="615"/>
      <c r="IMU75" s="615"/>
      <c r="IMV75" s="1420"/>
      <c r="IMW75" s="1420"/>
      <c r="IMX75" s="1420"/>
      <c r="IMY75" s="868"/>
      <c r="IMZ75" s="615"/>
      <c r="INA75" s="615"/>
      <c r="INB75" s="615"/>
      <c r="INC75" s="869"/>
      <c r="IND75" s="615"/>
      <c r="INE75" s="615"/>
      <c r="INF75" s="615"/>
      <c r="ING75" s="615"/>
      <c r="INH75" s="615"/>
      <c r="INI75" s="615"/>
      <c r="INJ75" s="615"/>
      <c r="INK75" s="615"/>
      <c r="INL75" s="615"/>
      <c r="INM75" s="1420"/>
      <c r="INN75" s="1420"/>
      <c r="INO75" s="1420"/>
      <c r="INP75" s="868"/>
      <c r="INQ75" s="615"/>
      <c r="INR75" s="615"/>
      <c r="INS75" s="615"/>
      <c r="INT75" s="869"/>
      <c r="INU75" s="615"/>
      <c r="INV75" s="615"/>
      <c r="INW75" s="615"/>
      <c r="INX75" s="615"/>
      <c r="INY75" s="615"/>
      <c r="INZ75" s="615"/>
      <c r="IOA75" s="615"/>
      <c r="IOB75" s="615"/>
      <c r="IOC75" s="615"/>
      <c r="IOD75" s="1420"/>
      <c r="IOE75" s="1420"/>
      <c r="IOF75" s="1420"/>
      <c r="IOG75" s="868"/>
      <c r="IOH75" s="615"/>
      <c r="IOI75" s="615"/>
      <c r="IOJ75" s="615"/>
      <c r="IOK75" s="869"/>
      <c r="IOL75" s="615"/>
      <c r="IOM75" s="615"/>
      <c r="ION75" s="615"/>
      <c r="IOO75" s="615"/>
      <c r="IOP75" s="615"/>
      <c r="IOQ75" s="615"/>
      <c r="IOR75" s="615"/>
      <c r="IOS75" s="615"/>
      <c r="IOT75" s="615"/>
      <c r="IOU75" s="1420"/>
      <c r="IOV75" s="1420"/>
      <c r="IOW75" s="1420"/>
      <c r="IOX75" s="868"/>
      <c r="IOY75" s="615"/>
      <c r="IOZ75" s="615"/>
      <c r="IPA75" s="615"/>
      <c r="IPB75" s="869"/>
      <c r="IPC75" s="615"/>
      <c r="IPD75" s="615"/>
      <c r="IPE75" s="615"/>
      <c r="IPF75" s="615"/>
      <c r="IPG75" s="615"/>
      <c r="IPH75" s="615"/>
      <c r="IPI75" s="615"/>
      <c r="IPJ75" s="615"/>
      <c r="IPK75" s="615"/>
      <c r="IPL75" s="1420"/>
      <c r="IPM75" s="1420"/>
      <c r="IPN75" s="1420"/>
      <c r="IPO75" s="868"/>
      <c r="IPP75" s="615"/>
      <c r="IPQ75" s="615"/>
      <c r="IPR75" s="615"/>
      <c r="IPS75" s="869"/>
      <c r="IPT75" s="615"/>
      <c r="IPU75" s="615"/>
      <c r="IPV75" s="615"/>
      <c r="IPW75" s="615"/>
      <c r="IPX75" s="615"/>
      <c r="IPY75" s="615"/>
      <c r="IPZ75" s="615"/>
      <c r="IQA75" s="615"/>
      <c r="IQB75" s="615"/>
      <c r="IQC75" s="1420"/>
      <c r="IQD75" s="1420"/>
      <c r="IQE75" s="1420"/>
      <c r="IQF75" s="868"/>
      <c r="IQG75" s="615"/>
      <c r="IQH75" s="615"/>
      <c r="IQI75" s="615"/>
      <c r="IQJ75" s="869"/>
      <c r="IQK75" s="615"/>
      <c r="IQL75" s="615"/>
      <c r="IQM75" s="615"/>
      <c r="IQN75" s="615"/>
      <c r="IQO75" s="615"/>
      <c r="IQP75" s="615"/>
      <c r="IQQ75" s="615"/>
      <c r="IQR75" s="615"/>
      <c r="IQS75" s="615"/>
      <c r="IQT75" s="1420"/>
      <c r="IQU75" s="1420"/>
      <c r="IQV75" s="1420"/>
      <c r="IQW75" s="868"/>
      <c r="IQX75" s="615"/>
      <c r="IQY75" s="615"/>
      <c r="IQZ75" s="615"/>
      <c r="IRA75" s="869"/>
      <c r="IRB75" s="615"/>
      <c r="IRC75" s="615"/>
      <c r="IRD75" s="615"/>
      <c r="IRE75" s="615"/>
      <c r="IRF75" s="615"/>
      <c r="IRG75" s="615"/>
      <c r="IRH75" s="615"/>
      <c r="IRI75" s="615"/>
      <c r="IRJ75" s="615"/>
      <c r="IRK75" s="1420"/>
      <c r="IRL75" s="1420"/>
      <c r="IRM75" s="1420"/>
      <c r="IRN75" s="868"/>
      <c r="IRO75" s="615"/>
      <c r="IRP75" s="615"/>
      <c r="IRQ75" s="615"/>
      <c r="IRR75" s="869"/>
      <c r="IRS75" s="615"/>
      <c r="IRT75" s="615"/>
      <c r="IRU75" s="615"/>
      <c r="IRV75" s="615"/>
      <c r="IRW75" s="615"/>
      <c r="IRX75" s="615"/>
      <c r="IRY75" s="615"/>
      <c r="IRZ75" s="615"/>
      <c r="ISA75" s="615"/>
      <c r="ISB75" s="1420"/>
      <c r="ISC75" s="1420"/>
      <c r="ISD75" s="1420"/>
      <c r="ISE75" s="868"/>
      <c r="ISF75" s="615"/>
      <c r="ISG75" s="615"/>
      <c r="ISH75" s="615"/>
      <c r="ISI75" s="869"/>
      <c r="ISJ75" s="615"/>
      <c r="ISK75" s="615"/>
      <c r="ISL75" s="615"/>
      <c r="ISM75" s="615"/>
      <c r="ISN75" s="615"/>
      <c r="ISO75" s="615"/>
      <c r="ISP75" s="615"/>
      <c r="ISQ75" s="615"/>
      <c r="ISR75" s="615"/>
      <c r="ISS75" s="1420"/>
      <c r="IST75" s="1420"/>
      <c r="ISU75" s="1420"/>
      <c r="ISV75" s="868"/>
      <c r="ISW75" s="615"/>
      <c r="ISX75" s="615"/>
      <c r="ISY75" s="615"/>
      <c r="ISZ75" s="869"/>
      <c r="ITA75" s="615"/>
      <c r="ITB75" s="615"/>
      <c r="ITC75" s="615"/>
      <c r="ITD75" s="615"/>
      <c r="ITE75" s="615"/>
      <c r="ITF75" s="615"/>
      <c r="ITG75" s="615"/>
      <c r="ITH75" s="615"/>
      <c r="ITI75" s="615"/>
      <c r="ITJ75" s="1420"/>
      <c r="ITK75" s="1420"/>
      <c r="ITL75" s="1420"/>
      <c r="ITM75" s="868"/>
      <c r="ITN75" s="615"/>
      <c r="ITO75" s="615"/>
      <c r="ITP75" s="615"/>
      <c r="ITQ75" s="869"/>
      <c r="ITR75" s="615"/>
      <c r="ITS75" s="615"/>
      <c r="ITT75" s="615"/>
      <c r="ITU75" s="615"/>
      <c r="ITV75" s="615"/>
      <c r="ITW75" s="615"/>
      <c r="ITX75" s="615"/>
      <c r="ITY75" s="615"/>
      <c r="ITZ75" s="615"/>
      <c r="IUA75" s="1420"/>
      <c r="IUB75" s="1420"/>
      <c r="IUC75" s="1420"/>
      <c r="IUD75" s="868"/>
      <c r="IUE75" s="615"/>
      <c r="IUF75" s="615"/>
      <c r="IUG75" s="615"/>
      <c r="IUH75" s="869"/>
      <c r="IUI75" s="615"/>
      <c r="IUJ75" s="615"/>
      <c r="IUK75" s="615"/>
      <c r="IUL75" s="615"/>
      <c r="IUM75" s="615"/>
      <c r="IUN75" s="615"/>
      <c r="IUO75" s="615"/>
      <c r="IUP75" s="615"/>
      <c r="IUQ75" s="615"/>
      <c r="IUR75" s="1420"/>
      <c r="IUS75" s="1420"/>
      <c r="IUT75" s="1420"/>
      <c r="IUU75" s="868"/>
      <c r="IUV75" s="615"/>
      <c r="IUW75" s="615"/>
      <c r="IUX75" s="615"/>
      <c r="IUY75" s="869"/>
      <c r="IUZ75" s="615"/>
      <c r="IVA75" s="615"/>
      <c r="IVB75" s="615"/>
      <c r="IVC75" s="615"/>
      <c r="IVD75" s="615"/>
      <c r="IVE75" s="615"/>
      <c r="IVF75" s="615"/>
      <c r="IVG75" s="615"/>
      <c r="IVH75" s="615"/>
      <c r="IVI75" s="1420"/>
      <c r="IVJ75" s="1420"/>
      <c r="IVK75" s="1420"/>
      <c r="IVL75" s="868"/>
      <c r="IVM75" s="615"/>
      <c r="IVN75" s="615"/>
      <c r="IVO75" s="615"/>
      <c r="IVP75" s="869"/>
      <c r="IVQ75" s="615"/>
      <c r="IVR75" s="615"/>
      <c r="IVS75" s="615"/>
      <c r="IVT75" s="615"/>
      <c r="IVU75" s="615"/>
      <c r="IVV75" s="615"/>
      <c r="IVW75" s="615"/>
      <c r="IVX75" s="615"/>
      <c r="IVY75" s="615"/>
      <c r="IVZ75" s="1420"/>
      <c r="IWA75" s="1420"/>
      <c r="IWB75" s="1420"/>
      <c r="IWC75" s="868"/>
      <c r="IWD75" s="615"/>
      <c r="IWE75" s="615"/>
      <c r="IWF75" s="615"/>
      <c r="IWG75" s="869"/>
      <c r="IWH75" s="615"/>
      <c r="IWI75" s="615"/>
      <c r="IWJ75" s="615"/>
      <c r="IWK75" s="615"/>
      <c r="IWL75" s="615"/>
      <c r="IWM75" s="615"/>
      <c r="IWN75" s="615"/>
      <c r="IWO75" s="615"/>
      <c r="IWP75" s="615"/>
      <c r="IWQ75" s="1420"/>
      <c r="IWR75" s="1420"/>
      <c r="IWS75" s="1420"/>
      <c r="IWT75" s="868"/>
      <c r="IWU75" s="615"/>
      <c r="IWV75" s="615"/>
      <c r="IWW75" s="615"/>
      <c r="IWX75" s="869"/>
      <c r="IWY75" s="615"/>
      <c r="IWZ75" s="615"/>
      <c r="IXA75" s="615"/>
      <c r="IXB75" s="615"/>
      <c r="IXC75" s="615"/>
      <c r="IXD75" s="615"/>
      <c r="IXE75" s="615"/>
      <c r="IXF75" s="615"/>
      <c r="IXG75" s="615"/>
      <c r="IXH75" s="1420"/>
      <c r="IXI75" s="1420"/>
      <c r="IXJ75" s="1420"/>
      <c r="IXK75" s="868"/>
      <c r="IXL75" s="615"/>
      <c r="IXM75" s="615"/>
      <c r="IXN75" s="615"/>
      <c r="IXO75" s="869"/>
      <c r="IXP75" s="615"/>
      <c r="IXQ75" s="615"/>
      <c r="IXR75" s="615"/>
      <c r="IXS75" s="615"/>
      <c r="IXT75" s="615"/>
      <c r="IXU75" s="615"/>
      <c r="IXV75" s="615"/>
      <c r="IXW75" s="615"/>
      <c r="IXX75" s="615"/>
      <c r="IXY75" s="1420"/>
      <c r="IXZ75" s="1420"/>
      <c r="IYA75" s="1420"/>
      <c r="IYB75" s="868"/>
      <c r="IYC75" s="615"/>
      <c r="IYD75" s="615"/>
      <c r="IYE75" s="615"/>
      <c r="IYF75" s="869"/>
      <c r="IYG75" s="615"/>
      <c r="IYH75" s="615"/>
      <c r="IYI75" s="615"/>
      <c r="IYJ75" s="615"/>
      <c r="IYK75" s="615"/>
      <c r="IYL75" s="615"/>
      <c r="IYM75" s="615"/>
      <c r="IYN75" s="615"/>
      <c r="IYO75" s="615"/>
      <c r="IYP75" s="1420"/>
      <c r="IYQ75" s="1420"/>
      <c r="IYR75" s="1420"/>
      <c r="IYS75" s="868"/>
      <c r="IYT75" s="615"/>
      <c r="IYU75" s="615"/>
      <c r="IYV75" s="615"/>
      <c r="IYW75" s="869"/>
      <c r="IYX75" s="615"/>
      <c r="IYY75" s="615"/>
      <c r="IYZ75" s="615"/>
      <c r="IZA75" s="615"/>
      <c r="IZB75" s="615"/>
      <c r="IZC75" s="615"/>
      <c r="IZD75" s="615"/>
      <c r="IZE75" s="615"/>
      <c r="IZF75" s="615"/>
      <c r="IZG75" s="1420"/>
      <c r="IZH75" s="1420"/>
      <c r="IZI75" s="1420"/>
      <c r="IZJ75" s="868"/>
      <c r="IZK75" s="615"/>
      <c r="IZL75" s="615"/>
      <c r="IZM75" s="615"/>
      <c r="IZN75" s="869"/>
      <c r="IZO75" s="615"/>
      <c r="IZP75" s="615"/>
      <c r="IZQ75" s="615"/>
      <c r="IZR75" s="615"/>
      <c r="IZS75" s="615"/>
      <c r="IZT75" s="615"/>
      <c r="IZU75" s="615"/>
      <c r="IZV75" s="615"/>
      <c r="IZW75" s="615"/>
      <c r="IZX75" s="1420"/>
      <c r="IZY75" s="1420"/>
      <c r="IZZ75" s="1420"/>
      <c r="JAA75" s="868"/>
      <c r="JAB75" s="615"/>
      <c r="JAC75" s="615"/>
      <c r="JAD75" s="615"/>
      <c r="JAE75" s="869"/>
      <c r="JAF75" s="615"/>
      <c r="JAG75" s="615"/>
      <c r="JAH75" s="615"/>
      <c r="JAI75" s="615"/>
      <c r="JAJ75" s="615"/>
      <c r="JAK75" s="615"/>
      <c r="JAL75" s="615"/>
      <c r="JAM75" s="615"/>
      <c r="JAN75" s="615"/>
      <c r="JAO75" s="1420"/>
      <c r="JAP75" s="1420"/>
      <c r="JAQ75" s="1420"/>
      <c r="JAR75" s="868"/>
      <c r="JAS75" s="615"/>
      <c r="JAT75" s="615"/>
      <c r="JAU75" s="615"/>
      <c r="JAV75" s="869"/>
      <c r="JAW75" s="615"/>
      <c r="JAX75" s="615"/>
      <c r="JAY75" s="615"/>
      <c r="JAZ75" s="615"/>
      <c r="JBA75" s="615"/>
      <c r="JBB75" s="615"/>
      <c r="JBC75" s="615"/>
      <c r="JBD75" s="615"/>
      <c r="JBE75" s="615"/>
      <c r="JBF75" s="1420"/>
      <c r="JBG75" s="1420"/>
      <c r="JBH75" s="1420"/>
      <c r="JBI75" s="868"/>
      <c r="JBJ75" s="615"/>
      <c r="JBK75" s="615"/>
      <c r="JBL75" s="615"/>
      <c r="JBM75" s="869"/>
      <c r="JBN75" s="615"/>
      <c r="JBO75" s="615"/>
      <c r="JBP75" s="615"/>
      <c r="JBQ75" s="615"/>
      <c r="JBR75" s="615"/>
      <c r="JBS75" s="615"/>
      <c r="JBT75" s="615"/>
      <c r="JBU75" s="615"/>
      <c r="JBV75" s="615"/>
      <c r="JBW75" s="1420"/>
      <c r="JBX75" s="1420"/>
      <c r="JBY75" s="1420"/>
      <c r="JBZ75" s="868"/>
      <c r="JCA75" s="615"/>
      <c r="JCB75" s="615"/>
      <c r="JCC75" s="615"/>
      <c r="JCD75" s="869"/>
      <c r="JCE75" s="615"/>
      <c r="JCF75" s="615"/>
      <c r="JCG75" s="615"/>
      <c r="JCH75" s="615"/>
      <c r="JCI75" s="615"/>
      <c r="JCJ75" s="615"/>
      <c r="JCK75" s="615"/>
      <c r="JCL75" s="615"/>
      <c r="JCM75" s="615"/>
      <c r="JCN75" s="1420"/>
      <c r="JCO75" s="1420"/>
      <c r="JCP75" s="1420"/>
      <c r="JCQ75" s="868"/>
      <c r="JCR75" s="615"/>
      <c r="JCS75" s="615"/>
      <c r="JCT75" s="615"/>
      <c r="JCU75" s="869"/>
      <c r="JCV75" s="615"/>
      <c r="JCW75" s="615"/>
      <c r="JCX75" s="615"/>
      <c r="JCY75" s="615"/>
      <c r="JCZ75" s="615"/>
      <c r="JDA75" s="615"/>
      <c r="JDB75" s="615"/>
      <c r="JDC75" s="615"/>
      <c r="JDD75" s="615"/>
      <c r="JDE75" s="1420"/>
      <c r="JDF75" s="1420"/>
      <c r="JDG75" s="1420"/>
      <c r="JDH75" s="868"/>
      <c r="JDI75" s="615"/>
      <c r="JDJ75" s="615"/>
      <c r="JDK75" s="615"/>
      <c r="JDL75" s="869"/>
      <c r="JDM75" s="615"/>
      <c r="JDN75" s="615"/>
      <c r="JDO75" s="615"/>
      <c r="JDP75" s="615"/>
      <c r="JDQ75" s="615"/>
      <c r="JDR75" s="615"/>
      <c r="JDS75" s="615"/>
      <c r="JDT75" s="615"/>
      <c r="JDU75" s="615"/>
      <c r="JDV75" s="1420"/>
      <c r="JDW75" s="1420"/>
      <c r="JDX75" s="1420"/>
      <c r="JDY75" s="868"/>
      <c r="JDZ75" s="615"/>
      <c r="JEA75" s="615"/>
      <c r="JEB75" s="615"/>
      <c r="JEC75" s="869"/>
      <c r="JED75" s="615"/>
      <c r="JEE75" s="615"/>
      <c r="JEF75" s="615"/>
      <c r="JEG75" s="615"/>
      <c r="JEH75" s="615"/>
      <c r="JEI75" s="615"/>
      <c r="JEJ75" s="615"/>
      <c r="JEK75" s="615"/>
      <c r="JEL75" s="615"/>
      <c r="JEM75" s="1420"/>
      <c r="JEN75" s="1420"/>
      <c r="JEO75" s="1420"/>
      <c r="JEP75" s="868"/>
      <c r="JEQ75" s="615"/>
      <c r="JER75" s="615"/>
      <c r="JES75" s="615"/>
      <c r="JET75" s="869"/>
      <c r="JEU75" s="615"/>
      <c r="JEV75" s="615"/>
      <c r="JEW75" s="615"/>
      <c r="JEX75" s="615"/>
      <c r="JEY75" s="615"/>
      <c r="JEZ75" s="615"/>
      <c r="JFA75" s="615"/>
      <c r="JFB75" s="615"/>
      <c r="JFC75" s="615"/>
      <c r="JFD75" s="1420"/>
      <c r="JFE75" s="1420"/>
      <c r="JFF75" s="1420"/>
      <c r="JFG75" s="868"/>
      <c r="JFH75" s="615"/>
      <c r="JFI75" s="615"/>
      <c r="JFJ75" s="615"/>
      <c r="JFK75" s="869"/>
      <c r="JFL75" s="615"/>
      <c r="JFM75" s="615"/>
      <c r="JFN75" s="615"/>
      <c r="JFO75" s="615"/>
      <c r="JFP75" s="615"/>
      <c r="JFQ75" s="615"/>
      <c r="JFR75" s="615"/>
      <c r="JFS75" s="615"/>
      <c r="JFT75" s="615"/>
      <c r="JFU75" s="1420"/>
      <c r="JFV75" s="1420"/>
      <c r="JFW75" s="1420"/>
      <c r="JFX75" s="868"/>
      <c r="JFY75" s="615"/>
      <c r="JFZ75" s="615"/>
      <c r="JGA75" s="615"/>
      <c r="JGB75" s="869"/>
      <c r="JGC75" s="615"/>
      <c r="JGD75" s="615"/>
      <c r="JGE75" s="615"/>
      <c r="JGF75" s="615"/>
      <c r="JGG75" s="615"/>
      <c r="JGH75" s="615"/>
      <c r="JGI75" s="615"/>
      <c r="JGJ75" s="615"/>
      <c r="JGK75" s="615"/>
      <c r="JGL75" s="1420"/>
      <c r="JGM75" s="1420"/>
      <c r="JGN75" s="1420"/>
      <c r="JGO75" s="868"/>
      <c r="JGP75" s="615"/>
      <c r="JGQ75" s="615"/>
      <c r="JGR75" s="615"/>
      <c r="JGS75" s="869"/>
      <c r="JGT75" s="615"/>
      <c r="JGU75" s="615"/>
      <c r="JGV75" s="615"/>
      <c r="JGW75" s="615"/>
      <c r="JGX75" s="615"/>
      <c r="JGY75" s="615"/>
      <c r="JGZ75" s="615"/>
      <c r="JHA75" s="615"/>
      <c r="JHB75" s="615"/>
      <c r="JHC75" s="1420"/>
      <c r="JHD75" s="1420"/>
      <c r="JHE75" s="1420"/>
      <c r="JHF75" s="868"/>
      <c r="JHG75" s="615"/>
      <c r="JHH75" s="615"/>
      <c r="JHI75" s="615"/>
      <c r="JHJ75" s="869"/>
      <c r="JHK75" s="615"/>
      <c r="JHL75" s="615"/>
      <c r="JHM75" s="615"/>
      <c r="JHN75" s="615"/>
      <c r="JHO75" s="615"/>
      <c r="JHP75" s="615"/>
      <c r="JHQ75" s="615"/>
      <c r="JHR75" s="615"/>
      <c r="JHS75" s="615"/>
      <c r="JHT75" s="1420"/>
      <c r="JHU75" s="1420"/>
      <c r="JHV75" s="1420"/>
      <c r="JHW75" s="868"/>
      <c r="JHX75" s="615"/>
      <c r="JHY75" s="615"/>
      <c r="JHZ75" s="615"/>
      <c r="JIA75" s="869"/>
      <c r="JIB75" s="615"/>
      <c r="JIC75" s="615"/>
      <c r="JID75" s="615"/>
      <c r="JIE75" s="615"/>
      <c r="JIF75" s="615"/>
      <c r="JIG75" s="615"/>
      <c r="JIH75" s="615"/>
      <c r="JII75" s="615"/>
      <c r="JIJ75" s="615"/>
      <c r="JIK75" s="1420"/>
      <c r="JIL75" s="1420"/>
      <c r="JIM75" s="1420"/>
      <c r="JIN75" s="868"/>
      <c r="JIO75" s="615"/>
      <c r="JIP75" s="615"/>
      <c r="JIQ75" s="615"/>
      <c r="JIR75" s="869"/>
      <c r="JIS75" s="615"/>
      <c r="JIT75" s="615"/>
      <c r="JIU75" s="615"/>
      <c r="JIV75" s="615"/>
      <c r="JIW75" s="615"/>
      <c r="JIX75" s="615"/>
      <c r="JIY75" s="615"/>
      <c r="JIZ75" s="615"/>
      <c r="JJA75" s="615"/>
      <c r="JJB75" s="1420"/>
      <c r="JJC75" s="1420"/>
      <c r="JJD75" s="1420"/>
      <c r="JJE75" s="868"/>
      <c r="JJF75" s="615"/>
      <c r="JJG75" s="615"/>
      <c r="JJH75" s="615"/>
      <c r="JJI75" s="869"/>
      <c r="JJJ75" s="615"/>
      <c r="JJK75" s="615"/>
      <c r="JJL75" s="615"/>
      <c r="JJM75" s="615"/>
      <c r="JJN75" s="615"/>
      <c r="JJO75" s="615"/>
      <c r="JJP75" s="615"/>
      <c r="JJQ75" s="615"/>
      <c r="JJR75" s="615"/>
      <c r="JJS75" s="1420"/>
      <c r="JJT75" s="1420"/>
      <c r="JJU75" s="1420"/>
      <c r="JJV75" s="868"/>
      <c r="JJW75" s="615"/>
      <c r="JJX75" s="615"/>
      <c r="JJY75" s="615"/>
      <c r="JJZ75" s="869"/>
      <c r="JKA75" s="615"/>
      <c r="JKB75" s="615"/>
      <c r="JKC75" s="615"/>
      <c r="JKD75" s="615"/>
      <c r="JKE75" s="615"/>
      <c r="JKF75" s="615"/>
      <c r="JKG75" s="615"/>
      <c r="JKH75" s="615"/>
      <c r="JKI75" s="615"/>
      <c r="JKJ75" s="1420"/>
      <c r="JKK75" s="1420"/>
      <c r="JKL75" s="1420"/>
      <c r="JKM75" s="868"/>
      <c r="JKN75" s="615"/>
      <c r="JKO75" s="615"/>
      <c r="JKP75" s="615"/>
      <c r="JKQ75" s="869"/>
      <c r="JKR75" s="615"/>
      <c r="JKS75" s="615"/>
      <c r="JKT75" s="615"/>
      <c r="JKU75" s="615"/>
      <c r="JKV75" s="615"/>
      <c r="JKW75" s="615"/>
      <c r="JKX75" s="615"/>
      <c r="JKY75" s="615"/>
      <c r="JKZ75" s="615"/>
      <c r="JLA75" s="1420"/>
      <c r="JLB75" s="1420"/>
      <c r="JLC75" s="1420"/>
      <c r="JLD75" s="868"/>
      <c r="JLE75" s="615"/>
      <c r="JLF75" s="615"/>
      <c r="JLG75" s="615"/>
      <c r="JLH75" s="869"/>
      <c r="JLI75" s="615"/>
      <c r="JLJ75" s="615"/>
      <c r="JLK75" s="615"/>
      <c r="JLL75" s="615"/>
      <c r="JLM75" s="615"/>
      <c r="JLN75" s="615"/>
      <c r="JLO75" s="615"/>
      <c r="JLP75" s="615"/>
      <c r="JLQ75" s="615"/>
      <c r="JLR75" s="1420"/>
      <c r="JLS75" s="1420"/>
      <c r="JLT75" s="1420"/>
      <c r="JLU75" s="868"/>
      <c r="JLV75" s="615"/>
      <c r="JLW75" s="615"/>
      <c r="JLX75" s="615"/>
      <c r="JLY75" s="869"/>
      <c r="JLZ75" s="615"/>
      <c r="JMA75" s="615"/>
      <c r="JMB75" s="615"/>
      <c r="JMC75" s="615"/>
      <c r="JMD75" s="615"/>
      <c r="JME75" s="615"/>
      <c r="JMF75" s="615"/>
      <c r="JMG75" s="615"/>
      <c r="JMH75" s="615"/>
      <c r="JMI75" s="1420"/>
      <c r="JMJ75" s="1420"/>
      <c r="JMK75" s="1420"/>
      <c r="JML75" s="868"/>
      <c r="JMM75" s="615"/>
      <c r="JMN75" s="615"/>
      <c r="JMO75" s="615"/>
      <c r="JMP75" s="869"/>
      <c r="JMQ75" s="615"/>
      <c r="JMR75" s="615"/>
      <c r="JMS75" s="615"/>
      <c r="JMT75" s="615"/>
      <c r="JMU75" s="615"/>
      <c r="JMV75" s="615"/>
      <c r="JMW75" s="615"/>
      <c r="JMX75" s="615"/>
      <c r="JMY75" s="615"/>
      <c r="JMZ75" s="1420"/>
      <c r="JNA75" s="1420"/>
      <c r="JNB75" s="1420"/>
      <c r="JNC75" s="868"/>
      <c r="JND75" s="615"/>
      <c r="JNE75" s="615"/>
      <c r="JNF75" s="615"/>
      <c r="JNG75" s="869"/>
      <c r="JNH75" s="615"/>
      <c r="JNI75" s="615"/>
      <c r="JNJ75" s="615"/>
      <c r="JNK75" s="615"/>
      <c r="JNL75" s="615"/>
      <c r="JNM75" s="615"/>
      <c r="JNN75" s="615"/>
      <c r="JNO75" s="615"/>
      <c r="JNP75" s="615"/>
      <c r="JNQ75" s="1420"/>
      <c r="JNR75" s="1420"/>
      <c r="JNS75" s="1420"/>
      <c r="JNT75" s="868"/>
      <c r="JNU75" s="615"/>
      <c r="JNV75" s="615"/>
      <c r="JNW75" s="615"/>
      <c r="JNX75" s="869"/>
      <c r="JNY75" s="615"/>
      <c r="JNZ75" s="615"/>
      <c r="JOA75" s="615"/>
      <c r="JOB75" s="615"/>
      <c r="JOC75" s="615"/>
      <c r="JOD75" s="615"/>
      <c r="JOE75" s="615"/>
      <c r="JOF75" s="615"/>
      <c r="JOG75" s="615"/>
      <c r="JOH75" s="1420"/>
      <c r="JOI75" s="1420"/>
      <c r="JOJ75" s="1420"/>
      <c r="JOK75" s="868"/>
      <c r="JOL75" s="615"/>
      <c r="JOM75" s="615"/>
      <c r="JON75" s="615"/>
      <c r="JOO75" s="869"/>
      <c r="JOP75" s="615"/>
      <c r="JOQ75" s="615"/>
      <c r="JOR75" s="615"/>
      <c r="JOS75" s="615"/>
      <c r="JOT75" s="615"/>
      <c r="JOU75" s="615"/>
      <c r="JOV75" s="615"/>
      <c r="JOW75" s="615"/>
      <c r="JOX75" s="615"/>
      <c r="JOY75" s="1420"/>
      <c r="JOZ75" s="1420"/>
      <c r="JPA75" s="1420"/>
      <c r="JPB75" s="868"/>
      <c r="JPC75" s="615"/>
      <c r="JPD75" s="615"/>
      <c r="JPE75" s="615"/>
      <c r="JPF75" s="869"/>
      <c r="JPG75" s="615"/>
      <c r="JPH75" s="615"/>
      <c r="JPI75" s="615"/>
      <c r="JPJ75" s="615"/>
      <c r="JPK75" s="615"/>
      <c r="JPL75" s="615"/>
      <c r="JPM75" s="615"/>
      <c r="JPN75" s="615"/>
      <c r="JPO75" s="615"/>
      <c r="JPP75" s="1420"/>
      <c r="JPQ75" s="1420"/>
      <c r="JPR75" s="1420"/>
      <c r="JPS75" s="868"/>
      <c r="JPT75" s="615"/>
      <c r="JPU75" s="615"/>
      <c r="JPV75" s="615"/>
      <c r="JPW75" s="869"/>
      <c r="JPX75" s="615"/>
      <c r="JPY75" s="615"/>
      <c r="JPZ75" s="615"/>
      <c r="JQA75" s="615"/>
      <c r="JQB75" s="615"/>
      <c r="JQC75" s="615"/>
      <c r="JQD75" s="615"/>
      <c r="JQE75" s="615"/>
      <c r="JQF75" s="615"/>
      <c r="JQG75" s="1420"/>
      <c r="JQH75" s="1420"/>
      <c r="JQI75" s="1420"/>
      <c r="JQJ75" s="868"/>
      <c r="JQK75" s="615"/>
      <c r="JQL75" s="615"/>
      <c r="JQM75" s="615"/>
      <c r="JQN75" s="869"/>
      <c r="JQO75" s="615"/>
      <c r="JQP75" s="615"/>
      <c r="JQQ75" s="615"/>
      <c r="JQR75" s="615"/>
      <c r="JQS75" s="615"/>
      <c r="JQT75" s="615"/>
      <c r="JQU75" s="615"/>
      <c r="JQV75" s="615"/>
      <c r="JQW75" s="615"/>
      <c r="JQX75" s="1420"/>
      <c r="JQY75" s="1420"/>
      <c r="JQZ75" s="1420"/>
      <c r="JRA75" s="868"/>
      <c r="JRB75" s="615"/>
      <c r="JRC75" s="615"/>
      <c r="JRD75" s="615"/>
      <c r="JRE75" s="869"/>
      <c r="JRF75" s="615"/>
      <c r="JRG75" s="615"/>
      <c r="JRH75" s="615"/>
      <c r="JRI75" s="615"/>
      <c r="JRJ75" s="615"/>
      <c r="JRK75" s="615"/>
      <c r="JRL75" s="615"/>
      <c r="JRM75" s="615"/>
      <c r="JRN75" s="615"/>
      <c r="JRO75" s="1420"/>
      <c r="JRP75" s="1420"/>
      <c r="JRQ75" s="1420"/>
      <c r="JRR75" s="868"/>
      <c r="JRS75" s="615"/>
      <c r="JRT75" s="615"/>
      <c r="JRU75" s="615"/>
      <c r="JRV75" s="869"/>
      <c r="JRW75" s="615"/>
      <c r="JRX75" s="615"/>
      <c r="JRY75" s="615"/>
      <c r="JRZ75" s="615"/>
      <c r="JSA75" s="615"/>
      <c r="JSB75" s="615"/>
      <c r="JSC75" s="615"/>
      <c r="JSD75" s="615"/>
      <c r="JSE75" s="615"/>
      <c r="JSF75" s="1420"/>
      <c r="JSG75" s="1420"/>
      <c r="JSH75" s="1420"/>
      <c r="JSI75" s="868"/>
      <c r="JSJ75" s="615"/>
      <c r="JSK75" s="615"/>
      <c r="JSL75" s="615"/>
      <c r="JSM75" s="869"/>
      <c r="JSN75" s="615"/>
      <c r="JSO75" s="615"/>
      <c r="JSP75" s="615"/>
      <c r="JSQ75" s="615"/>
      <c r="JSR75" s="615"/>
      <c r="JSS75" s="615"/>
      <c r="JST75" s="615"/>
      <c r="JSU75" s="615"/>
      <c r="JSV75" s="615"/>
      <c r="JSW75" s="1420"/>
      <c r="JSX75" s="1420"/>
      <c r="JSY75" s="1420"/>
      <c r="JSZ75" s="868"/>
      <c r="JTA75" s="615"/>
      <c r="JTB75" s="615"/>
      <c r="JTC75" s="615"/>
      <c r="JTD75" s="869"/>
      <c r="JTE75" s="615"/>
      <c r="JTF75" s="615"/>
      <c r="JTG75" s="615"/>
      <c r="JTH75" s="615"/>
      <c r="JTI75" s="615"/>
      <c r="JTJ75" s="615"/>
      <c r="JTK75" s="615"/>
      <c r="JTL75" s="615"/>
      <c r="JTM75" s="615"/>
      <c r="JTN75" s="1420"/>
      <c r="JTO75" s="1420"/>
      <c r="JTP75" s="1420"/>
      <c r="JTQ75" s="868"/>
      <c r="JTR75" s="615"/>
      <c r="JTS75" s="615"/>
      <c r="JTT75" s="615"/>
      <c r="JTU75" s="869"/>
      <c r="JTV75" s="615"/>
      <c r="JTW75" s="615"/>
      <c r="JTX75" s="615"/>
      <c r="JTY75" s="615"/>
      <c r="JTZ75" s="615"/>
      <c r="JUA75" s="615"/>
      <c r="JUB75" s="615"/>
      <c r="JUC75" s="615"/>
      <c r="JUD75" s="615"/>
      <c r="JUE75" s="1420"/>
      <c r="JUF75" s="1420"/>
      <c r="JUG75" s="1420"/>
      <c r="JUH75" s="868"/>
      <c r="JUI75" s="615"/>
      <c r="JUJ75" s="615"/>
      <c r="JUK75" s="615"/>
      <c r="JUL75" s="869"/>
      <c r="JUM75" s="615"/>
      <c r="JUN75" s="615"/>
      <c r="JUO75" s="615"/>
      <c r="JUP75" s="615"/>
      <c r="JUQ75" s="615"/>
      <c r="JUR75" s="615"/>
      <c r="JUS75" s="615"/>
      <c r="JUT75" s="615"/>
      <c r="JUU75" s="615"/>
      <c r="JUV75" s="1420"/>
      <c r="JUW75" s="1420"/>
      <c r="JUX75" s="1420"/>
      <c r="JUY75" s="868"/>
      <c r="JUZ75" s="615"/>
      <c r="JVA75" s="615"/>
      <c r="JVB75" s="615"/>
      <c r="JVC75" s="869"/>
      <c r="JVD75" s="615"/>
      <c r="JVE75" s="615"/>
      <c r="JVF75" s="615"/>
      <c r="JVG75" s="615"/>
      <c r="JVH75" s="615"/>
      <c r="JVI75" s="615"/>
      <c r="JVJ75" s="615"/>
      <c r="JVK75" s="615"/>
      <c r="JVL75" s="615"/>
      <c r="JVM75" s="1420"/>
      <c r="JVN75" s="1420"/>
      <c r="JVO75" s="1420"/>
      <c r="JVP75" s="868"/>
      <c r="JVQ75" s="615"/>
      <c r="JVR75" s="615"/>
      <c r="JVS75" s="615"/>
      <c r="JVT75" s="869"/>
      <c r="JVU75" s="615"/>
      <c r="JVV75" s="615"/>
      <c r="JVW75" s="615"/>
      <c r="JVX75" s="615"/>
      <c r="JVY75" s="615"/>
      <c r="JVZ75" s="615"/>
      <c r="JWA75" s="615"/>
      <c r="JWB75" s="615"/>
      <c r="JWC75" s="615"/>
      <c r="JWD75" s="1420"/>
      <c r="JWE75" s="1420"/>
      <c r="JWF75" s="1420"/>
      <c r="JWG75" s="868"/>
      <c r="JWH75" s="615"/>
      <c r="JWI75" s="615"/>
      <c r="JWJ75" s="615"/>
      <c r="JWK75" s="869"/>
      <c r="JWL75" s="615"/>
      <c r="JWM75" s="615"/>
      <c r="JWN75" s="615"/>
      <c r="JWO75" s="615"/>
      <c r="JWP75" s="615"/>
      <c r="JWQ75" s="615"/>
      <c r="JWR75" s="615"/>
      <c r="JWS75" s="615"/>
      <c r="JWT75" s="615"/>
      <c r="JWU75" s="1420"/>
      <c r="JWV75" s="1420"/>
      <c r="JWW75" s="1420"/>
      <c r="JWX75" s="868"/>
      <c r="JWY75" s="615"/>
      <c r="JWZ75" s="615"/>
      <c r="JXA75" s="615"/>
      <c r="JXB75" s="869"/>
      <c r="JXC75" s="615"/>
      <c r="JXD75" s="615"/>
      <c r="JXE75" s="615"/>
      <c r="JXF75" s="615"/>
      <c r="JXG75" s="615"/>
      <c r="JXH75" s="615"/>
      <c r="JXI75" s="615"/>
      <c r="JXJ75" s="615"/>
      <c r="JXK75" s="615"/>
      <c r="JXL75" s="1420"/>
      <c r="JXM75" s="1420"/>
      <c r="JXN75" s="1420"/>
      <c r="JXO75" s="868"/>
      <c r="JXP75" s="615"/>
      <c r="JXQ75" s="615"/>
      <c r="JXR75" s="615"/>
      <c r="JXS75" s="869"/>
      <c r="JXT75" s="615"/>
      <c r="JXU75" s="615"/>
      <c r="JXV75" s="615"/>
      <c r="JXW75" s="615"/>
      <c r="JXX75" s="615"/>
      <c r="JXY75" s="615"/>
      <c r="JXZ75" s="615"/>
      <c r="JYA75" s="615"/>
      <c r="JYB75" s="615"/>
      <c r="JYC75" s="1420"/>
      <c r="JYD75" s="1420"/>
      <c r="JYE75" s="1420"/>
      <c r="JYF75" s="868"/>
      <c r="JYG75" s="615"/>
      <c r="JYH75" s="615"/>
      <c r="JYI75" s="615"/>
      <c r="JYJ75" s="869"/>
      <c r="JYK75" s="615"/>
      <c r="JYL75" s="615"/>
      <c r="JYM75" s="615"/>
      <c r="JYN75" s="615"/>
      <c r="JYO75" s="615"/>
      <c r="JYP75" s="615"/>
      <c r="JYQ75" s="615"/>
      <c r="JYR75" s="615"/>
      <c r="JYS75" s="615"/>
      <c r="JYT75" s="1420"/>
      <c r="JYU75" s="1420"/>
      <c r="JYV75" s="1420"/>
      <c r="JYW75" s="868"/>
      <c r="JYX75" s="615"/>
      <c r="JYY75" s="615"/>
      <c r="JYZ75" s="615"/>
      <c r="JZA75" s="869"/>
      <c r="JZB75" s="615"/>
      <c r="JZC75" s="615"/>
      <c r="JZD75" s="615"/>
      <c r="JZE75" s="615"/>
      <c r="JZF75" s="615"/>
      <c r="JZG75" s="615"/>
      <c r="JZH75" s="615"/>
      <c r="JZI75" s="615"/>
      <c r="JZJ75" s="615"/>
      <c r="JZK75" s="1420"/>
      <c r="JZL75" s="1420"/>
      <c r="JZM75" s="1420"/>
      <c r="JZN75" s="868"/>
      <c r="JZO75" s="615"/>
      <c r="JZP75" s="615"/>
      <c r="JZQ75" s="615"/>
      <c r="JZR75" s="869"/>
      <c r="JZS75" s="615"/>
      <c r="JZT75" s="615"/>
      <c r="JZU75" s="615"/>
      <c r="JZV75" s="615"/>
      <c r="JZW75" s="615"/>
      <c r="JZX75" s="615"/>
      <c r="JZY75" s="615"/>
      <c r="JZZ75" s="615"/>
      <c r="KAA75" s="615"/>
      <c r="KAB75" s="1420"/>
      <c r="KAC75" s="1420"/>
      <c r="KAD75" s="1420"/>
      <c r="KAE75" s="868"/>
      <c r="KAF75" s="615"/>
      <c r="KAG75" s="615"/>
      <c r="KAH75" s="615"/>
      <c r="KAI75" s="869"/>
      <c r="KAJ75" s="615"/>
      <c r="KAK75" s="615"/>
      <c r="KAL75" s="615"/>
      <c r="KAM75" s="615"/>
      <c r="KAN75" s="615"/>
      <c r="KAO75" s="615"/>
      <c r="KAP75" s="615"/>
      <c r="KAQ75" s="615"/>
      <c r="KAR75" s="615"/>
      <c r="KAS75" s="1420"/>
      <c r="KAT75" s="1420"/>
      <c r="KAU75" s="1420"/>
      <c r="KAV75" s="868"/>
      <c r="KAW75" s="615"/>
      <c r="KAX75" s="615"/>
      <c r="KAY75" s="615"/>
      <c r="KAZ75" s="869"/>
      <c r="KBA75" s="615"/>
      <c r="KBB75" s="615"/>
      <c r="KBC75" s="615"/>
      <c r="KBD75" s="615"/>
      <c r="KBE75" s="615"/>
      <c r="KBF75" s="615"/>
      <c r="KBG75" s="615"/>
      <c r="KBH75" s="615"/>
      <c r="KBI75" s="615"/>
      <c r="KBJ75" s="1420"/>
      <c r="KBK75" s="1420"/>
      <c r="KBL75" s="1420"/>
      <c r="KBM75" s="868"/>
      <c r="KBN75" s="615"/>
      <c r="KBO75" s="615"/>
      <c r="KBP75" s="615"/>
      <c r="KBQ75" s="869"/>
      <c r="KBR75" s="615"/>
      <c r="KBS75" s="615"/>
      <c r="KBT75" s="615"/>
      <c r="KBU75" s="615"/>
      <c r="KBV75" s="615"/>
      <c r="KBW75" s="615"/>
      <c r="KBX75" s="615"/>
      <c r="KBY75" s="615"/>
      <c r="KBZ75" s="615"/>
      <c r="KCA75" s="1420"/>
      <c r="KCB75" s="1420"/>
      <c r="KCC75" s="1420"/>
      <c r="KCD75" s="868"/>
      <c r="KCE75" s="615"/>
      <c r="KCF75" s="615"/>
      <c r="KCG75" s="615"/>
      <c r="KCH75" s="869"/>
      <c r="KCI75" s="615"/>
      <c r="KCJ75" s="615"/>
      <c r="KCK75" s="615"/>
      <c r="KCL75" s="615"/>
      <c r="KCM75" s="615"/>
      <c r="KCN75" s="615"/>
      <c r="KCO75" s="615"/>
      <c r="KCP75" s="615"/>
      <c r="KCQ75" s="615"/>
      <c r="KCR75" s="1420"/>
      <c r="KCS75" s="1420"/>
      <c r="KCT75" s="1420"/>
      <c r="KCU75" s="868"/>
      <c r="KCV75" s="615"/>
      <c r="KCW75" s="615"/>
      <c r="KCX75" s="615"/>
      <c r="KCY75" s="869"/>
      <c r="KCZ75" s="615"/>
      <c r="KDA75" s="615"/>
      <c r="KDB75" s="615"/>
      <c r="KDC75" s="615"/>
      <c r="KDD75" s="615"/>
      <c r="KDE75" s="615"/>
      <c r="KDF75" s="615"/>
      <c r="KDG75" s="615"/>
      <c r="KDH75" s="615"/>
      <c r="KDI75" s="1420"/>
      <c r="KDJ75" s="1420"/>
      <c r="KDK75" s="1420"/>
      <c r="KDL75" s="868"/>
      <c r="KDM75" s="615"/>
      <c r="KDN75" s="615"/>
      <c r="KDO75" s="615"/>
      <c r="KDP75" s="869"/>
      <c r="KDQ75" s="615"/>
      <c r="KDR75" s="615"/>
      <c r="KDS75" s="615"/>
      <c r="KDT75" s="615"/>
      <c r="KDU75" s="615"/>
      <c r="KDV75" s="615"/>
      <c r="KDW75" s="615"/>
      <c r="KDX75" s="615"/>
      <c r="KDY75" s="615"/>
      <c r="KDZ75" s="1420"/>
      <c r="KEA75" s="1420"/>
      <c r="KEB75" s="1420"/>
      <c r="KEC75" s="868"/>
      <c r="KED75" s="615"/>
      <c r="KEE75" s="615"/>
      <c r="KEF75" s="615"/>
      <c r="KEG75" s="869"/>
      <c r="KEH75" s="615"/>
      <c r="KEI75" s="615"/>
      <c r="KEJ75" s="615"/>
      <c r="KEK75" s="615"/>
      <c r="KEL75" s="615"/>
      <c r="KEM75" s="615"/>
      <c r="KEN75" s="615"/>
      <c r="KEO75" s="615"/>
      <c r="KEP75" s="615"/>
      <c r="KEQ75" s="1420"/>
      <c r="KER75" s="1420"/>
      <c r="KES75" s="1420"/>
      <c r="KET75" s="868"/>
      <c r="KEU75" s="615"/>
      <c r="KEV75" s="615"/>
      <c r="KEW75" s="615"/>
      <c r="KEX75" s="869"/>
      <c r="KEY75" s="615"/>
      <c r="KEZ75" s="615"/>
      <c r="KFA75" s="615"/>
      <c r="KFB75" s="615"/>
      <c r="KFC75" s="615"/>
      <c r="KFD75" s="615"/>
      <c r="KFE75" s="615"/>
      <c r="KFF75" s="615"/>
      <c r="KFG75" s="615"/>
      <c r="KFH75" s="1420"/>
      <c r="KFI75" s="1420"/>
      <c r="KFJ75" s="1420"/>
      <c r="KFK75" s="868"/>
      <c r="KFL75" s="615"/>
      <c r="KFM75" s="615"/>
      <c r="KFN75" s="615"/>
      <c r="KFO75" s="869"/>
      <c r="KFP75" s="615"/>
      <c r="KFQ75" s="615"/>
      <c r="KFR75" s="615"/>
      <c r="KFS75" s="615"/>
      <c r="KFT75" s="615"/>
      <c r="KFU75" s="615"/>
      <c r="KFV75" s="615"/>
      <c r="KFW75" s="615"/>
      <c r="KFX75" s="615"/>
      <c r="KFY75" s="1420"/>
      <c r="KFZ75" s="1420"/>
      <c r="KGA75" s="1420"/>
      <c r="KGB75" s="868"/>
      <c r="KGC75" s="615"/>
      <c r="KGD75" s="615"/>
      <c r="KGE75" s="615"/>
      <c r="KGF75" s="869"/>
      <c r="KGG75" s="615"/>
      <c r="KGH75" s="615"/>
      <c r="KGI75" s="615"/>
      <c r="KGJ75" s="615"/>
      <c r="KGK75" s="615"/>
      <c r="KGL75" s="615"/>
      <c r="KGM75" s="615"/>
      <c r="KGN75" s="615"/>
      <c r="KGO75" s="615"/>
      <c r="KGP75" s="1420"/>
      <c r="KGQ75" s="1420"/>
      <c r="KGR75" s="1420"/>
      <c r="KGS75" s="868"/>
      <c r="KGT75" s="615"/>
      <c r="KGU75" s="615"/>
      <c r="KGV75" s="615"/>
      <c r="KGW75" s="869"/>
      <c r="KGX75" s="615"/>
      <c r="KGY75" s="615"/>
      <c r="KGZ75" s="615"/>
      <c r="KHA75" s="615"/>
      <c r="KHB75" s="615"/>
      <c r="KHC75" s="615"/>
      <c r="KHD75" s="615"/>
      <c r="KHE75" s="615"/>
      <c r="KHF75" s="615"/>
      <c r="KHG75" s="1420"/>
      <c r="KHH75" s="1420"/>
      <c r="KHI75" s="1420"/>
      <c r="KHJ75" s="868"/>
      <c r="KHK75" s="615"/>
      <c r="KHL75" s="615"/>
      <c r="KHM75" s="615"/>
      <c r="KHN75" s="869"/>
      <c r="KHO75" s="615"/>
      <c r="KHP75" s="615"/>
      <c r="KHQ75" s="615"/>
      <c r="KHR75" s="615"/>
      <c r="KHS75" s="615"/>
      <c r="KHT75" s="615"/>
      <c r="KHU75" s="615"/>
      <c r="KHV75" s="615"/>
      <c r="KHW75" s="615"/>
      <c r="KHX75" s="1420"/>
      <c r="KHY75" s="1420"/>
      <c r="KHZ75" s="1420"/>
      <c r="KIA75" s="868"/>
      <c r="KIB75" s="615"/>
      <c r="KIC75" s="615"/>
      <c r="KID75" s="615"/>
      <c r="KIE75" s="869"/>
      <c r="KIF75" s="615"/>
      <c r="KIG75" s="615"/>
      <c r="KIH75" s="615"/>
      <c r="KII75" s="615"/>
      <c r="KIJ75" s="615"/>
      <c r="KIK75" s="615"/>
      <c r="KIL75" s="615"/>
      <c r="KIM75" s="615"/>
      <c r="KIN75" s="615"/>
      <c r="KIO75" s="1420"/>
      <c r="KIP75" s="1420"/>
      <c r="KIQ75" s="1420"/>
      <c r="KIR75" s="868"/>
      <c r="KIS75" s="615"/>
      <c r="KIT75" s="615"/>
      <c r="KIU75" s="615"/>
      <c r="KIV75" s="869"/>
      <c r="KIW75" s="615"/>
      <c r="KIX75" s="615"/>
      <c r="KIY75" s="615"/>
      <c r="KIZ75" s="615"/>
      <c r="KJA75" s="615"/>
      <c r="KJB75" s="615"/>
      <c r="KJC75" s="615"/>
      <c r="KJD75" s="615"/>
      <c r="KJE75" s="615"/>
      <c r="KJF75" s="1420"/>
      <c r="KJG75" s="1420"/>
      <c r="KJH75" s="1420"/>
      <c r="KJI75" s="868"/>
      <c r="KJJ75" s="615"/>
      <c r="KJK75" s="615"/>
      <c r="KJL75" s="615"/>
      <c r="KJM75" s="869"/>
      <c r="KJN75" s="615"/>
      <c r="KJO75" s="615"/>
      <c r="KJP75" s="615"/>
      <c r="KJQ75" s="615"/>
      <c r="KJR75" s="615"/>
      <c r="KJS75" s="615"/>
      <c r="KJT75" s="615"/>
      <c r="KJU75" s="615"/>
      <c r="KJV75" s="615"/>
      <c r="KJW75" s="1420"/>
      <c r="KJX75" s="1420"/>
      <c r="KJY75" s="1420"/>
      <c r="KJZ75" s="868"/>
      <c r="KKA75" s="615"/>
      <c r="KKB75" s="615"/>
      <c r="KKC75" s="615"/>
      <c r="KKD75" s="869"/>
      <c r="KKE75" s="615"/>
      <c r="KKF75" s="615"/>
      <c r="KKG75" s="615"/>
      <c r="KKH75" s="615"/>
      <c r="KKI75" s="615"/>
      <c r="KKJ75" s="615"/>
      <c r="KKK75" s="615"/>
      <c r="KKL75" s="615"/>
      <c r="KKM75" s="615"/>
      <c r="KKN75" s="1420"/>
      <c r="KKO75" s="1420"/>
      <c r="KKP75" s="1420"/>
      <c r="KKQ75" s="868"/>
      <c r="KKR75" s="615"/>
      <c r="KKS75" s="615"/>
      <c r="KKT75" s="615"/>
      <c r="KKU75" s="869"/>
      <c r="KKV75" s="615"/>
      <c r="KKW75" s="615"/>
      <c r="KKX75" s="615"/>
      <c r="KKY75" s="615"/>
      <c r="KKZ75" s="615"/>
      <c r="KLA75" s="615"/>
      <c r="KLB75" s="615"/>
      <c r="KLC75" s="615"/>
      <c r="KLD75" s="615"/>
      <c r="KLE75" s="1420"/>
      <c r="KLF75" s="1420"/>
      <c r="KLG75" s="1420"/>
      <c r="KLH75" s="868"/>
      <c r="KLI75" s="615"/>
      <c r="KLJ75" s="615"/>
      <c r="KLK75" s="615"/>
      <c r="KLL75" s="869"/>
      <c r="KLM75" s="615"/>
      <c r="KLN75" s="615"/>
      <c r="KLO75" s="615"/>
      <c r="KLP75" s="615"/>
      <c r="KLQ75" s="615"/>
      <c r="KLR75" s="615"/>
      <c r="KLS75" s="615"/>
      <c r="KLT75" s="615"/>
      <c r="KLU75" s="615"/>
      <c r="KLV75" s="1420"/>
      <c r="KLW75" s="1420"/>
      <c r="KLX75" s="1420"/>
      <c r="KLY75" s="868"/>
      <c r="KLZ75" s="615"/>
      <c r="KMA75" s="615"/>
      <c r="KMB75" s="615"/>
      <c r="KMC75" s="869"/>
      <c r="KMD75" s="615"/>
      <c r="KME75" s="615"/>
      <c r="KMF75" s="615"/>
      <c r="KMG75" s="615"/>
      <c r="KMH75" s="615"/>
      <c r="KMI75" s="615"/>
      <c r="KMJ75" s="615"/>
      <c r="KMK75" s="615"/>
      <c r="KML75" s="615"/>
      <c r="KMM75" s="1420"/>
      <c r="KMN75" s="1420"/>
      <c r="KMO75" s="1420"/>
      <c r="KMP75" s="868"/>
      <c r="KMQ75" s="615"/>
      <c r="KMR75" s="615"/>
      <c r="KMS75" s="615"/>
      <c r="KMT75" s="869"/>
      <c r="KMU75" s="615"/>
      <c r="KMV75" s="615"/>
      <c r="KMW75" s="615"/>
      <c r="KMX75" s="615"/>
      <c r="KMY75" s="615"/>
      <c r="KMZ75" s="615"/>
      <c r="KNA75" s="615"/>
      <c r="KNB75" s="615"/>
      <c r="KNC75" s="615"/>
      <c r="KND75" s="1420"/>
      <c r="KNE75" s="1420"/>
      <c r="KNF75" s="1420"/>
      <c r="KNG75" s="868"/>
      <c r="KNH75" s="615"/>
      <c r="KNI75" s="615"/>
      <c r="KNJ75" s="615"/>
      <c r="KNK75" s="869"/>
      <c r="KNL75" s="615"/>
      <c r="KNM75" s="615"/>
      <c r="KNN75" s="615"/>
      <c r="KNO75" s="615"/>
      <c r="KNP75" s="615"/>
      <c r="KNQ75" s="615"/>
      <c r="KNR75" s="615"/>
      <c r="KNS75" s="615"/>
      <c r="KNT75" s="615"/>
      <c r="KNU75" s="1420"/>
      <c r="KNV75" s="1420"/>
      <c r="KNW75" s="1420"/>
      <c r="KNX75" s="868"/>
      <c r="KNY75" s="615"/>
      <c r="KNZ75" s="615"/>
      <c r="KOA75" s="615"/>
      <c r="KOB75" s="869"/>
      <c r="KOC75" s="615"/>
      <c r="KOD75" s="615"/>
      <c r="KOE75" s="615"/>
      <c r="KOF75" s="615"/>
      <c r="KOG75" s="615"/>
      <c r="KOH75" s="615"/>
      <c r="KOI75" s="615"/>
      <c r="KOJ75" s="615"/>
      <c r="KOK75" s="615"/>
      <c r="KOL75" s="1420"/>
      <c r="KOM75" s="1420"/>
      <c r="KON75" s="1420"/>
      <c r="KOO75" s="868"/>
      <c r="KOP75" s="615"/>
      <c r="KOQ75" s="615"/>
      <c r="KOR75" s="615"/>
      <c r="KOS75" s="869"/>
      <c r="KOT75" s="615"/>
      <c r="KOU75" s="615"/>
      <c r="KOV75" s="615"/>
      <c r="KOW75" s="615"/>
      <c r="KOX75" s="615"/>
      <c r="KOY75" s="615"/>
      <c r="KOZ75" s="615"/>
      <c r="KPA75" s="615"/>
      <c r="KPB75" s="615"/>
      <c r="KPC75" s="1420"/>
      <c r="KPD75" s="1420"/>
      <c r="KPE75" s="1420"/>
      <c r="KPF75" s="868"/>
      <c r="KPG75" s="615"/>
      <c r="KPH75" s="615"/>
      <c r="KPI75" s="615"/>
      <c r="KPJ75" s="869"/>
      <c r="KPK75" s="615"/>
      <c r="KPL75" s="615"/>
      <c r="KPM75" s="615"/>
      <c r="KPN75" s="615"/>
      <c r="KPO75" s="615"/>
      <c r="KPP75" s="615"/>
      <c r="KPQ75" s="615"/>
      <c r="KPR75" s="615"/>
      <c r="KPS75" s="615"/>
      <c r="KPT75" s="1420"/>
      <c r="KPU75" s="1420"/>
      <c r="KPV75" s="1420"/>
      <c r="KPW75" s="868"/>
      <c r="KPX75" s="615"/>
      <c r="KPY75" s="615"/>
      <c r="KPZ75" s="615"/>
      <c r="KQA75" s="869"/>
      <c r="KQB75" s="615"/>
      <c r="KQC75" s="615"/>
      <c r="KQD75" s="615"/>
      <c r="KQE75" s="615"/>
      <c r="KQF75" s="615"/>
      <c r="KQG75" s="615"/>
      <c r="KQH75" s="615"/>
      <c r="KQI75" s="615"/>
      <c r="KQJ75" s="615"/>
      <c r="KQK75" s="1420"/>
      <c r="KQL75" s="1420"/>
      <c r="KQM75" s="1420"/>
      <c r="KQN75" s="868"/>
      <c r="KQO75" s="615"/>
      <c r="KQP75" s="615"/>
      <c r="KQQ75" s="615"/>
      <c r="KQR75" s="869"/>
      <c r="KQS75" s="615"/>
      <c r="KQT75" s="615"/>
      <c r="KQU75" s="615"/>
      <c r="KQV75" s="615"/>
      <c r="KQW75" s="615"/>
      <c r="KQX75" s="615"/>
      <c r="KQY75" s="615"/>
      <c r="KQZ75" s="615"/>
      <c r="KRA75" s="615"/>
      <c r="KRB75" s="1420"/>
      <c r="KRC75" s="1420"/>
      <c r="KRD75" s="1420"/>
      <c r="KRE75" s="868"/>
      <c r="KRF75" s="615"/>
      <c r="KRG75" s="615"/>
      <c r="KRH75" s="615"/>
      <c r="KRI75" s="869"/>
      <c r="KRJ75" s="615"/>
      <c r="KRK75" s="615"/>
      <c r="KRL75" s="615"/>
      <c r="KRM75" s="615"/>
      <c r="KRN75" s="615"/>
      <c r="KRO75" s="615"/>
      <c r="KRP75" s="615"/>
      <c r="KRQ75" s="615"/>
      <c r="KRR75" s="615"/>
      <c r="KRS75" s="1420"/>
      <c r="KRT75" s="1420"/>
      <c r="KRU75" s="1420"/>
      <c r="KRV75" s="868"/>
      <c r="KRW75" s="615"/>
      <c r="KRX75" s="615"/>
      <c r="KRY75" s="615"/>
      <c r="KRZ75" s="869"/>
      <c r="KSA75" s="615"/>
      <c r="KSB75" s="615"/>
      <c r="KSC75" s="615"/>
      <c r="KSD75" s="615"/>
      <c r="KSE75" s="615"/>
      <c r="KSF75" s="615"/>
      <c r="KSG75" s="615"/>
      <c r="KSH75" s="615"/>
      <c r="KSI75" s="615"/>
      <c r="KSJ75" s="1420"/>
      <c r="KSK75" s="1420"/>
      <c r="KSL75" s="1420"/>
      <c r="KSM75" s="868"/>
      <c r="KSN75" s="615"/>
      <c r="KSO75" s="615"/>
      <c r="KSP75" s="615"/>
      <c r="KSQ75" s="869"/>
      <c r="KSR75" s="615"/>
      <c r="KSS75" s="615"/>
      <c r="KST75" s="615"/>
      <c r="KSU75" s="615"/>
      <c r="KSV75" s="615"/>
      <c r="KSW75" s="615"/>
      <c r="KSX75" s="615"/>
      <c r="KSY75" s="615"/>
      <c r="KSZ75" s="615"/>
      <c r="KTA75" s="1420"/>
      <c r="KTB75" s="1420"/>
      <c r="KTC75" s="1420"/>
      <c r="KTD75" s="868"/>
      <c r="KTE75" s="615"/>
      <c r="KTF75" s="615"/>
      <c r="KTG75" s="615"/>
      <c r="KTH75" s="869"/>
      <c r="KTI75" s="615"/>
      <c r="KTJ75" s="615"/>
      <c r="KTK75" s="615"/>
      <c r="KTL75" s="615"/>
      <c r="KTM75" s="615"/>
      <c r="KTN75" s="615"/>
      <c r="KTO75" s="615"/>
      <c r="KTP75" s="615"/>
      <c r="KTQ75" s="615"/>
      <c r="KTR75" s="1420"/>
      <c r="KTS75" s="1420"/>
      <c r="KTT75" s="1420"/>
      <c r="KTU75" s="868"/>
      <c r="KTV75" s="615"/>
      <c r="KTW75" s="615"/>
      <c r="KTX75" s="615"/>
      <c r="KTY75" s="869"/>
      <c r="KTZ75" s="615"/>
      <c r="KUA75" s="615"/>
      <c r="KUB75" s="615"/>
      <c r="KUC75" s="615"/>
      <c r="KUD75" s="615"/>
      <c r="KUE75" s="615"/>
      <c r="KUF75" s="615"/>
      <c r="KUG75" s="615"/>
      <c r="KUH75" s="615"/>
      <c r="KUI75" s="1420"/>
      <c r="KUJ75" s="1420"/>
      <c r="KUK75" s="1420"/>
      <c r="KUL75" s="868"/>
      <c r="KUM75" s="615"/>
      <c r="KUN75" s="615"/>
      <c r="KUO75" s="615"/>
      <c r="KUP75" s="869"/>
      <c r="KUQ75" s="615"/>
      <c r="KUR75" s="615"/>
      <c r="KUS75" s="615"/>
      <c r="KUT75" s="615"/>
      <c r="KUU75" s="615"/>
      <c r="KUV75" s="615"/>
      <c r="KUW75" s="615"/>
      <c r="KUX75" s="615"/>
      <c r="KUY75" s="615"/>
      <c r="KUZ75" s="1420"/>
      <c r="KVA75" s="1420"/>
      <c r="KVB75" s="1420"/>
      <c r="KVC75" s="868"/>
      <c r="KVD75" s="615"/>
      <c r="KVE75" s="615"/>
      <c r="KVF75" s="615"/>
      <c r="KVG75" s="869"/>
      <c r="KVH75" s="615"/>
      <c r="KVI75" s="615"/>
      <c r="KVJ75" s="615"/>
      <c r="KVK75" s="615"/>
      <c r="KVL75" s="615"/>
      <c r="KVM75" s="615"/>
      <c r="KVN75" s="615"/>
      <c r="KVO75" s="615"/>
      <c r="KVP75" s="615"/>
      <c r="KVQ75" s="1420"/>
      <c r="KVR75" s="1420"/>
      <c r="KVS75" s="1420"/>
      <c r="KVT75" s="868"/>
      <c r="KVU75" s="615"/>
      <c r="KVV75" s="615"/>
      <c r="KVW75" s="615"/>
      <c r="KVX75" s="869"/>
      <c r="KVY75" s="615"/>
      <c r="KVZ75" s="615"/>
      <c r="KWA75" s="615"/>
      <c r="KWB75" s="615"/>
      <c r="KWC75" s="615"/>
      <c r="KWD75" s="615"/>
      <c r="KWE75" s="615"/>
      <c r="KWF75" s="615"/>
      <c r="KWG75" s="615"/>
      <c r="KWH75" s="1420"/>
      <c r="KWI75" s="1420"/>
      <c r="KWJ75" s="1420"/>
      <c r="KWK75" s="868"/>
      <c r="KWL75" s="615"/>
      <c r="KWM75" s="615"/>
      <c r="KWN75" s="615"/>
      <c r="KWO75" s="869"/>
      <c r="KWP75" s="615"/>
      <c r="KWQ75" s="615"/>
      <c r="KWR75" s="615"/>
      <c r="KWS75" s="615"/>
      <c r="KWT75" s="615"/>
      <c r="KWU75" s="615"/>
      <c r="KWV75" s="615"/>
      <c r="KWW75" s="615"/>
      <c r="KWX75" s="615"/>
      <c r="KWY75" s="1420"/>
      <c r="KWZ75" s="1420"/>
      <c r="KXA75" s="1420"/>
      <c r="KXB75" s="868"/>
      <c r="KXC75" s="615"/>
      <c r="KXD75" s="615"/>
      <c r="KXE75" s="615"/>
      <c r="KXF75" s="869"/>
      <c r="KXG75" s="615"/>
      <c r="KXH75" s="615"/>
      <c r="KXI75" s="615"/>
      <c r="KXJ75" s="615"/>
      <c r="KXK75" s="615"/>
      <c r="KXL75" s="615"/>
      <c r="KXM75" s="615"/>
      <c r="KXN75" s="615"/>
      <c r="KXO75" s="615"/>
      <c r="KXP75" s="1420"/>
      <c r="KXQ75" s="1420"/>
      <c r="KXR75" s="1420"/>
      <c r="KXS75" s="868"/>
      <c r="KXT75" s="615"/>
      <c r="KXU75" s="615"/>
      <c r="KXV75" s="615"/>
      <c r="KXW75" s="869"/>
      <c r="KXX75" s="615"/>
      <c r="KXY75" s="615"/>
      <c r="KXZ75" s="615"/>
      <c r="KYA75" s="615"/>
      <c r="KYB75" s="615"/>
      <c r="KYC75" s="615"/>
      <c r="KYD75" s="615"/>
      <c r="KYE75" s="615"/>
      <c r="KYF75" s="615"/>
      <c r="KYG75" s="1420"/>
      <c r="KYH75" s="1420"/>
      <c r="KYI75" s="1420"/>
      <c r="KYJ75" s="868"/>
      <c r="KYK75" s="615"/>
      <c r="KYL75" s="615"/>
      <c r="KYM75" s="615"/>
      <c r="KYN75" s="869"/>
      <c r="KYO75" s="615"/>
      <c r="KYP75" s="615"/>
      <c r="KYQ75" s="615"/>
      <c r="KYR75" s="615"/>
      <c r="KYS75" s="615"/>
      <c r="KYT75" s="615"/>
      <c r="KYU75" s="615"/>
      <c r="KYV75" s="615"/>
      <c r="KYW75" s="615"/>
      <c r="KYX75" s="1420"/>
      <c r="KYY75" s="1420"/>
      <c r="KYZ75" s="1420"/>
      <c r="KZA75" s="868"/>
      <c r="KZB75" s="615"/>
      <c r="KZC75" s="615"/>
      <c r="KZD75" s="615"/>
      <c r="KZE75" s="869"/>
      <c r="KZF75" s="615"/>
      <c r="KZG75" s="615"/>
      <c r="KZH75" s="615"/>
      <c r="KZI75" s="615"/>
      <c r="KZJ75" s="615"/>
      <c r="KZK75" s="615"/>
      <c r="KZL75" s="615"/>
      <c r="KZM75" s="615"/>
      <c r="KZN75" s="615"/>
      <c r="KZO75" s="1420"/>
      <c r="KZP75" s="1420"/>
      <c r="KZQ75" s="1420"/>
      <c r="KZR75" s="868"/>
      <c r="KZS75" s="615"/>
      <c r="KZT75" s="615"/>
      <c r="KZU75" s="615"/>
      <c r="KZV75" s="869"/>
      <c r="KZW75" s="615"/>
      <c r="KZX75" s="615"/>
      <c r="KZY75" s="615"/>
      <c r="KZZ75" s="615"/>
      <c r="LAA75" s="615"/>
      <c r="LAB75" s="615"/>
      <c r="LAC75" s="615"/>
      <c r="LAD75" s="615"/>
      <c r="LAE75" s="615"/>
      <c r="LAF75" s="1420"/>
      <c r="LAG75" s="1420"/>
      <c r="LAH75" s="1420"/>
      <c r="LAI75" s="868"/>
      <c r="LAJ75" s="615"/>
      <c r="LAK75" s="615"/>
      <c r="LAL75" s="615"/>
      <c r="LAM75" s="869"/>
      <c r="LAN75" s="615"/>
      <c r="LAO75" s="615"/>
      <c r="LAP75" s="615"/>
      <c r="LAQ75" s="615"/>
      <c r="LAR75" s="615"/>
      <c r="LAS75" s="615"/>
      <c r="LAT75" s="615"/>
      <c r="LAU75" s="615"/>
      <c r="LAV75" s="615"/>
      <c r="LAW75" s="1420"/>
      <c r="LAX75" s="1420"/>
      <c r="LAY75" s="1420"/>
      <c r="LAZ75" s="868"/>
      <c r="LBA75" s="615"/>
      <c r="LBB75" s="615"/>
      <c r="LBC75" s="615"/>
      <c r="LBD75" s="869"/>
      <c r="LBE75" s="615"/>
      <c r="LBF75" s="615"/>
      <c r="LBG75" s="615"/>
      <c r="LBH75" s="615"/>
      <c r="LBI75" s="615"/>
      <c r="LBJ75" s="615"/>
      <c r="LBK75" s="615"/>
      <c r="LBL75" s="615"/>
      <c r="LBM75" s="615"/>
      <c r="LBN75" s="1420"/>
      <c r="LBO75" s="1420"/>
      <c r="LBP75" s="1420"/>
      <c r="LBQ75" s="868"/>
      <c r="LBR75" s="615"/>
      <c r="LBS75" s="615"/>
      <c r="LBT75" s="615"/>
      <c r="LBU75" s="869"/>
      <c r="LBV75" s="615"/>
      <c r="LBW75" s="615"/>
      <c r="LBX75" s="615"/>
      <c r="LBY75" s="615"/>
      <c r="LBZ75" s="615"/>
      <c r="LCA75" s="615"/>
      <c r="LCB75" s="615"/>
      <c r="LCC75" s="615"/>
      <c r="LCD75" s="615"/>
      <c r="LCE75" s="1420"/>
      <c r="LCF75" s="1420"/>
      <c r="LCG75" s="1420"/>
      <c r="LCH75" s="868"/>
      <c r="LCI75" s="615"/>
      <c r="LCJ75" s="615"/>
      <c r="LCK75" s="615"/>
      <c r="LCL75" s="869"/>
      <c r="LCM75" s="615"/>
      <c r="LCN75" s="615"/>
      <c r="LCO75" s="615"/>
      <c r="LCP75" s="615"/>
      <c r="LCQ75" s="615"/>
      <c r="LCR75" s="615"/>
      <c r="LCS75" s="615"/>
      <c r="LCT75" s="615"/>
      <c r="LCU75" s="615"/>
      <c r="LCV75" s="1420"/>
      <c r="LCW75" s="1420"/>
      <c r="LCX75" s="1420"/>
      <c r="LCY75" s="868"/>
      <c r="LCZ75" s="615"/>
      <c r="LDA75" s="615"/>
      <c r="LDB75" s="615"/>
      <c r="LDC75" s="869"/>
      <c r="LDD75" s="615"/>
      <c r="LDE75" s="615"/>
      <c r="LDF75" s="615"/>
      <c r="LDG75" s="615"/>
      <c r="LDH75" s="615"/>
      <c r="LDI75" s="615"/>
      <c r="LDJ75" s="615"/>
      <c r="LDK75" s="615"/>
      <c r="LDL75" s="615"/>
      <c r="LDM75" s="1420"/>
      <c r="LDN75" s="1420"/>
      <c r="LDO75" s="1420"/>
      <c r="LDP75" s="868"/>
      <c r="LDQ75" s="615"/>
      <c r="LDR75" s="615"/>
      <c r="LDS75" s="615"/>
      <c r="LDT75" s="869"/>
      <c r="LDU75" s="615"/>
      <c r="LDV75" s="615"/>
      <c r="LDW75" s="615"/>
      <c r="LDX75" s="615"/>
      <c r="LDY75" s="615"/>
      <c r="LDZ75" s="615"/>
      <c r="LEA75" s="615"/>
      <c r="LEB75" s="615"/>
      <c r="LEC75" s="615"/>
      <c r="LED75" s="1420"/>
      <c r="LEE75" s="1420"/>
      <c r="LEF75" s="1420"/>
      <c r="LEG75" s="868"/>
      <c r="LEH75" s="615"/>
      <c r="LEI75" s="615"/>
      <c r="LEJ75" s="615"/>
      <c r="LEK75" s="869"/>
      <c r="LEL75" s="615"/>
      <c r="LEM75" s="615"/>
      <c r="LEN75" s="615"/>
      <c r="LEO75" s="615"/>
      <c r="LEP75" s="615"/>
      <c r="LEQ75" s="615"/>
      <c r="LER75" s="615"/>
      <c r="LES75" s="615"/>
      <c r="LET75" s="615"/>
      <c r="LEU75" s="1420"/>
      <c r="LEV75" s="1420"/>
      <c r="LEW75" s="1420"/>
      <c r="LEX75" s="868"/>
      <c r="LEY75" s="615"/>
      <c r="LEZ75" s="615"/>
      <c r="LFA75" s="615"/>
      <c r="LFB75" s="869"/>
      <c r="LFC75" s="615"/>
      <c r="LFD75" s="615"/>
      <c r="LFE75" s="615"/>
      <c r="LFF75" s="615"/>
      <c r="LFG75" s="615"/>
      <c r="LFH75" s="615"/>
      <c r="LFI75" s="615"/>
      <c r="LFJ75" s="615"/>
      <c r="LFK75" s="615"/>
      <c r="LFL75" s="1420"/>
      <c r="LFM75" s="1420"/>
      <c r="LFN75" s="1420"/>
      <c r="LFO75" s="868"/>
      <c r="LFP75" s="615"/>
      <c r="LFQ75" s="615"/>
      <c r="LFR75" s="615"/>
      <c r="LFS75" s="869"/>
      <c r="LFT75" s="615"/>
      <c r="LFU75" s="615"/>
      <c r="LFV75" s="615"/>
      <c r="LFW75" s="615"/>
      <c r="LFX75" s="615"/>
      <c r="LFY75" s="615"/>
      <c r="LFZ75" s="615"/>
      <c r="LGA75" s="615"/>
      <c r="LGB75" s="615"/>
      <c r="LGC75" s="1420"/>
      <c r="LGD75" s="1420"/>
      <c r="LGE75" s="1420"/>
      <c r="LGF75" s="868"/>
      <c r="LGG75" s="615"/>
      <c r="LGH75" s="615"/>
      <c r="LGI75" s="615"/>
      <c r="LGJ75" s="869"/>
      <c r="LGK75" s="615"/>
      <c r="LGL75" s="615"/>
      <c r="LGM75" s="615"/>
      <c r="LGN75" s="615"/>
      <c r="LGO75" s="615"/>
      <c r="LGP75" s="615"/>
      <c r="LGQ75" s="615"/>
      <c r="LGR75" s="615"/>
      <c r="LGS75" s="615"/>
      <c r="LGT75" s="1420"/>
      <c r="LGU75" s="1420"/>
      <c r="LGV75" s="1420"/>
      <c r="LGW75" s="868"/>
      <c r="LGX75" s="615"/>
      <c r="LGY75" s="615"/>
      <c r="LGZ75" s="615"/>
      <c r="LHA75" s="869"/>
      <c r="LHB75" s="615"/>
      <c r="LHC75" s="615"/>
      <c r="LHD75" s="615"/>
      <c r="LHE75" s="615"/>
      <c r="LHF75" s="615"/>
      <c r="LHG75" s="615"/>
      <c r="LHH75" s="615"/>
      <c r="LHI75" s="615"/>
      <c r="LHJ75" s="615"/>
      <c r="LHK75" s="1420"/>
      <c r="LHL75" s="1420"/>
      <c r="LHM75" s="1420"/>
      <c r="LHN75" s="868"/>
      <c r="LHO75" s="615"/>
      <c r="LHP75" s="615"/>
      <c r="LHQ75" s="615"/>
      <c r="LHR75" s="869"/>
      <c r="LHS75" s="615"/>
      <c r="LHT75" s="615"/>
      <c r="LHU75" s="615"/>
      <c r="LHV75" s="615"/>
      <c r="LHW75" s="615"/>
      <c r="LHX75" s="615"/>
      <c r="LHY75" s="615"/>
      <c r="LHZ75" s="615"/>
      <c r="LIA75" s="615"/>
      <c r="LIB75" s="1420"/>
      <c r="LIC75" s="1420"/>
      <c r="LID75" s="1420"/>
      <c r="LIE75" s="868"/>
      <c r="LIF75" s="615"/>
      <c r="LIG75" s="615"/>
      <c r="LIH75" s="615"/>
      <c r="LII75" s="869"/>
      <c r="LIJ75" s="615"/>
      <c r="LIK75" s="615"/>
      <c r="LIL75" s="615"/>
      <c r="LIM75" s="615"/>
      <c r="LIN75" s="615"/>
      <c r="LIO75" s="615"/>
      <c r="LIP75" s="615"/>
      <c r="LIQ75" s="615"/>
      <c r="LIR75" s="615"/>
      <c r="LIS75" s="1420"/>
      <c r="LIT75" s="1420"/>
      <c r="LIU75" s="1420"/>
      <c r="LIV75" s="868"/>
      <c r="LIW75" s="615"/>
      <c r="LIX75" s="615"/>
      <c r="LIY75" s="615"/>
      <c r="LIZ75" s="869"/>
      <c r="LJA75" s="615"/>
      <c r="LJB75" s="615"/>
      <c r="LJC75" s="615"/>
      <c r="LJD75" s="615"/>
      <c r="LJE75" s="615"/>
      <c r="LJF75" s="615"/>
      <c r="LJG75" s="615"/>
      <c r="LJH75" s="615"/>
      <c r="LJI75" s="615"/>
      <c r="LJJ75" s="1420"/>
      <c r="LJK75" s="1420"/>
      <c r="LJL75" s="1420"/>
      <c r="LJM75" s="868"/>
      <c r="LJN75" s="615"/>
      <c r="LJO75" s="615"/>
      <c r="LJP75" s="615"/>
      <c r="LJQ75" s="869"/>
      <c r="LJR75" s="615"/>
      <c r="LJS75" s="615"/>
      <c r="LJT75" s="615"/>
      <c r="LJU75" s="615"/>
      <c r="LJV75" s="615"/>
      <c r="LJW75" s="615"/>
      <c r="LJX75" s="615"/>
      <c r="LJY75" s="615"/>
      <c r="LJZ75" s="615"/>
      <c r="LKA75" s="1420"/>
      <c r="LKB75" s="1420"/>
      <c r="LKC75" s="1420"/>
      <c r="LKD75" s="868"/>
      <c r="LKE75" s="615"/>
      <c r="LKF75" s="615"/>
      <c r="LKG75" s="615"/>
      <c r="LKH75" s="869"/>
      <c r="LKI75" s="615"/>
      <c r="LKJ75" s="615"/>
      <c r="LKK75" s="615"/>
      <c r="LKL75" s="615"/>
      <c r="LKM75" s="615"/>
      <c r="LKN75" s="615"/>
      <c r="LKO75" s="615"/>
      <c r="LKP75" s="615"/>
      <c r="LKQ75" s="615"/>
      <c r="LKR75" s="1420"/>
      <c r="LKS75" s="1420"/>
      <c r="LKT75" s="1420"/>
      <c r="LKU75" s="868"/>
      <c r="LKV75" s="615"/>
      <c r="LKW75" s="615"/>
      <c r="LKX75" s="615"/>
      <c r="LKY75" s="869"/>
      <c r="LKZ75" s="615"/>
      <c r="LLA75" s="615"/>
      <c r="LLB75" s="615"/>
      <c r="LLC75" s="615"/>
      <c r="LLD75" s="615"/>
      <c r="LLE75" s="615"/>
      <c r="LLF75" s="615"/>
      <c r="LLG75" s="615"/>
      <c r="LLH75" s="615"/>
      <c r="LLI75" s="1420"/>
      <c r="LLJ75" s="1420"/>
      <c r="LLK75" s="1420"/>
      <c r="LLL75" s="868"/>
      <c r="LLM75" s="615"/>
      <c r="LLN75" s="615"/>
      <c r="LLO75" s="615"/>
      <c r="LLP75" s="869"/>
      <c r="LLQ75" s="615"/>
      <c r="LLR75" s="615"/>
      <c r="LLS75" s="615"/>
      <c r="LLT75" s="615"/>
      <c r="LLU75" s="615"/>
      <c r="LLV75" s="615"/>
      <c r="LLW75" s="615"/>
      <c r="LLX75" s="615"/>
      <c r="LLY75" s="615"/>
      <c r="LLZ75" s="1420"/>
      <c r="LMA75" s="1420"/>
      <c r="LMB75" s="1420"/>
      <c r="LMC75" s="868"/>
      <c r="LMD75" s="615"/>
      <c r="LME75" s="615"/>
      <c r="LMF75" s="615"/>
      <c r="LMG75" s="869"/>
      <c r="LMH75" s="615"/>
      <c r="LMI75" s="615"/>
      <c r="LMJ75" s="615"/>
      <c r="LMK75" s="615"/>
      <c r="LML75" s="615"/>
      <c r="LMM75" s="615"/>
      <c r="LMN75" s="615"/>
      <c r="LMO75" s="615"/>
      <c r="LMP75" s="615"/>
      <c r="LMQ75" s="1420"/>
      <c r="LMR75" s="1420"/>
      <c r="LMS75" s="1420"/>
      <c r="LMT75" s="868"/>
      <c r="LMU75" s="615"/>
      <c r="LMV75" s="615"/>
      <c r="LMW75" s="615"/>
      <c r="LMX75" s="869"/>
      <c r="LMY75" s="615"/>
      <c r="LMZ75" s="615"/>
      <c r="LNA75" s="615"/>
      <c r="LNB75" s="615"/>
      <c r="LNC75" s="615"/>
      <c r="LND75" s="615"/>
      <c r="LNE75" s="615"/>
      <c r="LNF75" s="615"/>
      <c r="LNG75" s="615"/>
      <c r="LNH75" s="1420"/>
      <c r="LNI75" s="1420"/>
      <c r="LNJ75" s="1420"/>
      <c r="LNK75" s="868"/>
      <c r="LNL75" s="615"/>
      <c r="LNM75" s="615"/>
      <c r="LNN75" s="615"/>
      <c r="LNO75" s="869"/>
      <c r="LNP75" s="615"/>
      <c r="LNQ75" s="615"/>
      <c r="LNR75" s="615"/>
      <c r="LNS75" s="615"/>
      <c r="LNT75" s="615"/>
      <c r="LNU75" s="615"/>
      <c r="LNV75" s="615"/>
      <c r="LNW75" s="615"/>
      <c r="LNX75" s="615"/>
      <c r="LNY75" s="1420"/>
      <c r="LNZ75" s="1420"/>
      <c r="LOA75" s="1420"/>
      <c r="LOB75" s="868"/>
      <c r="LOC75" s="615"/>
      <c r="LOD75" s="615"/>
      <c r="LOE75" s="615"/>
      <c r="LOF75" s="869"/>
      <c r="LOG75" s="615"/>
      <c r="LOH75" s="615"/>
      <c r="LOI75" s="615"/>
      <c r="LOJ75" s="615"/>
      <c r="LOK75" s="615"/>
      <c r="LOL75" s="615"/>
      <c r="LOM75" s="615"/>
      <c r="LON75" s="615"/>
      <c r="LOO75" s="615"/>
      <c r="LOP75" s="1420"/>
      <c r="LOQ75" s="1420"/>
      <c r="LOR75" s="1420"/>
      <c r="LOS75" s="868"/>
      <c r="LOT75" s="615"/>
      <c r="LOU75" s="615"/>
      <c r="LOV75" s="615"/>
      <c r="LOW75" s="869"/>
      <c r="LOX75" s="615"/>
      <c r="LOY75" s="615"/>
      <c r="LOZ75" s="615"/>
      <c r="LPA75" s="615"/>
      <c r="LPB75" s="615"/>
      <c r="LPC75" s="615"/>
      <c r="LPD75" s="615"/>
      <c r="LPE75" s="615"/>
      <c r="LPF75" s="615"/>
      <c r="LPG75" s="1420"/>
      <c r="LPH75" s="1420"/>
      <c r="LPI75" s="1420"/>
      <c r="LPJ75" s="868"/>
      <c r="LPK75" s="615"/>
      <c r="LPL75" s="615"/>
      <c r="LPM75" s="615"/>
      <c r="LPN75" s="869"/>
      <c r="LPO75" s="615"/>
      <c r="LPP75" s="615"/>
      <c r="LPQ75" s="615"/>
      <c r="LPR75" s="615"/>
      <c r="LPS75" s="615"/>
      <c r="LPT75" s="615"/>
      <c r="LPU75" s="615"/>
      <c r="LPV75" s="615"/>
      <c r="LPW75" s="615"/>
      <c r="LPX75" s="1420"/>
      <c r="LPY75" s="1420"/>
      <c r="LPZ75" s="1420"/>
      <c r="LQA75" s="868"/>
      <c r="LQB75" s="615"/>
      <c r="LQC75" s="615"/>
      <c r="LQD75" s="615"/>
      <c r="LQE75" s="869"/>
      <c r="LQF75" s="615"/>
      <c r="LQG75" s="615"/>
      <c r="LQH75" s="615"/>
      <c r="LQI75" s="615"/>
      <c r="LQJ75" s="615"/>
      <c r="LQK75" s="615"/>
      <c r="LQL75" s="615"/>
      <c r="LQM75" s="615"/>
      <c r="LQN75" s="615"/>
      <c r="LQO75" s="1420"/>
      <c r="LQP75" s="1420"/>
      <c r="LQQ75" s="1420"/>
      <c r="LQR75" s="868"/>
      <c r="LQS75" s="615"/>
      <c r="LQT75" s="615"/>
      <c r="LQU75" s="615"/>
      <c r="LQV75" s="869"/>
      <c r="LQW75" s="615"/>
      <c r="LQX75" s="615"/>
      <c r="LQY75" s="615"/>
      <c r="LQZ75" s="615"/>
      <c r="LRA75" s="615"/>
      <c r="LRB75" s="615"/>
      <c r="LRC75" s="615"/>
      <c r="LRD75" s="615"/>
      <c r="LRE75" s="615"/>
      <c r="LRF75" s="1420"/>
      <c r="LRG75" s="1420"/>
      <c r="LRH75" s="1420"/>
      <c r="LRI75" s="868"/>
      <c r="LRJ75" s="615"/>
      <c r="LRK75" s="615"/>
      <c r="LRL75" s="615"/>
      <c r="LRM75" s="869"/>
      <c r="LRN75" s="615"/>
      <c r="LRO75" s="615"/>
      <c r="LRP75" s="615"/>
      <c r="LRQ75" s="615"/>
      <c r="LRR75" s="615"/>
      <c r="LRS75" s="615"/>
      <c r="LRT75" s="615"/>
      <c r="LRU75" s="615"/>
      <c r="LRV75" s="615"/>
      <c r="LRW75" s="1420"/>
      <c r="LRX75" s="1420"/>
      <c r="LRY75" s="1420"/>
      <c r="LRZ75" s="868"/>
      <c r="LSA75" s="615"/>
      <c r="LSB75" s="615"/>
      <c r="LSC75" s="615"/>
      <c r="LSD75" s="869"/>
      <c r="LSE75" s="615"/>
      <c r="LSF75" s="615"/>
      <c r="LSG75" s="615"/>
      <c r="LSH75" s="615"/>
      <c r="LSI75" s="615"/>
      <c r="LSJ75" s="615"/>
      <c r="LSK75" s="615"/>
      <c r="LSL75" s="615"/>
      <c r="LSM75" s="615"/>
      <c r="LSN75" s="1420"/>
      <c r="LSO75" s="1420"/>
      <c r="LSP75" s="1420"/>
      <c r="LSQ75" s="868"/>
      <c r="LSR75" s="615"/>
      <c r="LSS75" s="615"/>
      <c r="LST75" s="615"/>
      <c r="LSU75" s="869"/>
      <c r="LSV75" s="615"/>
      <c r="LSW75" s="615"/>
      <c r="LSX75" s="615"/>
      <c r="LSY75" s="615"/>
      <c r="LSZ75" s="615"/>
      <c r="LTA75" s="615"/>
      <c r="LTB75" s="615"/>
      <c r="LTC75" s="615"/>
      <c r="LTD75" s="615"/>
      <c r="LTE75" s="1420"/>
      <c r="LTF75" s="1420"/>
      <c r="LTG75" s="1420"/>
      <c r="LTH75" s="868"/>
      <c r="LTI75" s="615"/>
      <c r="LTJ75" s="615"/>
      <c r="LTK75" s="615"/>
      <c r="LTL75" s="869"/>
      <c r="LTM75" s="615"/>
      <c r="LTN75" s="615"/>
      <c r="LTO75" s="615"/>
      <c r="LTP75" s="615"/>
      <c r="LTQ75" s="615"/>
      <c r="LTR75" s="615"/>
      <c r="LTS75" s="615"/>
      <c r="LTT75" s="615"/>
      <c r="LTU75" s="615"/>
      <c r="LTV75" s="1420"/>
      <c r="LTW75" s="1420"/>
      <c r="LTX75" s="1420"/>
      <c r="LTY75" s="868"/>
      <c r="LTZ75" s="615"/>
      <c r="LUA75" s="615"/>
      <c r="LUB75" s="615"/>
      <c r="LUC75" s="869"/>
      <c r="LUD75" s="615"/>
      <c r="LUE75" s="615"/>
      <c r="LUF75" s="615"/>
      <c r="LUG75" s="615"/>
      <c r="LUH75" s="615"/>
      <c r="LUI75" s="615"/>
      <c r="LUJ75" s="615"/>
      <c r="LUK75" s="615"/>
      <c r="LUL75" s="615"/>
      <c r="LUM75" s="1420"/>
      <c r="LUN75" s="1420"/>
      <c r="LUO75" s="1420"/>
      <c r="LUP75" s="868"/>
      <c r="LUQ75" s="615"/>
      <c r="LUR75" s="615"/>
      <c r="LUS75" s="615"/>
      <c r="LUT75" s="869"/>
      <c r="LUU75" s="615"/>
      <c r="LUV75" s="615"/>
      <c r="LUW75" s="615"/>
      <c r="LUX75" s="615"/>
      <c r="LUY75" s="615"/>
      <c r="LUZ75" s="615"/>
      <c r="LVA75" s="615"/>
      <c r="LVB75" s="615"/>
      <c r="LVC75" s="615"/>
      <c r="LVD75" s="1420"/>
      <c r="LVE75" s="1420"/>
      <c r="LVF75" s="1420"/>
      <c r="LVG75" s="868"/>
      <c r="LVH75" s="615"/>
      <c r="LVI75" s="615"/>
      <c r="LVJ75" s="615"/>
      <c r="LVK75" s="869"/>
      <c r="LVL75" s="615"/>
      <c r="LVM75" s="615"/>
      <c r="LVN75" s="615"/>
      <c r="LVO75" s="615"/>
      <c r="LVP75" s="615"/>
      <c r="LVQ75" s="615"/>
      <c r="LVR75" s="615"/>
      <c r="LVS75" s="615"/>
      <c r="LVT75" s="615"/>
      <c r="LVU75" s="1420"/>
      <c r="LVV75" s="1420"/>
      <c r="LVW75" s="1420"/>
      <c r="LVX75" s="868"/>
      <c r="LVY75" s="615"/>
      <c r="LVZ75" s="615"/>
      <c r="LWA75" s="615"/>
      <c r="LWB75" s="869"/>
      <c r="LWC75" s="615"/>
      <c r="LWD75" s="615"/>
      <c r="LWE75" s="615"/>
      <c r="LWF75" s="615"/>
      <c r="LWG75" s="615"/>
      <c r="LWH75" s="615"/>
      <c r="LWI75" s="615"/>
      <c r="LWJ75" s="615"/>
      <c r="LWK75" s="615"/>
      <c r="LWL75" s="1420"/>
      <c r="LWM75" s="1420"/>
      <c r="LWN75" s="1420"/>
      <c r="LWO75" s="868"/>
      <c r="LWP75" s="615"/>
      <c r="LWQ75" s="615"/>
      <c r="LWR75" s="615"/>
      <c r="LWS75" s="869"/>
      <c r="LWT75" s="615"/>
      <c r="LWU75" s="615"/>
      <c r="LWV75" s="615"/>
      <c r="LWW75" s="615"/>
      <c r="LWX75" s="615"/>
      <c r="LWY75" s="615"/>
      <c r="LWZ75" s="615"/>
      <c r="LXA75" s="615"/>
      <c r="LXB75" s="615"/>
      <c r="LXC75" s="1420"/>
      <c r="LXD75" s="1420"/>
      <c r="LXE75" s="1420"/>
      <c r="LXF75" s="868"/>
      <c r="LXG75" s="615"/>
      <c r="LXH75" s="615"/>
      <c r="LXI75" s="615"/>
      <c r="LXJ75" s="869"/>
      <c r="LXK75" s="615"/>
      <c r="LXL75" s="615"/>
      <c r="LXM75" s="615"/>
      <c r="LXN75" s="615"/>
      <c r="LXO75" s="615"/>
      <c r="LXP75" s="615"/>
      <c r="LXQ75" s="615"/>
      <c r="LXR75" s="615"/>
      <c r="LXS75" s="615"/>
      <c r="LXT75" s="1420"/>
      <c r="LXU75" s="1420"/>
      <c r="LXV75" s="1420"/>
      <c r="LXW75" s="868"/>
      <c r="LXX75" s="615"/>
      <c r="LXY75" s="615"/>
      <c r="LXZ75" s="615"/>
      <c r="LYA75" s="869"/>
      <c r="LYB75" s="615"/>
      <c r="LYC75" s="615"/>
      <c r="LYD75" s="615"/>
      <c r="LYE75" s="615"/>
      <c r="LYF75" s="615"/>
      <c r="LYG75" s="615"/>
      <c r="LYH75" s="615"/>
      <c r="LYI75" s="615"/>
      <c r="LYJ75" s="615"/>
      <c r="LYK75" s="1420"/>
      <c r="LYL75" s="1420"/>
      <c r="LYM75" s="1420"/>
      <c r="LYN75" s="868"/>
      <c r="LYO75" s="615"/>
      <c r="LYP75" s="615"/>
      <c r="LYQ75" s="615"/>
      <c r="LYR75" s="869"/>
      <c r="LYS75" s="615"/>
      <c r="LYT75" s="615"/>
      <c r="LYU75" s="615"/>
      <c r="LYV75" s="615"/>
      <c r="LYW75" s="615"/>
      <c r="LYX75" s="615"/>
      <c r="LYY75" s="615"/>
      <c r="LYZ75" s="615"/>
      <c r="LZA75" s="615"/>
      <c r="LZB75" s="1420"/>
      <c r="LZC75" s="1420"/>
      <c r="LZD75" s="1420"/>
      <c r="LZE75" s="868"/>
      <c r="LZF75" s="615"/>
      <c r="LZG75" s="615"/>
      <c r="LZH75" s="615"/>
      <c r="LZI75" s="869"/>
      <c r="LZJ75" s="615"/>
      <c r="LZK75" s="615"/>
      <c r="LZL75" s="615"/>
      <c r="LZM75" s="615"/>
      <c r="LZN75" s="615"/>
      <c r="LZO75" s="615"/>
      <c r="LZP75" s="615"/>
      <c r="LZQ75" s="615"/>
      <c r="LZR75" s="615"/>
      <c r="LZS75" s="1420"/>
      <c r="LZT75" s="1420"/>
      <c r="LZU75" s="1420"/>
      <c r="LZV75" s="868"/>
      <c r="LZW75" s="615"/>
      <c r="LZX75" s="615"/>
      <c r="LZY75" s="615"/>
      <c r="LZZ75" s="869"/>
      <c r="MAA75" s="615"/>
      <c r="MAB75" s="615"/>
      <c r="MAC75" s="615"/>
      <c r="MAD75" s="615"/>
      <c r="MAE75" s="615"/>
      <c r="MAF75" s="615"/>
      <c r="MAG75" s="615"/>
      <c r="MAH75" s="615"/>
      <c r="MAI75" s="615"/>
      <c r="MAJ75" s="1420"/>
      <c r="MAK75" s="1420"/>
      <c r="MAL75" s="1420"/>
      <c r="MAM75" s="868"/>
      <c r="MAN75" s="615"/>
      <c r="MAO75" s="615"/>
      <c r="MAP75" s="615"/>
      <c r="MAQ75" s="869"/>
      <c r="MAR75" s="615"/>
      <c r="MAS75" s="615"/>
      <c r="MAT75" s="615"/>
      <c r="MAU75" s="615"/>
      <c r="MAV75" s="615"/>
      <c r="MAW75" s="615"/>
      <c r="MAX75" s="615"/>
      <c r="MAY75" s="615"/>
      <c r="MAZ75" s="615"/>
      <c r="MBA75" s="1420"/>
      <c r="MBB75" s="1420"/>
      <c r="MBC75" s="1420"/>
      <c r="MBD75" s="868"/>
      <c r="MBE75" s="615"/>
      <c r="MBF75" s="615"/>
      <c r="MBG75" s="615"/>
      <c r="MBH75" s="869"/>
      <c r="MBI75" s="615"/>
      <c r="MBJ75" s="615"/>
      <c r="MBK75" s="615"/>
      <c r="MBL75" s="615"/>
      <c r="MBM75" s="615"/>
      <c r="MBN75" s="615"/>
      <c r="MBO75" s="615"/>
      <c r="MBP75" s="615"/>
      <c r="MBQ75" s="615"/>
      <c r="MBR75" s="1420"/>
      <c r="MBS75" s="1420"/>
      <c r="MBT75" s="1420"/>
      <c r="MBU75" s="868"/>
      <c r="MBV75" s="615"/>
      <c r="MBW75" s="615"/>
      <c r="MBX75" s="615"/>
      <c r="MBY75" s="869"/>
      <c r="MBZ75" s="615"/>
      <c r="MCA75" s="615"/>
      <c r="MCB75" s="615"/>
      <c r="MCC75" s="615"/>
      <c r="MCD75" s="615"/>
      <c r="MCE75" s="615"/>
      <c r="MCF75" s="615"/>
      <c r="MCG75" s="615"/>
      <c r="MCH75" s="615"/>
      <c r="MCI75" s="1420"/>
      <c r="MCJ75" s="1420"/>
      <c r="MCK75" s="1420"/>
      <c r="MCL75" s="868"/>
      <c r="MCM75" s="615"/>
      <c r="MCN75" s="615"/>
      <c r="MCO75" s="615"/>
      <c r="MCP75" s="869"/>
      <c r="MCQ75" s="615"/>
      <c r="MCR75" s="615"/>
      <c r="MCS75" s="615"/>
      <c r="MCT75" s="615"/>
      <c r="MCU75" s="615"/>
      <c r="MCV75" s="615"/>
      <c r="MCW75" s="615"/>
      <c r="MCX75" s="615"/>
      <c r="MCY75" s="615"/>
      <c r="MCZ75" s="1420"/>
      <c r="MDA75" s="1420"/>
      <c r="MDB75" s="1420"/>
      <c r="MDC75" s="868"/>
      <c r="MDD75" s="615"/>
      <c r="MDE75" s="615"/>
      <c r="MDF75" s="615"/>
      <c r="MDG75" s="869"/>
      <c r="MDH75" s="615"/>
      <c r="MDI75" s="615"/>
      <c r="MDJ75" s="615"/>
      <c r="MDK75" s="615"/>
      <c r="MDL75" s="615"/>
      <c r="MDM75" s="615"/>
      <c r="MDN75" s="615"/>
      <c r="MDO75" s="615"/>
      <c r="MDP75" s="615"/>
      <c r="MDQ75" s="1420"/>
      <c r="MDR75" s="1420"/>
      <c r="MDS75" s="1420"/>
      <c r="MDT75" s="868"/>
      <c r="MDU75" s="615"/>
      <c r="MDV75" s="615"/>
      <c r="MDW75" s="615"/>
      <c r="MDX75" s="869"/>
      <c r="MDY75" s="615"/>
      <c r="MDZ75" s="615"/>
      <c r="MEA75" s="615"/>
      <c r="MEB75" s="615"/>
      <c r="MEC75" s="615"/>
      <c r="MED75" s="615"/>
      <c r="MEE75" s="615"/>
      <c r="MEF75" s="615"/>
      <c r="MEG75" s="615"/>
      <c r="MEH75" s="1420"/>
      <c r="MEI75" s="1420"/>
      <c r="MEJ75" s="1420"/>
      <c r="MEK75" s="868"/>
      <c r="MEL75" s="615"/>
      <c r="MEM75" s="615"/>
      <c r="MEN75" s="615"/>
      <c r="MEO75" s="869"/>
      <c r="MEP75" s="615"/>
      <c r="MEQ75" s="615"/>
      <c r="MER75" s="615"/>
      <c r="MES75" s="615"/>
      <c r="MET75" s="615"/>
      <c r="MEU75" s="615"/>
      <c r="MEV75" s="615"/>
      <c r="MEW75" s="615"/>
      <c r="MEX75" s="615"/>
      <c r="MEY75" s="1420"/>
      <c r="MEZ75" s="1420"/>
      <c r="MFA75" s="1420"/>
      <c r="MFB75" s="868"/>
      <c r="MFC75" s="615"/>
      <c r="MFD75" s="615"/>
      <c r="MFE75" s="615"/>
      <c r="MFF75" s="869"/>
      <c r="MFG75" s="615"/>
      <c r="MFH75" s="615"/>
      <c r="MFI75" s="615"/>
      <c r="MFJ75" s="615"/>
      <c r="MFK75" s="615"/>
      <c r="MFL75" s="615"/>
      <c r="MFM75" s="615"/>
      <c r="MFN75" s="615"/>
      <c r="MFO75" s="615"/>
      <c r="MFP75" s="1420"/>
      <c r="MFQ75" s="1420"/>
      <c r="MFR75" s="1420"/>
      <c r="MFS75" s="868"/>
      <c r="MFT75" s="615"/>
      <c r="MFU75" s="615"/>
      <c r="MFV75" s="615"/>
      <c r="MFW75" s="869"/>
      <c r="MFX75" s="615"/>
      <c r="MFY75" s="615"/>
      <c r="MFZ75" s="615"/>
      <c r="MGA75" s="615"/>
      <c r="MGB75" s="615"/>
      <c r="MGC75" s="615"/>
      <c r="MGD75" s="615"/>
      <c r="MGE75" s="615"/>
      <c r="MGF75" s="615"/>
      <c r="MGG75" s="1420"/>
      <c r="MGH75" s="1420"/>
      <c r="MGI75" s="1420"/>
      <c r="MGJ75" s="868"/>
      <c r="MGK75" s="615"/>
      <c r="MGL75" s="615"/>
      <c r="MGM75" s="615"/>
      <c r="MGN75" s="869"/>
      <c r="MGO75" s="615"/>
      <c r="MGP75" s="615"/>
      <c r="MGQ75" s="615"/>
      <c r="MGR75" s="615"/>
      <c r="MGS75" s="615"/>
      <c r="MGT75" s="615"/>
      <c r="MGU75" s="615"/>
      <c r="MGV75" s="615"/>
      <c r="MGW75" s="615"/>
      <c r="MGX75" s="1420"/>
      <c r="MGY75" s="1420"/>
      <c r="MGZ75" s="1420"/>
      <c r="MHA75" s="868"/>
      <c r="MHB75" s="615"/>
      <c r="MHC75" s="615"/>
      <c r="MHD75" s="615"/>
      <c r="MHE75" s="869"/>
      <c r="MHF75" s="615"/>
      <c r="MHG75" s="615"/>
      <c r="MHH75" s="615"/>
      <c r="MHI75" s="615"/>
      <c r="MHJ75" s="615"/>
      <c r="MHK75" s="615"/>
      <c r="MHL75" s="615"/>
      <c r="MHM75" s="615"/>
      <c r="MHN75" s="615"/>
      <c r="MHO75" s="1420"/>
      <c r="MHP75" s="1420"/>
      <c r="MHQ75" s="1420"/>
      <c r="MHR75" s="868"/>
      <c r="MHS75" s="615"/>
      <c r="MHT75" s="615"/>
      <c r="MHU75" s="615"/>
      <c r="MHV75" s="869"/>
      <c r="MHW75" s="615"/>
      <c r="MHX75" s="615"/>
      <c r="MHY75" s="615"/>
      <c r="MHZ75" s="615"/>
      <c r="MIA75" s="615"/>
      <c r="MIB75" s="615"/>
      <c r="MIC75" s="615"/>
      <c r="MID75" s="615"/>
      <c r="MIE75" s="615"/>
      <c r="MIF75" s="1420"/>
      <c r="MIG75" s="1420"/>
      <c r="MIH75" s="1420"/>
      <c r="MII75" s="868"/>
      <c r="MIJ75" s="615"/>
      <c r="MIK75" s="615"/>
      <c r="MIL75" s="615"/>
      <c r="MIM75" s="869"/>
      <c r="MIN75" s="615"/>
      <c r="MIO75" s="615"/>
      <c r="MIP75" s="615"/>
      <c r="MIQ75" s="615"/>
      <c r="MIR75" s="615"/>
      <c r="MIS75" s="615"/>
      <c r="MIT75" s="615"/>
      <c r="MIU75" s="615"/>
      <c r="MIV75" s="615"/>
      <c r="MIW75" s="1420"/>
      <c r="MIX75" s="1420"/>
      <c r="MIY75" s="1420"/>
      <c r="MIZ75" s="868"/>
      <c r="MJA75" s="615"/>
      <c r="MJB75" s="615"/>
      <c r="MJC75" s="615"/>
      <c r="MJD75" s="869"/>
      <c r="MJE75" s="615"/>
      <c r="MJF75" s="615"/>
      <c r="MJG75" s="615"/>
      <c r="MJH75" s="615"/>
      <c r="MJI75" s="615"/>
      <c r="MJJ75" s="615"/>
      <c r="MJK75" s="615"/>
      <c r="MJL75" s="615"/>
      <c r="MJM75" s="615"/>
      <c r="MJN75" s="1420"/>
      <c r="MJO75" s="1420"/>
      <c r="MJP75" s="1420"/>
      <c r="MJQ75" s="868"/>
      <c r="MJR75" s="615"/>
      <c r="MJS75" s="615"/>
      <c r="MJT75" s="615"/>
      <c r="MJU75" s="869"/>
      <c r="MJV75" s="615"/>
      <c r="MJW75" s="615"/>
      <c r="MJX75" s="615"/>
      <c r="MJY75" s="615"/>
      <c r="MJZ75" s="615"/>
      <c r="MKA75" s="615"/>
      <c r="MKB75" s="615"/>
      <c r="MKC75" s="615"/>
      <c r="MKD75" s="615"/>
      <c r="MKE75" s="1420"/>
      <c r="MKF75" s="1420"/>
      <c r="MKG75" s="1420"/>
      <c r="MKH75" s="868"/>
      <c r="MKI75" s="615"/>
      <c r="MKJ75" s="615"/>
      <c r="MKK75" s="615"/>
      <c r="MKL75" s="869"/>
      <c r="MKM75" s="615"/>
      <c r="MKN75" s="615"/>
      <c r="MKO75" s="615"/>
      <c r="MKP75" s="615"/>
      <c r="MKQ75" s="615"/>
      <c r="MKR75" s="615"/>
      <c r="MKS75" s="615"/>
      <c r="MKT75" s="615"/>
      <c r="MKU75" s="615"/>
      <c r="MKV75" s="1420"/>
      <c r="MKW75" s="1420"/>
      <c r="MKX75" s="1420"/>
      <c r="MKY75" s="868"/>
      <c r="MKZ75" s="615"/>
      <c r="MLA75" s="615"/>
      <c r="MLB75" s="615"/>
      <c r="MLC75" s="869"/>
      <c r="MLD75" s="615"/>
      <c r="MLE75" s="615"/>
      <c r="MLF75" s="615"/>
      <c r="MLG75" s="615"/>
      <c r="MLH75" s="615"/>
      <c r="MLI75" s="615"/>
      <c r="MLJ75" s="615"/>
      <c r="MLK75" s="615"/>
      <c r="MLL75" s="615"/>
      <c r="MLM75" s="1420"/>
      <c r="MLN75" s="1420"/>
      <c r="MLO75" s="1420"/>
      <c r="MLP75" s="868"/>
      <c r="MLQ75" s="615"/>
      <c r="MLR75" s="615"/>
      <c r="MLS75" s="615"/>
      <c r="MLT75" s="869"/>
      <c r="MLU75" s="615"/>
      <c r="MLV75" s="615"/>
      <c r="MLW75" s="615"/>
      <c r="MLX75" s="615"/>
      <c r="MLY75" s="615"/>
      <c r="MLZ75" s="615"/>
      <c r="MMA75" s="615"/>
      <c r="MMB75" s="615"/>
      <c r="MMC75" s="615"/>
      <c r="MMD75" s="1420"/>
      <c r="MME75" s="1420"/>
      <c r="MMF75" s="1420"/>
      <c r="MMG75" s="868"/>
      <c r="MMH75" s="615"/>
      <c r="MMI75" s="615"/>
      <c r="MMJ75" s="615"/>
      <c r="MMK75" s="869"/>
      <c r="MML75" s="615"/>
      <c r="MMM75" s="615"/>
      <c r="MMN75" s="615"/>
      <c r="MMO75" s="615"/>
      <c r="MMP75" s="615"/>
      <c r="MMQ75" s="615"/>
      <c r="MMR75" s="615"/>
      <c r="MMS75" s="615"/>
      <c r="MMT75" s="615"/>
      <c r="MMU75" s="1420"/>
      <c r="MMV75" s="1420"/>
      <c r="MMW75" s="1420"/>
      <c r="MMX75" s="868"/>
      <c r="MMY75" s="615"/>
      <c r="MMZ75" s="615"/>
      <c r="MNA75" s="615"/>
      <c r="MNB75" s="869"/>
      <c r="MNC75" s="615"/>
      <c r="MND75" s="615"/>
      <c r="MNE75" s="615"/>
      <c r="MNF75" s="615"/>
      <c r="MNG75" s="615"/>
      <c r="MNH75" s="615"/>
      <c r="MNI75" s="615"/>
      <c r="MNJ75" s="615"/>
      <c r="MNK75" s="615"/>
      <c r="MNL75" s="1420"/>
      <c r="MNM75" s="1420"/>
      <c r="MNN75" s="1420"/>
      <c r="MNO75" s="868"/>
      <c r="MNP75" s="615"/>
      <c r="MNQ75" s="615"/>
      <c r="MNR75" s="615"/>
      <c r="MNS75" s="869"/>
      <c r="MNT75" s="615"/>
      <c r="MNU75" s="615"/>
      <c r="MNV75" s="615"/>
      <c r="MNW75" s="615"/>
      <c r="MNX75" s="615"/>
      <c r="MNY75" s="615"/>
      <c r="MNZ75" s="615"/>
      <c r="MOA75" s="615"/>
      <c r="MOB75" s="615"/>
      <c r="MOC75" s="1420"/>
      <c r="MOD75" s="1420"/>
      <c r="MOE75" s="1420"/>
      <c r="MOF75" s="868"/>
      <c r="MOG75" s="615"/>
      <c r="MOH75" s="615"/>
      <c r="MOI75" s="615"/>
      <c r="MOJ75" s="869"/>
      <c r="MOK75" s="615"/>
      <c r="MOL75" s="615"/>
      <c r="MOM75" s="615"/>
      <c r="MON75" s="615"/>
      <c r="MOO75" s="615"/>
      <c r="MOP75" s="615"/>
      <c r="MOQ75" s="615"/>
      <c r="MOR75" s="615"/>
      <c r="MOS75" s="615"/>
      <c r="MOT75" s="1420"/>
      <c r="MOU75" s="1420"/>
      <c r="MOV75" s="1420"/>
      <c r="MOW75" s="868"/>
      <c r="MOX75" s="615"/>
      <c r="MOY75" s="615"/>
      <c r="MOZ75" s="615"/>
      <c r="MPA75" s="869"/>
      <c r="MPB75" s="615"/>
      <c r="MPC75" s="615"/>
      <c r="MPD75" s="615"/>
      <c r="MPE75" s="615"/>
      <c r="MPF75" s="615"/>
      <c r="MPG75" s="615"/>
      <c r="MPH75" s="615"/>
      <c r="MPI75" s="615"/>
      <c r="MPJ75" s="615"/>
      <c r="MPK75" s="1420"/>
      <c r="MPL75" s="1420"/>
      <c r="MPM75" s="1420"/>
      <c r="MPN75" s="868"/>
      <c r="MPO75" s="615"/>
      <c r="MPP75" s="615"/>
      <c r="MPQ75" s="615"/>
      <c r="MPR75" s="869"/>
      <c r="MPS75" s="615"/>
      <c r="MPT75" s="615"/>
      <c r="MPU75" s="615"/>
      <c r="MPV75" s="615"/>
      <c r="MPW75" s="615"/>
      <c r="MPX75" s="615"/>
      <c r="MPY75" s="615"/>
      <c r="MPZ75" s="615"/>
      <c r="MQA75" s="615"/>
      <c r="MQB75" s="1420"/>
      <c r="MQC75" s="1420"/>
      <c r="MQD75" s="1420"/>
      <c r="MQE75" s="868"/>
      <c r="MQF75" s="615"/>
      <c r="MQG75" s="615"/>
      <c r="MQH75" s="615"/>
      <c r="MQI75" s="869"/>
      <c r="MQJ75" s="615"/>
      <c r="MQK75" s="615"/>
      <c r="MQL75" s="615"/>
      <c r="MQM75" s="615"/>
      <c r="MQN75" s="615"/>
      <c r="MQO75" s="615"/>
      <c r="MQP75" s="615"/>
      <c r="MQQ75" s="615"/>
      <c r="MQR75" s="615"/>
      <c r="MQS75" s="1420"/>
      <c r="MQT75" s="1420"/>
      <c r="MQU75" s="1420"/>
      <c r="MQV75" s="868"/>
      <c r="MQW75" s="615"/>
      <c r="MQX75" s="615"/>
      <c r="MQY75" s="615"/>
      <c r="MQZ75" s="869"/>
      <c r="MRA75" s="615"/>
      <c r="MRB75" s="615"/>
      <c r="MRC75" s="615"/>
      <c r="MRD75" s="615"/>
      <c r="MRE75" s="615"/>
      <c r="MRF75" s="615"/>
      <c r="MRG75" s="615"/>
      <c r="MRH75" s="615"/>
      <c r="MRI75" s="615"/>
      <c r="MRJ75" s="1420"/>
      <c r="MRK75" s="1420"/>
      <c r="MRL75" s="1420"/>
      <c r="MRM75" s="868"/>
      <c r="MRN75" s="615"/>
      <c r="MRO75" s="615"/>
      <c r="MRP75" s="615"/>
      <c r="MRQ75" s="869"/>
      <c r="MRR75" s="615"/>
      <c r="MRS75" s="615"/>
      <c r="MRT75" s="615"/>
      <c r="MRU75" s="615"/>
      <c r="MRV75" s="615"/>
      <c r="MRW75" s="615"/>
      <c r="MRX75" s="615"/>
      <c r="MRY75" s="615"/>
      <c r="MRZ75" s="615"/>
      <c r="MSA75" s="1420"/>
      <c r="MSB75" s="1420"/>
      <c r="MSC75" s="1420"/>
      <c r="MSD75" s="868"/>
      <c r="MSE75" s="615"/>
      <c r="MSF75" s="615"/>
      <c r="MSG75" s="615"/>
      <c r="MSH75" s="869"/>
      <c r="MSI75" s="615"/>
      <c r="MSJ75" s="615"/>
      <c r="MSK75" s="615"/>
      <c r="MSL75" s="615"/>
      <c r="MSM75" s="615"/>
      <c r="MSN75" s="615"/>
      <c r="MSO75" s="615"/>
      <c r="MSP75" s="615"/>
      <c r="MSQ75" s="615"/>
      <c r="MSR75" s="1420"/>
      <c r="MSS75" s="1420"/>
      <c r="MST75" s="1420"/>
      <c r="MSU75" s="868"/>
      <c r="MSV75" s="615"/>
      <c r="MSW75" s="615"/>
      <c r="MSX75" s="615"/>
      <c r="MSY75" s="869"/>
      <c r="MSZ75" s="615"/>
      <c r="MTA75" s="615"/>
      <c r="MTB75" s="615"/>
      <c r="MTC75" s="615"/>
      <c r="MTD75" s="615"/>
      <c r="MTE75" s="615"/>
      <c r="MTF75" s="615"/>
      <c r="MTG75" s="615"/>
      <c r="MTH75" s="615"/>
      <c r="MTI75" s="1420"/>
      <c r="MTJ75" s="1420"/>
      <c r="MTK75" s="1420"/>
      <c r="MTL75" s="868"/>
      <c r="MTM75" s="615"/>
      <c r="MTN75" s="615"/>
      <c r="MTO75" s="615"/>
      <c r="MTP75" s="869"/>
      <c r="MTQ75" s="615"/>
      <c r="MTR75" s="615"/>
      <c r="MTS75" s="615"/>
      <c r="MTT75" s="615"/>
      <c r="MTU75" s="615"/>
      <c r="MTV75" s="615"/>
      <c r="MTW75" s="615"/>
      <c r="MTX75" s="615"/>
      <c r="MTY75" s="615"/>
      <c r="MTZ75" s="1420"/>
      <c r="MUA75" s="1420"/>
      <c r="MUB75" s="1420"/>
      <c r="MUC75" s="868"/>
      <c r="MUD75" s="615"/>
      <c r="MUE75" s="615"/>
      <c r="MUF75" s="615"/>
      <c r="MUG75" s="869"/>
      <c r="MUH75" s="615"/>
      <c r="MUI75" s="615"/>
      <c r="MUJ75" s="615"/>
      <c r="MUK75" s="615"/>
      <c r="MUL75" s="615"/>
      <c r="MUM75" s="615"/>
      <c r="MUN75" s="615"/>
      <c r="MUO75" s="615"/>
      <c r="MUP75" s="615"/>
      <c r="MUQ75" s="1420"/>
      <c r="MUR75" s="1420"/>
      <c r="MUS75" s="1420"/>
      <c r="MUT75" s="868"/>
      <c r="MUU75" s="615"/>
      <c r="MUV75" s="615"/>
      <c r="MUW75" s="615"/>
      <c r="MUX75" s="869"/>
      <c r="MUY75" s="615"/>
      <c r="MUZ75" s="615"/>
      <c r="MVA75" s="615"/>
      <c r="MVB75" s="615"/>
      <c r="MVC75" s="615"/>
      <c r="MVD75" s="615"/>
      <c r="MVE75" s="615"/>
      <c r="MVF75" s="615"/>
      <c r="MVG75" s="615"/>
      <c r="MVH75" s="1420"/>
      <c r="MVI75" s="1420"/>
      <c r="MVJ75" s="1420"/>
      <c r="MVK75" s="868"/>
      <c r="MVL75" s="615"/>
      <c r="MVM75" s="615"/>
      <c r="MVN75" s="615"/>
      <c r="MVO75" s="869"/>
      <c r="MVP75" s="615"/>
      <c r="MVQ75" s="615"/>
      <c r="MVR75" s="615"/>
      <c r="MVS75" s="615"/>
      <c r="MVT75" s="615"/>
      <c r="MVU75" s="615"/>
      <c r="MVV75" s="615"/>
      <c r="MVW75" s="615"/>
      <c r="MVX75" s="615"/>
      <c r="MVY75" s="1420"/>
      <c r="MVZ75" s="1420"/>
      <c r="MWA75" s="1420"/>
      <c r="MWB75" s="868"/>
      <c r="MWC75" s="615"/>
      <c r="MWD75" s="615"/>
      <c r="MWE75" s="615"/>
      <c r="MWF75" s="869"/>
      <c r="MWG75" s="615"/>
      <c r="MWH75" s="615"/>
      <c r="MWI75" s="615"/>
      <c r="MWJ75" s="615"/>
      <c r="MWK75" s="615"/>
      <c r="MWL75" s="615"/>
      <c r="MWM75" s="615"/>
      <c r="MWN75" s="615"/>
      <c r="MWO75" s="615"/>
      <c r="MWP75" s="1420"/>
      <c r="MWQ75" s="1420"/>
      <c r="MWR75" s="1420"/>
      <c r="MWS75" s="868"/>
      <c r="MWT75" s="615"/>
      <c r="MWU75" s="615"/>
      <c r="MWV75" s="615"/>
      <c r="MWW75" s="869"/>
      <c r="MWX75" s="615"/>
      <c r="MWY75" s="615"/>
      <c r="MWZ75" s="615"/>
      <c r="MXA75" s="615"/>
      <c r="MXB75" s="615"/>
      <c r="MXC75" s="615"/>
      <c r="MXD75" s="615"/>
      <c r="MXE75" s="615"/>
      <c r="MXF75" s="615"/>
      <c r="MXG75" s="1420"/>
      <c r="MXH75" s="1420"/>
      <c r="MXI75" s="1420"/>
      <c r="MXJ75" s="868"/>
      <c r="MXK75" s="615"/>
      <c r="MXL75" s="615"/>
      <c r="MXM75" s="615"/>
      <c r="MXN75" s="869"/>
      <c r="MXO75" s="615"/>
      <c r="MXP75" s="615"/>
      <c r="MXQ75" s="615"/>
      <c r="MXR75" s="615"/>
      <c r="MXS75" s="615"/>
      <c r="MXT75" s="615"/>
      <c r="MXU75" s="615"/>
      <c r="MXV75" s="615"/>
      <c r="MXW75" s="615"/>
      <c r="MXX75" s="1420"/>
      <c r="MXY75" s="1420"/>
      <c r="MXZ75" s="1420"/>
      <c r="MYA75" s="868"/>
      <c r="MYB75" s="615"/>
      <c r="MYC75" s="615"/>
      <c r="MYD75" s="615"/>
      <c r="MYE75" s="869"/>
      <c r="MYF75" s="615"/>
      <c r="MYG75" s="615"/>
      <c r="MYH75" s="615"/>
      <c r="MYI75" s="615"/>
      <c r="MYJ75" s="615"/>
      <c r="MYK75" s="615"/>
      <c r="MYL75" s="615"/>
      <c r="MYM75" s="615"/>
      <c r="MYN75" s="615"/>
      <c r="MYO75" s="1420"/>
      <c r="MYP75" s="1420"/>
      <c r="MYQ75" s="1420"/>
      <c r="MYR75" s="868"/>
      <c r="MYS75" s="615"/>
      <c r="MYT75" s="615"/>
      <c r="MYU75" s="615"/>
      <c r="MYV75" s="869"/>
      <c r="MYW75" s="615"/>
      <c r="MYX75" s="615"/>
      <c r="MYY75" s="615"/>
      <c r="MYZ75" s="615"/>
      <c r="MZA75" s="615"/>
      <c r="MZB75" s="615"/>
      <c r="MZC75" s="615"/>
      <c r="MZD75" s="615"/>
      <c r="MZE75" s="615"/>
      <c r="MZF75" s="1420"/>
      <c r="MZG75" s="1420"/>
      <c r="MZH75" s="1420"/>
      <c r="MZI75" s="868"/>
      <c r="MZJ75" s="615"/>
      <c r="MZK75" s="615"/>
      <c r="MZL75" s="615"/>
      <c r="MZM75" s="869"/>
      <c r="MZN75" s="615"/>
      <c r="MZO75" s="615"/>
      <c r="MZP75" s="615"/>
      <c r="MZQ75" s="615"/>
      <c r="MZR75" s="615"/>
      <c r="MZS75" s="615"/>
      <c r="MZT75" s="615"/>
      <c r="MZU75" s="615"/>
      <c r="MZV75" s="615"/>
      <c r="MZW75" s="1420"/>
      <c r="MZX75" s="1420"/>
      <c r="MZY75" s="1420"/>
      <c r="MZZ75" s="868"/>
      <c r="NAA75" s="615"/>
      <c r="NAB75" s="615"/>
      <c r="NAC75" s="615"/>
      <c r="NAD75" s="869"/>
      <c r="NAE75" s="615"/>
      <c r="NAF75" s="615"/>
      <c r="NAG75" s="615"/>
      <c r="NAH75" s="615"/>
      <c r="NAI75" s="615"/>
      <c r="NAJ75" s="615"/>
      <c r="NAK75" s="615"/>
      <c r="NAL75" s="615"/>
      <c r="NAM75" s="615"/>
      <c r="NAN75" s="1420"/>
      <c r="NAO75" s="1420"/>
      <c r="NAP75" s="1420"/>
      <c r="NAQ75" s="868"/>
      <c r="NAR75" s="615"/>
      <c r="NAS75" s="615"/>
      <c r="NAT75" s="615"/>
      <c r="NAU75" s="869"/>
      <c r="NAV75" s="615"/>
      <c r="NAW75" s="615"/>
      <c r="NAX75" s="615"/>
      <c r="NAY75" s="615"/>
      <c r="NAZ75" s="615"/>
      <c r="NBA75" s="615"/>
      <c r="NBB75" s="615"/>
      <c r="NBC75" s="615"/>
      <c r="NBD75" s="615"/>
      <c r="NBE75" s="1420"/>
      <c r="NBF75" s="1420"/>
      <c r="NBG75" s="1420"/>
      <c r="NBH75" s="868"/>
      <c r="NBI75" s="615"/>
      <c r="NBJ75" s="615"/>
      <c r="NBK75" s="615"/>
      <c r="NBL75" s="869"/>
      <c r="NBM75" s="615"/>
      <c r="NBN75" s="615"/>
      <c r="NBO75" s="615"/>
      <c r="NBP75" s="615"/>
      <c r="NBQ75" s="615"/>
      <c r="NBR75" s="615"/>
      <c r="NBS75" s="615"/>
      <c r="NBT75" s="615"/>
      <c r="NBU75" s="615"/>
      <c r="NBV75" s="1420"/>
      <c r="NBW75" s="1420"/>
      <c r="NBX75" s="1420"/>
      <c r="NBY75" s="868"/>
      <c r="NBZ75" s="615"/>
      <c r="NCA75" s="615"/>
      <c r="NCB75" s="615"/>
      <c r="NCC75" s="869"/>
      <c r="NCD75" s="615"/>
      <c r="NCE75" s="615"/>
      <c r="NCF75" s="615"/>
      <c r="NCG75" s="615"/>
      <c r="NCH75" s="615"/>
      <c r="NCI75" s="615"/>
      <c r="NCJ75" s="615"/>
      <c r="NCK75" s="615"/>
      <c r="NCL75" s="615"/>
      <c r="NCM75" s="1420"/>
      <c r="NCN75" s="1420"/>
      <c r="NCO75" s="1420"/>
      <c r="NCP75" s="868"/>
      <c r="NCQ75" s="615"/>
      <c r="NCR75" s="615"/>
      <c r="NCS75" s="615"/>
      <c r="NCT75" s="869"/>
      <c r="NCU75" s="615"/>
      <c r="NCV75" s="615"/>
      <c r="NCW75" s="615"/>
      <c r="NCX75" s="615"/>
      <c r="NCY75" s="615"/>
      <c r="NCZ75" s="615"/>
      <c r="NDA75" s="615"/>
      <c r="NDB75" s="615"/>
      <c r="NDC75" s="615"/>
      <c r="NDD75" s="1420"/>
      <c r="NDE75" s="1420"/>
      <c r="NDF75" s="1420"/>
      <c r="NDG75" s="868"/>
      <c r="NDH75" s="615"/>
      <c r="NDI75" s="615"/>
      <c r="NDJ75" s="615"/>
      <c r="NDK75" s="869"/>
      <c r="NDL75" s="615"/>
      <c r="NDM75" s="615"/>
      <c r="NDN75" s="615"/>
      <c r="NDO75" s="615"/>
      <c r="NDP75" s="615"/>
      <c r="NDQ75" s="615"/>
      <c r="NDR75" s="615"/>
      <c r="NDS75" s="615"/>
      <c r="NDT75" s="615"/>
      <c r="NDU75" s="1420"/>
      <c r="NDV75" s="1420"/>
      <c r="NDW75" s="1420"/>
      <c r="NDX75" s="868"/>
      <c r="NDY75" s="615"/>
      <c r="NDZ75" s="615"/>
      <c r="NEA75" s="615"/>
      <c r="NEB75" s="869"/>
      <c r="NEC75" s="615"/>
      <c r="NED75" s="615"/>
      <c r="NEE75" s="615"/>
      <c r="NEF75" s="615"/>
      <c r="NEG75" s="615"/>
      <c r="NEH75" s="615"/>
      <c r="NEI75" s="615"/>
      <c r="NEJ75" s="615"/>
      <c r="NEK75" s="615"/>
      <c r="NEL75" s="1420"/>
      <c r="NEM75" s="1420"/>
      <c r="NEN75" s="1420"/>
      <c r="NEO75" s="868"/>
      <c r="NEP75" s="615"/>
      <c r="NEQ75" s="615"/>
      <c r="NER75" s="615"/>
      <c r="NES75" s="869"/>
      <c r="NET75" s="615"/>
      <c r="NEU75" s="615"/>
      <c r="NEV75" s="615"/>
      <c r="NEW75" s="615"/>
      <c r="NEX75" s="615"/>
      <c r="NEY75" s="615"/>
      <c r="NEZ75" s="615"/>
      <c r="NFA75" s="615"/>
      <c r="NFB75" s="615"/>
      <c r="NFC75" s="1420"/>
      <c r="NFD75" s="1420"/>
      <c r="NFE75" s="1420"/>
      <c r="NFF75" s="868"/>
      <c r="NFG75" s="615"/>
      <c r="NFH75" s="615"/>
      <c r="NFI75" s="615"/>
      <c r="NFJ75" s="869"/>
      <c r="NFK75" s="615"/>
      <c r="NFL75" s="615"/>
      <c r="NFM75" s="615"/>
      <c r="NFN75" s="615"/>
      <c r="NFO75" s="615"/>
      <c r="NFP75" s="615"/>
      <c r="NFQ75" s="615"/>
      <c r="NFR75" s="615"/>
      <c r="NFS75" s="615"/>
      <c r="NFT75" s="1420"/>
      <c r="NFU75" s="1420"/>
      <c r="NFV75" s="1420"/>
      <c r="NFW75" s="868"/>
      <c r="NFX75" s="615"/>
      <c r="NFY75" s="615"/>
      <c r="NFZ75" s="615"/>
      <c r="NGA75" s="869"/>
      <c r="NGB75" s="615"/>
      <c r="NGC75" s="615"/>
      <c r="NGD75" s="615"/>
      <c r="NGE75" s="615"/>
      <c r="NGF75" s="615"/>
      <c r="NGG75" s="615"/>
      <c r="NGH75" s="615"/>
      <c r="NGI75" s="615"/>
      <c r="NGJ75" s="615"/>
      <c r="NGK75" s="1420"/>
      <c r="NGL75" s="1420"/>
      <c r="NGM75" s="1420"/>
      <c r="NGN75" s="868"/>
      <c r="NGO75" s="615"/>
      <c r="NGP75" s="615"/>
      <c r="NGQ75" s="615"/>
      <c r="NGR75" s="869"/>
      <c r="NGS75" s="615"/>
      <c r="NGT75" s="615"/>
      <c r="NGU75" s="615"/>
      <c r="NGV75" s="615"/>
      <c r="NGW75" s="615"/>
      <c r="NGX75" s="615"/>
      <c r="NGY75" s="615"/>
      <c r="NGZ75" s="615"/>
      <c r="NHA75" s="615"/>
      <c r="NHB75" s="1420"/>
      <c r="NHC75" s="1420"/>
      <c r="NHD75" s="1420"/>
      <c r="NHE75" s="868"/>
      <c r="NHF75" s="615"/>
      <c r="NHG75" s="615"/>
      <c r="NHH75" s="615"/>
      <c r="NHI75" s="869"/>
      <c r="NHJ75" s="615"/>
      <c r="NHK75" s="615"/>
      <c r="NHL75" s="615"/>
      <c r="NHM75" s="615"/>
      <c r="NHN75" s="615"/>
      <c r="NHO75" s="615"/>
      <c r="NHP75" s="615"/>
      <c r="NHQ75" s="615"/>
      <c r="NHR75" s="615"/>
      <c r="NHS75" s="1420"/>
      <c r="NHT75" s="1420"/>
      <c r="NHU75" s="1420"/>
      <c r="NHV75" s="868"/>
      <c r="NHW75" s="615"/>
      <c r="NHX75" s="615"/>
      <c r="NHY75" s="615"/>
      <c r="NHZ75" s="869"/>
      <c r="NIA75" s="615"/>
      <c r="NIB75" s="615"/>
      <c r="NIC75" s="615"/>
      <c r="NID75" s="615"/>
      <c r="NIE75" s="615"/>
      <c r="NIF75" s="615"/>
      <c r="NIG75" s="615"/>
      <c r="NIH75" s="615"/>
      <c r="NII75" s="615"/>
      <c r="NIJ75" s="1420"/>
      <c r="NIK75" s="1420"/>
      <c r="NIL75" s="1420"/>
      <c r="NIM75" s="868"/>
      <c r="NIN75" s="615"/>
      <c r="NIO75" s="615"/>
      <c r="NIP75" s="615"/>
      <c r="NIQ75" s="869"/>
      <c r="NIR75" s="615"/>
      <c r="NIS75" s="615"/>
      <c r="NIT75" s="615"/>
      <c r="NIU75" s="615"/>
      <c r="NIV75" s="615"/>
      <c r="NIW75" s="615"/>
      <c r="NIX75" s="615"/>
      <c r="NIY75" s="615"/>
      <c r="NIZ75" s="615"/>
      <c r="NJA75" s="1420"/>
      <c r="NJB75" s="1420"/>
      <c r="NJC75" s="1420"/>
      <c r="NJD75" s="868"/>
      <c r="NJE75" s="615"/>
      <c r="NJF75" s="615"/>
      <c r="NJG75" s="615"/>
      <c r="NJH75" s="869"/>
      <c r="NJI75" s="615"/>
      <c r="NJJ75" s="615"/>
      <c r="NJK75" s="615"/>
      <c r="NJL75" s="615"/>
      <c r="NJM75" s="615"/>
      <c r="NJN75" s="615"/>
      <c r="NJO75" s="615"/>
      <c r="NJP75" s="615"/>
      <c r="NJQ75" s="615"/>
      <c r="NJR75" s="1420"/>
      <c r="NJS75" s="1420"/>
      <c r="NJT75" s="1420"/>
      <c r="NJU75" s="868"/>
      <c r="NJV75" s="615"/>
      <c r="NJW75" s="615"/>
      <c r="NJX75" s="615"/>
      <c r="NJY75" s="869"/>
      <c r="NJZ75" s="615"/>
      <c r="NKA75" s="615"/>
      <c r="NKB75" s="615"/>
      <c r="NKC75" s="615"/>
      <c r="NKD75" s="615"/>
      <c r="NKE75" s="615"/>
      <c r="NKF75" s="615"/>
      <c r="NKG75" s="615"/>
      <c r="NKH75" s="615"/>
      <c r="NKI75" s="1420"/>
      <c r="NKJ75" s="1420"/>
      <c r="NKK75" s="1420"/>
      <c r="NKL75" s="868"/>
      <c r="NKM75" s="615"/>
      <c r="NKN75" s="615"/>
      <c r="NKO75" s="615"/>
      <c r="NKP75" s="869"/>
      <c r="NKQ75" s="615"/>
      <c r="NKR75" s="615"/>
      <c r="NKS75" s="615"/>
      <c r="NKT75" s="615"/>
      <c r="NKU75" s="615"/>
      <c r="NKV75" s="615"/>
      <c r="NKW75" s="615"/>
      <c r="NKX75" s="615"/>
      <c r="NKY75" s="615"/>
      <c r="NKZ75" s="1420"/>
      <c r="NLA75" s="1420"/>
      <c r="NLB75" s="1420"/>
      <c r="NLC75" s="868"/>
      <c r="NLD75" s="615"/>
      <c r="NLE75" s="615"/>
      <c r="NLF75" s="615"/>
      <c r="NLG75" s="869"/>
      <c r="NLH75" s="615"/>
      <c r="NLI75" s="615"/>
      <c r="NLJ75" s="615"/>
      <c r="NLK75" s="615"/>
      <c r="NLL75" s="615"/>
      <c r="NLM75" s="615"/>
      <c r="NLN75" s="615"/>
      <c r="NLO75" s="615"/>
      <c r="NLP75" s="615"/>
      <c r="NLQ75" s="1420"/>
      <c r="NLR75" s="1420"/>
      <c r="NLS75" s="1420"/>
      <c r="NLT75" s="868"/>
      <c r="NLU75" s="615"/>
      <c r="NLV75" s="615"/>
      <c r="NLW75" s="615"/>
      <c r="NLX75" s="869"/>
      <c r="NLY75" s="615"/>
      <c r="NLZ75" s="615"/>
      <c r="NMA75" s="615"/>
      <c r="NMB75" s="615"/>
      <c r="NMC75" s="615"/>
      <c r="NMD75" s="615"/>
      <c r="NME75" s="615"/>
      <c r="NMF75" s="615"/>
      <c r="NMG75" s="615"/>
      <c r="NMH75" s="1420"/>
      <c r="NMI75" s="1420"/>
      <c r="NMJ75" s="1420"/>
      <c r="NMK75" s="868"/>
      <c r="NML75" s="615"/>
      <c r="NMM75" s="615"/>
      <c r="NMN75" s="615"/>
      <c r="NMO75" s="869"/>
      <c r="NMP75" s="615"/>
      <c r="NMQ75" s="615"/>
      <c r="NMR75" s="615"/>
      <c r="NMS75" s="615"/>
      <c r="NMT75" s="615"/>
      <c r="NMU75" s="615"/>
      <c r="NMV75" s="615"/>
      <c r="NMW75" s="615"/>
      <c r="NMX75" s="615"/>
      <c r="NMY75" s="1420"/>
      <c r="NMZ75" s="1420"/>
      <c r="NNA75" s="1420"/>
      <c r="NNB75" s="868"/>
      <c r="NNC75" s="615"/>
      <c r="NND75" s="615"/>
      <c r="NNE75" s="615"/>
      <c r="NNF75" s="869"/>
      <c r="NNG75" s="615"/>
      <c r="NNH75" s="615"/>
      <c r="NNI75" s="615"/>
      <c r="NNJ75" s="615"/>
      <c r="NNK75" s="615"/>
      <c r="NNL75" s="615"/>
      <c r="NNM75" s="615"/>
      <c r="NNN75" s="615"/>
      <c r="NNO75" s="615"/>
      <c r="NNP75" s="1420"/>
      <c r="NNQ75" s="1420"/>
      <c r="NNR75" s="1420"/>
      <c r="NNS75" s="868"/>
      <c r="NNT75" s="615"/>
      <c r="NNU75" s="615"/>
      <c r="NNV75" s="615"/>
      <c r="NNW75" s="869"/>
      <c r="NNX75" s="615"/>
      <c r="NNY75" s="615"/>
      <c r="NNZ75" s="615"/>
      <c r="NOA75" s="615"/>
      <c r="NOB75" s="615"/>
      <c r="NOC75" s="615"/>
      <c r="NOD75" s="615"/>
      <c r="NOE75" s="615"/>
      <c r="NOF75" s="615"/>
      <c r="NOG75" s="1420"/>
      <c r="NOH75" s="1420"/>
      <c r="NOI75" s="1420"/>
      <c r="NOJ75" s="868"/>
      <c r="NOK75" s="615"/>
      <c r="NOL75" s="615"/>
      <c r="NOM75" s="615"/>
      <c r="NON75" s="869"/>
      <c r="NOO75" s="615"/>
      <c r="NOP75" s="615"/>
      <c r="NOQ75" s="615"/>
      <c r="NOR75" s="615"/>
      <c r="NOS75" s="615"/>
      <c r="NOT75" s="615"/>
      <c r="NOU75" s="615"/>
      <c r="NOV75" s="615"/>
      <c r="NOW75" s="615"/>
      <c r="NOX75" s="1420"/>
      <c r="NOY75" s="1420"/>
      <c r="NOZ75" s="1420"/>
      <c r="NPA75" s="868"/>
      <c r="NPB75" s="615"/>
      <c r="NPC75" s="615"/>
      <c r="NPD75" s="615"/>
      <c r="NPE75" s="869"/>
      <c r="NPF75" s="615"/>
      <c r="NPG75" s="615"/>
      <c r="NPH75" s="615"/>
      <c r="NPI75" s="615"/>
      <c r="NPJ75" s="615"/>
      <c r="NPK75" s="615"/>
      <c r="NPL75" s="615"/>
      <c r="NPM75" s="615"/>
      <c r="NPN75" s="615"/>
      <c r="NPO75" s="1420"/>
      <c r="NPP75" s="1420"/>
      <c r="NPQ75" s="1420"/>
      <c r="NPR75" s="868"/>
      <c r="NPS75" s="615"/>
      <c r="NPT75" s="615"/>
      <c r="NPU75" s="615"/>
      <c r="NPV75" s="869"/>
      <c r="NPW75" s="615"/>
      <c r="NPX75" s="615"/>
      <c r="NPY75" s="615"/>
      <c r="NPZ75" s="615"/>
      <c r="NQA75" s="615"/>
      <c r="NQB75" s="615"/>
      <c r="NQC75" s="615"/>
      <c r="NQD75" s="615"/>
      <c r="NQE75" s="615"/>
      <c r="NQF75" s="1420"/>
      <c r="NQG75" s="1420"/>
      <c r="NQH75" s="1420"/>
      <c r="NQI75" s="868"/>
      <c r="NQJ75" s="615"/>
      <c r="NQK75" s="615"/>
      <c r="NQL75" s="615"/>
      <c r="NQM75" s="869"/>
      <c r="NQN75" s="615"/>
      <c r="NQO75" s="615"/>
      <c r="NQP75" s="615"/>
      <c r="NQQ75" s="615"/>
      <c r="NQR75" s="615"/>
      <c r="NQS75" s="615"/>
      <c r="NQT75" s="615"/>
      <c r="NQU75" s="615"/>
      <c r="NQV75" s="615"/>
      <c r="NQW75" s="1420"/>
      <c r="NQX75" s="1420"/>
      <c r="NQY75" s="1420"/>
      <c r="NQZ75" s="868"/>
      <c r="NRA75" s="615"/>
      <c r="NRB75" s="615"/>
      <c r="NRC75" s="615"/>
      <c r="NRD75" s="869"/>
      <c r="NRE75" s="615"/>
      <c r="NRF75" s="615"/>
      <c r="NRG75" s="615"/>
      <c r="NRH75" s="615"/>
      <c r="NRI75" s="615"/>
      <c r="NRJ75" s="615"/>
      <c r="NRK75" s="615"/>
      <c r="NRL75" s="615"/>
      <c r="NRM75" s="615"/>
      <c r="NRN75" s="1420"/>
      <c r="NRO75" s="1420"/>
      <c r="NRP75" s="1420"/>
      <c r="NRQ75" s="868"/>
      <c r="NRR75" s="615"/>
      <c r="NRS75" s="615"/>
      <c r="NRT75" s="615"/>
      <c r="NRU75" s="869"/>
      <c r="NRV75" s="615"/>
      <c r="NRW75" s="615"/>
      <c r="NRX75" s="615"/>
      <c r="NRY75" s="615"/>
      <c r="NRZ75" s="615"/>
      <c r="NSA75" s="615"/>
      <c r="NSB75" s="615"/>
      <c r="NSC75" s="615"/>
      <c r="NSD75" s="615"/>
      <c r="NSE75" s="1420"/>
      <c r="NSF75" s="1420"/>
      <c r="NSG75" s="1420"/>
      <c r="NSH75" s="868"/>
      <c r="NSI75" s="615"/>
      <c r="NSJ75" s="615"/>
      <c r="NSK75" s="615"/>
      <c r="NSL75" s="869"/>
      <c r="NSM75" s="615"/>
      <c r="NSN75" s="615"/>
      <c r="NSO75" s="615"/>
      <c r="NSP75" s="615"/>
      <c r="NSQ75" s="615"/>
      <c r="NSR75" s="615"/>
      <c r="NSS75" s="615"/>
      <c r="NST75" s="615"/>
      <c r="NSU75" s="615"/>
      <c r="NSV75" s="1420"/>
      <c r="NSW75" s="1420"/>
      <c r="NSX75" s="1420"/>
      <c r="NSY75" s="868"/>
      <c r="NSZ75" s="615"/>
      <c r="NTA75" s="615"/>
      <c r="NTB75" s="615"/>
      <c r="NTC75" s="869"/>
      <c r="NTD75" s="615"/>
      <c r="NTE75" s="615"/>
      <c r="NTF75" s="615"/>
      <c r="NTG75" s="615"/>
      <c r="NTH75" s="615"/>
      <c r="NTI75" s="615"/>
      <c r="NTJ75" s="615"/>
      <c r="NTK75" s="615"/>
      <c r="NTL75" s="615"/>
      <c r="NTM75" s="1420"/>
      <c r="NTN75" s="1420"/>
      <c r="NTO75" s="1420"/>
      <c r="NTP75" s="868"/>
      <c r="NTQ75" s="615"/>
      <c r="NTR75" s="615"/>
      <c r="NTS75" s="615"/>
      <c r="NTT75" s="869"/>
      <c r="NTU75" s="615"/>
      <c r="NTV75" s="615"/>
      <c r="NTW75" s="615"/>
      <c r="NTX75" s="615"/>
      <c r="NTY75" s="615"/>
      <c r="NTZ75" s="615"/>
      <c r="NUA75" s="615"/>
      <c r="NUB75" s="615"/>
      <c r="NUC75" s="615"/>
      <c r="NUD75" s="1420"/>
      <c r="NUE75" s="1420"/>
      <c r="NUF75" s="1420"/>
      <c r="NUG75" s="868"/>
      <c r="NUH75" s="615"/>
      <c r="NUI75" s="615"/>
      <c r="NUJ75" s="615"/>
      <c r="NUK75" s="869"/>
      <c r="NUL75" s="615"/>
      <c r="NUM75" s="615"/>
      <c r="NUN75" s="615"/>
      <c r="NUO75" s="615"/>
      <c r="NUP75" s="615"/>
      <c r="NUQ75" s="615"/>
      <c r="NUR75" s="615"/>
      <c r="NUS75" s="615"/>
      <c r="NUT75" s="615"/>
      <c r="NUU75" s="1420"/>
      <c r="NUV75" s="1420"/>
      <c r="NUW75" s="1420"/>
      <c r="NUX75" s="868"/>
      <c r="NUY75" s="615"/>
      <c r="NUZ75" s="615"/>
      <c r="NVA75" s="615"/>
      <c r="NVB75" s="869"/>
      <c r="NVC75" s="615"/>
      <c r="NVD75" s="615"/>
      <c r="NVE75" s="615"/>
      <c r="NVF75" s="615"/>
      <c r="NVG75" s="615"/>
      <c r="NVH75" s="615"/>
      <c r="NVI75" s="615"/>
      <c r="NVJ75" s="615"/>
      <c r="NVK75" s="615"/>
      <c r="NVL75" s="1420"/>
      <c r="NVM75" s="1420"/>
      <c r="NVN75" s="1420"/>
      <c r="NVO75" s="868"/>
      <c r="NVP75" s="615"/>
      <c r="NVQ75" s="615"/>
      <c r="NVR75" s="615"/>
      <c r="NVS75" s="869"/>
      <c r="NVT75" s="615"/>
      <c r="NVU75" s="615"/>
      <c r="NVV75" s="615"/>
      <c r="NVW75" s="615"/>
      <c r="NVX75" s="615"/>
      <c r="NVY75" s="615"/>
      <c r="NVZ75" s="615"/>
      <c r="NWA75" s="615"/>
      <c r="NWB75" s="615"/>
      <c r="NWC75" s="1420"/>
      <c r="NWD75" s="1420"/>
      <c r="NWE75" s="1420"/>
      <c r="NWF75" s="868"/>
      <c r="NWG75" s="615"/>
      <c r="NWH75" s="615"/>
      <c r="NWI75" s="615"/>
      <c r="NWJ75" s="869"/>
      <c r="NWK75" s="615"/>
      <c r="NWL75" s="615"/>
      <c r="NWM75" s="615"/>
      <c r="NWN75" s="615"/>
      <c r="NWO75" s="615"/>
      <c r="NWP75" s="615"/>
      <c r="NWQ75" s="615"/>
      <c r="NWR75" s="615"/>
      <c r="NWS75" s="615"/>
      <c r="NWT75" s="1420"/>
      <c r="NWU75" s="1420"/>
      <c r="NWV75" s="1420"/>
      <c r="NWW75" s="868"/>
      <c r="NWX75" s="615"/>
      <c r="NWY75" s="615"/>
      <c r="NWZ75" s="615"/>
      <c r="NXA75" s="869"/>
      <c r="NXB75" s="615"/>
      <c r="NXC75" s="615"/>
      <c r="NXD75" s="615"/>
      <c r="NXE75" s="615"/>
      <c r="NXF75" s="615"/>
      <c r="NXG75" s="615"/>
      <c r="NXH75" s="615"/>
      <c r="NXI75" s="615"/>
      <c r="NXJ75" s="615"/>
      <c r="NXK75" s="1420"/>
      <c r="NXL75" s="1420"/>
      <c r="NXM75" s="1420"/>
      <c r="NXN75" s="868"/>
      <c r="NXO75" s="615"/>
      <c r="NXP75" s="615"/>
      <c r="NXQ75" s="615"/>
      <c r="NXR75" s="869"/>
      <c r="NXS75" s="615"/>
      <c r="NXT75" s="615"/>
      <c r="NXU75" s="615"/>
      <c r="NXV75" s="615"/>
      <c r="NXW75" s="615"/>
      <c r="NXX75" s="615"/>
      <c r="NXY75" s="615"/>
      <c r="NXZ75" s="615"/>
      <c r="NYA75" s="615"/>
      <c r="NYB75" s="1420"/>
      <c r="NYC75" s="1420"/>
      <c r="NYD75" s="1420"/>
      <c r="NYE75" s="868"/>
      <c r="NYF75" s="615"/>
      <c r="NYG75" s="615"/>
      <c r="NYH75" s="615"/>
      <c r="NYI75" s="869"/>
      <c r="NYJ75" s="615"/>
      <c r="NYK75" s="615"/>
      <c r="NYL75" s="615"/>
      <c r="NYM75" s="615"/>
      <c r="NYN75" s="615"/>
      <c r="NYO75" s="615"/>
      <c r="NYP75" s="615"/>
      <c r="NYQ75" s="615"/>
      <c r="NYR75" s="615"/>
      <c r="NYS75" s="1420"/>
      <c r="NYT75" s="1420"/>
      <c r="NYU75" s="1420"/>
      <c r="NYV75" s="868"/>
      <c r="NYW75" s="615"/>
      <c r="NYX75" s="615"/>
      <c r="NYY75" s="615"/>
      <c r="NYZ75" s="869"/>
      <c r="NZA75" s="615"/>
      <c r="NZB75" s="615"/>
      <c r="NZC75" s="615"/>
      <c r="NZD75" s="615"/>
      <c r="NZE75" s="615"/>
      <c r="NZF75" s="615"/>
      <c r="NZG75" s="615"/>
      <c r="NZH75" s="615"/>
      <c r="NZI75" s="615"/>
      <c r="NZJ75" s="1420"/>
      <c r="NZK75" s="1420"/>
      <c r="NZL75" s="1420"/>
      <c r="NZM75" s="868"/>
      <c r="NZN75" s="615"/>
      <c r="NZO75" s="615"/>
      <c r="NZP75" s="615"/>
      <c r="NZQ75" s="869"/>
      <c r="NZR75" s="615"/>
      <c r="NZS75" s="615"/>
      <c r="NZT75" s="615"/>
      <c r="NZU75" s="615"/>
      <c r="NZV75" s="615"/>
      <c r="NZW75" s="615"/>
      <c r="NZX75" s="615"/>
      <c r="NZY75" s="615"/>
      <c r="NZZ75" s="615"/>
      <c r="OAA75" s="1420"/>
      <c r="OAB75" s="1420"/>
      <c r="OAC75" s="1420"/>
      <c r="OAD75" s="868"/>
      <c r="OAE75" s="615"/>
      <c r="OAF75" s="615"/>
      <c r="OAG75" s="615"/>
      <c r="OAH75" s="869"/>
      <c r="OAI75" s="615"/>
      <c r="OAJ75" s="615"/>
      <c r="OAK75" s="615"/>
      <c r="OAL75" s="615"/>
      <c r="OAM75" s="615"/>
      <c r="OAN75" s="615"/>
      <c r="OAO75" s="615"/>
      <c r="OAP75" s="615"/>
      <c r="OAQ75" s="615"/>
      <c r="OAR75" s="1420"/>
      <c r="OAS75" s="1420"/>
      <c r="OAT75" s="1420"/>
      <c r="OAU75" s="868"/>
      <c r="OAV75" s="615"/>
      <c r="OAW75" s="615"/>
      <c r="OAX75" s="615"/>
      <c r="OAY75" s="869"/>
      <c r="OAZ75" s="615"/>
      <c r="OBA75" s="615"/>
      <c r="OBB75" s="615"/>
      <c r="OBC75" s="615"/>
      <c r="OBD75" s="615"/>
      <c r="OBE75" s="615"/>
      <c r="OBF75" s="615"/>
      <c r="OBG75" s="615"/>
      <c r="OBH75" s="615"/>
      <c r="OBI75" s="1420"/>
      <c r="OBJ75" s="1420"/>
      <c r="OBK75" s="1420"/>
      <c r="OBL75" s="868"/>
      <c r="OBM75" s="615"/>
      <c r="OBN75" s="615"/>
      <c r="OBO75" s="615"/>
      <c r="OBP75" s="869"/>
      <c r="OBQ75" s="615"/>
      <c r="OBR75" s="615"/>
      <c r="OBS75" s="615"/>
      <c r="OBT75" s="615"/>
      <c r="OBU75" s="615"/>
      <c r="OBV75" s="615"/>
      <c r="OBW75" s="615"/>
      <c r="OBX75" s="615"/>
      <c r="OBY75" s="615"/>
      <c r="OBZ75" s="1420"/>
      <c r="OCA75" s="1420"/>
      <c r="OCB75" s="1420"/>
      <c r="OCC75" s="868"/>
      <c r="OCD75" s="615"/>
      <c r="OCE75" s="615"/>
      <c r="OCF75" s="615"/>
      <c r="OCG75" s="869"/>
      <c r="OCH75" s="615"/>
      <c r="OCI75" s="615"/>
      <c r="OCJ75" s="615"/>
      <c r="OCK75" s="615"/>
      <c r="OCL75" s="615"/>
      <c r="OCM75" s="615"/>
      <c r="OCN75" s="615"/>
      <c r="OCO75" s="615"/>
      <c r="OCP75" s="615"/>
      <c r="OCQ75" s="1420"/>
      <c r="OCR75" s="1420"/>
      <c r="OCS75" s="1420"/>
      <c r="OCT75" s="868"/>
      <c r="OCU75" s="615"/>
      <c r="OCV75" s="615"/>
      <c r="OCW75" s="615"/>
      <c r="OCX75" s="869"/>
      <c r="OCY75" s="615"/>
      <c r="OCZ75" s="615"/>
      <c r="ODA75" s="615"/>
      <c r="ODB75" s="615"/>
      <c r="ODC75" s="615"/>
      <c r="ODD75" s="615"/>
      <c r="ODE75" s="615"/>
      <c r="ODF75" s="615"/>
      <c r="ODG75" s="615"/>
      <c r="ODH75" s="1420"/>
      <c r="ODI75" s="1420"/>
      <c r="ODJ75" s="1420"/>
      <c r="ODK75" s="868"/>
      <c r="ODL75" s="615"/>
      <c r="ODM75" s="615"/>
      <c r="ODN75" s="615"/>
      <c r="ODO75" s="869"/>
      <c r="ODP75" s="615"/>
      <c r="ODQ75" s="615"/>
      <c r="ODR75" s="615"/>
      <c r="ODS75" s="615"/>
      <c r="ODT75" s="615"/>
      <c r="ODU75" s="615"/>
      <c r="ODV75" s="615"/>
      <c r="ODW75" s="615"/>
      <c r="ODX75" s="615"/>
      <c r="ODY75" s="1420"/>
      <c r="ODZ75" s="1420"/>
      <c r="OEA75" s="1420"/>
      <c r="OEB75" s="868"/>
      <c r="OEC75" s="615"/>
      <c r="OED75" s="615"/>
      <c r="OEE75" s="615"/>
      <c r="OEF75" s="869"/>
      <c r="OEG75" s="615"/>
      <c r="OEH75" s="615"/>
      <c r="OEI75" s="615"/>
      <c r="OEJ75" s="615"/>
      <c r="OEK75" s="615"/>
      <c r="OEL75" s="615"/>
      <c r="OEM75" s="615"/>
      <c r="OEN75" s="615"/>
      <c r="OEO75" s="615"/>
      <c r="OEP75" s="1420"/>
      <c r="OEQ75" s="1420"/>
      <c r="OER75" s="1420"/>
      <c r="OES75" s="868"/>
      <c r="OET75" s="615"/>
      <c r="OEU75" s="615"/>
      <c r="OEV75" s="615"/>
      <c r="OEW75" s="869"/>
      <c r="OEX75" s="615"/>
      <c r="OEY75" s="615"/>
      <c r="OEZ75" s="615"/>
      <c r="OFA75" s="615"/>
      <c r="OFB75" s="615"/>
      <c r="OFC75" s="615"/>
      <c r="OFD75" s="615"/>
      <c r="OFE75" s="615"/>
      <c r="OFF75" s="615"/>
      <c r="OFG75" s="1420"/>
      <c r="OFH75" s="1420"/>
      <c r="OFI75" s="1420"/>
      <c r="OFJ75" s="868"/>
      <c r="OFK75" s="615"/>
      <c r="OFL75" s="615"/>
      <c r="OFM75" s="615"/>
      <c r="OFN75" s="869"/>
      <c r="OFO75" s="615"/>
      <c r="OFP75" s="615"/>
      <c r="OFQ75" s="615"/>
      <c r="OFR75" s="615"/>
      <c r="OFS75" s="615"/>
      <c r="OFT75" s="615"/>
      <c r="OFU75" s="615"/>
      <c r="OFV75" s="615"/>
      <c r="OFW75" s="615"/>
      <c r="OFX75" s="1420"/>
      <c r="OFY75" s="1420"/>
      <c r="OFZ75" s="1420"/>
      <c r="OGA75" s="868"/>
      <c r="OGB75" s="615"/>
      <c r="OGC75" s="615"/>
      <c r="OGD75" s="615"/>
      <c r="OGE75" s="869"/>
      <c r="OGF75" s="615"/>
      <c r="OGG75" s="615"/>
      <c r="OGH75" s="615"/>
      <c r="OGI75" s="615"/>
      <c r="OGJ75" s="615"/>
      <c r="OGK75" s="615"/>
      <c r="OGL75" s="615"/>
      <c r="OGM75" s="615"/>
      <c r="OGN75" s="615"/>
      <c r="OGO75" s="1420"/>
      <c r="OGP75" s="1420"/>
      <c r="OGQ75" s="1420"/>
      <c r="OGR75" s="868"/>
      <c r="OGS75" s="615"/>
      <c r="OGT75" s="615"/>
      <c r="OGU75" s="615"/>
      <c r="OGV75" s="869"/>
      <c r="OGW75" s="615"/>
      <c r="OGX75" s="615"/>
      <c r="OGY75" s="615"/>
      <c r="OGZ75" s="615"/>
      <c r="OHA75" s="615"/>
      <c r="OHB75" s="615"/>
      <c r="OHC75" s="615"/>
      <c r="OHD75" s="615"/>
      <c r="OHE75" s="615"/>
      <c r="OHF75" s="1420"/>
      <c r="OHG75" s="1420"/>
      <c r="OHH75" s="1420"/>
      <c r="OHI75" s="868"/>
      <c r="OHJ75" s="615"/>
      <c r="OHK75" s="615"/>
      <c r="OHL75" s="615"/>
      <c r="OHM75" s="869"/>
      <c r="OHN75" s="615"/>
      <c r="OHO75" s="615"/>
      <c r="OHP75" s="615"/>
      <c r="OHQ75" s="615"/>
      <c r="OHR75" s="615"/>
      <c r="OHS75" s="615"/>
      <c r="OHT75" s="615"/>
      <c r="OHU75" s="615"/>
      <c r="OHV75" s="615"/>
      <c r="OHW75" s="1420"/>
      <c r="OHX75" s="1420"/>
      <c r="OHY75" s="1420"/>
      <c r="OHZ75" s="868"/>
      <c r="OIA75" s="615"/>
      <c r="OIB75" s="615"/>
      <c r="OIC75" s="615"/>
      <c r="OID75" s="869"/>
      <c r="OIE75" s="615"/>
      <c r="OIF75" s="615"/>
      <c r="OIG75" s="615"/>
      <c r="OIH75" s="615"/>
      <c r="OII75" s="615"/>
      <c r="OIJ75" s="615"/>
      <c r="OIK75" s="615"/>
      <c r="OIL75" s="615"/>
      <c r="OIM75" s="615"/>
      <c r="OIN75" s="1420"/>
      <c r="OIO75" s="1420"/>
      <c r="OIP75" s="1420"/>
      <c r="OIQ75" s="868"/>
      <c r="OIR75" s="615"/>
      <c r="OIS75" s="615"/>
      <c r="OIT75" s="615"/>
      <c r="OIU75" s="869"/>
      <c r="OIV75" s="615"/>
      <c r="OIW75" s="615"/>
      <c r="OIX75" s="615"/>
      <c r="OIY75" s="615"/>
      <c r="OIZ75" s="615"/>
      <c r="OJA75" s="615"/>
      <c r="OJB75" s="615"/>
      <c r="OJC75" s="615"/>
      <c r="OJD75" s="615"/>
      <c r="OJE75" s="1420"/>
      <c r="OJF75" s="1420"/>
      <c r="OJG75" s="1420"/>
      <c r="OJH75" s="868"/>
      <c r="OJI75" s="615"/>
      <c r="OJJ75" s="615"/>
      <c r="OJK75" s="615"/>
      <c r="OJL75" s="869"/>
      <c r="OJM75" s="615"/>
      <c r="OJN75" s="615"/>
      <c r="OJO75" s="615"/>
      <c r="OJP75" s="615"/>
      <c r="OJQ75" s="615"/>
      <c r="OJR75" s="615"/>
      <c r="OJS75" s="615"/>
      <c r="OJT75" s="615"/>
      <c r="OJU75" s="615"/>
      <c r="OJV75" s="1420"/>
      <c r="OJW75" s="1420"/>
      <c r="OJX75" s="1420"/>
      <c r="OJY75" s="868"/>
      <c r="OJZ75" s="615"/>
      <c r="OKA75" s="615"/>
      <c r="OKB75" s="615"/>
      <c r="OKC75" s="869"/>
      <c r="OKD75" s="615"/>
      <c r="OKE75" s="615"/>
      <c r="OKF75" s="615"/>
      <c r="OKG75" s="615"/>
      <c r="OKH75" s="615"/>
      <c r="OKI75" s="615"/>
      <c r="OKJ75" s="615"/>
      <c r="OKK75" s="615"/>
      <c r="OKL75" s="615"/>
      <c r="OKM75" s="1420"/>
      <c r="OKN75" s="1420"/>
      <c r="OKO75" s="1420"/>
      <c r="OKP75" s="868"/>
      <c r="OKQ75" s="615"/>
      <c r="OKR75" s="615"/>
      <c r="OKS75" s="615"/>
      <c r="OKT75" s="869"/>
      <c r="OKU75" s="615"/>
      <c r="OKV75" s="615"/>
      <c r="OKW75" s="615"/>
      <c r="OKX75" s="615"/>
      <c r="OKY75" s="615"/>
      <c r="OKZ75" s="615"/>
      <c r="OLA75" s="615"/>
      <c r="OLB75" s="615"/>
      <c r="OLC75" s="615"/>
      <c r="OLD75" s="1420"/>
      <c r="OLE75" s="1420"/>
      <c r="OLF75" s="1420"/>
      <c r="OLG75" s="868"/>
      <c r="OLH75" s="615"/>
      <c r="OLI75" s="615"/>
      <c r="OLJ75" s="615"/>
      <c r="OLK75" s="869"/>
      <c r="OLL75" s="615"/>
      <c r="OLM75" s="615"/>
      <c r="OLN75" s="615"/>
      <c r="OLO75" s="615"/>
      <c r="OLP75" s="615"/>
      <c r="OLQ75" s="615"/>
      <c r="OLR75" s="615"/>
      <c r="OLS75" s="615"/>
      <c r="OLT75" s="615"/>
      <c r="OLU75" s="1420"/>
      <c r="OLV75" s="1420"/>
      <c r="OLW75" s="1420"/>
      <c r="OLX75" s="868"/>
      <c r="OLY75" s="615"/>
      <c r="OLZ75" s="615"/>
      <c r="OMA75" s="615"/>
      <c r="OMB75" s="869"/>
      <c r="OMC75" s="615"/>
      <c r="OMD75" s="615"/>
      <c r="OME75" s="615"/>
      <c r="OMF75" s="615"/>
      <c r="OMG75" s="615"/>
      <c r="OMH75" s="615"/>
      <c r="OMI75" s="615"/>
      <c r="OMJ75" s="615"/>
      <c r="OMK75" s="615"/>
      <c r="OML75" s="1420"/>
      <c r="OMM75" s="1420"/>
      <c r="OMN75" s="1420"/>
      <c r="OMO75" s="868"/>
      <c r="OMP75" s="615"/>
      <c r="OMQ75" s="615"/>
      <c r="OMR75" s="615"/>
      <c r="OMS75" s="869"/>
      <c r="OMT75" s="615"/>
      <c r="OMU75" s="615"/>
      <c r="OMV75" s="615"/>
      <c r="OMW75" s="615"/>
      <c r="OMX75" s="615"/>
      <c r="OMY75" s="615"/>
      <c r="OMZ75" s="615"/>
      <c r="ONA75" s="615"/>
      <c r="ONB75" s="615"/>
      <c r="ONC75" s="1420"/>
      <c r="OND75" s="1420"/>
      <c r="ONE75" s="1420"/>
      <c r="ONF75" s="868"/>
      <c r="ONG75" s="615"/>
      <c r="ONH75" s="615"/>
      <c r="ONI75" s="615"/>
      <c r="ONJ75" s="869"/>
      <c r="ONK75" s="615"/>
      <c r="ONL75" s="615"/>
      <c r="ONM75" s="615"/>
      <c r="ONN75" s="615"/>
      <c r="ONO75" s="615"/>
      <c r="ONP75" s="615"/>
      <c r="ONQ75" s="615"/>
      <c r="ONR75" s="615"/>
      <c r="ONS75" s="615"/>
      <c r="ONT75" s="1420"/>
      <c r="ONU75" s="1420"/>
      <c r="ONV75" s="1420"/>
      <c r="ONW75" s="868"/>
      <c r="ONX75" s="615"/>
      <c r="ONY75" s="615"/>
      <c r="ONZ75" s="615"/>
      <c r="OOA75" s="869"/>
      <c r="OOB75" s="615"/>
      <c r="OOC75" s="615"/>
      <c r="OOD75" s="615"/>
      <c r="OOE75" s="615"/>
      <c r="OOF75" s="615"/>
      <c r="OOG75" s="615"/>
      <c r="OOH75" s="615"/>
      <c r="OOI75" s="615"/>
      <c r="OOJ75" s="615"/>
      <c r="OOK75" s="1420"/>
      <c r="OOL75" s="1420"/>
      <c r="OOM75" s="1420"/>
      <c r="OON75" s="868"/>
      <c r="OOO75" s="615"/>
      <c r="OOP75" s="615"/>
      <c r="OOQ75" s="615"/>
      <c r="OOR75" s="869"/>
      <c r="OOS75" s="615"/>
      <c r="OOT75" s="615"/>
      <c r="OOU75" s="615"/>
      <c r="OOV75" s="615"/>
      <c r="OOW75" s="615"/>
      <c r="OOX75" s="615"/>
      <c r="OOY75" s="615"/>
      <c r="OOZ75" s="615"/>
      <c r="OPA75" s="615"/>
      <c r="OPB75" s="1420"/>
      <c r="OPC75" s="1420"/>
      <c r="OPD75" s="1420"/>
      <c r="OPE75" s="868"/>
      <c r="OPF75" s="615"/>
      <c r="OPG75" s="615"/>
      <c r="OPH75" s="615"/>
      <c r="OPI75" s="869"/>
      <c r="OPJ75" s="615"/>
      <c r="OPK75" s="615"/>
      <c r="OPL75" s="615"/>
      <c r="OPM75" s="615"/>
      <c r="OPN75" s="615"/>
      <c r="OPO75" s="615"/>
      <c r="OPP75" s="615"/>
      <c r="OPQ75" s="615"/>
      <c r="OPR75" s="615"/>
      <c r="OPS75" s="1420"/>
      <c r="OPT75" s="1420"/>
      <c r="OPU75" s="1420"/>
      <c r="OPV75" s="868"/>
      <c r="OPW75" s="615"/>
      <c r="OPX75" s="615"/>
      <c r="OPY75" s="615"/>
      <c r="OPZ75" s="869"/>
      <c r="OQA75" s="615"/>
      <c r="OQB75" s="615"/>
      <c r="OQC75" s="615"/>
      <c r="OQD75" s="615"/>
      <c r="OQE75" s="615"/>
      <c r="OQF75" s="615"/>
      <c r="OQG75" s="615"/>
      <c r="OQH75" s="615"/>
      <c r="OQI75" s="615"/>
      <c r="OQJ75" s="1420"/>
      <c r="OQK75" s="1420"/>
      <c r="OQL75" s="1420"/>
      <c r="OQM75" s="868"/>
      <c r="OQN75" s="615"/>
      <c r="OQO75" s="615"/>
      <c r="OQP75" s="615"/>
      <c r="OQQ75" s="869"/>
      <c r="OQR75" s="615"/>
      <c r="OQS75" s="615"/>
      <c r="OQT75" s="615"/>
      <c r="OQU75" s="615"/>
      <c r="OQV75" s="615"/>
      <c r="OQW75" s="615"/>
      <c r="OQX75" s="615"/>
      <c r="OQY75" s="615"/>
      <c r="OQZ75" s="615"/>
      <c r="ORA75" s="1420"/>
      <c r="ORB75" s="1420"/>
      <c r="ORC75" s="1420"/>
      <c r="ORD75" s="868"/>
      <c r="ORE75" s="615"/>
      <c r="ORF75" s="615"/>
      <c r="ORG75" s="615"/>
      <c r="ORH75" s="869"/>
      <c r="ORI75" s="615"/>
      <c r="ORJ75" s="615"/>
      <c r="ORK75" s="615"/>
      <c r="ORL75" s="615"/>
      <c r="ORM75" s="615"/>
      <c r="ORN75" s="615"/>
      <c r="ORO75" s="615"/>
      <c r="ORP75" s="615"/>
      <c r="ORQ75" s="615"/>
      <c r="ORR75" s="1420"/>
      <c r="ORS75" s="1420"/>
      <c r="ORT75" s="1420"/>
      <c r="ORU75" s="868"/>
      <c r="ORV75" s="615"/>
      <c r="ORW75" s="615"/>
      <c r="ORX75" s="615"/>
      <c r="ORY75" s="869"/>
      <c r="ORZ75" s="615"/>
      <c r="OSA75" s="615"/>
      <c r="OSB75" s="615"/>
      <c r="OSC75" s="615"/>
      <c r="OSD75" s="615"/>
      <c r="OSE75" s="615"/>
      <c r="OSF75" s="615"/>
      <c r="OSG75" s="615"/>
      <c r="OSH75" s="615"/>
      <c r="OSI75" s="1420"/>
      <c r="OSJ75" s="1420"/>
      <c r="OSK75" s="1420"/>
      <c r="OSL75" s="868"/>
      <c r="OSM75" s="615"/>
      <c r="OSN75" s="615"/>
      <c r="OSO75" s="615"/>
      <c r="OSP75" s="869"/>
      <c r="OSQ75" s="615"/>
      <c r="OSR75" s="615"/>
      <c r="OSS75" s="615"/>
      <c r="OST75" s="615"/>
      <c r="OSU75" s="615"/>
      <c r="OSV75" s="615"/>
      <c r="OSW75" s="615"/>
      <c r="OSX75" s="615"/>
      <c r="OSY75" s="615"/>
      <c r="OSZ75" s="1420"/>
      <c r="OTA75" s="1420"/>
      <c r="OTB75" s="1420"/>
      <c r="OTC75" s="868"/>
      <c r="OTD75" s="615"/>
      <c r="OTE75" s="615"/>
      <c r="OTF75" s="615"/>
      <c r="OTG75" s="869"/>
      <c r="OTH75" s="615"/>
      <c r="OTI75" s="615"/>
      <c r="OTJ75" s="615"/>
      <c r="OTK75" s="615"/>
      <c r="OTL75" s="615"/>
      <c r="OTM75" s="615"/>
      <c r="OTN75" s="615"/>
      <c r="OTO75" s="615"/>
      <c r="OTP75" s="615"/>
      <c r="OTQ75" s="1420"/>
      <c r="OTR75" s="1420"/>
      <c r="OTS75" s="1420"/>
      <c r="OTT75" s="868"/>
      <c r="OTU75" s="615"/>
      <c r="OTV75" s="615"/>
      <c r="OTW75" s="615"/>
      <c r="OTX75" s="869"/>
      <c r="OTY75" s="615"/>
      <c r="OTZ75" s="615"/>
      <c r="OUA75" s="615"/>
      <c r="OUB75" s="615"/>
      <c r="OUC75" s="615"/>
      <c r="OUD75" s="615"/>
      <c r="OUE75" s="615"/>
      <c r="OUF75" s="615"/>
      <c r="OUG75" s="615"/>
      <c r="OUH75" s="1420"/>
      <c r="OUI75" s="1420"/>
      <c r="OUJ75" s="1420"/>
      <c r="OUK75" s="868"/>
      <c r="OUL75" s="615"/>
      <c r="OUM75" s="615"/>
      <c r="OUN75" s="615"/>
      <c r="OUO75" s="869"/>
      <c r="OUP75" s="615"/>
      <c r="OUQ75" s="615"/>
      <c r="OUR75" s="615"/>
      <c r="OUS75" s="615"/>
      <c r="OUT75" s="615"/>
      <c r="OUU75" s="615"/>
      <c r="OUV75" s="615"/>
      <c r="OUW75" s="615"/>
      <c r="OUX75" s="615"/>
      <c r="OUY75" s="1420"/>
      <c r="OUZ75" s="1420"/>
      <c r="OVA75" s="1420"/>
      <c r="OVB75" s="868"/>
      <c r="OVC75" s="615"/>
      <c r="OVD75" s="615"/>
      <c r="OVE75" s="615"/>
      <c r="OVF75" s="869"/>
      <c r="OVG75" s="615"/>
      <c r="OVH75" s="615"/>
      <c r="OVI75" s="615"/>
      <c r="OVJ75" s="615"/>
      <c r="OVK75" s="615"/>
      <c r="OVL75" s="615"/>
      <c r="OVM75" s="615"/>
      <c r="OVN75" s="615"/>
      <c r="OVO75" s="615"/>
      <c r="OVP75" s="1420"/>
      <c r="OVQ75" s="1420"/>
      <c r="OVR75" s="1420"/>
      <c r="OVS75" s="868"/>
      <c r="OVT75" s="615"/>
      <c r="OVU75" s="615"/>
      <c r="OVV75" s="615"/>
      <c r="OVW75" s="869"/>
      <c r="OVX75" s="615"/>
      <c r="OVY75" s="615"/>
      <c r="OVZ75" s="615"/>
      <c r="OWA75" s="615"/>
      <c r="OWB75" s="615"/>
      <c r="OWC75" s="615"/>
      <c r="OWD75" s="615"/>
      <c r="OWE75" s="615"/>
      <c r="OWF75" s="615"/>
      <c r="OWG75" s="1420"/>
      <c r="OWH75" s="1420"/>
      <c r="OWI75" s="1420"/>
      <c r="OWJ75" s="868"/>
      <c r="OWK75" s="615"/>
      <c r="OWL75" s="615"/>
      <c r="OWM75" s="615"/>
      <c r="OWN75" s="869"/>
      <c r="OWO75" s="615"/>
      <c r="OWP75" s="615"/>
      <c r="OWQ75" s="615"/>
      <c r="OWR75" s="615"/>
      <c r="OWS75" s="615"/>
      <c r="OWT75" s="615"/>
      <c r="OWU75" s="615"/>
      <c r="OWV75" s="615"/>
      <c r="OWW75" s="615"/>
      <c r="OWX75" s="1420"/>
      <c r="OWY75" s="1420"/>
      <c r="OWZ75" s="1420"/>
      <c r="OXA75" s="868"/>
      <c r="OXB75" s="615"/>
      <c r="OXC75" s="615"/>
      <c r="OXD75" s="615"/>
      <c r="OXE75" s="869"/>
      <c r="OXF75" s="615"/>
      <c r="OXG75" s="615"/>
      <c r="OXH75" s="615"/>
      <c r="OXI75" s="615"/>
      <c r="OXJ75" s="615"/>
      <c r="OXK75" s="615"/>
      <c r="OXL75" s="615"/>
      <c r="OXM75" s="615"/>
      <c r="OXN75" s="615"/>
      <c r="OXO75" s="1420"/>
      <c r="OXP75" s="1420"/>
      <c r="OXQ75" s="1420"/>
      <c r="OXR75" s="868"/>
      <c r="OXS75" s="615"/>
      <c r="OXT75" s="615"/>
      <c r="OXU75" s="615"/>
      <c r="OXV75" s="869"/>
      <c r="OXW75" s="615"/>
      <c r="OXX75" s="615"/>
      <c r="OXY75" s="615"/>
      <c r="OXZ75" s="615"/>
      <c r="OYA75" s="615"/>
      <c r="OYB75" s="615"/>
      <c r="OYC75" s="615"/>
      <c r="OYD75" s="615"/>
      <c r="OYE75" s="615"/>
      <c r="OYF75" s="1420"/>
      <c r="OYG75" s="1420"/>
      <c r="OYH75" s="1420"/>
      <c r="OYI75" s="868"/>
      <c r="OYJ75" s="615"/>
      <c r="OYK75" s="615"/>
      <c r="OYL75" s="615"/>
      <c r="OYM75" s="869"/>
      <c r="OYN75" s="615"/>
      <c r="OYO75" s="615"/>
      <c r="OYP75" s="615"/>
      <c r="OYQ75" s="615"/>
      <c r="OYR75" s="615"/>
      <c r="OYS75" s="615"/>
      <c r="OYT75" s="615"/>
      <c r="OYU75" s="615"/>
      <c r="OYV75" s="615"/>
      <c r="OYW75" s="1420"/>
      <c r="OYX75" s="1420"/>
      <c r="OYY75" s="1420"/>
      <c r="OYZ75" s="868"/>
      <c r="OZA75" s="615"/>
      <c r="OZB75" s="615"/>
      <c r="OZC75" s="615"/>
      <c r="OZD75" s="869"/>
      <c r="OZE75" s="615"/>
      <c r="OZF75" s="615"/>
      <c r="OZG75" s="615"/>
      <c r="OZH75" s="615"/>
      <c r="OZI75" s="615"/>
      <c r="OZJ75" s="615"/>
      <c r="OZK75" s="615"/>
      <c r="OZL75" s="615"/>
      <c r="OZM75" s="615"/>
      <c r="OZN75" s="1420"/>
      <c r="OZO75" s="1420"/>
      <c r="OZP75" s="1420"/>
      <c r="OZQ75" s="868"/>
      <c r="OZR75" s="615"/>
      <c r="OZS75" s="615"/>
      <c r="OZT75" s="615"/>
      <c r="OZU75" s="869"/>
      <c r="OZV75" s="615"/>
      <c r="OZW75" s="615"/>
      <c r="OZX75" s="615"/>
      <c r="OZY75" s="615"/>
      <c r="OZZ75" s="615"/>
      <c r="PAA75" s="615"/>
      <c r="PAB75" s="615"/>
      <c r="PAC75" s="615"/>
      <c r="PAD75" s="615"/>
      <c r="PAE75" s="1420"/>
      <c r="PAF75" s="1420"/>
      <c r="PAG75" s="1420"/>
      <c r="PAH75" s="868"/>
      <c r="PAI75" s="615"/>
      <c r="PAJ75" s="615"/>
      <c r="PAK75" s="615"/>
      <c r="PAL75" s="869"/>
      <c r="PAM75" s="615"/>
      <c r="PAN75" s="615"/>
      <c r="PAO75" s="615"/>
      <c r="PAP75" s="615"/>
      <c r="PAQ75" s="615"/>
      <c r="PAR75" s="615"/>
      <c r="PAS75" s="615"/>
      <c r="PAT75" s="615"/>
      <c r="PAU75" s="615"/>
      <c r="PAV75" s="1420"/>
      <c r="PAW75" s="1420"/>
      <c r="PAX75" s="1420"/>
      <c r="PAY75" s="868"/>
      <c r="PAZ75" s="615"/>
      <c r="PBA75" s="615"/>
      <c r="PBB75" s="615"/>
      <c r="PBC75" s="869"/>
      <c r="PBD75" s="615"/>
      <c r="PBE75" s="615"/>
      <c r="PBF75" s="615"/>
      <c r="PBG75" s="615"/>
      <c r="PBH75" s="615"/>
      <c r="PBI75" s="615"/>
      <c r="PBJ75" s="615"/>
      <c r="PBK75" s="615"/>
      <c r="PBL75" s="615"/>
      <c r="PBM75" s="1420"/>
      <c r="PBN75" s="1420"/>
      <c r="PBO75" s="1420"/>
      <c r="PBP75" s="868"/>
      <c r="PBQ75" s="615"/>
      <c r="PBR75" s="615"/>
      <c r="PBS75" s="615"/>
      <c r="PBT75" s="869"/>
      <c r="PBU75" s="615"/>
      <c r="PBV75" s="615"/>
      <c r="PBW75" s="615"/>
      <c r="PBX75" s="615"/>
      <c r="PBY75" s="615"/>
      <c r="PBZ75" s="615"/>
      <c r="PCA75" s="615"/>
      <c r="PCB75" s="615"/>
      <c r="PCC75" s="615"/>
      <c r="PCD75" s="1420"/>
      <c r="PCE75" s="1420"/>
      <c r="PCF75" s="1420"/>
      <c r="PCG75" s="868"/>
      <c r="PCH75" s="615"/>
      <c r="PCI75" s="615"/>
      <c r="PCJ75" s="615"/>
      <c r="PCK75" s="869"/>
      <c r="PCL75" s="615"/>
      <c r="PCM75" s="615"/>
      <c r="PCN75" s="615"/>
      <c r="PCO75" s="615"/>
      <c r="PCP75" s="615"/>
      <c r="PCQ75" s="615"/>
      <c r="PCR75" s="615"/>
      <c r="PCS75" s="615"/>
      <c r="PCT75" s="615"/>
      <c r="PCU75" s="1420"/>
      <c r="PCV75" s="1420"/>
      <c r="PCW75" s="1420"/>
      <c r="PCX75" s="868"/>
      <c r="PCY75" s="615"/>
      <c r="PCZ75" s="615"/>
      <c r="PDA75" s="615"/>
      <c r="PDB75" s="869"/>
      <c r="PDC75" s="615"/>
      <c r="PDD75" s="615"/>
      <c r="PDE75" s="615"/>
      <c r="PDF75" s="615"/>
      <c r="PDG75" s="615"/>
      <c r="PDH75" s="615"/>
      <c r="PDI75" s="615"/>
      <c r="PDJ75" s="615"/>
      <c r="PDK75" s="615"/>
      <c r="PDL75" s="1420"/>
      <c r="PDM75" s="1420"/>
      <c r="PDN75" s="1420"/>
      <c r="PDO75" s="868"/>
      <c r="PDP75" s="615"/>
      <c r="PDQ75" s="615"/>
      <c r="PDR75" s="615"/>
      <c r="PDS75" s="869"/>
      <c r="PDT75" s="615"/>
      <c r="PDU75" s="615"/>
      <c r="PDV75" s="615"/>
      <c r="PDW75" s="615"/>
      <c r="PDX75" s="615"/>
      <c r="PDY75" s="615"/>
      <c r="PDZ75" s="615"/>
      <c r="PEA75" s="615"/>
      <c r="PEB75" s="615"/>
      <c r="PEC75" s="1420"/>
      <c r="PED75" s="1420"/>
      <c r="PEE75" s="1420"/>
      <c r="PEF75" s="868"/>
      <c r="PEG75" s="615"/>
      <c r="PEH75" s="615"/>
      <c r="PEI75" s="615"/>
      <c r="PEJ75" s="869"/>
      <c r="PEK75" s="615"/>
      <c r="PEL75" s="615"/>
      <c r="PEM75" s="615"/>
      <c r="PEN75" s="615"/>
      <c r="PEO75" s="615"/>
      <c r="PEP75" s="615"/>
      <c r="PEQ75" s="615"/>
      <c r="PER75" s="615"/>
      <c r="PES75" s="615"/>
      <c r="PET75" s="1420"/>
      <c r="PEU75" s="1420"/>
      <c r="PEV75" s="1420"/>
      <c r="PEW75" s="868"/>
      <c r="PEX75" s="615"/>
      <c r="PEY75" s="615"/>
      <c r="PEZ75" s="615"/>
      <c r="PFA75" s="869"/>
      <c r="PFB75" s="615"/>
      <c r="PFC75" s="615"/>
      <c r="PFD75" s="615"/>
      <c r="PFE75" s="615"/>
      <c r="PFF75" s="615"/>
      <c r="PFG75" s="615"/>
      <c r="PFH75" s="615"/>
      <c r="PFI75" s="615"/>
      <c r="PFJ75" s="615"/>
      <c r="PFK75" s="1420"/>
      <c r="PFL75" s="1420"/>
      <c r="PFM75" s="1420"/>
      <c r="PFN75" s="868"/>
      <c r="PFO75" s="615"/>
      <c r="PFP75" s="615"/>
      <c r="PFQ75" s="615"/>
      <c r="PFR75" s="869"/>
      <c r="PFS75" s="615"/>
      <c r="PFT75" s="615"/>
      <c r="PFU75" s="615"/>
      <c r="PFV75" s="615"/>
      <c r="PFW75" s="615"/>
      <c r="PFX75" s="615"/>
      <c r="PFY75" s="615"/>
      <c r="PFZ75" s="615"/>
      <c r="PGA75" s="615"/>
      <c r="PGB75" s="1420"/>
      <c r="PGC75" s="1420"/>
      <c r="PGD75" s="1420"/>
      <c r="PGE75" s="868"/>
      <c r="PGF75" s="615"/>
      <c r="PGG75" s="615"/>
      <c r="PGH75" s="615"/>
      <c r="PGI75" s="869"/>
      <c r="PGJ75" s="615"/>
      <c r="PGK75" s="615"/>
      <c r="PGL75" s="615"/>
      <c r="PGM75" s="615"/>
      <c r="PGN75" s="615"/>
      <c r="PGO75" s="615"/>
      <c r="PGP75" s="615"/>
      <c r="PGQ75" s="615"/>
      <c r="PGR75" s="615"/>
      <c r="PGS75" s="1420"/>
      <c r="PGT75" s="1420"/>
      <c r="PGU75" s="1420"/>
      <c r="PGV75" s="868"/>
      <c r="PGW75" s="615"/>
      <c r="PGX75" s="615"/>
      <c r="PGY75" s="615"/>
      <c r="PGZ75" s="869"/>
      <c r="PHA75" s="615"/>
      <c r="PHB75" s="615"/>
      <c r="PHC75" s="615"/>
      <c r="PHD75" s="615"/>
      <c r="PHE75" s="615"/>
      <c r="PHF75" s="615"/>
      <c r="PHG75" s="615"/>
      <c r="PHH75" s="615"/>
      <c r="PHI75" s="615"/>
      <c r="PHJ75" s="1420"/>
      <c r="PHK75" s="1420"/>
      <c r="PHL75" s="1420"/>
      <c r="PHM75" s="868"/>
      <c r="PHN75" s="615"/>
      <c r="PHO75" s="615"/>
      <c r="PHP75" s="615"/>
      <c r="PHQ75" s="869"/>
      <c r="PHR75" s="615"/>
      <c r="PHS75" s="615"/>
      <c r="PHT75" s="615"/>
      <c r="PHU75" s="615"/>
      <c r="PHV75" s="615"/>
      <c r="PHW75" s="615"/>
      <c r="PHX75" s="615"/>
      <c r="PHY75" s="615"/>
      <c r="PHZ75" s="615"/>
      <c r="PIA75" s="1420"/>
      <c r="PIB75" s="1420"/>
      <c r="PIC75" s="1420"/>
      <c r="PID75" s="868"/>
      <c r="PIE75" s="615"/>
      <c r="PIF75" s="615"/>
      <c r="PIG75" s="615"/>
      <c r="PIH75" s="869"/>
      <c r="PII75" s="615"/>
      <c r="PIJ75" s="615"/>
      <c r="PIK75" s="615"/>
      <c r="PIL75" s="615"/>
      <c r="PIM75" s="615"/>
      <c r="PIN75" s="615"/>
      <c r="PIO75" s="615"/>
      <c r="PIP75" s="615"/>
      <c r="PIQ75" s="615"/>
      <c r="PIR75" s="1420"/>
      <c r="PIS75" s="1420"/>
      <c r="PIT75" s="1420"/>
      <c r="PIU75" s="868"/>
      <c r="PIV75" s="615"/>
      <c r="PIW75" s="615"/>
      <c r="PIX75" s="615"/>
      <c r="PIY75" s="869"/>
      <c r="PIZ75" s="615"/>
      <c r="PJA75" s="615"/>
      <c r="PJB75" s="615"/>
      <c r="PJC75" s="615"/>
      <c r="PJD75" s="615"/>
      <c r="PJE75" s="615"/>
      <c r="PJF75" s="615"/>
      <c r="PJG75" s="615"/>
      <c r="PJH75" s="615"/>
      <c r="PJI75" s="1420"/>
      <c r="PJJ75" s="1420"/>
      <c r="PJK75" s="1420"/>
      <c r="PJL75" s="868"/>
      <c r="PJM75" s="615"/>
      <c r="PJN75" s="615"/>
      <c r="PJO75" s="615"/>
      <c r="PJP75" s="869"/>
      <c r="PJQ75" s="615"/>
      <c r="PJR75" s="615"/>
      <c r="PJS75" s="615"/>
      <c r="PJT75" s="615"/>
      <c r="PJU75" s="615"/>
      <c r="PJV75" s="615"/>
      <c r="PJW75" s="615"/>
      <c r="PJX75" s="615"/>
      <c r="PJY75" s="615"/>
      <c r="PJZ75" s="1420"/>
      <c r="PKA75" s="1420"/>
      <c r="PKB75" s="1420"/>
      <c r="PKC75" s="868"/>
      <c r="PKD75" s="615"/>
      <c r="PKE75" s="615"/>
      <c r="PKF75" s="615"/>
      <c r="PKG75" s="869"/>
      <c r="PKH75" s="615"/>
      <c r="PKI75" s="615"/>
      <c r="PKJ75" s="615"/>
      <c r="PKK75" s="615"/>
      <c r="PKL75" s="615"/>
      <c r="PKM75" s="615"/>
      <c r="PKN75" s="615"/>
      <c r="PKO75" s="615"/>
      <c r="PKP75" s="615"/>
      <c r="PKQ75" s="1420"/>
      <c r="PKR75" s="1420"/>
      <c r="PKS75" s="1420"/>
      <c r="PKT75" s="868"/>
      <c r="PKU75" s="615"/>
      <c r="PKV75" s="615"/>
      <c r="PKW75" s="615"/>
      <c r="PKX75" s="869"/>
      <c r="PKY75" s="615"/>
      <c r="PKZ75" s="615"/>
      <c r="PLA75" s="615"/>
      <c r="PLB75" s="615"/>
      <c r="PLC75" s="615"/>
      <c r="PLD75" s="615"/>
      <c r="PLE75" s="615"/>
      <c r="PLF75" s="615"/>
      <c r="PLG75" s="615"/>
      <c r="PLH75" s="1420"/>
      <c r="PLI75" s="1420"/>
      <c r="PLJ75" s="1420"/>
      <c r="PLK75" s="868"/>
      <c r="PLL75" s="615"/>
      <c r="PLM75" s="615"/>
      <c r="PLN75" s="615"/>
      <c r="PLO75" s="869"/>
      <c r="PLP75" s="615"/>
      <c r="PLQ75" s="615"/>
      <c r="PLR75" s="615"/>
      <c r="PLS75" s="615"/>
      <c r="PLT75" s="615"/>
      <c r="PLU75" s="615"/>
      <c r="PLV75" s="615"/>
      <c r="PLW75" s="615"/>
      <c r="PLX75" s="615"/>
      <c r="PLY75" s="1420"/>
      <c r="PLZ75" s="1420"/>
      <c r="PMA75" s="1420"/>
      <c r="PMB75" s="868"/>
      <c r="PMC75" s="615"/>
      <c r="PMD75" s="615"/>
      <c r="PME75" s="615"/>
      <c r="PMF75" s="869"/>
      <c r="PMG75" s="615"/>
      <c r="PMH75" s="615"/>
      <c r="PMI75" s="615"/>
      <c r="PMJ75" s="615"/>
      <c r="PMK75" s="615"/>
      <c r="PML75" s="615"/>
      <c r="PMM75" s="615"/>
      <c r="PMN75" s="615"/>
      <c r="PMO75" s="615"/>
      <c r="PMP75" s="1420"/>
      <c r="PMQ75" s="1420"/>
      <c r="PMR75" s="1420"/>
      <c r="PMS75" s="868"/>
      <c r="PMT75" s="615"/>
      <c r="PMU75" s="615"/>
      <c r="PMV75" s="615"/>
      <c r="PMW75" s="869"/>
      <c r="PMX75" s="615"/>
      <c r="PMY75" s="615"/>
      <c r="PMZ75" s="615"/>
      <c r="PNA75" s="615"/>
      <c r="PNB75" s="615"/>
      <c r="PNC75" s="615"/>
      <c r="PND75" s="615"/>
      <c r="PNE75" s="615"/>
      <c r="PNF75" s="615"/>
      <c r="PNG75" s="1420"/>
      <c r="PNH75" s="1420"/>
      <c r="PNI75" s="1420"/>
      <c r="PNJ75" s="868"/>
      <c r="PNK75" s="615"/>
      <c r="PNL75" s="615"/>
      <c r="PNM75" s="615"/>
      <c r="PNN75" s="869"/>
      <c r="PNO75" s="615"/>
      <c r="PNP75" s="615"/>
      <c r="PNQ75" s="615"/>
      <c r="PNR75" s="615"/>
      <c r="PNS75" s="615"/>
      <c r="PNT75" s="615"/>
      <c r="PNU75" s="615"/>
      <c r="PNV75" s="615"/>
      <c r="PNW75" s="615"/>
      <c r="PNX75" s="1420"/>
      <c r="PNY75" s="1420"/>
      <c r="PNZ75" s="1420"/>
      <c r="POA75" s="868"/>
      <c r="POB75" s="615"/>
      <c r="POC75" s="615"/>
      <c r="POD75" s="615"/>
      <c r="POE75" s="869"/>
      <c r="POF75" s="615"/>
      <c r="POG75" s="615"/>
      <c r="POH75" s="615"/>
      <c r="POI75" s="615"/>
      <c r="POJ75" s="615"/>
      <c r="POK75" s="615"/>
      <c r="POL75" s="615"/>
      <c r="POM75" s="615"/>
      <c r="PON75" s="615"/>
      <c r="POO75" s="1420"/>
      <c r="POP75" s="1420"/>
      <c r="POQ75" s="1420"/>
      <c r="POR75" s="868"/>
      <c r="POS75" s="615"/>
      <c r="POT75" s="615"/>
      <c r="POU75" s="615"/>
      <c r="POV75" s="869"/>
      <c r="POW75" s="615"/>
      <c r="POX75" s="615"/>
      <c r="POY75" s="615"/>
      <c r="POZ75" s="615"/>
      <c r="PPA75" s="615"/>
      <c r="PPB75" s="615"/>
      <c r="PPC75" s="615"/>
      <c r="PPD75" s="615"/>
      <c r="PPE75" s="615"/>
      <c r="PPF75" s="1420"/>
      <c r="PPG75" s="1420"/>
      <c r="PPH75" s="1420"/>
      <c r="PPI75" s="868"/>
      <c r="PPJ75" s="615"/>
      <c r="PPK75" s="615"/>
      <c r="PPL75" s="615"/>
      <c r="PPM75" s="869"/>
      <c r="PPN75" s="615"/>
      <c r="PPO75" s="615"/>
      <c r="PPP75" s="615"/>
      <c r="PPQ75" s="615"/>
      <c r="PPR75" s="615"/>
      <c r="PPS75" s="615"/>
      <c r="PPT75" s="615"/>
      <c r="PPU75" s="615"/>
      <c r="PPV75" s="615"/>
      <c r="PPW75" s="1420"/>
      <c r="PPX75" s="1420"/>
      <c r="PPY75" s="1420"/>
      <c r="PPZ75" s="868"/>
      <c r="PQA75" s="615"/>
      <c r="PQB75" s="615"/>
      <c r="PQC75" s="615"/>
      <c r="PQD75" s="869"/>
      <c r="PQE75" s="615"/>
      <c r="PQF75" s="615"/>
      <c r="PQG75" s="615"/>
      <c r="PQH75" s="615"/>
      <c r="PQI75" s="615"/>
      <c r="PQJ75" s="615"/>
      <c r="PQK75" s="615"/>
      <c r="PQL75" s="615"/>
      <c r="PQM75" s="615"/>
      <c r="PQN75" s="1420"/>
      <c r="PQO75" s="1420"/>
      <c r="PQP75" s="1420"/>
      <c r="PQQ75" s="868"/>
      <c r="PQR75" s="615"/>
      <c r="PQS75" s="615"/>
      <c r="PQT75" s="615"/>
      <c r="PQU75" s="869"/>
      <c r="PQV75" s="615"/>
      <c r="PQW75" s="615"/>
      <c r="PQX75" s="615"/>
      <c r="PQY75" s="615"/>
      <c r="PQZ75" s="615"/>
      <c r="PRA75" s="615"/>
      <c r="PRB75" s="615"/>
      <c r="PRC75" s="615"/>
      <c r="PRD75" s="615"/>
      <c r="PRE75" s="1420"/>
      <c r="PRF75" s="1420"/>
      <c r="PRG75" s="1420"/>
      <c r="PRH75" s="868"/>
      <c r="PRI75" s="615"/>
      <c r="PRJ75" s="615"/>
      <c r="PRK75" s="615"/>
      <c r="PRL75" s="869"/>
      <c r="PRM75" s="615"/>
      <c r="PRN75" s="615"/>
      <c r="PRO75" s="615"/>
      <c r="PRP75" s="615"/>
      <c r="PRQ75" s="615"/>
      <c r="PRR75" s="615"/>
      <c r="PRS75" s="615"/>
      <c r="PRT75" s="615"/>
      <c r="PRU75" s="615"/>
      <c r="PRV75" s="1420"/>
      <c r="PRW75" s="1420"/>
      <c r="PRX75" s="1420"/>
      <c r="PRY75" s="868"/>
      <c r="PRZ75" s="615"/>
      <c r="PSA75" s="615"/>
      <c r="PSB75" s="615"/>
      <c r="PSC75" s="869"/>
      <c r="PSD75" s="615"/>
      <c r="PSE75" s="615"/>
      <c r="PSF75" s="615"/>
      <c r="PSG75" s="615"/>
      <c r="PSH75" s="615"/>
      <c r="PSI75" s="615"/>
      <c r="PSJ75" s="615"/>
      <c r="PSK75" s="615"/>
      <c r="PSL75" s="615"/>
      <c r="PSM75" s="1420"/>
      <c r="PSN75" s="1420"/>
      <c r="PSO75" s="1420"/>
      <c r="PSP75" s="868"/>
      <c r="PSQ75" s="615"/>
      <c r="PSR75" s="615"/>
      <c r="PSS75" s="615"/>
      <c r="PST75" s="869"/>
      <c r="PSU75" s="615"/>
      <c r="PSV75" s="615"/>
      <c r="PSW75" s="615"/>
      <c r="PSX75" s="615"/>
      <c r="PSY75" s="615"/>
      <c r="PSZ75" s="615"/>
      <c r="PTA75" s="615"/>
      <c r="PTB75" s="615"/>
      <c r="PTC75" s="615"/>
      <c r="PTD75" s="1420"/>
      <c r="PTE75" s="1420"/>
      <c r="PTF75" s="1420"/>
      <c r="PTG75" s="868"/>
      <c r="PTH75" s="615"/>
      <c r="PTI75" s="615"/>
      <c r="PTJ75" s="615"/>
      <c r="PTK75" s="869"/>
      <c r="PTL75" s="615"/>
      <c r="PTM75" s="615"/>
      <c r="PTN75" s="615"/>
      <c r="PTO75" s="615"/>
      <c r="PTP75" s="615"/>
      <c r="PTQ75" s="615"/>
      <c r="PTR75" s="615"/>
      <c r="PTS75" s="615"/>
      <c r="PTT75" s="615"/>
      <c r="PTU75" s="1420"/>
      <c r="PTV75" s="1420"/>
      <c r="PTW75" s="1420"/>
      <c r="PTX75" s="868"/>
      <c r="PTY75" s="615"/>
      <c r="PTZ75" s="615"/>
      <c r="PUA75" s="615"/>
      <c r="PUB75" s="869"/>
      <c r="PUC75" s="615"/>
      <c r="PUD75" s="615"/>
      <c r="PUE75" s="615"/>
      <c r="PUF75" s="615"/>
      <c r="PUG75" s="615"/>
      <c r="PUH75" s="615"/>
      <c r="PUI75" s="615"/>
      <c r="PUJ75" s="615"/>
      <c r="PUK75" s="615"/>
      <c r="PUL75" s="1420"/>
      <c r="PUM75" s="1420"/>
      <c r="PUN75" s="1420"/>
      <c r="PUO75" s="868"/>
      <c r="PUP75" s="615"/>
      <c r="PUQ75" s="615"/>
      <c r="PUR75" s="615"/>
      <c r="PUS75" s="869"/>
      <c r="PUT75" s="615"/>
      <c r="PUU75" s="615"/>
      <c r="PUV75" s="615"/>
      <c r="PUW75" s="615"/>
      <c r="PUX75" s="615"/>
      <c r="PUY75" s="615"/>
      <c r="PUZ75" s="615"/>
      <c r="PVA75" s="615"/>
      <c r="PVB75" s="615"/>
      <c r="PVC75" s="1420"/>
      <c r="PVD75" s="1420"/>
      <c r="PVE75" s="1420"/>
      <c r="PVF75" s="868"/>
      <c r="PVG75" s="615"/>
      <c r="PVH75" s="615"/>
      <c r="PVI75" s="615"/>
      <c r="PVJ75" s="869"/>
      <c r="PVK75" s="615"/>
      <c r="PVL75" s="615"/>
      <c r="PVM75" s="615"/>
      <c r="PVN75" s="615"/>
      <c r="PVO75" s="615"/>
      <c r="PVP75" s="615"/>
      <c r="PVQ75" s="615"/>
      <c r="PVR75" s="615"/>
      <c r="PVS75" s="615"/>
      <c r="PVT75" s="1420"/>
      <c r="PVU75" s="1420"/>
      <c r="PVV75" s="1420"/>
      <c r="PVW75" s="868"/>
      <c r="PVX75" s="615"/>
      <c r="PVY75" s="615"/>
      <c r="PVZ75" s="615"/>
      <c r="PWA75" s="869"/>
      <c r="PWB75" s="615"/>
      <c r="PWC75" s="615"/>
      <c r="PWD75" s="615"/>
      <c r="PWE75" s="615"/>
      <c r="PWF75" s="615"/>
      <c r="PWG75" s="615"/>
      <c r="PWH75" s="615"/>
      <c r="PWI75" s="615"/>
      <c r="PWJ75" s="615"/>
      <c r="PWK75" s="1420"/>
      <c r="PWL75" s="1420"/>
      <c r="PWM75" s="1420"/>
      <c r="PWN75" s="868"/>
      <c r="PWO75" s="615"/>
      <c r="PWP75" s="615"/>
      <c r="PWQ75" s="615"/>
      <c r="PWR75" s="869"/>
      <c r="PWS75" s="615"/>
      <c r="PWT75" s="615"/>
      <c r="PWU75" s="615"/>
      <c r="PWV75" s="615"/>
      <c r="PWW75" s="615"/>
      <c r="PWX75" s="615"/>
      <c r="PWY75" s="615"/>
      <c r="PWZ75" s="615"/>
      <c r="PXA75" s="615"/>
      <c r="PXB75" s="1420"/>
      <c r="PXC75" s="1420"/>
      <c r="PXD75" s="1420"/>
      <c r="PXE75" s="868"/>
      <c r="PXF75" s="615"/>
      <c r="PXG75" s="615"/>
      <c r="PXH75" s="615"/>
      <c r="PXI75" s="869"/>
      <c r="PXJ75" s="615"/>
      <c r="PXK75" s="615"/>
      <c r="PXL75" s="615"/>
      <c r="PXM75" s="615"/>
      <c r="PXN75" s="615"/>
      <c r="PXO75" s="615"/>
      <c r="PXP75" s="615"/>
      <c r="PXQ75" s="615"/>
      <c r="PXR75" s="615"/>
      <c r="PXS75" s="1420"/>
      <c r="PXT75" s="1420"/>
      <c r="PXU75" s="1420"/>
      <c r="PXV75" s="868"/>
      <c r="PXW75" s="615"/>
      <c r="PXX75" s="615"/>
      <c r="PXY75" s="615"/>
      <c r="PXZ75" s="869"/>
      <c r="PYA75" s="615"/>
      <c r="PYB75" s="615"/>
      <c r="PYC75" s="615"/>
      <c r="PYD75" s="615"/>
      <c r="PYE75" s="615"/>
      <c r="PYF75" s="615"/>
      <c r="PYG75" s="615"/>
      <c r="PYH75" s="615"/>
      <c r="PYI75" s="615"/>
      <c r="PYJ75" s="1420"/>
      <c r="PYK75" s="1420"/>
      <c r="PYL75" s="1420"/>
      <c r="PYM75" s="868"/>
      <c r="PYN75" s="615"/>
      <c r="PYO75" s="615"/>
      <c r="PYP75" s="615"/>
      <c r="PYQ75" s="869"/>
      <c r="PYR75" s="615"/>
      <c r="PYS75" s="615"/>
      <c r="PYT75" s="615"/>
      <c r="PYU75" s="615"/>
      <c r="PYV75" s="615"/>
      <c r="PYW75" s="615"/>
      <c r="PYX75" s="615"/>
      <c r="PYY75" s="615"/>
      <c r="PYZ75" s="615"/>
      <c r="PZA75" s="1420"/>
      <c r="PZB75" s="1420"/>
      <c r="PZC75" s="1420"/>
      <c r="PZD75" s="868"/>
      <c r="PZE75" s="615"/>
      <c r="PZF75" s="615"/>
      <c r="PZG75" s="615"/>
      <c r="PZH75" s="869"/>
      <c r="PZI75" s="615"/>
      <c r="PZJ75" s="615"/>
      <c r="PZK75" s="615"/>
      <c r="PZL75" s="615"/>
      <c r="PZM75" s="615"/>
      <c r="PZN75" s="615"/>
      <c r="PZO75" s="615"/>
      <c r="PZP75" s="615"/>
      <c r="PZQ75" s="615"/>
      <c r="PZR75" s="1420"/>
      <c r="PZS75" s="1420"/>
      <c r="PZT75" s="1420"/>
      <c r="PZU75" s="868"/>
      <c r="PZV75" s="615"/>
      <c r="PZW75" s="615"/>
      <c r="PZX75" s="615"/>
      <c r="PZY75" s="869"/>
      <c r="PZZ75" s="615"/>
      <c r="QAA75" s="615"/>
      <c r="QAB75" s="615"/>
      <c r="QAC75" s="615"/>
      <c r="QAD75" s="615"/>
      <c r="QAE75" s="615"/>
      <c r="QAF75" s="615"/>
      <c r="QAG75" s="615"/>
      <c r="QAH75" s="615"/>
      <c r="QAI75" s="1420"/>
      <c r="QAJ75" s="1420"/>
      <c r="QAK75" s="1420"/>
      <c r="QAL75" s="868"/>
      <c r="QAM75" s="615"/>
      <c r="QAN75" s="615"/>
      <c r="QAO75" s="615"/>
      <c r="QAP75" s="869"/>
      <c r="QAQ75" s="615"/>
      <c r="QAR75" s="615"/>
      <c r="QAS75" s="615"/>
      <c r="QAT75" s="615"/>
      <c r="QAU75" s="615"/>
      <c r="QAV75" s="615"/>
      <c r="QAW75" s="615"/>
      <c r="QAX75" s="615"/>
      <c r="QAY75" s="615"/>
      <c r="QAZ75" s="1420"/>
      <c r="QBA75" s="1420"/>
      <c r="QBB75" s="1420"/>
      <c r="QBC75" s="868"/>
      <c r="QBD75" s="615"/>
      <c r="QBE75" s="615"/>
      <c r="QBF75" s="615"/>
      <c r="QBG75" s="869"/>
      <c r="QBH75" s="615"/>
      <c r="QBI75" s="615"/>
      <c r="QBJ75" s="615"/>
      <c r="QBK75" s="615"/>
      <c r="QBL75" s="615"/>
      <c r="QBM75" s="615"/>
      <c r="QBN75" s="615"/>
      <c r="QBO75" s="615"/>
      <c r="QBP75" s="615"/>
      <c r="QBQ75" s="1420"/>
      <c r="QBR75" s="1420"/>
      <c r="QBS75" s="1420"/>
      <c r="QBT75" s="868"/>
      <c r="QBU75" s="615"/>
      <c r="QBV75" s="615"/>
      <c r="QBW75" s="615"/>
      <c r="QBX75" s="869"/>
      <c r="QBY75" s="615"/>
      <c r="QBZ75" s="615"/>
      <c r="QCA75" s="615"/>
      <c r="QCB75" s="615"/>
      <c r="QCC75" s="615"/>
      <c r="QCD75" s="615"/>
      <c r="QCE75" s="615"/>
      <c r="QCF75" s="615"/>
      <c r="QCG75" s="615"/>
      <c r="QCH75" s="1420"/>
      <c r="QCI75" s="1420"/>
      <c r="QCJ75" s="1420"/>
      <c r="QCK75" s="868"/>
      <c r="QCL75" s="615"/>
      <c r="QCM75" s="615"/>
      <c r="QCN75" s="615"/>
      <c r="QCO75" s="869"/>
      <c r="QCP75" s="615"/>
      <c r="QCQ75" s="615"/>
      <c r="QCR75" s="615"/>
      <c r="QCS75" s="615"/>
      <c r="QCT75" s="615"/>
      <c r="QCU75" s="615"/>
      <c r="QCV75" s="615"/>
      <c r="QCW75" s="615"/>
      <c r="QCX75" s="615"/>
      <c r="QCY75" s="1420"/>
      <c r="QCZ75" s="1420"/>
      <c r="QDA75" s="1420"/>
      <c r="QDB75" s="868"/>
      <c r="QDC75" s="615"/>
      <c r="QDD75" s="615"/>
      <c r="QDE75" s="615"/>
      <c r="QDF75" s="869"/>
      <c r="QDG75" s="615"/>
      <c r="QDH75" s="615"/>
      <c r="QDI75" s="615"/>
      <c r="QDJ75" s="615"/>
      <c r="QDK75" s="615"/>
      <c r="QDL75" s="615"/>
      <c r="QDM75" s="615"/>
      <c r="QDN75" s="615"/>
      <c r="QDO75" s="615"/>
      <c r="QDP75" s="1420"/>
      <c r="QDQ75" s="1420"/>
      <c r="QDR75" s="1420"/>
      <c r="QDS75" s="868"/>
      <c r="QDT75" s="615"/>
      <c r="QDU75" s="615"/>
      <c r="QDV75" s="615"/>
      <c r="QDW75" s="869"/>
      <c r="QDX75" s="615"/>
      <c r="QDY75" s="615"/>
      <c r="QDZ75" s="615"/>
      <c r="QEA75" s="615"/>
      <c r="QEB75" s="615"/>
      <c r="QEC75" s="615"/>
      <c r="QED75" s="615"/>
      <c r="QEE75" s="615"/>
      <c r="QEF75" s="615"/>
      <c r="QEG75" s="1420"/>
      <c r="QEH75" s="1420"/>
      <c r="QEI75" s="1420"/>
      <c r="QEJ75" s="868"/>
      <c r="QEK75" s="615"/>
      <c r="QEL75" s="615"/>
      <c r="QEM75" s="615"/>
      <c r="QEN75" s="869"/>
      <c r="QEO75" s="615"/>
      <c r="QEP75" s="615"/>
      <c r="QEQ75" s="615"/>
      <c r="QER75" s="615"/>
      <c r="QES75" s="615"/>
      <c r="QET75" s="615"/>
      <c r="QEU75" s="615"/>
      <c r="QEV75" s="615"/>
      <c r="QEW75" s="615"/>
      <c r="QEX75" s="1420"/>
      <c r="QEY75" s="1420"/>
      <c r="QEZ75" s="1420"/>
      <c r="QFA75" s="868"/>
      <c r="QFB75" s="615"/>
      <c r="QFC75" s="615"/>
      <c r="QFD75" s="615"/>
      <c r="QFE75" s="869"/>
      <c r="QFF75" s="615"/>
      <c r="QFG75" s="615"/>
      <c r="QFH75" s="615"/>
      <c r="QFI75" s="615"/>
      <c r="QFJ75" s="615"/>
      <c r="QFK75" s="615"/>
      <c r="QFL75" s="615"/>
      <c r="QFM75" s="615"/>
      <c r="QFN75" s="615"/>
      <c r="QFO75" s="1420"/>
      <c r="QFP75" s="1420"/>
      <c r="QFQ75" s="1420"/>
      <c r="QFR75" s="868"/>
      <c r="QFS75" s="615"/>
      <c r="QFT75" s="615"/>
      <c r="QFU75" s="615"/>
      <c r="QFV75" s="869"/>
      <c r="QFW75" s="615"/>
      <c r="QFX75" s="615"/>
      <c r="QFY75" s="615"/>
      <c r="QFZ75" s="615"/>
      <c r="QGA75" s="615"/>
      <c r="QGB75" s="615"/>
      <c r="QGC75" s="615"/>
      <c r="QGD75" s="615"/>
      <c r="QGE75" s="615"/>
      <c r="QGF75" s="1420"/>
      <c r="QGG75" s="1420"/>
      <c r="QGH75" s="1420"/>
      <c r="QGI75" s="868"/>
      <c r="QGJ75" s="615"/>
      <c r="QGK75" s="615"/>
      <c r="QGL75" s="615"/>
      <c r="QGM75" s="869"/>
      <c r="QGN75" s="615"/>
      <c r="QGO75" s="615"/>
      <c r="QGP75" s="615"/>
      <c r="QGQ75" s="615"/>
      <c r="QGR75" s="615"/>
      <c r="QGS75" s="615"/>
      <c r="QGT75" s="615"/>
      <c r="QGU75" s="615"/>
      <c r="QGV75" s="615"/>
      <c r="QGW75" s="1420"/>
      <c r="QGX75" s="1420"/>
      <c r="QGY75" s="1420"/>
      <c r="QGZ75" s="868"/>
      <c r="QHA75" s="615"/>
      <c r="QHB75" s="615"/>
      <c r="QHC75" s="615"/>
      <c r="QHD75" s="869"/>
      <c r="QHE75" s="615"/>
      <c r="QHF75" s="615"/>
      <c r="QHG75" s="615"/>
      <c r="QHH75" s="615"/>
      <c r="QHI75" s="615"/>
      <c r="QHJ75" s="615"/>
      <c r="QHK75" s="615"/>
      <c r="QHL75" s="615"/>
      <c r="QHM75" s="615"/>
      <c r="QHN75" s="1420"/>
      <c r="QHO75" s="1420"/>
      <c r="QHP75" s="1420"/>
      <c r="QHQ75" s="868"/>
      <c r="QHR75" s="615"/>
      <c r="QHS75" s="615"/>
      <c r="QHT75" s="615"/>
      <c r="QHU75" s="869"/>
      <c r="QHV75" s="615"/>
      <c r="QHW75" s="615"/>
      <c r="QHX75" s="615"/>
      <c r="QHY75" s="615"/>
      <c r="QHZ75" s="615"/>
      <c r="QIA75" s="615"/>
      <c r="QIB75" s="615"/>
      <c r="QIC75" s="615"/>
      <c r="QID75" s="615"/>
      <c r="QIE75" s="1420"/>
      <c r="QIF75" s="1420"/>
      <c r="QIG75" s="1420"/>
      <c r="QIH75" s="868"/>
      <c r="QII75" s="615"/>
      <c r="QIJ75" s="615"/>
      <c r="QIK75" s="615"/>
      <c r="QIL75" s="869"/>
      <c r="QIM75" s="615"/>
      <c r="QIN75" s="615"/>
      <c r="QIO75" s="615"/>
      <c r="QIP75" s="615"/>
      <c r="QIQ75" s="615"/>
      <c r="QIR75" s="615"/>
      <c r="QIS75" s="615"/>
      <c r="QIT75" s="615"/>
      <c r="QIU75" s="615"/>
      <c r="QIV75" s="1420"/>
      <c r="QIW75" s="1420"/>
      <c r="QIX75" s="1420"/>
      <c r="QIY75" s="868"/>
      <c r="QIZ75" s="615"/>
      <c r="QJA75" s="615"/>
      <c r="QJB75" s="615"/>
      <c r="QJC75" s="869"/>
      <c r="QJD75" s="615"/>
      <c r="QJE75" s="615"/>
      <c r="QJF75" s="615"/>
      <c r="QJG75" s="615"/>
      <c r="QJH75" s="615"/>
      <c r="QJI75" s="615"/>
      <c r="QJJ75" s="615"/>
      <c r="QJK75" s="615"/>
      <c r="QJL75" s="615"/>
      <c r="QJM75" s="1420"/>
      <c r="QJN75" s="1420"/>
      <c r="QJO75" s="1420"/>
      <c r="QJP75" s="868"/>
      <c r="QJQ75" s="615"/>
      <c r="QJR75" s="615"/>
      <c r="QJS75" s="615"/>
      <c r="QJT75" s="869"/>
      <c r="QJU75" s="615"/>
      <c r="QJV75" s="615"/>
      <c r="QJW75" s="615"/>
      <c r="QJX75" s="615"/>
      <c r="QJY75" s="615"/>
      <c r="QJZ75" s="615"/>
      <c r="QKA75" s="615"/>
      <c r="QKB75" s="615"/>
      <c r="QKC75" s="615"/>
      <c r="QKD75" s="1420"/>
      <c r="QKE75" s="1420"/>
      <c r="QKF75" s="1420"/>
      <c r="QKG75" s="868"/>
      <c r="QKH75" s="615"/>
      <c r="QKI75" s="615"/>
      <c r="QKJ75" s="615"/>
      <c r="QKK75" s="869"/>
      <c r="QKL75" s="615"/>
      <c r="QKM75" s="615"/>
      <c r="QKN75" s="615"/>
      <c r="QKO75" s="615"/>
      <c r="QKP75" s="615"/>
      <c r="QKQ75" s="615"/>
      <c r="QKR75" s="615"/>
      <c r="QKS75" s="615"/>
      <c r="QKT75" s="615"/>
      <c r="QKU75" s="1420"/>
      <c r="QKV75" s="1420"/>
      <c r="QKW75" s="1420"/>
      <c r="QKX75" s="868"/>
      <c r="QKY75" s="615"/>
      <c r="QKZ75" s="615"/>
      <c r="QLA75" s="615"/>
      <c r="QLB75" s="869"/>
      <c r="QLC75" s="615"/>
      <c r="QLD75" s="615"/>
      <c r="QLE75" s="615"/>
      <c r="QLF75" s="615"/>
      <c r="QLG75" s="615"/>
      <c r="QLH75" s="615"/>
      <c r="QLI75" s="615"/>
      <c r="QLJ75" s="615"/>
      <c r="QLK75" s="615"/>
      <c r="QLL75" s="1420"/>
      <c r="QLM75" s="1420"/>
      <c r="QLN75" s="1420"/>
      <c r="QLO75" s="868"/>
      <c r="QLP75" s="615"/>
      <c r="QLQ75" s="615"/>
      <c r="QLR75" s="615"/>
      <c r="QLS75" s="869"/>
      <c r="QLT75" s="615"/>
      <c r="QLU75" s="615"/>
      <c r="QLV75" s="615"/>
      <c r="QLW75" s="615"/>
      <c r="QLX75" s="615"/>
      <c r="QLY75" s="615"/>
      <c r="QLZ75" s="615"/>
      <c r="QMA75" s="615"/>
      <c r="QMB75" s="615"/>
      <c r="QMC75" s="1420"/>
      <c r="QMD75" s="1420"/>
      <c r="QME75" s="1420"/>
      <c r="QMF75" s="868"/>
      <c r="QMG75" s="615"/>
      <c r="QMH75" s="615"/>
      <c r="QMI75" s="615"/>
      <c r="QMJ75" s="869"/>
      <c r="QMK75" s="615"/>
      <c r="QML75" s="615"/>
      <c r="QMM75" s="615"/>
      <c r="QMN75" s="615"/>
      <c r="QMO75" s="615"/>
      <c r="QMP75" s="615"/>
      <c r="QMQ75" s="615"/>
      <c r="QMR75" s="615"/>
      <c r="QMS75" s="615"/>
      <c r="QMT75" s="1420"/>
      <c r="QMU75" s="1420"/>
      <c r="QMV75" s="1420"/>
      <c r="QMW75" s="868"/>
      <c r="QMX75" s="615"/>
      <c r="QMY75" s="615"/>
      <c r="QMZ75" s="615"/>
      <c r="QNA75" s="869"/>
      <c r="QNB75" s="615"/>
      <c r="QNC75" s="615"/>
      <c r="QND75" s="615"/>
      <c r="QNE75" s="615"/>
      <c r="QNF75" s="615"/>
      <c r="QNG75" s="615"/>
      <c r="QNH75" s="615"/>
      <c r="QNI75" s="615"/>
      <c r="QNJ75" s="615"/>
      <c r="QNK75" s="1420"/>
      <c r="QNL75" s="1420"/>
      <c r="QNM75" s="1420"/>
      <c r="QNN75" s="868"/>
      <c r="QNO75" s="615"/>
      <c r="QNP75" s="615"/>
      <c r="QNQ75" s="615"/>
      <c r="QNR75" s="869"/>
      <c r="QNS75" s="615"/>
      <c r="QNT75" s="615"/>
      <c r="QNU75" s="615"/>
      <c r="QNV75" s="615"/>
      <c r="QNW75" s="615"/>
      <c r="QNX75" s="615"/>
      <c r="QNY75" s="615"/>
      <c r="QNZ75" s="615"/>
      <c r="QOA75" s="615"/>
      <c r="QOB75" s="1420"/>
      <c r="QOC75" s="1420"/>
      <c r="QOD75" s="1420"/>
      <c r="QOE75" s="868"/>
      <c r="QOF75" s="615"/>
      <c r="QOG75" s="615"/>
      <c r="QOH75" s="615"/>
      <c r="QOI75" s="869"/>
      <c r="QOJ75" s="615"/>
      <c r="QOK75" s="615"/>
      <c r="QOL75" s="615"/>
      <c r="QOM75" s="615"/>
      <c r="QON75" s="615"/>
      <c r="QOO75" s="615"/>
      <c r="QOP75" s="615"/>
      <c r="QOQ75" s="615"/>
      <c r="QOR75" s="615"/>
      <c r="QOS75" s="1420"/>
      <c r="QOT75" s="1420"/>
      <c r="QOU75" s="1420"/>
      <c r="QOV75" s="868"/>
      <c r="QOW75" s="615"/>
      <c r="QOX75" s="615"/>
      <c r="QOY75" s="615"/>
      <c r="QOZ75" s="869"/>
      <c r="QPA75" s="615"/>
      <c r="QPB75" s="615"/>
      <c r="QPC75" s="615"/>
      <c r="QPD75" s="615"/>
      <c r="QPE75" s="615"/>
      <c r="QPF75" s="615"/>
      <c r="QPG75" s="615"/>
      <c r="QPH75" s="615"/>
      <c r="QPI75" s="615"/>
      <c r="QPJ75" s="1420"/>
      <c r="QPK75" s="1420"/>
      <c r="QPL75" s="1420"/>
      <c r="QPM75" s="868"/>
      <c r="QPN75" s="615"/>
      <c r="QPO75" s="615"/>
      <c r="QPP75" s="615"/>
      <c r="QPQ75" s="869"/>
      <c r="QPR75" s="615"/>
      <c r="QPS75" s="615"/>
      <c r="QPT75" s="615"/>
      <c r="QPU75" s="615"/>
      <c r="QPV75" s="615"/>
      <c r="QPW75" s="615"/>
      <c r="QPX75" s="615"/>
      <c r="QPY75" s="615"/>
      <c r="QPZ75" s="615"/>
      <c r="QQA75" s="1420"/>
      <c r="QQB75" s="1420"/>
      <c r="QQC75" s="1420"/>
      <c r="QQD75" s="868"/>
      <c r="QQE75" s="615"/>
      <c r="QQF75" s="615"/>
      <c r="QQG75" s="615"/>
      <c r="QQH75" s="869"/>
      <c r="QQI75" s="615"/>
      <c r="QQJ75" s="615"/>
      <c r="QQK75" s="615"/>
      <c r="QQL75" s="615"/>
      <c r="QQM75" s="615"/>
      <c r="QQN75" s="615"/>
      <c r="QQO75" s="615"/>
      <c r="QQP75" s="615"/>
      <c r="QQQ75" s="615"/>
      <c r="QQR75" s="1420"/>
      <c r="QQS75" s="1420"/>
      <c r="QQT75" s="1420"/>
      <c r="QQU75" s="868"/>
      <c r="QQV75" s="615"/>
      <c r="QQW75" s="615"/>
      <c r="QQX75" s="615"/>
      <c r="QQY75" s="869"/>
      <c r="QQZ75" s="615"/>
      <c r="QRA75" s="615"/>
      <c r="QRB75" s="615"/>
      <c r="QRC75" s="615"/>
      <c r="QRD75" s="615"/>
      <c r="QRE75" s="615"/>
      <c r="QRF75" s="615"/>
      <c r="QRG75" s="615"/>
      <c r="QRH75" s="615"/>
      <c r="QRI75" s="1420"/>
      <c r="QRJ75" s="1420"/>
      <c r="QRK75" s="1420"/>
      <c r="QRL75" s="868"/>
      <c r="QRM75" s="615"/>
      <c r="QRN75" s="615"/>
      <c r="QRO75" s="615"/>
      <c r="QRP75" s="869"/>
      <c r="QRQ75" s="615"/>
      <c r="QRR75" s="615"/>
      <c r="QRS75" s="615"/>
      <c r="QRT75" s="615"/>
      <c r="QRU75" s="615"/>
      <c r="QRV75" s="615"/>
      <c r="QRW75" s="615"/>
      <c r="QRX75" s="615"/>
      <c r="QRY75" s="615"/>
      <c r="QRZ75" s="1420"/>
      <c r="QSA75" s="1420"/>
      <c r="QSB75" s="1420"/>
      <c r="QSC75" s="868"/>
      <c r="QSD75" s="615"/>
      <c r="QSE75" s="615"/>
      <c r="QSF75" s="615"/>
      <c r="QSG75" s="869"/>
      <c r="QSH75" s="615"/>
      <c r="QSI75" s="615"/>
      <c r="QSJ75" s="615"/>
      <c r="QSK75" s="615"/>
      <c r="QSL75" s="615"/>
      <c r="QSM75" s="615"/>
      <c r="QSN75" s="615"/>
      <c r="QSO75" s="615"/>
      <c r="QSP75" s="615"/>
      <c r="QSQ75" s="1420"/>
      <c r="QSR75" s="1420"/>
      <c r="QSS75" s="1420"/>
      <c r="QST75" s="868"/>
      <c r="QSU75" s="615"/>
      <c r="QSV75" s="615"/>
      <c r="QSW75" s="615"/>
      <c r="QSX75" s="869"/>
      <c r="QSY75" s="615"/>
      <c r="QSZ75" s="615"/>
      <c r="QTA75" s="615"/>
      <c r="QTB75" s="615"/>
      <c r="QTC75" s="615"/>
      <c r="QTD75" s="615"/>
      <c r="QTE75" s="615"/>
      <c r="QTF75" s="615"/>
      <c r="QTG75" s="615"/>
      <c r="QTH75" s="1420"/>
      <c r="QTI75" s="1420"/>
      <c r="QTJ75" s="1420"/>
      <c r="QTK75" s="868"/>
      <c r="QTL75" s="615"/>
      <c r="QTM75" s="615"/>
      <c r="QTN75" s="615"/>
      <c r="QTO75" s="869"/>
      <c r="QTP75" s="615"/>
      <c r="QTQ75" s="615"/>
      <c r="QTR75" s="615"/>
      <c r="QTS75" s="615"/>
      <c r="QTT75" s="615"/>
      <c r="QTU75" s="615"/>
      <c r="QTV75" s="615"/>
      <c r="QTW75" s="615"/>
      <c r="QTX75" s="615"/>
      <c r="QTY75" s="1420"/>
      <c r="QTZ75" s="1420"/>
      <c r="QUA75" s="1420"/>
      <c r="QUB75" s="868"/>
      <c r="QUC75" s="615"/>
      <c r="QUD75" s="615"/>
      <c r="QUE75" s="615"/>
      <c r="QUF75" s="869"/>
      <c r="QUG75" s="615"/>
      <c r="QUH75" s="615"/>
      <c r="QUI75" s="615"/>
      <c r="QUJ75" s="615"/>
      <c r="QUK75" s="615"/>
      <c r="QUL75" s="615"/>
      <c r="QUM75" s="615"/>
      <c r="QUN75" s="615"/>
      <c r="QUO75" s="615"/>
      <c r="QUP75" s="1420"/>
      <c r="QUQ75" s="1420"/>
      <c r="QUR75" s="1420"/>
      <c r="QUS75" s="868"/>
      <c r="QUT75" s="615"/>
      <c r="QUU75" s="615"/>
      <c r="QUV75" s="615"/>
      <c r="QUW75" s="869"/>
      <c r="QUX75" s="615"/>
      <c r="QUY75" s="615"/>
      <c r="QUZ75" s="615"/>
      <c r="QVA75" s="615"/>
      <c r="QVB75" s="615"/>
      <c r="QVC75" s="615"/>
      <c r="QVD75" s="615"/>
      <c r="QVE75" s="615"/>
      <c r="QVF75" s="615"/>
      <c r="QVG75" s="1420"/>
      <c r="QVH75" s="1420"/>
      <c r="QVI75" s="1420"/>
      <c r="QVJ75" s="868"/>
      <c r="QVK75" s="615"/>
      <c r="QVL75" s="615"/>
      <c r="QVM75" s="615"/>
      <c r="QVN75" s="869"/>
      <c r="QVO75" s="615"/>
      <c r="QVP75" s="615"/>
      <c r="QVQ75" s="615"/>
      <c r="QVR75" s="615"/>
      <c r="QVS75" s="615"/>
      <c r="QVT75" s="615"/>
      <c r="QVU75" s="615"/>
      <c r="QVV75" s="615"/>
      <c r="QVW75" s="615"/>
      <c r="QVX75" s="1420"/>
      <c r="QVY75" s="1420"/>
      <c r="QVZ75" s="1420"/>
      <c r="QWA75" s="868"/>
      <c r="QWB75" s="615"/>
      <c r="QWC75" s="615"/>
      <c r="QWD75" s="615"/>
      <c r="QWE75" s="869"/>
      <c r="QWF75" s="615"/>
      <c r="QWG75" s="615"/>
      <c r="QWH75" s="615"/>
      <c r="QWI75" s="615"/>
      <c r="QWJ75" s="615"/>
      <c r="QWK75" s="615"/>
      <c r="QWL75" s="615"/>
      <c r="QWM75" s="615"/>
      <c r="QWN75" s="615"/>
      <c r="QWO75" s="1420"/>
      <c r="QWP75" s="1420"/>
      <c r="QWQ75" s="1420"/>
      <c r="QWR75" s="868"/>
      <c r="QWS75" s="615"/>
      <c r="QWT75" s="615"/>
      <c r="QWU75" s="615"/>
      <c r="QWV75" s="869"/>
      <c r="QWW75" s="615"/>
      <c r="QWX75" s="615"/>
      <c r="QWY75" s="615"/>
      <c r="QWZ75" s="615"/>
      <c r="QXA75" s="615"/>
      <c r="QXB75" s="615"/>
      <c r="QXC75" s="615"/>
      <c r="QXD75" s="615"/>
      <c r="QXE75" s="615"/>
      <c r="QXF75" s="1420"/>
      <c r="QXG75" s="1420"/>
      <c r="QXH75" s="1420"/>
      <c r="QXI75" s="868"/>
      <c r="QXJ75" s="615"/>
      <c r="QXK75" s="615"/>
      <c r="QXL75" s="615"/>
      <c r="QXM75" s="869"/>
      <c r="QXN75" s="615"/>
      <c r="QXO75" s="615"/>
      <c r="QXP75" s="615"/>
      <c r="QXQ75" s="615"/>
      <c r="QXR75" s="615"/>
      <c r="QXS75" s="615"/>
      <c r="QXT75" s="615"/>
      <c r="QXU75" s="615"/>
      <c r="QXV75" s="615"/>
      <c r="QXW75" s="1420"/>
      <c r="QXX75" s="1420"/>
      <c r="QXY75" s="1420"/>
      <c r="QXZ75" s="868"/>
      <c r="QYA75" s="615"/>
      <c r="QYB75" s="615"/>
      <c r="QYC75" s="615"/>
      <c r="QYD75" s="869"/>
      <c r="QYE75" s="615"/>
      <c r="QYF75" s="615"/>
      <c r="QYG75" s="615"/>
      <c r="QYH75" s="615"/>
      <c r="QYI75" s="615"/>
      <c r="QYJ75" s="615"/>
      <c r="QYK75" s="615"/>
      <c r="QYL75" s="615"/>
      <c r="QYM75" s="615"/>
      <c r="QYN75" s="1420"/>
      <c r="QYO75" s="1420"/>
      <c r="QYP75" s="1420"/>
      <c r="QYQ75" s="868"/>
      <c r="QYR75" s="615"/>
      <c r="QYS75" s="615"/>
      <c r="QYT75" s="615"/>
      <c r="QYU75" s="869"/>
      <c r="QYV75" s="615"/>
      <c r="QYW75" s="615"/>
      <c r="QYX75" s="615"/>
      <c r="QYY75" s="615"/>
      <c r="QYZ75" s="615"/>
      <c r="QZA75" s="615"/>
      <c r="QZB75" s="615"/>
      <c r="QZC75" s="615"/>
      <c r="QZD75" s="615"/>
      <c r="QZE75" s="1420"/>
      <c r="QZF75" s="1420"/>
      <c r="QZG75" s="1420"/>
      <c r="QZH75" s="868"/>
      <c r="QZI75" s="615"/>
      <c r="QZJ75" s="615"/>
      <c r="QZK75" s="615"/>
      <c r="QZL75" s="869"/>
      <c r="QZM75" s="615"/>
      <c r="QZN75" s="615"/>
      <c r="QZO75" s="615"/>
      <c r="QZP75" s="615"/>
      <c r="QZQ75" s="615"/>
      <c r="QZR75" s="615"/>
      <c r="QZS75" s="615"/>
      <c r="QZT75" s="615"/>
      <c r="QZU75" s="615"/>
      <c r="QZV75" s="1420"/>
      <c r="QZW75" s="1420"/>
      <c r="QZX75" s="1420"/>
      <c r="QZY75" s="868"/>
      <c r="QZZ75" s="615"/>
      <c r="RAA75" s="615"/>
      <c r="RAB75" s="615"/>
      <c r="RAC75" s="869"/>
      <c r="RAD75" s="615"/>
      <c r="RAE75" s="615"/>
      <c r="RAF75" s="615"/>
      <c r="RAG75" s="615"/>
      <c r="RAH75" s="615"/>
      <c r="RAI75" s="615"/>
      <c r="RAJ75" s="615"/>
      <c r="RAK75" s="615"/>
      <c r="RAL75" s="615"/>
      <c r="RAM75" s="1420"/>
      <c r="RAN75" s="1420"/>
      <c r="RAO75" s="1420"/>
      <c r="RAP75" s="868"/>
      <c r="RAQ75" s="615"/>
      <c r="RAR75" s="615"/>
      <c r="RAS75" s="615"/>
      <c r="RAT75" s="869"/>
      <c r="RAU75" s="615"/>
      <c r="RAV75" s="615"/>
      <c r="RAW75" s="615"/>
      <c r="RAX75" s="615"/>
      <c r="RAY75" s="615"/>
      <c r="RAZ75" s="615"/>
      <c r="RBA75" s="615"/>
      <c r="RBB75" s="615"/>
      <c r="RBC75" s="615"/>
      <c r="RBD75" s="1420"/>
      <c r="RBE75" s="1420"/>
      <c r="RBF75" s="1420"/>
      <c r="RBG75" s="868"/>
      <c r="RBH75" s="615"/>
      <c r="RBI75" s="615"/>
      <c r="RBJ75" s="615"/>
      <c r="RBK75" s="869"/>
      <c r="RBL75" s="615"/>
      <c r="RBM75" s="615"/>
      <c r="RBN75" s="615"/>
      <c r="RBO75" s="615"/>
      <c r="RBP75" s="615"/>
      <c r="RBQ75" s="615"/>
      <c r="RBR75" s="615"/>
      <c r="RBS75" s="615"/>
      <c r="RBT75" s="615"/>
      <c r="RBU75" s="1420"/>
      <c r="RBV75" s="1420"/>
      <c r="RBW75" s="1420"/>
      <c r="RBX75" s="868"/>
      <c r="RBY75" s="615"/>
      <c r="RBZ75" s="615"/>
      <c r="RCA75" s="615"/>
      <c r="RCB75" s="869"/>
      <c r="RCC75" s="615"/>
      <c r="RCD75" s="615"/>
      <c r="RCE75" s="615"/>
      <c r="RCF75" s="615"/>
      <c r="RCG75" s="615"/>
      <c r="RCH75" s="615"/>
      <c r="RCI75" s="615"/>
      <c r="RCJ75" s="615"/>
      <c r="RCK75" s="615"/>
      <c r="RCL75" s="1420"/>
      <c r="RCM75" s="1420"/>
      <c r="RCN75" s="1420"/>
      <c r="RCO75" s="868"/>
      <c r="RCP75" s="615"/>
      <c r="RCQ75" s="615"/>
      <c r="RCR75" s="615"/>
      <c r="RCS75" s="869"/>
      <c r="RCT75" s="615"/>
      <c r="RCU75" s="615"/>
      <c r="RCV75" s="615"/>
      <c r="RCW75" s="615"/>
      <c r="RCX75" s="615"/>
      <c r="RCY75" s="615"/>
      <c r="RCZ75" s="615"/>
      <c r="RDA75" s="615"/>
      <c r="RDB75" s="615"/>
      <c r="RDC75" s="1420"/>
      <c r="RDD75" s="1420"/>
      <c r="RDE75" s="1420"/>
      <c r="RDF75" s="868"/>
      <c r="RDG75" s="615"/>
      <c r="RDH75" s="615"/>
      <c r="RDI75" s="615"/>
      <c r="RDJ75" s="869"/>
      <c r="RDK75" s="615"/>
      <c r="RDL75" s="615"/>
      <c r="RDM75" s="615"/>
      <c r="RDN75" s="615"/>
      <c r="RDO75" s="615"/>
      <c r="RDP75" s="615"/>
      <c r="RDQ75" s="615"/>
      <c r="RDR75" s="615"/>
      <c r="RDS75" s="615"/>
      <c r="RDT75" s="1420"/>
      <c r="RDU75" s="1420"/>
      <c r="RDV75" s="1420"/>
      <c r="RDW75" s="868"/>
      <c r="RDX75" s="615"/>
      <c r="RDY75" s="615"/>
      <c r="RDZ75" s="615"/>
      <c r="REA75" s="869"/>
      <c r="REB75" s="615"/>
      <c r="REC75" s="615"/>
      <c r="RED75" s="615"/>
      <c r="REE75" s="615"/>
      <c r="REF75" s="615"/>
      <c r="REG75" s="615"/>
      <c r="REH75" s="615"/>
      <c r="REI75" s="615"/>
      <c r="REJ75" s="615"/>
      <c r="REK75" s="1420"/>
      <c r="REL75" s="1420"/>
      <c r="REM75" s="1420"/>
      <c r="REN75" s="868"/>
      <c r="REO75" s="615"/>
      <c r="REP75" s="615"/>
      <c r="REQ75" s="615"/>
      <c r="RER75" s="869"/>
      <c r="RES75" s="615"/>
      <c r="RET75" s="615"/>
      <c r="REU75" s="615"/>
      <c r="REV75" s="615"/>
      <c r="REW75" s="615"/>
      <c r="REX75" s="615"/>
      <c r="REY75" s="615"/>
      <c r="REZ75" s="615"/>
      <c r="RFA75" s="615"/>
      <c r="RFB75" s="1420"/>
      <c r="RFC75" s="1420"/>
      <c r="RFD75" s="1420"/>
      <c r="RFE75" s="868"/>
      <c r="RFF75" s="615"/>
      <c r="RFG75" s="615"/>
      <c r="RFH75" s="615"/>
      <c r="RFI75" s="869"/>
      <c r="RFJ75" s="615"/>
      <c r="RFK75" s="615"/>
      <c r="RFL75" s="615"/>
      <c r="RFM75" s="615"/>
      <c r="RFN75" s="615"/>
      <c r="RFO75" s="615"/>
      <c r="RFP75" s="615"/>
      <c r="RFQ75" s="615"/>
      <c r="RFR75" s="615"/>
      <c r="RFS75" s="1420"/>
      <c r="RFT75" s="1420"/>
      <c r="RFU75" s="1420"/>
      <c r="RFV75" s="868"/>
      <c r="RFW75" s="615"/>
      <c r="RFX75" s="615"/>
      <c r="RFY75" s="615"/>
      <c r="RFZ75" s="869"/>
      <c r="RGA75" s="615"/>
      <c r="RGB75" s="615"/>
      <c r="RGC75" s="615"/>
      <c r="RGD75" s="615"/>
      <c r="RGE75" s="615"/>
      <c r="RGF75" s="615"/>
      <c r="RGG75" s="615"/>
      <c r="RGH75" s="615"/>
      <c r="RGI75" s="615"/>
      <c r="RGJ75" s="1420"/>
      <c r="RGK75" s="1420"/>
      <c r="RGL75" s="1420"/>
      <c r="RGM75" s="868"/>
      <c r="RGN75" s="615"/>
      <c r="RGO75" s="615"/>
      <c r="RGP75" s="615"/>
      <c r="RGQ75" s="869"/>
      <c r="RGR75" s="615"/>
      <c r="RGS75" s="615"/>
      <c r="RGT75" s="615"/>
      <c r="RGU75" s="615"/>
      <c r="RGV75" s="615"/>
      <c r="RGW75" s="615"/>
      <c r="RGX75" s="615"/>
      <c r="RGY75" s="615"/>
      <c r="RGZ75" s="615"/>
      <c r="RHA75" s="1420"/>
      <c r="RHB75" s="1420"/>
      <c r="RHC75" s="1420"/>
      <c r="RHD75" s="868"/>
      <c r="RHE75" s="615"/>
      <c r="RHF75" s="615"/>
      <c r="RHG75" s="615"/>
      <c r="RHH75" s="869"/>
      <c r="RHI75" s="615"/>
      <c r="RHJ75" s="615"/>
      <c r="RHK75" s="615"/>
      <c r="RHL75" s="615"/>
      <c r="RHM75" s="615"/>
      <c r="RHN75" s="615"/>
      <c r="RHO75" s="615"/>
      <c r="RHP75" s="615"/>
      <c r="RHQ75" s="615"/>
      <c r="RHR75" s="1420"/>
      <c r="RHS75" s="1420"/>
      <c r="RHT75" s="1420"/>
      <c r="RHU75" s="868"/>
      <c r="RHV75" s="615"/>
      <c r="RHW75" s="615"/>
      <c r="RHX75" s="615"/>
      <c r="RHY75" s="869"/>
      <c r="RHZ75" s="615"/>
      <c r="RIA75" s="615"/>
      <c r="RIB75" s="615"/>
      <c r="RIC75" s="615"/>
      <c r="RID75" s="615"/>
      <c r="RIE75" s="615"/>
      <c r="RIF75" s="615"/>
      <c r="RIG75" s="615"/>
      <c r="RIH75" s="615"/>
      <c r="RII75" s="1420"/>
      <c r="RIJ75" s="1420"/>
      <c r="RIK75" s="1420"/>
      <c r="RIL75" s="868"/>
      <c r="RIM75" s="615"/>
      <c r="RIN75" s="615"/>
      <c r="RIO75" s="615"/>
      <c r="RIP75" s="869"/>
      <c r="RIQ75" s="615"/>
      <c r="RIR75" s="615"/>
      <c r="RIS75" s="615"/>
      <c r="RIT75" s="615"/>
      <c r="RIU75" s="615"/>
      <c r="RIV75" s="615"/>
      <c r="RIW75" s="615"/>
      <c r="RIX75" s="615"/>
      <c r="RIY75" s="615"/>
      <c r="RIZ75" s="1420"/>
      <c r="RJA75" s="1420"/>
      <c r="RJB75" s="1420"/>
      <c r="RJC75" s="868"/>
      <c r="RJD75" s="615"/>
      <c r="RJE75" s="615"/>
      <c r="RJF75" s="615"/>
      <c r="RJG75" s="869"/>
      <c r="RJH75" s="615"/>
      <c r="RJI75" s="615"/>
      <c r="RJJ75" s="615"/>
      <c r="RJK75" s="615"/>
      <c r="RJL75" s="615"/>
      <c r="RJM75" s="615"/>
      <c r="RJN75" s="615"/>
      <c r="RJO75" s="615"/>
      <c r="RJP75" s="615"/>
      <c r="RJQ75" s="1420"/>
      <c r="RJR75" s="1420"/>
      <c r="RJS75" s="1420"/>
      <c r="RJT75" s="868"/>
      <c r="RJU75" s="615"/>
      <c r="RJV75" s="615"/>
      <c r="RJW75" s="615"/>
      <c r="RJX75" s="869"/>
      <c r="RJY75" s="615"/>
      <c r="RJZ75" s="615"/>
      <c r="RKA75" s="615"/>
      <c r="RKB75" s="615"/>
      <c r="RKC75" s="615"/>
      <c r="RKD75" s="615"/>
      <c r="RKE75" s="615"/>
      <c r="RKF75" s="615"/>
      <c r="RKG75" s="615"/>
      <c r="RKH75" s="1420"/>
      <c r="RKI75" s="1420"/>
      <c r="RKJ75" s="1420"/>
      <c r="RKK75" s="868"/>
      <c r="RKL75" s="615"/>
      <c r="RKM75" s="615"/>
      <c r="RKN75" s="615"/>
      <c r="RKO75" s="869"/>
      <c r="RKP75" s="615"/>
      <c r="RKQ75" s="615"/>
      <c r="RKR75" s="615"/>
      <c r="RKS75" s="615"/>
      <c r="RKT75" s="615"/>
      <c r="RKU75" s="615"/>
      <c r="RKV75" s="615"/>
      <c r="RKW75" s="615"/>
      <c r="RKX75" s="615"/>
      <c r="RKY75" s="1420"/>
      <c r="RKZ75" s="1420"/>
      <c r="RLA75" s="1420"/>
      <c r="RLB75" s="868"/>
      <c r="RLC75" s="615"/>
      <c r="RLD75" s="615"/>
      <c r="RLE75" s="615"/>
      <c r="RLF75" s="869"/>
      <c r="RLG75" s="615"/>
      <c r="RLH75" s="615"/>
      <c r="RLI75" s="615"/>
      <c r="RLJ75" s="615"/>
      <c r="RLK75" s="615"/>
      <c r="RLL75" s="615"/>
      <c r="RLM75" s="615"/>
      <c r="RLN75" s="615"/>
      <c r="RLO75" s="615"/>
      <c r="RLP75" s="1420"/>
      <c r="RLQ75" s="1420"/>
      <c r="RLR75" s="1420"/>
      <c r="RLS75" s="868"/>
      <c r="RLT75" s="615"/>
      <c r="RLU75" s="615"/>
      <c r="RLV75" s="615"/>
      <c r="RLW75" s="869"/>
      <c r="RLX75" s="615"/>
      <c r="RLY75" s="615"/>
      <c r="RLZ75" s="615"/>
      <c r="RMA75" s="615"/>
      <c r="RMB75" s="615"/>
      <c r="RMC75" s="615"/>
      <c r="RMD75" s="615"/>
      <c r="RME75" s="615"/>
      <c r="RMF75" s="615"/>
      <c r="RMG75" s="1420"/>
      <c r="RMH75" s="1420"/>
      <c r="RMI75" s="1420"/>
      <c r="RMJ75" s="868"/>
      <c r="RMK75" s="615"/>
      <c r="RML75" s="615"/>
      <c r="RMM75" s="615"/>
      <c r="RMN75" s="869"/>
      <c r="RMO75" s="615"/>
      <c r="RMP75" s="615"/>
      <c r="RMQ75" s="615"/>
      <c r="RMR75" s="615"/>
      <c r="RMS75" s="615"/>
      <c r="RMT75" s="615"/>
      <c r="RMU75" s="615"/>
      <c r="RMV75" s="615"/>
      <c r="RMW75" s="615"/>
      <c r="RMX75" s="1420"/>
      <c r="RMY75" s="1420"/>
      <c r="RMZ75" s="1420"/>
      <c r="RNA75" s="868"/>
      <c r="RNB75" s="615"/>
      <c r="RNC75" s="615"/>
      <c r="RND75" s="615"/>
      <c r="RNE75" s="869"/>
      <c r="RNF75" s="615"/>
      <c r="RNG75" s="615"/>
      <c r="RNH75" s="615"/>
      <c r="RNI75" s="615"/>
      <c r="RNJ75" s="615"/>
      <c r="RNK75" s="615"/>
      <c r="RNL75" s="615"/>
      <c r="RNM75" s="615"/>
      <c r="RNN75" s="615"/>
      <c r="RNO75" s="1420"/>
      <c r="RNP75" s="1420"/>
      <c r="RNQ75" s="1420"/>
      <c r="RNR75" s="868"/>
      <c r="RNS75" s="615"/>
      <c r="RNT75" s="615"/>
      <c r="RNU75" s="615"/>
      <c r="RNV75" s="869"/>
      <c r="RNW75" s="615"/>
      <c r="RNX75" s="615"/>
      <c r="RNY75" s="615"/>
      <c r="RNZ75" s="615"/>
      <c r="ROA75" s="615"/>
      <c r="ROB75" s="615"/>
      <c r="ROC75" s="615"/>
      <c r="ROD75" s="615"/>
      <c r="ROE75" s="615"/>
      <c r="ROF75" s="1420"/>
      <c r="ROG75" s="1420"/>
      <c r="ROH75" s="1420"/>
      <c r="ROI75" s="868"/>
      <c r="ROJ75" s="615"/>
      <c r="ROK75" s="615"/>
      <c r="ROL75" s="615"/>
      <c r="ROM75" s="869"/>
      <c r="RON75" s="615"/>
      <c r="ROO75" s="615"/>
      <c r="ROP75" s="615"/>
      <c r="ROQ75" s="615"/>
      <c r="ROR75" s="615"/>
      <c r="ROS75" s="615"/>
      <c r="ROT75" s="615"/>
      <c r="ROU75" s="615"/>
      <c r="ROV75" s="615"/>
      <c r="ROW75" s="1420"/>
      <c r="ROX75" s="1420"/>
      <c r="ROY75" s="1420"/>
      <c r="ROZ75" s="868"/>
      <c r="RPA75" s="615"/>
      <c r="RPB75" s="615"/>
      <c r="RPC75" s="615"/>
      <c r="RPD75" s="869"/>
      <c r="RPE75" s="615"/>
      <c r="RPF75" s="615"/>
      <c r="RPG75" s="615"/>
      <c r="RPH75" s="615"/>
      <c r="RPI75" s="615"/>
      <c r="RPJ75" s="615"/>
      <c r="RPK75" s="615"/>
      <c r="RPL75" s="615"/>
      <c r="RPM75" s="615"/>
      <c r="RPN75" s="1420"/>
      <c r="RPO75" s="1420"/>
      <c r="RPP75" s="1420"/>
      <c r="RPQ75" s="868"/>
      <c r="RPR75" s="615"/>
      <c r="RPS75" s="615"/>
      <c r="RPT75" s="615"/>
      <c r="RPU75" s="869"/>
      <c r="RPV75" s="615"/>
      <c r="RPW75" s="615"/>
      <c r="RPX75" s="615"/>
      <c r="RPY75" s="615"/>
      <c r="RPZ75" s="615"/>
      <c r="RQA75" s="615"/>
      <c r="RQB75" s="615"/>
      <c r="RQC75" s="615"/>
      <c r="RQD75" s="615"/>
      <c r="RQE75" s="1420"/>
      <c r="RQF75" s="1420"/>
      <c r="RQG75" s="1420"/>
      <c r="RQH75" s="868"/>
      <c r="RQI75" s="615"/>
      <c r="RQJ75" s="615"/>
      <c r="RQK75" s="615"/>
      <c r="RQL75" s="869"/>
      <c r="RQM75" s="615"/>
      <c r="RQN75" s="615"/>
      <c r="RQO75" s="615"/>
      <c r="RQP75" s="615"/>
      <c r="RQQ75" s="615"/>
      <c r="RQR75" s="615"/>
      <c r="RQS75" s="615"/>
      <c r="RQT75" s="615"/>
      <c r="RQU75" s="615"/>
      <c r="RQV75" s="1420"/>
      <c r="RQW75" s="1420"/>
      <c r="RQX75" s="1420"/>
      <c r="RQY75" s="868"/>
      <c r="RQZ75" s="615"/>
      <c r="RRA75" s="615"/>
      <c r="RRB75" s="615"/>
      <c r="RRC75" s="869"/>
      <c r="RRD75" s="615"/>
      <c r="RRE75" s="615"/>
      <c r="RRF75" s="615"/>
      <c r="RRG75" s="615"/>
      <c r="RRH75" s="615"/>
      <c r="RRI75" s="615"/>
      <c r="RRJ75" s="615"/>
      <c r="RRK75" s="615"/>
      <c r="RRL75" s="615"/>
      <c r="RRM75" s="1420"/>
      <c r="RRN75" s="1420"/>
      <c r="RRO75" s="1420"/>
      <c r="RRP75" s="868"/>
      <c r="RRQ75" s="615"/>
      <c r="RRR75" s="615"/>
      <c r="RRS75" s="615"/>
      <c r="RRT75" s="869"/>
      <c r="RRU75" s="615"/>
      <c r="RRV75" s="615"/>
      <c r="RRW75" s="615"/>
      <c r="RRX75" s="615"/>
      <c r="RRY75" s="615"/>
      <c r="RRZ75" s="615"/>
      <c r="RSA75" s="615"/>
      <c r="RSB75" s="615"/>
      <c r="RSC75" s="615"/>
      <c r="RSD75" s="1420"/>
      <c r="RSE75" s="1420"/>
      <c r="RSF75" s="1420"/>
      <c r="RSG75" s="868"/>
      <c r="RSH75" s="615"/>
      <c r="RSI75" s="615"/>
      <c r="RSJ75" s="615"/>
      <c r="RSK75" s="869"/>
      <c r="RSL75" s="615"/>
      <c r="RSM75" s="615"/>
      <c r="RSN75" s="615"/>
      <c r="RSO75" s="615"/>
      <c r="RSP75" s="615"/>
      <c r="RSQ75" s="615"/>
      <c r="RSR75" s="615"/>
      <c r="RSS75" s="615"/>
      <c r="RST75" s="615"/>
      <c r="RSU75" s="1420"/>
      <c r="RSV75" s="1420"/>
      <c r="RSW75" s="1420"/>
      <c r="RSX75" s="868"/>
      <c r="RSY75" s="615"/>
      <c r="RSZ75" s="615"/>
      <c r="RTA75" s="615"/>
      <c r="RTB75" s="869"/>
      <c r="RTC75" s="615"/>
      <c r="RTD75" s="615"/>
      <c r="RTE75" s="615"/>
      <c r="RTF75" s="615"/>
      <c r="RTG75" s="615"/>
      <c r="RTH75" s="615"/>
      <c r="RTI75" s="615"/>
      <c r="RTJ75" s="615"/>
      <c r="RTK75" s="615"/>
      <c r="RTL75" s="1420"/>
      <c r="RTM75" s="1420"/>
      <c r="RTN75" s="1420"/>
      <c r="RTO75" s="868"/>
      <c r="RTP75" s="615"/>
      <c r="RTQ75" s="615"/>
      <c r="RTR75" s="615"/>
      <c r="RTS75" s="869"/>
      <c r="RTT75" s="615"/>
      <c r="RTU75" s="615"/>
      <c r="RTV75" s="615"/>
      <c r="RTW75" s="615"/>
      <c r="RTX75" s="615"/>
      <c r="RTY75" s="615"/>
      <c r="RTZ75" s="615"/>
      <c r="RUA75" s="615"/>
      <c r="RUB75" s="615"/>
      <c r="RUC75" s="1420"/>
      <c r="RUD75" s="1420"/>
      <c r="RUE75" s="1420"/>
      <c r="RUF75" s="868"/>
      <c r="RUG75" s="615"/>
      <c r="RUH75" s="615"/>
      <c r="RUI75" s="615"/>
      <c r="RUJ75" s="869"/>
      <c r="RUK75" s="615"/>
      <c r="RUL75" s="615"/>
      <c r="RUM75" s="615"/>
      <c r="RUN75" s="615"/>
      <c r="RUO75" s="615"/>
      <c r="RUP75" s="615"/>
      <c r="RUQ75" s="615"/>
      <c r="RUR75" s="615"/>
      <c r="RUS75" s="615"/>
      <c r="RUT75" s="1420"/>
      <c r="RUU75" s="1420"/>
      <c r="RUV75" s="1420"/>
      <c r="RUW75" s="868"/>
      <c r="RUX75" s="615"/>
      <c r="RUY75" s="615"/>
      <c r="RUZ75" s="615"/>
      <c r="RVA75" s="869"/>
      <c r="RVB75" s="615"/>
      <c r="RVC75" s="615"/>
      <c r="RVD75" s="615"/>
      <c r="RVE75" s="615"/>
      <c r="RVF75" s="615"/>
      <c r="RVG75" s="615"/>
      <c r="RVH75" s="615"/>
      <c r="RVI75" s="615"/>
      <c r="RVJ75" s="615"/>
      <c r="RVK75" s="1420"/>
      <c r="RVL75" s="1420"/>
      <c r="RVM75" s="1420"/>
      <c r="RVN75" s="868"/>
      <c r="RVO75" s="615"/>
      <c r="RVP75" s="615"/>
      <c r="RVQ75" s="615"/>
      <c r="RVR75" s="869"/>
      <c r="RVS75" s="615"/>
      <c r="RVT75" s="615"/>
      <c r="RVU75" s="615"/>
      <c r="RVV75" s="615"/>
      <c r="RVW75" s="615"/>
      <c r="RVX75" s="615"/>
      <c r="RVY75" s="615"/>
      <c r="RVZ75" s="615"/>
      <c r="RWA75" s="615"/>
      <c r="RWB75" s="1420"/>
      <c r="RWC75" s="1420"/>
      <c r="RWD75" s="1420"/>
      <c r="RWE75" s="868"/>
      <c r="RWF75" s="615"/>
      <c r="RWG75" s="615"/>
      <c r="RWH75" s="615"/>
      <c r="RWI75" s="869"/>
      <c r="RWJ75" s="615"/>
      <c r="RWK75" s="615"/>
      <c r="RWL75" s="615"/>
      <c r="RWM75" s="615"/>
      <c r="RWN75" s="615"/>
      <c r="RWO75" s="615"/>
      <c r="RWP75" s="615"/>
      <c r="RWQ75" s="615"/>
      <c r="RWR75" s="615"/>
      <c r="RWS75" s="1420"/>
      <c r="RWT75" s="1420"/>
      <c r="RWU75" s="1420"/>
      <c r="RWV75" s="868"/>
      <c r="RWW75" s="615"/>
      <c r="RWX75" s="615"/>
      <c r="RWY75" s="615"/>
      <c r="RWZ75" s="869"/>
      <c r="RXA75" s="615"/>
      <c r="RXB75" s="615"/>
      <c r="RXC75" s="615"/>
      <c r="RXD75" s="615"/>
      <c r="RXE75" s="615"/>
      <c r="RXF75" s="615"/>
      <c r="RXG75" s="615"/>
      <c r="RXH75" s="615"/>
      <c r="RXI75" s="615"/>
      <c r="RXJ75" s="1420"/>
      <c r="RXK75" s="1420"/>
      <c r="RXL75" s="1420"/>
      <c r="RXM75" s="868"/>
      <c r="RXN75" s="615"/>
      <c r="RXO75" s="615"/>
      <c r="RXP75" s="615"/>
      <c r="RXQ75" s="869"/>
      <c r="RXR75" s="615"/>
      <c r="RXS75" s="615"/>
      <c r="RXT75" s="615"/>
      <c r="RXU75" s="615"/>
      <c r="RXV75" s="615"/>
      <c r="RXW75" s="615"/>
      <c r="RXX75" s="615"/>
      <c r="RXY75" s="615"/>
      <c r="RXZ75" s="615"/>
      <c r="RYA75" s="1420"/>
      <c r="RYB75" s="1420"/>
      <c r="RYC75" s="1420"/>
      <c r="RYD75" s="868"/>
      <c r="RYE75" s="615"/>
      <c r="RYF75" s="615"/>
      <c r="RYG75" s="615"/>
      <c r="RYH75" s="869"/>
      <c r="RYI75" s="615"/>
      <c r="RYJ75" s="615"/>
      <c r="RYK75" s="615"/>
      <c r="RYL75" s="615"/>
      <c r="RYM75" s="615"/>
      <c r="RYN75" s="615"/>
      <c r="RYO75" s="615"/>
      <c r="RYP75" s="615"/>
      <c r="RYQ75" s="615"/>
      <c r="RYR75" s="1420"/>
      <c r="RYS75" s="1420"/>
      <c r="RYT75" s="1420"/>
      <c r="RYU75" s="868"/>
      <c r="RYV75" s="615"/>
      <c r="RYW75" s="615"/>
      <c r="RYX75" s="615"/>
      <c r="RYY75" s="869"/>
      <c r="RYZ75" s="615"/>
      <c r="RZA75" s="615"/>
      <c r="RZB75" s="615"/>
      <c r="RZC75" s="615"/>
      <c r="RZD75" s="615"/>
      <c r="RZE75" s="615"/>
      <c r="RZF75" s="615"/>
      <c r="RZG75" s="615"/>
      <c r="RZH75" s="615"/>
      <c r="RZI75" s="1420"/>
      <c r="RZJ75" s="1420"/>
      <c r="RZK75" s="1420"/>
      <c r="RZL75" s="868"/>
      <c r="RZM75" s="615"/>
      <c r="RZN75" s="615"/>
      <c r="RZO75" s="615"/>
      <c r="RZP75" s="869"/>
      <c r="RZQ75" s="615"/>
      <c r="RZR75" s="615"/>
      <c r="RZS75" s="615"/>
      <c r="RZT75" s="615"/>
      <c r="RZU75" s="615"/>
      <c r="RZV75" s="615"/>
      <c r="RZW75" s="615"/>
      <c r="RZX75" s="615"/>
      <c r="RZY75" s="615"/>
      <c r="RZZ75" s="1420"/>
      <c r="SAA75" s="1420"/>
      <c r="SAB75" s="1420"/>
      <c r="SAC75" s="868"/>
      <c r="SAD75" s="615"/>
      <c r="SAE75" s="615"/>
      <c r="SAF75" s="615"/>
      <c r="SAG75" s="869"/>
      <c r="SAH75" s="615"/>
      <c r="SAI75" s="615"/>
      <c r="SAJ75" s="615"/>
      <c r="SAK75" s="615"/>
      <c r="SAL75" s="615"/>
      <c r="SAM75" s="615"/>
      <c r="SAN75" s="615"/>
      <c r="SAO75" s="615"/>
      <c r="SAP75" s="615"/>
      <c r="SAQ75" s="1420"/>
      <c r="SAR75" s="1420"/>
      <c r="SAS75" s="1420"/>
      <c r="SAT75" s="868"/>
      <c r="SAU75" s="615"/>
      <c r="SAV75" s="615"/>
      <c r="SAW75" s="615"/>
      <c r="SAX75" s="869"/>
      <c r="SAY75" s="615"/>
      <c r="SAZ75" s="615"/>
      <c r="SBA75" s="615"/>
      <c r="SBB75" s="615"/>
      <c r="SBC75" s="615"/>
      <c r="SBD75" s="615"/>
      <c r="SBE75" s="615"/>
      <c r="SBF75" s="615"/>
      <c r="SBG75" s="615"/>
      <c r="SBH75" s="1420"/>
      <c r="SBI75" s="1420"/>
      <c r="SBJ75" s="1420"/>
      <c r="SBK75" s="868"/>
      <c r="SBL75" s="615"/>
      <c r="SBM75" s="615"/>
      <c r="SBN75" s="615"/>
      <c r="SBO75" s="869"/>
      <c r="SBP75" s="615"/>
      <c r="SBQ75" s="615"/>
      <c r="SBR75" s="615"/>
      <c r="SBS75" s="615"/>
      <c r="SBT75" s="615"/>
      <c r="SBU75" s="615"/>
      <c r="SBV75" s="615"/>
      <c r="SBW75" s="615"/>
      <c r="SBX75" s="615"/>
      <c r="SBY75" s="1420"/>
      <c r="SBZ75" s="1420"/>
      <c r="SCA75" s="1420"/>
      <c r="SCB75" s="868"/>
      <c r="SCC75" s="615"/>
      <c r="SCD75" s="615"/>
      <c r="SCE75" s="615"/>
      <c r="SCF75" s="869"/>
      <c r="SCG75" s="615"/>
      <c r="SCH75" s="615"/>
      <c r="SCI75" s="615"/>
      <c r="SCJ75" s="615"/>
      <c r="SCK75" s="615"/>
      <c r="SCL75" s="615"/>
      <c r="SCM75" s="615"/>
      <c r="SCN75" s="615"/>
      <c r="SCO75" s="615"/>
      <c r="SCP75" s="1420"/>
      <c r="SCQ75" s="1420"/>
      <c r="SCR75" s="1420"/>
      <c r="SCS75" s="868"/>
      <c r="SCT75" s="615"/>
      <c r="SCU75" s="615"/>
      <c r="SCV75" s="615"/>
      <c r="SCW75" s="869"/>
      <c r="SCX75" s="615"/>
      <c r="SCY75" s="615"/>
      <c r="SCZ75" s="615"/>
      <c r="SDA75" s="615"/>
      <c r="SDB75" s="615"/>
      <c r="SDC75" s="615"/>
      <c r="SDD75" s="615"/>
      <c r="SDE75" s="615"/>
      <c r="SDF75" s="615"/>
      <c r="SDG75" s="1420"/>
      <c r="SDH75" s="1420"/>
      <c r="SDI75" s="1420"/>
      <c r="SDJ75" s="868"/>
      <c r="SDK75" s="615"/>
      <c r="SDL75" s="615"/>
      <c r="SDM75" s="615"/>
      <c r="SDN75" s="869"/>
      <c r="SDO75" s="615"/>
      <c r="SDP75" s="615"/>
      <c r="SDQ75" s="615"/>
      <c r="SDR75" s="615"/>
      <c r="SDS75" s="615"/>
      <c r="SDT75" s="615"/>
      <c r="SDU75" s="615"/>
      <c r="SDV75" s="615"/>
      <c r="SDW75" s="615"/>
      <c r="SDX75" s="1420"/>
      <c r="SDY75" s="1420"/>
      <c r="SDZ75" s="1420"/>
      <c r="SEA75" s="868"/>
      <c r="SEB75" s="615"/>
      <c r="SEC75" s="615"/>
      <c r="SED75" s="615"/>
      <c r="SEE75" s="869"/>
      <c r="SEF75" s="615"/>
      <c r="SEG75" s="615"/>
      <c r="SEH75" s="615"/>
      <c r="SEI75" s="615"/>
      <c r="SEJ75" s="615"/>
      <c r="SEK75" s="615"/>
      <c r="SEL75" s="615"/>
      <c r="SEM75" s="615"/>
      <c r="SEN75" s="615"/>
      <c r="SEO75" s="1420"/>
      <c r="SEP75" s="1420"/>
      <c r="SEQ75" s="1420"/>
      <c r="SER75" s="868"/>
      <c r="SES75" s="615"/>
      <c r="SET75" s="615"/>
      <c r="SEU75" s="615"/>
      <c r="SEV75" s="869"/>
      <c r="SEW75" s="615"/>
      <c r="SEX75" s="615"/>
      <c r="SEY75" s="615"/>
      <c r="SEZ75" s="615"/>
      <c r="SFA75" s="615"/>
      <c r="SFB75" s="615"/>
      <c r="SFC75" s="615"/>
      <c r="SFD75" s="615"/>
      <c r="SFE75" s="615"/>
      <c r="SFF75" s="1420"/>
      <c r="SFG75" s="1420"/>
      <c r="SFH75" s="1420"/>
      <c r="SFI75" s="868"/>
      <c r="SFJ75" s="615"/>
      <c r="SFK75" s="615"/>
      <c r="SFL75" s="615"/>
      <c r="SFM75" s="869"/>
      <c r="SFN75" s="615"/>
      <c r="SFO75" s="615"/>
      <c r="SFP75" s="615"/>
      <c r="SFQ75" s="615"/>
      <c r="SFR75" s="615"/>
      <c r="SFS75" s="615"/>
      <c r="SFT75" s="615"/>
      <c r="SFU75" s="615"/>
      <c r="SFV75" s="615"/>
      <c r="SFW75" s="1420"/>
      <c r="SFX75" s="1420"/>
      <c r="SFY75" s="1420"/>
      <c r="SFZ75" s="868"/>
      <c r="SGA75" s="615"/>
      <c r="SGB75" s="615"/>
      <c r="SGC75" s="615"/>
      <c r="SGD75" s="869"/>
      <c r="SGE75" s="615"/>
      <c r="SGF75" s="615"/>
      <c r="SGG75" s="615"/>
      <c r="SGH75" s="615"/>
      <c r="SGI75" s="615"/>
      <c r="SGJ75" s="615"/>
      <c r="SGK75" s="615"/>
      <c r="SGL75" s="615"/>
      <c r="SGM75" s="615"/>
      <c r="SGN75" s="1420"/>
      <c r="SGO75" s="1420"/>
      <c r="SGP75" s="1420"/>
      <c r="SGQ75" s="868"/>
      <c r="SGR75" s="615"/>
      <c r="SGS75" s="615"/>
      <c r="SGT75" s="615"/>
      <c r="SGU75" s="869"/>
      <c r="SGV75" s="615"/>
      <c r="SGW75" s="615"/>
      <c r="SGX75" s="615"/>
      <c r="SGY75" s="615"/>
      <c r="SGZ75" s="615"/>
      <c r="SHA75" s="615"/>
      <c r="SHB75" s="615"/>
      <c r="SHC75" s="615"/>
      <c r="SHD75" s="615"/>
      <c r="SHE75" s="1420"/>
      <c r="SHF75" s="1420"/>
      <c r="SHG75" s="1420"/>
      <c r="SHH75" s="868"/>
      <c r="SHI75" s="615"/>
      <c r="SHJ75" s="615"/>
      <c r="SHK75" s="615"/>
      <c r="SHL75" s="869"/>
      <c r="SHM75" s="615"/>
      <c r="SHN75" s="615"/>
      <c r="SHO75" s="615"/>
      <c r="SHP75" s="615"/>
      <c r="SHQ75" s="615"/>
      <c r="SHR75" s="615"/>
      <c r="SHS75" s="615"/>
      <c r="SHT75" s="615"/>
      <c r="SHU75" s="615"/>
      <c r="SHV75" s="1420"/>
      <c r="SHW75" s="1420"/>
      <c r="SHX75" s="1420"/>
      <c r="SHY75" s="868"/>
      <c r="SHZ75" s="615"/>
      <c r="SIA75" s="615"/>
      <c r="SIB75" s="615"/>
      <c r="SIC75" s="869"/>
      <c r="SID75" s="615"/>
      <c r="SIE75" s="615"/>
      <c r="SIF75" s="615"/>
      <c r="SIG75" s="615"/>
      <c r="SIH75" s="615"/>
      <c r="SII75" s="615"/>
      <c r="SIJ75" s="615"/>
      <c r="SIK75" s="615"/>
      <c r="SIL75" s="615"/>
      <c r="SIM75" s="1420"/>
      <c r="SIN75" s="1420"/>
      <c r="SIO75" s="1420"/>
      <c r="SIP75" s="868"/>
      <c r="SIQ75" s="615"/>
      <c r="SIR75" s="615"/>
      <c r="SIS75" s="615"/>
      <c r="SIT75" s="869"/>
      <c r="SIU75" s="615"/>
      <c r="SIV75" s="615"/>
      <c r="SIW75" s="615"/>
      <c r="SIX75" s="615"/>
      <c r="SIY75" s="615"/>
      <c r="SIZ75" s="615"/>
      <c r="SJA75" s="615"/>
      <c r="SJB75" s="615"/>
      <c r="SJC75" s="615"/>
      <c r="SJD75" s="1420"/>
      <c r="SJE75" s="1420"/>
      <c r="SJF75" s="1420"/>
      <c r="SJG75" s="868"/>
      <c r="SJH75" s="615"/>
      <c r="SJI75" s="615"/>
      <c r="SJJ75" s="615"/>
      <c r="SJK75" s="869"/>
      <c r="SJL75" s="615"/>
      <c r="SJM75" s="615"/>
      <c r="SJN75" s="615"/>
      <c r="SJO75" s="615"/>
      <c r="SJP75" s="615"/>
      <c r="SJQ75" s="615"/>
      <c r="SJR75" s="615"/>
      <c r="SJS75" s="615"/>
      <c r="SJT75" s="615"/>
      <c r="SJU75" s="1420"/>
      <c r="SJV75" s="1420"/>
      <c r="SJW75" s="1420"/>
      <c r="SJX75" s="868"/>
      <c r="SJY75" s="615"/>
      <c r="SJZ75" s="615"/>
      <c r="SKA75" s="615"/>
      <c r="SKB75" s="869"/>
      <c r="SKC75" s="615"/>
      <c r="SKD75" s="615"/>
      <c r="SKE75" s="615"/>
      <c r="SKF75" s="615"/>
      <c r="SKG75" s="615"/>
      <c r="SKH75" s="615"/>
      <c r="SKI75" s="615"/>
      <c r="SKJ75" s="615"/>
      <c r="SKK75" s="615"/>
      <c r="SKL75" s="1420"/>
      <c r="SKM75" s="1420"/>
      <c r="SKN75" s="1420"/>
      <c r="SKO75" s="868"/>
      <c r="SKP75" s="615"/>
      <c r="SKQ75" s="615"/>
      <c r="SKR75" s="615"/>
      <c r="SKS75" s="869"/>
      <c r="SKT75" s="615"/>
      <c r="SKU75" s="615"/>
      <c r="SKV75" s="615"/>
      <c r="SKW75" s="615"/>
      <c r="SKX75" s="615"/>
      <c r="SKY75" s="615"/>
      <c r="SKZ75" s="615"/>
      <c r="SLA75" s="615"/>
      <c r="SLB75" s="615"/>
      <c r="SLC75" s="1420"/>
      <c r="SLD75" s="1420"/>
      <c r="SLE75" s="1420"/>
      <c r="SLF75" s="868"/>
      <c r="SLG75" s="615"/>
      <c r="SLH75" s="615"/>
      <c r="SLI75" s="615"/>
      <c r="SLJ75" s="869"/>
      <c r="SLK75" s="615"/>
      <c r="SLL75" s="615"/>
      <c r="SLM75" s="615"/>
      <c r="SLN75" s="615"/>
      <c r="SLO75" s="615"/>
      <c r="SLP75" s="615"/>
      <c r="SLQ75" s="615"/>
      <c r="SLR75" s="615"/>
      <c r="SLS75" s="615"/>
      <c r="SLT75" s="1420"/>
      <c r="SLU75" s="1420"/>
      <c r="SLV75" s="1420"/>
      <c r="SLW75" s="868"/>
      <c r="SLX75" s="615"/>
      <c r="SLY75" s="615"/>
      <c r="SLZ75" s="615"/>
      <c r="SMA75" s="869"/>
      <c r="SMB75" s="615"/>
      <c r="SMC75" s="615"/>
      <c r="SMD75" s="615"/>
      <c r="SME75" s="615"/>
      <c r="SMF75" s="615"/>
      <c r="SMG75" s="615"/>
      <c r="SMH75" s="615"/>
      <c r="SMI75" s="615"/>
      <c r="SMJ75" s="615"/>
      <c r="SMK75" s="1420"/>
      <c r="SML75" s="1420"/>
      <c r="SMM75" s="1420"/>
      <c r="SMN75" s="868"/>
      <c r="SMO75" s="615"/>
      <c r="SMP75" s="615"/>
      <c r="SMQ75" s="615"/>
      <c r="SMR75" s="869"/>
      <c r="SMS75" s="615"/>
      <c r="SMT75" s="615"/>
      <c r="SMU75" s="615"/>
      <c r="SMV75" s="615"/>
      <c r="SMW75" s="615"/>
      <c r="SMX75" s="615"/>
      <c r="SMY75" s="615"/>
      <c r="SMZ75" s="615"/>
      <c r="SNA75" s="615"/>
      <c r="SNB75" s="1420"/>
      <c r="SNC75" s="1420"/>
      <c r="SND75" s="1420"/>
      <c r="SNE75" s="868"/>
      <c r="SNF75" s="615"/>
      <c r="SNG75" s="615"/>
      <c r="SNH75" s="615"/>
      <c r="SNI75" s="869"/>
      <c r="SNJ75" s="615"/>
      <c r="SNK75" s="615"/>
      <c r="SNL75" s="615"/>
      <c r="SNM75" s="615"/>
      <c r="SNN75" s="615"/>
      <c r="SNO75" s="615"/>
      <c r="SNP75" s="615"/>
      <c r="SNQ75" s="615"/>
      <c r="SNR75" s="615"/>
      <c r="SNS75" s="1420"/>
      <c r="SNT75" s="1420"/>
      <c r="SNU75" s="1420"/>
      <c r="SNV75" s="868"/>
      <c r="SNW75" s="615"/>
      <c r="SNX75" s="615"/>
      <c r="SNY75" s="615"/>
      <c r="SNZ75" s="869"/>
      <c r="SOA75" s="615"/>
      <c r="SOB75" s="615"/>
      <c r="SOC75" s="615"/>
      <c r="SOD75" s="615"/>
      <c r="SOE75" s="615"/>
      <c r="SOF75" s="615"/>
      <c r="SOG75" s="615"/>
      <c r="SOH75" s="615"/>
      <c r="SOI75" s="615"/>
      <c r="SOJ75" s="1420"/>
      <c r="SOK75" s="1420"/>
      <c r="SOL75" s="1420"/>
      <c r="SOM75" s="868"/>
      <c r="SON75" s="615"/>
      <c r="SOO75" s="615"/>
      <c r="SOP75" s="615"/>
      <c r="SOQ75" s="869"/>
      <c r="SOR75" s="615"/>
      <c r="SOS75" s="615"/>
      <c r="SOT75" s="615"/>
      <c r="SOU75" s="615"/>
      <c r="SOV75" s="615"/>
      <c r="SOW75" s="615"/>
      <c r="SOX75" s="615"/>
      <c r="SOY75" s="615"/>
      <c r="SOZ75" s="615"/>
      <c r="SPA75" s="1420"/>
      <c r="SPB75" s="1420"/>
      <c r="SPC75" s="1420"/>
      <c r="SPD75" s="868"/>
      <c r="SPE75" s="615"/>
      <c r="SPF75" s="615"/>
      <c r="SPG75" s="615"/>
      <c r="SPH75" s="869"/>
      <c r="SPI75" s="615"/>
      <c r="SPJ75" s="615"/>
      <c r="SPK75" s="615"/>
      <c r="SPL75" s="615"/>
      <c r="SPM75" s="615"/>
      <c r="SPN75" s="615"/>
      <c r="SPO75" s="615"/>
      <c r="SPP75" s="615"/>
      <c r="SPQ75" s="615"/>
      <c r="SPR75" s="1420"/>
      <c r="SPS75" s="1420"/>
      <c r="SPT75" s="1420"/>
      <c r="SPU75" s="868"/>
      <c r="SPV75" s="615"/>
      <c r="SPW75" s="615"/>
      <c r="SPX75" s="615"/>
      <c r="SPY75" s="869"/>
      <c r="SPZ75" s="615"/>
      <c r="SQA75" s="615"/>
      <c r="SQB75" s="615"/>
      <c r="SQC75" s="615"/>
      <c r="SQD75" s="615"/>
      <c r="SQE75" s="615"/>
      <c r="SQF75" s="615"/>
      <c r="SQG75" s="615"/>
      <c r="SQH75" s="615"/>
      <c r="SQI75" s="1420"/>
      <c r="SQJ75" s="1420"/>
      <c r="SQK75" s="1420"/>
      <c r="SQL75" s="868"/>
      <c r="SQM75" s="615"/>
      <c r="SQN75" s="615"/>
      <c r="SQO75" s="615"/>
      <c r="SQP75" s="869"/>
      <c r="SQQ75" s="615"/>
      <c r="SQR75" s="615"/>
      <c r="SQS75" s="615"/>
      <c r="SQT75" s="615"/>
      <c r="SQU75" s="615"/>
      <c r="SQV75" s="615"/>
      <c r="SQW75" s="615"/>
      <c r="SQX75" s="615"/>
      <c r="SQY75" s="615"/>
      <c r="SQZ75" s="1420"/>
      <c r="SRA75" s="1420"/>
      <c r="SRB75" s="1420"/>
      <c r="SRC75" s="868"/>
      <c r="SRD75" s="615"/>
      <c r="SRE75" s="615"/>
      <c r="SRF75" s="615"/>
      <c r="SRG75" s="869"/>
      <c r="SRH75" s="615"/>
      <c r="SRI75" s="615"/>
      <c r="SRJ75" s="615"/>
      <c r="SRK75" s="615"/>
      <c r="SRL75" s="615"/>
      <c r="SRM75" s="615"/>
      <c r="SRN75" s="615"/>
      <c r="SRO75" s="615"/>
      <c r="SRP75" s="615"/>
      <c r="SRQ75" s="1420"/>
      <c r="SRR75" s="1420"/>
      <c r="SRS75" s="1420"/>
      <c r="SRT75" s="868"/>
      <c r="SRU75" s="615"/>
      <c r="SRV75" s="615"/>
      <c r="SRW75" s="615"/>
      <c r="SRX75" s="869"/>
      <c r="SRY75" s="615"/>
      <c r="SRZ75" s="615"/>
      <c r="SSA75" s="615"/>
      <c r="SSB75" s="615"/>
      <c r="SSC75" s="615"/>
      <c r="SSD75" s="615"/>
      <c r="SSE75" s="615"/>
      <c r="SSF75" s="615"/>
      <c r="SSG75" s="615"/>
      <c r="SSH75" s="1420"/>
      <c r="SSI75" s="1420"/>
      <c r="SSJ75" s="1420"/>
      <c r="SSK75" s="868"/>
      <c r="SSL75" s="615"/>
      <c r="SSM75" s="615"/>
      <c r="SSN75" s="615"/>
      <c r="SSO75" s="869"/>
      <c r="SSP75" s="615"/>
      <c r="SSQ75" s="615"/>
      <c r="SSR75" s="615"/>
      <c r="SSS75" s="615"/>
      <c r="SST75" s="615"/>
      <c r="SSU75" s="615"/>
      <c r="SSV75" s="615"/>
      <c r="SSW75" s="615"/>
      <c r="SSX75" s="615"/>
      <c r="SSY75" s="1420"/>
      <c r="SSZ75" s="1420"/>
      <c r="STA75" s="1420"/>
      <c r="STB75" s="868"/>
      <c r="STC75" s="615"/>
      <c r="STD75" s="615"/>
      <c r="STE75" s="615"/>
      <c r="STF75" s="869"/>
      <c r="STG75" s="615"/>
      <c r="STH75" s="615"/>
      <c r="STI75" s="615"/>
      <c r="STJ75" s="615"/>
      <c r="STK75" s="615"/>
      <c r="STL75" s="615"/>
      <c r="STM75" s="615"/>
      <c r="STN75" s="615"/>
      <c r="STO75" s="615"/>
      <c r="STP75" s="1420"/>
      <c r="STQ75" s="1420"/>
      <c r="STR75" s="1420"/>
      <c r="STS75" s="868"/>
      <c r="STT75" s="615"/>
      <c r="STU75" s="615"/>
      <c r="STV75" s="615"/>
      <c r="STW75" s="869"/>
      <c r="STX75" s="615"/>
      <c r="STY75" s="615"/>
      <c r="STZ75" s="615"/>
      <c r="SUA75" s="615"/>
      <c r="SUB75" s="615"/>
      <c r="SUC75" s="615"/>
      <c r="SUD75" s="615"/>
      <c r="SUE75" s="615"/>
      <c r="SUF75" s="615"/>
      <c r="SUG75" s="1420"/>
      <c r="SUH75" s="1420"/>
      <c r="SUI75" s="1420"/>
      <c r="SUJ75" s="868"/>
      <c r="SUK75" s="615"/>
      <c r="SUL75" s="615"/>
      <c r="SUM75" s="615"/>
      <c r="SUN75" s="869"/>
      <c r="SUO75" s="615"/>
      <c r="SUP75" s="615"/>
      <c r="SUQ75" s="615"/>
      <c r="SUR75" s="615"/>
      <c r="SUS75" s="615"/>
      <c r="SUT75" s="615"/>
      <c r="SUU75" s="615"/>
      <c r="SUV75" s="615"/>
      <c r="SUW75" s="615"/>
      <c r="SUX75" s="1420"/>
      <c r="SUY75" s="1420"/>
      <c r="SUZ75" s="1420"/>
      <c r="SVA75" s="868"/>
      <c r="SVB75" s="615"/>
      <c r="SVC75" s="615"/>
      <c r="SVD75" s="615"/>
      <c r="SVE75" s="869"/>
      <c r="SVF75" s="615"/>
      <c r="SVG75" s="615"/>
      <c r="SVH75" s="615"/>
      <c r="SVI75" s="615"/>
      <c r="SVJ75" s="615"/>
      <c r="SVK75" s="615"/>
      <c r="SVL75" s="615"/>
      <c r="SVM75" s="615"/>
      <c r="SVN75" s="615"/>
      <c r="SVO75" s="1420"/>
      <c r="SVP75" s="1420"/>
      <c r="SVQ75" s="1420"/>
      <c r="SVR75" s="868"/>
      <c r="SVS75" s="615"/>
      <c r="SVT75" s="615"/>
      <c r="SVU75" s="615"/>
      <c r="SVV75" s="869"/>
      <c r="SVW75" s="615"/>
      <c r="SVX75" s="615"/>
      <c r="SVY75" s="615"/>
      <c r="SVZ75" s="615"/>
      <c r="SWA75" s="615"/>
      <c r="SWB75" s="615"/>
      <c r="SWC75" s="615"/>
      <c r="SWD75" s="615"/>
      <c r="SWE75" s="615"/>
      <c r="SWF75" s="1420"/>
      <c r="SWG75" s="1420"/>
      <c r="SWH75" s="1420"/>
      <c r="SWI75" s="868"/>
      <c r="SWJ75" s="615"/>
      <c r="SWK75" s="615"/>
      <c r="SWL75" s="615"/>
      <c r="SWM75" s="869"/>
      <c r="SWN75" s="615"/>
      <c r="SWO75" s="615"/>
      <c r="SWP75" s="615"/>
      <c r="SWQ75" s="615"/>
      <c r="SWR75" s="615"/>
      <c r="SWS75" s="615"/>
      <c r="SWT75" s="615"/>
      <c r="SWU75" s="615"/>
      <c r="SWV75" s="615"/>
      <c r="SWW75" s="1420"/>
      <c r="SWX75" s="1420"/>
      <c r="SWY75" s="1420"/>
      <c r="SWZ75" s="868"/>
      <c r="SXA75" s="615"/>
      <c r="SXB75" s="615"/>
      <c r="SXC75" s="615"/>
      <c r="SXD75" s="869"/>
      <c r="SXE75" s="615"/>
      <c r="SXF75" s="615"/>
      <c r="SXG75" s="615"/>
      <c r="SXH75" s="615"/>
      <c r="SXI75" s="615"/>
      <c r="SXJ75" s="615"/>
      <c r="SXK75" s="615"/>
      <c r="SXL75" s="615"/>
      <c r="SXM75" s="615"/>
      <c r="SXN75" s="1420"/>
      <c r="SXO75" s="1420"/>
      <c r="SXP75" s="1420"/>
      <c r="SXQ75" s="868"/>
      <c r="SXR75" s="615"/>
      <c r="SXS75" s="615"/>
      <c r="SXT75" s="615"/>
      <c r="SXU75" s="869"/>
      <c r="SXV75" s="615"/>
      <c r="SXW75" s="615"/>
      <c r="SXX75" s="615"/>
      <c r="SXY75" s="615"/>
      <c r="SXZ75" s="615"/>
      <c r="SYA75" s="615"/>
      <c r="SYB75" s="615"/>
      <c r="SYC75" s="615"/>
      <c r="SYD75" s="615"/>
      <c r="SYE75" s="1420"/>
      <c r="SYF75" s="1420"/>
      <c r="SYG75" s="1420"/>
      <c r="SYH75" s="868"/>
      <c r="SYI75" s="615"/>
      <c r="SYJ75" s="615"/>
      <c r="SYK75" s="615"/>
      <c r="SYL75" s="869"/>
      <c r="SYM75" s="615"/>
      <c r="SYN75" s="615"/>
      <c r="SYO75" s="615"/>
      <c r="SYP75" s="615"/>
      <c r="SYQ75" s="615"/>
      <c r="SYR75" s="615"/>
      <c r="SYS75" s="615"/>
      <c r="SYT75" s="615"/>
      <c r="SYU75" s="615"/>
      <c r="SYV75" s="1420"/>
      <c r="SYW75" s="1420"/>
      <c r="SYX75" s="1420"/>
      <c r="SYY75" s="868"/>
      <c r="SYZ75" s="615"/>
      <c r="SZA75" s="615"/>
      <c r="SZB75" s="615"/>
      <c r="SZC75" s="869"/>
      <c r="SZD75" s="615"/>
      <c r="SZE75" s="615"/>
      <c r="SZF75" s="615"/>
      <c r="SZG75" s="615"/>
      <c r="SZH75" s="615"/>
      <c r="SZI75" s="615"/>
      <c r="SZJ75" s="615"/>
      <c r="SZK75" s="615"/>
      <c r="SZL75" s="615"/>
      <c r="SZM75" s="1420"/>
      <c r="SZN75" s="1420"/>
      <c r="SZO75" s="1420"/>
      <c r="SZP75" s="868"/>
      <c r="SZQ75" s="615"/>
      <c r="SZR75" s="615"/>
      <c r="SZS75" s="615"/>
      <c r="SZT75" s="869"/>
      <c r="SZU75" s="615"/>
      <c r="SZV75" s="615"/>
      <c r="SZW75" s="615"/>
      <c r="SZX75" s="615"/>
      <c r="SZY75" s="615"/>
      <c r="SZZ75" s="615"/>
      <c r="TAA75" s="615"/>
      <c r="TAB75" s="615"/>
      <c r="TAC75" s="615"/>
      <c r="TAD75" s="1420"/>
      <c r="TAE75" s="1420"/>
      <c r="TAF75" s="1420"/>
      <c r="TAG75" s="868"/>
      <c r="TAH75" s="615"/>
      <c r="TAI75" s="615"/>
      <c r="TAJ75" s="615"/>
      <c r="TAK75" s="869"/>
      <c r="TAL75" s="615"/>
      <c r="TAM75" s="615"/>
      <c r="TAN75" s="615"/>
      <c r="TAO75" s="615"/>
      <c r="TAP75" s="615"/>
      <c r="TAQ75" s="615"/>
      <c r="TAR75" s="615"/>
      <c r="TAS75" s="615"/>
      <c r="TAT75" s="615"/>
      <c r="TAU75" s="1420"/>
      <c r="TAV75" s="1420"/>
      <c r="TAW75" s="1420"/>
      <c r="TAX75" s="868"/>
      <c r="TAY75" s="615"/>
      <c r="TAZ75" s="615"/>
      <c r="TBA75" s="615"/>
      <c r="TBB75" s="869"/>
      <c r="TBC75" s="615"/>
      <c r="TBD75" s="615"/>
      <c r="TBE75" s="615"/>
      <c r="TBF75" s="615"/>
      <c r="TBG75" s="615"/>
      <c r="TBH75" s="615"/>
      <c r="TBI75" s="615"/>
      <c r="TBJ75" s="615"/>
      <c r="TBK75" s="615"/>
      <c r="TBL75" s="1420"/>
      <c r="TBM75" s="1420"/>
      <c r="TBN75" s="1420"/>
      <c r="TBO75" s="868"/>
      <c r="TBP75" s="615"/>
      <c r="TBQ75" s="615"/>
      <c r="TBR75" s="615"/>
      <c r="TBS75" s="869"/>
      <c r="TBT75" s="615"/>
      <c r="TBU75" s="615"/>
      <c r="TBV75" s="615"/>
      <c r="TBW75" s="615"/>
      <c r="TBX75" s="615"/>
      <c r="TBY75" s="615"/>
      <c r="TBZ75" s="615"/>
      <c r="TCA75" s="615"/>
      <c r="TCB75" s="615"/>
      <c r="TCC75" s="1420"/>
      <c r="TCD75" s="1420"/>
      <c r="TCE75" s="1420"/>
      <c r="TCF75" s="868"/>
      <c r="TCG75" s="615"/>
      <c r="TCH75" s="615"/>
      <c r="TCI75" s="615"/>
      <c r="TCJ75" s="869"/>
      <c r="TCK75" s="615"/>
      <c r="TCL75" s="615"/>
      <c r="TCM75" s="615"/>
      <c r="TCN75" s="615"/>
      <c r="TCO75" s="615"/>
      <c r="TCP75" s="615"/>
      <c r="TCQ75" s="615"/>
      <c r="TCR75" s="615"/>
      <c r="TCS75" s="615"/>
      <c r="TCT75" s="1420"/>
      <c r="TCU75" s="1420"/>
      <c r="TCV75" s="1420"/>
      <c r="TCW75" s="868"/>
      <c r="TCX75" s="615"/>
      <c r="TCY75" s="615"/>
      <c r="TCZ75" s="615"/>
      <c r="TDA75" s="869"/>
      <c r="TDB75" s="615"/>
      <c r="TDC75" s="615"/>
      <c r="TDD75" s="615"/>
      <c r="TDE75" s="615"/>
      <c r="TDF75" s="615"/>
      <c r="TDG75" s="615"/>
      <c r="TDH75" s="615"/>
      <c r="TDI75" s="615"/>
      <c r="TDJ75" s="615"/>
      <c r="TDK75" s="1420"/>
      <c r="TDL75" s="1420"/>
      <c r="TDM75" s="1420"/>
      <c r="TDN75" s="868"/>
      <c r="TDO75" s="615"/>
      <c r="TDP75" s="615"/>
      <c r="TDQ75" s="615"/>
      <c r="TDR75" s="869"/>
      <c r="TDS75" s="615"/>
      <c r="TDT75" s="615"/>
      <c r="TDU75" s="615"/>
      <c r="TDV75" s="615"/>
      <c r="TDW75" s="615"/>
      <c r="TDX75" s="615"/>
      <c r="TDY75" s="615"/>
      <c r="TDZ75" s="615"/>
      <c r="TEA75" s="615"/>
      <c r="TEB75" s="1420"/>
      <c r="TEC75" s="1420"/>
      <c r="TED75" s="1420"/>
      <c r="TEE75" s="868"/>
      <c r="TEF75" s="615"/>
      <c r="TEG75" s="615"/>
      <c r="TEH75" s="615"/>
      <c r="TEI75" s="869"/>
      <c r="TEJ75" s="615"/>
      <c r="TEK75" s="615"/>
      <c r="TEL75" s="615"/>
      <c r="TEM75" s="615"/>
      <c r="TEN75" s="615"/>
      <c r="TEO75" s="615"/>
      <c r="TEP75" s="615"/>
      <c r="TEQ75" s="615"/>
      <c r="TER75" s="615"/>
      <c r="TES75" s="1420"/>
      <c r="TET75" s="1420"/>
      <c r="TEU75" s="1420"/>
      <c r="TEV75" s="868"/>
      <c r="TEW75" s="615"/>
      <c r="TEX75" s="615"/>
      <c r="TEY75" s="615"/>
      <c r="TEZ75" s="869"/>
      <c r="TFA75" s="615"/>
      <c r="TFB75" s="615"/>
      <c r="TFC75" s="615"/>
      <c r="TFD75" s="615"/>
      <c r="TFE75" s="615"/>
      <c r="TFF75" s="615"/>
      <c r="TFG75" s="615"/>
      <c r="TFH75" s="615"/>
      <c r="TFI75" s="615"/>
      <c r="TFJ75" s="1420"/>
      <c r="TFK75" s="1420"/>
      <c r="TFL75" s="1420"/>
      <c r="TFM75" s="868"/>
      <c r="TFN75" s="615"/>
      <c r="TFO75" s="615"/>
      <c r="TFP75" s="615"/>
      <c r="TFQ75" s="869"/>
      <c r="TFR75" s="615"/>
      <c r="TFS75" s="615"/>
      <c r="TFT75" s="615"/>
      <c r="TFU75" s="615"/>
      <c r="TFV75" s="615"/>
      <c r="TFW75" s="615"/>
      <c r="TFX75" s="615"/>
      <c r="TFY75" s="615"/>
      <c r="TFZ75" s="615"/>
      <c r="TGA75" s="1420"/>
      <c r="TGB75" s="1420"/>
      <c r="TGC75" s="1420"/>
      <c r="TGD75" s="868"/>
      <c r="TGE75" s="615"/>
      <c r="TGF75" s="615"/>
      <c r="TGG75" s="615"/>
      <c r="TGH75" s="869"/>
      <c r="TGI75" s="615"/>
      <c r="TGJ75" s="615"/>
      <c r="TGK75" s="615"/>
      <c r="TGL75" s="615"/>
      <c r="TGM75" s="615"/>
      <c r="TGN75" s="615"/>
      <c r="TGO75" s="615"/>
      <c r="TGP75" s="615"/>
      <c r="TGQ75" s="615"/>
      <c r="TGR75" s="1420"/>
      <c r="TGS75" s="1420"/>
      <c r="TGT75" s="1420"/>
      <c r="TGU75" s="868"/>
      <c r="TGV75" s="615"/>
      <c r="TGW75" s="615"/>
      <c r="TGX75" s="615"/>
      <c r="TGY75" s="869"/>
      <c r="TGZ75" s="615"/>
      <c r="THA75" s="615"/>
      <c r="THB75" s="615"/>
      <c r="THC75" s="615"/>
      <c r="THD75" s="615"/>
      <c r="THE75" s="615"/>
      <c r="THF75" s="615"/>
      <c r="THG75" s="615"/>
      <c r="THH75" s="615"/>
      <c r="THI75" s="1420"/>
      <c r="THJ75" s="1420"/>
      <c r="THK75" s="1420"/>
      <c r="THL75" s="868"/>
      <c r="THM75" s="615"/>
      <c r="THN75" s="615"/>
      <c r="THO75" s="615"/>
      <c r="THP75" s="869"/>
      <c r="THQ75" s="615"/>
      <c r="THR75" s="615"/>
      <c r="THS75" s="615"/>
      <c r="THT75" s="615"/>
      <c r="THU75" s="615"/>
      <c r="THV75" s="615"/>
      <c r="THW75" s="615"/>
      <c r="THX75" s="615"/>
      <c r="THY75" s="615"/>
      <c r="THZ75" s="1420"/>
      <c r="TIA75" s="1420"/>
      <c r="TIB75" s="1420"/>
      <c r="TIC75" s="868"/>
      <c r="TID75" s="615"/>
      <c r="TIE75" s="615"/>
      <c r="TIF75" s="615"/>
      <c r="TIG75" s="869"/>
      <c r="TIH75" s="615"/>
      <c r="TII75" s="615"/>
      <c r="TIJ75" s="615"/>
      <c r="TIK75" s="615"/>
      <c r="TIL75" s="615"/>
      <c r="TIM75" s="615"/>
      <c r="TIN75" s="615"/>
      <c r="TIO75" s="615"/>
      <c r="TIP75" s="615"/>
      <c r="TIQ75" s="1420"/>
      <c r="TIR75" s="1420"/>
      <c r="TIS75" s="1420"/>
      <c r="TIT75" s="868"/>
      <c r="TIU75" s="615"/>
      <c r="TIV75" s="615"/>
      <c r="TIW75" s="615"/>
      <c r="TIX75" s="869"/>
      <c r="TIY75" s="615"/>
      <c r="TIZ75" s="615"/>
      <c r="TJA75" s="615"/>
      <c r="TJB75" s="615"/>
      <c r="TJC75" s="615"/>
      <c r="TJD75" s="615"/>
      <c r="TJE75" s="615"/>
      <c r="TJF75" s="615"/>
      <c r="TJG75" s="615"/>
      <c r="TJH75" s="1420"/>
      <c r="TJI75" s="1420"/>
      <c r="TJJ75" s="1420"/>
      <c r="TJK75" s="868"/>
      <c r="TJL75" s="615"/>
      <c r="TJM75" s="615"/>
      <c r="TJN75" s="615"/>
      <c r="TJO75" s="869"/>
      <c r="TJP75" s="615"/>
      <c r="TJQ75" s="615"/>
      <c r="TJR75" s="615"/>
      <c r="TJS75" s="615"/>
      <c r="TJT75" s="615"/>
      <c r="TJU75" s="615"/>
      <c r="TJV75" s="615"/>
      <c r="TJW75" s="615"/>
      <c r="TJX75" s="615"/>
      <c r="TJY75" s="1420"/>
      <c r="TJZ75" s="1420"/>
      <c r="TKA75" s="1420"/>
      <c r="TKB75" s="868"/>
      <c r="TKC75" s="615"/>
      <c r="TKD75" s="615"/>
      <c r="TKE75" s="615"/>
      <c r="TKF75" s="869"/>
      <c r="TKG75" s="615"/>
      <c r="TKH75" s="615"/>
      <c r="TKI75" s="615"/>
      <c r="TKJ75" s="615"/>
      <c r="TKK75" s="615"/>
      <c r="TKL75" s="615"/>
      <c r="TKM75" s="615"/>
      <c r="TKN75" s="615"/>
      <c r="TKO75" s="615"/>
      <c r="TKP75" s="1420"/>
      <c r="TKQ75" s="1420"/>
      <c r="TKR75" s="1420"/>
      <c r="TKS75" s="868"/>
      <c r="TKT75" s="615"/>
      <c r="TKU75" s="615"/>
      <c r="TKV75" s="615"/>
      <c r="TKW75" s="869"/>
      <c r="TKX75" s="615"/>
      <c r="TKY75" s="615"/>
      <c r="TKZ75" s="615"/>
      <c r="TLA75" s="615"/>
      <c r="TLB75" s="615"/>
      <c r="TLC75" s="615"/>
      <c r="TLD75" s="615"/>
      <c r="TLE75" s="615"/>
      <c r="TLF75" s="615"/>
      <c r="TLG75" s="1420"/>
      <c r="TLH75" s="1420"/>
      <c r="TLI75" s="1420"/>
      <c r="TLJ75" s="868"/>
      <c r="TLK75" s="615"/>
      <c r="TLL75" s="615"/>
      <c r="TLM75" s="615"/>
      <c r="TLN75" s="869"/>
      <c r="TLO75" s="615"/>
      <c r="TLP75" s="615"/>
      <c r="TLQ75" s="615"/>
      <c r="TLR75" s="615"/>
      <c r="TLS75" s="615"/>
      <c r="TLT75" s="615"/>
      <c r="TLU75" s="615"/>
      <c r="TLV75" s="615"/>
      <c r="TLW75" s="615"/>
      <c r="TLX75" s="1420"/>
      <c r="TLY75" s="1420"/>
      <c r="TLZ75" s="1420"/>
      <c r="TMA75" s="868"/>
      <c r="TMB75" s="615"/>
      <c r="TMC75" s="615"/>
      <c r="TMD75" s="615"/>
      <c r="TME75" s="869"/>
      <c r="TMF75" s="615"/>
      <c r="TMG75" s="615"/>
      <c r="TMH75" s="615"/>
      <c r="TMI75" s="615"/>
      <c r="TMJ75" s="615"/>
      <c r="TMK75" s="615"/>
      <c r="TML75" s="615"/>
      <c r="TMM75" s="615"/>
      <c r="TMN75" s="615"/>
      <c r="TMO75" s="1420"/>
      <c r="TMP75" s="1420"/>
      <c r="TMQ75" s="1420"/>
      <c r="TMR75" s="868"/>
      <c r="TMS75" s="615"/>
      <c r="TMT75" s="615"/>
      <c r="TMU75" s="615"/>
      <c r="TMV75" s="869"/>
      <c r="TMW75" s="615"/>
      <c r="TMX75" s="615"/>
      <c r="TMY75" s="615"/>
      <c r="TMZ75" s="615"/>
      <c r="TNA75" s="615"/>
      <c r="TNB75" s="615"/>
      <c r="TNC75" s="615"/>
      <c r="TND75" s="615"/>
      <c r="TNE75" s="615"/>
      <c r="TNF75" s="1420"/>
      <c r="TNG75" s="1420"/>
      <c r="TNH75" s="1420"/>
      <c r="TNI75" s="868"/>
      <c r="TNJ75" s="615"/>
      <c r="TNK75" s="615"/>
      <c r="TNL75" s="615"/>
      <c r="TNM75" s="869"/>
      <c r="TNN75" s="615"/>
      <c r="TNO75" s="615"/>
      <c r="TNP75" s="615"/>
      <c r="TNQ75" s="615"/>
      <c r="TNR75" s="615"/>
      <c r="TNS75" s="615"/>
      <c r="TNT75" s="615"/>
      <c r="TNU75" s="615"/>
      <c r="TNV75" s="615"/>
      <c r="TNW75" s="1420"/>
      <c r="TNX75" s="1420"/>
      <c r="TNY75" s="1420"/>
      <c r="TNZ75" s="868"/>
      <c r="TOA75" s="615"/>
      <c r="TOB75" s="615"/>
      <c r="TOC75" s="615"/>
      <c r="TOD75" s="869"/>
      <c r="TOE75" s="615"/>
      <c r="TOF75" s="615"/>
      <c r="TOG75" s="615"/>
      <c r="TOH75" s="615"/>
      <c r="TOI75" s="615"/>
      <c r="TOJ75" s="615"/>
      <c r="TOK75" s="615"/>
      <c r="TOL75" s="615"/>
      <c r="TOM75" s="615"/>
      <c r="TON75" s="1420"/>
      <c r="TOO75" s="1420"/>
      <c r="TOP75" s="1420"/>
      <c r="TOQ75" s="868"/>
      <c r="TOR75" s="615"/>
      <c r="TOS75" s="615"/>
      <c r="TOT75" s="615"/>
      <c r="TOU75" s="869"/>
      <c r="TOV75" s="615"/>
      <c r="TOW75" s="615"/>
      <c r="TOX75" s="615"/>
      <c r="TOY75" s="615"/>
      <c r="TOZ75" s="615"/>
      <c r="TPA75" s="615"/>
      <c r="TPB75" s="615"/>
      <c r="TPC75" s="615"/>
      <c r="TPD75" s="615"/>
      <c r="TPE75" s="1420"/>
      <c r="TPF75" s="1420"/>
      <c r="TPG75" s="1420"/>
      <c r="TPH75" s="868"/>
      <c r="TPI75" s="615"/>
      <c r="TPJ75" s="615"/>
      <c r="TPK75" s="615"/>
      <c r="TPL75" s="869"/>
      <c r="TPM75" s="615"/>
      <c r="TPN75" s="615"/>
      <c r="TPO75" s="615"/>
      <c r="TPP75" s="615"/>
      <c r="TPQ75" s="615"/>
      <c r="TPR75" s="615"/>
      <c r="TPS75" s="615"/>
      <c r="TPT75" s="615"/>
      <c r="TPU75" s="615"/>
      <c r="TPV75" s="1420"/>
      <c r="TPW75" s="1420"/>
      <c r="TPX75" s="1420"/>
      <c r="TPY75" s="868"/>
      <c r="TPZ75" s="615"/>
      <c r="TQA75" s="615"/>
      <c r="TQB75" s="615"/>
      <c r="TQC75" s="869"/>
      <c r="TQD75" s="615"/>
      <c r="TQE75" s="615"/>
      <c r="TQF75" s="615"/>
      <c r="TQG75" s="615"/>
      <c r="TQH75" s="615"/>
      <c r="TQI75" s="615"/>
      <c r="TQJ75" s="615"/>
      <c r="TQK75" s="615"/>
      <c r="TQL75" s="615"/>
      <c r="TQM75" s="1420"/>
      <c r="TQN75" s="1420"/>
      <c r="TQO75" s="1420"/>
      <c r="TQP75" s="868"/>
      <c r="TQQ75" s="615"/>
      <c r="TQR75" s="615"/>
      <c r="TQS75" s="615"/>
      <c r="TQT75" s="869"/>
      <c r="TQU75" s="615"/>
      <c r="TQV75" s="615"/>
      <c r="TQW75" s="615"/>
      <c r="TQX75" s="615"/>
      <c r="TQY75" s="615"/>
      <c r="TQZ75" s="615"/>
      <c r="TRA75" s="615"/>
      <c r="TRB75" s="615"/>
      <c r="TRC75" s="615"/>
      <c r="TRD75" s="1420"/>
      <c r="TRE75" s="1420"/>
      <c r="TRF75" s="1420"/>
      <c r="TRG75" s="868"/>
      <c r="TRH75" s="615"/>
      <c r="TRI75" s="615"/>
      <c r="TRJ75" s="615"/>
      <c r="TRK75" s="869"/>
      <c r="TRL75" s="615"/>
      <c r="TRM75" s="615"/>
      <c r="TRN75" s="615"/>
      <c r="TRO75" s="615"/>
      <c r="TRP75" s="615"/>
      <c r="TRQ75" s="615"/>
      <c r="TRR75" s="615"/>
      <c r="TRS75" s="615"/>
      <c r="TRT75" s="615"/>
      <c r="TRU75" s="1420"/>
      <c r="TRV75" s="1420"/>
      <c r="TRW75" s="1420"/>
      <c r="TRX75" s="868"/>
      <c r="TRY75" s="615"/>
      <c r="TRZ75" s="615"/>
      <c r="TSA75" s="615"/>
      <c r="TSB75" s="869"/>
      <c r="TSC75" s="615"/>
      <c r="TSD75" s="615"/>
      <c r="TSE75" s="615"/>
      <c r="TSF75" s="615"/>
      <c r="TSG75" s="615"/>
      <c r="TSH75" s="615"/>
      <c r="TSI75" s="615"/>
      <c r="TSJ75" s="615"/>
      <c r="TSK75" s="615"/>
      <c r="TSL75" s="1420"/>
      <c r="TSM75" s="1420"/>
      <c r="TSN75" s="1420"/>
      <c r="TSO75" s="868"/>
      <c r="TSP75" s="615"/>
      <c r="TSQ75" s="615"/>
      <c r="TSR75" s="615"/>
      <c r="TSS75" s="869"/>
      <c r="TST75" s="615"/>
      <c r="TSU75" s="615"/>
      <c r="TSV75" s="615"/>
      <c r="TSW75" s="615"/>
      <c r="TSX75" s="615"/>
      <c r="TSY75" s="615"/>
      <c r="TSZ75" s="615"/>
      <c r="TTA75" s="615"/>
      <c r="TTB75" s="615"/>
      <c r="TTC75" s="1420"/>
      <c r="TTD75" s="1420"/>
      <c r="TTE75" s="1420"/>
      <c r="TTF75" s="868"/>
      <c r="TTG75" s="615"/>
      <c r="TTH75" s="615"/>
      <c r="TTI75" s="615"/>
      <c r="TTJ75" s="869"/>
      <c r="TTK75" s="615"/>
      <c r="TTL75" s="615"/>
      <c r="TTM75" s="615"/>
      <c r="TTN75" s="615"/>
      <c r="TTO75" s="615"/>
      <c r="TTP75" s="615"/>
      <c r="TTQ75" s="615"/>
      <c r="TTR75" s="615"/>
      <c r="TTS75" s="615"/>
      <c r="TTT75" s="1420"/>
      <c r="TTU75" s="1420"/>
      <c r="TTV75" s="1420"/>
      <c r="TTW75" s="868"/>
      <c r="TTX75" s="615"/>
      <c r="TTY75" s="615"/>
      <c r="TTZ75" s="615"/>
      <c r="TUA75" s="869"/>
      <c r="TUB75" s="615"/>
      <c r="TUC75" s="615"/>
      <c r="TUD75" s="615"/>
      <c r="TUE75" s="615"/>
      <c r="TUF75" s="615"/>
      <c r="TUG75" s="615"/>
      <c r="TUH75" s="615"/>
      <c r="TUI75" s="615"/>
      <c r="TUJ75" s="615"/>
      <c r="TUK75" s="1420"/>
      <c r="TUL75" s="1420"/>
      <c r="TUM75" s="1420"/>
      <c r="TUN75" s="868"/>
      <c r="TUO75" s="615"/>
      <c r="TUP75" s="615"/>
      <c r="TUQ75" s="615"/>
      <c r="TUR75" s="869"/>
      <c r="TUS75" s="615"/>
      <c r="TUT75" s="615"/>
      <c r="TUU75" s="615"/>
      <c r="TUV75" s="615"/>
      <c r="TUW75" s="615"/>
      <c r="TUX75" s="615"/>
      <c r="TUY75" s="615"/>
      <c r="TUZ75" s="615"/>
      <c r="TVA75" s="615"/>
      <c r="TVB75" s="1420"/>
      <c r="TVC75" s="1420"/>
      <c r="TVD75" s="1420"/>
      <c r="TVE75" s="868"/>
      <c r="TVF75" s="615"/>
      <c r="TVG75" s="615"/>
      <c r="TVH75" s="615"/>
      <c r="TVI75" s="869"/>
      <c r="TVJ75" s="615"/>
      <c r="TVK75" s="615"/>
      <c r="TVL75" s="615"/>
      <c r="TVM75" s="615"/>
      <c r="TVN75" s="615"/>
      <c r="TVO75" s="615"/>
      <c r="TVP75" s="615"/>
      <c r="TVQ75" s="615"/>
      <c r="TVR75" s="615"/>
      <c r="TVS75" s="1420"/>
      <c r="TVT75" s="1420"/>
      <c r="TVU75" s="1420"/>
      <c r="TVV75" s="868"/>
      <c r="TVW75" s="615"/>
      <c r="TVX75" s="615"/>
      <c r="TVY75" s="615"/>
      <c r="TVZ75" s="869"/>
      <c r="TWA75" s="615"/>
      <c r="TWB75" s="615"/>
      <c r="TWC75" s="615"/>
      <c r="TWD75" s="615"/>
      <c r="TWE75" s="615"/>
      <c r="TWF75" s="615"/>
      <c r="TWG75" s="615"/>
      <c r="TWH75" s="615"/>
      <c r="TWI75" s="615"/>
      <c r="TWJ75" s="1420"/>
      <c r="TWK75" s="1420"/>
      <c r="TWL75" s="1420"/>
      <c r="TWM75" s="868"/>
      <c r="TWN75" s="615"/>
      <c r="TWO75" s="615"/>
      <c r="TWP75" s="615"/>
      <c r="TWQ75" s="869"/>
      <c r="TWR75" s="615"/>
      <c r="TWS75" s="615"/>
      <c r="TWT75" s="615"/>
      <c r="TWU75" s="615"/>
      <c r="TWV75" s="615"/>
      <c r="TWW75" s="615"/>
      <c r="TWX75" s="615"/>
      <c r="TWY75" s="615"/>
      <c r="TWZ75" s="615"/>
      <c r="TXA75" s="1420"/>
      <c r="TXB75" s="1420"/>
      <c r="TXC75" s="1420"/>
      <c r="TXD75" s="868"/>
      <c r="TXE75" s="615"/>
      <c r="TXF75" s="615"/>
      <c r="TXG75" s="615"/>
      <c r="TXH75" s="869"/>
      <c r="TXI75" s="615"/>
      <c r="TXJ75" s="615"/>
      <c r="TXK75" s="615"/>
      <c r="TXL75" s="615"/>
      <c r="TXM75" s="615"/>
      <c r="TXN75" s="615"/>
      <c r="TXO75" s="615"/>
      <c r="TXP75" s="615"/>
      <c r="TXQ75" s="615"/>
      <c r="TXR75" s="1420"/>
      <c r="TXS75" s="1420"/>
      <c r="TXT75" s="1420"/>
      <c r="TXU75" s="868"/>
      <c r="TXV75" s="615"/>
      <c r="TXW75" s="615"/>
      <c r="TXX75" s="615"/>
      <c r="TXY75" s="869"/>
      <c r="TXZ75" s="615"/>
      <c r="TYA75" s="615"/>
      <c r="TYB75" s="615"/>
      <c r="TYC75" s="615"/>
      <c r="TYD75" s="615"/>
      <c r="TYE75" s="615"/>
      <c r="TYF75" s="615"/>
      <c r="TYG75" s="615"/>
      <c r="TYH75" s="615"/>
      <c r="TYI75" s="1420"/>
      <c r="TYJ75" s="1420"/>
      <c r="TYK75" s="1420"/>
      <c r="TYL75" s="868"/>
      <c r="TYM75" s="615"/>
      <c r="TYN75" s="615"/>
      <c r="TYO75" s="615"/>
      <c r="TYP75" s="869"/>
      <c r="TYQ75" s="615"/>
      <c r="TYR75" s="615"/>
      <c r="TYS75" s="615"/>
      <c r="TYT75" s="615"/>
      <c r="TYU75" s="615"/>
      <c r="TYV75" s="615"/>
      <c r="TYW75" s="615"/>
      <c r="TYX75" s="615"/>
      <c r="TYY75" s="615"/>
      <c r="TYZ75" s="1420"/>
      <c r="TZA75" s="1420"/>
      <c r="TZB75" s="1420"/>
      <c r="TZC75" s="868"/>
      <c r="TZD75" s="615"/>
      <c r="TZE75" s="615"/>
      <c r="TZF75" s="615"/>
      <c r="TZG75" s="869"/>
      <c r="TZH75" s="615"/>
      <c r="TZI75" s="615"/>
      <c r="TZJ75" s="615"/>
      <c r="TZK75" s="615"/>
      <c r="TZL75" s="615"/>
      <c r="TZM75" s="615"/>
      <c r="TZN75" s="615"/>
      <c r="TZO75" s="615"/>
      <c r="TZP75" s="615"/>
      <c r="TZQ75" s="1420"/>
      <c r="TZR75" s="1420"/>
      <c r="TZS75" s="1420"/>
      <c r="TZT75" s="868"/>
      <c r="TZU75" s="615"/>
      <c r="TZV75" s="615"/>
      <c r="TZW75" s="615"/>
      <c r="TZX75" s="869"/>
      <c r="TZY75" s="615"/>
      <c r="TZZ75" s="615"/>
      <c r="UAA75" s="615"/>
      <c r="UAB75" s="615"/>
      <c r="UAC75" s="615"/>
      <c r="UAD75" s="615"/>
      <c r="UAE75" s="615"/>
      <c r="UAF75" s="615"/>
      <c r="UAG75" s="615"/>
      <c r="UAH75" s="1420"/>
      <c r="UAI75" s="1420"/>
      <c r="UAJ75" s="1420"/>
      <c r="UAK75" s="868"/>
      <c r="UAL75" s="615"/>
      <c r="UAM75" s="615"/>
      <c r="UAN75" s="615"/>
      <c r="UAO75" s="869"/>
      <c r="UAP75" s="615"/>
      <c r="UAQ75" s="615"/>
      <c r="UAR75" s="615"/>
      <c r="UAS75" s="615"/>
      <c r="UAT75" s="615"/>
      <c r="UAU75" s="615"/>
      <c r="UAV75" s="615"/>
      <c r="UAW75" s="615"/>
      <c r="UAX75" s="615"/>
      <c r="UAY75" s="1420"/>
      <c r="UAZ75" s="1420"/>
      <c r="UBA75" s="1420"/>
      <c r="UBB75" s="868"/>
      <c r="UBC75" s="615"/>
      <c r="UBD75" s="615"/>
      <c r="UBE75" s="615"/>
      <c r="UBF75" s="869"/>
      <c r="UBG75" s="615"/>
      <c r="UBH75" s="615"/>
      <c r="UBI75" s="615"/>
      <c r="UBJ75" s="615"/>
      <c r="UBK75" s="615"/>
      <c r="UBL75" s="615"/>
      <c r="UBM75" s="615"/>
      <c r="UBN75" s="615"/>
      <c r="UBO75" s="615"/>
      <c r="UBP75" s="1420"/>
      <c r="UBQ75" s="1420"/>
      <c r="UBR75" s="1420"/>
      <c r="UBS75" s="868"/>
      <c r="UBT75" s="615"/>
      <c r="UBU75" s="615"/>
      <c r="UBV75" s="615"/>
      <c r="UBW75" s="869"/>
      <c r="UBX75" s="615"/>
      <c r="UBY75" s="615"/>
      <c r="UBZ75" s="615"/>
      <c r="UCA75" s="615"/>
      <c r="UCB75" s="615"/>
      <c r="UCC75" s="615"/>
      <c r="UCD75" s="615"/>
      <c r="UCE75" s="615"/>
      <c r="UCF75" s="615"/>
      <c r="UCG75" s="1420"/>
      <c r="UCH75" s="1420"/>
      <c r="UCI75" s="1420"/>
      <c r="UCJ75" s="868"/>
      <c r="UCK75" s="615"/>
      <c r="UCL75" s="615"/>
      <c r="UCM75" s="615"/>
      <c r="UCN75" s="869"/>
      <c r="UCO75" s="615"/>
      <c r="UCP75" s="615"/>
      <c r="UCQ75" s="615"/>
      <c r="UCR75" s="615"/>
      <c r="UCS75" s="615"/>
      <c r="UCT75" s="615"/>
      <c r="UCU75" s="615"/>
      <c r="UCV75" s="615"/>
      <c r="UCW75" s="615"/>
      <c r="UCX75" s="1420"/>
      <c r="UCY75" s="1420"/>
      <c r="UCZ75" s="1420"/>
      <c r="UDA75" s="868"/>
      <c r="UDB75" s="615"/>
      <c r="UDC75" s="615"/>
      <c r="UDD75" s="615"/>
      <c r="UDE75" s="869"/>
      <c r="UDF75" s="615"/>
      <c r="UDG75" s="615"/>
      <c r="UDH75" s="615"/>
      <c r="UDI75" s="615"/>
      <c r="UDJ75" s="615"/>
      <c r="UDK75" s="615"/>
      <c r="UDL75" s="615"/>
      <c r="UDM75" s="615"/>
      <c r="UDN75" s="615"/>
      <c r="UDO75" s="1420"/>
      <c r="UDP75" s="1420"/>
      <c r="UDQ75" s="1420"/>
      <c r="UDR75" s="868"/>
      <c r="UDS75" s="615"/>
      <c r="UDT75" s="615"/>
      <c r="UDU75" s="615"/>
      <c r="UDV75" s="869"/>
      <c r="UDW75" s="615"/>
      <c r="UDX75" s="615"/>
      <c r="UDY75" s="615"/>
      <c r="UDZ75" s="615"/>
      <c r="UEA75" s="615"/>
      <c r="UEB75" s="615"/>
      <c r="UEC75" s="615"/>
      <c r="UED75" s="615"/>
      <c r="UEE75" s="615"/>
      <c r="UEF75" s="1420"/>
      <c r="UEG75" s="1420"/>
      <c r="UEH75" s="1420"/>
      <c r="UEI75" s="868"/>
      <c r="UEJ75" s="615"/>
      <c r="UEK75" s="615"/>
      <c r="UEL75" s="615"/>
      <c r="UEM75" s="869"/>
      <c r="UEN75" s="615"/>
      <c r="UEO75" s="615"/>
      <c r="UEP75" s="615"/>
      <c r="UEQ75" s="615"/>
      <c r="UER75" s="615"/>
      <c r="UES75" s="615"/>
      <c r="UET75" s="615"/>
      <c r="UEU75" s="615"/>
      <c r="UEV75" s="615"/>
      <c r="UEW75" s="1420"/>
      <c r="UEX75" s="1420"/>
      <c r="UEY75" s="1420"/>
      <c r="UEZ75" s="868"/>
      <c r="UFA75" s="615"/>
      <c r="UFB75" s="615"/>
      <c r="UFC75" s="615"/>
      <c r="UFD75" s="869"/>
      <c r="UFE75" s="615"/>
      <c r="UFF75" s="615"/>
      <c r="UFG75" s="615"/>
      <c r="UFH75" s="615"/>
      <c r="UFI75" s="615"/>
      <c r="UFJ75" s="615"/>
      <c r="UFK75" s="615"/>
      <c r="UFL75" s="615"/>
      <c r="UFM75" s="615"/>
      <c r="UFN75" s="1420"/>
      <c r="UFO75" s="1420"/>
      <c r="UFP75" s="1420"/>
      <c r="UFQ75" s="868"/>
      <c r="UFR75" s="615"/>
      <c r="UFS75" s="615"/>
      <c r="UFT75" s="615"/>
      <c r="UFU75" s="869"/>
      <c r="UFV75" s="615"/>
      <c r="UFW75" s="615"/>
      <c r="UFX75" s="615"/>
      <c r="UFY75" s="615"/>
      <c r="UFZ75" s="615"/>
      <c r="UGA75" s="615"/>
      <c r="UGB75" s="615"/>
      <c r="UGC75" s="615"/>
      <c r="UGD75" s="615"/>
      <c r="UGE75" s="1420"/>
      <c r="UGF75" s="1420"/>
      <c r="UGG75" s="1420"/>
      <c r="UGH75" s="868"/>
      <c r="UGI75" s="615"/>
      <c r="UGJ75" s="615"/>
      <c r="UGK75" s="615"/>
      <c r="UGL75" s="869"/>
      <c r="UGM75" s="615"/>
      <c r="UGN75" s="615"/>
      <c r="UGO75" s="615"/>
      <c r="UGP75" s="615"/>
      <c r="UGQ75" s="615"/>
      <c r="UGR75" s="615"/>
      <c r="UGS75" s="615"/>
      <c r="UGT75" s="615"/>
      <c r="UGU75" s="615"/>
      <c r="UGV75" s="1420"/>
      <c r="UGW75" s="1420"/>
      <c r="UGX75" s="1420"/>
      <c r="UGY75" s="868"/>
      <c r="UGZ75" s="615"/>
      <c r="UHA75" s="615"/>
      <c r="UHB75" s="615"/>
      <c r="UHC75" s="869"/>
      <c r="UHD75" s="615"/>
      <c r="UHE75" s="615"/>
      <c r="UHF75" s="615"/>
      <c r="UHG75" s="615"/>
      <c r="UHH75" s="615"/>
      <c r="UHI75" s="615"/>
      <c r="UHJ75" s="615"/>
      <c r="UHK75" s="615"/>
      <c r="UHL75" s="615"/>
      <c r="UHM75" s="1420"/>
      <c r="UHN75" s="1420"/>
      <c r="UHO75" s="1420"/>
      <c r="UHP75" s="868"/>
      <c r="UHQ75" s="615"/>
      <c r="UHR75" s="615"/>
      <c r="UHS75" s="615"/>
      <c r="UHT75" s="869"/>
      <c r="UHU75" s="615"/>
      <c r="UHV75" s="615"/>
      <c r="UHW75" s="615"/>
      <c r="UHX75" s="615"/>
      <c r="UHY75" s="615"/>
      <c r="UHZ75" s="615"/>
      <c r="UIA75" s="615"/>
      <c r="UIB75" s="615"/>
      <c r="UIC75" s="615"/>
      <c r="UID75" s="1420"/>
      <c r="UIE75" s="1420"/>
      <c r="UIF75" s="1420"/>
      <c r="UIG75" s="868"/>
      <c r="UIH75" s="615"/>
      <c r="UII75" s="615"/>
      <c r="UIJ75" s="615"/>
      <c r="UIK75" s="869"/>
      <c r="UIL75" s="615"/>
      <c r="UIM75" s="615"/>
      <c r="UIN75" s="615"/>
      <c r="UIO75" s="615"/>
      <c r="UIP75" s="615"/>
      <c r="UIQ75" s="615"/>
      <c r="UIR75" s="615"/>
      <c r="UIS75" s="615"/>
      <c r="UIT75" s="615"/>
      <c r="UIU75" s="1420"/>
      <c r="UIV75" s="1420"/>
      <c r="UIW75" s="1420"/>
      <c r="UIX75" s="868"/>
      <c r="UIY75" s="615"/>
      <c r="UIZ75" s="615"/>
      <c r="UJA75" s="615"/>
      <c r="UJB75" s="869"/>
      <c r="UJC75" s="615"/>
      <c r="UJD75" s="615"/>
      <c r="UJE75" s="615"/>
      <c r="UJF75" s="615"/>
      <c r="UJG75" s="615"/>
      <c r="UJH75" s="615"/>
      <c r="UJI75" s="615"/>
      <c r="UJJ75" s="615"/>
      <c r="UJK75" s="615"/>
      <c r="UJL75" s="1420"/>
      <c r="UJM75" s="1420"/>
      <c r="UJN75" s="1420"/>
      <c r="UJO75" s="868"/>
      <c r="UJP75" s="615"/>
      <c r="UJQ75" s="615"/>
      <c r="UJR75" s="615"/>
      <c r="UJS75" s="869"/>
      <c r="UJT75" s="615"/>
      <c r="UJU75" s="615"/>
      <c r="UJV75" s="615"/>
      <c r="UJW75" s="615"/>
      <c r="UJX75" s="615"/>
      <c r="UJY75" s="615"/>
      <c r="UJZ75" s="615"/>
      <c r="UKA75" s="615"/>
      <c r="UKB75" s="615"/>
      <c r="UKC75" s="1420"/>
      <c r="UKD75" s="1420"/>
      <c r="UKE75" s="1420"/>
      <c r="UKF75" s="868"/>
      <c r="UKG75" s="615"/>
      <c r="UKH75" s="615"/>
      <c r="UKI75" s="615"/>
      <c r="UKJ75" s="869"/>
      <c r="UKK75" s="615"/>
      <c r="UKL75" s="615"/>
      <c r="UKM75" s="615"/>
      <c r="UKN75" s="615"/>
      <c r="UKO75" s="615"/>
      <c r="UKP75" s="615"/>
      <c r="UKQ75" s="615"/>
      <c r="UKR75" s="615"/>
      <c r="UKS75" s="615"/>
      <c r="UKT75" s="1420"/>
      <c r="UKU75" s="1420"/>
      <c r="UKV75" s="1420"/>
      <c r="UKW75" s="868"/>
      <c r="UKX75" s="615"/>
      <c r="UKY75" s="615"/>
      <c r="UKZ75" s="615"/>
      <c r="ULA75" s="869"/>
      <c r="ULB75" s="615"/>
      <c r="ULC75" s="615"/>
      <c r="ULD75" s="615"/>
      <c r="ULE75" s="615"/>
      <c r="ULF75" s="615"/>
      <c r="ULG75" s="615"/>
      <c r="ULH75" s="615"/>
      <c r="ULI75" s="615"/>
      <c r="ULJ75" s="615"/>
      <c r="ULK75" s="1420"/>
      <c r="ULL75" s="1420"/>
      <c r="ULM75" s="1420"/>
      <c r="ULN75" s="868"/>
      <c r="ULO75" s="615"/>
      <c r="ULP75" s="615"/>
      <c r="ULQ75" s="615"/>
      <c r="ULR75" s="869"/>
      <c r="ULS75" s="615"/>
      <c r="ULT75" s="615"/>
      <c r="ULU75" s="615"/>
      <c r="ULV75" s="615"/>
      <c r="ULW75" s="615"/>
      <c r="ULX75" s="615"/>
      <c r="ULY75" s="615"/>
      <c r="ULZ75" s="615"/>
      <c r="UMA75" s="615"/>
      <c r="UMB75" s="1420"/>
      <c r="UMC75" s="1420"/>
      <c r="UMD75" s="1420"/>
      <c r="UME75" s="868"/>
      <c r="UMF75" s="615"/>
      <c r="UMG75" s="615"/>
      <c r="UMH75" s="615"/>
      <c r="UMI75" s="869"/>
      <c r="UMJ75" s="615"/>
      <c r="UMK75" s="615"/>
      <c r="UML75" s="615"/>
      <c r="UMM75" s="615"/>
      <c r="UMN75" s="615"/>
      <c r="UMO75" s="615"/>
      <c r="UMP75" s="615"/>
      <c r="UMQ75" s="615"/>
      <c r="UMR75" s="615"/>
      <c r="UMS75" s="1420"/>
      <c r="UMT75" s="1420"/>
      <c r="UMU75" s="1420"/>
      <c r="UMV75" s="868"/>
      <c r="UMW75" s="615"/>
      <c r="UMX75" s="615"/>
      <c r="UMY75" s="615"/>
      <c r="UMZ75" s="869"/>
      <c r="UNA75" s="615"/>
      <c r="UNB75" s="615"/>
      <c r="UNC75" s="615"/>
      <c r="UND75" s="615"/>
      <c r="UNE75" s="615"/>
      <c r="UNF75" s="615"/>
      <c r="UNG75" s="615"/>
      <c r="UNH75" s="615"/>
      <c r="UNI75" s="615"/>
      <c r="UNJ75" s="1420"/>
      <c r="UNK75" s="1420"/>
      <c r="UNL75" s="1420"/>
      <c r="UNM75" s="868"/>
      <c r="UNN75" s="615"/>
      <c r="UNO75" s="615"/>
      <c r="UNP75" s="615"/>
      <c r="UNQ75" s="869"/>
      <c r="UNR75" s="615"/>
      <c r="UNS75" s="615"/>
      <c r="UNT75" s="615"/>
      <c r="UNU75" s="615"/>
      <c r="UNV75" s="615"/>
      <c r="UNW75" s="615"/>
      <c r="UNX75" s="615"/>
      <c r="UNY75" s="615"/>
      <c r="UNZ75" s="615"/>
      <c r="UOA75" s="1420"/>
      <c r="UOB75" s="1420"/>
      <c r="UOC75" s="1420"/>
      <c r="UOD75" s="868"/>
      <c r="UOE75" s="615"/>
      <c r="UOF75" s="615"/>
      <c r="UOG75" s="615"/>
      <c r="UOH75" s="869"/>
      <c r="UOI75" s="615"/>
      <c r="UOJ75" s="615"/>
      <c r="UOK75" s="615"/>
      <c r="UOL75" s="615"/>
      <c r="UOM75" s="615"/>
      <c r="UON75" s="615"/>
      <c r="UOO75" s="615"/>
      <c r="UOP75" s="615"/>
      <c r="UOQ75" s="615"/>
      <c r="UOR75" s="1420"/>
      <c r="UOS75" s="1420"/>
      <c r="UOT75" s="1420"/>
      <c r="UOU75" s="868"/>
      <c r="UOV75" s="615"/>
      <c r="UOW75" s="615"/>
      <c r="UOX75" s="615"/>
      <c r="UOY75" s="869"/>
      <c r="UOZ75" s="615"/>
      <c r="UPA75" s="615"/>
      <c r="UPB75" s="615"/>
      <c r="UPC75" s="615"/>
      <c r="UPD75" s="615"/>
      <c r="UPE75" s="615"/>
      <c r="UPF75" s="615"/>
      <c r="UPG75" s="615"/>
      <c r="UPH75" s="615"/>
      <c r="UPI75" s="1420"/>
      <c r="UPJ75" s="1420"/>
      <c r="UPK75" s="1420"/>
      <c r="UPL75" s="868"/>
      <c r="UPM75" s="615"/>
      <c r="UPN75" s="615"/>
      <c r="UPO75" s="615"/>
      <c r="UPP75" s="869"/>
      <c r="UPQ75" s="615"/>
      <c r="UPR75" s="615"/>
      <c r="UPS75" s="615"/>
      <c r="UPT75" s="615"/>
      <c r="UPU75" s="615"/>
      <c r="UPV75" s="615"/>
      <c r="UPW75" s="615"/>
      <c r="UPX75" s="615"/>
      <c r="UPY75" s="615"/>
      <c r="UPZ75" s="1420"/>
      <c r="UQA75" s="1420"/>
      <c r="UQB75" s="1420"/>
      <c r="UQC75" s="868"/>
      <c r="UQD75" s="615"/>
      <c r="UQE75" s="615"/>
      <c r="UQF75" s="615"/>
      <c r="UQG75" s="869"/>
      <c r="UQH75" s="615"/>
      <c r="UQI75" s="615"/>
      <c r="UQJ75" s="615"/>
      <c r="UQK75" s="615"/>
      <c r="UQL75" s="615"/>
      <c r="UQM75" s="615"/>
      <c r="UQN75" s="615"/>
      <c r="UQO75" s="615"/>
      <c r="UQP75" s="615"/>
      <c r="UQQ75" s="1420"/>
      <c r="UQR75" s="1420"/>
      <c r="UQS75" s="1420"/>
      <c r="UQT75" s="868"/>
      <c r="UQU75" s="615"/>
      <c r="UQV75" s="615"/>
      <c r="UQW75" s="615"/>
      <c r="UQX75" s="869"/>
      <c r="UQY75" s="615"/>
      <c r="UQZ75" s="615"/>
      <c r="URA75" s="615"/>
      <c r="URB75" s="615"/>
      <c r="URC75" s="615"/>
      <c r="URD75" s="615"/>
      <c r="URE75" s="615"/>
      <c r="URF75" s="615"/>
      <c r="URG75" s="615"/>
      <c r="URH75" s="1420"/>
      <c r="URI75" s="1420"/>
      <c r="URJ75" s="1420"/>
      <c r="URK75" s="868"/>
      <c r="URL75" s="615"/>
      <c r="URM75" s="615"/>
      <c r="URN75" s="615"/>
      <c r="URO75" s="869"/>
      <c r="URP75" s="615"/>
      <c r="URQ75" s="615"/>
      <c r="URR75" s="615"/>
      <c r="URS75" s="615"/>
      <c r="URT75" s="615"/>
      <c r="URU75" s="615"/>
      <c r="URV75" s="615"/>
      <c r="URW75" s="615"/>
      <c r="URX75" s="615"/>
      <c r="URY75" s="1420"/>
      <c r="URZ75" s="1420"/>
      <c r="USA75" s="1420"/>
      <c r="USB75" s="868"/>
      <c r="USC75" s="615"/>
      <c r="USD75" s="615"/>
      <c r="USE75" s="615"/>
      <c r="USF75" s="869"/>
      <c r="USG75" s="615"/>
      <c r="USH75" s="615"/>
      <c r="USI75" s="615"/>
      <c r="USJ75" s="615"/>
      <c r="USK75" s="615"/>
      <c r="USL75" s="615"/>
      <c r="USM75" s="615"/>
      <c r="USN75" s="615"/>
      <c r="USO75" s="615"/>
      <c r="USP75" s="1420"/>
      <c r="USQ75" s="1420"/>
      <c r="USR75" s="1420"/>
      <c r="USS75" s="868"/>
      <c r="UST75" s="615"/>
      <c r="USU75" s="615"/>
      <c r="USV75" s="615"/>
      <c r="USW75" s="869"/>
      <c r="USX75" s="615"/>
      <c r="USY75" s="615"/>
      <c r="USZ75" s="615"/>
      <c r="UTA75" s="615"/>
      <c r="UTB75" s="615"/>
      <c r="UTC75" s="615"/>
      <c r="UTD75" s="615"/>
      <c r="UTE75" s="615"/>
      <c r="UTF75" s="615"/>
      <c r="UTG75" s="1420"/>
      <c r="UTH75" s="1420"/>
      <c r="UTI75" s="1420"/>
      <c r="UTJ75" s="868"/>
      <c r="UTK75" s="615"/>
      <c r="UTL75" s="615"/>
      <c r="UTM75" s="615"/>
      <c r="UTN75" s="869"/>
      <c r="UTO75" s="615"/>
      <c r="UTP75" s="615"/>
      <c r="UTQ75" s="615"/>
      <c r="UTR75" s="615"/>
      <c r="UTS75" s="615"/>
      <c r="UTT75" s="615"/>
      <c r="UTU75" s="615"/>
      <c r="UTV75" s="615"/>
      <c r="UTW75" s="615"/>
      <c r="UTX75" s="1420"/>
      <c r="UTY75" s="1420"/>
      <c r="UTZ75" s="1420"/>
      <c r="UUA75" s="868"/>
      <c r="UUB75" s="615"/>
      <c r="UUC75" s="615"/>
      <c r="UUD75" s="615"/>
      <c r="UUE75" s="869"/>
      <c r="UUF75" s="615"/>
      <c r="UUG75" s="615"/>
      <c r="UUH75" s="615"/>
      <c r="UUI75" s="615"/>
      <c r="UUJ75" s="615"/>
      <c r="UUK75" s="615"/>
      <c r="UUL75" s="615"/>
      <c r="UUM75" s="615"/>
      <c r="UUN75" s="615"/>
      <c r="UUO75" s="1420"/>
      <c r="UUP75" s="1420"/>
      <c r="UUQ75" s="1420"/>
      <c r="UUR75" s="868"/>
      <c r="UUS75" s="615"/>
      <c r="UUT75" s="615"/>
      <c r="UUU75" s="615"/>
      <c r="UUV75" s="869"/>
      <c r="UUW75" s="615"/>
      <c r="UUX75" s="615"/>
      <c r="UUY75" s="615"/>
      <c r="UUZ75" s="615"/>
      <c r="UVA75" s="615"/>
      <c r="UVB75" s="615"/>
      <c r="UVC75" s="615"/>
      <c r="UVD75" s="615"/>
      <c r="UVE75" s="615"/>
      <c r="UVF75" s="1420"/>
      <c r="UVG75" s="1420"/>
      <c r="UVH75" s="1420"/>
      <c r="UVI75" s="868"/>
      <c r="UVJ75" s="615"/>
      <c r="UVK75" s="615"/>
      <c r="UVL75" s="615"/>
      <c r="UVM75" s="869"/>
      <c r="UVN75" s="615"/>
      <c r="UVO75" s="615"/>
      <c r="UVP75" s="615"/>
      <c r="UVQ75" s="615"/>
      <c r="UVR75" s="615"/>
      <c r="UVS75" s="615"/>
      <c r="UVT75" s="615"/>
      <c r="UVU75" s="615"/>
      <c r="UVV75" s="615"/>
      <c r="UVW75" s="1420"/>
      <c r="UVX75" s="1420"/>
      <c r="UVY75" s="1420"/>
      <c r="UVZ75" s="868"/>
      <c r="UWA75" s="615"/>
      <c r="UWB75" s="615"/>
      <c r="UWC75" s="615"/>
      <c r="UWD75" s="869"/>
      <c r="UWE75" s="615"/>
      <c r="UWF75" s="615"/>
      <c r="UWG75" s="615"/>
      <c r="UWH75" s="615"/>
      <c r="UWI75" s="615"/>
      <c r="UWJ75" s="615"/>
      <c r="UWK75" s="615"/>
      <c r="UWL75" s="615"/>
      <c r="UWM75" s="615"/>
      <c r="UWN75" s="1420"/>
      <c r="UWO75" s="1420"/>
      <c r="UWP75" s="1420"/>
      <c r="UWQ75" s="868"/>
      <c r="UWR75" s="615"/>
      <c r="UWS75" s="615"/>
      <c r="UWT75" s="615"/>
      <c r="UWU75" s="869"/>
      <c r="UWV75" s="615"/>
      <c r="UWW75" s="615"/>
      <c r="UWX75" s="615"/>
      <c r="UWY75" s="615"/>
      <c r="UWZ75" s="615"/>
      <c r="UXA75" s="615"/>
      <c r="UXB75" s="615"/>
      <c r="UXC75" s="615"/>
      <c r="UXD75" s="615"/>
      <c r="UXE75" s="1420"/>
      <c r="UXF75" s="1420"/>
      <c r="UXG75" s="1420"/>
      <c r="UXH75" s="868"/>
      <c r="UXI75" s="615"/>
      <c r="UXJ75" s="615"/>
      <c r="UXK75" s="615"/>
      <c r="UXL75" s="869"/>
      <c r="UXM75" s="615"/>
      <c r="UXN75" s="615"/>
      <c r="UXO75" s="615"/>
      <c r="UXP75" s="615"/>
      <c r="UXQ75" s="615"/>
      <c r="UXR75" s="615"/>
      <c r="UXS75" s="615"/>
      <c r="UXT75" s="615"/>
      <c r="UXU75" s="615"/>
      <c r="UXV75" s="1420"/>
      <c r="UXW75" s="1420"/>
      <c r="UXX75" s="1420"/>
      <c r="UXY75" s="868"/>
      <c r="UXZ75" s="615"/>
      <c r="UYA75" s="615"/>
      <c r="UYB75" s="615"/>
      <c r="UYC75" s="869"/>
      <c r="UYD75" s="615"/>
      <c r="UYE75" s="615"/>
      <c r="UYF75" s="615"/>
      <c r="UYG75" s="615"/>
      <c r="UYH75" s="615"/>
      <c r="UYI75" s="615"/>
      <c r="UYJ75" s="615"/>
      <c r="UYK75" s="615"/>
      <c r="UYL75" s="615"/>
      <c r="UYM75" s="1420"/>
      <c r="UYN75" s="1420"/>
      <c r="UYO75" s="1420"/>
      <c r="UYP75" s="868"/>
      <c r="UYQ75" s="615"/>
      <c r="UYR75" s="615"/>
      <c r="UYS75" s="615"/>
      <c r="UYT75" s="869"/>
      <c r="UYU75" s="615"/>
      <c r="UYV75" s="615"/>
      <c r="UYW75" s="615"/>
      <c r="UYX75" s="615"/>
      <c r="UYY75" s="615"/>
      <c r="UYZ75" s="615"/>
      <c r="UZA75" s="615"/>
      <c r="UZB75" s="615"/>
      <c r="UZC75" s="615"/>
      <c r="UZD75" s="1420"/>
      <c r="UZE75" s="1420"/>
      <c r="UZF75" s="1420"/>
      <c r="UZG75" s="868"/>
      <c r="UZH75" s="615"/>
      <c r="UZI75" s="615"/>
      <c r="UZJ75" s="615"/>
      <c r="UZK75" s="869"/>
      <c r="UZL75" s="615"/>
      <c r="UZM75" s="615"/>
      <c r="UZN75" s="615"/>
      <c r="UZO75" s="615"/>
      <c r="UZP75" s="615"/>
      <c r="UZQ75" s="615"/>
      <c r="UZR75" s="615"/>
      <c r="UZS75" s="615"/>
      <c r="UZT75" s="615"/>
      <c r="UZU75" s="1420"/>
      <c r="UZV75" s="1420"/>
      <c r="UZW75" s="1420"/>
      <c r="UZX75" s="868"/>
      <c r="UZY75" s="615"/>
      <c r="UZZ75" s="615"/>
      <c r="VAA75" s="615"/>
      <c r="VAB75" s="869"/>
      <c r="VAC75" s="615"/>
      <c r="VAD75" s="615"/>
      <c r="VAE75" s="615"/>
      <c r="VAF75" s="615"/>
      <c r="VAG75" s="615"/>
      <c r="VAH75" s="615"/>
      <c r="VAI75" s="615"/>
      <c r="VAJ75" s="615"/>
      <c r="VAK75" s="615"/>
      <c r="VAL75" s="1420"/>
      <c r="VAM75" s="1420"/>
      <c r="VAN75" s="1420"/>
      <c r="VAO75" s="868"/>
      <c r="VAP75" s="615"/>
      <c r="VAQ75" s="615"/>
      <c r="VAR75" s="615"/>
      <c r="VAS75" s="869"/>
      <c r="VAT75" s="615"/>
      <c r="VAU75" s="615"/>
      <c r="VAV75" s="615"/>
      <c r="VAW75" s="615"/>
      <c r="VAX75" s="615"/>
      <c r="VAY75" s="615"/>
      <c r="VAZ75" s="615"/>
      <c r="VBA75" s="615"/>
      <c r="VBB75" s="615"/>
      <c r="VBC75" s="1420"/>
      <c r="VBD75" s="1420"/>
      <c r="VBE75" s="1420"/>
      <c r="VBF75" s="868"/>
      <c r="VBG75" s="615"/>
      <c r="VBH75" s="615"/>
      <c r="VBI75" s="615"/>
      <c r="VBJ75" s="869"/>
      <c r="VBK75" s="615"/>
      <c r="VBL75" s="615"/>
      <c r="VBM75" s="615"/>
      <c r="VBN75" s="615"/>
      <c r="VBO75" s="615"/>
      <c r="VBP75" s="615"/>
      <c r="VBQ75" s="615"/>
      <c r="VBR75" s="615"/>
      <c r="VBS75" s="615"/>
      <c r="VBT75" s="1420"/>
      <c r="VBU75" s="1420"/>
      <c r="VBV75" s="1420"/>
      <c r="VBW75" s="868"/>
      <c r="VBX75" s="615"/>
      <c r="VBY75" s="615"/>
      <c r="VBZ75" s="615"/>
      <c r="VCA75" s="869"/>
      <c r="VCB75" s="615"/>
      <c r="VCC75" s="615"/>
      <c r="VCD75" s="615"/>
      <c r="VCE75" s="615"/>
      <c r="VCF75" s="615"/>
      <c r="VCG75" s="615"/>
      <c r="VCH75" s="615"/>
      <c r="VCI75" s="615"/>
      <c r="VCJ75" s="615"/>
      <c r="VCK75" s="1420"/>
      <c r="VCL75" s="1420"/>
      <c r="VCM75" s="1420"/>
      <c r="VCN75" s="868"/>
      <c r="VCO75" s="615"/>
      <c r="VCP75" s="615"/>
      <c r="VCQ75" s="615"/>
      <c r="VCR75" s="869"/>
      <c r="VCS75" s="615"/>
      <c r="VCT75" s="615"/>
      <c r="VCU75" s="615"/>
      <c r="VCV75" s="615"/>
      <c r="VCW75" s="615"/>
      <c r="VCX75" s="615"/>
      <c r="VCY75" s="615"/>
      <c r="VCZ75" s="615"/>
      <c r="VDA75" s="615"/>
      <c r="VDB75" s="1420"/>
      <c r="VDC75" s="1420"/>
      <c r="VDD75" s="1420"/>
      <c r="VDE75" s="868"/>
      <c r="VDF75" s="615"/>
      <c r="VDG75" s="615"/>
      <c r="VDH75" s="615"/>
      <c r="VDI75" s="869"/>
      <c r="VDJ75" s="615"/>
      <c r="VDK75" s="615"/>
      <c r="VDL75" s="615"/>
      <c r="VDM75" s="615"/>
      <c r="VDN75" s="615"/>
      <c r="VDO75" s="615"/>
      <c r="VDP75" s="615"/>
      <c r="VDQ75" s="615"/>
      <c r="VDR75" s="615"/>
      <c r="VDS75" s="1420"/>
      <c r="VDT75" s="1420"/>
      <c r="VDU75" s="1420"/>
      <c r="VDV75" s="868"/>
      <c r="VDW75" s="615"/>
      <c r="VDX75" s="615"/>
      <c r="VDY75" s="615"/>
      <c r="VDZ75" s="869"/>
      <c r="VEA75" s="615"/>
      <c r="VEB75" s="615"/>
      <c r="VEC75" s="615"/>
      <c r="VED75" s="615"/>
      <c r="VEE75" s="615"/>
      <c r="VEF75" s="615"/>
      <c r="VEG75" s="615"/>
      <c r="VEH75" s="615"/>
      <c r="VEI75" s="615"/>
      <c r="VEJ75" s="1420"/>
      <c r="VEK75" s="1420"/>
      <c r="VEL75" s="1420"/>
      <c r="VEM75" s="868"/>
      <c r="VEN75" s="615"/>
      <c r="VEO75" s="615"/>
      <c r="VEP75" s="615"/>
      <c r="VEQ75" s="869"/>
      <c r="VER75" s="615"/>
      <c r="VES75" s="615"/>
      <c r="VET75" s="615"/>
      <c r="VEU75" s="615"/>
      <c r="VEV75" s="615"/>
      <c r="VEW75" s="615"/>
      <c r="VEX75" s="615"/>
      <c r="VEY75" s="615"/>
      <c r="VEZ75" s="615"/>
      <c r="VFA75" s="1420"/>
      <c r="VFB75" s="1420"/>
      <c r="VFC75" s="1420"/>
      <c r="VFD75" s="868"/>
      <c r="VFE75" s="615"/>
      <c r="VFF75" s="615"/>
      <c r="VFG75" s="615"/>
      <c r="VFH75" s="869"/>
      <c r="VFI75" s="615"/>
      <c r="VFJ75" s="615"/>
      <c r="VFK75" s="615"/>
      <c r="VFL75" s="615"/>
      <c r="VFM75" s="615"/>
      <c r="VFN75" s="615"/>
      <c r="VFO75" s="615"/>
      <c r="VFP75" s="615"/>
      <c r="VFQ75" s="615"/>
      <c r="VFR75" s="1420"/>
      <c r="VFS75" s="1420"/>
      <c r="VFT75" s="1420"/>
      <c r="VFU75" s="868"/>
      <c r="VFV75" s="615"/>
      <c r="VFW75" s="615"/>
      <c r="VFX75" s="615"/>
      <c r="VFY75" s="869"/>
      <c r="VFZ75" s="615"/>
      <c r="VGA75" s="615"/>
      <c r="VGB75" s="615"/>
      <c r="VGC75" s="615"/>
      <c r="VGD75" s="615"/>
      <c r="VGE75" s="615"/>
      <c r="VGF75" s="615"/>
      <c r="VGG75" s="615"/>
      <c r="VGH75" s="615"/>
      <c r="VGI75" s="1420"/>
      <c r="VGJ75" s="1420"/>
      <c r="VGK75" s="1420"/>
      <c r="VGL75" s="868"/>
      <c r="VGM75" s="615"/>
      <c r="VGN75" s="615"/>
      <c r="VGO75" s="615"/>
      <c r="VGP75" s="869"/>
      <c r="VGQ75" s="615"/>
      <c r="VGR75" s="615"/>
      <c r="VGS75" s="615"/>
      <c r="VGT75" s="615"/>
      <c r="VGU75" s="615"/>
      <c r="VGV75" s="615"/>
      <c r="VGW75" s="615"/>
      <c r="VGX75" s="615"/>
      <c r="VGY75" s="615"/>
      <c r="VGZ75" s="1420"/>
      <c r="VHA75" s="1420"/>
      <c r="VHB75" s="1420"/>
      <c r="VHC75" s="868"/>
      <c r="VHD75" s="615"/>
      <c r="VHE75" s="615"/>
      <c r="VHF75" s="615"/>
      <c r="VHG75" s="869"/>
      <c r="VHH75" s="615"/>
      <c r="VHI75" s="615"/>
      <c r="VHJ75" s="615"/>
      <c r="VHK75" s="615"/>
      <c r="VHL75" s="615"/>
      <c r="VHM75" s="615"/>
      <c r="VHN75" s="615"/>
      <c r="VHO75" s="615"/>
      <c r="VHP75" s="615"/>
      <c r="VHQ75" s="1420"/>
      <c r="VHR75" s="1420"/>
      <c r="VHS75" s="1420"/>
      <c r="VHT75" s="868"/>
      <c r="VHU75" s="615"/>
      <c r="VHV75" s="615"/>
      <c r="VHW75" s="615"/>
      <c r="VHX75" s="869"/>
      <c r="VHY75" s="615"/>
      <c r="VHZ75" s="615"/>
      <c r="VIA75" s="615"/>
      <c r="VIB75" s="615"/>
      <c r="VIC75" s="615"/>
      <c r="VID75" s="615"/>
      <c r="VIE75" s="615"/>
      <c r="VIF75" s="615"/>
      <c r="VIG75" s="615"/>
      <c r="VIH75" s="1420"/>
      <c r="VII75" s="1420"/>
      <c r="VIJ75" s="1420"/>
      <c r="VIK75" s="868"/>
      <c r="VIL75" s="615"/>
      <c r="VIM75" s="615"/>
      <c r="VIN75" s="615"/>
      <c r="VIO75" s="869"/>
      <c r="VIP75" s="615"/>
      <c r="VIQ75" s="615"/>
      <c r="VIR75" s="615"/>
      <c r="VIS75" s="615"/>
      <c r="VIT75" s="615"/>
      <c r="VIU75" s="615"/>
      <c r="VIV75" s="615"/>
      <c r="VIW75" s="615"/>
      <c r="VIX75" s="615"/>
      <c r="VIY75" s="1420"/>
      <c r="VIZ75" s="1420"/>
      <c r="VJA75" s="1420"/>
      <c r="VJB75" s="868"/>
      <c r="VJC75" s="615"/>
      <c r="VJD75" s="615"/>
      <c r="VJE75" s="615"/>
      <c r="VJF75" s="869"/>
      <c r="VJG75" s="615"/>
      <c r="VJH75" s="615"/>
      <c r="VJI75" s="615"/>
      <c r="VJJ75" s="615"/>
      <c r="VJK75" s="615"/>
      <c r="VJL75" s="615"/>
      <c r="VJM75" s="615"/>
      <c r="VJN75" s="615"/>
      <c r="VJO75" s="615"/>
      <c r="VJP75" s="1420"/>
      <c r="VJQ75" s="1420"/>
      <c r="VJR75" s="1420"/>
      <c r="VJS75" s="868"/>
      <c r="VJT75" s="615"/>
      <c r="VJU75" s="615"/>
      <c r="VJV75" s="615"/>
      <c r="VJW75" s="869"/>
      <c r="VJX75" s="615"/>
      <c r="VJY75" s="615"/>
      <c r="VJZ75" s="615"/>
      <c r="VKA75" s="615"/>
      <c r="VKB75" s="615"/>
      <c r="VKC75" s="615"/>
      <c r="VKD75" s="615"/>
      <c r="VKE75" s="615"/>
      <c r="VKF75" s="615"/>
      <c r="VKG75" s="1420"/>
      <c r="VKH75" s="1420"/>
      <c r="VKI75" s="1420"/>
      <c r="VKJ75" s="868"/>
      <c r="VKK75" s="615"/>
      <c r="VKL75" s="615"/>
      <c r="VKM75" s="615"/>
      <c r="VKN75" s="869"/>
      <c r="VKO75" s="615"/>
      <c r="VKP75" s="615"/>
      <c r="VKQ75" s="615"/>
      <c r="VKR75" s="615"/>
      <c r="VKS75" s="615"/>
      <c r="VKT75" s="615"/>
      <c r="VKU75" s="615"/>
      <c r="VKV75" s="615"/>
      <c r="VKW75" s="615"/>
      <c r="VKX75" s="1420"/>
      <c r="VKY75" s="1420"/>
      <c r="VKZ75" s="1420"/>
      <c r="VLA75" s="868"/>
      <c r="VLB75" s="615"/>
      <c r="VLC75" s="615"/>
      <c r="VLD75" s="615"/>
      <c r="VLE75" s="869"/>
      <c r="VLF75" s="615"/>
      <c r="VLG75" s="615"/>
      <c r="VLH75" s="615"/>
      <c r="VLI75" s="615"/>
      <c r="VLJ75" s="615"/>
      <c r="VLK75" s="615"/>
      <c r="VLL75" s="615"/>
      <c r="VLM75" s="615"/>
      <c r="VLN75" s="615"/>
      <c r="VLO75" s="1420"/>
      <c r="VLP75" s="1420"/>
      <c r="VLQ75" s="1420"/>
      <c r="VLR75" s="868"/>
      <c r="VLS75" s="615"/>
      <c r="VLT75" s="615"/>
      <c r="VLU75" s="615"/>
      <c r="VLV75" s="869"/>
      <c r="VLW75" s="615"/>
      <c r="VLX75" s="615"/>
      <c r="VLY75" s="615"/>
      <c r="VLZ75" s="615"/>
      <c r="VMA75" s="615"/>
      <c r="VMB75" s="615"/>
      <c r="VMC75" s="615"/>
      <c r="VMD75" s="615"/>
      <c r="VME75" s="615"/>
      <c r="VMF75" s="1420"/>
      <c r="VMG75" s="1420"/>
      <c r="VMH75" s="1420"/>
      <c r="VMI75" s="868"/>
      <c r="VMJ75" s="615"/>
      <c r="VMK75" s="615"/>
      <c r="VML75" s="615"/>
      <c r="VMM75" s="869"/>
      <c r="VMN75" s="615"/>
      <c r="VMO75" s="615"/>
      <c r="VMP75" s="615"/>
      <c r="VMQ75" s="615"/>
      <c r="VMR75" s="615"/>
      <c r="VMS75" s="615"/>
      <c r="VMT75" s="615"/>
      <c r="VMU75" s="615"/>
      <c r="VMV75" s="615"/>
      <c r="VMW75" s="1420"/>
      <c r="VMX75" s="1420"/>
      <c r="VMY75" s="1420"/>
      <c r="VMZ75" s="868"/>
      <c r="VNA75" s="615"/>
      <c r="VNB75" s="615"/>
      <c r="VNC75" s="615"/>
      <c r="VND75" s="869"/>
      <c r="VNE75" s="615"/>
      <c r="VNF75" s="615"/>
      <c r="VNG75" s="615"/>
      <c r="VNH75" s="615"/>
      <c r="VNI75" s="615"/>
      <c r="VNJ75" s="615"/>
      <c r="VNK75" s="615"/>
      <c r="VNL75" s="615"/>
      <c r="VNM75" s="615"/>
      <c r="VNN75" s="1420"/>
      <c r="VNO75" s="1420"/>
      <c r="VNP75" s="1420"/>
      <c r="VNQ75" s="868"/>
      <c r="VNR75" s="615"/>
      <c r="VNS75" s="615"/>
      <c r="VNT75" s="615"/>
      <c r="VNU75" s="869"/>
      <c r="VNV75" s="615"/>
      <c r="VNW75" s="615"/>
      <c r="VNX75" s="615"/>
      <c r="VNY75" s="615"/>
      <c r="VNZ75" s="615"/>
      <c r="VOA75" s="615"/>
      <c r="VOB75" s="615"/>
      <c r="VOC75" s="615"/>
      <c r="VOD75" s="615"/>
      <c r="VOE75" s="1420"/>
      <c r="VOF75" s="1420"/>
      <c r="VOG75" s="1420"/>
      <c r="VOH75" s="868"/>
      <c r="VOI75" s="615"/>
      <c r="VOJ75" s="615"/>
      <c r="VOK75" s="615"/>
      <c r="VOL75" s="869"/>
      <c r="VOM75" s="615"/>
      <c r="VON75" s="615"/>
      <c r="VOO75" s="615"/>
      <c r="VOP75" s="615"/>
      <c r="VOQ75" s="615"/>
      <c r="VOR75" s="615"/>
      <c r="VOS75" s="615"/>
      <c r="VOT75" s="615"/>
      <c r="VOU75" s="615"/>
      <c r="VOV75" s="1420"/>
      <c r="VOW75" s="1420"/>
      <c r="VOX75" s="1420"/>
      <c r="VOY75" s="868"/>
      <c r="VOZ75" s="615"/>
      <c r="VPA75" s="615"/>
      <c r="VPB75" s="615"/>
      <c r="VPC75" s="869"/>
      <c r="VPD75" s="615"/>
      <c r="VPE75" s="615"/>
      <c r="VPF75" s="615"/>
      <c r="VPG75" s="615"/>
      <c r="VPH75" s="615"/>
      <c r="VPI75" s="615"/>
      <c r="VPJ75" s="615"/>
      <c r="VPK75" s="615"/>
      <c r="VPL75" s="615"/>
      <c r="VPM75" s="1420"/>
      <c r="VPN75" s="1420"/>
      <c r="VPO75" s="1420"/>
      <c r="VPP75" s="868"/>
      <c r="VPQ75" s="615"/>
      <c r="VPR75" s="615"/>
      <c r="VPS75" s="615"/>
      <c r="VPT75" s="869"/>
      <c r="VPU75" s="615"/>
      <c r="VPV75" s="615"/>
      <c r="VPW75" s="615"/>
      <c r="VPX75" s="615"/>
      <c r="VPY75" s="615"/>
      <c r="VPZ75" s="615"/>
      <c r="VQA75" s="615"/>
      <c r="VQB75" s="615"/>
      <c r="VQC75" s="615"/>
      <c r="VQD75" s="1420"/>
      <c r="VQE75" s="1420"/>
      <c r="VQF75" s="1420"/>
      <c r="VQG75" s="868"/>
      <c r="VQH75" s="615"/>
      <c r="VQI75" s="615"/>
      <c r="VQJ75" s="615"/>
      <c r="VQK75" s="869"/>
      <c r="VQL75" s="615"/>
      <c r="VQM75" s="615"/>
      <c r="VQN75" s="615"/>
      <c r="VQO75" s="615"/>
      <c r="VQP75" s="615"/>
      <c r="VQQ75" s="615"/>
      <c r="VQR75" s="615"/>
      <c r="VQS75" s="615"/>
      <c r="VQT75" s="615"/>
      <c r="VQU75" s="1420"/>
      <c r="VQV75" s="1420"/>
      <c r="VQW75" s="1420"/>
      <c r="VQX75" s="868"/>
      <c r="VQY75" s="615"/>
      <c r="VQZ75" s="615"/>
      <c r="VRA75" s="615"/>
      <c r="VRB75" s="869"/>
      <c r="VRC75" s="615"/>
      <c r="VRD75" s="615"/>
      <c r="VRE75" s="615"/>
      <c r="VRF75" s="615"/>
      <c r="VRG75" s="615"/>
      <c r="VRH75" s="615"/>
      <c r="VRI75" s="615"/>
      <c r="VRJ75" s="615"/>
      <c r="VRK75" s="615"/>
      <c r="VRL75" s="1420"/>
      <c r="VRM75" s="1420"/>
      <c r="VRN75" s="1420"/>
      <c r="VRO75" s="868"/>
      <c r="VRP75" s="615"/>
      <c r="VRQ75" s="615"/>
      <c r="VRR75" s="615"/>
      <c r="VRS75" s="869"/>
      <c r="VRT75" s="615"/>
      <c r="VRU75" s="615"/>
      <c r="VRV75" s="615"/>
      <c r="VRW75" s="615"/>
      <c r="VRX75" s="615"/>
      <c r="VRY75" s="615"/>
      <c r="VRZ75" s="615"/>
      <c r="VSA75" s="615"/>
      <c r="VSB75" s="615"/>
      <c r="VSC75" s="1420"/>
      <c r="VSD75" s="1420"/>
      <c r="VSE75" s="1420"/>
      <c r="VSF75" s="868"/>
      <c r="VSG75" s="615"/>
      <c r="VSH75" s="615"/>
      <c r="VSI75" s="615"/>
      <c r="VSJ75" s="869"/>
      <c r="VSK75" s="615"/>
      <c r="VSL75" s="615"/>
      <c r="VSM75" s="615"/>
      <c r="VSN75" s="615"/>
      <c r="VSO75" s="615"/>
      <c r="VSP75" s="615"/>
      <c r="VSQ75" s="615"/>
      <c r="VSR75" s="615"/>
      <c r="VSS75" s="615"/>
      <c r="VST75" s="1420"/>
      <c r="VSU75" s="1420"/>
      <c r="VSV75" s="1420"/>
      <c r="VSW75" s="868"/>
      <c r="VSX75" s="615"/>
      <c r="VSY75" s="615"/>
      <c r="VSZ75" s="615"/>
      <c r="VTA75" s="869"/>
      <c r="VTB75" s="615"/>
      <c r="VTC75" s="615"/>
      <c r="VTD75" s="615"/>
      <c r="VTE75" s="615"/>
      <c r="VTF75" s="615"/>
      <c r="VTG75" s="615"/>
      <c r="VTH75" s="615"/>
      <c r="VTI75" s="615"/>
      <c r="VTJ75" s="615"/>
      <c r="VTK75" s="1420"/>
      <c r="VTL75" s="1420"/>
      <c r="VTM75" s="1420"/>
      <c r="VTN75" s="868"/>
      <c r="VTO75" s="615"/>
      <c r="VTP75" s="615"/>
      <c r="VTQ75" s="615"/>
      <c r="VTR75" s="869"/>
      <c r="VTS75" s="615"/>
      <c r="VTT75" s="615"/>
      <c r="VTU75" s="615"/>
      <c r="VTV75" s="615"/>
      <c r="VTW75" s="615"/>
      <c r="VTX75" s="615"/>
      <c r="VTY75" s="615"/>
      <c r="VTZ75" s="615"/>
      <c r="VUA75" s="615"/>
      <c r="VUB75" s="1420"/>
      <c r="VUC75" s="1420"/>
      <c r="VUD75" s="1420"/>
      <c r="VUE75" s="868"/>
      <c r="VUF75" s="615"/>
      <c r="VUG75" s="615"/>
      <c r="VUH75" s="615"/>
      <c r="VUI75" s="869"/>
      <c r="VUJ75" s="615"/>
      <c r="VUK75" s="615"/>
      <c r="VUL75" s="615"/>
      <c r="VUM75" s="615"/>
      <c r="VUN75" s="615"/>
      <c r="VUO75" s="615"/>
      <c r="VUP75" s="615"/>
      <c r="VUQ75" s="615"/>
      <c r="VUR75" s="615"/>
      <c r="VUS75" s="1420"/>
      <c r="VUT75" s="1420"/>
      <c r="VUU75" s="1420"/>
      <c r="VUV75" s="868"/>
      <c r="VUW75" s="615"/>
      <c r="VUX75" s="615"/>
      <c r="VUY75" s="615"/>
      <c r="VUZ75" s="869"/>
      <c r="VVA75" s="615"/>
      <c r="VVB75" s="615"/>
      <c r="VVC75" s="615"/>
      <c r="VVD75" s="615"/>
      <c r="VVE75" s="615"/>
      <c r="VVF75" s="615"/>
      <c r="VVG75" s="615"/>
      <c r="VVH75" s="615"/>
      <c r="VVI75" s="615"/>
      <c r="VVJ75" s="1420"/>
      <c r="VVK75" s="1420"/>
      <c r="VVL75" s="1420"/>
      <c r="VVM75" s="868"/>
      <c r="VVN75" s="615"/>
      <c r="VVO75" s="615"/>
      <c r="VVP75" s="615"/>
      <c r="VVQ75" s="869"/>
      <c r="VVR75" s="615"/>
      <c r="VVS75" s="615"/>
      <c r="VVT75" s="615"/>
      <c r="VVU75" s="615"/>
      <c r="VVV75" s="615"/>
      <c r="VVW75" s="615"/>
      <c r="VVX75" s="615"/>
      <c r="VVY75" s="615"/>
      <c r="VVZ75" s="615"/>
      <c r="VWA75" s="1420"/>
      <c r="VWB75" s="1420"/>
      <c r="VWC75" s="1420"/>
      <c r="VWD75" s="868"/>
      <c r="VWE75" s="615"/>
      <c r="VWF75" s="615"/>
      <c r="VWG75" s="615"/>
      <c r="VWH75" s="869"/>
      <c r="VWI75" s="615"/>
      <c r="VWJ75" s="615"/>
      <c r="VWK75" s="615"/>
      <c r="VWL75" s="615"/>
      <c r="VWM75" s="615"/>
      <c r="VWN75" s="615"/>
      <c r="VWO75" s="615"/>
      <c r="VWP75" s="615"/>
      <c r="VWQ75" s="615"/>
      <c r="VWR75" s="1420"/>
      <c r="VWS75" s="1420"/>
      <c r="VWT75" s="1420"/>
      <c r="VWU75" s="868"/>
      <c r="VWV75" s="615"/>
      <c r="VWW75" s="615"/>
      <c r="VWX75" s="615"/>
      <c r="VWY75" s="869"/>
      <c r="VWZ75" s="615"/>
      <c r="VXA75" s="615"/>
      <c r="VXB75" s="615"/>
      <c r="VXC75" s="615"/>
      <c r="VXD75" s="615"/>
      <c r="VXE75" s="615"/>
      <c r="VXF75" s="615"/>
      <c r="VXG75" s="615"/>
      <c r="VXH75" s="615"/>
      <c r="VXI75" s="1420"/>
      <c r="VXJ75" s="1420"/>
      <c r="VXK75" s="1420"/>
      <c r="VXL75" s="868"/>
      <c r="VXM75" s="615"/>
      <c r="VXN75" s="615"/>
      <c r="VXO75" s="615"/>
      <c r="VXP75" s="869"/>
      <c r="VXQ75" s="615"/>
      <c r="VXR75" s="615"/>
      <c r="VXS75" s="615"/>
      <c r="VXT75" s="615"/>
      <c r="VXU75" s="615"/>
      <c r="VXV75" s="615"/>
      <c r="VXW75" s="615"/>
      <c r="VXX75" s="615"/>
      <c r="VXY75" s="615"/>
      <c r="VXZ75" s="1420"/>
      <c r="VYA75" s="1420"/>
      <c r="VYB75" s="1420"/>
      <c r="VYC75" s="868"/>
      <c r="VYD75" s="615"/>
      <c r="VYE75" s="615"/>
      <c r="VYF75" s="615"/>
      <c r="VYG75" s="869"/>
      <c r="VYH75" s="615"/>
      <c r="VYI75" s="615"/>
      <c r="VYJ75" s="615"/>
      <c r="VYK75" s="615"/>
      <c r="VYL75" s="615"/>
      <c r="VYM75" s="615"/>
      <c r="VYN75" s="615"/>
      <c r="VYO75" s="615"/>
      <c r="VYP75" s="615"/>
      <c r="VYQ75" s="1420"/>
      <c r="VYR75" s="1420"/>
      <c r="VYS75" s="1420"/>
      <c r="VYT75" s="868"/>
      <c r="VYU75" s="615"/>
      <c r="VYV75" s="615"/>
      <c r="VYW75" s="615"/>
      <c r="VYX75" s="869"/>
      <c r="VYY75" s="615"/>
      <c r="VYZ75" s="615"/>
      <c r="VZA75" s="615"/>
      <c r="VZB75" s="615"/>
      <c r="VZC75" s="615"/>
      <c r="VZD75" s="615"/>
      <c r="VZE75" s="615"/>
      <c r="VZF75" s="615"/>
      <c r="VZG75" s="615"/>
      <c r="VZH75" s="1420"/>
      <c r="VZI75" s="1420"/>
      <c r="VZJ75" s="1420"/>
      <c r="VZK75" s="868"/>
      <c r="VZL75" s="615"/>
      <c r="VZM75" s="615"/>
      <c r="VZN75" s="615"/>
      <c r="VZO75" s="869"/>
      <c r="VZP75" s="615"/>
      <c r="VZQ75" s="615"/>
      <c r="VZR75" s="615"/>
      <c r="VZS75" s="615"/>
      <c r="VZT75" s="615"/>
      <c r="VZU75" s="615"/>
      <c r="VZV75" s="615"/>
      <c r="VZW75" s="615"/>
      <c r="VZX75" s="615"/>
      <c r="VZY75" s="1420"/>
      <c r="VZZ75" s="1420"/>
      <c r="WAA75" s="1420"/>
      <c r="WAB75" s="868"/>
      <c r="WAC75" s="615"/>
      <c r="WAD75" s="615"/>
      <c r="WAE75" s="615"/>
      <c r="WAF75" s="869"/>
      <c r="WAG75" s="615"/>
      <c r="WAH75" s="615"/>
      <c r="WAI75" s="615"/>
      <c r="WAJ75" s="615"/>
      <c r="WAK75" s="615"/>
      <c r="WAL75" s="615"/>
      <c r="WAM75" s="615"/>
      <c r="WAN75" s="615"/>
      <c r="WAO75" s="615"/>
      <c r="WAP75" s="1420"/>
      <c r="WAQ75" s="1420"/>
      <c r="WAR75" s="1420"/>
      <c r="WAS75" s="868"/>
      <c r="WAT75" s="615"/>
      <c r="WAU75" s="615"/>
      <c r="WAV75" s="615"/>
      <c r="WAW75" s="869"/>
      <c r="WAX75" s="615"/>
      <c r="WAY75" s="615"/>
      <c r="WAZ75" s="615"/>
      <c r="WBA75" s="615"/>
      <c r="WBB75" s="615"/>
      <c r="WBC75" s="615"/>
      <c r="WBD75" s="615"/>
      <c r="WBE75" s="615"/>
      <c r="WBF75" s="615"/>
      <c r="WBG75" s="1420"/>
      <c r="WBH75" s="1420"/>
      <c r="WBI75" s="1420"/>
      <c r="WBJ75" s="868"/>
      <c r="WBK75" s="615"/>
      <c r="WBL75" s="615"/>
      <c r="WBM75" s="615"/>
      <c r="WBN75" s="869"/>
      <c r="WBO75" s="615"/>
      <c r="WBP75" s="615"/>
      <c r="WBQ75" s="615"/>
      <c r="WBR75" s="615"/>
      <c r="WBS75" s="615"/>
      <c r="WBT75" s="615"/>
      <c r="WBU75" s="615"/>
      <c r="WBV75" s="615"/>
      <c r="WBW75" s="615"/>
      <c r="WBX75" s="1420"/>
      <c r="WBY75" s="1420"/>
      <c r="WBZ75" s="1420"/>
      <c r="WCA75" s="868"/>
      <c r="WCB75" s="615"/>
      <c r="WCC75" s="615"/>
      <c r="WCD75" s="615"/>
      <c r="WCE75" s="869"/>
      <c r="WCF75" s="615"/>
      <c r="WCG75" s="615"/>
      <c r="WCH75" s="615"/>
      <c r="WCI75" s="615"/>
      <c r="WCJ75" s="615"/>
      <c r="WCK75" s="615"/>
      <c r="WCL75" s="615"/>
      <c r="WCM75" s="615"/>
      <c r="WCN75" s="615"/>
      <c r="WCO75" s="1420"/>
      <c r="WCP75" s="1420"/>
      <c r="WCQ75" s="1420"/>
      <c r="WCR75" s="868"/>
      <c r="WCS75" s="615"/>
      <c r="WCT75" s="615"/>
      <c r="WCU75" s="615"/>
      <c r="WCV75" s="869"/>
      <c r="WCW75" s="615"/>
      <c r="WCX75" s="615"/>
      <c r="WCY75" s="615"/>
      <c r="WCZ75" s="615"/>
      <c r="WDA75" s="615"/>
      <c r="WDB75" s="615"/>
      <c r="WDC75" s="615"/>
      <c r="WDD75" s="615"/>
      <c r="WDE75" s="615"/>
      <c r="WDF75" s="1420"/>
      <c r="WDG75" s="1420"/>
      <c r="WDH75" s="1420"/>
      <c r="WDI75" s="868"/>
      <c r="WDJ75" s="615"/>
      <c r="WDK75" s="615"/>
      <c r="WDL75" s="615"/>
      <c r="WDM75" s="869"/>
      <c r="WDN75" s="615"/>
      <c r="WDO75" s="615"/>
      <c r="WDP75" s="615"/>
      <c r="WDQ75" s="615"/>
      <c r="WDR75" s="615"/>
      <c r="WDS75" s="615"/>
      <c r="WDT75" s="615"/>
      <c r="WDU75" s="615"/>
      <c r="WDV75" s="615"/>
      <c r="WDW75" s="1420"/>
      <c r="WDX75" s="1420"/>
      <c r="WDY75" s="1420"/>
      <c r="WDZ75" s="868"/>
      <c r="WEA75" s="615"/>
      <c r="WEB75" s="615"/>
      <c r="WEC75" s="615"/>
      <c r="WED75" s="869"/>
      <c r="WEE75" s="615"/>
      <c r="WEF75" s="615"/>
      <c r="WEG75" s="615"/>
      <c r="WEH75" s="615"/>
      <c r="WEI75" s="615"/>
      <c r="WEJ75" s="615"/>
      <c r="WEK75" s="615"/>
      <c r="WEL75" s="615"/>
      <c r="WEM75" s="615"/>
      <c r="WEN75" s="1420"/>
      <c r="WEO75" s="1420"/>
      <c r="WEP75" s="1420"/>
      <c r="WEQ75" s="868"/>
      <c r="WER75" s="615"/>
      <c r="WES75" s="615"/>
      <c r="WET75" s="615"/>
      <c r="WEU75" s="869"/>
      <c r="WEV75" s="615"/>
      <c r="WEW75" s="615"/>
      <c r="WEX75" s="615"/>
      <c r="WEY75" s="615"/>
      <c r="WEZ75" s="615"/>
      <c r="WFA75" s="615"/>
      <c r="WFB75" s="615"/>
      <c r="WFC75" s="615"/>
      <c r="WFD75" s="615"/>
      <c r="WFE75" s="1420"/>
      <c r="WFF75" s="1420"/>
      <c r="WFG75" s="1420"/>
      <c r="WFH75" s="868"/>
      <c r="WFI75" s="615"/>
      <c r="WFJ75" s="615"/>
      <c r="WFK75" s="615"/>
      <c r="WFL75" s="869"/>
      <c r="WFM75" s="615"/>
      <c r="WFN75" s="615"/>
      <c r="WFO75" s="615"/>
      <c r="WFP75" s="615"/>
      <c r="WFQ75" s="615"/>
      <c r="WFR75" s="615"/>
      <c r="WFS75" s="615"/>
      <c r="WFT75" s="615"/>
      <c r="WFU75" s="615"/>
      <c r="WFV75" s="1420"/>
      <c r="WFW75" s="1420"/>
      <c r="WFX75" s="1420"/>
      <c r="WFY75" s="868"/>
      <c r="WFZ75" s="615"/>
      <c r="WGA75" s="615"/>
      <c r="WGB75" s="615"/>
      <c r="WGC75" s="869"/>
      <c r="WGD75" s="615"/>
      <c r="WGE75" s="615"/>
      <c r="WGF75" s="615"/>
      <c r="WGG75" s="615"/>
      <c r="WGH75" s="615"/>
      <c r="WGI75" s="615"/>
      <c r="WGJ75" s="615"/>
      <c r="WGK75" s="615"/>
      <c r="WGL75" s="615"/>
      <c r="WGM75" s="1420"/>
      <c r="WGN75" s="1420"/>
      <c r="WGO75" s="1420"/>
      <c r="WGP75" s="868"/>
      <c r="WGQ75" s="615"/>
      <c r="WGR75" s="615"/>
      <c r="WGS75" s="615"/>
      <c r="WGT75" s="869"/>
      <c r="WGU75" s="615"/>
      <c r="WGV75" s="615"/>
      <c r="WGW75" s="615"/>
      <c r="WGX75" s="615"/>
      <c r="WGY75" s="615"/>
      <c r="WGZ75" s="615"/>
      <c r="WHA75" s="615"/>
      <c r="WHB75" s="615"/>
      <c r="WHC75" s="615"/>
      <c r="WHD75" s="1420"/>
      <c r="WHE75" s="1420"/>
      <c r="WHF75" s="1420"/>
      <c r="WHG75" s="868"/>
      <c r="WHH75" s="615"/>
      <c r="WHI75" s="615"/>
      <c r="WHJ75" s="615"/>
      <c r="WHK75" s="869"/>
      <c r="WHL75" s="615"/>
      <c r="WHM75" s="615"/>
      <c r="WHN75" s="615"/>
      <c r="WHO75" s="615"/>
      <c r="WHP75" s="615"/>
      <c r="WHQ75" s="615"/>
      <c r="WHR75" s="615"/>
      <c r="WHS75" s="615"/>
      <c r="WHT75" s="615"/>
      <c r="WHU75" s="1420"/>
      <c r="WHV75" s="1420"/>
      <c r="WHW75" s="1420"/>
      <c r="WHX75" s="868"/>
      <c r="WHY75" s="615"/>
      <c r="WHZ75" s="615"/>
      <c r="WIA75" s="615"/>
      <c r="WIB75" s="869"/>
      <c r="WIC75" s="615"/>
      <c r="WID75" s="615"/>
      <c r="WIE75" s="615"/>
      <c r="WIF75" s="615"/>
      <c r="WIG75" s="615"/>
      <c r="WIH75" s="615"/>
      <c r="WII75" s="615"/>
      <c r="WIJ75" s="615"/>
      <c r="WIK75" s="615"/>
      <c r="WIL75" s="1420"/>
      <c r="WIM75" s="1420"/>
      <c r="WIN75" s="1420"/>
      <c r="WIO75" s="868"/>
      <c r="WIP75" s="615"/>
      <c r="WIQ75" s="615"/>
      <c r="WIR75" s="615"/>
      <c r="WIS75" s="869"/>
      <c r="WIT75" s="615"/>
      <c r="WIU75" s="615"/>
      <c r="WIV75" s="615"/>
      <c r="WIW75" s="615"/>
      <c r="WIX75" s="615"/>
      <c r="WIY75" s="615"/>
      <c r="WIZ75" s="615"/>
      <c r="WJA75" s="615"/>
      <c r="WJB75" s="615"/>
      <c r="WJC75" s="1420"/>
      <c r="WJD75" s="1420"/>
      <c r="WJE75" s="1420"/>
      <c r="WJF75" s="868"/>
      <c r="WJG75" s="615"/>
      <c r="WJH75" s="615"/>
      <c r="WJI75" s="615"/>
      <c r="WJJ75" s="869"/>
      <c r="WJK75" s="615"/>
      <c r="WJL75" s="615"/>
      <c r="WJM75" s="615"/>
      <c r="WJN75" s="615"/>
      <c r="WJO75" s="615"/>
      <c r="WJP75" s="615"/>
      <c r="WJQ75" s="615"/>
      <c r="WJR75" s="615"/>
      <c r="WJS75" s="615"/>
      <c r="WJT75" s="1420"/>
      <c r="WJU75" s="1420"/>
      <c r="WJV75" s="1420"/>
      <c r="WJW75" s="868"/>
      <c r="WJX75" s="615"/>
      <c r="WJY75" s="615"/>
      <c r="WJZ75" s="615"/>
      <c r="WKA75" s="869"/>
      <c r="WKB75" s="615"/>
      <c r="WKC75" s="615"/>
      <c r="WKD75" s="615"/>
      <c r="WKE75" s="615"/>
      <c r="WKF75" s="615"/>
      <c r="WKG75" s="615"/>
      <c r="WKH75" s="615"/>
      <c r="WKI75" s="615"/>
      <c r="WKJ75" s="615"/>
      <c r="WKK75" s="1420"/>
      <c r="WKL75" s="1420"/>
      <c r="WKM75" s="1420"/>
      <c r="WKN75" s="868"/>
      <c r="WKO75" s="615"/>
      <c r="WKP75" s="615"/>
      <c r="WKQ75" s="615"/>
      <c r="WKR75" s="869"/>
      <c r="WKS75" s="615"/>
      <c r="WKT75" s="615"/>
      <c r="WKU75" s="615"/>
      <c r="WKV75" s="615"/>
      <c r="WKW75" s="615"/>
      <c r="WKX75" s="615"/>
      <c r="WKY75" s="615"/>
      <c r="WKZ75" s="615"/>
      <c r="WLA75" s="615"/>
      <c r="WLB75" s="1420"/>
      <c r="WLC75" s="1420"/>
      <c r="WLD75" s="1420"/>
      <c r="WLE75" s="868"/>
      <c r="WLF75" s="615"/>
      <c r="WLG75" s="615"/>
      <c r="WLH75" s="615"/>
      <c r="WLI75" s="869"/>
      <c r="WLJ75" s="615"/>
      <c r="WLK75" s="615"/>
      <c r="WLL75" s="615"/>
      <c r="WLM75" s="615"/>
      <c r="WLN75" s="615"/>
      <c r="WLO75" s="615"/>
      <c r="WLP75" s="615"/>
      <c r="WLQ75" s="615"/>
      <c r="WLR75" s="615"/>
      <c r="WLS75" s="1420"/>
      <c r="WLT75" s="1420"/>
      <c r="WLU75" s="1420"/>
      <c r="WLV75" s="868"/>
      <c r="WLW75" s="615"/>
      <c r="WLX75" s="615"/>
      <c r="WLY75" s="615"/>
      <c r="WLZ75" s="869"/>
      <c r="WMA75" s="615"/>
      <c r="WMB75" s="615"/>
      <c r="WMC75" s="615"/>
      <c r="WMD75" s="615"/>
      <c r="WME75" s="615"/>
      <c r="WMF75" s="615"/>
      <c r="WMG75" s="615"/>
      <c r="WMH75" s="615"/>
      <c r="WMI75" s="615"/>
      <c r="WMJ75" s="1420"/>
      <c r="WMK75" s="1420"/>
      <c r="WML75" s="1420"/>
      <c r="WMM75" s="868"/>
      <c r="WMN75" s="615"/>
      <c r="WMO75" s="615"/>
      <c r="WMP75" s="615"/>
      <c r="WMQ75" s="869"/>
      <c r="WMR75" s="615"/>
      <c r="WMS75" s="615"/>
      <c r="WMT75" s="615"/>
      <c r="WMU75" s="615"/>
      <c r="WMV75" s="615"/>
      <c r="WMW75" s="615"/>
      <c r="WMX75" s="615"/>
      <c r="WMY75" s="615"/>
      <c r="WMZ75" s="615"/>
      <c r="WNA75" s="1420"/>
      <c r="WNB75" s="1420"/>
      <c r="WNC75" s="1420"/>
      <c r="WND75" s="868"/>
      <c r="WNE75" s="615"/>
      <c r="WNF75" s="615"/>
      <c r="WNG75" s="615"/>
      <c r="WNH75" s="869"/>
      <c r="WNI75" s="615"/>
      <c r="WNJ75" s="615"/>
      <c r="WNK75" s="615"/>
      <c r="WNL75" s="615"/>
      <c r="WNM75" s="615"/>
      <c r="WNN75" s="615"/>
      <c r="WNO75" s="615"/>
      <c r="WNP75" s="615"/>
      <c r="WNQ75" s="615"/>
      <c r="WNR75" s="1420"/>
      <c r="WNS75" s="1420"/>
      <c r="WNT75" s="1420"/>
      <c r="WNU75" s="868"/>
      <c r="WNV75" s="615"/>
      <c r="WNW75" s="615"/>
      <c r="WNX75" s="615"/>
      <c r="WNY75" s="869"/>
      <c r="WNZ75" s="615"/>
      <c r="WOA75" s="615"/>
      <c r="WOB75" s="615"/>
      <c r="WOC75" s="615"/>
      <c r="WOD75" s="615"/>
      <c r="WOE75" s="615"/>
      <c r="WOF75" s="615"/>
      <c r="WOG75" s="615"/>
      <c r="WOH75" s="615"/>
      <c r="WOI75" s="1420"/>
      <c r="WOJ75" s="1420"/>
      <c r="WOK75" s="1420"/>
      <c r="WOL75" s="868"/>
      <c r="WOM75" s="615"/>
      <c r="WON75" s="615"/>
      <c r="WOO75" s="615"/>
      <c r="WOP75" s="869"/>
      <c r="WOQ75" s="615"/>
      <c r="WOR75" s="615"/>
      <c r="WOS75" s="615"/>
      <c r="WOT75" s="615"/>
      <c r="WOU75" s="615"/>
      <c r="WOV75" s="615"/>
      <c r="WOW75" s="615"/>
      <c r="WOX75" s="615"/>
      <c r="WOY75" s="615"/>
      <c r="WOZ75" s="1420"/>
      <c r="WPA75" s="1420"/>
      <c r="WPB75" s="1420"/>
      <c r="WPC75" s="868"/>
      <c r="WPD75" s="615"/>
      <c r="WPE75" s="615"/>
      <c r="WPF75" s="615"/>
      <c r="WPG75" s="869"/>
      <c r="WPH75" s="615"/>
      <c r="WPI75" s="615"/>
      <c r="WPJ75" s="615"/>
      <c r="WPK75" s="615"/>
      <c r="WPL75" s="615"/>
      <c r="WPM75" s="615"/>
      <c r="WPN75" s="615"/>
      <c r="WPO75" s="615"/>
      <c r="WPP75" s="615"/>
      <c r="WPQ75" s="1420"/>
      <c r="WPR75" s="1420"/>
      <c r="WPS75" s="1420"/>
      <c r="WPT75" s="868"/>
      <c r="WPU75" s="615"/>
      <c r="WPV75" s="615"/>
      <c r="WPW75" s="615"/>
      <c r="WPX75" s="869"/>
      <c r="WPY75" s="615"/>
      <c r="WPZ75" s="615"/>
      <c r="WQA75" s="615"/>
      <c r="WQB75" s="615"/>
      <c r="WQC75" s="615"/>
      <c r="WQD75" s="615"/>
      <c r="WQE75" s="615"/>
      <c r="WQF75" s="615"/>
      <c r="WQG75" s="615"/>
      <c r="WQH75" s="1420"/>
      <c r="WQI75" s="1420"/>
      <c r="WQJ75" s="1420"/>
      <c r="WQK75" s="868"/>
      <c r="WQL75" s="615"/>
      <c r="WQM75" s="615"/>
      <c r="WQN75" s="615"/>
      <c r="WQO75" s="869"/>
      <c r="WQP75" s="615"/>
      <c r="WQQ75" s="615"/>
      <c r="WQR75" s="615"/>
      <c r="WQS75" s="615"/>
      <c r="WQT75" s="615"/>
      <c r="WQU75" s="615"/>
      <c r="WQV75" s="615"/>
      <c r="WQW75" s="615"/>
      <c r="WQX75" s="615"/>
      <c r="WQY75" s="1420"/>
      <c r="WQZ75" s="1420"/>
      <c r="WRA75" s="1420"/>
      <c r="WRB75" s="868"/>
      <c r="WRC75" s="615"/>
      <c r="WRD75" s="615"/>
      <c r="WRE75" s="615"/>
      <c r="WRF75" s="869"/>
      <c r="WRG75" s="615"/>
      <c r="WRH75" s="615"/>
      <c r="WRI75" s="615"/>
      <c r="WRJ75" s="615"/>
      <c r="WRK75" s="615"/>
      <c r="WRL75" s="615"/>
      <c r="WRM75" s="615"/>
      <c r="WRN75" s="615"/>
      <c r="WRO75" s="615"/>
      <c r="WRP75" s="1420"/>
      <c r="WRQ75" s="1420"/>
      <c r="WRR75" s="1420"/>
      <c r="WRS75" s="868"/>
      <c r="WRT75" s="615"/>
      <c r="WRU75" s="615"/>
      <c r="WRV75" s="615"/>
      <c r="WRW75" s="869"/>
      <c r="WRX75" s="615"/>
      <c r="WRY75" s="615"/>
      <c r="WRZ75" s="615"/>
      <c r="WSA75" s="615"/>
      <c r="WSB75" s="615"/>
      <c r="WSC75" s="615"/>
      <c r="WSD75" s="615"/>
      <c r="WSE75" s="615"/>
      <c r="WSF75" s="615"/>
      <c r="WSG75" s="1420"/>
      <c r="WSH75" s="1420"/>
      <c r="WSI75" s="1420"/>
      <c r="WSJ75" s="868"/>
      <c r="WSK75" s="615"/>
      <c r="WSL75" s="615"/>
      <c r="WSM75" s="615"/>
      <c r="WSN75" s="869"/>
      <c r="WSO75" s="615"/>
      <c r="WSP75" s="615"/>
      <c r="WSQ75" s="615"/>
      <c r="WSR75" s="615"/>
      <c r="WSS75" s="615"/>
      <c r="WST75" s="615"/>
      <c r="WSU75" s="615"/>
      <c r="WSV75" s="615"/>
      <c r="WSW75" s="615"/>
      <c r="WSX75" s="1420"/>
      <c r="WSY75" s="1420"/>
      <c r="WSZ75" s="1420"/>
      <c r="WTA75" s="868"/>
      <c r="WTB75" s="615"/>
      <c r="WTC75" s="615"/>
      <c r="WTD75" s="615"/>
      <c r="WTE75" s="869"/>
      <c r="WTF75" s="615"/>
      <c r="WTG75" s="615"/>
      <c r="WTH75" s="615"/>
      <c r="WTI75" s="615"/>
      <c r="WTJ75" s="615"/>
      <c r="WTK75" s="615"/>
      <c r="WTL75" s="615"/>
      <c r="WTM75" s="615"/>
      <c r="WTN75" s="615"/>
      <c r="WTO75" s="1420"/>
      <c r="WTP75" s="1420"/>
      <c r="WTQ75" s="1420"/>
      <c r="WTR75" s="868"/>
      <c r="WTS75" s="615"/>
      <c r="WTT75" s="615"/>
      <c r="WTU75" s="615"/>
      <c r="WTV75" s="869"/>
      <c r="WTW75" s="615"/>
      <c r="WTX75" s="615"/>
      <c r="WTY75" s="615"/>
      <c r="WTZ75" s="615"/>
      <c r="WUA75" s="615"/>
      <c r="WUB75" s="615"/>
      <c r="WUC75" s="615"/>
      <c r="WUD75" s="615"/>
      <c r="WUE75" s="615"/>
      <c r="WUF75" s="1420"/>
      <c r="WUG75" s="1420"/>
      <c r="WUH75" s="1420"/>
      <c r="WUI75" s="868"/>
      <c r="WUJ75" s="615"/>
      <c r="WUK75" s="615"/>
      <c r="WUL75" s="615"/>
      <c r="WUM75" s="869"/>
      <c r="WUN75" s="615"/>
      <c r="WUO75" s="615"/>
      <c r="WUP75" s="615"/>
      <c r="WUQ75" s="615"/>
      <c r="WUR75" s="615"/>
      <c r="WUS75" s="615"/>
      <c r="WUT75" s="615"/>
      <c r="WUU75" s="615"/>
      <c r="WUV75" s="615"/>
      <c r="WUW75" s="1420"/>
      <c r="WUX75" s="1420"/>
      <c r="WUY75" s="1420"/>
      <c r="WUZ75" s="868"/>
      <c r="WVA75" s="615"/>
      <c r="WVB75" s="615"/>
      <c r="WVC75" s="615"/>
      <c r="WVD75" s="869"/>
      <c r="WVE75" s="615"/>
      <c r="WVF75" s="615"/>
      <c r="WVG75" s="615"/>
      <c r="WVH75" s="615"/>
      <c r="WVI75" s="615"/>
      <c r="WVJ75" s="615"/>
      <c r="WVK75" s="615"/>
      <c r="WVL75" s="615"/>
      <c r="WVM75" s="615"/>
      <c r="WVN75" s="1420"/>
      <c r="WVO75" s="1420"/>
      <c r="WVP75" s="1420"/>
      <c r="WVQ75" s="868"/>
      <c r="WVR75" s="615"/>
      <c r="WVS75" s="615"/>
      <c r="WVT75" s="615"/>
      <c r="WVU75" s="869"/>
      <c r="WVV75" s="615"/>
      <c r="WVW75" s="615"/>
      <c r="WVX75" s="615"/>
      <c r="WVY75" s="615"/>
      <c r="WVZ75" s="615"/>
      <c r="WWA75" s="615"/>
      <c r="WWB75" s="615"/>
      <c r="WWC75" s="615"/>
      <c r="WWD75" s="615"/>
      <c r="WWE75" s="1420"/>
      <c r="WWF75" s="1420"/>
      <c r="WWG75" s="1420"/>
      <c r="WWH75" s="868"/>
      <c r="WWI75" s="615"/>
      <c r="WWJ75" s="615"/>
      <c r="WWK75" s="615"/>
      <c r="WWL75" s="869"/>
      <c r="WWM75" s="615"/>
      <c r="WWN75" s="615"/>
      <c r="WWO75" s="615"/>
      <c r="WWP75" s="615"/>
      <c r="WWQ75" s="615"/>
      <c r="WWR75" s="615"/>
      <c r="WWS75" s="615"/>
      <c r="WWT75" s="615"/>
      <c r="WWU75" s="615"/>
      <c r="WWV75" s="1420"/>
      <c r="WWW75" s="1420"/>
      <c r="WWX75" s="1420"/>
      <c r="WWY75" s="868"/>
      <c r="WWZ75" s="615"/>
      <c r="WXA75" s="615"/>
      <c r="WXB75" s="615"/>
      <c r="WXC75" s="869"/>
      <c r="WXD75" s="615"/>
      <c r="WXE75" s="615"/>
      <c r="WXF75" s="615"/>
      <c r="WXG75" s="615"/>
      <c r="WXH75" s="615"/>
      <c r="WXI75" s="615"/>
      <c r="WXJ75" s="615"/>
      <c r="WXK75" s="615"/>
      <c r="WXL75" s="615"/>
      <c r="WXM75" s="1420"/>
      <c r="WXN75" s="1420"/>
      <c r="WXO75" s="1420"/>
      <c r="WXP75" s="868"/>
      <c r="WXQ75" s="615"/>
      <c r="WXR75" s="615"/>
      <c r="WXS75" s="615"/>
      <c r="WXT75" s="869"/>
      <c r="WXU75" s="615"/>
      <c r="WXV75" s="615"/>
      <c r="WXW75" s="615"/>
      <c r="WXX75" s="615"/>
      <c r="WXY75" s="615"/>
      <c r="WXZ75" s="615"/>
      <c r="WYA75" s="615"/>
      <c r="WYB75" s="615"/>
      <c r="WYC75" s="615"/>
      <c r="WYD75" s="1420"/>
      <c r="WYE75" s="1420"/>
      <c r="WYF75" s="1420"/>
      <c r="WYG75" s="868"/>
      <c r="WYH75" s="615"/>
      <c r="WYI75" s="615"/>
      <c r="WYJ75" s="615"/>
      <c r="WYK75" s="869"/>
      <c r="WYL75" s="615"/>
      <c r="WYM75" s="615"/>
      <c r="WYN75" s="615"/>
      <c r="WYO75" s="615"/>
      <c r="WYP75" s="615"/>
      <c r="WYQ75" s="615"/>
      <c r="WYR75" s="615"/>
      <c r="WYS75" s="615"/>
      <c r="WYT75" s="615"/>
      <c r="WYU75" s="1420"/>
      <c r="WYV75" s="1420"/>
      <c r="WYW75" s="1420"/>
      <c r="WYX75" s="868"/>
      <c r="WYY75" s="615"/>
      <c r="WYZ75" s="615"/>
      <c r="WZA75" s="615"/>
      <c r="WZB75" s="869"/>
      <c r="WZC75" s="615"/>
      <c r="WZD75" s="615"/>
      <c r="WZE75" s="615"/>
      <c r="WZF75" s="615"/>
      <c r="WZG75" s="615"/>
      <c r="WZH75" s="615"/>
      <c r="WZI75" s="615"/>
      <c r="WZJ75" s="615"/>
      <c r="WZK75" s="615"/>
      <c r="WZL75" s="1420"/>
      <c r="WZM75" s="1420"/>
      <c r="WZN75" s="1420"/>
      <c r="WZO75" s="868"/>
      <c r="WZP75" s="615"/>
      <c r="WZQ75" s="615"/>
      <c r="WZR75" s="615"/>
      <c r="WZS75" s="869"/>
      <c r="WZT75" s="615"/>
      <c r="WZU75" s="615"/>
      <c r="WZV75" s="615"/>
      <c r="WZW75" s="615"/>
      <c r="WZX75" s="615"/>
      <c r="WZY75" s="615"/>
      <c r="WZZ75" s="615"/>
      <c r="XAA75" s="615"/>
      <c r="XAB75" s="615"/>
      <c r="XAC75" s="1420"/>
      <c r="XAD75" s="1420"/>
      <c r="XAE75" s="1420"/>
      <c r="XAF75" s="868"/>
      <c r="XAG75" s="615"/>
      <c r="XAH75" s="615"/>
      <c r="XAI75" s="615"/>
      <c r="XAJ75" s="869"/>
      <c r="XAK75" s="615"/>
      <c r="XAL75" s="615"/>
      <c r="XAM75" s="615"/>
      <c r="XAN75" s="615"/>
      <c r="XAO75" s="615"/>
      <c r="XAP75" s="615"/>
      <c r="XAQ75" s="615"/>
      <c r="XAR75" s="615"/>
      <c r="XAS75" s="615"/>
      <c r="XAT75" s="1420"/>
      <c r="XAU75" s="1420"/>
      <c r="XAV75" s="1420"/>
      <c r="XAW75" s="868"/>
      <c r="XAX75" s="615"/>
      <c r="XAY75" s="615"/>
      <c r="XAZ75" s="615"/>
      <c r="XBA75" s="869"/>
      <c r="XBB75" s="615"/>
      <c r="XBC75" s="615"/>
      <c r="XBD75" s="615"/>
      <c r="XBE75" s="615"/>
      <c r="XBF75" s="615"/>
      <c r="XBG75" s="615"/>
      <c r="XBH75" s="615"/>
      <c r="XBI75" s="615"/>
      <c r="XBJ75" s="615"/>
      <c r="XBK75" s="1420"/>
      <c r="XBL75" s="1420"/>
      <c r="XBM75" s="1420"/>
      <c r="XBN75" s="868"/>
      <c r="XBO75" s="615"/>
      <c r="XBP75" s="615"/>
      <c r="XBQ75" s="615"/>
      <c r="XBR75" s="869"/>
      <c r="XBS75" s="615"/>
      <c r="XBT75" s="615"/>
      <c r="XBU75" s="615"/>
      <c r="XBV75" s="615"/>
      <c r="XBW75" s="615"/>
      <c r="XBX75" s="615"/>
      <c r="XBY75" s="615"/>
      <c r="XBZ75" s="615"/>
      <c r="XCA75" s="615"/>
      <c r="XCB75" s="1420"/>
      <c r="XCC75" s="1420"/>
      <c r="XCD75" s="1420"/>
      <c r="XCE75" s="868"/>
      <c r="XCF75" s="615"/>
      <c r="XCG75" s="615"/>
      <c r="XCH75" s="615"/>
      <c r="XCI75" s="869"/>
      <c r="XCJ75" s="615"/>
      <c r="XCK75" s="615"/>
      <c r="XCL75" s="615"/>
      <c r="XCM75" s="615"/>
      <c r="XCN75" s="615"/>
      <c r="XCO75" s="615"/>
      <c r="XCP75" s="615"/>
      <c r="XCQ75" s="615"/>
      <c r="XCR75" s="615"/>
      <c r="XCS75" s="1420"/>
      <c r="XCT75" s="1420"/>
      <c r="XCU75" s="1420"/>
      <c r="XCV75" s="868"/>
      <c r="XCW75" s="615"/>
      <c r="XCX75" s="615"/>
      <c r="XCY75" s="615"/>
      <c r="XCZ75" s="869"/>
      <c r="XDA75" s="615"/>
      <c r="XDB75" s="615"/>
      <c r="XDC75" s="615"/>
      <c r="XDD75" s="615"/>
      <c r="XDE75" s="615"/>
      <c r="XDF75" s="615"/>
      <c r="XDG75" s="615"/>
      <c r="XDH75" s="615"/>
      <c r="XDI75" s="615"/>
      <c r="XDJ75" s="1420"/>
      <c r="XDK75" s="1420"/>
      <c r="XDL75" s="1420"/>
      <c r="XDM75" s="868"/>
      <c r="XDN75" s="615"/>
      <c r="XDO75" s="615"/>
      <c r="XDP75" s="615"/>
      <c r="XDQ75" s="869"/>
      <c r="XDR75" s="615"/>
      <c r="XDS75" s="615"/>
      <c r="XDT75" s="615"/>
      <c r="XDU75" s="615"/>
      <c r="XDV75" s="615"/>
      <c r="XDW75" s="615"/>
      <c r="XDX75" s="615"/>
      <c r="XDY75" s="615"/>
      <c r="XDZ75" s="615"/>
      <c r="XEA75" s="1420"/>
      <c r="XEB75" s="1420"/>
      <c r="XEC75" s="1420"/>
      <c r="XED75" s="868"/>
      <c r="XEE75" s="615"/>
      <c r="XEF75" s="615"/>
      <c r="XEG75" s="615"/>
      <c r="XEH75" s="869"/>
      <c r="XEI75" s="615"/>
      <c r="XEJ75" s="615"/>
      <c r="XEK75" s="615"/>
      <c r="XEL75" s="615"/>
      <c r="XEM75" s="615"/>
      <c r="XEN75" s="615"/>
      <c r="XEO75" s="615"/>
      <c r="XEP75" s="615"/>
      <c r="XEQ75" s="615"/>
      <c r="XER75" s="1420"/>
      <c r="XES75" s="1420"/>
      <c r="XET75" s="1420"/>
      <c r="XEU75" s="868"/>
      <c r="XEV75" s="615"/>
      <c r="XEW75" s="615"/>
      <c r="XEX75" s="615"/>
      <c r="XEY75" s="869"/>
      <c r="XEZ75" s="615"/>
      <c r="XFA75" s="615"/>
      <c r="XFB75" s="615"/>
      <c r="XFC75" s="615"/>
      <c r="XFD75" s="615"/>
    </row>
    <row r="76" spans="1:16384" s="48" customFormat="1" x14ac:dyDescent="0.25">
      <c r="A76" s="85" t="s">
        <v>271</v>
      </c>
      <c r="B76" s="86" t="s">
        <v>277</v>
      </c>
      <c r="C76" s="86"/>
      <c r="D76" s="1139">
        <v>0</v>
      </c>
      <c r="E76" s="1127">
        <f t="shared" si="33"/>
        <v>0</v>
      </c>
      <c r="F76" s="1127"/>
      <c r="G76" s="1127"/>
      <c r="H76" s="706"/>
      <c r="I76" s="1127">
        <v>0</v>
      </c>
      <c r="J76" s="1127"/>
      <c r="K76" s="1127"/>
      <c r="L76" s="1127">
        <v>0</v>
      </c>
      <c r="M76" s="1127"/>
      <c r="N76" s="1127"/>
      <c r="O76" s="1127">
        <v>0</v>
      </c>
      <c r="P76" s="1127"/>
      <c r="Q76" s="1127"/>
    </row>
    <row r="77" spans="1:16384" x14ac:dyDescent="0.25">
      <c r="A77" s="1420"/>
      <c r="B77" s="1420"/>
      <c r="C77" s="1420"/>
      <c r="D77" s="1137"/>
      <c r="E77" s="1134"/>
      <c r="F77" s="1134"/>
      <c r="G77" s="1134"/>
      <c r="I77" s="1134"/>
      <c r="J77" s="1134"/>
      <c r="K77" s="1134"/>
      <c r="L77" s="1134"/>
      <c r="M77" s="1134"/>
      <c r="N77" s="1134"/>
      <c r="O77" s="1134"/>
      <c r="P77" s="1134"/>
      <c r="Q77" s="1134"/>
      <c r="R77" s="1420"/>
      <c r="S77" s="1420"/>
      <c r="T77" s="1420"/>
      <c r="U77" s="868"/>
      <c r="V77" s="615"/>
      <c r="W77" s="615"/>
      <c r="X77" s="615"/>
      <c r="Y77" s="869"/>
      <c r="Z77" s="615"/>
      <c r="AA77" s="615"/>
      <c r="AB77" s="615"/>
      <c r="AC77" s="615"/>
      <c r="AD77" s="615"/>
      <c r="AE77" s="615"/>
      <c r="AF77" s="615"/>
      <c r="AG77" s="615"/>
      <c r="AH77" s="615"/>
      <c r="AI77" s="1420"/>
      <c r="AJ77" s="1420"/>
      <c r="AK77" s="1420"/>
      <c r="AL77" s="868"/>
      <c r="AM77" s="615"/>
      <c r="AN77" s="615"/>
      <c r="AO77" s="615"/>
      <c r="AP77" s="869"/>
      <c r="AQ77" s="615"/>
      <c r="AR77" s="615"/>
      <c r="AS77" s="615"/>
      <c r="AT77" s="615"/>
      <c r="AU77" s="615"/>
      <c r="AV77" s="615"/>
      <c r="AW77" s="615"/>
      <c r="AX77" s="615"/>
      <c r="AY77" s="615"/>
      <c r="AZ77" s="1420"/>
      <c r="BA77" s="1420"/>
      <c r="BB77" s="1420"/>
      <c r="BC77" s="868"/>
      <c r="BD77" s="615"/>
      <c r="BE77" s="615"/>
      <c r="BF77" s="615"/>
      <c r="BG77" s="869"/>
      <c r="BH77" s="615"/>
      <c r="BI77" s="615"/>
      <c r="BJ77" s="615"/>
      <c r="BK77" s="615"/>
      <c r="BL77" s="615"/>
      <c r="BM77" s="615"/>
      <c r="BN77" s="615"/>
      <c r="BO77" s="615"/>
      <c r="BP77" s="615"/>
      <c r="BQ77" s="1420"/>
      <c r="BR77" s="1420"/>
      <c r="BS77" s="1420"/>
      <c r="BT77" s="868"/>
      <c r="BU77" s="615"/>
      <c r="BV77" s="615"/>
      <c r="BW77" s="615"/>
      <c r="BX77" s="869"/>
      <c r="BY77" s="615"/>
      <c r="BZ77" s="615"/>
      <c r="CA77" s="615"/>
      <c r="CB77" s="615"/>
      <c r="CC77" s="615"/>
      <c r="CD77" s="615"/>
      <c r="CE77" s="615"/>
      <c r="CF77" s="615"/>
      <c r="CG77" s="615"/>
      <c r="CH77" s="1420"/>
      <c r="CI77" s="1420"/>
      <c r="CJ77" s="1420"/>
      <c r="CK77" s="868"/>
      <c r="CL77" s="615"/>
      <c r="CM77" s="615"/>
      <c r="CN77" s="615"/>
      <c r="CO77" s="869"/>
      <c r="CP77" s="615"/>
      <c r="CQ77" s="615"/>
      <c r="CR77" s="615"/>
      <c r="CS77" s="615"/>
      <c r="CT77" s="615"/>
      <c r="CU77" s="615"/>
      <c r="CV77" s="615"/>
      <c r="CW77" s="615"/>
      <c r="CX77" s="615"/>
      <c r="CY77" s="1420"/>
      <c r="CZ77" s="1420"/>
      <c r="DA77" s="1420"/>
      <c r="DB77" s="868"/>
      <c r="DC77" s="615"/>
      <c r="DD77" s="615"/>
      <c r="DE77" s="615"/>
      <c r="DF77" s="869"/>
      <c r="DG77" s="615"/>
      <c r="DH77" s="615"/>
      <c r="DI77" s="615"/>
      <c r="DJ77" s="615"/>
      <c r="DK77" s="615"/>
      <c r="DL77" s="615"/>
      <c r="DM77" s="615"/>
      <c r="DN77" s="615"/>
      <c r="DO77" s="615"/>
      <c r="DP77" s="1420"/>
      <c r="DQ77" s="1420"/>
      <c r="DR77" s="1420"/>
      <c r="DS77" s="868"/>
      <c r="DT77" s="615"/>
      <c r="DU77" s="615"/>
      <c r="DV77" s="615"/>
      <c r="DW77" s="869"/>
      <c r="DX77" s="615"/>
      <c r="DY77" s="615"/>
      <c r="DZ77" s="615"/>
      <c r="EA77" s="615"/>
      <c r="EB77" s="615"/>
      <c r="EC77" s="615"/>
      <c r="ED77" s="615"/>
      <c r="EE77" s="615"/>
      <c r="EF77" s="615"/>
      <c r="EG77" s="1420"/>
      <c r="EH77" s="1420"/>
      <c r="EI77" s="1420"/>
      <c r="EJ77" s="868"/>
      <c r="EK77" s="615"/>
      <c r="EL77" s="615"/>
      <c r="EM77" s="615"/>
      <c r="EN77" s="869"/>
      <c r="EO77" s="615"/>
      <c r="EP77" s="615"/>
      <c r="EQ77" s="615"/>
      <c r="ER77" s="615"/>
      <c r="ES77" s="615"/>
      <c r="ET77" s="615"/>
      <c r="EU77" s="615"/>
      <c r="EV77" s="615"/>
      <c r="EW77" s="615"/>
      <c r="EX77" s="1420"/>
      <c r="EY77" s="1420"/>
      <c r="EZ77" s="1420"/>
      <c r="FA77" s="868"/>
      <c r="FB77" s="615"/>
      <c r="FC77" s="615"/>
      <c r="FD77" s="615"/>
      <c r="FE77" s="869"/>
      <c r="FF77" s="615"/>
      <c r="FG77" s="615"/>
      <c r="FH77" s="615"/>
      <c r="FI77" s="615"/>
      <c r="FJ77" s="615"/>
      <c r="FK77" s="615"/>
      <c r="FL77" s="615"/>
      <c r="FM77" s="615"/>
      <c r="FN77" s="615"/>
      <c r="FO77" s="1420"/>
      <c r="FP77" s="1420"/>
      <c r="FQ77" s="1420"/>
      <c r="FR77" s="868"/>
      <c r="FS77" s="615"/>
      <c r="FT77" s="615"/>
      <c r="FU77" s="615"/>
      <c r="FV77" s="869"/>
      <c r="FW77" s="615"/>
      <c r="FX77" s="615"/>
      <c r="FY77" s="615"/>
      <c r="FZ77" s="615"/>
      <c r="GA77" s="615"/>
      <c r="GB77" s="615"/>
      <c r="GC77" s="615"/>
      <c r="GD77" s="615"/>
      <c r="GE77" s="615"/>
      <c r="GF77" s="1420"/>
      <c r="GG77" s="1420"/>
      <c r="GH77" s="1420"/>
      <c r="GI77" s="868"/>
      <c r="GJ77" s="615"/>
      <c r="GK77" s="615"/>
      <c r="GL77" s="615"/>
      <c r="GM77" s="869"/>
      <c r="GN77" s="615"/>
      <c r="GO77" s="615"/>
      <c r="GP77" s="615"/>
      <c r="GQ77" s="615"/>
      <c r="GR77" s="615"/>
      <c r="GS77" s="615"/>
      <c r="GT77" s="615"/>
      <c r="GU77" s="615"/>
      <c r="GV77" s="615"/>
      <c r="GW77" s="1420"/>
      <c r="GX77" s="1420"/>
      <c r="GY77" s="1420"/>
      <c r="GZ77" s="868"/>
      <c r="HA77" s="615"/>
      <c r="HB77" s="615"/>
      <c r="HC77" s="615"/>
      <c r="HD77" s="869"/>
      <c r="HE77" s="615"/>
      <c r="HF77" s="615"/>
      <c r="HG77" s="615"/>
      <c r="HH77" s="615"/>
      <c r="HI77" s="615"/>
      <c r="HJ77" s="615"/>
      <c r="HK77" s="615"/>
      <c r="HL77" s="615"/>
      <c r="HM77" s="615"/>
      <c r="HN77" s="1420"/>
      <c r="HO77" s="1420"/>
      <c r="HP77" s="1420"/>
      <c r="HQ77" s="868"/>
      <c r="HR77" s="615"/>
      <c r="HS77" s="615"/>
      <c r="HT77" s="615"/>
      <c r="HU77" s="869"/>
      <c r="HV77" s="615"/>
      <c r="HW77" s="615"/>
      <c r="HX77" s="615"/>
      <c r="HY77" s="615"/>
      <c r="HZ77" s="615"/>
      <c r="IA77" s="615"/>
      <c r="IB77" s="615"/>
      <c r="IC77" s="615"/>
      <c r="ID77" s="615"/>
      <c r="IE77" s="1420"/>
      <c r="IF77" s="1420"/>
      <c r="IG77" s="1420"/>
      <c r="IH77" s="868"/>
      <c r="II77" s="615"/>
      <c r="IJ77" s="615"/>
      <c r="IK77" s="615"/>
      <c r="IL77" s="869"/>
      <c r="IM77" s="615"/>
      <c r="IN77" s="615"/>
      <c r="IO77" s="615"/>
      <c r="IP77" s="615"/>
      <c r="IQ77" s="615"/>
      <c r="IR77" s="615"/>
      <c r="IS77" s="615"/>
      <c r="IT77" s="615"/>
      <c r="IU77" s="615"/>
      <c r="IV77" s="1420"/>
      <c r="IW77" s="1420"/>
      <c r="IX77" s="1420"/>
      <c r="IY77" s="868"/>
      <c r="IZ77" s="615"/>
      <c r="JA77" s="615"/>
      <c r="JB77" s="615"/>
      <c r="JC77" s="869"/>
      <c r="JD77" s="615"/>
      <c r="JE77" s="615"/>
      <c r="JF77" s="615"/>
      <c r="JG77" s="615"/>
      <c r="JH77" s="615"/>
      <c r="JI77" s="615"/>
      <c r="JJ77" s="615"/>
      <c r="JK77" s="615"/>
      <c r="JL77" s="615"/>
      <c r="JM77" s="1420"/>
      <c r="JN77" s="1420"/>
      <c r="JO77" s="1420"/>
      <c r="JP77" s="868"/>
      <c r="JQ77" s="615"/>
      <c r="JR77" s="615"/>
      <c r="JS77" s="615"/>
      <c r="JT77" s="869"/>
      <c r="JU77" s="615"/>
      <c r="JV77" s="615"/>
      <c r="JW77" s="615"/>
      <c r="JX77" s="615"/>
      <c r="JY77" s="615"/>
      <c r="JZ77" s="615"/>
      <c r="KA77" s="615"/>
      <c r="KB77" s="615"/>
      <c r="KC77" s="615"/>
      <c r="KD77" s="1420"/>
      <c r="KE77" s="1420"/>
      <c r="KF77" s="1420"/>
      <c r="KG77" s="868"/>
      <c r="KH77" s="615"/>
      <c r="KI77" s="615"/>
      <c r="KJ77" s="615"/>
      <c r="KK77" s="869"/>
      <c r="KL77" s="615"/>
      <c r="KM77" s="615"/>
      <c r="KN77" s="615"/>
      <c r="KO77" s="615"/>
      <c r="KP77" s="615"/>
      <c r="KQ77" s="615"/>
      <c r="KR77" s="615"/>
      <c r="KS77" s="615"/>
      <c r="KT77" s="615"/>
      <c r="KU77" s="1420"/>
      <c r="KV77" s="1420"/>
      <c r="KW77" s="1420"/>
      <c r="KX77" s="868"/>
      <c r="KY77" s="615"/>
      <c r="KZ77" s="615"/>
      <c r="LA77" s="615"/>
      <c r="LB77" s="869"/>
      <c r="LC77" s="615"/>
      <c r="LD77" s="615"/>
      <c r="LE77" s="615"/>
      <c r="LF77" s="615"/>
      <c r="LG77" s="615"/>
      <c r="LH77" s="615"/>
      <c r="LI77" s="615"/>
      <c r="LJ77" s="615"/>
      <c r="LK77" s="615"/>
      <c r="LL77" s="1420"/>
      <c r="LM77" s="1420"/>
      <c r="LN77" s="1420"/>
      <c r="LO77" s="868"/>
      <c r="LP77" s="615"/>
      <c r="LQ77" s="615"/>
      <c r="LR77" s="615"/>
      <c r="LS77" s="869"/>
      <c r="LT77" s="615"/>
      <c r="LU77" s="615"/>
      <c r="LV77" s="615"/>
      <c r="LW77" s="615"/>
      <c r="LX77" s="615"/>
      <c r="LY77" s="615"/>
      <c r="LZ77" s="615"/>
      <c r="MA77" s="615"/>
      <c r="MB77" s="615"/>
      <c r="MC77" s="1420"/>
      <c r="MD77" s="1420"/>
      <c r="ME77" s="1420"/>
      <c r="MF77" s="868"/>
      <c r="MG77" s="615"/>
      <c r="MH77" s="615"/>
      <c r="MI77" s="615"/>
      <c r="MJ77" s="869"/>
      <c r="MK77" s="615"/>
      <c r="ML77" s="615"/>
      <c r="MM77" s="615"/>
      <c r="MN77" s="615"/>
      <c r="MO77" s="615"/>
      <c r="MP77" s="615"/>
      <c r="MQ77" s="615"/>
      <c r="MR77" s="615"/>
      <c r="MS77" s="615"/>
      <c r="MT77" s="1420"/>
      <c r="MU77" s="1420"/>
      <c r="MV77" s="1420"/>
      <c r="MW77" s="868"/>
      <c r="MX77" s="615"/>
      <c r="MY77" s="615"/>
      <c r="MZ77" s="615"/>
      <c r="NA77" s="869"/>
      <c r="NB77" s="615"/>
      <c r="NC77" s="615"/>
      <c r="ND77" s="615"/>
      <c r="NE77" s="615"/>
      <c r="NF77" s="615"/>
      <c r="NG77" s="615"/>
      <c r="NH77" s="615"/>
      <c r="NI77" s="615"/>
      <c r="NJ77" s="615"/>
      <c r="NK77" s="1420"/>
      <c r="NL77" s="1420"/>
      <c r="NM77" s="1420"/>
      <c r="NN77" s="868"/>
      <c r="NO77" s="615"/>
      <c r="NP77" s="615"/>
      <c r="NQ77" s="615"/>
      <c r="NR77" s="869"/>
      <c r="NS77" s="615"/>
      <c r="NT77" s="615"/>
      <c r="NU77" s="615"/>
      <c r="NV77" s="615"/>
      <c r="NW77" s="615"/>
      <c r="NX77" s="615"/>
      <c r="NY77" s="615"/>
      <c r="NZ77" s="615"/>
      <c r="OA77" s="615"/>
      <c r="OB77" s="1420"/>
      <c r="OC77" s="1420"/>
      <c r="OD77" s="1420"/>
      <c r="OE77" s="868"/>
      <c r="OF77" s="615"/>
      <c r="OG77" s="615"/>
      <c r="OH77" s="615"/>
      <c r="OI77" s="869"/>
      <c r="OJ77" s="615"/>
      <c r="OK77" s="615"/>
      <c r="OL77" s="615"/>
      <c r="OM77" s="615"/>
      <c r="ON77" s="615"/>
      <c r="OO77" s="615"/>
      <c r="OP77" s="615"/>
      <c r="OQ77" s="615"/>
      <c r="OR77" s="615"/>
      <c r="OS77" s="1420"/>
      <c r="OT77" s="1420"/>
      <c r="OU77" s="1420"/>
      <c r="OV77" s="868"/>
      <c r="OW77" s="615"/>
      <c r="OX77" s="615"/>
      <c r="OY77" s="615"/>
      <c r="OZ77" s="869"/>
      <c r="PA77" s="615"/>
      <c r="PB77" s="615"/>
      <c r="PC77" s="615"/>
      <c r="PD77" s="615"/>
      <c r="PE77" s="615"/>
      <c r="PF77" s="615"/>
      <c r="PG77" s="615"/>
      <c r="PH77" s="615"/>
      <c r="PI77" s="615"/>
      <c r="PJ77" s="1420"/>
      <c r="PK77" s="1420"/>
      <c r="PL77" s="1420"/>
      <c r="PM77" s="868"/>
      <c r="PN77" s="615"/>
      <c r="PO77" s="615"/>
      <c r="PP77" s="615"/>
      <c r="PQ77" s="869"/>
      <c r="PR77" s="615"/>
      <c r="PS77" s="615"/>
      <c r="PT77" s="615"/>
      <c r="PU77" s="615"/>
      <c r="PV77" s="615"/>
      <c r="PW77" s="615"/>
      <c r="PX77" s="615"/>
      <c r="PY77" s="615"/>
      <c r="PZ77" s="615"/>
      <c r="QA77" s="1420"/>
      <c r="QB77" s="1420"/>
      <c r="QC77" s="1420"/>
      <c r="QD77" s="868"/>
      <c r="QE77" s="615"/>
      <c r="QF77" s="615"/>
      <c r="QG77" s="615"/>
      <c r="QH77" s="869"/>
      <c r="QI77" s="615"/>
      <c r="QJ77" s="615"/>
      <c r="QK77" s="615"/>
      <c r="QL77" s="615"/>
      <c r="QM77" s="615"/>
      <c r="QN77" s="615"/>
      <c r="QO77" s="615"/>
      <c r="QP77" s="615"/>
      <c r="QQ77" s="615"/>
      <c r="QR77" s="1420"/>
      <c r="QS77" s="1420"/>
      <c r="QT77" s="1420"/>
      <c r="QU77" s="868"/>
      <c r="QV77" s="615"/>
      <c r="QW77" s="615"/>
      <c r="QX77" s="615"/>
      <c r="QY77" s="869"/>
      <c r="QZ77" s="615"/>
      <c r="RA77" s="615"/>
      <c r="RB77" s="615"/>
      <c r="RC77" s="615"/>
      <c r="RD77" s="615"/>
      <c r="RE77" s="615"/>
      <c r="RF77" s="615"/>
      <c r="RG77" s="615"/>
      <c r="RH77" s="615"/>
      <c r="RI77" s="1420"/>
      <c r="RJ77" s="1420"/>
      <c r="RK77" s="1420"/>
      <c r="RL77" s="868"/>
      <c r="RM77" s="615"/>
      <c r="RN77" s="615"/>
      <c r="RO77" s="615"/>
      <c r="RP77" s="869"/>
      <c r="RQ77" s="615"/>
      <c r="RR77" s="615"/>
      <c r="RS77" s="615"/>
      <c r="RT77" s="615"/>
      <c r="RU77" s="615"/>
      <c r="RV77" s="615"/>
      <c r="RW77" s="615"/>
      <c r="RX77" s="615"/>
      <c r="RY77" s="615"/>
      <c r="RZ77" s="1420"/>
      <c r="SA77" s="1420"/>
      <c r="SB77" s="1420"/>
      <c r="SC77" s="868"/>
      <c r="SD77" s="615"/>
      <c r="SE77" s="615"/>
      <c r="SF77" s="615"/>
      <c r="SG77" s="869"/>
      <c r="SH77" s="615"/>
      <c r="SI77" s="615"/>
      <c r="SJ77" s="615"/>
      <c r="SK77" s="615"/>
      <c r="SL77" s="615"/>
      <c r="SM77" s="615"/>
      <c r="SN77" s="615"/>
      <c r="SO77" s="615"/>
      <c r="SP77" s="615"/>
      <c r="SQ77" s="1420"/>
      <c r="SR77" s="1420"/>
      <c r="SS77" s="1420"/>
      <c r="ST77" s="868"/>
      <c r="SU77" s="615"/>
      <c r="SV77" s="615"/>
      <c r="SW77" s="615"/>
      <c r="SX77" s="869"/>
      <c r="SY77" s="615"/>
      <c r="SZ77" s="615"/>
      <c r="TA77" s="615"/>
      <c r="TB77" s="615"/>
      <c r="TC77" s="615"/>
      <c r="TD77" s="615"/>
      <c r="TE77" s="615"/>
      <c r="TF77" s="615"/>
      <c r="TG77" s="615"/>
      <c r="TH77" s="1420"/>
      <c r="TI77" s="1420"/>
      <c r="TJ77" s="1420"/>
      <c r="TK77" s="868"/>
      <c r="TL77" s="615"/>
      <c r="TM77" s="615"/>
      <c r="TN77" s="615"/>
      <c r="TO77" s="869"/>
      <c r="TP77" s="615"/>
      <c r="TQ77" s="615"/>
      <c r="TR77" s="615"/>
      <c r="TS77" s="615"/>
      <c r="TT77" s="615"/>
      <c r="TU77" s="615"/>
      <c r="TV77" s="615"/>
      <c r="TW77" s="615"/>
      <c r="TX77" s="615"/>
      <c r="TY77" s="1420"/>
      <c r="TZ77" s="1420"/>
      <c r="UA77" s="1420"/>
      <c r="UB77" s="868"/>
      <c r="UC77" s="615"/>
      <c r="UD77" s="615"/>
      <c r="UE77" s="615"/>
      <c r="UF77" s="869"/>
      <c r="UG77" s="615"/>
      <c r="UH77" s="615"/>
      <c r="UI77" s="615"/>
      <c r="UJ77" s="615"/>
      <c r="UK77" s="615"/>
      <c r="UL77" s="615"/>
      <c r="UM77" s="615"/>
      <c r="UN77" s="615"/>
      <c r="UO77" s="615"/>
      <c r="UP77" s="1420"/>
      <c r="UQ77" s="1420"/>
      <c r="UR77" s="1420"/>
      <c r="US77" s="868"/>
      <c r="UT77" s="615"/>
      <c r="UU77" s="615"/>
      <c r="UV77" s="615"/>
      <c r="UW77" s="869"/>
      <c r="UX77" s="615"/>
      <c r="UY77" s="615"/>
      <c r="UZ77" s="615"/>
      <c r="VA77" s="615"/>
      <c r="VB77" s="615"/>
      <c r="VC77" s="615"/>
      <c r="VD77" s="615"/>
      <c r="VE77" s="615"/>
      <c r="VF77" s="615"/>
      <c r="VG77" s="1420"/>
      <c r="VH77" s="1420"/>
      <c r="VI77" s="1420"/>
      <c r="VJ77" s="868"/>
      <c r="VK77" s="615"/>
      <c r="VL77" s="615"/>
      <c r="VM77" s="615"/>
      <c r="VN77" s="869"/>
      <c r="VO77" s="615"/>
      <c r="VP77" s="615"/>
      <c r="VQ77" s="615"/>
      <c r="VR77" s="615"/>
      <c r="VS77" s="615"/>
      <c r="VT77" s="615"/>
      <c r="VU77" s="615"/>
      <c r="VV77" s="615"/>
      <c r="VW77" s="615"/>
      <c r="VX77" s="1420"/>
      <c r="VY77" s="1420"/>
      <c r="VZ77" s="1420"/>
      <c r="WA77" s="868"/>
      <c r="WB77" s="615"/>
      <c r="WC77" s="615"/>
      <c r="WD77" s="615"/>
      <c r="WE77" s="869"/>
      <c r="WF77" s="615"/>
      <c r="WG77" s="615"/>
      <c r="WH77" s="615"/>
      <c r="WI77" s="615"/>
      <c r="WJ77" s="615"/>
      <c r="WK77" s="615"/>
      <c r="WL77" s="615"/>
      <c r="WM77" s="615"/>
      <c r="WN77" s="615"/>
      <c r="WO77" s="1420"/>
      <c r="WP77" s="1420"/>
      <c r="WQ77" s="1420"/>
      <c r="WR77" s="868"/>
      <c r="WS77" s="615"/>
      <c r="WT77" s="615"/>
      <c r="WU77" s="615"/>
      <c r="WV77" s="869"/>
      <c r="WW77" s="615"/>
      <c r="WX77" s="615"/>
      <c r="WY77" s="615"/>
      <c r="WZ77" s="615"/>
      <c r="XA77" s="615"/>
      <c r="XB77" s="615"/>
      <c r="XC77" s="615"/>
      <c r="XD77" s="615"/>
      <c r="XE77" s="615"/>
      <c r="XF77" s="1420"/>
      <c r="XG77" s="1420"/>
      <c r="XH77" s="1420"/>
      <c r="XI77" s="868"/>
      <c r="XJ77" s="615"/>
      <c r="XK77" s="615"/>
      <c r="XL77" s="615"/>
      <c r="XM77" s="869"/>
      <c r="XN77" s="615"/>
      <c r="XO77" s="615"/>
      <c r="XP77" s="615"/>
      <c r="XQ77" s="615"/>
      <c r="XR77" s="615"/>
      <c r="XS77" s="615"/>
      <c r="XT77" s="615"/>
      <c r="XU77" s="615"/>
      <c r="XV77" s="615"/>
      <c r="XW77" s="1420"/>
      <c r="XX77" s="1420"/>
      <c r="XY77" s="1420"/>
      <c r="XZ77" s="868"/>
      <c r="YA77" s="615"/>
      <c r="YB77" s="615"/>
      <c r="YC77" s="615"/>
      <c r="YD77" s="869"/>
      <c r="YE77" s="615"/>
      <c r="YF77" s="615"/>
      <c r="YG77" s="615"/>
      <c r="YH77" s="615"/>
      <c r="YI77" s="615"/>
      <c r="YJ77" s="615"/>
      <c r="YK77" s="615"/>
      <c r="YL77" s="615"/>
      <c r="YM77" s="615"/>
      <c r="YN77" s="1420"/>
      <c r="YO77" s="1420"/>
      <c r="YP77" s="1420"/>
      <c r="YQ77" s="868"/>
      <c r="YR77" s="615"/>
      <c r="YS77" s="615"/>
      <c r="YT77" s="615"/>
      <c r="YU77" s="869"/>
      <c r="YV77" s="615"/>
      <c r="YW77" s="615"/>
      <c r="YX77" s="615"/>
      <c r="YY77" s="615"/>
      <c r="YZ77" s="615"/>
      <c r="ZA77" s="615"/>
      <c r="ZB77" s="615"/>
      <c r="ZC77" s="615"/>
      <c r="ZD77" s="615"/>
      <c r="ZE77" s="1420"/>
      <c r="ZF77" s="1420"/>
      <c r="ZG77" s="1420"/>
      <c r="ZH77" s="868"/>
      <c r="ZI77" s="615"/>
      <c r="ZJ77" s="615"/>
      <c r="ZK77" s="615"/>
      <c r="ZL77" s="869"/>
      <c r="ZM77" s="615"/>
      <c r="ZN77" s="615"/>
      <c r="ZO77" s="615"/>
      <c r="ZP77" s="615"/>
      <c r="ZQ77" s="615"/>
      <c r="ZR77" s="615"/>
      <c r="ZS77" s="615"/>
      <c r="ZT77" s="615"/>
      <c r="ZU77" s="615"/>
      <c r="ZV77" s="1420"/>
      <c r="ZW77" s="1420"/>
      <c r="ZX77" s="1420"/>
      <c r="ZY77" s="868"/>
      <c r="ZZ77" s="615"/>
      <c r="AAA77" s="615"/>
      <c r="AAB77" s="615"/>
      <c r="AAC77" s="869"/>
      <c r="AAD77" s="615"/>
      <c r="AAE77" s="615"/>
      <c r="AAF77" s="615"/>
      <c r="AAG77" s="615"/>
      <c r="AAH77" s="615"/>
      <c r="AAI77" s="615"/>
      <c r="AAJ77" s="615"/>
      <c r="AAK77" s="615"/>
      <c r="AAL77" s="615"/>
      <c r="AAM77" s="1420"/>
      <c r="AAN77" s="1420"/>
      <c r="AAO77" s="1420"/>
      <c r="AAP77" s="868"/>
      <c r="AAQ77" s="615"/>
      <c r="AAR77" s="615"/>
      <c r="AAS77" s="615"/>
      <c r="AAT77" s="869"/>
      <c r="AAU77" s="615"/>
      <c r="AAV77" s="615"/>
      <c r="AAW77" s="615"/>
      <c r="AAX77" s="615"/>
      <c r="AAY77" s="615"/>
      <c r="AAZ77" s="615"/>
      <c r="ABA77" s="615"/>
      <c r="ABB77" s="615"/>
      <c r="ABC77" s="615"/>
      <c r="ABD77" s="1420"/>
      <c r="ABE77" s="1420"/>
      <c r="ABF77" s="1420"/>
      <c r="ABG77" s="868"/>
      <c r="ABH77" s="615"/>
      <c r="ABI77" s="615"/>
      <c r="ABJ77" s="615"/>
      <c r="ABK77" s="869"/>
      <c r="ABL77" s="615"/>
      <c r="ABM77" s="615"/>
      <c r="ABN77" s="615"/>
      <c r="ABO77" s="615"/>
      <c r="ABP77" s="615"/>
      <c r="ABQ77" s="615"/>
      <c r="ABR77" s="615"/>
      <c r="ABS77" s="615"/>
      <c r="ABT77" s="615"/>
      <c r="ABU77" s="1420"/>
      <c r="ABV77" s="1420"/>
      <c r="ABW77" s="1420"/>
      <c r="ABX77" s="868"/>
      <c r="ABY77" s="615"/>
      <c r="ABZ77" s="615"/>
      <c r="ACA77" s="615"/>
      <c r="ACB77" s="869"/>
      <c r="ACC77" s="615"/>
      <c r="ACD77" s="615"/>
      <c r="ACE77" s="615"/>
      <c r="ACF77" s="615"/>
      <c r="ACG77" s="615"/>
      <c r="ACH77" s="615"/>
      <c r="ACI77" s="615"/>
      <c r="ACJ77" s="615"/>
      <c r="ACK77" s="615"/>
      <c r="ACL77" s="1420"/>
      <c r="ACM77" s="1420"/>
      <c r="ACN77" s="1420"/>
      <c r="ACO77" s="868"/>
      <c r="ACP77" s="615"/>
      <c r="ACQ77" s="615"/>
      <c r="ACR77" s="615"/>
      <c r="ACS77" s="869"/>
      <c r="ACT77" s="615"/>
      <c r="ACU77" s="615"/>
      <c r="ACV77" s="615"/>
      <c r="ACW77" s="615"/>
      <c r="ACX77" s="615"/>
      <c r="ACY77" s="615"/>
      <c r="ACZ77" s="615"/>
      <c r="ADA77" s="615"/>
      <c r="ADB77" s="615"/>
      <c r="ADC77" s="1420"/>
      <c r="ADD77" s="1420"/>
      <c r="ADE77" s="1420"/>
      <c r="ADF77" s="868"/>
      <c r="ADG77" s="615"/>
      <c r="ADH77" s="615"/>
      <c r="ADI77" s="615"/>
      <c r="ADJ77" s="869"/>
      <c r="ADK77" s="615"/>
      <c r="ADL77" s="615"/>
      <c r="ADM77" s="615"/>
      <c r="ADN77" s="615"/>
      <c r="ADO77" s="615"/>
      <c r="ADP77" s="615"/>
      <c r="ADQ77" s="615"/>
      <c r="ADR77" s="615"/>
      <c r="ADS77" s="615"/>
      <c r="ADT77" s="1420"/>
      <c r="ADU77" s="1420"/>
      <c r="ADV77" s="1420"/>
      <c r="ADW77" s="868"/>
      <c r="ADX77" s="615"/>
      <c r="ADY77" s="615"/>
      <c r="ADZ77" s="615"/>
      <c r="AEA77" s="869"/>
      <c r="AEB77" s="615"/>
      <c r="AEC77" s="615"/>
      <c r="AED77" s="615"/>
      <c r="AEE77" s="615"/>
      <c r="AEF77" s="615"/>
      <c r="AEG77" s="615"/>
      <c r="AEH77" s="615"/>
      <c r="AEI77" s="615"/>
      <c r="AEJ77" s="615"/>
      <c r="AEK77" s="1420"/>
      <c r="AEL77" s="1420"/>
      <c r="AEM77" s="1420"/>
      <c r="AEN77" s="868"/>
      <c r="AEO77" s="615"/>
      <c r="AEP77" s="615"/>
      <c r="AEQ77" s="615"/>
      <c r="AER77" s="869"/>
      <c r="AES77" s="615"/>
      <c r="AET77" s="615"/>
      <c r="AEU77" s="615"/>
      <c r="AEV77" s="615"/>
      <c r="AEW77" s="615"/>
      <c r="AEX77" s="615"/>
      <c r="AEY77" s="615"/>
      <c r="AEZ77" s="615"/>
      <c r="AFA77" s="615"/>
      <c r="AFB77" s="1420"/>
      <c r="AFC77" s="1420"/>
      <c r="AFD77" s="1420"/>
      <c r="AFE77" s="868"/>
      <c r="AFF77" s="615"/>
      <c r="AFG77" s="615"/>
      <c r="AFH77" s="615"/>
      <c r="AFI77" s="869"/>
      <c r="AFJ77" s="615"/>
      <c r="AFK77" s="615"/>
      <c r="AFL77" s="615"/>
      <c r="AFM77" s="615"/>
      <c r="AFN77" s="615"/>
      <c r="AFO77" s="615"/>
      <c r="AFP77" s="615"/>
      <c r="AFQ77" s="615"/>
      <c r="AFR77" s="615"/>
      <c r="AFS77" s="1420"/>
      <c r="AFT77" s="1420"/>
      <c r="AFU77" s="1420"/>
      <c r="AFV77" s="868"/>
      <c r="AFW77" s="615"/>
      <c r="AFX77" s="615"/>
      <c r="AFY77" s="615"/>
      <c r="AFZ77" s="869"/>
      <c r="AGA77" s="615"/>
      <c r="AGB77" s="615"/>
      <c r="AGC77" s="615"/>
      <c r="AGD77" s="615"/>
      <c r="AGE77" s="615"/>
      <c r="AGF77" s="615"/>
      <c r="AGG77" s="615"/>
      <c r="AGH77" s="615"/>
      <c r="AGI77" s="615"/>
      <c r="AGJ77" s="1420"/>
      <c r="AGK77" s="1420"/>
      <c r="AGL77" s="1420"/>
      <c r="AGM77" s="868"/>
      <c r="AGN77" s="615"/>
      <c r="AGO77" s="615"/>
      <c r="AGP77" s="615"/>
      <c r="AGQ77" s="869"/>
      <c r="AGR77" s="615"/>
      <c r="AGS77" s="615"/>
      <c r="AGT77" s="615"/>
      <c r="AGU77" s="615"/>
      <c r="AGV77" s="615"/>
      <c r="AGW77" s="615"/>
      <c r="AGX77" s="615"/>
      <c r="AGY77" s="615"/>
      <c r="AGZ77" s="615"/>
      <c r="AHA77" s="1420"/>
      <c r="AHB77" s="1420"/>
      <c r="AHC77" s="1420"/>
      <c r="AHD77" s="868"/>
      <c r="AHE77" s="615"/>
      <c r="AHF77" s="615"/>
      <c r="AHG77" s="615"/>
      <c r="AHH77" s="869"/>
      <c r="AHI77" s="615"/>
      <c r="AHJ77" s="615"/>
      <c r="AHK77" s="615"/>
      <c r="AHL77" s="615"/>
      <c r="AHM77" s="615"/>
      <c r="AHN77" s="615"/>
      <c r="AHO77" s="615"/>
      <c r="AHP77" s="615"/>
      <c r="AHQ77" s="615"/>
      <c r="AHR77" s="1420"/>
      <c r="AHS77" s="1420"/>
      <c r="AHT77" s="1420"/>
      <c r="AHU77" s="868"/>
      <c r="AHV77" s="615"/>
      <c r="AHW77" s="615"/>
      <c r="AHX77" s="615"/>
      <c r="AHY77" s="869"/>
      <c r="AHZ77" s="615"/>
      <c r="AIA77" s="615"/>
      <c r="AIB77" s="615"/>
      <c r="AIC77" s="615"/>
      <c r="AID77" s="615"/>
      <c r="AIE77" s="615"/>
      <c r="AIF77" s="615"/>
      <c r="AIG77" s="615"/>
      <c r="AIH77" s="615"/>
      <c r="AII77" s="1420"/>
      <c r="AIJ77" s="1420"/>
      <c r="AIK77" s="1420"/>
      <c r="AIL77" s="868"/>
      <c r="AIM77" s="615"/>
      <c r="AIN77" s="615"/>
      <c r="AIO77" s="615"/>
      <c r="AIP77" s="869"/>
      <c r="AIQ77" s="615"/>
      <c r="AIR77" s="615"/>
      <c r="AIS77" s="615"/>
      <c r="AIT77" s="615"/>
      <c r="AIU77" s="615"/>
      <c r="AIV77" s="615"/>
      <c r="AIW77" s="615"/>
      <c r="AIX77" s="615"/>
      <c r="AIY77" s="615"/>
      <c r="AIZ77" s="1420"/>
      <c r="AJA77" s="1420"/>
      <c r="AJB77" s="1420"/>
      <c r="AJC77" s="868"/>
      <c r="AJD77" s="615"/>
      <c r="AJE77" s="615"/>
      <c r="AJF77" s="615"/>
      <c r="AJG77" s="869"/>
      <c r="AJH77" s="615"/>
      <c r="AJI77" s="615"/>
      <c r="AJJ77" s="615"/>
      <c r="AJK77" s="615"/>
      <c r="AJL77" s="615"/>
      <c r="AJM77" s="615"/>
      <c r="AJN77" s="615"/>
      <c r="AJO77" s="615"/>
      <c r="AJP77" s="615"/>
      <c r="AJQ77" s="1420"/>
      <c r="AJR77" s="1420"/>
      <c r="AJS77" s="1420"/>
      <c r="AJT77" s="868"/>
      <c r="AJU77" s="615"/>
      <c r="AJV77" s="615"/>
      <c r="AJW77" s="615"/>
      <c r="AJX77" s="869"/>
      <c r="AJY77" s="615"/>
      <c r="AJZ77" s="615"/>
      <c r="AKA77" s="615"/>
      <c r="AKB77" s="615"/>
      <c r="AKC77" s="615"/>
      <c r="AKD77" s="615"/>
      <c r="AKE77" s="615"/>
      <c r="AKF77" s="615"/>
      <c r="AKG77" s="615"/>
      <c r="AKH77" s="1420"/>
      <c r="AKI77" s="1420"/>
      <c r="AKJ77" s="1420"/>
      <c r="AKK77" s="868"/>
      <c r="AKL77" s="615"/>
      <c r="AKM77" s="615"/>
      <c r="AKN77" s="615"/>
      <c r="AKO77" s="869"/>
      <c r="AKP77" s="615"/>
      <c r="AKQ77" s="615"/>
      <c r="AKR77" s="615"/>
      <c r="AKS77" s="615"/>
      <c r="AKT77" s="615"/>
      <c r="AKU77" s="615"/>
      <c r="AKV77" s="615"/>
      <c r="AKW77" s="615"/>
      <c r="AKX77" s="615"/>
      <c r="AKY77" s="1420"/>
      <c r="AKZ77" s="1420"/>
      <c r="ALA77" s="1420"/>
      <c r="ALB77" s="868"/>
      <c r="ALC77" s="615"/>
      <c r="ALD77" s="615"/>
      <c r="ALE77" s="615"/>
      <c r="ALF77" s="869"/>
      <c r="ALG77" s="615"/>
      <c r="ALH77" s="615"/>
      <c r="ALI77" s="615"/>
      <c r="ALJ77" s="615"/>
      <c r="ALK77" s="615"/>
      <c r="ALL77" s="615"/>
      <c r="ALM77" s="615"/>
      <c r="ALN77" s="615"/>
      <c r="ALO77" s="615"/>
      <c r="ALP77" s="1420"/>
      <c r="ALQ77" s="1420"/>
      <c r="ALR77" s="1420"/>
      <c r="ALS77" s="868"/>
      <c r="ALT77" s="615"/>
      <c r="ALU77" s="615"/>
      <c r="ALV77" s="615"/>
      <c r="ALW77" s="869"/>
      <c r="ALX77" s="615"/>
      <c r="ALY77" s="615"/>
      <c r="ALZ77" s="615"/>
      <c r="AMA77" s="615"/>
      <c r="AMB77" s="615"/>
      <c r="AMC77" s="615"/>
      <c r="AMD77" s="615"/>
      <c r="AME77" s="615"/>
      <c r="AMF77" s="615"/>
      <c r="AMG77" s="1420"/>
      <c r="AMH77" s="1420"/>
      <c r="AMI77" s="1420"/>
      <c r="AMJ77" s="868"/>
      <c r="AMK77" s="615"/>
      <c r="AML77" s="615"/>
      <c r="AMM77" s="615"/>
      <c r="AMN77" s="869"/>
      <c r="AMO77" s="615"/>
      <c r="AMP77" s="615"/>
      <c r="AMQ77" s="615"/>
      <c r="AMR77" s="615"/>
      <c r="AMS77" s="615"/>
      <c r="AMT77" s="615"/>
      <c r="AMU77" s="615"/>
      <c r="AMV77" s="615"/>
      <c r="AMW77" s="615"/>
      <c r="AMX77" s="1420"/>
      <c r="AMY77" s="1420"/>
      <c r="AMZ77" s="1420"/>
      <c r="ANA77" s="868"/>
      <c r="ANB77" s="615"/>
      <c r="ANC77" s="615"/>
      <c r="AND77" s="615"/>
      <c r="ANE77" s="869"/>
      <c r="ANF77" s="615"/>
      <c r="ANG77" s="615"/>
      <c r="ANH77" s="615"/>
      <c r="ANI77" s="615"/>
      <c r="ANJ77" s="615"/>
      <c r="ANK77" s="615"/>
      <c r="ANL77" s="615"/>
      <c r="ANM77" s="615"/>
      <c r="ANN77" s="615"/>
      <c r="ANO77" s="1420"/>
      <c r="ANP77" s="1420"/>
      <c r="ANQ77" s="1420"/>
      <c r="ANR77" s="868"/>
      <c r="ANS77" s="615"/>
      <c r="ANT77" s="615"/>
      <c r="ANU77" s="615"/>
      <c r="ANV77" s="869"/>
      <c r="ANW77" s="615"/>
      <c r="ANX77" s="615"/>
      <c r="ANY77" s="615"/>
      <c r="ANZ77" s="615"/>
      <c r="AOA77" s="615"/>
      <c r="AOB77" s="615"/>
      <c r="AOC77" s="615"/>
      <c r="AOD77" s="615"/>
      <c r="AOE77" s="615"/>
      <c r="AOF77" s="1420"/>
      <c r="AOG77" s="1420"/>
      <c r="AOH77" s="1420"/>
      <c r="AOI77" s="868"/>
      <c r="AOJ77" s="615"/>
      <c r="AOK77" s="615"/>
      <c r="AOL77" s="615"/>
      <c r="AOM77" s="869"/>
      <c r="AON77" s="615"/>
      <c r="AOO77" s="615"/>
      <c r="AOP77" s="615"/>
      <c r="AOQ77" s="615"/>
      <c r="AOR77" s="615"/>
      <c r="AOS77" s="615"/>
      <c r="AOT77" s="615"/>
      <c r="AOU77" s="615"/>
      <c r="AOV77" s="615"/>
      <c r="AOW77" s="1420"/>
      <c r="AOX77" s="1420"/>
      <c r="AOY77" s="1420"/>
      <c r="AOZ77" s="868"/>
      <c r="APA77" s="615"/>
      <c r="APB77" s="615"/>
      <c r="APC77" s="615"/>
      <c r="APD77" s="869"/>
      <c r="APE77" s="615"/>
      <c r="APF77" s="615"/>
      <c r="APG77" s="615"/>
      <c r="APH77" s="615"/>
      <c r="API77" s="615"/>
      <c r="APJ77" s="615"/>
      <c r="APK77" s="615"/>
      <c r="APL77" s="615"/>
      <c r="APM77" s="615"/>
      <c r="APN77" s="1420"/>
      <c r="APO77" s="1420"/>
      <c r="APP77" s="1420"/>
      <c r="APQ77" s="868"/>
      <c r="APR77" s="615"/>
      <c r="APS77" s="615"/>
      <c r="APT77" s="615"/>
      <c r="APU77" s="869"/>
      <c r="APV77" s="615"/>
      <c r="APW77" s="615"/>
      <c r="APX77" s="615"/>
      <c r="APY77" s="615"/>
      <c r="APZ77" s="615"/>
      <c r="AQA77" s="615"/>
      <c r="AQB77" s="615"/>
      <c r="AQC77" s="615"/>
      <c r="AQD77" s="615"/>
      <c r="AQE77" s="1420"/>
      <c r="AQF77" s="1420"/>
      <c r="AQG77" s="1420"/>
      <c r="AQH77" s="868"/>
      <c r="AQI77" s="615"/>
      <c r="AQJ77" s="615"/>
      <c r="AQK77" s="615"/>
      <c r="AQL77" s="869"/>
      <c r="AQM77" s="615"/>
      <c r="AQN77" s="615"/>
      <c r="AQO77" s="615"/>
      <c r="AQP77" s="615"/>
      <c r="AQQ77" s="615"/>
      <c r="AQR77" s="615"/>
      <c r="AQS77" s="615"/>
      <c r="AQT77" s="615"/>
      <c r="AQU77" s="615"/>
      <c r="AQV77" s="1420"/>
      <c r="AQW77" s="1420"/>
      <c r="AQX77" s="1420"/>
      <c r="AQY77" s="868"/>
      <c r="AQZ77" s="615"/>
      <c r="ARA77" s="615"/>
      <c r="ARB77" s="615"/>
      <c r="ARC77" s="869"/>
      <c r="ARD77" s="615"/>
      <c r="ARE77" s="615"/>
      <c r="ARF77" s="615"/>
      <c r="ARG77" s="615"/>
      <c r="ARH77" s="615"/>
      <c r="ARI77" s="615"/>
      <c r="ARJ77" s="615"/>
      <c r="ARK77" s="615"/>
      <c r="ARL77" s="615"/>
      <c r="ARM77" s="1420"/>
      <c r="ARN77" s="1420"/>
      <c r="ARO77" s="1420"/>
      <c r="ARP77" s="868"/>
      <c r="ARQ77" s="615"/>
      <c r="ARR77" s="615"/>
      <c r="ARS77" s="615"/>
      <c r="ART77" s="869"/>
      <c r="ARU77" s="615"/>
      <c r="ARV77" s="615"/>
      <c r="ARW77" s="615"/>
      <c r="ARX77" s="615"/>
      <c r="ARY77" s="615"/>
      <c r="ARZ77" s="615"/>
      <c r="ASA77" s="615"/>
      <c r="ASB77" s="615"/>
      <c r="ASC77" s="615"/>
      <c r="ASD77" s="1420"/>
      <c r="ASE77" s="1420"/>
      <c r="ASF77" s="1420"/>
      <c r="ASG77" s="868"/>
      <c r="ASH77" s="615"/>
      <c r="ASI77" s="615"/>
      <c r="ASJ77" s="615"/>
      <c r="ASK77" s="869"/>
      <c r="ASL77" s="615"/>
      <c r="ASM77" s="615"/>
      <c r="ASN77" s="615"/>
      <c r="ASO77" s="615"/>
      <c r="ASP77" s="615"/>
      <c r="ASQ77" s="615"/>
      <c r="ASR77" s="615"/>
      <c r="ASS77" s="615"/>
      <c r="AST77" s="615"/>
      <c r="ASU77" s="1420"/>
      <c r="ASV77" s="1420"/>
      <c r="ASW77" s="1420"/>
      <c r="ASX77" s="868"/>
      <c r="ASY77" s="615"/>
      <c r="ASZ77" s="615"/>
      <c r="ATA77" s="615"/>
      <c r="ATB77" s="869"/>
      <c r="ATC77" s="615"/>
      <c r="ATD77" s="615"/>
      <c r="ATE77" s="615"/>
      <c r="ATF77" s="615"/>
      <c r="ATG77" s="615"/>
      <c r="ATH77" s="615"/>
      <c r="ATI77" s="615"/>
      <c r="ATJ77" s="615"/>
      <c r="ATK77" s="615"/>
      <c r="ATL77" s="1420"/>
      <c r="ATM77" s="1420"/>
      <c r="ATN77" s="1420"/>
      <c r="ATO77" s="868"/>
      <c r="ATP77" s="615"/>
      <c r="ATQ77" s="615"/>
      <c r="ATR77" s="615"/>
      <c r="ATS77" s="869"/>
      <c r="ATT77" s="615"/>
      <c r="ATU77" s="615"/>
      <c r="ATV77" s="615"/>
      <c r="ATW77" s="615"/>
      <c r="ATX77" s="615"/>
      <c r="ATY77" s="615"/>
      <c r="ATZ77" s="615"/>
      <c r="AUA77" s="615"/>
      <c r="AUB77" s="615"/>
      <c r="AUC77" s="1420"/>
      <c r="AUD77" s="1420"/>
      <c r="AUE77" s="1420"/>
      <c r="AUF77" s="868"/>
      <c r="AUG77" s="615"/>
      <c r="AUH77" s="615"/>
      <c r="AUI77" s="615"/>
      <c r="AUJ77" s="869"/>
      <c r="AUK77" s="615"/>
      <c r="AUL77" s="615"/>
      <c r="AUM77" s="615"/>
      <c r="AUN77" s="615"/>
      <c r="AUO77" s="615"/>
      <c r="AUP77" s="615"/>
      <c r="AUQ77" s="615"/>
      <c r="AUR77" s="615"/>
      <c r="AUS77" s="615"/>
      <c r="AUT77" s="1420"/>
      <c r="AUU77" s="1420"/>
      <c r="AUV77" s="1420"/>
      <c r="AUW77" s="868"/>
      <c r="AUX77" s="615"/>
      <c r="AUY77" s="615"/>
      <c r="AUZ77" s="615"/>
      <c r="AVA77" s="869"/>
      <c r="AVB77" s="615"/>
      <c r="AVC77" s="615"/>
      <c r="AVD77" s="615"/>
      <c r="AVE77" s="615"/>
      <c r="AVF77" s="615"/>
      <c r="AVG77" s="615"/>
      <c r="AVH77" s="615"/>
      <c r="AVI77" s="615"/>
      <c r="AVJ77" s="615"/>
      <c r="AVK77" s="1420"/>
      <c r="AVL77" s="1420"/>
      <c r="AVM77" s="1420"/>
      <c r="AVN77" s="868"/>
      <c r="AVO77" s="615"/>
      <c r="AVP77" s="615"/>
      <c r="AVQ77" s="615"/>
      <c r="AVR77" s="869"/>
      <c r="AVS77" s="615"/>
      <c r="AVT77" s="615"/>
      <c r="AVU77" s="615"/>
      <c r="AVV77" s="615"/>
      <c r="AVW77" s="615"/>
      <c r="AVX77" s="615"/>
      <c r="AVY77" s="615"/>
      <c r="AVZ77" s="615"/>
      <c r="AWA77" s="615"/>
      <c r="AWB77" s="1420"/>
      <c r="AWC77" s="1420"/>
      <c r="AWD77" s="1420"/>
      <c r="AWE77" s="868"/>
      <c r="AWF77" s="615"/>
      <c r="AWG77" s="615"/>
      <c r="AWH77" s="615"/>
      <c r="AWI77" s="869"/>
      <c r="AWJ77" s="615"/>
      <c r="AWK77" s="615"/>
      <c r="AWL77" s="615"/>
      <c r="AWM77" s="615"/>
      <c r="AWN77" s="615"/>
      <c r="AWO77" s="615"/>
      <c r="AWP77" s="615"/>
      <c r="AWQ77" s="615"/>
      <c r="AWR77" s="615"/>
      <c r="AWS77" s="1420"/>
      <c r="AWT77" s="1420"/>
      <c r="AWU77" s="1420"/>
      <c r="AWV77" s="868"/>
      <c r="AWW77" s="615"/>
      <c r="AWX77" s="615"/>
      <c r="AWY77" s="615"/>
      <c r="AWZ77" s="869"/>
      <c r="AXA77" s="615"/>
      <c r="AXB77" s="615"/>
      <c r="AXC77" s="615"/>
      <c r="AXD77" s="615"/>
      <c r="AXE77" s="615"/>
      <c r="AXF77" s="615"/>
      <c r="AXG77" s="615"/>
      <c r="AXH77" s="615"/>
      <c r="AXI77" s="615"/>
      <c r="AXJ77" s="1420"/>
      <c r="AXK77" s="1420"/>
      <c r="AXL77" s="1420"/>
      <c r="AXM77" s="868"/>
      <c r="AXN77" s="615"/>
      <c r="AXO77" s="615"/>
      <c r="AXP77" s="615"/>
      <c r="AXQ77" s="869"/>
      <c r="AXR77" s="615"/>
      <c r="AXS77" s="615"/>
      <c r="AXT77" s="615"/>
      <c r="AXU77" s="615"/>
      <c r="AXV77" s="615"/>
      <c r="AXW77" s="615"/>
      <c r="AXX77" s="615"/>
      <c r="AXY77" s="615"/>
      <c r="AXZ77" s="615"/>
      <c r="AYA77" s="1420"/>
      <c r="AYB77" s="1420"/>
      <c r="AYC77" s="1420"/>
      <c r="AYD77" s="868"/>
      <c r="AYE77" s="615"/>
      <c r="AYF77" s="615"/>
      <c r="AYG77" s="615"/>
      <c r="AYH77" s="869"/>
      <c r="AYI77" s="615"/>
      <c r="AYJ77" s="615"/>
      <c r="AYK77" s="615"/>
      <c r="AYL77" s="615"/>
      <c r="AYM77" s="615"/>
      <c r="AYN77" s="615"/>
      <c r="AYO77" s="615"/>
      <c r="AYP77" s="615"/>
      <c r="AYQ77" s="615"/>
      <c r="AYR77" s="1420"/>
      <c r="AYS77" s="1420"/>
      <c r="AYT77" s="1420"/>
      <c r="AYU77" s="868"/>
      <c r="AYV77" s="615"/>
      <c r="AYW77" s="615"/>
      <c r="AYX77" s="615"/>
      <c r="AYY77" s="869"/>
      <c r="AYZ77" s="615"/>
      <c r="AZA77" s="615"/>
      <c r="AZB77" s="615"/>
      <c r="AZC77" s="615"/>
      <c r="AZD77" s="615"/>
      <c r="AZE77" s="615"/>
      <c r="AZF77" s="615"/>
      <c r="AZG77" s="615"/>
      <c r="AZH77" s="615"/>
      <c r="AZI77" s="1420"/>
      <c r="AZJ77" s="1420"/>
      <c r="AZK77" s="1420"/>
      <c r="AZL77" s="868"/>
      <c r="AZM77" s="615"/>
      <c r="AZN77" s="615"/>
      <c r="AZO77" s="615"/>
      <c r="AZP77" s="869"/>
      <c r="AZQ77" s="615"/>
      <c r="AZR77" s="615"/>
      <c r="AZS77" s="615"/>
      <c r="AZT77" s="615"/>
      <c r="AZU77" s="615"/>
      <c r="AZV77" s="615"/>
      <c r="AZW77" s="615"/>
      <c r="AZX77" s="615"/>
      <c r="AZY77" s="615"/>
      <c r="AZZ77" s="1420"/>
      <c r="BAA77" s="1420"/>
      <c r="BAB77" s="1420"/>
      <c r="BAC77" s="868"/>
      <c r="BAD77" s="615"/>
      <c r="BAE77" s="615"/>
      <c r="BAF77" s="615"/>
      <c r="BAG77" s="869"/>
      <c r="BAH77" s="615"/>
      <c r="BAI77" s="615"/>
      <c r="BAJ77" s="615"/>
      <c r="BAK77" s="615"/>
      <c r="BAL77" s="615"/>
      <c r="BAM77" s="615"/>
      <c r="BAN77" s="615"/>
      <c r="BAO77" s="615"/>
      <c r="BAP77" s="615"/>
      <c r="BAQ77" s="1420"/>
      <c r="BAR77" s="1420"/>
      <c r="BAS77" s="1420"/>
      <c r="BAT77" s="868"/>
      <c r="BAU77" s="615"/>
      <c r="BAV77" s="615"/>
      <c r="BAW77" s="615"/>
      <c r="BAX77" s="869"/>
      <c r="BAY77" s="615"/>
      <c r="BAZ77" s="615"/>
      <c r="BBA77" s="615"/>
      <c r="BBB77" s="615"/>
      <c r="BBC77" s="615"/>
      <c r="BBD77" s="615"/>
      <c r="BBE77" s="615"/>
      <c r="BBF77" s="615"/>
      <c r="BBG77" s="615"/>
      <c r="BBH77" s="1420"/>
      <c r="BBI77" s="1420"/>
      <c r="BBJ77" s="1420"/>
      <c r="BBK77" s="868"/>
      <c r="BBL77" s="615"/>
      <c r="BBM77" s="615"/>
      <c r="BBN77" s="615"/>
      <c r="BBO77" s="869"/>
      <c r="BBP77" s="615"/>
      <c r="BBQ77" s="615"/>
      <c r="BBR77" s="615"/>
      <c r="BBS77" s="615"/>
      <c r="BBT77" s="615"/>
      <c r="BBU77" s="615"/>
      <c r="BBV77" s="615"/>
      <c r="BBW77" s="615"/>
      <c r="BBX77" s="615"/>
      <c r="BBY77" s="1420"/>
      <c r="BBZ77" s="1420"/>
      <c r="BCA77" s="1420"/>
      <c r="BCB77" s="868"/>
      <c r="BCC77" s="615"/>
      <c r="BCD77" s="615"/>
      <c r="BCE77" s="615"/>
      <c r="BCF77" s="869"/>
      <c r="BCG77" s="615"/>
      <c r="BCH77" s="615"/>
      <c r="BCI77" s="615"/>
      <c r="BCJ77" s="615"/>
      <c r="BCK77" s="615"/>
      <c r="BCL77" s="615"/>
      <c r="BCM77" s="615"/>
      <c r="BCN77" s="615"/>
      <c r="BCO77" s="615"/>
      <c r="BCP77" s="1420"/>
      <c r="BCQ77" s="1420"/>
      <c r="BCR77" s="1420"/>
      <c r="BCS77" s="868"/>
      <c r="BCT77" s="615"/>
      <c r="BCU77" s="615"/>
      <c r="BCV77" s="615"/>
      <c r="BCW77" s="869"/>
      <c r="BCX77" s="615"/>
      <c r="BCY77" s="615"/>
      <c r="BCZ77" s="615"/>
      <c r="BDA77" s="615"/>
      <c r="BDB77" s="615"/>
      <c r="BDC77" s="615"/>
      <c r="BDD77" s="615"/>
      <c r="BDE77" s="615"/>
      <c r="BDF77" s="615"/>
      <c r="BDG77" s="1420"/>
      <c r="BDH77" s="1420"/>
      <c r="BDI77" s="1420"/>
      <c r="BDJ77" s="868"/>
      <c r="BDK77" s="615"/>
      <c r="BDL77" s="615"/>
      <c r="BDM77" s="615"/>
      <c r="BDN77" s="869"/>
      <c r="BDO77" s="615"/>
      <c r="BDP77" s="615"/>
      <c r="BDQ77" s="615"/>
      <c r="BDR77" s="615"/>
      <c r="BDS77" s="615"/>
      <c r="BDT77" s="615"/>
      <c r="BDU77" s="615"/>
      <c r="BDV77" s="615"/>
      <c r="BDW77" s="615"/>
      <c r="BDX77" s="1420"/>
      <c r="BDY77" s="1420"/>
      <c r="BDZ77" s="1420"/>
      <c r="BEA77" s="868"/>
      <c r="BEB77" s="615"/>
      <c r="BEC77" s="615"/>
      <c r="BED77" s="615"/>
      <c r="BEE77" s="869"/>
      <c r="BEF77" s="615"/>
      <c r="BEG77" s="615"/>
      <c r="BEH77" s="615"/>
      <c r="BEI77" s="615"/>
      <c r="BEJ77" s="615"/>
      <c r="BEK77" s="615"/>
      <c r="BEL77" s="615"/>
      <c r="BEM77" s="615"/>
      <c r="BEN77" s="615"/>
      <c r="BEO77" s="1420"/>
      <c r="BEP77" s="1420"/>
      <c r="BEQ77" s="1420"/>
      <c r="BER77" s="868"/>
      <c r="BES77" s="615"/>
      <c r="BET77" s="615"/>
      <c r="BEU77" s="615"/>
      <c r="BEV77" s="869"/>
      <c r="BEW77" s="615"/>
      <c r="BEX77" s="615"/>
      <c r="BEY77" s="615"/>
      <c r="BEZ77" s="615"/>
      <c r="BFA77" s="615"/>
      <c r="BFB77" s="615"/>
      <c r="BFC77" s="615"/>
      <c r="BFD77" s="615"/>
      <c r="BFE77" s="615"/>
      <c r="BFF77" s="1420"/>
      <c r="BFG77" s="1420"/>
      <c r="BFH77" s="1420"/>
      <c r="BFI77" s="868"/>
      <c r="BFJ77" s="615"/>
      <c r="BFK77" s="615"/>
      <c r="BFL77" s="615"/>
      <c r="BFM77" s="869"/>
      <c r="BFN77" s="615"/>
      <c r="BFO77" s="615"/>
      <c r="BFP77" s="615"/>
      <c r="BFQ77" s="615"/>
      <c r="BFR77" s="615"/>
      <c r="BFS77" s="615"/>
      <c r="BFT77" s="615"/>
      <c r="BFU77" s="615"/>
      <c r="BFV77" s="615"/>
      <c r="BFW77" s="1420"/>
      <c r="BFX77" s="1420"/>
      <c r="BFY77" s="1420"/>
      <c r="BFZ77" s="868"/>
      <c r="BGA77" s="615"/>
      <c r="BGB77" s="615"/>
      <c r="BGC77" s="615"/>
      <c r="BGD77" s="869"/>
      <c r="BGE77" s="615"/>
      <c r="BGF77" s="615"/>
      <c r="BGG77" s="615"/>
      <c r="BGH77" s="615"/>
      <c r="BGI77" s="615"/>
      <c r="BGJ77" s="615"/>
      <c r="BGK77" s="615"/>
      <c r="BGL77" s="615"/>
      <c r="BGM77" s="615"/>
      <c r="BGN77" s="1420"/>
      <c r="BGO77" s="1420"/>
      <c r="BGP77" s="1420"/>
      <c r="BGQ77" s="868"/>
      <c r="BGR77" s="615"/>
      <c r="BGS77" s="615"/>
      <c r="BGT77" s="615"/>
      <c r="BGU77" s="869"/>
      <c r="BGV77" s="615"/>
      <c r="BGW77" s="615"/>
      <c r="BGX77" s="615"/>
      <c r="BGY77" s="615"/>
      <c r="BGZ77" s="615"/>
      <c r="BHA77" s="615"/>
      <c r="BHB77" s="615"/>
      <c r="BHC77" s="615"/>
      <c r="BHD77" s="615"/>
      <c r="BHE77" s="1420"/>
      <c r="BHF77" s="1420"/>
      <c r="BHG77" s="1420"/>
      <c r="BHH77" s="868"/>
      <c r="BHI77" s="615"/>
      <c r="BHJ77" s="615"/>
      <c r="BHK77" s="615"/>
      <c r="BHL77" s="869"/>
      <c r="BHM77" s="615"/>
      <c r="BHN77" s="615"/>
      <c r="BHO77" s="615"/>
      <c r="BHP77" s="615"/>
      <c r="BHQ77" s="615"/>
      <c r="BHR77" s="615"/>
      <c r="BHS77" s="615"/>
      <c r="BHT77" s="615"/>
      <c r="BHU77" s="615"/>
      <c r="BHV77" s="1420"/>
      <c r="BHW77" s="1420"/>
      <c r="BHX77" s="1420"/>
      <c r="BHY77" s="868"/>
      <c r="BHZ77" s="615"/>
      <c r="BIA77" s="615"/>
      <c r="BIB77" s="615"/>
      <c r="BIC77" s="869"/>
      <c r="BID77" s="615"/>
      <c r="BIE77" s="615"/>
      <c r="BIF77" s="615"/>
      <c r="BIG77" s="615"/>
      <c r="BIH77" s="615"/>
      <c r="BII77" s="615"/>
      <c r="BIJ77" s="615"/>
      <c r="BIK77" s="615"/>
      <c r="BIL77" s="615"/>
      <c r="BIM77" s="1420"/>
      <c r="BIN77" s="1420"/>
      <c r="BIO77" s="1420"/>
      <c r="BIP77" s="868"/>
      <c r="BIQ77" s="615"/>
      <c r="BIR77" s="615"/>
      <c r="BIS77" s="615"/>
      <c r="BIT77" s="869"/>
      <c r="BIU77" s="615"/>
      <c r="BIV77" s="615"/>
      <c r="BIW77" s="615"/>
      <c r="BIX77" s="615"/>
      <c r="BIY77" s="615"/>
      <c r="BIZ77" s="615"/>
      <c r="BJA77" s="615"/>
      <c r="BJB77" s="615"/>
      <c r="BJC77" s="615"/>
      <c r="BJD77" s="1420"/>
      <c r="BJE77" s="1420"/>
      <c r="BJF77" s="1420"/>
      <c r="BJG77" s="868"/>
      <c r="BJH77" s="615"/>
      <c r="BJI77" s="615"/>
      <c r="BJJ77" s="615"/>
      <c r="BJK77" s="869"/>
      <c r="BJL77" s="615"/>
      <c r="BJM77" s="615"/>
      <c r="BJN77" s="615"/>
      <c r="BJO77" s="615"/>
      <c r="BJP77" s="615"/>
      <c r="BJQ77" s="615"/>
      <c r="BJR77" s="615"/>
      <c r="BJS77" s="615"/>
      <c r="BJT77" s="615"/>
      <c r="BJU77" s="1420"/>
      <c r="BJV77" s="1420"/>
      <c r="BJW77" s="1420"/>
      <c r="BJX77" s="868"/>
      <c r="BJY77" s="615"/>
      <c r="BJZ77" s="615"/>
      <c r="BKA77" s="615"/>
      <c r="BKB77" s="869"/>
      <c r="BKC77" s="615"/>
      <c r="BKD77" s="615"/>
      <c r="BKE77" s="615"/>
      <c r="BKF77" s="615"/>
      <c r="BKG77" s="615"/>
      <c r="BKH77" s="615"/>
      <c r="BKI77" s="615"/>
      <c r="BKJ77" s="615"/>
      <c r="BKK77" s="615"/>
      <c r="BKL77" s="1420"/>
      <c r="BKM77" s="1420"/>
      <c r="BKN77" s="1420"/>
      <c r="BKO77" s="868"/>
      <c r="BKP77" s="615"/>
      <c r="BKQ77" s="615"/>
      <c r="BKR77" s="615"/>
      <c r="BKS77" s="869"/>
      <c r="BKT77" s="615"/>
      <c r="BKU77" s="615"/>
      <c r="BKV77" s="615"/>
      <c r="BKW77" s="615"/>
      <c r="BKX77" s="615"/>
      <c r="BKY77" s="615"/>
      <c r="BKZ77" s="615"/>
      <c r="BLA77" s="615"/>
      <c r="BLB77" s="615"/>
      <c r="BLC77" s="1420"/>
      <c r="BLD77" s="1420"/>
      <c r="BLE77" s="1420"/>
      <c r="BLF77" s="868"/>
      <c r="BLG77" s="615"/>
      <c r="BLH77" s="615"/>
      <c r="BLI77" s="615"/>
      <c r="BLJ77" s="869"/>
      <c r="BLK77" s="615"/>
      <c r="BLL77" s="615"/>
      <c r="BLM77" s="615"/>
      <c r="BLN77" s="615"/>
      <c r="BLO77" s="615"/>
      <c r="BLP77" s="615"/>
      <c r="BLQ77" s="615"/>
      <c r="BLR77" s="615"/>
      <c r="BLS77" s="615"/>
      <c r="BLT77" s="1420"/>
      <c r="BLU77" s="1420"/>
      <c r="BLV77" s="1420"/>
      <c r="BLW77" s="868"/>
      <c r="BLX77" s="615"/>
      <c r="BLY77" s="615"/>
      <c r="BLZ77" s="615"/>
      <c r="BMA77" s="869"/>
      <c r="BMB77" s="615"/>
      <c r="BMC77" s="615"/>
      <c r="BMD77" s="615"/>
      <c r="BME77" s="615"/>
      <c r="BMF77" s="615"/>
      <c r="BMG77" s="615"/>
      <c r="BMH77" s="615"/>
      <c r="BMI77" s="615"/>
      <c r="BMJ77" s="615"/>
      <c r="BMK77" s="1420"/>
      <c r="BML77" s="1420"/>
      <c r="BMM77" s="1420"/>
      <c r="BMN77" s="868"/>
      <c r="BMO77" s="615"/>
      <c r="BMP77" s="615"/>
      <c r="BMQ77" s="615"/>
      <c r="BMR77" s="869"/>
      <c r="BMS77" s="615"/>
      <c r="BMT77" s="615"/>
      <c r="BMU77" s="615"/>
      <c r="BMV77" s="615"/>
      <c r="BMW77" s="615"/>
      <c r="BMX77" s="615"/>
      <c r="BMY77" s="615"/>
      <c r="BMZ77" s="615"/>
      <c r="BNA77" s="615"/>
      <c r="BNB77" s="1420"/>
      <c r="BNC77" s="1420"/>
      <c r="BND77" s="1420"/>
      <c r="BNE77" s="868"/>
      <c r="BNF77" s="615"/>
      <c r="BNG77" s="615"/>
      <c r="BNH77" s="615"/>
      <c r="BNI77" s="869"/>
      <c r="BNJ77" s="615"/>
      <c r="BNK77" s="615"/>
      <c r="BNL77" s="615"/>
      <c r="BNM77" s="615"/>
      <c r="BNN77" s="615"/>
      <c r="BNO77" s="615"/>
      <c r="BNP77" s="615"/>
      <c r="BNQ77" s="615"/>
      <c r="BNR77" s="615"/>
      <c r="BNS77" s="1420"/>
      <c r="BNT77" s="1420"/>
      <c r="BNU77" s="1420"/>
      <c r="BNV77" s="868"/>
      <c r="BNW77" s="615"/>
      <c r="BNX77" s="615"/>
      <c r="BNY77" s="615"/>
      <c r="BNZ77" s="869"/>
      <c r="BOA77" s="615"/>
      <c r="BOB77" s="615"/>
      <c r="BOC77" s="615"/>
      <c r="BOD77" s="615"/>
      <c r="BOE77" s="615"/>
      <c r="BOF77" s="615"/>
      <c r="BOG77" s="615"/>
      <c r="BOH77" s="615"/>
      <c r="BOI77" s="615"/>
      <c r="BOJ77" s="1420"/>
      <c r="BOK77" s="1420"/>
      <c r="BOL77" s="1420"/>
      <c r="BOM77" s="868"/>
      <c r="BON77" s="615"/>
      <c r="BOO77" s="615"/>
      <c r="BOP77" s="615"/>
      <c r="BOQ77" s="869"/>
      <c r="BOR77" s="615"/>
      <c r="BOS77" s="615"/>
      <c r="BOT77" s="615"/>
      <c r="BOU77" s="615"/>
      <c r="BOV77" s="615"/>
      <c r="BOW77" s="615"/>
      <c r="BOX77" s="615"/>
      <c r="BOY77" s="615"/>
      <c r="BOZ77" s="615"/>
      <c r="BPA77" s="1420"/>
      <c r="BPB77" s="1420"/>
      <c r="BPC77" s="1420"/>
      <c r="BPD77" s="868"/>
      <c r="BPE77" s="615"/>
      <c r="BPF77" s="615"/>
      <c r="BPG77" s="615"/>
      <c r="BPH77" s="869"/>
      <c r="BPI77" s="615"/>
      <c r="BPJ77" s="615"/>
      <c r="BPK77" s="615"/>
      <c r="BPL77" s="615"/>
      <c r="BPM77" s="615"/>
      <c r="BPN77" s="615"/>
      <c r="BPO77" s="615"/>
      <c r="BPP77" s="615"/>
      <c r="BPQ77" s="615"/>
      <c r="BPR77" s="1420"/>
      <c r="BPS77" s="1420"/>
      <c r="BPT77" s="1420"/>
      <c r="BPU77" s="868"/>
      <c r="BPV77" s="615"/>
      <c r="BPW77" s="615"/>
      <c r="BPX77" s="615"/>
      <c r="BPY77" s="869"/>
      <c r="BPZ77" s="615"/>
      <c r="BQA77" s="615"/>
      <c r="BQB77" s="615"/>
      <c r="BQC77" s="615"/>
      <c r="BQD77" s="615"/>
      <c r="BQE77" s="615"/>
      <c r="BQF77" s="615"/>
      <c r="BQG77" s="615"/>
      <c r="BQH77" s="615"/>
      <c r="BQI77" s="1420"/>
      <c r="BQJ77" s="1420"/>
      <c r="BQK77" s="1420"/>
      <c r="BQL77" s="868"/>
      <c r="BQM77" s="615"/>
      <c r="BQN77" s="615"/>
      <c r="BQO77" s="615"/>
      <c r="BQP77" s="869"/>
      <c r="BQQ77" s="615"/>
      <c r="BQR77" s="615"/>
      <c r="BQS77" s="615"/>
      <c r="BQT77" s="615"/>
      <c r="BQU77" s="615"/>
      <c r="BQV77" s="615"/>
      <c r="BQW77" s="615"/>
      <c r="BQX77" s="615"/>
      <c r="BQY77" s="615"/>
      <c r="BQZ77" s="1420"/>
      <c r="BRA77" s="1420"/>
      <c r="BRB77" s="1420"/>
      <c r="BRC77" s="868"/>
      <c r="BRD77" s="615"/>
      <c r="BRE77" s="615"/>
      <c r="BRF77" s="615"/>
      <c r="BRG77" s="869"/>
      <c r="BRH77" s="615"/>
      <c r="BRI77" s="615"/>
      <c r="BRJ77" s="615"/>
      <c r="BRK77" s="615"/>
      <c r="BRL77" s="615"/>
      <c r="BRM77" s="615"/>
      <c r="BRN77" s="615"/>
      <c r="BRO77" s="615"/>
      <c r="BRP77" s="615"/>
      <c r="BRQ77" s="1420"/>
      <c r="BRR77" s="1420"/>
      <c r="BRS77" s="1420"/>
      <c r="BRT77" s="868"/>
      <c r="BRU77" s="615"/>
      <c r="BRV77" s="615"/>
      <c r="BRW77" s="615"/>
      <c r="BRX77" s="869"/>
      <c r="BRY77" s="615"/>
      <c r="BRZ77" s="615"/>
      <c r="BSA77" s="615"/>
      <c r="BSB77" s="615"/>
      <c r="BSC77" s="615"/>
      <c r="BSD77" s="615"/>
      <c r="BSE77" s="615"/>
      <c r="BSF77" s="615"/>
      <c r="BSG77" s="615"/>
      <c r="BSH77" s="1420"/>
      <c r="BSI77" s="1420"/>
      <c r="BSJ77" s="1420"/>
      <c r="BSK77" s="868"/>
      <c r="BSL77" s="615"/>
      <c r="BSM77" s="615"/>
      <c r="BSN77" s="615"/>
      <c r="BSO77" s="869"/>
      <c r="BSP77" s="615"/>
      <c r="BSQ77" s="615"/>
      <c r="BSR77" s="615"/>
      <c r="BSS77" s="615"/>
      <c r="BST77" s="615"/>
      <c r="BSU77" s="615"/>
      <c r="BSV77" s="615"/>
      <c r="BSW77" s="615"/>
      <c r="BSX77" s="615"/>
      <c r="BSY77" s="1420"/>
      <c r="BSZ77" s="1420"/>
      <c r="BTA77" s="1420"/>
      <c r="BTB77" s="868"/>
      <c r="BTC77" s="615"/>
      <c r="BTD77" s="615"/>
      <c r="BTE77" s="615"/>
      <c r="BTF77" s="869"/>
      <c r="BTG77" s="615"/>
      <c r="BTH77" s="615"/>
      <c r="BTI77" s="615"/>
      <c r="BTJ77" s="615"/>
      <c r="BTK77" s="615"/>
      <c r="BTL77" s="615"/>
      <c r="BTM77" s="615"/>
      <c r="BTN77" s="615"/>
      <c r="BTO77" s="615"/>
      <c r="BTP77" s="1420"/>
      <c r="BTQ77" s="1420"/>
      <c r="BTR77" s="1420"/>
      <c r="BTS77" s="868"/>
      <c r="BTT77" s="615"/>
      <c r="BTU77" s="615"/>
      <c r="BTV77" s="615"/>
      <c r="BTW77" s="869"/>
      <c r="BTX77" s="615"/>
      <c r="BTY77" s="615"/>
      <c r="BTZ77" s="615"/>
      <c r="BUA77" s="615"/>
      <c r="BUB77" s="615"/>
      <c r="BUC77" s="615"/>
      <c r="BUD77" s="615"/>
      <c r="BUE77" s="615"/>
      <c r="BUF77" s="615"/>
      <c r="BUG77" s="1420"/>
      <c r="BUH77" s="1420"/>
      <c r="BUI77" s="1420"/>
      <c r="BUJ77" s="868"/>
      <c r="BUK77" s="615"/>
      <c r="BUL77" s="615"/>
      <c r="BUM77" s="615"/>
      <c r="BUN77" s="869"/>
      <c r="BUO77" s="615"/>
      <c r="BUP77" s="615"/>
      <c r="BUQ77" s="615"/>
      <c r="BUR77" s="615"/>
      <c r="BUS77" s="615"/>
      <c r="BUT77" s="615"/>
      <c r="BUU77" s="615"/>
      <c r="BUV77" s="615"/>
      <c r="BUW77" s="615"/>
      <c r="BUX77" s="1420"/>
      <c r="BUY77" s="1420"/>
      <c r="BUZ77" s="1420"/>
      <c r="BVA77" s="868"/>
      <c r="BVB77" s="615"/>
      <c r="BVC77" s="615"/>
      <c r="BVD77" s="615"/>
      <c r="BVE77" s="869"/>
      <c r="BVF77" s="615"/>
      <c r="BVG77" s="615"/>
      <c r="BVH77" s="615"/>
      <c r="BVI77" s="615"/>
      <c r="BVJ77" s="615"/>
      <c r="BVK77" s="615"/>
      <c r="BVL77" s="615"/>
      <c r="BVM77" s="615"/>
      <c r="BVN77" s="615"/>
      <c r="BVO77" s="1420"/>
      <c r="BVP77" s="1420"/>
      <c r="BVQ77" s="1420"/>
      <c r="BVR77" s="868"/>
      <c r="BVS77" s="615"/>
      <c r="BVT77" s="615"/>
      <c r="BVU77" s="615"/>
      <c r="BVV77" s="869"/>
      <c r="BVW77" s="615"/>
      <c r="BVX77" s="615"/>
      <c r="BVY77" s="615"/>
      <c r="BVZ77" s="615"/>
      <c r="BWA77" s="615"/>
      <c r="BWB77" s="615"/>
      <c r="BWC77" s="615"/>
      <c r="BWD77" s="615"/>
      <c r="BWE77" s="615"/>
      <c r="BWF77" s="1420"/>
      <c r="BWG77" s="1420"/>
      <c r="BWH77" s="1420"/>
      <c r="BWI77" s="868"/>
      <c r="BWJ77" s="615"/>
      <c r="BWK77" s="615"/>
      <c r="BWL77" s="615"/>
      <c r="BWM77" s="869"/>
      <c r="BWN77" s="615"/>
      <c r="BWO77" s="615"/>
      <c r="BWP77" s="615"/>
      <c r="BWQ77" s="615"/>
      <c r="BWR77" s="615"/>
      <c r="BWS77" s="615"/>
      <c r="BWT77" s="615"/>
      <c r="BWU77" s="615"/>
      <c r="BWV77" s="615"/>
      <c r="BWW77" s="1420"/>
      <c r="BWX77" s="1420"/>
      <c r="BWY77" s="1420"/>
      <c r="BWZ77" s="868"/>
      <c r="BXA77" s="615"/>
      <c r="BXB77" s="615"/>
      <c r="BXC77" s="615"/>
      <c r="BXD77" s="869"/>
      <c r="BXE77" s="615"/>
      <c r="BXF77" s="615"/>
      <c r="BXG77" s="615"/>
      <c r="BXH77" s="615"/>
      <c r="BXI77" s="615"/>
      <c r="BXJ77" s="615"/>
      <c r="BXK77" s="615"/>
      <c r="BXL77" s="615"/>
      <c r="BXM77" s="615"/>
      <c r="BXN77" s="1420"/>
      <c r="BXO77" s="1420"/>
      <c r="BXP77" s="1420"/>
      <c r="BXQ77" s="868"/>
      <c r="BXR77" s="615"/>
      <c r="BXS77" s="615"/>
      <c r="BXT77" s="615"/>
      <c r="BXU77" s="869"/>
      <c r="BXV77" s="615"/>
      <c r="BXW77" s="615"/>
      <c r="BXX77" s="615"/>
      <c r="BXY77" s="615"/>
      <c r="BXZ77" s="615"/>
      <c r="BYA77" s="615"/>
      <c r="BYB77" s="615"/>
      <c r="BYC77" s="615"/>
      <c r="BYD77" s="615"/>
      <c r="BYE77" s="1420"/>
      <c r="BYF77" s="1420"/>
      <c r="BYG77" s="1420"/>
      <c r="BYH77" s="868"/>
      <c r="BYI77" s="615"/>
      <c r="BYJ77" s="615"/>
      <c r="BYK77" s="615"/>
      <c r="BYL77" s="869"/>
      <c r="BYM77" s="615"/>
      <c r="BYN77" s="615"/>
      <c r="BYO77" s="615"/>
      <c r="BYP77" s="615"/>
      <c r="BYQ77" s="615"/>
      <c r="BYR77" s="615"/>
      <c r="BYS77" s="615"/>
      <c r="BYT77" s="615"/>
      <c r="BYU77" s="615"/>
      <c r="BYV77" s="1420"/>
      <c r="BYW77" s="1420"/>
      <c r="BYX77" s="1420"/>
      <c r="BYY77" s="868"/>
      <c r="BYZ77" s="615"/>
      <c r="BZA77" s="615"/>
      <c r="BZB77" s="615"/>
      <c r="BZC77" s="869"/>
      <c r="BZD77" s="615"/>
      <c r="BZE77" s="615"/>
      <c r="BZF77" s="615"/>
      <c r="BZG77" s="615"/>
      <c r="BZH77" s="615"/>
      <c r="BZI77" s="615"/>
      <c r="BZJ77" s="615"/>
      <c r="BZK77" s="615"/>
      <c r="BZL77" s="615"/>
      <c r="BZM77" s="1420"/>
      <c r="BZN77" s="1420"/>
      <c r="BZO77" s="1420"/>
      <c r="BZP77" s="868"/>
      <c r="BZQ77" s="615"/>
      <c r="BZR77" s="615"/>
      <c r="BZS77" s="615"/>
      <c r="BZT77" s="869"/>
      <c r="BZU77" s="615"/>
      <c r="BZV77" s="615"/>
      <c r="BZW77" s="615"/>
      <c r="BZX77" s="615"/>
      <c r="BZY77" s="615"/>
      <c r="BZZ77" s="615"/>
      <c r="CAA77" s="615"/>
      <c r="CAB77" s="615"/>
      <c r="CAC77" s="615"/>
      <c r="CAD77" s="1420"/>
      <c r="CAE77" s="1420"/>
      <c r="CAF77" s="1420"/>
      <c r="CAG77" s="868"/>
      <c r="CAH77" s="615"/>
      <c r="CAI77" s="615"/>
      <c r="CAJ77" s="615"/>
      <c r="CAK77" s="869"/>
      <c r="CAL77" s="615"/>
      <c r="CAM77" s="615"/>
      <c r="CAN77" s="615"/>
      <c r="CAO77" s="615"/>
      <c r="CAP77" s="615"/>
      <c r="CAQ77" s="615"/>
      <c r="CAR77" s="615"/>
      <c r="CAS77" s="615"/>
      <c r="CAT77" s="615"/>
      <c r="CAU77" s="1420"/>
      <c r="CAV77" s="1420"/>
      <c r="CAW77" s="1420"/>
      <c r="CAX77" s="868"/>
      <c r="CAY77" s="615"/>
      <c r="CAZ77" s="615"/>
      <c r="CBA77" s="615"/>
      <c r="CBB77" s="869"/>
      <c r="CBC77" s="615"/>
      <c r="CBD77" s="615"/>
      <c r="CBE77" s="615"/>
      <c r="CBF77" s="615"/>
      <c r="CBG77" s="615"/>
      <c r="CBH77" s="615"/>
      <c r="CBI77" s="615"/>
      <c r="CBJ77" s="615"/>
      <c r="CBK77" s="615"/>
      <c r="CBL77" s="1420"/>
      <c r="CBM77" s="1420"/>
      <c r="CBN77" s="1420"/>
      <c r="CBO77" s="868"/>
      <c r="CBP77" s="615"/>
      <c r="CBQ77" s="615"/>
      <c r="CBR77" s="615"/>
      <c r="CBS77" s="869"/>
      <c r="CBT77" s="615"/>
      <c r="CBU77" s="615"/>
      <c r="CBV77" s="615"/>
      <c r="CBW77" s="615"/>
      <c r="CBX77" s="615"/>
      <c r="CBY77" s="615"/>
      <c r="CBZ77" s="615"/>
      <c r="CCA77" s="615"/>
      <c r="CCB77" s="615"/>
      <c r="CCC77" s="1420"/>
      <c r="CCD77" s="1420"/>
      <c r="CCE77" s="1420"/>
      <c r="CCF77" s="868"/>
      <c r="CCG77" s="615"/>
      <c r="CCH77" s="615"/>
      <c r="CCI77" s="615"/>
      <c r="CCJ77" s="869"/>
      <c r="CCK77" s="615"/>
      <c r="CCL77" s="615"/>
      <c r="CCM77" s="615"/>
      <c r="CCN77" s="615"/>
      <c r="CCO77" s="615"/>
      <c r="CCP77" s="615"/>
      <c r="CCQ77" s="615"/>
      <c r="CCR77" s="615"/>
      <c r="CCS77" s="615"/>
      <c r="CCT77" s="1420"/>
      <c r="CCU77" s="1420"/>
      <c r="CCV77" s="1420"/>
      <c r="CCW77" s="868"/>
      <c r="CCX77" s="615"/>
      <c r="CCY77" s="615"/>
      <c r="CCZ77" s="615"/>
      <c r="CDA77" s="869"/>
      <c r="CDB77" s="615"/>
      <c r="CDC77" s="615"/>
      <c r="CDD77" s="615"/>
      <c r="CDE77" s="615"/>
      <c r="CDF77" s="615"/>
      <c r="CDG77" s="615"/>
      <c r="CDH77" s="615"/>
      <c r="CDI77" s="615"/>
      <c r="CDJ77" s="615"/>
      <c r="CDK77" s="1420"/>
      <c r="CDL77" s="1420"/>
      <c r="CDM77" s="1420"/>
      <c r="CDN77" s="868"/>
      <c r="CDO77" s="615"/>
      <c r="CDP77" s="615"/>
      <c r="CDQ77" s="615"/>
      <c r="CDR77" s="869"/>
      <c r="CDS77" s="615"/>
      <c r="CDT77" s="615"/>
      <c r="CDU77" s="615"/>
      <c r="CDV77" s="615"/>
      <c r="CDW77" s="615"/>
      <c r="CDX77" s="615"/>
      <c r="CDY77" s="615"/>
      <c r="CDZ77" s="615"/>
      <c r="CEA77" s="615"/>
      <c r="CEB77" s="1420"/>
      <c r="CEC77" s="1420"/>
      <c r="CED77" s="1420"/>
      <c r="CEE77" s="868"/>
      <c r="CEF77" s="615"/>
      <c r="CEG77" s="615"/>
      <c r="CEH77" s="615"/>
      <c r="CEI77" s="869"/>
      <c r="CEJ77" s="615"/>
      <c r="CEK77" s="615"/>
      <c r="CEL77" s="615"/>
      <c r="CEM77" s="615"/>
      <c r="CEN77" s="615"/>
      <c r="CEO77" s="615"/>
      <c r="CEP77" s="615"/>
      <c r="CEQ77" s="615"/>
      <c r="CER77" s="615"/>
      <c r="CES77" s="1420"/>
      <c r="CET77" s="1420"/>
      <c r="CEU77" s="1420"/>
      <c r="CEV77" s="868"/>
      <c r="CEW77" s="615"/>
      <c r="CEX77" s="615"/>
      <c r="CEY77" s="615"/>
      <c r="CEZ77" s="869"/>
      <c r="CFA77" s="615"/>
      <c r="CFB77" s="615"/>
      <c r="CFC77" s="615"/>
      <c r="CFD77" s="615"/>
      <c r="CFE77" s="615"/>
      <c r="CFF77" s="615"/>
      <c r="CFG77" s="615"/>
      <c r="CFH77" s="615"/>
      <c r="CFI77" s="615"/>
      <c r="CFJ77" s="1420"/>
      <c r="CFK77" s="1420"/>
      <c r="CFL77" s="1420"/>
      <c r="CFM77" s="868"/>
      <c r="CFN77" s="615"/>
      <c r="CFO77" s="615"/>
      <c r="CFP77" s="615"/>
      <c r="CFQ77" s="869"/>
      <c r="CFR77" s="615"/>
      <c r="CFS77" s="615"/>
      <c r="CFT77" s="615"/>
      <c r="CFU77" s="615"/>
      <c r="CFV77" s="615"/>
      <c r="CFW77" s="615"/>
      <c r="CFX77" s="615"/>
      <c r="CFY77" s="615"/>
      <c r="CFZ77" s="615"/>
      <c r="CGA77" s="1420"/>
      <c r="CGB77" s="1420"/>
      <c r="CGC77" s="1420"/>
      <c r="CGD77" s="868"/>
      <c r="CGE77" s="615"/>
      <c r="CGF77" s="615"/>
      <c r="CGG77" s="615"/>
      <c r="CGH77" s="869"/>
      <c r="CGI77" s="615"/>
      <c r="CGJ77" s="615"/>
      <c r="CGK77" s="615"/>
      <c r="CGL77" s="615"/>
      <c r="CGM77" s="615"/>
      <c r="CGN77" s="615"/>
      <c r="CGO77" s="615"/>
      <c r="CGP77" s="615"/>
      <c r="CGQ77" s="615"/>
      <c r="CGR77" s="1420"/>
      <c r="CGS77" s="1420"/>
      <c r="CGT77" s="1420"/>
      <c r="CGU77" s="868"/>
      <c r="CGV77" s="615"/>
      <c r="CGW77" s="615"/>
      <c r="CGX77" s="615"/>
      <c r="CGY77" s="869"/>
      <c r="CGZ77" s="615"/>
      <c r="CHA77" s="615"/>
      <c r="CHB77" s="615"/>
      <c r="CHC77" s="615"/>
      <c r="CHD77" s="615"/>
      <c r="CHE77" s="615"/>
      <c r="CHF77" s="615"/>
      <c r="CHG77" s="615"/>
      <c r="CHH77" s="615"/>
      <c r="CHI77" s="1420"/>
      <c r="CHJ77" s="1420"/>
      <c r="CHK77" s="1420"/>
      <c r="CHL77" s="868"/>
      <c r="CHM77" s="615"/>
      <c r="CHN77" s="615"/>
      <c r="CHO77" s="615"/>
      <c r="CHP77" s="869"/>
      <c r="CHQ77" s="615"/>
      <c r="CHR77" s="615"/>
      <c r="CHS77" s="615"/>
      <c r="CHT77" s="615"/>
      <c r="CHU77" s="615"/>
      <c r="CHV77" s="615"/>
      <c r="CHW77" s="615"/>
      <c r="CHX77" s="615"/>
      <c r="CHY77" s="615"/>
      <c r="CHZ77" s="1420"/>
      <c r="CIA77" s="1420"/>
      <c r="CIB77" s="1420"/>
      <c r="CIC77" s="868"/>
      <c r="CID77" s="615"/>
      <c r="CIE77" s="615"/>
      <c r="CIF77" s="615"/>
      <c r="CIG77" s="869"/>
      <c r="CIH77" s="615"/>
      <c r="CII77" s="615"/>
      <c r="CIJ77" s="615"/>
      <c r="CIK77" s="615"/>
      <c r="CIL77" s="615"/>
      <c r="CIM77" s="615"/>
      <c r="CIN77" s="615"/>
      <c r="CIO77" s="615"/>
      <c r="CIP77" s="615"/>
      <c r="CIQ77" s="1420"/>
      <c r="CIR77" s="1420"/>
      <c r="CIS77" s="1420"/>
      <c r="CIT77" s="868"/>
      <c r="CIU77" s="615"/>
      <c r="CIV77" s="615"/>
      <c r="CIW77" s="615"/>
      <c r="CIX77" s="869"/>
      <c r="CIY77" s="615"/>
      <c r="CIZ77" s="615"/>
      <c r="CJA77" s="615"/>
      <c r="CJB77" s="615"/>
      <c r="CJC77" s="615"/>
      <c r="CJD77" s="615"/>
      <c r="CJE77" s="615"/>
      <c r="CJF77" s="615"/>
      <c r="CJG77" s="615"/>
      <c r="CJH77" s="1420"/>
      <c r="CJI77" s="1420"/>
      <c r="CJJ77" s="1420"/>
      <c r="CJK77" s="868"/>
      <c r="CJL77" s="615"/>
      <c r="CJM77" s="615"/>
      <c r="CJN77" s="615"/>
      <c r="CJO77" s="869"/>
      <c r="CJP77" s="615"/>
      <c r="CJQ77" s="615"/>
      <c r="CJR77" s="615"/>
      <c r="CJS77" s="615"/>
      <c r="CJT77" s="615"/>
      <c r="CJU77" s="615"/>
      <c r="CJV77" s="615"/>
      <c r="CJW77" s="615"/>
      <c r="CJX77" s="615"/>
      <c r="CJY77" s="1420"/>
      <c r="CJZ77" s="1420"/>
      <c r="CKA77" s="1420"/>
      <c r="CKB77" s="868"/>
      <c r="CKC77" s="615"/>
      <c r="CKD77" s="615"/>
      <c r="CKE77" s="615"/>
      <c r="CKF77" s="869"/>
      <c r="CKG77" s="615"/>
      <c r="CKH77" s="615"/>
      <c r="CKI77" s="615"/>
      <c r="CKJ77" s="615"/>
      <c r="CKK77" s="615"/>
      <c r="CKL77" s="615"/>
      <c r="CKM77" s="615"/>
      <c r="CKN77" s="615"/>
      <c r="CKO77" s="615"/>
      <c r="CKP77" s="1420"/>
      <c r="CKQ77" s="1420"/>
      <c r="CKR77" s="1420"/>
      <c r="CKS77" s="868"/>
      <c r="CKT77" s="615"/>
      <c r="CKU77" s="615"/>
      <c r="CKV77" s="615"/>
      <c r="CKW77" s="869"/>
      <c r="CKX77" s="615"/>
      <c r="CKY77" s="615"/>
      <c r="CKZ77" s="615"/>
      <c r="CLA77" s="615"/>
      <c r="CLB77" s="615"/>
      <c r="CLC77" s="615"/>
      <c r="CLD77" s="615"/>
      <c r="CLE77" s="615"/>
      <c r="CLF77" s="615"/>
      <c r="CLG77" s="1420"/>
      <c r="CLH77" s="1420"/>
      <c r="CLI77" s="1420"/>
      <c r="CLJ77" s="868"/>
      <c r="CLK77" s="615"/>
      <c r="CLL77" s="615"/>
      <c r="CLM77" s="615"/>
      <c r="CLN77" s="869"/>
      <c r="CLO77" s="615"/>
      <c r="CLP77" s="615"/>
      <c r="CLQ77" s="615"/>
      <c r="CLR77" s="615"/>
      <c r="CLS77" s="615"/>
      <c r="CLT77" s="615"/>
      <c r="CLU77" s="615"/>
      <c r="CLV77" s="615"/>
      <c r="CLW77" s="615"/>
      <c r="CLX77" s="1420"/>
      <c r="CLY77" s="1420"/>
      <c r="CLZ77" s="1420"/>
      <c r="CMA77" s="868"/>
      <c r="CMB77" s="615"/>
      <c r="CMC77" s="615"/>
      <c r="CMD77" s="615"/>
      <c r="CME77" s="869"/>
      <c r="CMF77" s="615"/>
      <c r="CMG77" s="615"/>
      <c r="CMH77" s="615"/>
      <c r="CMI77" s="615"/>
      <c r="CMJ77" s="615"/>
      <c r="CMK77" s="615"/>
      <c r="CML77" s="615"/>
      <c r="CMM77" s="615"/>
      <c r="CMN77" s="615"/>
      <c r="CMO77" s="1420"/>
      <c r="CMP77" s="1420"/>
      <c r="CMQ77" s="1420"/>
      <c r="CMR77" s="868"/>
      <c r="CMS77" s="615"/>
      <c r="CMT77" s="615"/>
      <c r="CMU77" s="615"/>
      <c r="CMV77" s="869"/>
      <c r="CMW77" s="615"/>
      <c r="CMX77" s="615"/>
      <c r="CMY77" s="615"/>
      <c r="CMZ77" s="615"/>
      <c r="CNA77" s="615"/>
      <c r="CNB77" s="615"/>
      <c r="CNC77" s="615"/>
      <c r="CND77" s="615"/>
      <c r="CNE77" s="615"/>
      <c r="CNF77" s="1420"/>
      <c r="CNG77" s="1420"/>
      <c r="CNH77" s="1420"/>
      <c r="CNI77" s="868"/>
      <c r="CNJ77" s="615"/>
      <c r="CNK77" s="615"/>
      <c r="CNL77" s="615"/>
      <c r="CNM77" s="869"/>
      <c r="CNN77" s="615"/>
      <c r="CNO77" s="615"/>
      <c r="CNP77" s="615"/>
      <c r="CNQ77" s="615"/>
      <c r="CNR77" s="615"/>
      <c r="CNS77" s="615"/>
      <c r="CNT77" s="615"/>
      <c r="CNU77" s="615"/>
      <c r="CNV77" s="615"/>
      <c r="CNW77" s="1420"/>
      <c r="CNX77" s="1420"/>
      <c r="CNY77" s="1420"/>
      <c r="CNZ77" s="868"/>
      <c r="COA77" s="615"/>
      <c r="COB77" s="615"/>
      <c r="COC77" s="615"/>
      <c r="COD77" s="869"/>
      <c r="COE77" s="615"/>
      <c r="COF77" s="615"/>
      <c r="COG77" s="615"/>
      <c r="COH77" s="615"/>
      <c r="COI77" s="615"/>
      <c r="COJ77" s="615"/>
      <c r="COK77" s="615"/>
      <c r="COL77" s="615"/>
      <c r="COM77" s="615"/>
      <c r="CON77" s="1420"/>
      <c r="COO77" s="1420"/>
      <c r="COP77" s="1420"/>
      <c r="COQ77" s="868"/>
      <c r="COR77" s="615"/>
      <c r="COS77" s="615"/>
      <c r="COT77" s="615"/>
      <c r="COU77" s="869"/>
      <c r="COV77" s="615"/>
      <c r="COW77" s="615"/>
      <c r="COX77" s="615"/>
      <c r="COY77" s="615"/>
      <c r="COZ77" s="615"/>
      <c r="CPA77" s="615"/>
      <c r="CPB77" s="615"/>
      <c r="CPC77" s="615"/>
      <c r="CPD77" s="615"/>
      <c r="CPE77" s="1420"/>
      <c r="CPF77" s="1420"/>
      <c r="CPG77" s="1420"/>
      <c r="CPH77" s="868"/>
      <c r="CPI77" s="615"/>
      <c r="CPJ77" s="615"/>
      <c r="CPK77" s="615"/>
      <c r="CPL77" s="869"/>
      <c r="CPM77" s="615"/>
      <c r="CPN77" s="615"/>
      <c r="CPO77" s="615"/>
      <c r="CPP77" s="615"/>
      <c r="CPQ77" s="615"/>
      <c r="CPR77" s="615"/>
      <c r="CPS77" s="615"/>
      <c r="CPT77" s="615"/>
      <c r="CPU77" s="615"/>
      <c r="CPV77" s="1420"/>
      <c r="CPW77" s="1420"/>
      <c r="CPX77" s="1420"/>
      <c r="CPY77" s="868"/>
      <c r="CPZ77" s="615"/>
      <c r="CQA77" s="615"/>
      <c r="CQB77" s="615"/>
      <c r="CQC77" s="869"/>
      <c r="CQD77" s="615"/>
      <c r="CQE77" s="615"/>
      <c r="CQF77" s="615"/>
      <c r="CQG77" s="615"/>
      <c r="CQH77" s="615"/>
      <c r="CQI77" s="615"/>
      <c r="CQJ77" s="615"/>
      <c r="CQK77" s="615"/>
      <c r="CQL77" s="615"/>
      <c r="CQM77" s="1420"/>
      <c r="CQN77" s="1420"/>
      <c r="CQO77" s="1420"/>
      <c r="CQP77" s="868"/>
      <c r="CQQ77" s="615"/>
      <c r="CQR77" s="615"/>
      <c r="CQS77" s="615"/>
      <c r="CQT77" s="869"/>
      <c r="CQU77" s="615"/>
      <c r="CQV77" s="615"/>
      <c r="CQW77" s="615"/>
      <c r="CQX77" s="615"/>
      <c r="CQY77" s="615"/>
      <c r="CQZ77" s="615"/>
      <c r="CRA77" s="615"/>
      <c r="CRB77" s="615"/>
      <c r="CRC77" s="615"/>
      <c r="CRD77" s="1420"/>
      <c r="CRE77" s="1420"/>
      <c r="CRF77" s="1420"/>
      <c r="CRG77" s="868"/>
      <c r="CRH77" s="615"/>
      <c r="CRI77" s="615"/>
      <c r="CRJ77" s="615"/>
      <c r="CRK77" s="869"/>
      <c r="CRL77" s="615"/>
      <c r="CRM77" s="615"/>
      <c r="CRN77" s="615"/>
      <c r="CRO77" s="615"/>
      <c r="CRP77" s="615"/>
      <c r="CRQ77" s="615"/>
      <c r="CRR77" s="615"/>
      <c r="CRS77" s="615"/>
      <c r="CRT77" s="615"/>
      <c r="CRU77" s="1420"/>
      <c r="CRV77" s="1420"/>
      <c r="CRW77" s="1420"/>
      <c r="CRX77" s="868"/>
      <c r="CRY77" s="615"/>
      <c r="CRZ77" s="615"/>
      <c r="CSA77" s="615"/>
      <c r="CSB77" s="869"/>
      <c r="CSC77" s="615"/>
      <c r="CSD77" s="615"/>
      <c r="CSE77" s="615"/>
      <c r="CSF77" s="615"/>
      <c r="CSG77" s="615"/>
      <c r="CSH77" s="615"/>
      <c r="CSI77" s="615"/>
      <c r="CSJ77" s="615"/>
      <c r="CSK77" s="615"/>
      <c r="CSL77" s="1420"/>
      <c r="CSM77" s="1420"/>
      <c r="CSN77" s="1420"/>
      <c r="CSO77" s="868"/>
      <c r="CSP77" s="615"/>
      <c r="CSQ77" s="615"/>
      <c r="CSR77" s="615"/>
      <c r="CSS77" s="869"/>
      <c r="CST77" s="615"/>
      <c r="CSU77" s="615"/>
      <c r="CSV77" s="615"/>
      <c r="CSW77" s="615"/>
      <c r="CSX77" s="615"/>
      <c r="CSY77" s="615"/>
      <c r="CSZ77" s="615"/>
      <c r="CTA77" s="615"/>
      <c r="CTB77" s="615"/>
      <c r="CTC77" s="1420"/>
      <c r="CTD77" s="1420"/>
      <c r="CTE77" s="1420"/>
      <c r="CTF77" s="868"/>
      <c r="CTG77" s="615"/>
      <c r="CTH77" s="615"/>
      <c r="CTI77" s="615"/>
      <c r="CTJ77" s="869"/>
      <c r="CTK77" s="615"/>
      <c r="CTL77" s="615"/>
      <c r="CTM77" s="615"/>
      <c r="CTN77" s="615"/>
      <c r="CTO77" s="615"/>
      <c r="CTP77" s="615"/>
      <c r="CTQ77" s="615"/>
      <c r="CTR77" s="615"/>
      <c r="CTS77" s="615"/>
      <c r="CTT77" s="1420"/>
      <c r="CTU77" s="1420"/>
      <c r="CTV77" s="1420"/>
      <c r="CTW77" s="868"/>
      <c r="CTX77" s="615"/>
      <c r="CTY77" s="615"/>
      <c r="CTZ77" s="615"/>
      <c r="CUA77" s="869"/>
      <c r="CUB77" s="615"/>
      <c r="CUC77" s="615"/>
      <c r="CUD77" s="615"/>
      <c r="CUE77" s="615"/>
      <c r="CUF77" s="615"/>
      <c r="CUG77" s="615"/>
      <c r="CUH77" s="615"/>
      <c r="CUI77" s="615"/>
      <c r="CUJ77" s="615"/>
      <c r="CUK77" s="1420"/>
      <c r="CUL77" s="1420"/>
      <c r="CUM77" s="1420"/>
      <c r="CUN77" s="868"/>
      <c r="CUO77" s="615"/>
      <c r="CUP77" s="615"/>
      <c r="CUQ77" s="615"/>
      <c r="CUR77" s="869"/>
      <c r="CUS77" s="615"/>
      <c r="CUT77" s="615"/>
      <c r="CUU77" s="615"/>
      <c r="CUV77" s="615"/>
      <c r="CUW77" s="615"/>
      <c r="CUX77" s="615"/>
      <c r="CUY77" s="615"/>
      <c r="CUZ77" s="615"/>
      <c r="CVA77" s="615"/>
      <c r="CVB77" s="1420"/>
      <c r="CVC77" s="1420"/>
      <c r="CVD77" s="1420"/>
      <c r="CVE77" s="868"/>
      <c r="CVF77" s="615"/>
      <c r="CVG77" s="615"/>
      <c r="CVH77" s="615"/>
      <c r="CVI77" s="869"/>
      <c r="CVJ77" s="615"/>
      <c r="CVK77" s="615"/>
      <c r="CVL77" s="615"/>
      <c r="CVM77" s="615"/>
      <c r="CVN77" s="615"/>
      <c r="CVO77" s="615"/>
      <c r="CVP77" s="615"/>
      <c r="CVQ77" s="615"/>
      <c r="CVR77" s="615"/>
      <c r="CVS77" s="1420"/>
      <c r="CVT77" s="1420"/>
      <c r="CVU77" s="1420"/>
      <c r="CVV77" s="868"/>
      <c r="CVW77" s="615"/>
      <c r="CVX77" s="615"/>
      <c r="CVY77" s="615"/>
      <c r="CVZ77" s="869"/>
      <c r="CWA77" s="615"/>
      <c r="CWB77" s="615"/>
      <c r="CWC77" s="615"/>
      <c r="CWD77" s="615"/>
      <c r="CWE77" s="615"/>
      <c r="CWF77" s="615"/>
      <c r="CWG77" s="615"/>
      <c r="CWH77" s="615"/>
      <c r="CWI77" s="615"/>
      <c r="CWJ77" s="1420"/>
      <c r="CWK77" s="1420"/>
      <c r="CWL77" s="1420"/>
      <c r="CWM77" s="868"/>
      <c r="CWN77" s="615"/>
      <c r="CWO77" s="615"/>
      <c r="CWP77" s="615"/>
      <c r="CWQ77" s="869"/>
      <c r="CWR77" s="615"/>
      <c r="CWS77" s="615"/>
      <c r="CWT77" s="615"/>
      <c r="CWU77" s="615"/>
      <c r="CWV77" s="615"/>
      <c r="CWW77" s="615"/>
      <c r="CWX77" s="615"/>
      <c r="CWY77" s="615"/>
      <c r="CWZ77" s="615"/>
      <c r="CXA77" s="1420"/>
      <c r="CXB77" s="1420"/>
      <c r="CXC77" s="1420"/>
      <c r="CXD77" s="868"/>
      <c r="CXE77" s="615"/>
      <c r="CXF77" s="615"/>
      <c r="CXG77" s="615"/>
      <c r="CXH77" s="869"/>
      <c r="CXI77" s="615"/>
      <c r="CXJ77" s="615"/>
      <c r="CXK77" s="615"/>
      <c r="CXL77" s="615"/>
      <c r="CXM77" s="615"/>
      <c r="CXN77" s="615"/>
      <c r="CXO77" s="615"/>
      <c r="CXP77" s="615"/>
      <c r="CXQ77" s="615"/>
      <c r="CXR77" s="1420"/>
      <c r="CXS77" s="1420"/>
      <c r="CXT77" s="1420"/>
      <c r="CXU77" s="868"/>
      <c r="CXV77" s="615"/>
      <c r="CXW77" s="615"/>
      <c r="CXX77" s="615"/>
      <c r="CXY77" s="869"/>
      <c r="CXZ77" s="615"/>
      <c r="CYA77" s="615"/>
      <c r="CYB77" s="615"/>
      <c r="CYC77" s="615"/>
      <c r="CYD77" s="615"/>
      <c r="CYE77" s="615"/>
      <c r="CYF77" s="615"/>
      <c r="CYG77" s="615"/>
      <c r="CYH77" s="615"/>
      <c r="CYI77" s="1420"/>
      <c r="CYJ77" s="1420"/>
      <c r="CYK77" s="1420"/>
      <c r="CYL77" s="868"/>
      <c r="CYM77" s="615"/>
      <c r="CYN77" s="615"/>
      <c r="CYO77" s="615"/>
      <c r="CYP77" s="869"/>
      <c r="CYQ77" s="615"/>
      <c r="CYR77" s="615"/>
      <c r="CYS77" s="615"/>
      <c r="CYT77" s="615"/>
      <c r="CYU77" s="615"/>
      <c r="CYV77" s="615"/>
      <c r="CYW77" s="615"/>
      <c r="CYX77" s="615"/>
      <c r="CYY77" s="615"/>
      <c r="CYZ77" s="1420"/>
      <c r="CZA77" s="1420"/>
      <c r="CZB77" s="1420"/>
      <c r="CZC77" s="868"/>
      <c r="CZD77" s="615"/>
      <c r="CZE77" s="615"/>
      <c r="CZF77" s="615"/>
      <c r="CZG77" s="869"/>
      <c r="CZH77" s="615"/>
      <c r="CZI77" s="615"/>
      <c r="CZJ77" s="615"/>
      <c r="CZK77" s="615"/>
      <c r="CZL77" s="615"/>
      <c r="CZM77" s="615"/>
      <c r="CZN77" s="615"/>
      <c r="CZO77" s="615"/>
      <c r="CZP77" s="615"/>
      <c r="CZQ77" s="1420"/>
      <c r="CZR77" s="1420"/>
      <c r="CZS77" s="1420"/>
      <c r="CZT77" s="868"/>
      <c r="CZU77" s="615"/>
      <c r="CZV77" s="615"/>
      <c r="CZW77" s="615"/>
      <c r="CZX77" s="869"/>
      <c r="CZY77" s="615"/>
      <c r="CZZ77" s="615"/>
      <c r="DAA77" s="615"/>
      <c r="DAB77" s="615"/>
      <c r="DAC77" s="615"/>
      <c r="DAD77" s="615"/>
      <c r="DAE77" s="615"/>
      <c r="DAF77" s="615"/>
      <c r="DAG77" s="615"/>
      <c r="DAH77" s="1420"/>
      <c r="DAI77" s="1420"/>
      <c r="DAJ77" s="1420"/>
      <c r="DAK77" s="868"/>
      <c r="DAL77" s="615"/>
      <c r="DAM77" s="615"/>
      <c r="DAN77" s="615"/>
      <c r="DAO77" s="869"/>
      <c r="DAP77" s="615"/>
      <c r="DAQ77" s="615"/>
      <c r="DAR77" s="615"/>
      <c r="DAS77" s="615"/>
      <c r="DAT77" s="615"/>
      <c r="DAU77" s="615"/>
      <c r="DAV77" s="615"/>
      <c r="DAW77" s="615"/>
      <c r="DAX77" s="615"/>
      <c r="DAY77" s="1420"/>
      <c r="DAZ77" s="1420"/>
      <c r="DBA77" s="1420"/>
      <c r="DBB77" s="868"/>
      <c r="DBC77" s="615"/>
      <c r="DBD77" s="615"/>
      <c r="DBE77" s="615"/>
      <c r="DBF77" s="869"/>
      <c r="DBG77" s="615"/>
      <c r="DBH77" s="615"/>
      <c r="DBI77" s="615"/>
      <c r="DBJ77" s="615"/>
      <c r="DBK77" s="615"/>
      <c r="DBL77" s="615"/>
      <c r="DBM77" s="615"/>
      <c r="DBN77" s="615"/>
      <c r="DBO77" s="615"/>
      <c r="DBP77" s="1420"/>
      <c r="DBQ77" s="1420"/>
      <c r="DBR77" s="1420"/>
      <c r="DBS77" s="868"/>
      <c r="DBT77" s="615"/>
      <c r="DBU77" s="615"/>
      <c r="DBV77" s="615"/>
      <c r="DBW77" s="869"/>
      <c r="DBX77" s="615"/>
      <c r="DBY77" s="615"/>
      <c r="DBZ77" s="615"/>
      <c r="DCA77" s="615"/>
      <c r="DCB77" s="615"/>
      <c r="DCC77" s="615"/>
      <c r="DCD77" s="615"/>
      <c r="DCE77" s="615"/>
      <c r="DCF77" s="615"/>
      <c r="DCG77" s="1420"/>
      <c r="DCH77" s="1420"/>
      <c r="DCI77" s="1420"/>
      <c r="DCJ77" s="868"/>
      <c r="DCK77" s="615"/>
      <c r="DCL77" s="615"/>
      <c r="DCM77" s="615"/>
      <c r="DCN77" s="869"/>
      <c r="DCO77" s="615"/>
      <c r="DCP77" s="615"/>
      <c r="DCQ77" s="615"/>
      <c r="DCR77" s="615"/>
      <c r="DCS77" s="615"/>
      <c r="DCT77" s="615"/>
      <c r="DCU77" s="615"/>
      <c r="DCV77" s="615"/>
      <c r="DCW77" s="615"/>
      <c r="DCX77" s="1420"/>
      <c r="DCY77" s="1420"/>
      <c r="DCZ77" s="1420"/>
      <c r="DDA77" s="868"/>
      <c r="DDB77" s="615"/>
      <c r="DDC77" s="615"/>
      <c r="DDD77" s="615"/>
      <c r="DDE77" s="869"/>
      <c r="DDF77" s="615"/>
      <c r="DDG77" s="615"/>
      <c r="DDH77" s="615"/>
      <c r="DDI77" s="615"/>
      <c r="DDJ77" s="615"/>
      <c r="DDK77" s="615"/>
      <c r="DDL77" s="615"/>
      <c r="DDM77" s="615"/>
      <c r="DDN77" s="615"/>
      <c r="DDO77" s="1420"/>
      <c r="DDP77" s="1420"/>
      <c r="DDQ77" s="1420"/>
      <c r="DDR77" s="868"/>
      <c r="DDS77" s="615"/>
      <c r="DDT77" s="615"/>
      <c r="DDU77" s="615"/>
      <c r="DDV77" s="869"/>
      <c r="DDW77" s="615"/>
      <c r="DDX77" s="615"/>
      <c r="DDY77" s="615"/>
      <c r="DDZ77" s="615"/>
      <c r="DEA77" s="615"/>
      <c r="DEB77" s="615"/>
      <c r="DEC77" s="615"/>
      <c r="DED77" s="615"/>
      <c r="DEE77" s="615"/>
      <c r="DEF77" s="1420"/>
      <c r="DEG77" s="1420"/>
      <c r="DEH77" s="1420"/>
      <c r="DEI77" s="868"/>
      <c r="DEJ77" s="615"/>
      <c r="DEK77" s="615"/>
      <c r="DEL77" s="615"/>
      <c r="DEM77" s="869"/>
      <c r="DEN77" s="615"/>
      <c r="DEO77" s="615"/>
      <c r="DEP77" s="615"/>
      <c r="DEQ77" s="615"/>
      <c r="DER77" s="615"/>
      <c r="DES77" s="615"/>
      <c r="DET77" s="615"/>
      <c r="DEU77" s="615"/>
      <c r="DEV77" s="615"/>
      <c r="DEW77" s="1420"/>
      <c r="DEX77" s="1420"/>
      <c r="DEY77" s="1420"/>
      <c r="DEZ77" s="868"/>
      <c r="DFA77" s="615"/>
      <c r="DFB77" s="615"/>
      <c r="DFC77" s="615"/>
      <c r="DFD77" s="869"/>
      <c r="DFE77" s="615"/>
      <c r="DFF77" s="615"/>
      <c r="DFG77" s="615"/>
      <c r="DFH77" s="615"/>
      <c r="DFI77" s="615"/>
      <c r="DFJ77" s="615"/>
      <c r="DFK77" s="615"/>
      <c r="DFL77" s="615"/>
      <c r="DFM77" s="615"/>
      <c r="DFN77" s="1420"/>
      <c r="DFO77" s="1420"/>
      <c r="DFP77" s="1420"/>
      <c r="DFQ77" s="868"/>
      <c r="DFR77" s="615"/>
      <c r="DFS77" s="615"/>
      <c r="DFT77" s="615"/>
      <c r="DFU77" s="869"/>
      <c r="DFV77" s="615"/>
      <c r="DFW77" s="615"/>
      <c r="DFX77" s="615"/>
      <c r="DFY77" s="615"/>
      <c r="DFZ77" s="615"/>
      <c r="DGA77" s="615"/>
      <c r="DGB77" s="615"/>
      <c r="DGC77" s="615"/>
      <c r="DGD77" s="615"/>
      <c r="DGE77" s="1420"/>
      <c r="DGF77" s="1420"/>
      <c r="DGG77" s="1420"/>
      <c r="DGH77" s="868"/>
      <c r="DGI77" s="615"/>
      <c r="DGJ77" s="615"/>
      <c r="DGK77" s="615"/>
      <c r="DGL77" s="869"/>
      <c r="DGM77" s="615"/>
      <c r="DGN77" s="615"/>
      <c r="DGO77" s="615"/>
      <c r="DGP77" s="615"/>
      <c r="DGQ77" s="615"/>
      <c r="DGR77" s="615"/>
      <c r="DGS77" s="615"/>
      <c r="DGT77" s="615"/>
      <c r="DGU77" s="615"/>
      <c r="DGV77" s="1420"/>
      <c r="DGW77" s="1420"/>
      <c r="DGX77" s="1420"/>
      <c r="DGY77" s="868"/>
      <c r="DGZ77" s="615"/>
      <c r="DHA77" s="615"/>
      <c r="DHB77" s="615"/>
      <c r="DHC77" s="869"/>
      <c r="DHD77" s="615"/>
      <c r="DHE77" s="615"/>
      <c r="DHF77" s="615"/>
      <c r="DHG77" s="615"/>
      <c r="DHH77" s="615"/>
      <c r="DHI77" s="615"/>
      <c r="DHJ77" s="615"/>
      <c r="DHK77" s="615"/>
      <c r="DHL77" s="615"/>
      <c r="DHM77" s="1420"/>
      <c r="DHN77" s="1420"/>
      <c r="DHO77" s="1420"/>
      <c r="DHP77" s="868"/>
      <c r="DHQ77" s="615"/>
      <c r="DHR77" s="615"/>
      <c r="DHS77" s="615"/>
      <c r="DHT77" s="869"/>
      <c r="DHU77" s="615"/>
      <c r="DHV77" s="615"/>
      <c r="DHW77" s="615"/>
      <c r="DHX77" s="615"/>
      <c r="DHY77" s="615"/>
      <c r="DHZ77" s="615"/>
      <c r="DIA77" s="615"/>
      <c r="DIB77" s="615"/>
      <c r="DIC77" s="615"/>
      <c r="DID77" s="1420"/>
      <c r="DIE77" s="1420"/>
      <c r="DIF77" s="1420"/>
      <c r="DIG77" s="868"/>
      <c r="DIH77" s="615"/>
      <c r="DII77" s="615"/>
      <c r="DIJ77" s="615"/>
      <c r="DIK77" s="869"/>
      <c r="DIL77" s="615"/>
      <c r="DIM77" s="615"/>
      <c r="DIN77" s="615"/>
      <c r="DIO77" s="615"/>
      <c r="DIP77" s="615"/>
      <c r="DIQ77" s="615"/>
      <c r="DIR77" s="615"/>
      <c r="DIS77" s="615"/>
      <c r="DIT77" s="615"/>
      <c r="DIU77" s="1420"/>
      <c r="DIV77" s="1420"/>
      <c r="DIW77" s="1420"/>
      <c r="DIX77" s="868"/>
      <c r="DIY77" s="615"/>
      <c r="DIZ77" s="615"/>
      <c r="DJA77" s="615"/>
      <c r="DJB77" s="869"/>
      <c r="DJC77" s="615"/>
      <c r="DJD77" s="615"/>
      <c r="DJE77" s="615"/>
      <c r="DJF77" s="615"/>
      <c r="DJG77" s="615"/>
      <c r="DJH77" s="615"/>
      <c r="DJI77" s="615"/>
      <c r="DJJ77" s="615"/>
      <c r="DJK77" s="615"/>
      <c r="DJL77" s="1420"/>
      <c r="DJM77" s="1420"/>
      <c r="DJN77" s="1420"/>
      <c r="DJO77" s="868"/>
      <c r="DJP77" s="615"/>
      <c r="DJQ77" s="615"/>
      <c r="DJR77" s="615"/>
      <c r="DJS77" s="869"/>
      <c r="DJT77" s="615"/>
      <c r="DJU77" s="615"/>
      <c r="DJV77" s="615"/>
      <c r="DJW77" s="615"/>
      <c r="DJX77" s="615"/>
      <c r="DJY77" s="615"/>
      <c r="DJZ77" s="615"/>
      <c r="DKA77" s="615"/>
      <c r="DKB77" s="615"/>
      <c r="DKC77" s="1420"/>
      <c r="DKD77" s="1420"/>
      <c r="DKE77" s="1420"/>
      <c r="DKF77" s="868"/>
      <c r="DKG77" s="615"/>
      <c r="DKH77" s="615"/>
      <c r="DKI77" s="615"/>
      <c r="DKJ77" s="869"/>
      <c r="DKK77" s="615"/>
      <c r="DKL77" s="615"/>
      <c r="DKM77" s="615"/>
      <c r="DKN77" s="615"/>
      <c r="DKO77" s="615"/>
      <c r="DKP77" s="615"/>
      <c r="DKQ77" s="615"/>
      <c r="DKR77" s="615"/>
      <c r="DKS77" s="615"/>
      <c r="DKT77" s="1420"/>
      <c r="DKU77" s="1420"/>
      <c r="DKV77" s="1420"/>
      <c r="DKW77" s="868"/>
      <c r="DKX77" s="615"/>
      <c r="DKY77" s="615"/>
      <c r="DKZ77" s="615"/>
      <c r="DLA77" s="869"/>
      <c r="DLB77" s="615"/>
      <c r="DLC77" s="615"/>
      <c r="DLD77" s="615"/>
      <c r="DLE77" s="615"/>
      <c r="DLF77" s="615"/>
      <c r="DLG77" s="615"/>
      <c r="DLH77" s="615"/>
      <c r="DLI77" s="615"/>
      <c r="DLJ77" s="615"/>
      <c r="DLK77" s="1420"/>
      <c r="DLL77" s="1420"/>
      <c r="DLM77" s="1420"/>
      <c r="DLN77" s="868"/>
      <c r="DLO77" s="615"/>
      <c r="DLP77" s="615"/>
      <c r="DLQ77" s="615"/>
      <c r="DLR77" s="869"/>
      <c r="DLS77" s="615"/>
      <c r="DLT77" s="615"/>
      <c r="DLU77" s="615"/>
      <c r="DLV77" s="615"/>
      <c r="DLW77" s="615"/>
      <c r="DLX77" s="615"/>
      <c r="DLY77" s="615"/>
      <c r="DLZ77" s="615"/>
      <c r="DMA77" s="615"/>
      <c r="DMB77" s="1420"/>
      <c r="DMC77" s="1420"/>
      <c r="DMD77" s="1420"/>
      <c r="DME77" s="868"/>
      <c r="DMF77" s="615"/>
      <c r="DMG77" s="615"/>
      <c r="DMH77" s="615"/>
      <c r="DMI77" s="869"/>
      <c r="DMJ77" s="615"/>
      <c r="DMK77" s="615"/>
      <c r="DML77" s="615"/>
      <c r="DMM77" s="615"/>
      <c r="DMN77" s="615"/>
      <c r="DMO77" s="615"/>
      <c r="DMP77" s="615"/>
      <c r="DMQ77" s="615"/>
      <c r="DMR77" s="615"/>
      <c r="DMS77" s="1420"/>
      <c r="DMT77" s="1420"/>
      <c r="DMU77" s="1420"/>
      <c r="DMV77" s="868"/>
      <c r="DMW77" s="615"/>
      <c r="DMX77" s="615"/>
      <c r="DMY77" s="615"/>
      <c r="DMZ77" s="869"/>
      <c r="DNA77" s="615"/>
      <c r="DNB77" s="615"/>
      <c r="DNC77" s="615"/>
      <c r="DND77" s="615"/>
      <c r="DNE77" s="615"/>
      <c r="DNF77" s="615"/>
      <c r="DNG77" s="615"/>
      <c r="DNH77" s="615"/>
      <c r="DNI77" s="615"/>
      <c r="DNJ77" s="1420"/>
      <c r="DNK77" s="1420"/>
      <c r="DNL77" s="1420"/>
      <c r="DNM77" s="868"/>
      <c r="DNN77" s="615"/>
      <c r="DNO77" s="615"/>
      <c r="DNP77" s="615"/>
      <c r="DNQ77" s="869"/>
      <c r="DNR77" s="615"/>
      <c r="DNS77" s="615"/>
      <c r="DNT77" s="615"/>
      <c r="DNU77" s="615"/>
      <c r="DNV77" s="615"/>
      <c r="DNW77" s="615"/>
      <c r="DNX77" s="615"/>
      <c r="DNY77" s="615"/>
      <c r="DNZ77" s="615"/>
      <c r="DOA77" s="1420"/>
      <c r="DOB77" s="1420"/>
      <c r="DOC77" s="1420"/>
      <c r="DOD77" s="868"/>
      <c r="DOE77" s="615"/>
      <c r="DOF77" s="615"/>
      <c r="DOG77" s="615"/>
      <c r="DOH77" s="869"/>
      <c r="DOI77" s="615"/>
      <c r="DOJ77" s="615"/>
      <c r="DOK77" s="615"/>
      <c r="DOL77" s="615"/>
      <c r="DOM77" s="615"/>
      <c r="DON77" s="615"/>
      <c r="DOO77" s="615"/>
      <c r="DOP77" s="615"/>
      <c r="DOQ77" s="615"/>
      <c r="DOR77" s="1420"/>
      <c r="DOS77" s="1420"/>
      <c r="DOT77" s="1420"/>
      <c r="DOU77" s="868"/>
      <c r="DOV77" s="615"/>
      <c r="DOW77" s="615"/>
      <c r="DOX77" s="615"/>
      <c r="DOY77" s="869"/>
      <c r="DOZ77" s="615"/>
      <c r="DPA77" s="615"/>
      <c r="DPB77" s="615"/>
      <c r="DPC77" s="615"/>
      <c r="DPD77" s="615"/>
      <c r="DPE77" s="615"/>
      <c r="DPF77" s="615"/>
      <c r="DPG77" s="615"/>
      <c r="DPH77" s="615"/>
      <c r="DPI77" s="1420"/>
      <c r="DPJ77" s="1420"/>
      <c r="DPK77" s="1420"/>
      <c r="DPL77" s="868"/>
      <c r="DPM77" s="615"/>
      <c r="DPN77" s="615"/>
      <c r="DPO77" s="615"/>
      <c r="DPP77" s="869"/>
      <c r="DPQ77" s="615"/>
      <c r="DPR77" s="615"/>
      <c r="DPS77" s="615"/>
      <c r="DPT77" s="615"/>
      <c r="DPU77" s="615"/>
      <c r="DPV77" s="615"/>
      <c r="DPW77" s="615"/>
      <c r="DPX77" s="615"/>
      <c r="DPY77" s="615"/>
      <c r="DPZ77" s="1420"/>
      <c r="DQA77" s="1420"/>
      <c r="DQB77" s="1420"/>
      <c r="DQC77" s="868"/>
      <c r="DQD77" s="615"/>
      <c r="DQE77" s="615"/>
      <c r="DQF77" s="615"/>
      <c r="DQG77" s="869"/>
      <c r="DQH77" s="615"/>
      <c r="DQI77" s="615"/>
      <c r="DQJ77" s="615"/>
      <c r="DQK77" s="615"/>
      <c r="DQL77" s="615"/>
      <c r="DQM77" s="615"/>
      <c r="DQN77" s="615"/>
      <c r="DQO77" s="615"/>
      <c r="DQP77" s="615"/>
      <c r="DQQ77" s="1420"/>
      <c r="DQR77" s="1420"/>
      <c r="DQS77" s="1420"/>
      <c r="DQT77" s="868"/>
      <c r="DQU77" s="615"/>
      <c r="DQV77" s="615"/>
      <c r="DQW77" s="615"/>
      <c r="DQX77" s="869"/>
      <c r="DQY77" s="615"/>
      <c r="DQZ77" s="615"/>
      <c r="DRA77" s="615"/>
      <c r="DRB77" s="615"/>
      <c r="DRC77" s="615"/>
      <c r="DRD77" s="615"/>
      <c r="DRE77" s="615"/>
      <c r="DRF77" s="615"/>
      <c r="DRG77" s="615"/>
      <c r="DRH77" s="1420"/>
      <c r="DRI77" s="1420"/>
      <c r="DRJ77" s="1420"/>
      <c r="DRK77" s="868"/>
      <c r="DRL77" s="615"/>
      <c r="DRM77" s="615"/>
      <c r="DRN77" s="615"/>
      <c r="DRO77" s="869"/>
      <c r="DRP77" s="615"/>
      <c r="DRQ77" s="615"/>
      <c r="DRR77" s="615"/>
      <c r="DRS77" s="615"/>
      <c r="DRT77" s="615"/>
      <c r="DRU77" s="615"/>
      <c r="DRV77" s="615"/>
      <c r="DRW77" s="615"/>
      <c r="DRX77" s="615"/>
      <c r="DRY77" s="1420"/>
      <c r="DRZ77" s="1420"/>
      <c r="DSA77" s="1420"/>
      <c r="DSB77" s="868"/>
      <c r="DSC77" s="615"/>
      <c r="DSD77" s="615"/>
      <c r="DSE77" s="615"/>
      <c r="DSF77" s="869"/>
      <c r="DSG77" s="615"/>
      <c r="DSH77" s="615"/>
      <c r="DSI77" s="615"/>
      <c r="DSJ77" s="615"/>
      <c r="DSK77" s="615"/>
      <c r="DSL77" s="615"/>
      <c r="DSM77" s="615"/>
      <c r="DSN77" s="615"/>
      <c r="DSO77" s="615"/>
      <c r="DSP77" s="1420"/>
      <c r="DSQ77" s="1420"/>
      <c r="DSR77" s="1420"/>
      <c r="DSS77" s="868"/>
      <c r="DST77" s="615"/>
      <c r="DSU77" s="615"/>
      <c r="DSV77" s="615"/>
      <c r="DSW77" s="869"/>
      <c r="DSX77" s="615"/>
      <c r="DSY77" s="615"/>
      <c r="DSZ77" s="615"/>
      <c r="DTA77" s="615"/>
      <c r="DTB77" s="615"/>
      <c r="DTC77" s="615"/>
      <c r="DTD77" s="615"/>
      <c r="DTE77" s="615"/>
      <c r="DTF77" s="615"/>
      <c r="DTG77" s="1420"/>
      <c r="DTH77" s="1420"/>
      <c r="DTI77" s="1420"/>
      <c r="DTJ77" s="868"/>
      <c r="DTK77" s="615"/>
      <c r="DTL77" s="615"/>
      <c r="DTM77" s="615"/>
      <c r="DTN77" s="869"/>
      <c r="DTO77" s="615"/>
      <c r="DTP77" s="615"/>
      <c r="DTQ77" s="615"/>
      <c r="DTR77" s="615"/>
      <c r="DTS77" s="615"/>
      <c r="DTT77" s="615"/>
      <c r="DTU77" s="615"/>
      <c r="DTV77" s="615"/>
      <c r="DTW77" s="615"/>
      <c r="DTX77" s="1420"/>
      <c r="DTY77" s="1420"/>
      <c r="DTZ77" s="1420"/>
      <c r="DUA77" s="868"/>
      <c r="DUB77" s="615"/>
      <c r="DUC77" s="615"/>
      <c r="DUD77" s="615"/>
      <c r="DUE77" s="869"/>
      <c r="DUF77" s="615"/>
      <c r="DUG77" s="615"/>
      <c r="DUH77" s="615"/>
      <c r="DUI77" s="615"/>
      <c r="DUJ77" s="615"/>
      <c r="DUK77" s="615"/>
      <c r="DUL77" s="615"/>
      <c r="DUM77" s="615"/>
      <c r="DUN77" s="615"/>
      <c r="DUO77" s="1420"/>
      <c r="DUP77" s="1420"/>
      <c r="DUQ77" s="1420"/>
      <c r="DUR77" s="868"/>
      <c r="DUS77" s="615"/>
      <c r="DUT77" s="615"/>
      <c r="DUU77" s="615"/>
      <c r="DUV77" s="869"/>
      <c r="DUW77" s="615"/>
      <c r="DUX77" s="615"/>
      <c r="DUY77" s="615"/>
      <c r="DUZ77" s="615"/>
      <c r="DVA77" s="615"/>
      <c r="DVB77" s="615"/>
      <c r="DVC77" s="615"/>
      <c r="DVD77" s="615"/>
      <c r="DVE77" s="615"/>
      <c r="DVF77" s="1420"/>
      <c r="DVG77" s="1420"/>
      <c r="DVH77" s="1420"/>
      <c r="DVI77" s="868"/>
      <c r="DVJ77" s="615"/>
      <c r="DVK77" s="615"/>
      <c r="DVL77" s="615"/>
      <c r="DVM77" s="869"/>
      <c r="DVN77" s="615"/>
      <c r="DVO77" s="615"/>
      <c r="DVP77" s="615"/>
      <c r="DVQ77" s="615"/>
      <c r="DVR77" s="615"/>
      <c r="DVS77" s="615"/>
      <c r="DVT77" s="615"/>
      <c r="DVU77" s="615"/>
      <c r="DVV77" s="615"/>
      <c r="DVW77" s="1420"/>
      <c r="DVX77" s="1420"/>
      <c r="DVY77" s="1420"/>
      <c r="DVZ77" s="868"/>
      <c r="DWA77" s="615"/>
      <c r="DWB77" s="615"/>
      <c r="DWC77" s="615"/>
      <c r="DWD77" s="869"/>
      <c r="DWE77" s="615"/>
      <c r="DWF77" s="615"/>
      <c r="DWG77" s="615"/>
      <c r="DWH77" s="615"/>
      <c r="DWI77" s="615"/>
      <c r="DWJ77" s="615"/>
      <c r="DWK77" s="615"/>
      <c r="DWL77" s="615"/>
      <c r="DWM77" s="615"/>
      <c r="DWN77" s="1420"/>
      <c r="DWO77" s="1420"/>
      <c r="DWP77" s="1420"/>
      <c r="DWQ77" s="868"/>
      <c r="DWR77" s="615"/>
      <c r="DWS77" s="615"/>
      <c r="DWT77" s="615"/>
      <c r="DWU77" s="869"/>
      <c r="DWV77" s="615"/>
      <c r="DWW77" s="615"/>
      <c r="DWX77" s="615"/>
      <c r="DWY77" s="615"/>
      <c r="DWZ77" s="615"/>
      <c r="DXA77" s="615"/>
      <c r="DXB77" s="615"/>
      <c r="DXC77" s="615"/>
      <c r="DXD77" s="615"/>
      <c r="DXE77" s="1420"/>
      <c r="DXF77" s="1420"/>
      <c r="DXG77" s="1420"/>
      <c r="DXH77" s="868"/>
      <c r="DXI77" s="615"/>
      <c r="DXJ77" s="615"/>
      <c r="DXK77" s="615"/>
      <c r="DXL77" s="869"/>
      <c r="DXM77" s="615"/>
      <c r="DXN77" s="615"/>
      <c r="DXO77" s="615"/>
      <c r="DXP77" s="615"/>
      <c r="DXQ77" s="615"/>
      <c r="DXR77" s="615"/>
      <c r="DXS77" s="615"/>
      <c r="DXT77" s="615"/>
      <c r="DXU77" s="615"/>
      <c r="DXV77" s="1420"/>
      <c r="DXW77" s="1420"/>
      <c r="DXX77" s="1420"/>
      <c r="DXY77" s="868"/>
      <c r="DXZ77" s="615"/>
      <c r="DYA77" s="615"/>
      <c r="DYB77" s="615"/>
      <c r="DYC77" s="869"/>
      <c r="DYD77" s="615"/>
      <c r="DYE77" s="615"/>
      <c r="DYF77" s="615"/>
      <c r="DYG77" s="615"/>
      <c r="DYH77" s="615"/>
      <c r="DYI77" s="615"/>
      <c r="DYJ77" s="615"/>
      <c r="DYK77" s="615"/>
      <c r="DYL77" s="615"/>
      <c r="DYM77" s="1420"/>
      <c r="DYN77" s="1420"/>
      <c r="DYO77" s="1420"/>
      <c r="DYP77" s="868"/>
      <c r="DYQ77" s="615"/>
      <c r="DYR77" s="615"/>
      <c r="DYS77" s="615"/>
      <c r="DYT77" s="869"/>
      <c r="DYU77" s="615"/>
      <c r="DYV77" s="615"/>
      <c r="DYW77" s="615"/>
      <c r="DYX77" s="615"/>
      <c r="DYY77" s="615"/>
      <c r="DYZ77" s="615"/>
      <c r="DZA77" s="615"/>
      <c r="DZB77" s="615"/>
      <c r="DZC77" s="615"/>
      <c r="DZD77" s="1420"/>
      <c r="DZE77" s="1420"/>
      <c r="DZF77" s="1420"/>
      <c r="DZG77" s="868"/>
      <c r="DZH77" s="615"/>
      <c r="DZI77" s="615"/>
      <c r="DZJ77" s="615"/>
      <c r="DZK77" s="869"/>
      <c r="DZL77" s="615"/>
      <c r="DZM77" s="615"/>
      <c r="DZN77" s="615"/>
      <c r="DZO77" s="615"/>
      <c r="DZP77" s="615"/>
      <c r="DZQ77" s="615"/>
      <c r="DZR77" s="615"/>
      <c r="DZS77" s="615"/>
      <c r="DZT77" s="615"/>
      <c r="DZU77" s="1420"/>
      <c r="DZV77" s="1420"/>
      <c r="DZW77" s="1420"/>
      <c r="DZX77" s="868"/>
      <c r="DZY77" s="615"/>
      <c r="DZZ77" s="615"/>
      <c r="EAA77" s="615"/>
      <c r="EAB77" s="869"/>
      <c r="EAC77" s="615"/>
      <c r="EAD77" s="615"/>
      <c r="EAE77" s="615"/>
      <c r="EAF77" s="615"/>
      <c r="EAG77" s="615"/>
      <c r="EAH77" s="615"/>
      <c r="EAI77" s="615"/>
      <c r="EAJ77" s="615"/>
      <c r="EAK77" s="615"/>
      <c r="EAL77" s="1420"/>
      <c r="EAM77" s="1420"/>
      <c r="EAN77" s="1420"/>
      <c r="EAO77" s="868"/>
      <c r="EAP77" s="615"/>
      <c r="EAQ77" s="615"/>
      <c r="EAR77" s="615"/>
      <c r="EAS77" s="869"/>
      <c r="EAT77" s="615"/>
      <c r="EAU77" s="615"/>
      <c r="EAV77" s="615"/>
      <c r="EAW77" s="615"/>
      <c r="EAX77" s="615"/>
      <c r="EAY77" s="615"/>
      <c r="EAZ77" s="615"/>
      <c r="EBA77" s="615"/>
      <c r="EBB77" s="615"/>
      <c r="EBC77" s="1420"/>
      <c r="EBD77" s="1420"/>
      <c r="EBE77" s="1420"/>
      <c r="EBF77" s="868"/>
      <c r="EBG77" s="615"/>
      <c r="EBH77" s="615"/>
      <c r="EBI77" s="615"/>
      <c r="EBJ77" s="869"/>
      <c r="EBK77" s="615"/>
      <c r="EBL77" s="615"/>
      <c r="EBM77" s="615"/>
      <c r="EBN77" s="615"/>
      <c r="EBO77" s="615"/>
      <c r="EBP77" s="615"/>
      <c r="EBQ77" s="615"/>
      <c r="EBR77" s="615"/>
      <c r="EBS77" s="615"/>
      <c r="EBT77" s="1420"/>
      <c r="EBU77" s="1420"/>
      <c r="EBV77" s="1420"/>
      <c r="EBW77" s="868"/>
      <c r="EBX77" s="615"/>
      <c r="EBY77" s="615"/>
      <c r="EBZ77" s="615"/>
      <c r="ECA77" s="869"/>
      <c r="ECB77" s="615"/>
      <c r="ECC77" s="615"/>
      <c r="ECD77" s="615"/>
      <c r="ECE77" s="615"/>
      <c r="ECF77" s="615"/>
      <c r="ECG77" s="615"/>
      <c r="ECH77" s="615"/>
      <c r="ECI77" s="615"/>
      <c r="ECJ77" s="615"/>
      <c r="ECK77" s="1420"/>
      <c r="ECL77" s="1420"/>
      <c r="ECM77" s="1420"/>
      <c r="ECN77" s="868"/>
      <c r="ECO77" s="615"/>
      <c r="ECP77" s="615"/>
      <c r="ECQ77" s="615"/>
      <c r="ECR77" s="869"/>
      <c r="ECS77" s="615"/>
      <c r="ECT77" s="615"/>
      <c r="ECU77" s="615"/>
      <c r="ECV77" s="615"/>
      <c r="ECW77" s="615"/>
      <c r="ECX77" s="615"/>
      <c r="ECY77" s="615"/>
      <c r="ECZ77" s="615"/>
      <c r="EDA77" s="615"/>
      <c r="EDB77" s="1420"/>
      <c r="EDC77" s="1420"/>
      <c r="EDD77" s="1420"/>
      <c r="EDE77" s="868"/>
      <c r="EDF77" s="615"/>
      <c r="EDG77" s="615"/>
      <c r="EDH77" s="615"/>
      <c r="EDI77" s="869"/>
      <c r="EDJ77" s="615"/>
      <c r="EDK77" s="615"/>
      <c r="EDL77" s="615"/>
      <c r="EDM77" s="615"/>
      <c r="EDN77" s="615"/>
      <c r="EDO77" s="615"/>
      <c r="EDP77" s="615"/>
      <c r="EDQ77" s="615"/>
      <c r="EDR77" s="615"/>
      <c r="EDS77" s="1420"/>
      <c r="EDT77" s="1420"/>
      <c r="EDU77" s="1420"/>
      <c r="EDV77" s="868"/>
      <c r="EDW77" s="615"/>
      <c r="EDX77" s="615"/>
      <c r="EDY77" s="615"/>
      <c r="EDZ77" s="869"/>
      <c r="EEA77" s="615"/>
      <c r="EEB77" s="615"/>
      <c r="EEC77" s="615"/>
      <c r="EED77" s="615"/>
      <c r="EEE77" s="615"/>
      <c r="EEF77" s="615"/>
      <c r="EEG77" s="615"/>
      <c r="EEH77" s="615"/>
      <c r="EEI77" s="615"/>
      <c r="EEJ77" s="1420"/>
      <c r="EEK77" s="1420"/>
      <c r="EEL77" s="1420"/>
      <c r="EEM77" s="868"/>
      <c r="EEN77" s="615"/>
      <c r="EEO77" s="615"/>
      <c r="EEP77" s="615"/>
      <c r="EEQ77" s="869"/>
      <c r="EER77" s="615"/>
      <c r="EES77" s="615"/>
      <c r="EET77" s="615"/>
      <c r="EEU77" s="615"/>
      <c r="EEV77" s="615"/>
      <c r="EEW77" s="615"/>
      <c r="EEX77" s="615"/>
      <c r="EEY77" s="615"/>
      <c r="EEZ77" s="615"/>
      <c r="EFA77" s="1420"/>
      <c r="EFB77" s="1420"/>
      <c r="EFC77" s="1420"/>
      <c r="EFD77" s="868"/>
      <c r="EFE77" s="615"/>
      <c r="EFF77" s="615"/>
      <c r="EFG77" s="615"/>
      <c r="EFH77" s="869"/>
      <c r="EFI77" s="615"/>
      <c r="EFJ77" s="615"/>
      <c r="EFK77" s="615"/>
      <c r="EFL77" s="615"/>
      <c r="EFM77" s="615"/>
      <c r="EFN77" s="615"/>
      <c r="EFO77" s="615"/>
      <c r="EFP77" s="615"/>
      <c r="EFQ77" s="615"/>
      <c r="EFR77" s="1420"/>
      <c r="EFS77" s="1420"/>
      <c r="EFT77" s="1420"/>
      <c r="EFU77" s="868"/>
      <c r="EFV77" s="615"/>
      <c r="EFW77" s="615"/>
      <c r="EFX77" s="615"/>
      <c r="EFY77" s="869"/>
      <c r="EFZ77" s="615"/>
      <c r="EGA77" s="615"/>
      <c r="EGB77" s="615"/>
      <c r="EGC77" s="615"/>
      <c r="EGD77" s="615"/>
      <c r="EGE77" s="615"/>
      <c r="EGF77" s="615"/>
      <c r="EGG77" s="615"/>
      <c r="EGH77" s="615"/>
      <c r="EGI77" s="1420"/>
      <c r="EGJ77" s="1420"/>
      <c r="EGK77" s="1420"/>
      <c r="EGL77" s="868"/>
      <c r="EGM77" s="615"/>
      <c r="EGN77" s="615"/>
      <c r="EGO77" s="615"/>
      <c r="EGP77" s="869"/>
      <c r="EGQ77" s="615"/>
      <c r="EGR77" s="615"/>
      <c r="EGS77" s="615"/>
      <c r="EGT77" s="615"/>
      <c r="EGU77" s="615"/>
      <c r="EGV77" s="615"/>
      <c r="EGW77" s="615"/>
      <c r="EGX77" s="615"/>
      <c r="EGY77" s="615"/>
      <c r="EGZ77" s="1420"/>
      <c r="EHA77" s="1420"/>
      <c r="EHB77" s="1420"/>
      <c r="EHC77" s="868"/>
      <c r="EHD77" s="615"/>
      <c r="EHE77" s="615"/>
      <c r="EHF77" s="615"/>
      <c r="EHG77" s="869"/>
      <c r="EHH77" s="615"/>
      <c r="EHI77" s="615"/>
      <c r="EHJ77" s="615"/>
      <c r="EHK77" s="615"/>
      <c r="EHL77" s="615"/>
      <c r="EHM77" s="615"/>
      <c r="EHN77" s="615"/>
      <c r="EHO77" s="615"/>
      <c r="EHP77" s="615"/>
      <c r="EHQ77" s="1420"/>
      <c r="EHR77" s="1420"/>
      <c r="EHS77" s="1420"/>
      <c r="EHT77" s="868"/>
      <c r="EHU77" s="615"/>
      <c r="EHV77" s="615"/>
      <c r="EHW77" s="615"/>
      <c r="EHX77" s="869"/>
      <c r="EHY77" s="615"/>
      <c r="EHZ77" s="615"/>
      <c r="EIA77" s="615"/>
      <c r="EIB77" s="615"/>
      <c r="EIC77" s="615"/>
      <c r="EID77" s="615"/>
      <c r="EIE77" s="615"/>
      <c r="EIF77" s="615"/>
      <c r="EIG77" s="615"/>
      <c r="EIH77" s="1420"/>
      <c r="EII77" s="1420"/>
      <c r="EIJ77" s="1420"/>
      <c r="EIK77" s="868"/>
      <c r="EIL77" s="615"/>
      <c r="EIM77" s="615"/>
      <c r="EIN77" s="615"/>
      <c r="EIO77" s="869"/>
      <c r="EIP77" s="615"/>
      <c r="EIQ77" s="615"/>
      <c r="EIR77" s="615"/>
      <c r="EIS77" s="615"/>
      <c r="EIT77" s="615"/>
      <c r="EIU77" s="615"/>
      <c r="EIV77" s="615"/>
      <c r="EIW77" s="615"/>
      <c r="EIX77" s="615"/>
      <c r="EIY77" s="1420"/>
      <c r="EIZ77" s="1420"/>
      <c r="EJA77" s="1420"/>
      <c r="EJB77" s="868"/>
      <c r="EJC77" s="615"/>
      <c r="EJD77" s="615"/>
      <c r="EJE77" s="615"/>
      <c r="EJF77" s="869"/>
      <c r="EJG77" s="615"/>
      <c r="EJH77" s="615"/>
      <c r="EJI77" s="615"/>
      <c r="EJJ77" s="615"/>
      <c r="EJK77" s="615"/>
      <c r="EJL77" s="615"/>
      <c r="EJM77" s="615"/>
      <c r="EJN77" s="615"/>
      <c r="EJO77" s="615"/>
      <c r="EJP77" s="1420"/>
      <c r="EJQ77" s="1420"/>
      <c r="EJR77" s="1420"/>
      <c r="EJS77" s="868"/>
      <c r="EJT77" s="615"/>
      <c r="EJU77" s="615"/>
      <c r="EJV77" s="615"/>
      <c r="EJW77" s="869"/>
      <c r="EJX77" s="615"/>
      <c r="EJY77" s="615"/>
      <c r="EJZ77" s="615"/>
      <c r="EKA77" s="615"/>
      <c r="EKB77" s="615"/>
      <c r="EKC77" s="615"/>
      <c r="EKD77" s="615"/>
      <c r="EKE77" s="615"/>
      <c r="EKF77" s="615"/>
      <c r="EKG77" s="1420"/>
      <c r="EKH77" s="1420"/>
      <c r="EKI77" s="1420"/>
      <c r="EKJ77" s="868"/>
      <c r="EKK77" s="615"/>
      <c r="EKL77" s="615"/>
      <c r="EKM77" s="615"/>
      <c r="EKN77" s="869"/>
      <c r="EKO77" s="615"/>
      <c r="EKP77" s="615"/>
      <c r="EKQ77" s="615"/>
      <c r="EKR77" s="615"/>
      <c r="EKS77" s="615"/>
      <c r="EKT77" s="615"/>
      <c r="EKU77" s="615"/>
      <c r="EKV77" s="615"/>
      <c r="EKW77" s="615"/>
      <c r="EKX77" s="1420"/>
      <c r="EKY77" s="1420"/>
      <c r="EKZ77" s="1420"/>
      <c r="ELA77" s="868"/>
      <c r="ELB77" s="615"/>
      <c r="ELC77" s="615"/>
      <c r="ELD77" s="615"/>
      <c r="ELE77" s="869"/>
      <c r="ELF77" s="615"/>
      <c r="ELG77" s="615"/>
      <c r="ELH77" s="615"/>
      <c r="ELI77" s="615"/>
      <c r="ELJ77" s="615"/>
      <c r="ELK77" s="615"/>
      <c r="ELL77" s="615"/>
      <c r="ELM77" s="615"/>
      <c r="ELN77" s="615"/>
      <c r="ELO77" s="1420"/>
      <c r="ELP77" s="1420"/>
      <c r="ELQ77" s="1420"/>
      <c r="ELR77" s="868"/>
      <c r="ELS77" s="615"/>
      <c r="ELT77" s="615"/>
      <c r="ELU77" s="615"/>
      <c r="ELV77" s="869"/>
      <c r="ELW77" s="615"/>
      <c r="ELX77" s="615"/>
      <c r="ELY77" s="615"/>
      <c r="ELZ77" s="615"/>
      <c r="EMA77" s="615"/>
      <c r="EMB77" s="615"/>
      <c r="EMC77" s="615"/>
      <c r="EMD77" s="615"/>
      <c r="EME77" s="615"/>
      <c r="EMF77" s="1420"/>
      <c r="EMG77" s="1420"/>
      <c r="EMH77" s="1420"/>
      <c r="EMI77" s="868"/>
      <c r="EMJ77" s="615"/>
      <c r="EMK77" s="615"/>
      <c r="EML77" s="615"/>
      <c r="EMM77" s="869"/>
      <c r="EMN77" s="615"/>
      <c r="EMO77" s="615"/>
      <c r="EMP77" s="615"/>
      <c r="EMQ77" s="615"/>
      <c r="EMR77" s="615"/>
      <c r="EMS77" s="615"/>
      <c r="EMT77" s="615"/>
      <c r="EMU77" s="615"/>
      <c r="EMV77" s="615"/>
      <c r="EMW77" s="1420"/>
      <c r="EMX77" s="1420"/>
      <c r="EMY77" s="1420"/>
      <c r="EMZ77" s="868"/>
      <c r="ENA77" s="615"/>
      <c r="ENB77" s="615"/>
      <c r="ENC77" s="615"/>
      <c r="END77" s="869"/>
      <c r="ENE77" s="615"/>
      <c r="ENF77" s="615"/>
      <c r="ENG77" s="615"/>
      <c r="ENH77" s="615"/>
      <c r="ENI77" s="615"/>
      <c r="ENJ77" s="615"/>
      <c r="ENK77" s="615"/>
      <c r="ENL77" s="615"/>
      <c r="ENM77" s="615"/>
      <c r="ENN77" s="1420"/>
      <c r="ENO77" s="1420"/>
      <c r="ENP77" s="1420"/>
      <c r="ENQ77" s="868"/>
      <c r="ENR77" s="615"/>
      <c r="ENS77" s="615"/>
      <c r="ENT77" s="615"/>
      <c r="ENU77" s="869"/>
      <c r="ENV77" s="615"/>
      <c r="ENW77" s="615"/>
      <c r="ENX77" s="615"/>
      <c r="ENY77" s="615"/>
      <c r="ENZ77" s="615"/>
      <c r="EOA77" s="615"/>
      <c r="EOB77" s="615"/>
      <c r="EOC77" s="615"/>
      <c r="EOD77" s="615"/>
      <c r="EOE77" s="1420"/>
      <c r="EOF77" s="1420"/>
      <c r="EOG77" s="1420"/>
      <c r="EOH77" s="868"/>
      <c r="EOI77" s="615"/>
      <c r="EOJ77" s="615"/>
      <c r="EOK77" s="615"/>
      <c r="EOL77" s="869"/>
      <c r="EOM77" s="615"/>
      <c r="EON77" s="615"/>
      <c r="EOO77" s="615"/>
      <c r="EOP77" s="615"/>
      <c r="EOQ77" s="615"/>
      <c r="EOR77" s="615"/>
      <c r="EOS77" s="615"/>
      <c r="EOT77" s="615"/>
      <c r="EOU77" s="615"/>
      <c r="EOV77" s="1420"/>
      <c r="EOW77" s="1420"/>
      <c r="EOX77" s="1420"/>
      <c r="EOY77" s="868"/>
      <c r="EOZ77" s="615"/>
      <c r="EPA77" s="615"/>
      <c r="EPB77" s="615"/>
      <c r="EPC77" s="869"/>
      <c r="EPD77" s="615"/>
      <c r="EPE77" s="615"/>
      <c r="EPF77" s="615"/>
      <c r="EPG77" s="615"/>
      <c r="EPH77" s="615"/>
      <c r="EPI77" s="615"/>
      <c r="EPJ77" s="615"/>
      <c r="EPK77" s="615"/>
      <c r="EPL77" s="615"/>
      <c r="EPM77" s="1420"/>
      <c r="EPN77" s="1420"/>
      <c r="EPO77" s="1420"/>
      <c r="EPP77" s="868"/>
      <c r="EPQ77" s="615"/>
      <c r="EPR77" s="615"/>
      <c r="EPS77" s="615"/>
      <c r="EPT77" s="869"/>
      <c r="EPU77" s="615"/>
      <c r="EPV77" s="615"/>
      <c r="EPW77" s="615"/>
      <c r="EPX77" s="615"/>
      <c r="EPY77" s="615"/>
      <c r="EPZ77" s="615"/>
      <c r="EQA77" s="615"/>
      <c r="EQB77" s="615"/>
      <c r="EQC77" s="615"/>
      <c r="EQD77" s="1420"/>
      <c r="EQE77" s="1420"/>
      <c r="EQF77" s="1420"/>
      <c r="EQG77" s="868"/>
      <c r="EQH77" s="615"/>
      <c r="EQI77" s="615"/>
      <c r="EQJ77" s="615"/>
      <c r="EQK77" s="869"/>
      <c r="EQL77" s="615"/>
      <c r="EQM77" s="615"/>
      <c r="EQN77" s="615"/>
      <c r="EQO77" s="615"/>
      <c r="EQP77" s="615"/>
      <c r="EQQ77" s="615"/>
      <c r="EQR77" s="615"/>
      <c r="EQS77" s="615"/>
      <c r="EQT77" s="615"/>
      <c r="EQU77" s="1420"/>
      <c r="EQV77" s="1420"/>
      <c r="EQW77" s="1420"/>
      <c r="EQX77" s="868"/>
      <c r="EQY77" s="615"/>
      <c r="EQZ77" s="615"/>
      <c r="ERA77" s="615"/>
      <c r="ERB77" s="869"/>
      <c r="ERC77" s="615"/>
      <c r="ERD77" s="615"/>
      <c r="ERE77" s="615"/>
      <c r="ERF77" s="615"/>
      <c r="ERG77" s="615"/>
      <c r="ERH77" s="615"/>
      <c r="ERI77" s="615"/>
      <c r="ERJ77" s="615"/>
      <c r="ERK77" s="615"/>
      <c r="ERL77" s="1420"/>
      <c r="ERM77" s="1420"/>
      <c r="ERN77" s="1420"/>
      <c r="ERO77" s="868"/>
      <c r="ERP77" s="615"/>
      <c r="ERQ77" s="615"/>
      <c r="ERR77" s="615"/>
      <c r="ERS77" s="869"/>
      <c r="ERT77" s="615"/>
      <c r="ERU77" s="615"/>
      <c r="ERV77" s="615"/>
      <c r="ERW77" s="615"/>
      <c r="ERX77" s="615"/>
      <c r="ERY77" s="615"/>
      <c r="ERZ77" s="615"/>
      <c r="ESA77" s="615"/>
      <c r="ESB77" s="615"/>
      <c r="ESC77" s="1420"/>
      <c r="ESD77" s="1420"/>
      <c r="ESE77" s="1420"/>
      <c r="ESF77" s="868"/>
      <c r="ESG77" s="615"/>
      <c r="ESH77" s="615"/>
      <c r="ESI77" s="615"/>
      <c r="ESJ77" s="869"/>
      <c r="ESK77" s="615"/>
      <c r="ESL77" s="615"/>
      <c r="ESM77" s="615"/>
      <c r="ESN77" s="615"/>
      <c r="ESO77" s="615"/>
      <c r="ESP77" s="615"/>
      <c r="ESQ77" s="615"/>
      <c r="ESR77" s="615"/>
      <c r="ESS77" s="615"/>
      <c r="EST77" s="1420"/>
      <c r="ESU77" s="1420"/>
      <c r="ESV77" s="1420"/>
      <c r="ESW77" s="868"/>
      <c r="ESX77" s="615"/>
      <c r="ESY77" s="615"/>
      <c r="ESZ77" s="615"/>
      <c r="ETA77" s="869"/>
      <c r="ETB77" s="615"/>
      <c r="ETC77" s="615"/>
      <c r="ETD77" s="615"/>
      <c r="ETE77" s="615"/>
      <c r="ETF77" s="615"/>
      <c r="ETG77" s="615"/>
      <c r="ETH77" s="615"/>
      <c r="ETI77" s="615"/>
      <c r="ETJ77" s="615"/>
      <c r="ETK77" s="1420"/>
      <c r="ETL77" s="1420"/>
      <c r="ETM77" s="1420"/>
      <c r="ETN77" s="868"/>
      <c r="ETO77" s="615"/>
      <c r="ETP77" s="615"/>
      <c r="ETQ77" s="615"/>
      <c r="ETR77" s="869"/>
      <c r="ETS77" s="615"/>
      <c r="ETT77" s="615"/>
      <c r="ETU77" s="615"/>
      <c r="ETV77" s="615"/>
      <c r="ETW77" s="615"/>
      <c r="ETX77" s="615"/>
      <c r="ETY77" s="615"/>
      <c r="ETZ77" s="615"/>
      <c r="EUA77" s="615"/>
      <c r="EUB77" s="1420"/>
      <c r="EUC77" s="1420"/>
      <c r="EUD77" s="1420"/>
      <c r="EUE77" s="868"/>
      <c r="EUF77" s="615"/>
      <c r="EUG77" s="615"/>
      <c r="EUH77" s="615"/>
      <c r="EUI77" s="869"/>
      <c r="EUJ77" s="615"/>
      <c r="EUK77" s="615"/>
      <c r="EUL77" s="615"/>
      <c r="EUM77" s="615"/>
      <c r="EUN77" s="615"/>
      <c r="EUO77" s="615"/>
      <c r="EUP77" s="615"/>
      <c r="EUQ77" s="615"/>
      <c r="EUR77" s="615"/>
      <c r="EUS77" s="1420"/>
      <c r="EUT77" s="1420"/>
      <c r="EUU77" s="1420"/>
      <c r="EUV77" s="868"/>
      <c r="EUW77" s="615"/>
      <c r="EUX77" s="615"/>
      <c r="EUY77" s="615"/>
      <c r="EUZ77" s="869"/>
      <c r="EVA77" s="615"/>
      <c r="EVB77" s="615"/>
      <c r="EVC77" s="615"/>
      <c r="EVD77" s="615"/>
      <c r="EVE77" s="615"/>
      <c r="EVF77" s="615"/>
      <c r="EVG77" s="615"/>
      <c r="EVH77" s="615"/>
      <c r="EVI77" s="615"/>
      <c r="EVJ77" s="1420"/>
      <c r="EVK77" s="1420"/>
      <c r="EVL77" s="1420"/>
      <c r="EVM77" s="868"/>
      <c r="EVN77" s="615"/>
      <c r="EVO77" s="615"/>
      <c r="EVP77" s="615"/>
      <c r="EVQ77" s="869"/>
      <c r="EVR77" s="615"/>
      <c r="EVS77" s="615"/>
      <c r="EVT77" s="615"/>
      <c r="EVU77" s="615"/>
      <c r="EVV77" s="615"/>
      <c r="EVW77" s="615"/>
      <c r="EVX77" s="615"/>
      <c r="EVY77" s="615"/>
      <c r="EVZ77" s="615"/>
      <c r="EWA77" s="1420"/>
      <c r="EWB77" s="1420"/>
      <c r="EWC77" s="1420"/>
      <c r="EWD77" s="868"/>
      <c r="EWE77" s="615"/>
      <c r="EWF77" s="615"/>
      <c r="EWG77" s="615"/>
      <c r="EWH77" s="869"/>
      <c r="EWI77" s="615"/>
      <c r="EWJ77" s="615"/>
      <c r="EWK77" s="615"/>
      <c r="EWL77" s="615"/>
      <c r="EWM77" s="615"/>
      <c r="EWN77" s="615"/>
      <c r="EWO77" s="615"/>
      <c r="EWP77" s="615"/>
      <c r="EWQ77" s="615"/>
      <c r="EWR77" s="1420"/>
      <c r="EWS77" s="1420"/>
      <c r="EWT77" s="1420"/>
      <c r="EWU77" s="868"/>
      <c r="EWV77" s="615"/>
      <c r="EWW77" s="615"/>
      <c r="EWX77" s="615"/>
      <c r="EWY77" s="869"/>
      <c r="EWZ77" s="615"/>
      <c r="EXA77" s="615"/>
      <c r="EXB77" s="615"/>
      <c r="EXC77" s="615"/>
      <c r="EXD77" s="615"/>
      <c r="EXE77" s="615"/>
      <c r="EXF77" s="615"/>
      <c r="EXG77" s="615"/>
      <c r="EXH77" s="615"/>
      <c r="EXI77" s="1420"/>
      <c r="EXJ77" s="1420"/>
      <c r="EXK77" s="1420"/>
      <c r="EXL77" s="868"/>
      <c r="EXM77" s="615"/>
      <c r="EXN77" s="615"/>
      <c r="EXO77" s="615"/>
      <c r="EXP77" s="869"/>
      <c r="EXQ77" s="615"/>
      <c r="EXR77" s="615"/>
      <c r="EXS77" s="615"/>
      <c r="EXT77" s="615"/>
      <c r="EXU77" s="615"/>
      <c r="EXV77" s="615"/>
      <c r="EXW77" s="615"/>
      <c r="EXX77" s="615"/>
      <c r="EXY77" s="615"/>
      <c r="EXZ77" s="1420"/>
      <c r="EYA77" s="1420"/>
      <c r="EYB77" s="1420"/>
      <c r="EYC77" s="868"/>
      <c r="EYD77" s="615"/>
      <c r="EYE77" s="615"/>
      <c r="EYF77" s="615"/>
      <c r="EYG77" s="869"/>
      <c r="EYH77" s="615"/>
      <c r="EYI77" s="615"/>
      <c r="EYJ77" s="615"/>
      <c r="EYK77" s="615"/>
      <c r="EYL77" s="615"/>
      <c r="EYM77" s="615"/>
      <c r="EYN77" s="615"/>
      <c r="EYO77" s="615"/>
      <c r="EYP77" s="615"/>
      <c r="EYQ77" s="1420"/>
      <c r="EYR77" s="1420"/>
      <c r="EYS77" s="1420"/>
      <c r="EYT77" s="868"/>
      <c r="EYU77" s="615"/>
      <c r="EYV77" s="615"/>
      <c r="EYW77" s="615"/>
      <c r="EYX77" s="869"/>
      <c r="EYY77" s="615"/>
      <c r="EYZ77" s="615"/>
      <c r="EZA77" s="615"/>
      <c r="EZB77" s="615"/>
      <c r="EZC77" s="615"/>
      <c r="EZD77" s="615"/>
      <c r="EZE77" s="615"/>
      <c r="EZF77" s="615"/>
      <c r="EZG77" s="615"/>
      <c r="EZH77" s="1420"/>
      <c r="EZI77" s="1420"/>
      <c r="EZJ77" s="1420"/>
      <c r="EZK77" s="868"/>
      <c r="EZL77" s="615"/>
      <c r="EZM77" s="615"/>
      <c r="EZN77" s="615"/>
      <c r="EZO77" s="869"/>
      <c r="EZP77" s="615"/>
      <c r="EZQ77" s="615"/>
      <c r="EZR77" s="615"/>
      <c r="EZS77" s="615"/>
      <c r="EZT77" s="615"/>
      <c r="EZU77" s="615"/>
      <c r="EZV77" s="615"/>
      <c r="EZW77" s="615"/>
      <c r="EZX77" s="615"/>
      <c r="EZY77" s="1420"/>
      <c r="EZZ77" s="1420"/>
      <c r="FAA77" s="1420"/>
      <c r="FAB77" s="868"/>
      <c r="FAC77" s="615"/>
      <c r="FAD77" s="615"/>
      <c r="FAE77" s="615"/>
      <c r="FAF77" s="869"/>
      <c r="FAG77" s="615"/>
      <c r="FAH77" s="615"/>
      <c r="FAI77" s="615"/>
      <c r="FAJ77" s="615"/>
      <c r="FAK77" s="615"/>
      <c r="FAL77" s="615"/>
      <c r="FAM77" s="615"/>
      <c r="FAN77" s="615"/>
      <c r="FAO77" s="615"/>
      <c r="FAP77" s="1420"/>
      <c r="FAQ77" s="1420"/>
      <c r="FAR77" s="1420"/>
      <c r="FAS77" s="868"/>
      <c r="FAT77" s="615"/>
      <c r="FAU77" s="615"/>
      <c r="FAV77" s="615"/>
      <c r="FAW77" s="869"/>
      <c r="FAX77" s="615"/>
      <c r="FAY77" s="615"/>
      <c r="FAZ77" s="615"/>
      <c r="FBA77" s="615"/>
      <c r="FBB77" s="615"/>
      <c r="FBC77" s="615"/>
      <c r="FBD77" s="615"/>
      <c r="FBE77" s="615"/>
      <c r="FBF77" s="615"/>
      <c r="FBG77" s="1420"/>
      <c r="FBH77" s="1420"/>
      <c r="FBI77" s="1420"/>
      <c r="FBJ77" s="868"/>
      <c r="FBK77" s="615"/>
      <c r="FBL77" s="615"/>
      <c r="FBM77" s="615"/>
      <c r="FBN77" s="869"/>
      <c r="FBO77" s="615"/>
      <c r="FBP77" s="615"/>
      <c r="FBQ77" s="615"/>
      <c r="FBR77" s="615"/>
      <c r="FBS77" s="615"/>
      <c r="FBT77" s="615"/>
      <c r="FBU77" s="615"/>
      <c r="FBV77" s="615"/>
      <c r="FBW77" s="615"/>
      <c r="FBX77" s="1420"/>
      <c r="FBY77" s="1420"/>
      <c r="FBZ77" s="1420"/>
      <c r="FCA77" s="868"/>
      <c r="FCB77" s="615"/>
      <c r="FCC77" s="615"/>
      <c r="FCD77" s="615"/>
      <c r="FCE77" s="869"/>
      <c r="FCF77" s="615"/>
      <c r="FCG77" s="615"/>
      <c r="FCH77" s="615"/>
      <c r="FCI77" s="615"/>
      <c r="FCJ77" s="615"/>
      <c r="FCK77" s="615"/>
      <c r="FCL77" s="615"/>
      <c r="FCM77" s="615"/>
      <c r="FCN77" s="615"/>
      <c r="FCO77" s="1420"/>
      <c r="FCP77" s="1420"/>
      <c r="FCQ77" s="1420"/>
      <c r="FCR77" s="868"/>
      <c r="FCS77" s="615"/>
      <c r="FCT77" s="615"/>
      <c r="FCU77" s="615"/>
      <c r="FCV77" s="869"/>
      <c r="FCW77" s="615"/>
      <c r="FCX77" s="615"/>
      <c r="FCY77" s="615"/>
      <c r="FCZ77" s="615"/>
      <c r="FDA77" s="615"/>
      <c r="FDB77" s="615"/>
      <c r="FDC77" s="615"/>
      <c r="FDD77" s="615"/>
      <c r="FDE77" s="615"/>
      <c r="FDF77" s="1420"/>
      <c r="FDG77" s="1420"/>
      <c r="FDH77" s="1420"/>
      <c r="FDI77" s="868"/>
      <c r="FDJ77" s="615"/>
      <c r="FDK77" s="615"/>
      <c r="FDL77" s="615"/>
      <c r="FDM77" s="869"/>
      <c r="FDN77" s="615"/>
      <c r="FDO77" s="615"/>
      <c r="FDP77" s="615"/>
      <c r="FDQ77" s="615"/>
      <c r="FDR77" s="615"/>
      <c r="FDS77" s="615"/>
      <c r="FDT77" s="615"/>
      <c r="FDU77" s="615"/>
      <c r="FDV77" s="615"/>
      <c r="FDW77" s="1420"/>
      <c r="FDX77" s="1420"/>
      <c r="FDY77" s="1420"/>
      <c r="FDZ77" s="868"/>
      <c r="FEA77" s="615"/>
      <c r="FEB77" s="615"/>
      <c r="FEC77" s="615"/>
      <c r="FED77" s="869"/>
      <c r="FEE77" s="615"/>
      <c r="FEF77" s="615"/>
      <c r="FEG77" s="615"/>
      <c r="FEH77" s="615"/>
      <c r="FEI77" s="615"/>
      <c r="FEJ77" s="615"/>
      <c r="FEK77" s="615"/>
      <c r="FEL77" s="615"/>
      <c r="FEM77" s="615"/>
      <c r="FEN77" s="1420"/>
      <c r="FEO77" s="1420"/>
      <c r="FEP77" s="1420"/>
      <c r="FEQ77" s="868"/>
      <c r="FER77" s="615"/>
      <c r="FES77" s="615"/>
      <c r="FET77" s="615"/>
      <c r="FEU77" s="869"/>
      <c r="FEV77" s="615"/>
      <c r="FEW77" s="615"/>
      <c r="FEX77" s="615"/>
      <c r="FEY77" s="615"/>
      <c r="FEZ77" s="615"/>
      <c r="FFA77" s="615"/>
      <c r="FFB77" s="615"/>
      <c r="FFC77" s="615"/>
      <c r="FFD77" s="615"/>
      <c r="FFE77" s="1420"/>
      <c r="FFF77" s="1420"/>
      <c r="FFG77" s="1420"/>
      <c r="FFH77" s="868"/>
      <c r="FFI77" s="615"/>
      <c r="FFJ77" s="615"/>
      <c r="FFK77" s="615"/>
      <c r="FFL77" s="869"/>
      <c r="FFM77" s="615"/>
      <c r="FFN77" s="615"/>
      <c r="FFO77" s="615"/>
      <c r="FFP77" s="615"/>
      <c r="FFQ77" s="615"/>
      <c r="FFR77" s="615"/>
      <c r="FFS77" s="615"/>
      <c r="FFT77" s="615"/>
      <c r="FFU77" s="615"/>
      <c r="FFV77" s="1420"/>
      <c r="FFW77" s="1420"/>
      <c r="FFX77" s="1420"/>
      <c r="FFY77" s="868"/>
      <c r="FFZ77" s="615"/>
      <c r="FGA77" s="615"/>
      <c r="FGB77" s="615"/>
      <c r="FGC77" s="869"/>
      <c r="FGD77" s="615"/>
      <c r="FGE77" s="615"/>
      <c r="FGF77" s="615"/>
      <c r="FGG77" s="615"/>
      <c r="FGH77" s="615"/>
      <c r="FGI77" s="615"/>
      <c r="FGJ77" s="615"/>
      <c r="FGK77" s="615"/>
      <c r="FGL77" s="615"/>
      <c r="FGM77" s="1420"/>
      <c r="FGN77" s="1420"/>
      <c r="FGO77" s="1420"/>
      <c r="FGP77" s="868"/>
      <c r="FGQ77" s="615"/>
      <c r="FGR77" s="615"/>
      <c r="FGS77" s="615"/>
      <c r="FGT77" s="869"/>
      <c r="FGU77" s="615"/>
      <c r="FGV77" s="615"/>
      <c r="FGW77" s="615"/>
      <c r="FGX77" s="615"/>
      <c r="FGY77" s="615"/>
      <c r="FGZ77" s="615"/>
      <c r="FHA77" s="615"/>
      <c r="FHB77" s="615"/>
      <c r="FHC77" s="615"/>
      <c r="FHD77" s="1420"/>
      <c r="FHE77" s="1420"/>
      <c r="FHF77" s="1420"/>
      <c r="FHG77" s="868"/>
      <c r="FHH77" s="615"/>
      <c r="FHI77" s="615"/>
      <c r="FHJ77" s="615"/>
      <c r="FHK77" s="869"/>
      <c r="FHL77" s="615"/>
      <c r="FHM77" s="615"/>
      <c r="FHN77" s="615"/>
      <c r="FHO77" s="615"/>
      <c r="FHP77" s="615"/>
      <c r="FHQ77" s="615"/>
      <c r="FHR77" s="615"/>
      <c r="FHS77" s="615"/>
      <c r="FHT77" s="615"/>
      <c r="FHU77" s="1420"/>
      <c r="FHV77" s="1420"/>
      <c r="FHW77" s="1420"/>
      <c r="FHX77" s="868"/>
      <c r="FHY77" s="615"/>
      <c r="FHZ77" s="615"/>
      <c r="FIA77" s="615"/>
      <c r="FIB77" s="869"/>
      <c r="FIC77" s="615"/>
      <c r="FID77" s="615"/>
      <c r="FIE77" s="615"/>
      <c r="FIF77" s="615"/>
      <c r="FIG77" s="615"/>
      <c r="FIH77" s="615"/>
      <c r="FII77" s="615"/>
      <c r="FIJ77" s="615"/>
      <c r="FIK77" s="615"/>
      <c r="FIL77" s="1420"/>
      <c r="FIM77" s="1420"/>
      <c r="FIN77" s="1420"/>
      <c r="FIO77" s="868"/>
      <c r="FIP77" s="615"/>
      <c r="FIQ77" s="615"/>
      <c r="FIR77" s="615"/>
      <c r="FIS77" s="869"/>
      <c r="FIT77" s="615"/>
      <c r="FIU77" s="615"/>
      <c r="FIV77" s="615"/>
      <c r="FIW77" s="615"/>
      <c r="FIX77" s="615"/>
      <c r="FIY77" s="615"/>
      <c r="FIZ77" s="615"/>
      <c r="FJA77" s="615"/>
      <c r="FJB77" s="615"/>
      <c r="FJC77" s="1420"/>
      <c r="FJD77" s="1420"/>
      <c r="FJE77" s="1420"/>
      <c r="FJF77" s="868"/>
      <c r="FJG77" s="615"/>
      <c r="FJH77" s="615"/>
      <c r="FJI77" s="615"/>
      <c r="FJJ77" s="869"/>
      <c r="FJK77" s="615"/>
      <c r="FJL77" s="615"/>
      <c r="FJM77" s="615"/>
      <c r="FJN77" s="615"/>
      <c r="FJO77" s="615"/>
      <c r="FJP77" s="615"/>
      <c r="FJQ77" s="615"/>
      <c r="FJR77" s="615"/>
      <c r="FJS77" s="615"/>
      <c r="FJT77" s="1420"/>
      <c r="FJU77" s="1420"/>
      <c r="FJV77" s="1420"/>
      <c r="FJW77" s="868"/>
      <c r="FJX77" s="615"/>
      <c r="FJY77" s="615"/>
      <c r="FJZ77" s="615"/>
      <c r="FKA77" s="869"/>
      <c r="FKB77" s="615"/>
      <c r="FKC77" s="615"/>
      <c r="FKD77" s="615"/>
      <c r="FKE77" s="615"/>
      <c r="FKF77" s="615"/>
      <c r="FKG77" s="615"/>
      <c r="FKH77" s="615"/>
      <c r="FKI77" s="615"/>
      <c r="FKJ77" s="615"/>
      <c r="FKK77" s="1420"/>
      <c r="FKL77" s="1420"/>
      <c r="FKM77" s="1420"/>
      <c r="FKN77" s="868"/>
      <c r="FKO77" s="615"/>
      <c r="FKP77" s="615"/>
      <c r="FKQ77" s="615"/>
      <c r="FKR77" s="869"/>
      <c r="FKS77" s="615"/>
      <c r="FKT77" s="615"/>
      <c r="FKU77" s="615"/>
      <c r="FKV77" s="615"/>
      <c r="FKW77" s="615"/>
      <c r="FKX77" s="615"/>
      <c r="FKY77" s="615"/>
      <c r="FKZ77" s="615"/>
      <c r="FLA77" s="615"/>
      <c r="FLB77" s="1420"/>
      <c r="FLC77" s="1420"/>
      <c r="FLD77" s="1420"/>
      <c r="FLE77" s="868"/>
      <c r="FLF77" s="615"/>
      <c r="FLG77" s="615"/>
      <c r="FLH77" s="615"/>
      <c r="FLI77" s="869"/>
      <c r="FLJ77" s="615"/>
      <c r="FLK77" s="615"/>
      <c r="FLL77" s="615"/>
      <c r="FLM77" s="615"/>
      <c r="FLN77" s="615"/>
      <c r="FLO77" s="615"/>
      <c r="FLP77" s="615"/>
      <c r="FLQ77" s="615"/>
      <c r="FLR77" s="615"/>
      <c r="FLS77" s="1420"/>
      <c r="FLT77" s="1420"/>
      <c r="FLU77" s="1420"/>
      <c r="FLV77" s="868"/>
      <c r="FLW77" s="615"/>
      <c r="FLX77" s="615"/>
      <c r="FLY77" s="615"/>
      <c r="FLZ77" s="869"/>
      <c r="FMA77" s="615"/>
      <c r="FMB77" s="615"/>
      <c r="FMC77" s="615"/>
      <c r="FMD77" s="615"/>
      <c r="FME77" s="615"/>
      <c r="FMF77" s="615"/>
      <c r="FMG77" s="615"/>
      <c r="FMH77" s="615"/>
      <c r="FMI77" s="615"/>
      <c r="FMJ77" s="1420"/>
      <c r="FMK77" s="1420"/>
      <c r="FML77" s="1420"/>
      <c r="FMM77" s="868"/>
      <c r="FMN77" s="615"/>
      <c r="FMO77" s="615"/>
      <c r="FMP77" s="615"/>
      <c r="FMQ77" s="869"/>
      <c r="FMR77" s="615"/>
      <c r="FMS77" s="615"/>
      <c r="FMT77" s="615"/>
      <c r="FMU77" s="615"/>
      <c r="FMV77" s="615"/>
      <c r="FMW77" s="615"/>
      <c r="FMX77" s="615"/>
      <c r="FMY77" s="615"/>
      <c r="FMZ77" s="615"/>
      <c r="FNA77" s="1420"/>
      <c r="FNB77" s="1420"/>
      <c r="FNC77" s="1420"/>
      <c r="FND77" s="868"/>
      <c r="FNE77" s="615"/>
      <c r="FNF77" s="615"/>
      <c r="FNG77" s="615"/>
      <c r="FNH77" s="869"/>
      <c r="FNI77" s="615"/>
      <c r="FNJ77" s="615"/>
      <c r="FNK77" s="615"/>
      <c r="FNL77" s="615"/>
      <c r="FNM77" s="615"/>
      <c r="FNN77" s="615"/>
      <c r="FNO77" s="615"/>
      <c r="FNP77" s="615"/>
      <c r="FNQ77" s="615"/>
      <c r="FNR77" s="1420"/>
      <c r="FNS77" s="1420"/>
      <c r="FNT77" s="1420"/>
      <c r="FNU77" s="868"/>
      <c r="FNV77" s="615"/>
      <c r="FNW77" s="615"/>
      <c r="FNX77" s="615"/>
      <c r="FNY77" s="869"/>
      <c r="FNZ77" s="615"/>
      <c r="FOA77" s="615"/>
      <c r="FOB77" s="615"/>
      <c r="FOC77" s="615"/>
      <c r="FOD77" s="615"/>
      <c r="FOE77" s="615"/>
      <c r="FOF77" s="615"/>
      <c r="FOG77" s="615"/>
      <c r="FOH77" s="615"/>
      <c r="FOI77" s="1420"/>
      <c r="FOJ77" s="1420"/>
      <c r="FOK77" s="1420"/>
      <c r="FOL77" s="868"/>
      <c r="FOM77" s="615"/>
      <c r="FON77" s="615"/>
      <c r="FOO77" s="615"/>
      <c r="FOP77" s="869"/>
      <c r="FOQ77" s="615"/>
      <c r="FOR77" s="615"/>
      <c r="FOS77" s="615"/>
      <c r="FOT77" s="615"/>
      <c r="FOU77" s="615"/>
      <c r="FOV77" s="615"/>
      <c r="FOW77" s="615"/>
      <c r="FOX77" s="615"/>
      <c r="FOY77" s="615"/>
      <c r="FOZ77" s="1420"/>
      <c r="FPA77" s="1420"/>
      <c r="FPB77" s="1420"/>
      <c r="FPC77" s="868"/>
      <c r="FPD77" s="615"/>
      <c r="FPE77" s="615"/>
      <c r="FPF77" s="615"/>
      <c r="FPG77" s="869"/>
      <c r="FPH77" s="615"/>
      <c r="FPI77" s="615"/>
      <c r="FPJ77" s="615"/>
      <c r="FPK77" s="615"/>
      <c r="FPL77" s="615"/>
      <c r="FPM77" s="615"/>
      <c r="FPN77" s="615"/>
      <c r="FPO77" s="615"/>
      <c r="FPP77" s="615"/>
      <c r="FPQ77" s="1420"/>
      <c r="FPR77" s="1420"/>
      <c r="FPS77" s="1420"/>
      <c r="FPT77" s="868"/>
      <c r="FPU77" s="615"/>
      <c r="FPV77" s="615"/>
      <c r="FPW77" s="615"/>
      <c r="FPX77" s="869"/>
      <c r="FPY77" s="615"/>
      <c r="FPZ77" s="615"/>
      <c r="FQA77" s="615"/>
      <c r="FQB77" s="615"/>
      <c r="FQC77" s="615"/>
      <c r="FQD77" s="615"/>
      <c r="FQE77" s="615"/>
      <c r="FQF77" s="615"/>
      <c r="FQG77" s="615"/>
      <c r="FQH77" s="1420"/>
      <c r="FQI77" s="1420"/>
      <c r="FQJ77" s="1420"/>
      <c r="FQK77" s="868"/>
      <c r="FQL77" s="615"/>
      <c r="FQM77" s="615"/>
      <c r="FQN77" s="615"/>
      <c r="FQO77" s="869"/>
      <c r="FQP77" s="615"/>
      <c r="FQQ77" s="615"/>
      <c r="FQR77" s="615"/>
      <c r="FQS77" s="615"/>
      <c r="FQT77" s="615"/>
      <c r="FQU77" s="615"/>
      <c r="FQV77" s="615"/>
      <c r="FQW77" s="615"/>
      <c r="FQX77" s="615"/>
      <c r="FQY77" s="1420"/>
      <c r="FQZ77" s="1420"/>
      <c r="FRA77" s="1420"/>
      <c r="FRB77" s="868"/>
      <c r="FRC77" s="615"/>
      <c r="FRD77" s="615"/>
      <c r="FRE77" s="615"/>
      <c r="FRF77" s="869"/>
      <c r="FRG77" s="615"/>
      <c r="FRH77" s="615"/>
      <c r="FRI77" s="615"/>
      <c r="FRJ77" s="615"/>
      <c r="FRK77" s="615"/>
      <c r="FRL77" s="615"/>
      <c r="FRM77" s="615"/>
      <c r="FRN77" s="615"/>
      <c r="FRO77" s="615"/>
      <c r="FRP77" s="1420"/>
      <c r="FRQ77" s="1420"/>
      <c r="FRR77" s="1420"/>
      <c r="FRS77" s="868"/>
      <c r="FRT77" s="615"/>
      <c r="FRU77" s="615"/>
      <c r="FRV77" s="615"/>
      <c r="FRW77" s="869"/>
      <c r="FRX77" s="615"/>
      <c r="FRY77" s="615"/>
      <c r="FRZ77" s="615"/>
      <c r="FSA77" s="615"/>
      <c r="FSB77" s="615"/>
      <c r="FSC77" s="615"/>
      <c r="FSD77" s="615"/>
      <c r="FSE77" s="615"/>
      <c r="FSF77" s="615"/>
      <c r="FSG77" s="1420"/>
      <c r="FSH77" s="1420"/>
      <c r="FSI77" s="1420"/>
      <c r="FSJ77" s="868"/>
      <c r="FSK77" s="615"/>
      <c r="FSL77" s="615"/>
      <c r="FSM77" s="615"/>
      <c r="FSN77" s="869"/>
      <c r="FSO77" s="615"/>
      <c r="FSP77" s="615"/>
      <c r="FSQ77" s="615"/>
      <c r="FSR77" s="615"/>
      <c r="FSS77" s="615"/>
      <c r="FST77" s="615"/>
      <c r="FSU77" s="615"/>
      <c r="FSV77" s="615"/>
      <c r="FSW77" s="615"/>
      <c r="FSX77" s="1420"/>
      <c r="FSY77" s="1420"/>
      <c r="FSZ77" s="1420"/>
      <c r="FTA77" s="868"/>
      <c r="FTB77" s="615"/>
      <c r="FTC77" s="615"/>
      <c r="FTD77" s="615"/>
      <c r="FTE77" s="869"/>
      <c r="FTF77" s="615"/>
      <c r="FTG77" s="615"/>
      <c r="FTH77" s="615"/>
      <c r="FTI77" s="615"/>
      <c r="FTJ77" s="615"/>
      <c r="FTK77" s="615"/>
      <c r="FTL77" s="615"/>
      <c r="FTM77" s="615"/>
      <c r="FTN77" s="615"/>
      <c r="FTO77" s="1420"/>
      <c r="FTP77" s="1420"/>
      <c r="FTQ77" s="1420"/>
      <c r="FTR77" s="868"/>
      <c r="FTS77" s="615"/>
      <c r="FTT77" s="615"/>
      <c r="FTU77" s="615"/>
      <c r="FTV77" s="869"/>
      <c r="FTW77" s="615"/>
      <c r="FTX77" s="615"/>
      <c r="FTY77" s="615"/>
      <c r="FTZ77" s="615"/>
      <c r="FUA77" s="615"/>
      <c r="FUB77" s="615"/>
      <c r="FUC77" s="615"/>
      <c r="FUD77" s="615"/>
      <c r="FUE77" s="615"/>
      <c r="FUF77" s="1420"/>
      <c r="FUG77" s="1420"/>
      <c r="FUH77" s="1420"/>
      <c r="FUI77" s="868"/>
      <c r="FUJ77" s="615"/>
      <c r="FUK77" s="615"/>
      <c r="FUL77" s="615"/>
      <c r="FUM77" s="869"/>
      <c r="FUN77" s="615"/>
      <c r="FUO77" s="615"/>
      <c r="FUP77" s="615"/>
      <c r="FUQ77" s="615"/>
      <c r="FUR77" s="615"/>
      <c r="FUS77" s="615"/>
      <c r="FUT77" s="615"/>
      <c r="FUU77" s="615"/>
      <c r="FUV77" s="615"/>
      <c r="FUW77" s="1420"/>
      <c r="FUX77" s="1420"/>
      <c r="FUY77" s="1420"/>
      <c r="FUZ77" s="868"/>
      <c r="FVA77" s="615"/>
      <c r="FVB77" s="615"/>
      <c r="FVC77" s="615"/>
      <c r="FVD77" s="869"/>
      <c r="FVE77" s="615"/>
      <c r="FVF77" s="615"/>
      <c r="FVG77" s="615"/>
      <c r="FVH77" s="615"/>
      <c r="FVI77" s="615"/>
      <c r="FVJ77" s="615"/>
      <c r="FVK77" s="615"/>
      <c r="FVL77" s="615"/>
      <c r="FVM77" s="615"/>
      <c r="FVN77" s="1420"/>
      <c r="FVO77" s="1420"/>
      <c r="FVP77" s="1420"/>
      <c r="FVQ77" s="868"/>
      <c r="FVR77" s="615"/>
      <c r="FVS77" s="615"/>
      <c r="FVT77" s="615"/>
      <c r="FVU77" s="869"/>
      <c r="FVV77" s="615"/>
      <c r="FVW77" s="615"/>
      <c r="FVX77" s="615"/>
      <c r="FVY77" s="615"/>
      <c r="FVZ77" s="615"/>
      <c r="FWA77" s="615"/>
      <c r="FWB77" s="615"/>
      <c r="FWC77" s="615"/>
      <c r="FWD77" s="615"/>
      <c r="FWE77" s="1420"/>
      <c r="FWF77" s="1420"/>
      <c r="FWG77" s="1420"/>
      <c r="FWH77" s="868"/>
      <c r="FWI77" s="615"/>
      <c r="FWJ77" s="615"/>
      <c r="FWK77" s="615"/>
      <c r="FWL77" s="869"/>
      <c r="FWM77" s="615"/>
      <c r="FWN77" s="615"/>
      <c r="FWO77" s="615"/>
      <c r="FWP77" s="615"/>
      <c r="FWQ77" s="615"/>
      <c r="FWR77" s="615"/>
      <c r="FWS77" s="615"/>
      <c r="FWT77" s="615"/>
      <c r="FWU77" s="615"/>
      <c r="FWV77" s="1420"/>
      <c r="FWW77" s="1420"/>
      <c r="FWX77" s="1420"/>
      <c r="FWY77" s="868"/>
      <c r="FWZ77" s="615"/>
      <c r="FXA77" s="615"/>
      <c r="FXB77" s="615"/>
      <c r="FXC77" s="869"/>
      <c r="FXD77" s="615"/>
      <c r="FXE77" s="615"/>
      <c r="FXF77" s="615"/>
      <c r="FXG77" s="615"/>
      <c r="FXH77" s="615"/>
      <c r="FXI77" s="615"/>
      <c r="FXJ77" s="615"/>
      <c r="FXK77" s="615"/>
      <c r="FXL77" s="615"/>
      <c r="FXM77" s="1420"/>
      <c r="FXN77" s="1420"/>
      <c r="FXO77" s="1420"/>
      <c r="FXP77" s="868"/>
      <c r="FXQ77" s="615"/>
      <c r="FXR77" s="615"/>
      <c r="FXS77" s="615"/>
      <c r="FXT77" s="869"/>
      <c r="FXU77" s="615"/>
      <c r="FXV77" s="615"/>
      <c r="FXW77" s="615"/>
      <c r="FXX77" s="615"/>
      <c r="FXY77" s="615"/>
      <c r="FXZ77" s="615"/>
      <c r="FYA77" s="615"/>
      <c r="FYB77" s="615"/>
      <c r="FYC77" s="615"/>
      <c r="FYD77" s="1420"/>
      <c r="FYE77" s="1420"/>
      <c r="FYF77" s="1420"/>
      <c r="FYG77" s="868"/>
      <c r="FYH77" s="615"/>
      <c r="FYI77" s="615"/>
      <c r="FYJ77" s="615"/>
      <c r="FYK77" s="869"/>
      <c r="FYL77" s="615"/>
      <c r="FYM77" s="615"/>
      <c r="FYN77" s="615"/>
      <c r="FYO77" s="615"/>
      <c r="FYP77" s="615"/>
      <c r="FYQ77" s="615"/>
      <c r="FYR77" s="615"/>
      <c r="FYS77" s="615"/>
      <c r="FYT77" s="615"/>
      <c r="FYU77" s="1420"/>
      <c r="FYV77" s="1420"/>
      <c r="FYW77" s="1420"/>
      <c r="FYX77" s="868"/>
      <c r="FYY77" s="615"/>
      <c r="FYZ77" s="615"/>
      <c r="FZA77" s="615"/>
      <c r="FZB77" s="869"/>
      <c r="FZC77" s="615"/>
      <c r="FZD77" s="615"/>
      <c r="FZE77" s="615"/>
      <c r="FZF77" s="615"/>
      <c r="FZG77" s="615"/>
      <c r="FZH77" s="615"/>
      <c r="FZI77" s="615"/>
      <c r="FZJ77" s="615"/>
      <c r="FZK77" s="615"/>
      <c r="FZL77" s="1420"/>
      <c r="FZM77" s="1420"/>
      <c r="FZN77" s="1420"/>
      <c r="FZO77" s="868"/>
      <c r="FZP77" s="615"/>
      <c r="FZQ77" s="615"/>
      <c r="FZR77" s="615"/>
      <c r="FZS77" s="869"/>
      <c r="FZT77" s="615"/>
      <c r="FZU77" s="615"/>
      <c r="FZV77" s="615"/>
      <c r="FZW77" s="615"/>
      <c r="FZX77" s="615"/>
      <c r="FZY77" s="615"/>
      <c r="FZZ77" s="615"/>
      <c r="GAA77" s="615"/>
      <c r="GAB77" s="615"/>
      <c r="GAC77" s="1420"/>
      <c r="GAD77" s="1420"/>
      <c r="GAE77" s="1420"/>
      <c r="GAF77" s="868"/>
      <c r="GAG77" s="615"/>
      <c r="GAH77" s="615"/>
      <c r="GAI77" s="615"/>
      <c r="GAJ77" s="869"/>
      <c r="GAK77" s="615"/>
      <c r="GAL77" s="615"/>
      <c r="GAM77" s="615"/>
      <c r="GAN77" s="615"/>
      <c r="GAO77" s="615"/>
      <c r="GAP77" s="615"/>
      <c r="GAQ77" s="615"/>
      <c r="GAR77" s="615"/>
      <c r="GAS77" s="615"/>
      <c r="GAT77" s="1420"/>
      <c r="GAU77" s="1420"/>
      <c r="GAV77" s="1420"/>
      <c r="GAW77" s="868"/>
      <c r="GAX77" s="615"/>
      <c r="GAY77" s="615"/>
      <c r="GAZ77" s="615"/>
      <c r="GBA77" s="869"/>
      <c r="GBB77" s="615"/>
      <c r="GBC77" s="615"/>
      <c r="GBD77" s="615"/>
      <c r="GBE77" s="615"/>
      <c r="GBF77" s="615"/>
      <c r="GBG77" s="615"/>
      <c r="GBH77" s="615"/>
      <c r="GBI77" s="615"/>
      <c r="GBJ77" s="615"/>
      <c r="GBK77" s="1420"/>
      <c r="GBL77" s="1420"/>
      <c r="GBM77" s="1420"/>
      <c r="GBN77" s="868"/>
      <c r="GBO77" s="615"/>
      <c r="GBP77" s="615"/>
      <c r="GBQ77" s="615"/>
      <c r="GBR77" s="869"/>
      <c r="GBS77" s="615"/>
      <c r="GBT77" s="615"/>
      <c r="GBU77" s="615"/>
      <c r="GBV77" s="615"/>
      <c r="GBW77" s="615"/>
      <c r="GBX77" s="615"/>
      <c r="GBY77" s="615"/>
      <c r="GBZ77" s="615"/>
      <c r="GCA77" s="615"/>
      <c r="GCB77" s="1420"/>
      <c r="GCC77" s="1420"/>
      <c r="GCD77" s="1420"/>
      <c r="GCE77" s="868"/>
      <c r="GCF77" s="615"/>
      <c r="GCG77" s="615"/>
      <c r="GCH77" s="615"/>
      <c r="GCI77" s="869"/>
      <c r="GCJ77" s="615"/>
      <c r="GCK77" s="615"/>
      <c r="GCL77" s="615"/>
      <c r="GCM77" s="615"/>
      <c r="GCN77" s="615"/>
      <c r="GCO77" s="615"/>
      <c r="GCP77" s="615"/>
      <c r="GCQ77" s="615"/>
      <c r="GCR77" s="615"/>
      <c r="GCS77" s="1420"/>
      <c r="GCT77" s="1420"/>
      <c r="GCU77" s="1420"/>
      <c r="GCV77" s="868"/>
      <c r="GCW77" s="615"/>
      <c r="GCX77" s="615"/>
      <c r="GCY77" s="615"/>
      <c r="GCZ77" s="869"/>
      <c r="GDA77" s="615"/>
      <c r="GDB77" s="615"/>
      <c r="GDC77" s="615"/>
      <c r="GDD77" s="615"/>
      <c r="GDE77" s="615"/>
      <c r="GDF77" s="615"/>
      <c r="GDG77" s="615"/>
      <c r="GDH77" s="615"/>
      <c r="GDI77" s="615"/>
      <c r="GDJ77" s="1420"/>
      <c r="GDK77" s="1420"/>
      <c r="GDL77" s="1420"/>
      <c r="GDM77" s="868"/>
      <c r="GDN77" s="615"/>
      <c r="GDO77" s="615"/>
      <c r="GDP77" s="615"/>
      <c r="GDQ77" s="869"/>
      <c r="GDR77" s="615"/>
      <c r="GDS77" s="615"/>
      <c r="GDT77" s="615"/>
      <c r="GDU77" s="615"/>
      <c r="GDV77" s="615"/>
      <c r="GDW77" s="615"/>
      <c r="GDX77" s="615"/>
      <c r="GDY77" s="615"/>
      <c r="GDZ77" s="615"/>
      <c r="GEA77" s="1420"/>
      <c r="GEB77" s="1420"/>
      <c r="GEC77" s="1420"/>
      <c r="GED77" s="868"/>
      <c r="GEE77" s="615"/>
      <c r="GEF77" s="615"/>
      <c r="GEG77" s="615"/>
      <c r="GEH77" s="869"/>
      <c r="GEI77" s="615"/>
      <c r="GEJ77" s="615"/>
      <c r="GEK77" s="615"/>
      <c r="GEL77" s="615"/>
      <c r="GEM77" s="615"/>
      <c r="GEN77" s="615"/>
      <c r="GEO77" s="615"/>
      <c r="GEP77" s="615"/>
      <c r="GEQ77" s="615"/>
      <c r="GER77" s="1420"/>
      <c r="GES77" s="1420"/>
      <c r="GET77" s="1420"/>
      <c r="GEU77" s="868"/>
      <c r="GEV77" s="615"/>
      <c r="GEW77" s="615"/>
      <c r="GEX77" s="615"/>
      <c r="GEY77" s="869"/>
      <c r="GEZ77" s="615"/>
      <c r="GFA77" s="615"/>
      <c r="GFB77" s="615"/>
      <c r="GFC77" s="615"/>
      <c r="GFD77" s="615"/>
      <c r="GFE77" s="615"/>
      <c r="GFF77" s="615"/>
      <c r="GFG77" s="615"/>
      <c r="GFH77" s="615"/>
      <c r="GFI77" s="1420"/>
      <c r="GFJ77" s="1420"/>
      <c r="GFK77" s="1420"/>
      <c r="GFL77" s="868"/>
      <c r="GFM77" s="615"/>
      <c r="GFN77" s="615"/>
      <c r="GFO77" s="615"/>
      <c r="GFP77" s="869"/>
      <c r="GFQ77" s="615"/>
      <c r="GFR77" s="615"/>
      <c r="GFS77" s="615"/>
      <c r="GFT77" s="615"/>
      <c r="GFU77" s="615"/>
      <c r="GFV77" s="615"/>
      <c r="GFW77" s="615"/>
      <c r="GFX77" s="615"/>
      <c r="GFY77" s="615"/>
      <c r="GFZ77" s="1420"/>
      <c r="GGA77" s="1420"/>
      <c r="GGB77" s="1420"/>
      <c r="GGC77" s="868"/>
      <c r="GGD77" s="615"/>
      <c r="GGE77" s="615"/>
      <c r="GGF77" s="615"/>
      <c r="GGG77" s="869"/>
      <c r="GGH77" s="615"/>
      <c r="GGI77" s="615"/>
      <c r="GGJ77" s="615"/>
      <c r="GGK77" s="615"/>
      <c r="GGL77" s="615"/>
      <c r="GGM77" s="615"/>
      <c r="GGN77" s="615"/>
      <c r="GGO77" s="615"/>
      <c r="GGP77" s="615"/>
      <c r="GGQ77" s="1420"/>
      <c r="GGR77" s="1420"/>
      <c r="GGS77" s="1420"/>
      <c r="GGT77" s="868"/>
      <c r="GGU77" s="615"/>
      <c r="GGV77" s="615"/>
      <c r="GGW77" s="615"/>
      <c r="GGX77" s="869"/>
      <c r="GGY77" s="615"/>
      <c r="GGZ77" s="615"/>
      <c r="GHA77" s="615"/>
      <c r="GHB77" s="615"/>
      <c r="GHC77" s="615"/>
      <c r="GHD77" s="615"/>
      <c r="GHE77" s="615"/>
      <c r="GHF77" s="615"/>
      <c r="GHG77" s="615"/>
      <c r="GHH77" s="1420"/>
      <c r="GHI77" s="1420"/>
      <c r="GHJ77" s="1420"/>
      <c r="GHK77" s="868"/>
      <c r="GHL77" s="615"/>
      <c r="GHM77" s="615"/>
      <c r="GHN77" s="615"/>
      <c r="GHO77" s="869"/>
      <c r="GHP77" s="615"/>
      <c r="GHQ77" s="615"/>
      <c r="GHR77" s="615"/>
      <c r="GHS77" s="615"/>
      <c r="GHT77" s="615"/>
      <c r="GHU77" s="615"/>
      <c r="GHV77" s="615"/>
      <c r="GHW77" s="615"/>
      <c r="GHX77" s="615"/>
      <c r="GHY77" s="1420"/>
      <c r="GHZ77" s="1420"/>
      <c r="GIA77" s="1420"/>
      <c r="GIB77" s="868"/>
      <c r="GIC77" s="615"/>
      <c r="GID77" s="615"/>
      <c r="GIE77" s="615"/>
      <c r="GIF77" s="869"/>
      <c r="GIG77" s="615"/>
      <c r="GIH77" s="615"/>
      <c r="GII77" s="615"/>
      <c r="GIJ77" s="615"/>
      <c r="GIK77" s="615"/>
      <c r="GIL77" s="615"/>
      <c r="GIM77" s="615"/>
      <c r="GIN77" s="615"/>
      <c r="GIO77" s="615"/>
      <c r="GIP77" s="1420"/>
      <c r="GIQ77" s="1420"/>
      <c r="GIR77" s="1420"/>
      <c r="GIS77" s="868"/>
      <c r="GIT77" s="615"/>
      <c r="GIU77" s="615"/>
      <c r="GIV77" s="615"/>
      <c r="GIW77" s="869"/>
      <c r="GIX77" s="615"/>
      <c r="GIY77" s="615"/>
      <c r="GIZ77" s="615"/>
      <c r="GJA77" s="615"/>
      <c r="GJB77" s="615"/>
      <c r="GJC77" s="615"/>
      <c r="GJD77" s="615"/>
      <c r="GJE77" s="615"/>
      <c r="GJF77" s="615"/>
      <c r="GJG77" s="1420"/>
      <c r="GJH77" s="1420"/>
      <c r="GJI77" s="1420"/>
      <c r="GJJ77" s="868"/>
      <c r="GJK77" s="615"/>
      <c r="GJL77" s="615"/>
      <c r="GJM77" s="615"/>
      <c r="GJN77" s="869"/>
      <c r="GJO77" s="615"/>
      <c r="GJP77" s="615"/>
      <c r="GJQ77" s="615"/>
      <c r="GJR77" s="615"/>
      <c r="GJS77" s="615"/>
      <c r="GJT77" s="615"/>
      <c r="GJU77" s="615"/>
      <c r="GJV77" s="615"/>
      <c r="GJW77" s="615"/>
      <c r="GJX77" s="1420"/>
      <c r="GJY77" s="1420"/>
      <c r="GJZ77" s="1420"/>
      <c r="GKA77" s="868"/>
      <c r="GKB77" s="615"/>
      <c r="GKC77" s="615"/>
      <c r="GKD77" s="615"/>
      <c r="GKE77" s="869"/>
      <c r="GKF77" s="615"/>
      <c r="GKG77" s="615"/>
      <c r="GKH77" s="615"/>
      <c r="GKI77" s="615"/>
      <c r="GKJ77" s="615"/>
      <c r="GKK77" s="615"/>
      <c r="GKL77" s="615"/>
      <c r="GKM77" s="615"/>
      <c r="GKN77" s="615"/>
      <c r="GKO77" s="1420"/>
      <c r="GKP77" s="1420"/>
      <c r="GKQ77" s="1420"/>
      <c r="GKR77" s="868"/>
      <c r="GKS77" s="615"/>
      <c r="GKT77" s="615"/>
      <c r="GKU77" s="615"/>
      <c r="GKV77" s="869"/>
      <c r="GKW77" s="615"/>
      <c r="GKX77" s="615"/>
      <c r="GKY77" s="615"/>
      <c r="GKZ77" s="615"/>
      <c r="GLA77" s="615"/>
      <c r="GLB77" s="615"/>
      <c r="GLC77" s="615"/>
      <c r="GLD77" s="615"/>
      <c r="GLE77" s="615"/>
      <c r="GLF77" s="1420"/>
      <c r="GLG77" s="1420"/>
      <c r="GLH77" s="1420"/>
      <c r="GLI77" s="868"/>
      <c r="GLJ77" s="615"/>
      <c r="GLK77" s="615"/>
      <c r="GLL77" s="615"/>
      <c r="GLM77" s="869"/>
      <c r="GLN77" s="615"/>
      <c r="GLO77" s="615"/>
      <c r="GLP77" s="615"/>
      <c r="GLQ77" s="615"/>
      <c r="GLR77" s="615"/>
      <c r="GLS77" s="615"/>
      <c r="GLT77" s="615"/>
      <c r="GLU77" s="615"/>
      <c r="GLV77" s="615"/>
      <c r="GLW77" s="1420"/>
      <c r="GLX77" s="1420"/>
      <c r="GLY77" s="1420"/>
      <c r="GLZ77" s="868"/>
      <c r="GMA77" s="615"/>
      <c r="GMB77" s="615"/>
      <c r="GMC77" s="615"/>
      <c r="GMD77" s="869"/>
      <c r="GME77" s="615"/>
      <c r="GMF77" s="615"/>
      <c r="GMG77" s="615"/>
      <c r="GMH77" s="615"/>
      <c r="GMI77" s="615"/>
      <c r="GMJ77" s="615"/>
      <c r="GMK77" s="615"/>
      <c r="GML77" s="615"/>
      <c r="GMM77" s="615"/>
      <c r="GMN77" s="1420"/>
      <c r="GMO77" s="1420"/>
      <c r="GMP77" s="1420"/>
      <c r="GMQ77" s="868"/>
      <c r="GMR77" s="615"/>
      <c r="GMS77" s="615"/>
      <c r="GMT77" s="615"/>
      <c r="GMU77" s="869"/>
      <c r="GMV77" s="615"/>
      <c r="GMW77" s="615"/>
      <c r="GMX77" s="615"/>
      <c r="GMY77" s="615"/>
      <c r="GMZ77" s="615"/>
      <c r="GNA77" s="615"/>
      <c r="GNB77" s="615"/>
      <c r="GNC77" s="615"/>
      <c r="GND77" s="615"/>
      <c r="GNE77" s="1420"/>
      <c r="GNF77" s="1420"/>
      <c r="GNG77" s="1420"/>
      <c r="GNH77" s="868"/>
      <c r="GNI77" s="615"/>
      <c r="GNJ77" s="615"/>
      <c r="GNK77" s="615"/>
      <c r="GNL77" s="869"/>
      <c r="GNM77" s="615"/>
      <c r="GNN77" s="615"/>
      <c r="GNO77" s="615"/>
      <c r="GNP77" s="615"/>
      <c r="GNQ77" s="615"/>
      <c r="GNR77" s="615"/>
      <c r="GNS77" s="615"/>
      <c r="GNT77" s="615"/>
      <c r="GNU77" s="615"/>
      <c r="GNV77" s="1420"/>
      <c r="GNW77" s="1420"/>
      <c r="GNX77" s="1420"/>
      <c r="GNY77" s="868"/>
      <c r="GNZ77" s="615"/>
      <c r="GOA77" s="615"/>
      <c r="GOB77" s="615"/>
      <c r="GOC77" s="869"/>
      <c r="GOD77" s="615"/>
      <c r="GOE77" s="615"/>
      <c r="GOF77" s="615"/>
      <c r="GOG77" s="615"/>
      <c r="GOH77" s="615"/>
      <c r="GOI77" s="615"/>
      <c r="GOJ77" s="615"/>
      <c r="GOK77" s="615"/>
      <c r="GOL77" s="615"/>
      <c r="GOM77" s="1420"/>
      <c r="GON77" s="1420"/>
      <c r="GOO77" s="1420"/>
      <c r="GOP77" s="868"/>
      <c r="GOQ77" s="615"/>
      <c r="GOR77" s="615"/>
      <c r="GOS77" s="615"/>
      <c r="GOT77" s="869"/>
      <c r="GOU77" s="615"/>
      <c r="GOV77" s="615"/>
      <c r="GOW77" s="615"/>
      <c r="GOX77" s="615"/>
      <c r="GOY77" s="615"/>
      <c r="GOZ77" s="615"/>
      <c r="GPA77" s="615"/>
      <c r="GPB77" s="615"/>
      <c r="GPC77" s="615"/>
      <c r="GPD77" s="1420"/>
      <c r="GPE77" s="1420"/>
      <c r="GPF77" s="1420"/>
      <c r="GPG77" s="868"/>
      <c r="GPH77" s="615"/>
      <c r="GPI77" s="615"/>
      <c r="GPJ77" s="615"/>
      <c r="GPK77" s="869"/>
      <c r="GPL77" s="615"/>
      <c r="GPM77" s="615"/>
      <c r="GPN77" s="615"/>
      <c r="GPO77" s="615"/>
      <c r="GPP77" s="615"/>
      <c r="GPQ77" s="615"/>
      <c r="GPR77" s="615"/>
      <c r="GPS77" s="615"/>
      <c r="GPT77" s="615"/>
      <c r="GPU77" s="1420"/>
      <c r="GPV77" s="1420"/>
      <c r="GPW77" s="1420"/>
      <c r="GPX77" s="868"/>
      <c r="GPY77" s="615"/>
      <c r="GPZ77" s="615"/>
      <c r="GQA77" s="615"/>
      <c r="GQB77" s="869"/>
      <c r="GQC77" s="615"/>
      <c r="GQD77" s="615"/>
      <c r="GQE77" s="615"/>
      <c r="GQF77" s="615"/>
      <c r="GQG77" s="615"/>
      <c r="GQH77" s="615"/>
      <c r="GQI77" s="615"/>
      <c r="GQJ77" s="615"/>
      <c r="GQK77" s="615"/>
      <c r="GQL77" s="1420"/>
      <c r="GQM77" s="1420"/>
      <c r="GQN77" s="1420"/>
      <c r="GQO77" s="868"/>
      <c r="GQP77" s="615"/>
      <c r="GQQ77" s="615"/>
      <c r="GQR77" s="615"/>
      <c r="GQS77" s="869"/>
      <c r="GQT77" s="615"/>
      <c r="GQU77" s="615"/>
      <c r="GQV77" s="615"/>
      <c r="GQW77" s="615"/>
      <c r="GQX77" s="615"/>
      <c r="GQY77" s="615"/>
      <c r="GQZ77" s="615"/>
      <c r="GRA77" s="615"/>
      <c r="GRB77" s="615"/>
      <c r="GRC77" s="1420"/>
      <c r="GRD77" s="1420"/>
      <c r="GRE77" s="1420"/>
      <c r="GRF77" s="868"/>
      <c r="GRG77" s="615"/>
      <c r="GRH77" s="615"/>
      <c r="GRI77" s="615"/>
      <c r="GRJ77" s="869"/>
      <c r="GRK77" s="615"/>
      <c r="GRL77" s="615"/>
      <c r="GRM77" s="615"/>
      <c r="GRN77" s="615"/>
      <c r="GRO77" s="615"/>
      <c r="GRP77" s="615"/>
      <c r="GRQ77" s="615"/>
      <c r="GRR77" s="615"/>
      <c r="GRS77" s="615"/>
      <c r="GRT77" s="1420"/>
      <c r="GRU77" s="1420"/>
      <c r="GRV77" s="1420"/>
      <c r="GRW77" s="868"/>
      <c r="GRX77" s="615"/>
      <c r="GRY77" s="615"/>
      <c r="GRZ77" s="615"/>
      <c r="GSA77" s="869"/>
      <c r="GSB77" s="615"/>
      <c r="GSC77" s="615"/>
      <c r="GSD77" s="615"/>
      <c r="GSE77" s="615"/>
      <c r="GSF77" s="615"/>
      <c r="GSG77" s="615"/>
      <c r="GSH77" s="615"/>
      <c r="GSI77" s="615"/>
      <c r="GSJ77" s="615"/>
      <c r="GSK77" s="1420"/>
      <c r="GSL77" s="1420"/>
      <c r="GSM77" s="1420"/>
      <c r="GSN77" s="868"/>
      <c r="GSO77" s="615"/>
      <c r="GSP77" s="615"/>
      <c r="GSQ77" s="615"/>
      <c r="GSR77" s="869"/>
      <c r="GSS77" s="615"/>
      <c r="GST77" s="615"/>
      <c r="GSU77" s="615"/>
      <c r="GSV77" s="615"/>
      <c r="GSW77" s="615"/>
      <c r="GSX77" s="615"/>
      <c r="GSY77" s="615"/>
      <c r="GSZ77" s="615"/>
      <c r="GTA77" s="615"/>
      <c r="GTB77" s="1420"/>
      <c r="GTC77" s="1420"/>
      <c r="GTD77" s="1420"/>
      <c r="GTE77" s="868"/>
      <c r="GTF77" s="615"/>
      <c r="GTG77" s="615"/>
      <c r="GTH77" s="615"/>
      <c r="GTI77" s="869"/>
      <c r="GTJ77" s="615"/>
      <c r="GTK77" s="615"/>
      <c r="GTL77" s="615"/>
      <c r="GTM77" s="615"/>
      <c r="GTN77" s="615"/>
      <c r="GTO77" s="615"/>
      <c r="GTP77" s="615"/>
      <c r="GTQ77" s="615"/>
      <c r="GTR77" s="615"/>
      <c r="GTS77" s="1420"/>
      <c r="GTT77" s="1420"/>
      <c r="GTU77" s="1420"/>
      <c r="GTV77" s="868"/>
      <c r="GTW77" s="615"/>
      <c r="GTX77" s="615"/>
      <c r="GTY77" s="615"/>
      <c r="GTZ77" s="869"/>
      <c r="GUA77" s="615"/>
      <c r="GUB77" s="615"/>
      <c r="GUC77" s="615"/>
      <c r="GUD77" s="615"/>
      <c r="GUE77" s="615"/>
      <c r="GUF77" s="615"/>
      <c r="GUG77" s="615"/>
      <c r="GUH77" s="615"/>
      <c r="GUI77" s="615"/>
      <c r="GUJ77" s="1420"/>
      <c r="GUK77" s="1420"/>
      <c r="GUL77" s="1420"/>
      <c r="GUM77" s="868"/>
      <c r="GUN77" s="615"/>
      <c r="GUO77" s="615"/>
      <c r="GUP77" s="615"/>
      <c r="GUQ77" s="869"/>
      <c r="GUR77" s="615"/>
      <c r="GUS77" s="615"/>
      <c r="GUT77" s="615"/>
      <c r="GUU77" s="615"/>
      <c r="GUV77" s="615"/>
      <c r="GUW77" s="615"/>
      <c r="GUX77" s="615"/>
      <c r="GUY77" s="615"/>
      <c r="GUZ77" s="615"/>
      <c r="GVA77" s="1420"/>
      <c r="GVB77" s="1420"/>
      <c r="GVC77" s="1420"/>
      <c r="GVD77" s="868"/>
      <c r="GVE77" s="615"/>
      <c r="GVF77" s="615"/>
      <c r="GVG77" s="615"/>
      <c r="GVH77" s="869"/>
      <c r="GVI77" s="615"/>
      <c r="GVJ77" s="615"/>
      <c r="GVK77" s="615"/>
      <c r="GVL77" s="615"/>
      <c r="GVM77" s="615"/>
      <c r="GVN77" s="615"/>
      <c r="GVO77" s="615"/>
      <c r="GVP77" s="615"/>
      <c r="GVQ77" s="615"/>
      <c r="GVR77" s="1420"/>
      <c r="GVS77" s="1420"/>
      <c r="GVT77" s="1420"/>
      <c r="GVU77" s="868"/>
      <c r="GVV77" s="615"/>
      <c r="GVW77" s="615"/>
      <c r="GVX77" s="615"/>
      <c r="GVY77" s="869"/>
      <c r="GVZ77" s="615"/>
      <c r="GWA77" s="615"/>
      <c r="GWB77" s="615"/>
      <c r="GWC77" s="615"/>
      <c r="GWD77" s="615"/>
      <c r="GWE77" s="615"/>
      <c r="GWF77" s="615"/>
      <c r="GWG77" s="615"/>
      <c r="GWH77" s="615"/>
      <c r="GWI77" s="1420"/>
      <c r="GWJ77" s="1420"/>
      <c r="GWK77" s="1420"/>
      <c r="GWL77" s="868"/>
      <c r="GWM77" s="615"/>
      <c r="GWN77" s="615"/>
      <c r="GWO77" s="615"/>
      <c r="GWP77" s="869"/>
      <c r="GWQ77" s="615"/>
      <c r="GWR77" s="615"/>
      <c r="GWS77" s="615"/>
      <c r="GWT77" s="615"/>
      <c r="GWU77" s="615"/>
      <c r="GWV77" s="615"/>
      <c r="GWW77" s="615"/>
      <c r="GWX77" s="615"/>
      <c r="GWY77" s="615"/>
      <c r="GWZ77" s="1420"/>
      <c r="GXA77" s="1420"/>
      <c r="GXB77" s="1420"/>
      <c r="GXC77" s="868"/>
      <c r="GXD77" s="615"/>
      <c r="GXE77" s="615"/>
      <c r="GXF77" s="615"/>
      <c r="GXG77" s="869"/>
      <c r="GXH77" s="615"/>
      <c r="GXI77" s="615"/>
      <c r="GXJ77" s="615"/>
      <c r="GXK77" s="615"/>
      <c r="GXL77" s="615"/>
      <c r="GXM77" s="615"/>
      <c r="GXN77" s="615"/>
      <c r="GXO77" s="615"/>
      <c r="GXP77" s="615"/>
      <c r="GXQ77" s="1420"/>
      <c r="GXR77" s="1420"/>
      <c r="GXS77" s="1420"/>
      <c r="GXT77" s="868"/>
      <c r="GXU77" s="615"/>
      <c r="GXV77" s="615"/>
      <c r="GXW77" s="615"/>
      <c r="GXX77" s="869"/>
      <c r="GXY77" s="615"/>
      <c r="GXZ77" s="615"/>
      <c r="GYA77" s="615"/>
      <c r="GYB77" s="615"/>
      <c r="GYC77" s="615"/>
      <c r="GYD77" s="615"/>
      <c r="GYE77" s="615"/>
      <c r="GYF77" s="615"/>
      <c r="GYG77" s="615"/>
      <c r="GYH77" s="1420"/>
      <c r="GYI77" s="1420"/>
      <c r="GYJ77" s="1420"/>
      <c r="GYK77" s="868"/>
      <c r="GYL77" s="615"/>
      <c r="GYM77" s="615"/>
      <c r="GYN77" s="615"/>
      <c r="GYO77" s="869"/>
      <c r="GYP77" s="615"/>
      <c r="GYQ77" s="615"/>
      <c r="GYR77" s="615"/>
      <c r="GYS77" s="615"/>
      <c r="GYT77" s="615"/>
      <c r="GYU77" s="615"/>
      <c r="GYV77" s="615"/>
      <c r="GYW77" s="615"/>
      <c r="GYX77" s="615"/>
      <c r="GYY77" s="1420"/>
      <c r="GYZ77" s="1420"/>
      <c r="GZA77" s="1420"/>
      <c r="GZB77" s="868"/>
      <c r="GZC77" s="615"/>
      <c r="GZD77" s="615"/>
      <c r="GZE77" s="615"/>
      <c r="GZF77" s="869"/>
      <c r="GZG77" s="615"/>
      <c r="GZH77" s="615"/>
      <c r="GZI77" s="615"/>
      <c r="GZJ77" s="615"/>
      <c r="GZK77" s="615"/>
      <c r="GZL77" s="615"/>
      <c r="GZM77" s="615"/>
      <c r="GZN77" s="615"/>
      <c r="GZO77" s="615"/>
      <c r="GZP77" s="1420"/>
      <c r="GZQ77" s="1420"/>
      <c r="GZR77" s="1420"/>
      <c r="GZS77" s="868"/>
      <c r="GZT77" s="615"/>
      <c r="GZU77" s="615"/>
      <c r="GZV77" s="615"/>
      <c r="GZW77" s="869"/>
      <c r="GZX77" s="615"/>
      <c r="GZY77" s="615"/>
      <c r="GZZ77" s="615"/>
      <c r="HAA77" s="615"/>
      <c r="HAB77" s="615"/>
      <c r="HAC77" s="615"/>
      <c r="HAD77" s="615"/>
      <c r="HAE77" s="615"/>
      <c r="HAF77" s="615"/>
      <c r="HAG77" s="1420"/>
      <c r="HAH77" s="1420"/>
      <c r="HAI77" s="1420"/>
      <c r="HAJ77" s="868"/>
      <c r="HAK77" s="615"/>
      <c r="HAL77" s="615"/>
      <c r="HAM77" s="615"/>
      <c r="HAN77" s="869"/>
      <c r="HAO77" s="615"/>
      <c r="HAP77" s="615"/>
      <c r="HAQ77" s="615"/>
      <c r="HAR77" s="615"/>
      <c r="HAS77" s="615"/>
      <c r="HAT77" s="615"/>
      <c r="HAU77" s="615"/>
      <c r="HAV77" s="615"/>
      <c r="HAW77" s="615"/>
      <c r="HAX77" s="1420"/>
      <c r="HAY77" s="1420"/>
      <c r="HAZ77" s="1420"/>
      <c r="HBA77" s="868"/>
      <c r="HBB77" s="615"/>
      <c r="HBC77" s="615"/>
      <c r="HBD77" s="615"/>
      <c r="HBE77" s="869"/>
      <c r="HBF77" s="615"/>
      <c r="HBG77" s="615"/>
      <c r="HBH77" s="615"/>
      <c r="HBI77" s="615"/>
      <c r="HBJ77" s="615"/>
      <c r="HBK77" s="615"/>
      <c r="HBL77" s="615"/>
      <c r="HBM77" s="615"/>
      <c r="HBN77" s="615"/>
      <c r="HBO77" s="1420"/>
      <c r="HBP77" s="1420"/>
      <c r="HBQ77" s="1420"/>
      <c r="HBR77" s="868"/>
      <c r="HBS77" s="615"/>
      <c r="HBT77" s="615"/>
      <c r="HBU77" s="615"/>
      <c r="HBV77" s="869"/>
      <c r="HBW77" s="615"/>
      <c r="HBX77" s="615"/>
      <c r="HBY77" s="615"/>
      <c r="HBZ77" s="615"/>
      <c r="HCA77" s="615"/>
      <c r="HCB77" s="615"/>
      <c r="HCC77" s="615"/>
      <c r="HCD77" s="615"/>
      <c r="HCE77" s="615"/>
      <c r="HCF77" s="1420"/>
      <c r="HCG77" s="1420"/>
      <c r="HCH77" s="1420"/>
      <c r="HCI77" s="868"/>
      <c r="HCJ77" s="615"/>
      <c r="HCK77" s="615"/>
      <c r="HCL77" s="615"/>
      <c r="HCM77" s="869"/>
      <c r="HCN77" s="615"/>
      <c r="HCO77" s="615"/>
      <c r="HCP77" s="615"/>
      <c r="HCQ77" s="615"/>
      <c r="HCR77" s="615"/>
      <c r="HCS77" s="615"/>
      <c r="HCT77" s="615"/>
      <c r="HCU77" s="615"/>
      <c r="HCV77" s="615"/>
      <c r="HCW77" s="1420"/>
      <c r="HCX77" s="1420"/>
      <c r="HCY77" s="1420"/>
      <c r="HCZ77" s="868"/>
      <c r="HDA77" s="615"/>
      <c r="HDB77" s="615"/>
      <c r="HDC77" s="615"/>
      <c r="HDD77" s="869"/>
      <c r="HDE77" s="615"/>
      <c r="HDF77" s="615"/>
      <c r="HDG77" s="615"/>
      <c r="HDH77" s="615"/>
      <c r="HDI77" s="615"/>
      <c r="HDJ77" s="615"/>
      <c r="HDK77" s="615"/>
      <c r="HDL77" s="615"/>
      <c r="HDM77" s="615"/>
      <c r="HDN77" s="1420"/>
      <c r="HDO77" s="1420"/>
      <c r="HDP77" s="1420"/>
      <c r="HDQ77" s="868"/>
      <c r="HDR77" s="615"/>
      <c r="HDS77" s="615"/>
      <c r="HDT77" s="615"/>
      <c r="HDU77" s="869"/>
      <c r="HDV77" s="615"/>
      <c r="HDW77" s="615"/>
      <c r="HDX77" s="615"/>
      <c r="HDY77" s="615"/>
      <c r="HDZ77" s="615"/>
      <c r="HEA77" s="615"/>
      <c r="HEB77" s="615"/>
      <c r="HEC77" s="615"/>
      <c r="HED77" s="615"/>
      <c r="HEE77" s="1420"/>
      <c r="HEF77" s="1420"/>
      <c r="HEG77" s="1420"/>
      <c r="HEH77" s="868"/>
      <c r="HEI77" s="615"/>
      <c r="HEJ77" s="615"/>
      <c r="HEK77" s="615"/>
      <c r="HEL77" s="869"/>
      <c r="HEM77" s="615"/>
      <c r="HEN77" s="615"/>
      <c r="HEO77" s="615"/>
      <c r="HEP77" s="615"/>
      <c r="HEQ77" s="615"/>
      <c r="HER77" s="615"/>
      <c r="HES77" s="615"/>
      <c r="HET77" s="615"/>
      <c r="HEU77" s="615"/>
      <c r="HEV77" s="1420"/>
      <c r="HEW77" s="1420"/>
      <c r="HEX77" s="1420"/>
      <c r="HEY77" s="868"/>
      <c r="HEZ77" s="615"/>
      <c r="HFA77" s="615"/>
      <c r="HFB77" s="615"/>
      <c r="HFC77" s="869"/>
      <c r="HFD77" s="615"/>
      <c r="HFE77" s="615"/>
      <c r="HFF77" s="615"/>
      <c r="HFG77" s="615"/>
      <c r="HFH77" s="615"/>
      <c r="HFI77" s="615"/>
      <c r="HFJ77" s="615"/>
      <c r="HFK77" s="615"/>
      <c r="HFL77" s="615"/>
      <c r="HFM77" s="1420"/>
      <c r="HFN77" s="1420"/>
      <c r="HFO77" s="1420"/>
      <c r="HFP77" s="868"/>
      <c r="HFQ77" s="615"/>
      <c r="HFR77" s="615"/>
      <c r="HFS77" s="615"/>
      <c r="HFT77" s="869"/>
      <c r="HFU77" s="615"/>
      <c r="HFV77" s="615"/>
      <c r="HFW77" s="615"/>
      <c r="HFX77" s="615"/>
      <c r="HFY77" s="615"/>
      <c r="HFZ77" s="615"/>
      <c r="HGA77" s="615"/>
      <c r="HGB77" s="615"/>
      <c r="HGC77" s="615"/>
      <c r="HGD77" s="1420"/>
      <c r="HGE77" s="1420"/>
      <c r="HGF77" s="1420"/>
      <c r="HGG77" s="868"/>
      <c r="HGH77" s="615"/>
      <c r="HGI77" s="615"/>
      <c r="HGJ77" s="615"/>
      <c r="HGK77" s="869"/>
      <c r="HGL77" s="615"/>
      <c r="HGM77" s="615"/>
      <c r="HGN77" s="615"/>
      <c r="HGO77" s="615"/>
      <c r="HGP77" s="615"/>
      <c r="HGQ77" s="615"/>
      <c r="HGR77" s="615"/>
      <c r="HGS77" s="615"/>
      <c r="HGT77" s="615"/>
      <c r="HGU77" s="1420"/>
      <c r="HGV77" s="1420"/>
      <c r="HGW77" s="1420"/>
      <c r="HGX77" s="868"/>
      <c r="HGY77" s="615"/>
      <c r="HGZ77" s="615"/>
      <c r="HHA77" s="615"/>
      <c r="HHB77" s="869"/>
      <c r="HHC77" s="615"/>
      <c r="HHD77" s="615"/>
      <c r="HHE77" s="615"/>
      <c r="HHF77" s="615"/>
      <c r="HHG77" s="615"/>
      <c r="HHH77" s="615"/>
      <c r="HHI77" s="615"/>
      <c r="HHJ77" s="615"/>
      <c r="HHK77" s="615"/>
      <c r="HHL77" s="1420"/>
      <c r="HHM77" s="1420"/>
      <c r="HHN77" s="1420"/>
      <c r="HHO77" s="868"/>
      <c r="HHP77" s="615"/>
      <c r="HHQ77" s="615"/>
      <c r="HHR77" s="615"/>
      <c r="HHS77" s="869"/>
      <c r="HHT77" s="615"/>
      <c r="HHU77" s="615"/>
      <c r="HHV77" s="615"/>
      <c r="HHW77" s="615"/>
      <c r="HHX77" s="615"/>
      <c r="HHY77" s="615"/>
      <c r="HHZ77" s="615"/>
      <c r="HIA77" s="615"/>
      <c r="HIB77" s="615"/>
      <c r="HIC77" s="1420"/>
      <c r="HID77" s="1420"/>
      <c r="HIE77" s="1420"/>
      <c r="HIF77" s="868"/>
      <c r="HIG77" s="615"/>
      <c r="HIH77" s="615"/>
      <c r="HII77" s="615"/>
      <c r="HIJ77" s="869"/>
      <c r="HIK77" s="615"/>
      <c r="HIL77" s="615"/>
      <c r="HIM77" s="615"/>
      <c r="HIN77" s="615"/>
      <c r="HIO77" s="615"/>
      <c r="HIP77" s="615"/>
      <c r="HIQ77" s="615"/>
      <c r="HIR77" s="615"/>
      <c r="HIS77" s="615"/>
      <c r="HIT77" s="1420"/>
      <c r="HIU77" s="1420"/>
      <c r="HIV77" s="1420"/>
      <c r="HIW77" s="868"/>
      <c r="HIX77" s="615"/>
      <c r="HIY77" s="615"/>
      <c r="HIZ77" s="615"/>
      <c r="HJA77" s="869"/>
      <c r="HJB77" s="615"/>
      <c r="HJC77" s="615"/>
      <c r="HJD77" s="615"/>
      <c r="HJE77" s="615"/>
      <c r="HJF77" s="615"/>
      <c r="HJG77" s="615"/>
      <c r="HJH77" s="615"/>
      <c r="HJI77" s="615"/>
      <c r="HJJ77" s="615"/>
      <c r="HJK77" s="1420"/>
      <c r="HJL77" s="1420"/>
      <c r="HJM77" s="1420"/>
      <c r="HJN77" s="868"/>
      <c r="HJO77" s="615"/>
      <c r="HJP77" s="615"/>
      <c r="HJQ77" s="615"/>
      <c r="HJR77" s="869"/>
      <c r="HJS77" s="615"/>
      <c r="HJT77" s="615"/>
      <c r="HJU77" s="615"/>
      <c r="HJV77" s="615"/>
      <c r="HJW77" s="615"/>
      <c r="HJX77" s="615"/>
      <c r="HJY77" s="615"/>
      <c r="HJZ77" s="615"/>
      <c r="HKA77" s="615"/>
      <c r="HKB77" s="1420"/>
      <c r="HKC77" s="1420"/>
      <c r="HKD77" s="1420"/>
      <c r="HKE77" s="868"/>
      <c r="HKF77" s="615"/>
      <c r="HKG77" s="615"/>
      <c r="HKH77" s="615"/>
      <c r="HKI77" s="869"/>
      <c r="HKJ77" s="615"/>
      <c r="HKK77" s="615"/>
      <c r="HKL77" s="615"/>
      <c r="HKM77" s="615"/>
      <c r="HKN77" s="615"/>
      <c r="HKO77" s="615"/>
      <c r="HKP77" s="615"/>
      <c r="HKQ77" s="615"/>
      <c r="HKR77" s="615"/>
      <c r="HKS77" s="1420"/>
      <c r="HKT77" s="1420"/>
      <c r="HKU77" s="1420"/>
      <c r="HKV77" s="868"/>
      <c r="HKW77" s="615"/>
      <c r="HKX77" s="615"/>
      <c r="HKY77" s="615"/>
      <c r="HKZ77" s="869"/>
      <c r="HLA77" s="615"/>
      <c r="HLB77" s="615"/>
      <c r="HLC77" s="615"/>
      <c r="HLD77" s="615"/>
      <c r="HLE77" s="615"/>
      <c r="HLF77" s="615"/>
      <c r="HLG77" s="615"/>
      <c r="HLH77" s="615"/>
      <c r="HLI77" s="615"/>
      <c r="HLJ77" s="1420"/>
      <c r="HLK77" s="1420"/>
      <c r="HLL77" s="1420"/>
      <c r="HLM77" s="868"/>
      <c r="HLN77" s="615"/>
      <c r="HLO77" s="615"/>
      <c r="HLP77" s="615"/>
      <c r="HLQ77" s="869"/>
      <c r="HLR77" s="615"/>
      <c r="HLS77" s="615"/>
      <c r="HLT77" s="615"/>
      <c r="HLU77" s="615"/>
      <c r="HLV77" s="615"/>
      <c r="HLW77" s="615"/>
      <c r="HLX77" s="615"/>
      <c r="HLY77" s="615"/>
      <c r="HLZ77" s="615"/>
      <c r="HMA77" s="1420"/>
      <c r="HMB77" s="1420"/>
      <c r="HMC77" s="1420"/>
      <c r="HMD77" s="868"/>
      <c r="HME77" s="615"/>
      <c r="HMF77" s="615"/>
      <c r="HMG77" s="615"/>
      <c r="HMH77" s="869"/>
      <c r="HMI77" s="615"/>
      <c r="HMJ77" s="615"/>
      <c r="HMK77" s="615"/>
      <c r="HML77" s="615"/>
      <c r="HMM77" s="615"/>
      <c r="HMN77" s="615"/>
      <c r="HMO77" s="615"/>
      <c r="HMP77" s="615"/>
      <c r="HMQ77" s="615"/>
      <c r="HMR77" s="1420"/>
      <c r="HMS77" s="1420"/>
      <c r="HMT77" s="1420"/>
      <c r="HMU77" s="868"/>
      <c r="HMV77" s="615"/>
      <c r="HMW77" s="615"/>
      <c r="HMX77" s="615"/>
      <c r="HMY77" s="869"/>
      <c r="HMZ77" s="615"/>
      <c r="HNA77" s="615"/>
      <c r="HNB77" s="615"/>
      <c r="HNC77" s="615"/>
      <c r="HND77" s="615"/>
      <c r="HNE77" s="615"/>
      <c r="HNF77" s="615"/>
      <c r="HNG77" s="615"/>
      <c r="HNH77" s="615"/>
      <c r="HNI77" s="1420"/>
      <c r="HNJ77" s="1420"/>
      <c r="HNK77" s="1420"/>
      <c r="HNL77" s="868"/>
      <c r="HNM77" s="615"/>
      <c r="HNN77" s="615"/>
      <c r="HNO77" s="615"/>
      <c r="HNP77" s="869"/>
      <c r="HNQ77" s="615"/>
      <c r="HNR77" s="615"/>
      <c r="HNS77" s="615"/>
      <c r="HNT77" s="615"/>
      <c r="HNU77" s="615"/>
      <c r="HNV77" s="615"/>
      <c r="HNW77" s="615"/>
      <c r="HNX77" s="615"/>
      <c r="HNY77" s="615"/>
      <c r="HNZ77" s="1420"/>
      <c r="HOA77" s="1420"/>
      <c r="HOB77" s="1420"/>
      <c r="HOC77" s="868"/>
      <c r="HOD77" s="615"/>
      <c r="HOE77" s="615"/>
      <c r="HOF77" s="615"/>
      <c r="HOG77" s="869"/>
      <c r="HOH77" s="615"/>
      <c r="HOI77" s="615"/>
      <c r="HOJ77" s="615"/>
      <c r="HOK77" s="615"/>
      <c r="HOL77" s="615"/>
      <c r="HOM77" s="615"/>
      <c r="HON77" s="615"/>
      <c r="HOO77" s="615"/>
      <c r="HOP77" s="615"/>
      <c r="HOQ77" s="1420"/>
      <c r="HOR77" s="1420"/>
      <c r="HOS77" s="1420"/>
      <c r="HOT77" s="868"/>
      <c r="HOU77" s="615"/>
      <c r="HOV77" s="615"/>
      <c r="HOW77" s="615"/>
      <c r="HOX77" s="869"/>
      <c r="HOY77" s="615"/>
      <c r="HOZ77" s="615"/>
      <c r="HPA77" s="615"/>
      <c r="HPB77" s="615"/>
      <c r="HPC77" s="615"/>
      <c r="HPD77" s="615"/>
      <c r="HPE77" s="615"/>
      <c r="HPF77" s="615"/>
      <c r="HPG77" s="615"/>
      <c r="HPH77" s="1420"/>
      <c r="HPI77" s="1420"/>
      <c r="HPJ77" s="1420"/>
      <c r="HPK77" s="868"/>
      <c r="HPL77" s="615"/>
      <c r="HPM77" s="615"/>
      <c r="HPN77" s="615"/>
      <c r="HPO77" s="869"/>
      <c r="HPP77" s="615"/>
      <c r="HPQ77" s="615"/>
      <c r="HPR77" s="615"/>
      <c r="HPS77" s="615"/>
      <c r="HPT77" s="615"/>
      <c r="HPU77" s="615"/>
      <c r="HPV77" s="615"/>
      <c r="HPW77" s="615"/>
      <c r="HPX77" s="615"/>
      <c r="HPY77" s="1420"/>
      <c r="HPZ77" s="1420"/>
      <c r="HQA77" s="1420"/>
      <c r="HQB77" s="868"/>
      <c r="HQC77" s="615"/>
      <c r="HQD77" s="615"/>
      <c r="HQE77" s="615"/>
      <c r="HQF77" s="869"/>
      <c r="HQG77" s="615"/>
      <c r="HQH77" s="615"/>
      <c r="HQI77" s="615"/>
      <c r="HQJ77" s="615"/>
      <c r="HQK77" s="615"/>
      <c r="HQL77" s="615"/>
      <c r="HQM77" s="615"/>
      <c r="HQN77" s="615"/>
      <c r="HQO77" s="615"/>
      <c r="HQP77" s="1420"/>
      <c r="HQQ77" s="1420"/>
      <c r="HQR77" s="1420"/>
      <c r="HQS77" s="868"/>
      <c r="HQT77" s="615"/>
      <c r="HQU77" s="615"/>
      <c r="HQV77" s="615"/>
      <c r="HQW77" s="869"/>
      <c r="HQX77" s="615"/>
      <c r="HQY77" s="615"/>
      <c r="HQZ77" s="615"/>
      <c r="HRA77" s="615"/>
      <c r="HRB77" s="615"/>
      <c r="HRC77" s="615"/>
      <c r="HRD77" s="615"/>
      <c r="HRE77" s="615"/>
      <c r="HRF77" s="615"/>
      <c r="HRG77" s="1420"/>
      <c r="HRH77" s="1420"/>
      <c r="HRI77" s="1420"/>
      <c r="HRJ77" s="868"/>
      <c r="HRK77" s="615"/>
      <c r="HRL77" s="615"/>
      <c r="HRM77" s="615"/>
      <c r="HRN77" s="869"/>
      <c r="HRO77" s="615"/>
      <c r="HRP77" s="615"/>
      <c r="HRQ77" s="615"/>
      <c r="HRR77" s="615"/>
      <c r="HRS77" s="615"/>
      <c r="HRT77" s="615"/>
      <c r="HRU77" s="615"/>
      <c r="HRV77" s="615"/>
      <c r="HRW77" s="615"/>
      <c r="HRX77" s="1420"/>
      <c r="HRY77" s="1420"/>
      <c r="HRZ77" s="1420"/>
      <c r="HSA77" s="868"/>
      <c r="HSB77" s="615"/>
      <c r="HSC77" s="615"/>
      <c r="HSD77" s="615"/>
      <c r="HSE77" s="869"/>
      <c r="HSF77" s="615"/>
      <c r="HSG77" s="615"/>
      <c r="HSH77" s="615"/>
      <c r="HSI77" s="615"/>
      <c r="HSJ77" s="615"/>
      <c r="HSK77" s="615"/>
      <c r="HSL77" s="615"/>
      <c r="HSM77" s="615"/>
      <c r="HSN77" s="615"/>
      <c r="HSO77" s="1420"/>
      <c r="HSP77" s="1420"/>
      <c r="HSQ77" s="1420"/>
      <c r="HSR77" s="868"/>
      <c r="HSS77" s="615"/>
      <c r="HST77" s="615"/>
      <c r="HSU77" s="615"/>
      <c r="HSV77" s="869"/>
      <c r="HSW77" s="615"/>
      <c r="HSX77" s="615"/>
      <c r="HSY77" s="615"/>
      <c r="HSZ77" s="615"/>
      <c r="HTA77" s="615"/>
      <c r="HTB77" s="615"/>
      <c r="HTC77" s="615"/>
      <c r="HTD77" s="615"/>
      <c r="HTE77" s="615"/>
      <c r="HTF77" s="1420"/>
      <c r="HTG77" s="1420"/>
      <c r="HTH77" s="1420"/>
      <c r="HTI77" s="868"/>
      <c r="HTJ77" s="615"/>
      <c r="HTK77" s="615"/>
      <c r="HTL77" s="615"/>
      <c r="HTM77" s="869"/>
      <c r="HTN77" s="615"/>
      <c r="HTO77" s="615"/>
      <c r="HTP77" s="615"/>
      <c r="HTQ77" s="615"/>
      <c r="HTR77" s="615"/>
      <c r="HTS77" s="615"/>
      <c r="HTT77" s="615"/>
      <c r="HTU77" s="615"/>
      <c r="HTV77" s="615"/>
      <c r="HTW77" s="1420"/>
      <c r="HTX77" s="1420"/>
      <c r="HTY77" s="1420"/>
      <c r="HTZ77" s="868"/>
      <c r="HUA77" s="615"/>
      <c r="HUB77" s="615"/>
      <c r="HUC77" s="615"/>
      <c r="HUD77" s="869"/>
      <c r="HUE77" s="615"/>
      <c r="HUF77" s="615"/>
      <c r="HUG77" s="615"/>
      <c r="HUH77" s="615"/>
      <c r="HUI77" s="615"/>
      <c r="HUJ77" s="615"/>
      <c r="HUK77" s="615"/>
      <c r="HUL77" s="615"/>
      <c r="HUM77" s="615"/>
      <c r="HUN77" s="1420"/>
      <c r="HUO77" s="1420"/>
      <c r="HUP77" s="1420"/>
      <c r="HUQ77" s="868"/>
      <c r="HUR77" s="615"/>
      <c r="HUS77" s="615"/>
      <c r="HUT77" s="615"/>
      <c r="HUU77" s="869"/>
      <c r="HUV77" s="615"/>
      <c r="HUW77" s="615"/>
      <c r="HUX77" s="615"/>
      <c r="HUY77" s="615"/>
      <c r="HUZ77" s="615"/>
      <c r="HVA77" s="615"/>
      <c r="HVB77" s="615"/>
      <c r="HVC77" s="615"/>
      <c r="HVD77" s="615"/>
      <c r="HVE77" s="1420"/>
      <c r="HVF77" s="1420"/>
      <c r="HVG77" s="1420"/>
      <c r="HVH77" s="868"/>
      <c r="HVI77" s="615"/>
      <c r="HVJ77" s="615"/>
      <c r="HVK77" s="615"/>
      <c r="HVL77" s="869"/>
      <c r="HVM77" s="615"/>
      <c r="HVN77" s="615"/>
      <c r="HVO77" s="615"/>
      <c r="HVP77" s="615"/>
      <c r="HVQ77" s="615"/>
      <c r="HVR77" s="615"/>
      <c r="HVS77" s="615"/>
      <c r="HVT77" s="615"/>
      <c r="HVU77" s="615"/>
      <c r="HVV77" s="1420"/>
      <c r="HVW77" s="1420"/>
      <c r="HVX77" s="1420"/>
      <c r="HVY77" s="868"/>
      <c r="HVZ77" s="615"/>
      <c r="HWA77" s="615"/>
      <c r="HWB77" s="615"/>
      <c r="HWC77" s="869"/>
      <c r="HWD77" s="615"/>
      <c r="HWE77" s="615"/>
      <c r="HWF77" s="615"/>
      <c r="HWG77" s="615"/>
      <c r="HWH77" s="615"/>
      <c r="HWI77" s="615"/>
      <c r="HWJ77" s="615"/>
      <c r="HWK77" s="615"/>
      <c r="HWL77" s="615"/>
      <c r="HWM77" s="1420"/>
      <c r="HWN77" s="1420"/>
      <c r="HWO77" s="1420"/>
      <c r="HWP77" s="868"/>
      <c r="HWQ77" s="615"/>
      <c r="HWR77" s="615"/>
      <c r="HWS77" s="615"/>
      <c r="HWT77" s="869"/>
      <c r="HWU77" s="615"/>
      <c r="HWV77" s="615"/>
      <c r="HWW77" s="615"/>
      <c r="HWX77" s="615"/>
      <c r="HWY77" s="615"/>
      <c r="HWZ77" s="615"/>
      <c r="HXA77" s="615"/>
      <c r="HXB77" s="615"/>
      <c r="HXC77" s="615"/>
      <c r="HXD77" s="1420"/>
      <c r="HXE77" s="1420"/>
      <c r="HXF77" s="1420"/>
      <c r="HXG77" s="868"/>
      <c r="HXH77" s="615"/>
      <c r="HXI77" s="615"/>
      <c r="HXJ77" s="615"/>
      <c r="HXK77" s="869"/>
      <c r="HXL77" s="615"/>
      <c r="HXM77" s="615"/>
      <c r="HXN77" s="615"/>
      <c r="HXO77" s="615"/>
      <c r="HXP77" s="615"/>
      <c r="HXQ77" s="615"/>
      <c r="HXR77" s="615"/>
      <c r="HXS77" s="615"/>
      <c r="HXT77" s="615"/>
      <c r="HXU77" s="1420"/>
      <c r="HXV77" s="1420"/>
      <c r="HXW77" s="1420"/>
      <c r="HXX77" s="868"/>
      <c r="HXY77" s="615"/>
      <c r="HXZ77" s="615"/>
      <c r="HYA77" s="615"/>
      <c r="HYB77" s="869"/>
      <c r="HYC77" s="615"/>
      <c r="HYD77" s="615"/>
      <c r="HYE77" s="615"/>
      <c r="HYF77" s="615"/>
      <c r="HYG77" s="615"/>
      <c r="HYH77" s="615"/>
      <c r="HYI77" s="615"/>
      <c r="HYJ77" s="615"/>
      <c r="HYK77" s="615"/>
      <c r="HYL77" s="1420"/>
      <c r="HYM77" s="1420"/>
      <c r="HYN77" s="1420"/>
      <c r="HYO77" s="868"/>
      <c r="HYP77" s="615"/>
      <c r="HYQ77" s="615"/>
      <c r="HYR77" s="615"/>
      <c r="HYS77" s="869"/>
      <c r="HYT77" s="615"/>
      <c r="HYU77" s="615"/>
      <c r="HYV77" s="615"/>
      <c r="HYW77" s="615"/>
      <c r="HYX77" s="615"/>
      <c r="HYY77" s="615"/>
      <c r="HYZ77" s="615"/>
      <c r="HZA77" s="615"/>
      <c r="HZB77" s="615"/>
      <c r="HZC77" s="1420"/>
      <c r="HZD77" s="1420"/>
      <c r="HZE77" s="1420"/>
      <c r="HZF77" s="868"/>
      <c r="HZG77" s="615"/>
      <c r="HZH77" s="615"/>
      <c r="HZI77" s="615"/>
      <c r="HZJ77" s="869"/>
      <c r="HZK77" s="615"/>
      <c r="HZL77" s="615"/>
      <c r="HZM77" s="615"/>
      <c r="HZN77" s="615"/>
      <c r="HZO77" s="615"/>
      <c r="HZP77" s="615"/>
      <c r="HZQ77" s="615"/>
      <c r="HZR77" s="615"/>
      <c r="HZS77" s="615"/>
      <c r="HZT77" s="1420"/>
      <c r="HZU77" s="1420"/>
      <c r="HZV77" s="1420"/>
      <c r="HZW77" s="868"/>
      <c r="HZX77" s="615"/>
      <c r="HZY77" s="615"/>
      <c r="HZZ77" s="615"/>
      <c r="IAA77" s="869"/>
      <c r="IAB77" s="615"/>
      <c r="IAC77" s="615"/>
      <c r="IAD77" s="615"/>
      <c r="IAE77" s="615"/>
      <c r="IAF77" s="615"/>
      <c r="IAG77" s="615"/>
      <c r="IAH77" s="615"/>
      <c r="IAI77" s="615"/>
      <c r="IAJ77" s="615"/>
      <c r="IAK77" s="1420"/>
      <c r="IAL77" s="1420"/>
      <c r="IAM77" s="1420"/>
      <c r="IAN77" s="868"/>
      <c r="IAO77" s="615"/>
      <c r="IAP77" s="615"/>
      <c r="IAQ77" s="615"/>
      <c r="IAR77" s="869"/>
      <c r="IAS77" s="615"/>
      <c r="IAT77" s="615"/>
      <c r="IAU77" s="615"/>
      <c r="IAV77" s="615"/>
      <c r="IAW77" s="615"/>
      <c r="IAX77" s="615"/>
      <c r="IAY77" s="615"/>
      <c r="IAZ77" s="615"/>
      <c r="IBA77" s="615"/>
      <c r="IBB77" s="1420"/>
      <c r="IBC77" s="1420"/>
      <c r="IBD77" s="1420"/>
      <c r="IBE77" s="868"/>
      <c r="IBF77" s="615"/>
      <c r="IBG77" s="615"/>
      <c r="IBH77" s="615"/>
      <c r="IBI77" s="869"/>
      <c r="IBJ77" s="615"/>
      <c r="IBK77" s="615"/>
      <c r="IBL77" s="615"/>
      <c r="IBM77" s="615"/>
      <c r="IBN77" s="615"/>
      <c r="IBO77" s="615"/>
      <c r="IBP77" s="615"/>
      <c r="IBQ77" s="615"/>
      <c r="IBR77" s="615"/>
      <c r="IBS77" s="1420"/>
      <c r="IBT77" s="1420"/>
      <c r="IBU77" s="1420"/>
      <c r="IBV77" s="868"/>
      <c r="IBW77" s="615"/>
      <c r="IBX77" s="615"/>
      <c r="IBY77" s="615"/>
      <c r="IBZ77" s="869"/>
      <c r="ICA77" s="615"/>
      <c r="ICB77" s="615"/>
      <c r="ICC77" s="615"/>
      <c r="ICD77" s="615"/>
      <c r="ICE77" s="615"/>
      <c r="ICF77" s="615"/>
      <c r="ICG77" s="615"/>
      <c r="ICH77" s="615"/>
      <c r="ICI77" s="615"/>
      <c r="ICJ77" s="1420"/>
      <c r="ICK77" s="1420"/>
      <c r="ICL77" s="1420"/>
      <c r="ICM77" s="868"/>
      <c r="ICN77" s="615"/>
      <c r="ICO77" s="615"/>
      <c r="ICP77" s="615"/>
      <c r="ICQ77" s="869"/>
      <c r="ICR77" s="615"/>
      <c r="ICS77" s="615"/>
      <c r="ICT77" s="615"/>
      <c r="ICU77" s="615"/>
      <c r="ICV77" s="615"/>
      <c r="ICW77" s="615"/>
      <c r="ICX77" s="615"/>
      <c r="ICY77" s="615"/>
      <c r="ICZ77" s="615"/>
      <c r="IDA77" s="1420"/>
      <c r="IDB77" s="1420"/>
      <c r="IDC77" s="1420"/>
      <c r="IDD77" s="868"/>
      <c r="IDE77" s="615"/>
      <c r="IDF77" s="615"/>
      <c r="IDG77" s="615"/>
      <c r="IDH77" s="869"/>
      <c r="IDI77" s="615"/>
      <c r="IDJ77" s="615"/>
      <c r="IDK77" s="615"/>
      <c r="IDL77" s="615"/>
      <c r="IDM77" s="615"/>
      <c r="IDN77" s="615"/>
      <c r="IDO77" s="615"/>
      <c r="IDP77" s="615"/>
      <c r="IDQ77" s="615"/>
      <c r="IDR77" s="1420"/>
      <c r="IDS77" s="1420"/>
      <c r="IDT77" s="1420"/>
      <c r="IDU77" s="868"/>
      <c r="IDV77" s="615"/>
      <c r="IDW77" s="615"/>
      <c r="IDX77" s="615"/>
      <c r="IDY77" s="869"/>
      <c r="IDZ77" s="615"/>
      <c r="IEA77" s="615"/>
      <c r="IEB77" s="615"/>
      <c r="IEC77" s="615"/>
      <c r="IED77" s="615"/>
      <c r="IEE77" s="615"/>
      <c r="IEF77" s="615"/>
      <c r="IEG77" s="615"/>
      <c r="IEH77" s="615"/>
      <c r="IEI77" s="1420"/>
      <c r="IEJ77" s="1420"/>
      <c r="IEK77" s="1420"/>
      <c r="IEL77" s="868"/>
      <c r="IEM77" s="615"/>
      <c r="IEN77" s="615"/>
      <c r="IEO77" s="615"/>
      <c r="IEP77" s="869"/>
      <c r="IEQ77" s="615"/>
      <c r="IER77" s="615"/>
      <c r="IES77" s="615"/>
      <c r="IET77" s="615"/>
      <c r="IEU77" s="615"/>
      <c r="IEV77" s="615"/>
      <c r="IEW77" s="615"/>
      <c r="IEX77" s="615"/>
      <c r="IEY77" s="615"/>
      <c r="IEZ77" s="1420"/>
      <c r="IFA77" s="1420"/>
      <c r="IFB77" s="1420"/>
      <c r="IFC77" s="868"/>
      <c r="IFD77" s="615"/>
      <c r="IFE77" s="615"/>
      <c r="IFF77" s="615"/>
      <c r="IFG77" s="869"/>
      <c r="IFH77" s="615"/>
      <c r="IFI77" s="615"/>
      <c r="IFJ77" s="615"/>
      <c r="IFK77" s="615"/>
      <c r="IFL77" s="615"/>
      <c r="IFM77" s="615"/>
      <c r="IFN77" s="615"/>
      <c r="IFO77" s="615"/>
      <c r="IFP77" s="615"/>
      <c r="IFQ77" s="1420"/>
      <c r="IFR77" s="1420"/>
      <c r="IFS77" s="1420"/>
      <c r="IFT77" s="868"/>
      <c r="IFU77" s="615"/>
      <c r="IFV77" s="615"/>
      <c r="IFW77" s="615"/>
      <c r="IFX77" s="869"/>
      <c r="IFY77" s="615"/>
      <c r="IFZ77" s="615"/>
      <c r="IGA77" s="615"/>
      <c r="IGB77" s="615"/>
      <c r="IGC77" s="615"/>
      <c r="IGD77" s="615"/>
      <c r="IGE77" s="615"/>
      <c r="IGF77" s="615"/>
      <c r="IGG77" s="615"/>
      <c r="IGH77" s="1420"/>
      <c r="IGI77" s="1420"/>
      <c r="IGJ77" s="1420"/>
      <c r="IGK77" s="868"/>
      <c r="IGL77" s="615"/>
      <c r="IGM77" s="615"/>
      <c r="IGN77" s="615"/>
      <c r="IGO77" s="869"/>
      <c r="IGP77" s="615"/>
      <c r="IGQ77" s="615"/>
      <c r="IGR77" s="615"/>
      <c r="IGS77" s="615"/>
      <c r="IGT77" s="615"/>
      <c r="IGU77" s="615"/>
      <c r="IGV77" s="615"/>
      <c r="IGW77" s="615"/>
      <c r="IGX77" s="615"/>
      <c r="IGY77" s="1420"/>
      <c r="IGZ77" s="1420"/>
      <c r="IHA77" s="1420"/>
      <c r="IHB77" s="868"/>
      <c r="IHC77" s="615"/>
      <c r="IHD77" s="615"/>
      <c r="IHE77" s="615"/>
      <c r="IHF77" s="869"/>
      <c r="IHG77" s="615"/>
      <c r="IHH77" s="615"/>
      <c r="IHI77" s="615"/>
      <c r="IHJ77" s="615"/>
      <c r="IHK77" s="615"/>
      <c r="IHL77" s="615"/>
      <c r="IHM77" s="615"/>
      <c r="IHN77" s="615"/>
      <c r="IHO77" s="615"/>
      <c r="IHP77" s="1420"/>
      <c r="IHQ77" s="1420"/>
      <c r="IHR77" s="1420"/>
      <c r="IHS77" s="868"/>
      <c r="IHT77" s="615"/>
      <c r="IHU77" s="615"/>
      <c r="IHV77" s="615"/>
      <c r="IHW77" s="869"/>
      <c r="IHX77" s="615"/>
      <c r="IHY77" s="615"/>
      <c r="IHZ77" s="615"/>
      <c r="IIA77" s="615"/>
      <c r="IIB77" s="615"/>
      <c r="IIC77" s="615"/>
      <c r="IID77" s="615"/>
      <c r="IIE77" s="615"/>
      <c r="IIF77" s="615"/>
      <c r="IIG77" s="1420"/>
      <c r="IIH77" s="1420"/>
      <c r="III77" s="1420"/>
      <c r="IIJ77" s="868"/>
      <c r="IIK77" s="615"/>
      <c r="IIL77" s="615"/>
      <c r="IIM77" s="615"/>
      <c r="IIN77" s="869"/>
      <c r="IIO77" s="615"/>
      <c r="IIP77" s="615"/>
      <c r="IIQ77" s="615"/>
      <c r="IIR77" s="615"/>
      <c r="IIS77" s="615"/>
      <c r="IIT77" s="615"/>
      <c r="IIU77" s="615"/>
      <c r="IIV77" s="615"/>
      <c r="IIW77" s="615"/>
      <c r="IIX77" s="1420"/>
      <c r="IIY77" s="1420"/>
      <c r="IIZ77" s="1420"/>
      <c r="IJA77" s="868"/>
      <c r="IJB77" s="615"/>
      <c r="IJC77" s="615"/>
      <c r="IJD77" s="615"/>
      <c r="IJE77" s="869"/>
      <c r="IJF77" s="615"/>
      <c r="IJG77" s="615"/>
      <c r="IJH77" s="615"/>
      <c r="IJI77" s="615"/>
      <c r="IJJ77" s="615"/>
      <c r="IJK77" s="615"/>
      <c r="IJL77" s="615"/>
      <c r="IJM77" s="615"/>
      <c r="IJN77" s="615"/>
      <c r="IJO77" s="1420"/>
      <c r="IJP77" s="1420"/>
      <c r="IJQ77" s="1420"/>
      <c r="IJR77" s="868"/>
      <c r="IJS77" s="615"/>
      <c r="IJT77" s="615"/>
      <c r="IJU77" s="615"/>
      <c r="IJV77" s="869"/>
      <c r="IJW77" s="615"/>
      <c r="IJX77" s="615"/>
      <c r="IJY77" s="615"/>
      <c r="IJZ77" s="615"/>
      <c r="IKA77" s="615"/>
      <c r="IKB77" s="615"/>
      <c r="IKC77" s="615"/>
      <c r="IKD77" s="615"/>
      <c r="IKE77" s="615"/>
      <c r="IKF77" s="1420"/>
      <c r="IKG77" s="1420"/>
      <c r="IKH77" s="1420"/>
      <c r="IKI77" s="868"/>
      <c r="IKJ77" s="615"/>
      <c r="IKK77" s="615"/>
      <c r="IKL77" s="615"/>
      <c r="IKM77" s="869"/>
      <c r="IKN77" s="615"/>
      <c r="IKO77" s="615"/>
      <c r="IKP77" s="615"/>
      <c r="IKQ77" s="615"/>
      <c r="IKR77" s="615"/>
      <c r="IKS77" s="615"/>
      <c r="IKT77" s="615"/>
      <c r="IKU77" s="615"/>
      <c r="IKV77" s="615"/>
      <c r="IKW77" s="1420"/>
      <c r="IKX77" s="1420"/>
      <c r="IKY77" s="1420"/>
      <c r="IKZ77" s="868"/>
      <c r="ILA77" s="615"/>
      <c r="ILB77" s="615"/>
      <c r="ILC77" s="615"/>
      <c r="ILD77" s="869"/>
      <c r="ILE77" s="615"/>
      <c r="ILF77" s="615"/>
      <c r="ILG77" s="615"/>
      <c r="ILH77" s="615"/>
      <c r="ILI77" s="615"/>
      <c r="ILJ77" s="615"/>
      <c r="ILK77" s="615"/>
      <c r="ILL77" s="615"/>
      <c r="ILM77" s="615"/>
      <c r="ILN77" s="1420"/>
      <c r="ILO77" s="1420"/>
      <c r="ILP77" s="1420"/>
      <c r="ILQ77" s="868"/>
      <c r="ILR77" s="615"/>
      <c r="ILS77" s="615"/>
      <c r="ILT77" s="615"/>
      <c r="ILU77" s="869"/>
      <c r="ILV77" s="615"/>
      <c r="ILW77" s="615"/>
      <c r="ILX77" s="615"/>
      <c r="ILY77" s="615"/>
      <c r="ILZ77" s="615"/>
      <c r="IMA77" s="615"/>
      <c r="IMB77" s="615"/>
      <c r="IMC77" s="615"/>
      <c r="IMD77" s="615"/>
      <c r="IME77" s="1420"/>
      <c r="IMF77" s="1420"/>
      <c r="IMG77" s="1420"/>
      <c r="IMH77" s="868"/>
      <c r="IMI77" s="615"/>
      <c r="IMJ77" s="615"/>
      <c r="IMK77" s="615"/>
      <c r="IML77" s="869"/>
      <c r="IMM77" s="615"/>
      <c r="IMN77" s="615"/>
      <c r="IMO77" s="615"/>
      <c r="IMP77" s="615"/>
      <c r="IMQ77" s="615"/>
      <c r="IMR77" s="615"/>
      <c r="IMS77" s="615"/>
      <c r="IMT77" s="615"/>
      <c r="IMU77" s="615"/>
      <c r="IMV77" s="1420"/>
      <c r="IMW77" s="1420"/>
      <c r="IMX77" s="1420"/>
      <c r="IMY77" s="868"/>
      <c r="IMZ77" s="615"/>
      <c r="INA77" s="615"/>
      <c r="INB77" s="615"/>
      <c r="INC77" s="869"/>
      <c r="IND77" s="615"/>
      <c r="INE77" s="615"/>
      <c r="INF77" s="615"/>
      <c r="ING77" s="615"/>
      <c r="INH77" s="615"/>
      <c r="INI77" s="615"/>
      <c r="INJ77" s="615"/>
      <c r="INK77" s="615"/>
      <c r="INL77" s="615"/>
      <c r="INM77" s="1420"/>
      <c r="INN77" s="1420"/>
      <c r="INO77" s="1420"/>
      <c r="INP77" s="868"/>
      <c r="INQ77" s="615"/>
      <c r="INR77" s="615"/>
      <c r="INS77" s="615"/>
      <c r="INT77" s="869"/>
      <c r="INU77" s="615"/>
      <c r="INV77" s="615"/>
      <c r="INW77" s="615"/>
      <c r="INX77" s="615"/>
      <c r="INY77" s="615"/>
      <c r="INZ77" s="615"/>
      <c r="IOA77" s="615"/>
      <c r="IOB77" s="615"/>
      <c r="IOC77" s="615"/>
      <c r="IOD77" s="1420"/>
      <c r="IOE77" s="1420"/>
      <c r="IOF77" s="1420"/>
      <c r="IOG77" s="868"/>
      <c r="IOH77" s="615"/>
      <c r="IOI77" s="615"/>
      <c r="IOJ77" s="615"/>
      <c r="IOK77" s="869"/>
      <c r="IOL77" s="615"/>
      <c r="IOM77" s="615"/>
      <c r="ION77" s="615"/>
      <c r="IOO77" s="615"/>
      <c r="IOP77" s="615"/>
      <c r="IOQ77" s="615"/>
      <c r="IOR77" s="615"/>
      <c r="IOS77" s="615"/>
      <c r="IOT77" s="615"/>
      <c r="IOU77" s="1420"/>
      <c r="IOV77" s="1420"/>
      <c r="IOW77" s="1420"/>
      <c r="IOX77" s="868"/>
      <c r="IOY77" s="615"/>
      <c r="IOZ77" s="615"/>
      <c r="IPA77" s="615"/>
      <c r="IPB77" s="869"/>
      <c r="IPC77" s="615"/>
      <c r="IPD77" s="615"/>
      <c r="IPE77" s="615"/>
      <c r="IPF77" s="615"/>
      <c r="IPG77" s="615"/>
      <c r="IPH77" s="615"/>
      <c r="IPI77" s="615"/>
      <c r="IPJ77" s="615"/>
      <c r="IPK77" s="615"/>
      <c r="IPL77" s="1420"/>
      <c r="IPM77" s="1420"/>
      <c r="IPN77" s="1420"/>
      <c r="IPO77" s="868"/>
      <c r="IPP77" s="615"/>
      <c r="IPQ77" s="615"/>
      <c r="IPR77" s="615"/>
      <c r="IPS77" s="869"/>
      <c r="IPT77" s="615"/>
      <c r="IPU77" s="615"/>
      <c r="IPV77" s="615"/>
      <c r="IPW77" s="615"/>
      <c r="IPX77" s="615"/>
      <c r="IPY77" s="615"/>
      <c r="IPZ77" s="615"/>
      <c r="IQA77" s="615"/>
      <c r="IQB77" s="615"/>
      <c r="IQC77" s="1420"/>
      <c r="IQD77" s="1420"/>
      <c r="IQE77" s="1420"/>
      <c r="IQF77" s="868"/>
      <c r="IQG77" s="615"/>
      <c r="IQH77" s="615"/>
      <c r="IQI77" s="615"/>
      <c r="IQJ77" s="869"/>
      <c r="IQK77" s="615"/>
      <c r="IQL77" s="615"/>
      <c r="IQM77" s="615"/>
      <c r="IQN77" s="615"/>
      <c r="IQO77" s="615"/>
      <c r="IQP77" s="615"/>
      <c r="IQQ77" s="615"/>
      <c r="IQR77" s="615"/>
      <c r="IQS77" s="615"/>
      <c r="IQT77" s="1420"/>
      <c r="IQU77" s="1420"/>
      <c r="IQV77" s="1420"/>
      <c r="IQW77" s="868"/>
      <c r="IQX77" s="615"/>
      <c r="IQY77" s="615"/>
      <c r="IQZ77" s="615"/>
      <c r="IRA77" s="869"/>
      <c r="IRB77" s="615"/>
      <c r="IRC77" s="615"/>
      <c r="IRD77" s="615"/>
      <c r="IRE77" s="615"/>
      <c r="IRF77" s="615"/>
      <c r="IRG77" s="615"/>
      <c r="IRH77" s="615"/>
      <c r="IRI77" s="615"/>
      <c r="IRJ77" s="615"/>
      <c r="IRK77" s="1420"/>
      <c r="IRL77" s="1420"/>
      <c r="IRM77" s="1420"/>
      <c r="IRN77" s="868"/>
      <c r="IRO77" s="615"/>
      <c r="IRP77" s="615"/>
      <c r="IRQ77" s="615"/>
      <c r="IRR77" s="869"/>
      <c r="IRS77" s="615"/>
      <c r="IRT77" s="615"/>
      <c r="IRU77" s="615"/>
      <c r="IRV77" s="615"/>
      <c r="IRW77" s="615"/>
      <c r="IRX77" s="615"/>
      <c r="IRY77" s="615"/>
      <c r="IRZ77" s="615"/>
      <c r="ISA77" s="615"/>
      <c r="ISB77" s="1420"/>
      <c r="ISC77" s="1420"/>
      <c r="ISD77" s="1420"/>
      <c r="ISE77" s="868"/>
      <c r="ISF77" s="615"/>
      <c r="ISG77" s="615"/>
      <c r="ISH77" s="615"/>
      <c r="ISI77" s="869"/>
      <c r="ISJ77" s="615"/>
      <c r="ISK77" s="615"/>
      <c r="ISL77" s="615"/>
      <c r="ISM77" s="615"/>
      <c r="ISN77" s="615"/>
      <c r="ISO77" s="615"/>
      <c r="ISP77" s="615"/>
      <c r="ISQ77" s="615"/>
      <c r="ISR77" s="615"/>
      <c r="ISS77" s="1420"/>
      <c r="IST77" s="1420"/>
      <c r="ISU77" s="1420"/>
      <c r="ISV77" s="868"/>
      <c r="ISW77" s="615"/>
      <c r="ISX77" s="615"/>
      <c r="ISY77" s="615"/>
      <c r="ISZ77" s="869"/>
      <c r="ITA77" s="615"/>
      <c r="ITB77" s="615"/>
      <c r="ITC77" s="615"/>
      <c r="ITD77" s="615"/>
      <c r="ITE77" s="615"/>
      <c r="ITF77" s="615"/>
      <c r="ITG77" s="615"/>
      <c r="ITH77" s="615"/>
      <c r="ITI77" s="615"/>
      <c r="ITJ77" s="1420"/>
      <c r="ITK77" s="1420"/>
      <c r="ITL77" s="1420"/>
      <c r="ITM77" s="868"/>
      <c r="ITN77" s="615"/>
      <c r="ITO77" s="615"/>
      <c r="ITP77" s="615"/>
      <c r="ITQ77" s="869"/>
      <c r="ITR77" s="615"/>
      <c r="ITS77" s="615"/>
      <c r="ITT77" s="615"/>
      <c r="ITU77" s="615"/>
      <c r="ITV77" s="615"/>
      <c r="ITW77" s="615"/>
      <c r="ITX77" s="615"/>
      <c r="ITY77" s="615"/>
      <c r="ITZ77" s="615"/>
      <c r="IUA77" s="1420"/>
      <c r="IUB77" s="1420"/>
      <c r="IUC77" s="1420"/>
      <c r="IUD77" s="868"/>
      <c r="IUE77" s="615"/>
      <c r="IUF77" s="615"/>
      <c r="IUG77" s="615"/>
      <c r="IUH77" s="869"/>
      <c r="IUI77" s="615"/>
      <c r="IUJ77" s="615"/>
      <c r="IUK77" s="615"/>
      <c r="IUL77" s="615"/>
      <c r="IUM77" s="615"/>
      <c r="IUN77" s="615"/>
      <c r="IUO77" s="615"/>
      <c r="IUP77" s="615"/>
      <c r="IUQ77" s="615"/>
      <c r="IUR77" s="1420"/>
      <c r="IUS77" s="1420"/>
      <c r="IUT77" s="1420"/>
      <c r="IUU77" s="868"/>
      <c r="IUV77" s="615"/>
      <c r="IUW77" s="615"/>
      <c r="IUX77" s="615"/>
      <c r="IUY77" s="869"/>
      <c r="IUZ77" s="615"/>
      <c r="IVA77" s="615"/>
      <c r="IVB77" s="615"/>
      <c r="IVC77" s="615"/>
      <c r="IVD77" s="615"/>
      <c r="IVE77" s="615"/>
      <c r="IVF77" s="615"/>
      <c r="IVG77" s="615"/>
      <c r="IVH77" s="615"/>
      <c r="IVI77" s="1420"/>
      <c r="IVJ77" s="1420"/>
      <c r="IVK77" s="1420"/>
      <c r="IVL77" s="868"/>
      <c r="IVM77" s="615"/>
      <c r="IVN77" s="615"/>
      <c r="IVO77" s="615"/>
      <c r="IVP77" s="869"/>
      <c r="IVQ77" s="615"/>
      <c r="IVR77" s="615"/>
      <c r="IVS77" s="615"/>
      <c r="IVT77" s="615"/>
      <c r="IVU77" s="615"/>
      <c r="IVV77" s="615"/>
      <c r="IVW77" s="615"/>
      <c r="IVX77" s="615"/>
      <c r="IVY77" s="615"/>
      <c r="IVZ77" s="1420"/>
      <c r="IWA77" s="1420"/>
      <c r="IWB77" s="1420"/>
      <c r="IWC77" s="868"/>
      <c r="IWD77" s="615"/>
      <c r="IWE77" s="615"/>
      <c r="IWF77" s="615"/>
      <c r="IWG77" s="869"/>
      <c r="IWH77" s="615"/>
      <c r="IWI77" s="615"/>
      <c r="IWJ77" s="615"/>
      <c r="IWK77" s="615"/>
      <c r="IWL77" s="615"/>
      <c r="IWM77" s="615"/>
      <c r="IWN77" s="615"/>
      <c r="IWO77" s="615"/>
      <c r="IWP77" s="615"/>
      <c r="IWQ77" s="1420"/>
      <c r="IWR77" s="1420"/>
      <c r="IWS77" s="1420"/>
      <c r="IWT77" s="868"/>
      <c r="IWU77" s="615"/>
      <c r="IWV77" s="615"/>
      <c r="IWW77" s="615"/>
      <c r="IWX77" s="869"/>
      <c r="IWY77" s="615"/>
      <c r="IWZ77" s="615"/>
      <c r="IXA77" s="615"/>
      <c r="IXB77" s="615"/>
      <c r="IXC77" s="615"/>
      <c r="IXD77" s="615"/>
      <c r="IXE77" s="615"/>
      <c r="IXF77" s="615"/>
      <c r="IXG77" s="615"/>
      <c r="IXH77" s="1420"/>
      <c r="IXI77" s="1420"/>
      <c r="IXJ77" s="1420"/>
      <c r="IXK77" s="868"/>
      <c r="IXL77" s="615"/>
      <c r="IXM77" s="615"/>
      <c r="IXN77" s="615"/>
      <c r="IXO77" s="869"/>
      <c r="IXP77" s="615"/>
      <c r="IXQ77" s="615"/>
      <c r="IXR77" s="615"/>
      <c r="IXS77" s="615"/>
      <c r="IXT77" s="615"/>
      <c r="IXU77" s="615"/>
      <c r="IXV77" s="615"/>
      <c r="IXW77" s="615"/>
      <c r="IXX77" s="615"/>
      <c r="IXY77" s="1420"/>
      <c r="IXZ77" s="1420"/>
      <c r="IYA77" s="1420"/>
      <c r="IYB77" s="868"/>
      <c r="IYC77" s="615"/>
      <c r="IYD77" s="615"/>
      <c r="IYE77" s="615"/>
      <c r="IYF77" s="869"/>
      <c r="IYG77" s="615"/>
      <c r="IYH77" s="615"/>
      <c r="IYI77" s="615"/>
      <c r="IYJ77" s="615"/>
      <c r="IYK77" s="615"/>
      <c r="IYL77" s="615"/>
      <c r="IYM77" s="615"/>
      <c r="IYN77" s="615"/>
      <c r="IYO77" s="615"/>
      <c r="IYP77" s="1420"/>
      <c r="IYQ77" s="1420"/>
      <c r="IYR77" s="1420"/>
      <c r="IYS77" s="868"/>
      <c r="IYT77" s="615"/>
      <c r="IYU77" s="615"/>
      <c r="IYV77" s="615"/>
      <c r="IYW77" s="869"/>
      <c r="IYX77" s="615"/>
      <c r="IYY77" s="615"/>
      <c r="IYZ77" s="615"/>
      <c r="IZA77" s="615"/>
      <c r="IZB77" s="615"/>
      <c r="IZC77" s="615"/>
      <c r="IZD77" s="615"/>
      <c r="IZE77" s="615"/>
      <c r="IZF77" s="615"/>
      <c r="IZG77" s="1420"/>
      <c r="IZH77" s="1420"/>
      <c r="IZI77" s="1420"/>
      <c r="IZJ77" s="868"/>
      <c r="IZK77" s="615"/>
      <c r="IZL77" s="615"/>
      <c r="IZM77" s="615"/>
      <c r="IZN77" s="869"/>
      <c r="IZO77" s="615"/>
      <c r="IZP77" s="615"/>
      <c r="IZQ77" s="615"/>
      <c r="IZR77" s="615"/>
      <c r="IZS77" s="615"/>
      <c r="IZT77" s="615"/>
      <c r="IZU77" s="615"/>
      <c r="IZV77" s="615"/>
      <c r="IZW77" s="615"/>
      <c r="IZX77" s="1420"/>
      <c r="IZY77" s="1420"/>
      <c r="IZZ77" s="1420"/>
      <c r="JAA77" s="868"/>
      <c r="JAB77" s="615"/>
      <c r="JAC77" s="615"/>
      <c r="JAD77" s="615"/>
      <c r="JAE77" s="869"/>
      <c r="JAF77" s="615"/>
      <c r="JAG77" s="615"/>
      <c r="JAH77" s="615"/>
      <c r="JAI77" s="615"/>
      <c r="JAJ77" s="615"/>
      <c r="JAK77" s="615"/>
      <c r="JAL77" s="615"/>
      <c r="JAM77" s="615"/>
      <c r="JAN77" s="615"/>
      <c r="JAO77" s="1420"/>
      <c r="JAP77" s="1420"/>
      <c r="JAQ77" s="1420"/>
      <c r="JAR77" s="868"/>
      <c r="JAS77" s="615"/>
      <c r="JAT77" s="615"/>
      <c r="JAU77" s="615"/>
      <c r="JAV77" s="869"/>
      <c r="JAW77" s="615"/>
      <c r="JAX77" s="615"/>
      <c r="JAY77" s="615"/>
      <c r="JAZ77" s="615"/>
      <c r="JBA77" s="615"/>
      <c r="JBB77" s="615"/>
      <c r="JBC77" s="615"/>
      <c r="JBD77" s="615"/>
      <c r="JBE77" s="615"/>
      <c r="JBF77" s="1420"/>
      <c r="JBG77" s="1420"/>
      <c r="JBH77" s="1420"/>
      <c r="JBI77" s="868"/>
      <c r="JBJ77" s="615"/>
      <c r="JBK77" s="615"/>
      <c r="JBL77" s="615"/>
      <c r="JBM77" s="869"/>
      <c r="JBN77" s="615"/>
      <c r="JBO77" s="615"/>
      <c r="JBP77" s="615"/>
      <c r="JBQ77" s="615"/>
      <c r="JBR77" s="615"/>
      <c r="JBS77" s="615"/>
      <c r="JBT77" s="615"/>
      <c r="JBU77" s="615"/>
      <c r="JBV77" s="615"/>
      <c r="JBW77" s="1420"/>
      <c r="JBX77" s="1420"/>
      <c r="JBY77" s="1420"/>
      <c r="JBZ77" s="868"/>
      <c r="JCA77" s="615"/>
      <c r="JCB77" s="615"/>
      <c r="JCC77" s="615"/>
      <c r="JCD77" s="869"/>
      <c r="JCE77" s="615"/>
      <c r="JCF77" s="615"/>
      <c r="JCG77" s="615"/>
      <c r="JCH77" s="615"/>
      <c r="JCI77" s="615"/>
      <c r="JCJ77" s="615"/>
      <c r="JCK77" s="615"/>
      <c r="JCL77" s="615"/>
      <c r="JCM77" s="615"/>
      <c r="JCN77" s="1420"/>
      <c r="JCO77" s="1420"/>
      <c r="JCP77" s="1420"/>
      <c r="JCQ77" s="868"/>
      <c r="JCR77" s="615"/>
      <c r="JCS77" s="615"/>
      <c r="JCT77" s="615"/>
      <c r="JCU77" s="869"/>
      <c r="JCV77" s="615"/>
      <c r="JCW77" s="615"/>
      <c r="JCX77" s="615"/>
      <c r="JCY77" s="615"/>
      <c r="JCZ77" s="615"/>
      <c r="JDA77" s="615"/>
      <c r="JDB77" s="615"/>
      <c r="JDC77" s="615"/>
      <c r="JDD77" s="615"/>
      <c r="JDE77" s="1420"/>
      <c r="JDF77" s="1420"/>
      <c r="JDG77" s="1420"/>
      <c r="JDH77" s="868"/>
      <c r="JDI77" s="615"/>
      <c r="JDJ77" s="615"/>
      <c r="JDK77" s="615"/>
      <c r="JDL77" s="869"/>
      <c r="JDM77" s="615"/>
      <c r="JDN77" s="615"/>
      <c r="JDO77" s="615"/>
      <c r="JDP77" s="615"/>
      <c r="JDQ77" s="615"/>
      <c r="JDR77" s="615"/>
      <c r="JDS77" s="615"/>
      <c r="JDT77" s="615"/>
      <c r="JDU77" s="615"/>
      <c r="JDV77" s="1420"/>
      <c r="JDW77" s="1420"/>
      <c r="JDX77" s="1420"/>
      <c r="JDY77" s="868"/>
      <c r="JDZ77" s="615"/>
      <c r="JEA77" s="615"/>
      <c r="JEB77" s="615"/>
      <c r="JEC77" s="869"/>
      <c r="JED77" s="615"/>
      <c r="JEE77" s="615"/>
      <c r="JEF77" s="615"/>
      <c r="JEG77" s="615"/>
      <c r="JEH77" s="615"/>
      <c r="JEI77" s="615"/>
      <c r="JEJ77" s="615"/>
      <c r="JEK77" s="615"/>
      <c r="JEL77" s="615"/>
      <c r="JEM77" s="1420"/>
      <c r="JEN77" s="1420"/>
      <c r="JEO77" s="1420"/>
      <c r="JEP77" s="868"/>
      <c r="JEQ77" s="615"/>
      <c r="JER77" s="615"/>
      <c r="JES77" s="615"/>
      <c r="JET77" s="869"/>
      <c r="JEU77" s="615"/>
      <c r="JEV77" s="615"/>
      <c r="JEW77" s="615"/>
      <c r="JEX77" s="615"/>
      <c r="JEY77" s="615"/>
      <c r="JEZ77" s="615"/>
      <c r="JFA77" s="615"/>
      <c r="JFB77" s="615"/>
      <c r="JFC77" s="615"/>
      <c r="JFD77" s="1420"/>
      <c r="JFE77" s="1420"/>
      <c r="JFF77" s="1420"/>
      <c r="JFG77" s="868"/>
      <c r="JFH77" s="615"/>
      <c r="JFI77" s="615"/>
      <c r="JFJ77" s="615"/>
      <c r="JFK77" s="869"/>
      <c r="JFL77" s="615"/>
      <c r="JFM77" s="615"/>
      <c r="JFN77" s="615"/>
      <c r="JFO77" s="615"/>
      <c r="JFP77" s="615"/>
      <c r="JFQ77" s="615"/>
      <c r="JFR77" s="615"/>
      <c r="JFS77" s="615"/>
      <c r="JFT77" s="615"/>
      <c r="JFU77" s="1420"/>
      <c r="JFV77" s="1420"/>
      <c r="JFW77" s="1420"/>
      <c r="JFX77" s="868"/>
      <c r="JFY77" s="615"/>
      <c r="JFZ77" s="615"/>
      <c r="JGA77" s="615"/>
      <c r="JGB77" s="869"/>
      <c r="JGC77" s="615"/>
      <c r="JGD77" s="615"/>
      <c r="JGE77" s="615"/>
      <c r="JGF77" s="615"/>
      <c r="JGG77" s="615"/>
      <c r="JGH77" s="615"/>
      <c r="JGI77" s="615"/>
      <c r="JGJ77" s="615"/>
      <c r="JGK77" s="615"/>
      <c r="JGL77" s="1420"/>
      <c r="JGM77" s="1420"/>
      <c r="JGN77" s="1420"/>
      <c r="JGO77" s="868"/>
      <c r="JGP77" s="615"/>
      <c r="JGQ77" s="615"/>
      <c r="JGR77" s="615"/>
      <c r="JGS77" s="869"/>
      <c r="JGT77" s="615"/>
      <c r="JGU77" s="615"/>
      <c r="JGV77" s="615"/>
      <c r="JGW77" s="615"/>
      <c r="JGX77" s="615"/>
      <c r="JGY77" s="615"/>
      <c r="JGZ77" s="615"/>
      <c r="JHA77" s="615"/>
      <c r="JHB77" s="615"/>
      <c r="JHC77" s="1420"/>
      <c r="JHD77" s="1420"/>
      <c r="JHE77" s="1420"/>
      <c r="JHF77" s="868"/>
      <c r="JHG77" s="615"/>
      <c r="JHH77" s="615"/>
      <c r="JHI77" s="615"/>
      <c r="JHJ77" s="869"/>
      <c r="JHK77" s="615"/>
      <c r="JHL77" s="615"/>
      <c r="JHM77" s="615"/>
      <c r="JHN77" s="615"/>
      <c r="JHO77" s="615"/>
      <c r="JHP77" s="615"/>
      <c r="JHQ77" s="615"/>
      <c r="JHR77" s="615"/>
      <c r="JHS77" s="615"/>
      <c r="JHT77" s="1420"/>
      <c r="JHU77" s="1420"/>
      <c r="JHV77" s="1420"/>
      <c r="JHW77" s="868"/>
      <c r="JHX77" s="615"/>
      <c r="JHY77" s="615"/>
      <c r="JHZ77" s="615"/>
      <c r="JIA77" s="869"/>
      <c r="JIB77" s="615"/>
      <c r="JIC77" s="615"/>
      <c r="JID77" s="615"/>
      <c r="JIE77" s="615"/>
      <c r="JIF77" s="615"/>
      <c r="JIG77" s="615"/>
      <c r="JIH77" s="615"/>
      <c r="JII77" s="615"/>
      <c r="JIJ77" s="615"/>
      <c r="JIK77" s="1420"/>
      <c r="JIL77" s="1420"/>
      <c r="JIM77" s="1420"/>
      <c r="JIN77" s="868"/>
      <c r="JIO77" s="615"/>
      <c r="JIP77" s="615"/>
      <c r="JIQ77" s="615"/>
      <c r="JIR77" s="869"/>
      <c r="JIS77" s="615"/>
      <c r="JIT77" s="615"/>
      <c r="JIU77" s="615"/>
      <c r="JIV77" s="615"/>
      <c r="JIW77" s="615"/>
      <c r="JIX77" s="615"/>
      <c r="JIY77" s="615"/>
      <c r="JIZ77" s="615"/>
      <c r="JJA77" s="615"/>
      <c r="JJB77" s="1420"/>
      <c r="JJC77" s="1420"/>
      <c r="JJD77" s="1420"/>
      <c r="JJE77" s="868"/>
      <c r="JJF77" s="615"/>
      <c r="JJG77" s="615"/>
      <c r="JJH77" s="615"/>
      <c r="JJI77" s="869"/>
      <c r="JJJ77" s="615"/>
      <c r="JJK77" s="615"/>
      <c r="JJL77" s="615"/>
      <c r="JJM77" s="615"/>
      <c r="JJN77" s="615"/>
      <c r="JJO77" s="615"/>
      <c r="JJP77" s="615"/>
      <c r="JJQ77" s="615"/>
      <c r="JJR77" s="615"/>
      <c r="JJS77" s="1420"/>
      <c r="JJT77" s="1420"/>
      <c r="JJU77" s="1420"/>
      <c r="JJV77" s="868"/>
      <c r="JJW77" s="615"/>
      <c r="JJX77" s="615"/>
      <c r="JJY77" s="615"/>
      <c r="JJZ77" s="869"/>
      <c r="JKA77" s="615"/>
      <c r="JKB77" s="615"/>
      <c r="JKC77" s="615"/>
      <c r="JKD77" s="615"/>
      <c r="JKE77" s="615"/>
      <c r="JKF77" s="615"/>
      <c r="JKG77" s="615"/>
      <c r="JKH77" s="615"/>
      <c r="JKI77" s="615"/>
      <c r="JKJ77" s="1420"/>
      <c r="JKK77" s="1420"/>
      <c r="JKL77" s="1420"/>
      <c r="JKM77" s="868"/>
      <c r="JKN77" s="615"/>
      <c r="JKO77" s="615"/>
      <c r="JKP77" s="615"/>
      <c r="JKQ77" s="869"/>
      <c r="JKR77" s="615"/>
      <c r="JKS77" s="615"/>
      <c r="JKT77" s="615"/>
      <c r="JKU77" s="615"/>
      <c r="JKV77" s="615"/>
      <c r="JKW77" s="615"/>
      <c r="JKX77" s="615"/>
      <c r="JKY77" s="615"/>
      <c r="JKZ77" s="615"/>
      <c r="JLA77" s="1420"/>
      <c r="JLB77" s="1420"/>
      <c r="JLC77" s="1420"/>
      <c r="JLD77" s="868"/>
      <c r="JLE77" s="615"/>
      <c r="JLF77" s="615"/>
      <c r="JLG77" s="615"/>
      <c r="JLH77" s="869"/>
      <c r="JLI77" s="615"/>
      <c r="JLJ77" s="615"/>
      <c r="JLK77" s="615"/>
      <c r="JLL77" s="615"/>
      <c r="JLM77" s="615"/>
      <c r="JLN77" s="615"/>
      <c r="JLO77" s="615"/>
      <c r="JLP77" s="615"/>
      <c r="JLQ77" s="615"/>
      <c r="JLR77" s="1420"/>
      <c r="JLS77" s="1420"/>
      <c r="JLT77" s="1420"/>
      <c r="JLU77" s="868"/>
      <c r="JLV77" s="615"/>
      <c r="JLW77" s="615"/>
      <c r="JLX77" s="615"/>
      <c r="JLY77" s="869"/>
      <c r="JLZ77" s="615"/>
      <c r="JMA77" s="615"/>
      <c r="JMB77" s="615"/>
      <c r="JMC77" s="615"/>
      <c r="JMD77" s="615"/>
      <c r="JME77" s="615"/>
      <c r="JMF77" s="615"/>
      <c r="JMG77" s="615"/>
      <c r="JMH77" s="615"/>
      <c r="JMI77" s="1420"/>
      <c r="JMJ77" s="1420"/>
      <c r="JMK77" s="1420"/>
      <c r="JML77" s="868"/>
      <c r="JMM77" s="615"/>
      <c r="JMN77" s="615"/>
      <c r="JMO77" s="615"/>
      <c r="JMP77" s="869"/>
      <c r="JMQ77" s="615"/>
      <c r="JMR77" s="615"/>
      <c r="JMS77" s="615"/>
      <c r="JMT77" s="615"/>
      <c r="JMU77" s="615"/>
      <c r="JMV77" s="615"/>
      <c r="JMW77" s="615"/>
      <c r="JMX77" s="615"/>
      <c r="JMY77" s="615"/>
      <c r="JMZ77" s="1420"/>
      <c r="JNA77" s="1420"/>
      <c r="JNB77" s="1420"/>
      <c r="JNC77" s="868"/>
      <c r="JND77" s="615"/>
      <c r="JNE77" s="615"/>
      <c r="JNF77" s="615"/>
      <c r="JNG77" s="869"/>
      <c r="JNH77" s="615"/>
      <c r="JNI77" s="615"/>
      <c r="JNJ77" s="615"/>
      <c r="JNK77" s="615"/>
      <c r="JNL77" s="615"/>
      <c r="JNM77" s="615"/>
      <c r="JNN77" s="615"/>
      <c r="JNO77" s="615"/>
      <c r="JNP77" s="615"/>
      <c r="JNQ77" s="1420"/>
      <c r="JNR77" s="1420"/>
      <c r="JNS77" s="1420"/>
      <c r="JNT77" s="868"/>
      <c r="JNU77" s="615"/>
      <c r="JNV77" s="615"/>
      <c r="JNW77" s="615"/>
      <c r="JNX77" s="869"/>
      <c r="JNY77" s="615"/>
      <c r="JNZ77" s="615"/>
      <c r="JOA77" s="615"/>
      <c r="JOB77" s="615"/>
      <c r="JOC77" s="615"/>
      <c r="JOD77" s="615"/>
      <c r="JOE77" s="615"/>
      <c r="JOF77" s="615"/>
      <c r="JOG77" s="615"/>
      <c r="JOH77" s="1420"/>
      <c r="JOI77" s="1420"/>
      <c r="JOJ77" s="1420"/>
      <c r="JOK77" s="868"/>
      <c r="JOL77" s="615"/>
      <c r="JOM77" s="615"/>
      <c r="JON77" s="615"/>
      <c r="JOO77" s="869"/>
      <c r="JOP77" s="615"/>
      <c r="JOQ77" s="615"/>
      <c r="JOR77" s="615"/>
      <c r="JOS77" s="615"/>
      <c r="JOT77" s="615"/>
      <c r="JOU77" s="615"/>
      <c r="JOV77" s="615"/>
      <c r="JOW77" s="615"/>
      <c r="JOX77" s="615"/>
      <c r="JOY77" s="1420"/>
      <c r="JOZ77" s="1420"/>
      <c r="JPA77" s="1420"/>
      <c r="JPB77" s="868"/>
      <c r="JPC77" s="615"/>
      <c r="JPD77" s="615"/>
      <c r="JPE77" s="615"/>
      <c r="JPF77" s="869"/>
      <c r="JPG77" s="615"/>
      <c r="JPH77" s="615"/>
      <c r="JPI77" s="615"/>
      <c r="JPJ77" s="615"/>
      <c r="JPK77" s="615"/>
      <c r="JPL77" s="615"/>
      <c r="JPM77" s="615"/>
      <c r="JPN77" s="615"/>
      <c r="JPO77" s="615"/>
      <c r="JPP77" s="1420"/>
      <c r="JPQ77" s="1420"/>
      <c r="JPR77" s="1420"/>
      <c r="JPS77" s="868"/>
      <c r="JPT77" s="615"/>
      <c r="JPU77" s="615"/>
      <c r="JPV77" s="615"/>
      <c r="JPW77" s="869"/>
      <c r="JPX77" s="615"/>
      <c r="JPY77" s="615"/>
      <c r="JPZ77" s="615"/>
      <c r="JQA77" s="615"/>
      <c r="JQB77" s="615"/>
      <c r="JQC77" s="615"/>
      <c r="JQD77" s="615"/>
      <c r="JQE77" s="615"/>
      <c r="JQF77" s="615"/>
      <c r="JQG77" s="1420"/>
      <c r="JQH77" s="1420"/>
      <c r="JQI77" s="1420"/>
      <c r="JQJ77" s="868"/>
      <c r="JQK77" s="615"/>
      <c r="JQL77" s="615"/>
      <c r="JQM77" s="615"/>
      <c r="JQN77" s="869"/>
      <c r="JQO77" s="615"/>
      <c r="JQP77" s="615"/>
      <c r="JQQ77" s="615"/>
      <c r="JQR77" s="615"/>
      <c r="JQS77" s="615"/>
      <c r="JQT77" s="615"/>
      <c r="JQU77" s="615"/>
      <c r="JQV77" s="615"/>
      <c r="JQW77" s="615"/>
      <c r="JQX77" s="1420"/>
      <c r="JQY77" s="1420"/>
      <c r="JQZ77" s="1420"/>
      <c r="JRA77" s="868"/>
      <c r="JRB77" s="615"/>
      <c r="JRC77" s="615"/>
      <c r="JRD77" s="615"/>
      <c r="JRE77" s="869"/>
      <c r="JRF77" s="615"/>
      <c r="JRG77" s="615"/>
      <c r="JRH77" s="615"/>
      <c r="JRI77" s="615"/>
      <c r="JRJ77" s="615"/>
      <c r="JRK77" s="615"/>
      <c r="JRL77" s="615"/>
      <c r="JRM77" s="615"/>
      <c r="JRN77" s="615"/>
      <c r="JRO77" s="1420"/>
      <c r="JRP77" s="1420"/>
      <c r="JRQ77" s="1420"/>
      <c r="JRR77" s="868"/>
      <c r="JRS77" s="615"/>
      <c r="JRT77" s="615"/>
      <c r="JRU77" s="615"/>
      <c r="JRV77" s="869"/>
      <c r="JRW77" s="615"/>
      <c r="JRX77" s="615"/>
      <c r="JRY77" s="615"/>
      <c r="JRZ77" s="615"/>
      <c r="JSA77" s="615"/>
      <c r="JSB77" s="615"/>
      <c r="JSC77" s="615"/>
      <c r="JSD77" s="615"/>
      <c r="JSE77" s="615"/>
      <c r="JSF77" s="1420"/>
      <c r="JSG77" s="1420"/>
      <c r="JSH77" s="1420"/>
      <c r="JSI77" s="868"/>
      <c r="JSJ77" s="615"/>
      <c r="JSK77" s="615"/>
      <c r="JSL77" s="615"/>
      <c r="JSM77" s="869"/>
      <c r="JSN77" s="615"/>
      <c r="JSO77" s="615"/>
      <c r="JSP77" s="615"/>
      <c r="JSQ77" s="615"/>
      <c r="JSR77" s="615"/>
      <c r="JSS77" s="615"/>
      <c r="JST77" s="615"/>
      <c r="JSU77" s="615"/>
      <c r="JSV77" s="615"/>
      <c r="JSW77" s="1420"/>
      <c r="JSX77" s="1420"/>
      <c r="JSY77" s="1420"/>
      <c r="JSZ77" s="868"/>
      <c r="JTA77" s="615"/>
      <c r="JTB77" s="615"/>
      <c r="JTC77" s="615"/>
      <c r="JTD77" s="869"/>
      <c r="JTE77" s="615"/>
      <c r="JTF77" s="615"/>
      <c r="JTG77" s="615"/>
      <c r="JTH77" s="615"/>
      <c r="JTI77" s="615"/>
      <c r="JTJ77" s="615"/>
      <c r="JTK77" s="615"/>
      <c r="JTL77" s="615"/>
      <c r="JTM77" s="615"/>
      <c r="JTN77" s="1420"/>
      <c r="JTO77" s="1420"/>
      <c r="JTP77" s="1420"/>
      <c r="JTQ77" s="868"/>
      <c r="JTR77" s="615"/>
      <c r="JTS77" s="615"/>
      <c r="JTT77" s="615"/>
      <c r="JTU77" s="869"/>
      <c r="JTV77" s="615"/>
      <c r="JTW77" s="615"/>
      <c r="JTX77" s="615"/>
      <c r="JTY77" s="615"/>
      <c r="JTZ77" s="615"/>
      <c r="JUA77" s="615"/>
      <c r="JUB77" s="615"/>
      <c r="JUC77" s="615"/>
      <c r="JUD77" s="615"/>
      <c r="JUE77" s="1420"/>
      <c r="JUF77" s="1420"/>
      <c r="JUG77" s="1420"/>
      <c r="JUH77" s="868"/>
      <c r="JUI77" s="615"/>
      <c r="JUJ77" s="615"/>
      <c r="JUK77" s="615"/>
      <c r="JUL77" s="869"/>
      <c r="JUM77" s="615"/>
      <c r="JUN77" s="615"/>
      <c r="JUO77" s="615"/>
      <c r="JUP77" s="615"/>
      <c r="JUQ77" s="615"/>
      <c r="JUR77" s="615"/>
      <c r="JUS77" s="615"/>
      <c r="JUT77" s="615"/>
      <c r="JUU77" s="615"/>
      <c r="JUV77" s="1420"/>
      <c r="JUW77" s="1420"/>
      <c r="JUX77" s="1420"/>
      <c r="JUY77" s="868"/>
      <c r="JUZ77" s="615"/>
      <c r="JVA77" s="615"/>
      <c r="JVB77" s="615"/>
      <c r="JVC77" s="869"/>
      <c r="JVD77" s="615"/>
      <c r="JVE77" s="615"/>
      <c r="JVF77" s="615"/>
      <c r="JVG77" s="615"/>
      <c r="JVH77" s="615"/>
      <c r="JVI77" s="615"/>
      <c r="JVJ77" s="615"/>
      <c r="JVK77" s="615"/>
      <c r="JVL77" s="615"/>
      <c r="JVM77" s="1420"/>
      <c r="JVN77" s="1420"/>
      <c r="JVO77" s="1420"/>
      <c r="JVP77" s="868"/>
      <c r="JVQ77" s="615"/>
      <c r="JVR77" s="615"/>
      <c r="JVS77" s="615"/>
      <c r="JVT77" s="869"/>
      <c r="JVU77" s="615"/>
      <c r="JVV77" s="615"/>
      <c r="JVW77" s="615"/>
      <c r="JVX77" s="615"/>
      <c r="JVY77" s="615"/>
      <c r="JVZ77" s="615"/>
      <c r="JWA77" s="615"/>
      <c r="JWB77" s="615"/>
      <c r="JWC77" s="615"/>
      <c r="JWD77" s="1420"/>
      <c r="JWE77" s="1420"/>
      <c r="JWF77" s="1420"/>
      <c r="JWG77" s="868"/>
      <c r="JWH77" s="615"/>
      <c r="JWI77" s="615"/>
      <c r="JWJ77" s="615"/>
      <c r="JWK77" s="869"/>
      <c r="JWL77" s="615"/>
      <c r="JWM77" s="615"/>
      <c r="JWN77" s="615"/>
      <c r="JWO77" s="615"/>
      <c r="JWP77" s="615"/>
      <c r="JWQ77" s="615"/>
      <c r="JWR77" s="615"/>
      <c r="JWS77" s="615"/>
      <c r="JWT77" s="615"/>
      <c r="JWU77" s="1420"/>
      <c r="JWV77" s="1420"/>
      <c r="JWW77" s="1420"/>
      <c r="JWX77" s="868"/>
      <c r="JWY77" s="615"/>
      <c r="JWZ77" s="615"/>
      <c r="JXA77" s="615"/>
      <c r="JXB77" s="869"/>
      <c r="JXC77" s="615"/>
      <c r="JXD77" s="615"/>
      <c r="JXE77" s="615"/>
      <c r="JXF77" s="615"/>
      <c r="JXG77" s="615"/>
      <c r="JXH77" s="615"/>
      <c r="JXI77" s="615"/>
      <c r="JXJ77" s="615"/>
      <c r="JXK77" s="615"/>
      <c r="JXL77" s="1420"/>
      <c r="JXM77" s="1420"/>
      <c r="JXN77" s="1420"/>
      <c r="JXO77" s="868"/>
      <c r="JXP77" s="615"/>
      <c r="JXQ77" s="615"/>
      <c r="JXR77" s="615"/>
      <c r="JXS77" s="869"/>
      <c r="JXT77" s="615"/>
      <c r="JXU77" s="615"/>
      <c r="JXV77" s="615"/>
      <c r="JXW77" s="615"/>
      <c r="JXX77" s="615"/>
      <c r="JXY77" s="615"/>
      <c r="JXZ77" s="615"/>
      <c r="JYA77" s="615"/>
      <c r="JYB77" s="615"/>
      <c r="JYC77" s="1420"/>
      <c r="JYD77" s="1420"/>
      <c r="JYE77" s="1420"/>
      <c r="JYF77" s="868"/>
      <c r="JYG77" s="615"/>
      <c r="JYH77" s="615"/>
      <c r="JYI77" s="615"/>
      <c r="JYJ77" s="869"/>
      <c r="JYK77" s="615"/>
      <c r="JYL77" s="615"/>
      <c r="JYM77" s="615"/>
      <c r="JYN77" s="615"/>
      <c r="JYO77" s="615"/>
      <c r="JYP77" s="615"/>
      <c r="JYQ77" s="615"/>
      <c r="JYR77" s="615"/>
      <c r="JYS77" s="615"/>
      <c r="JYT77" s="1420"/>
      <c r="JYU77" s="1420"/>
      <c r="JYV77" s="1420"/>
      <c r="JYW77" s="868"/>
      <c r="JYX77" s="615"/>
      <c r="JYY77" s="615"/>
      <c r="JYZ77" s="615"/>
      <c r="JZA77" s="869"/>
      <c r="JZB77" s="615"/>
      <c r="JZC77" s="615"/>
      <c r="JZD77" s="615"/>
      <c r="JZE77" s="615"/>
      <c r="JZF77" s="615"/>
      <c r="JZG77" s="615"/>
      <c r="JZH77" s="615"/>
      <c r="JZI77" s="615"/>
      <c r="JZJ77" s="615"/>
      <c r="JZK77" s="1420"/>
      <c r="JZL77" s="1420"/>
      <c r="JZM77" s="1420"/>
      <c r="JZN77" s="868"/>
      <c r="JZO77" s="615"/>
      <c r="JZP77" s="615"/>
      <c r="JZQ77" s="615"/>
      <c r="JZR77" s="869"/>
      <c r="JZS77" s="615"/>
      <c r="JZT77" s="615"/>
      <c r="JZU77" s="615"/>
      <c r="JZV77" s="615"/>
      <c r="JZW77" s="615"/>
      <c r="JZX77" s="615"/>
      <c r="JZY77" s="615"/>
      <c r="JZZ77" s="615"/>
      <c r="KAA77" s="615"/>
      <c r="KAB77" s="1420"/>
      <c r="KAC77" s="1420"/>
      <c r="KAD77" s="1420"/>
      <c r="KAE77" s="868"/>
      <c r="KAF77" s="615"/>
      <c r="KAG77" s="615"/>
      <c r="KAH77" s="615"/>
      <c r="KAI77" s="869"/>
      <c r="KAJ77" s="615"/>
      <c r="KAK77" s="615"/>
      <c r="KAL77" s="615"/>
      <c r="KAM77" s="615"/>
      <c r="KAN77" s="615"/>
      <c r="KAO77" s="615"/>
      <c r="KAP77" s="615"/>
      <c r="KAQ77" s="615"/>
      <c r="KAR77" s="615"/>
      <c r="KAS77" s="1420"/>
      <c r="KAT77" s="1420"/>
      <c r="KAU77" s="1420"/>
      <c r="KAV77" s="868"/>
      <c r="KAW77" s="615"/>
      <c r="KAX77" s="615"/>
      <c r="KAY77" s="615"/>
      <c r="KAZ77" s="869"/>
      <c r="KBA77" s="615"/>
      <c r="KBB77" s="615"/>
      <c r="KBC77" s="615"/>
      <c r="KBD77" s="615"/>
      <c r="KBE77" s="615"/>
      <c r="KBF77" s="615"/>
      <c r="KBG77" s="615"/>
      <c r="KBH77" s="615"/>
      <c r="KBI77" s="615"/>
      <c r="KBJ77" s="1420"/>
      <c r="KBK77" s="1420"/>
      <c r="KBL77" s="1420"/>
      <c r="KBM77" s="868"/>
      <c r="KBN77" s="615"/>
      <c r="KBO77" s="615"/>
      <c r="KBP77" s="615"/>
      <c r="KBQ77" s="869"/>
      <c r="KBR77" s="615"/>
      <c r="KBS77" s="615"/>
      <c r="KBT77" s="615"/>
      <c r="KBU77" s="615"/>
      <c r="KBV77" s="615"/>
      <c r="KBW77" s="615"/>
      <c r="KBX77" s="615"/>
      <c r="KBY77" s="615"/>
      <c r="KBZ77" s="615"/>
      <c r="KCA77" s="1420"/>
      <c r="KCB77" s="1420"/>
      <c r="KCC77" s="1420"/>
      <c r="KCD77" s="868"/>
      <c r="KCE77" s="615"/>
      <c r="KCF77" s="615"/>
      <c r="KCG77" s="615"/>
      <c r="KCH77" s="869"/>
      <c r="KCI77" s="615"/>
      <c r="KCJ77" s="615"/>
      <c r="KCK77" s="615"/>
      <c r="KCL77" s="615"/>
      <c r="KCM77" s="615"/>
      <c r="KCN77" s="615"/>
      <c r="KCO77" s="615"/>
      <c r="KCP77" s="615"/>
      <c r="KCQ77" s="615"/>
      <c r="KCR77" s="1420"/>
      <c r="KCS77" s="1420"/>
      <c r="KCT77" s="1420"/>
      <c r="KCU77" s="868"/>
      <c r="KCV77" s="615"/>
      <c r="KCW77" s="615"/>
      <c r="KCX77" s="615"/>
      <c r="KCY77" s="869"/>
      <c r="KCZ77" s="615"/>
      <c r="KDA77" s="615"/>
      <c r="KDB77" s="615"/>
      <c r="KDC77" s="615"/>
      <c r="KDD77" s="615"/>
      <c r="KDE77" s="615"/>
      <c r="KDF77" s="615"/>
      <c r="KDG77" s="615"/>
      <c r="KDH77" s="615"/>
      <c r="KDI77" s="1420"/>
      <c r="KDJ77" s="1420"/>
      <c r="KDK77" s="1420"/>
      <c r="KDL77" s="868"/>
      <c r="KDM77" s="615"/>
      <c r="KDN77" s="615"/>
      <c r="KDO77" s="615"/>
      <c r="KDP77" s="869"/>
      <c r="KDQ77" s="615"/>
      <c r="KDR77" s="615"/>
      <c r="KDS77" s="615"/>
      <c r="KDT77" s="615"/>
      <c r="KDU77" s="615"/>
      <c r="KDV77" s="615"/>
      <c r="KDW77" s="615"/>
      <c r="KDX77" s="615"/>
      <c r="KDY77" s="615"/>
      <c r="KDZ77" s="1420"/>
      <c r="KEA77" s="1420"/>
      <c r="KEB77" s="1420"/>
      <c r="KEC77" s="868"/>
      <c r="KED77" s="615"/>
      <c r="KEE77" s="615"/>
      <c r="KEF77" s="615"/>
      <c r="KEG77" s="869"/>
      <c r="KEH77" s="615"/>
      <c r="KEI77" s="615"/>
      <c r="KEJ77" s="615"/>
      <c r="KEK77" s="615"/>
      <c r="KEL77" s="615"/>
      <c r="KEM77" s="615"/>
      <c r="KEN77" s="615"/>
      <c r="KEO77" s="615"/>
      <c r="KEP77" s="615"/>
      <c r="KEQ77" s="1420"/>
      <c r="KER77" s="1420"/>
      <c r="KES77" s="1420"/>
      <c r="KET77" s="868"/>
      <c r="KEU77" s="615"/>
      <c r="KEV77" s="615"/>
      <c r="KEW77" s="615"/>
      <c r="KEX77" s="869"/>
      <c r="KEY77" s="615"/>
      <c r="KEZ77" s="615"/>
      <c r="KFA77" s="615"/>
      <c r="KFB77" s="615"/>
      <c r="KFC77" s="615"/>
      <c r="KFD77" s="615"/>
      <c r="KFE77" s="615"/>
      <c r="KFF77" s="615"/>
      <c r="KFG77" s="615"/>
      <c r="KFH77" s="1420"/>
      <c r="KFI77" s="1420"/>
      <c r="KFJ77" s="1420"/>
      <c r="KFK77" s="868"/>
      <c r="KFL77" s="615"/>
      <c r="KFM77" s="615"/>
      <c r="KFN77" s="615"/>
      <c r="KFO77" s="869"/>
      <c r="KFP77" s="615"/>
      <c r="KFQ77" s="615"/>
      <c r="KFR77" s="615"/>
      <c r="KFS77" s="615"/>
      <c r="KFT77" s="615"/>
      <c r="KFU77" s="615"/>
      <c r="KFV77" s="615"/>
      <c r="KFW77" s="615"/>
      <c r="KFX77" s="615"/>
      <c r="KFY77" s="1420"/>
      <c r="KFZ77" s="1420"/>
      <c r="KGA77" s="1420"/>
      <c r="KGB77" s="868"/>
      <c r="KGC77" s="615"/>
      <c r="KGD77" s="615"/>
      <c r="KGE77" s="615"/>
      <c r="KGF77" s="869"/>
      <c r="KGG77" s="615"/>
      <c r="KGH77" s="615"/>
      <c r="KGI77" s="615"/>
      <c r="KGJ77" s="615"/>
      <c r="KGK77" s="615"/>
      <c r="KGL77" s="615"/>
      <c r="KGM77" s="615"/>
      <c r="KGN77" s="615"/>
      <c r="KGO77" s="615"/>
      <c r="KGP77" s="1420"/>
      <c r="KGQ77" s="1420"/>
      <c r="KGR77" s="1420"/>
      <c r="KGS77" s="868"/>
      <c r="KGT77" s="615"/>
      <c r="KGU77" s="615"/>
      <c r="KGV77" s="615"/>
      <c r="KGW77" s="869"/>
      <c r="KGX77" s="615"/>
      <c r="KGY77" s="615"/>
      <c r="KGZ77" s="615"/>
      <c r="KHA77" s="615"/>
      <c r="KHB77" s="615"/>
      <c r="KHC77" s="615"/>
      <c r="KHD77" s="615"/>
      <c r="KHE77" s="615"/>
      <c r="KHF77" s="615"/>
      <c r="KHG77" s="1420"/>
      <c r="KHH77" s="1420"/>
      <c r="KHI77" s="1420"/>
      <c r="KHJ77" s="868"/>
      <c r="KHK77" s="615"/>
      <c r="KHL77" s="615"/>
      <c r="KHM77" s="615"/>
      <c r="KHN77" s="869"/>
      <c r="KHO77" s="615"/>
      <c r="KHP77" s="615"/>
      <c r="KHQ77" s="615"/>
      <c r="KHR77" s="615"/>
      <c r="KHS77" s="615"/>
      <c r="KHT77" s="615"/>
      <c r="KHU77" s="615"/>
      <c r="KHV77" s="615"/>
      <c r="KHW77" s="615"/>
      <c r="KHX77" s="1420"/>
      <c r="KHY77" s="1420"/>
      <c r="KHZ77" s="1420"/>
      <c r="KIA77" s="868"/>
      <c r="KIB77" s="615"/>
      <c r="KIC77" s="615"/>
      <c r="KID77" s="615"/>
      <c r="KIE77" s="869"/>
      <c r="KIF77" s="615"/>
      <c r="KIG77" s="615"/>
      <c r="KIH77" s="615"/>
      <c r="KII77" s="615"/>
      <c r="KIJ77" s="615"/>
      <c r="KIK77" s="615"/>
      <c r="KIL77" s="615"/>
      <c r="KIM77" s="615"/>
      <c r="KIN77" s="615"/>
      <c r="KIO77" s="1420"/>
      <c r="KIP77" s="1420"/>
      <c r="KIQ77" s="1420"/>
      <c r="KIR77" s="868"/>
      <c r="KIS77" s="615"/>
      <c r="KIT77" s="615"/>
      <c r="KIU77" s="615"/>
      <c r="KIV77" s="869"/>
      <c r="KIW77" s="615"/>
      <c r="KIX77" s="615"/>
      <c r="KIY77" s="615"/>
      <c r="KIZ77" s="615"/>
      <c r="KJA77" s="615"/>
      <c r="KJB77" s="615"/>
      <c r="KJC77" s="615"/>
      <c r="KJD77" s="615"/>
      <c r="KJE77" s="615"/>
      <c r="KJF77" s="1420"/>
      <c r="KJG77" s="1420"/>
      <c r="KJH77" s="1420"/>
      <c r="KJI77" s="868"/>
      <c r="KJJ77" s="615"/>
      <c r="KJK77" s="615"/>
      <c r="KJL77" s="615"/>
      <c r="KJM77" s="869"/>
      <c r="KJN77" s="615"/>
      <c r="KJO77" s="615"/>
      <c r="KJP77" s="615"/>
      <c r="KJQ77" s="615"/>
      <c r="KJR77" s="615"/>
      <c r="KJS77" s="615"/>
      <c r="KJT77" s="615"/>
      <c r="KJU77" s="615"/>
      <c r="KJV77" s="615"/>
      <c r="KJW77" s="1420"/>
      <c r="KJX77" s="1420"/>
      <c r="KJY77" s="1420"/>
      <c r="KJZ77" s="868"/>
      <c r="KKA77" s="615"/>
      <c r="KKB77" s="615"/>
      <c r="KKC77" s="615"/>
      <c r="KKD77" s="869"/>
      <c r="KKE77" s="615"/>
      <c r="KKF77" s="615"/>
      <c r="KKG77" s="615"/>
      <c r="KKH77" s="615"/>
      <c r="KKI77" s="615"/>
      <c r="KKJ77" s="615"/>
      <c r="KKK77" s="615"/>
      <c r="KKL77" s="615"/>
      <c r="KKM77" s="615"/>
      <c r="KKN77" s="1420"/>
      <c r="KKO77" s="1420"/>
      <c r="KKP77" s="1420"/>
      <c r="KKQ77" s="868"/>
      <c r="KKR77" s="615"/>
      <c r="KKS77" s="615"/>
      <c r="KKT77" s="615"/>
      <c r="KKU77" s="869"/>
      <c r="KKV77" s="615"/>
      <c r="KKW77" s="615"/>
      <c r="KKX77" s="615"/>
      <c r="KKY77" s="615"/>
      <c r="KKZ77" s="615"/>
      <c r="KLA77" s="615"/>
      <c r="KLB77" s="615"/>
      <c r="KLC77" s="615"/>
      <c r="KLD77" s="615"/>
      <c r="KLE77" s="1420"/>
      <c r="KLF77" s="1420"/>
      <c r="KLG77" s="1420"/>
      <c r="KLH77" s="868"/>
      <c r="KLI77" s="615"/>
      <c r="KLJ77" s="615"/>
      <c r="KLK77" s="615"/>
      <c r="KLL77" s="869"/>
      <c r="KLM77" s="615"/>
      <c r="KLN77" s="615"/>
      <c r="KLO77" s="615"/>
      <c r="KLP77" s="615"/>
      <c r="KLQ77" s="615"/>
      <c r="KLR77" s="615"/>
      <c r="KLS77" s="615"/>
      <c r="KLT77" s="615"/>
      <c r="KLU77" s="615"/>
      <c r="KLV77" s="1420"/>
      <c r="KLW77" s="1420"/>
      <c r="KLX77" s="1420"/>
      <c r="KLY77" s="868"/>
      <c r="KLZ77" s="615"/>
      <c r="KMA77" s="615"/>
      <c r="KMB77" s="615"/>
      <c r="KMC77" s="869"/>
      <c r="KMD77" s="615"/>
      <c r="KME77" s="615"/>
      <c r="KMF77" s="615"/>
      <c r="KMG77" s="615"/>
      <c r="KMH77" s="615"/>
      <c r="KMI77" s="615"/>
      <c r="KMJ77" s="615"/>
      <c r="KMK77" s="615"/>
      <c r="KML77" s="615"/>
      <c r="KMM77" s="1420"/>
      <c r="KMN77" s="1420"/>
      <c r="KMO77" s="1420"/>
      <c r="KMP77" s="868"/>
      <c r="KMQ77" s="615"/>
      <c r="KMR77" s="615"/>
      <c r="KMS77" s="615"/>
      <c r="KMT77" s="869"/>
      <c r="KMU77" s="615"/>
      <c r="KMV77" s="615"/>
      <c r="KMW77" s="615"/>
      <c r="KMX77" s="615"/>
      <c r="KMY77" s="615"/>
      <c r="KMZ77" s="615"/>
      <c r="KNA77" s="615"/>
      <c r="KNB77" s="615"/>
      <c r="KNC77" s="615"/>
      <c r="KND77" s="1420"/>
      <c r="KNE77" s="1420"/>
      <c r="KNF77" s="1420"/>
      <c r="KNG77" s="868"/>
      <c r="KNH77" s="615"/>
      <c r="KNI77" s="615"/>
      <c r="KNJ77" s="615"/>
      <c r="KNK77" s="869"/>
      <c r="KNL77" s="615"/>
      <c r="KNM77" s="615"/>
      <c r="KNN77" s="615"/>
      <c r="KNO77" s="615"/>
      <c r="KNP77" s="615"/>
      <c r="KNQ77" s="615"/>
      <c r="KNR77" s="615"/>
      <c r="KNS77" s="615"/>
      <c r="KNT77" s="615"/>
      <c r="KNU77" s="1420"/>
      <c r="KNV77" s="1420"/>
      <c r="KNW77" s="1420"/>
      <c r="KNX77" s="868"/>
      <c r="KNY77" s="615"/>
      <c r="KNZ77" s="615"/>
      <c r="KOA77" s="615"/>
      <c r="KOB77" s="869"/>
      <c r="KOC77" s="615"/>
      <c r="KOD77" s="615"/>
      <c r="KOE77" s="615"/>
      <c r="KOF77" s="615"/>
      <c r="KOG77" s="615"/>
      <c r="KOH77" s="615"/>
      <c r="KOI77" s="615"/>
      <c r="KOJ77" s="615"/>
      <c r="KOK77" s="615"/>
      <c r="KOL77" s="1420"/>
      <c r="KOM77" s="1420"/>
      <c r="KON77" s="1420"/>
      <c r="KOO77" s="868"/>
      <c r="KOP77" s="615"/>
      <c r="KOQ77" s="615"/>
      <c r="KOR77" s="615"/>
      <c r="KOS77" s="869"/>
      <c r="KOT77" s="615"/>
      <c r="KOU77" s="615"/>
      <c r="KOV77" s="615"/>
      <c r="KOW77" s="615"/>
      <c r="KOX77" s="615"/>
      <c r="KOY77" s="615"/>
      <c r="KOZ77" s="615"/>
      <c r="KPA77" s="615"/>
      <c r="KPB77" s="615"/>
      <c r="KPC77" s="1420"/>
      <c r="KPD77" s="1420"/>
      <c r="KPE77" s="1420"/>
      <c r="KPF77" s="868"/>
      <c r="KPG77" s="615"/>
      <c r="KPH77" s="615"/>
      <c r="KPI77" s="615"/>
      <c r="KPJ77" s="869"/>
      <c r="KPK77" s="615"/>
      <c r="KPL77" s="615"/>
      <c r="KPM77" s="615"/>
      <c r="KPN77" s="615"/>
      <c r="KPO77" s="615"/>
      <c r="KPP77" s="615"/>
      <c r="KPQ77" s="615"/>
      <c r="KPR77" s="615"/>
      <c r="KPS77" s="615"/>
      <c r="KPT77" s="1420"/>
      <c r="KPU77" s="1420"/>
      <c r="KPV77" s="1420"/>
      <c r="KPW77" s="868"/>
      <c r="KPX77" s="615"/>
      <c r="KPY77" s="615"/>
      <c r="KPZ77" s="615"/>
      <c r="KQA77" s="869"/>
      <c r="KQB77" s="615"/>
      <c r="KQC77" s="615"/>
      <c r="KQD77" s="615"/>
      <c r="KQE77" s="615"/>
      <c r="KQF77" s="615"/>
      <c r="KQG77" s="615"/>
      <c r="KQH77" s="615"/>
      <c r="KQI77" s="615"/>
      <c r="KQJ77" s="615"/>
      <c r="KQK77" s="1420"/>
      <c r="KQL77" s="1420"/>
      <c r="KQM77" s="1420"/>
      <c r="KQN77" s="868"/>
      <c r="KQO77" s="615"/>
      <c r="KQP77" s="615"/>
      <c r="KQQ77" s="615"/>
      <c r="KQR77" s="869"/>
      <c r="KQS77" s="615"/>
      <c r="KQT77" s="615"/>
      <c r="KQU77" s="615"/>
      <c r="KQV77" s="615"/>
      <c r="KQW77" s="615"/>
      <c r="KQX77" s="615"/>
      <c r="KQY77" s="615"/>
      <c r="KQZ77" s="615"/>
      <c r="KRA77" s="615"/>
      <c r="KRB77" s="1420"/>
      <c r="KRC77" s="1420"/>
      <c r="KRD77" s="1420"/>
      <c r="KRE77" s="868"/>
      <c r="KRF77" s="615"/>
      <c r="KRG77" s="615"/>
      <c r="KRH77" s="615"/>
      <c r="KRI77" s="869"/>
      <c r="KRJ77" s="615"/>
      <c r="KRK77" s="615"/>
      <c r="KRL77" s="615"/>
      <c r="KRM77" s="615"/>
      <c r="KRN77" s="615"/>
      <c r="KRO77" s="615"/>
      <c r="KRP77" s="615"/>
      <c r="KRQ77" s="615"/>
      <c r="KRR77" s="615"/>
      <c r="KRS77" s="1420"/>
      <c r="KRT77" s="1420"/>
      <c r="KRU77" s="1420"/>
      <c r="KRV77" s="868"/>
      <c r="KRW77" s="615"/>
      <c r="KRX77" s="615"/>
      <c r="KRY77" s="615"/>
      <c r="KRZ77" s="869"/>
      <c r="KSA77" s="615"/>
      <c r="KSB77" s="615"/>
      <c r="KSC77" s="615"/>
      <c r="KSD77" s="615"/>
      <c r="KSE77" s="615"/>
      <c r="KSF77" s="615"/>
      <c r="KSG77" s="615"/>
      <c r="KSH77" s="615"/>
      <c r="KSI77" s="615"/>
      <c r="KSJ77" s="1420"/>
      <c r="KSK77" s="1420"/>
      <c r="KSL77" s="1420"/>
      <c r="KSM77" s="868"/>
      <c r="KSN77" s="615"/>
      <c r="KSO77" s="615"/>
      <c r="KSP77" s="615"/>
      <c r="KSQ77" s="869"/>
      <c r="KSR77" s="615"/>
      <c r="KSS77" s="615"/>
      <c r="KST77" s="615"/>
      <c r="KSU77" s="615"/>
      <c r="KSV77" s="615"/>
      <c r="KSW77" s="615"/>
      <c r="KSX77" s="615"/>
      <c r="KSY77" s="615"/>
      <c r="KSZ77" s="615"/>
      <c r="KTA77" s="1420"/>
      <c r="KTB77" s="1420"/>
      <c r="KTC77" s="1420"/>
      <c r="KTD77" s="868"/>
      <c r="KTE77" s="615"/>
      <c r="KTF77" s="615"/>
      <c r="KTG77" s="615"/>
      <c r="KTH77" s="869"/>
      <c r="KTI77" s="615"/>
      <c r="KTJ77" s="615"/>
      <c r="KTK77" s="615"/>
      <c r="KTL77" s="615"/>
      <c r="KTM77" s="615"/>
      <c r="KTN77" s="615"/>
      <c r="KTO77" s="615"/>
      <c r="KTP77" s="615"/>
      <c r="KTQ77" s="615"/>
      <c r="KTR77" s="1420"/>
      <c r="KTS77" s="1420"/>
      <c r="KTT77" s="1420"/>
      <c r="KTU77" s="868"/>
      <c r="KTV77" s="615"/>
      <c r="KTW77" s="615"/>
      <c r="KTX77" s="615"/>
      <c r="KTY77" s="869"/>
      <c r="KTZ77" s="615"/>
      <c r="KUA77" s="615"/>
      <c r="KUB77" s="615"/>
      <c r="KUC77" s="615"/>
      <c r="KUD77" s="615"/>
      <c r="KUE77" s="615"/>
      <c r="KUF77" s="615"/>
      <c r="KUG77" s="615"/>
      <c r="KUH77" s="615"/>
      <c r="KUI77" s="1420"/>
      <c r="KUJ77" s="1420"/>
      <c r="KUK77" s="1420"/>
      <c r="KUL77" s="868"/>
      <c r="KUM77" s="615"/>
      <c r="KUN77" s="615"/>
      <c r="KUO77" s="615"/>
      <c r="KUP77" s="869"/>
      <c r="KUQ77" s="615"/>
      <c r="KUR77" s="615"/>
      <c r="KUS77" s="615"/>
      <c r="KUT77" s="615"/>
      <c r="KUU77" s="615"/>
      <c r="KUV77" s="615"/>
      <c r="KUW77" s="615"/>
      <c r="KUX77" s="615"/>
      <c r="KUY77" s="615"/>
      <c r="KUZ77" s="1420"/>
      <c r="KVA77" s="1420"/>
      <c r="KVB77" s="1420"/>
      <c r="KVC77" s="868"/>
      <c r="KVD77" s="615"/>
      <c r="KVE77" s="615"/>
      <c r="KVF77" s="615"/>
      <c r="KVG77" s="869"/>
      <c r="KVH77" s="615"/>
      <c r="KVI77" s="615"/>
      <c r="KVJ77" s="615"/>
      <c r="KVK77" s="615"/>
      <c r="KVL77" s="615"/>
      <c r="KVM77" s="615"/>
      <c r="KVN77" s="615"/>
      <c r="KVO77" s="615"/>
      <c r="KVP77" s="615"/>
      <c r="KVQ77" s="1420"/>
      <c r="KVR77" s="1420"/>
      <c r="KVS77" s="1420"/>
      <c r="KVT77" s="868"/>
      <c r="KVU77" s="615"/>
      <c r="KVV77" s="615"/>
      <c r="KVW77" s="615"/>
      <c r="KVX77" s="869"/>
      <c r="KVY77" s="615"/>
      <c r="KVZ77" s="615"/>
      <c r="KWA77" s="615"/>
      <c r="KWB77" s="615"/>
      <c r="KWC77" s="615"/>
      <c r="KWD77" s="615"/>
      <c r="KWE77" s="615"/>
      <c r="KWF77" s="615"/>
      <c r="KWG77" s="615"/>
      <c r="KWH77" s="1420"/>
      <c r="KWI77" s="1420"/>
      <c r="KWJ77" s="1420"/>
      <c r="KWK77" s="868"/>
      <c r="KWL77" s="615"/>
      <c r="KWM77" s="615"/>
      <c r="KWN77" s="615"/>
      <c r="KWO77" s="869"/>
      <c r="KWP77" s="615"/>
      <c r="KWQ77" s="615"/>
      <c r="KWR77" s="615"/>
      <c r="KWS77" s="615"/>
      <c r="KWT77" s="615"/>
      <c r="KWU77" s="615"/>
      <c r="KWV77" s="615"/>
      <c r="KWW77" s="615"/>
      <c r="KWX77" s="615"/>
      <c r="KWY77" s="1420"/>
      <c r="KWZ77" s="1420"/>
      <c r="KXA77" s="1420"/>
      <c r="KXB77" s="868"/>
      <c r="KXC77" s="615"/>
      <c r="KXD77" s="615"/>
      <c r="KXE77" s="615"/>
      <c r="KXF77" s="869"/>
      <c r="KXG77" s="615"/>
      <c r="KXH77" s="615"/>
      <c r="KXI77" s="615"/>
      <c r="KXJ77" s="615"/>
      <c r="KXK77" s="615"/>
      <c r="KXL77" s="615"/>
      <c r="KXM77" s="615"/>
      <c r="KXN77" s="615"/>
      <c r="KXO77" s="615"/>
      <c r="KXP77" s="1420"/>
      <c r="KXQ77" s="1420"/>
      <c r="KXR77" s="1420"/>
      <c r="KXS77" s="868"/>
      <c r="KXT77" s="615"/>
      <c r="KXU77" s="615"/>
      <c r="KXV77" s="615"/>
      <c r="KXW77" s="869"/>
      <c r="KXX77" s="615"/>
      <c r="KXY77" s="615"/>
      <c r="KXZ77" s="615"/>
      <c r="KYA77" s="615"/>
      <c r="KYB77" s="615"/>
      <c r="KYC77" s="615"/>
      <c r="KYD77" s="615"/>
      <c r="KYE77" s="615"/>
      <c r="KYF77" s="615"/>
      <c r="KYG77" s="1420"/>
      <c r="KYH77" s="1420"/>
      <c r="KYI77" s="1420"/>
      <c r="KYJ77" s="868"/>
      <c r="KYK77" s="615"/>
      <c r="KYL77" s="615"/>
      <c r="KYM77" s="615"/>
      <c r="KYN77" s="869"/>
      <c r="KYO77" s="615"/>
      <c r="KYP77" s="615"/>
      <c r="KYQ77" s="615"/>
      <c r="KYR77" s="615"/>
      <c r="KYS77" s="615"/>
      <c r="KYT77" s="615"/>
      <c r="KYU77" s="615"/>
      <c r="KYV77" s="615"/>
      <c r="KYW77" s="615"/>
      <c r="KYX77" s="1420"/>
      <c r="KYY77" s="1420"/>
      <c r="KYZ77" s="1420"/>
      <c r="KZA77" s="868"/>
      <c r="KZB77" s="615"/>
      <c r="KZC77" s="615"/>
      <c r="KZD77" s="615"/>
      <c r="KZE77" s="869"/>
      <c r="KZF77" s="615"/>
      <c r="KZG77" s="615"/>
      <c r="KZH77" s="615"/>
      <c r="KZI77" s="615"/>
      <c r="KZJ77" s="615"/>
      <c r="KZK77" s="615"/>
      <c r="KZL77" s="615"/>
      <c r="KZM77" s="615"/>
      <c r="KZN77" s="615"/>
      <c r="KZO77" s="1420"/>
      <c r="KZP77" s="1420"/>
      <c r="KZQ77" s="1420"/>
      <c r="KZR77" s="868"/>
      <c r="KZS77" s="615"/>
      <c r="KZT77" s="615"/>
      <c r="KZU77" s="615"/>
      <c r="KZV77" s="869"/>
      <c r="KZW77" s="615"/>
      <c r="KZX77" s="615"/>
      <c r="KZY77" s="615"/>
      <c r="KZZ77" s="615"/>
      <c r="LAA77" s="615"/>
      <c r="LAB77" s="615"/>
      <c r="LAC77" s="615"/>
      <c r="LAD77" s="615"/>
      <c r="LAE77" s="615"/>
      <c r="LAF77" s="1420"/>
      <c r="LAG77" s="1420"/>
      <c r="LAH77" s="1420"/>
      <c r="LAI77" s="868"/>
      <c r="LAJ77" s="615"/>
      <c r="LAK77" s="615"/>
      <c r="LAL77" s="615"/>
      <c r="LAM77" s="869"/>
      <c r="LAN77" s="615"/>
      <c r="LAO77" s="615"/>
      <c r="LAP77" s="615"/>
      <c r="LAQ77" s="615"/>
      <c r="LAR77" s="615"/>
      <c r="LAS77" s="615"/>
      <c r="LAT77" s="615"/>
      <c r="LAU77" s="615"/>
      <c r="LAV77" s="615"/>
      <c r="LAW77" s="1420"/>
      <c r="LAX77" s="1420"/>
      <c r="LAY77" s="1420"/>
      <c r="LAZ77" s="868"/>
      <c r="LBA77" s="615"/>
      <c r="LBB77" s="615"/>
      <c r="LBC77" s="615"/>
      <c r="LBD77" s="869"/>
      <c r="LBE77" s="615"/>
      <c r="LBF77" s="615"/>
      <c r="LBG77" s="615"/>
      <c r="LBH77" s="615"/>
      <c r="LBI77" s="615"/>
      <c r="LBJ77" s="615"/>
      <c r="LBK77" s="615"/>
      <c r="LBL77" s="615"/>
      <c r="LBM77" s="615"/>
      <c r="LBN77" s="1420"/>
      <c r="LBO77" s="1420"/>
      <c r="LBP77" s="1420"/>
      <c r="LBQ77" s="868"/>
      <c r="LBR77" s="615"/>
      <c r="LBS77" s="615"/>
      <c r="LBT77" s="615"/>
      <c r="LBU77" s="869"/>
      <c r="LBV77" s="615"/>
      <c r="LBW77" s="615"/>
      <c r="LBX77" s="615"/>
      <c r="LBY77" s="615"/>
      <c r="LBZ77" s="615"/>
      <c r="LCA77" s="615"/>
      <c r="LCB77" s="615"/>
      <c r="LCC77" s="615"/>
      <c r="LCD77" s="615"/>
      <c r="LCE77" s="1420"/>
      <c r="LCF77" s="1420"/>
      <c r="LCG77" s="1420"/>
      <c r="LCH77" s="868"/>
      <c r="LCI77" s="615"/>
      <c r="LCJ77" s="615"/>
      <c r="LCK77" s="615"/>
      <c r="LCL77" s="869"/>
      <c r="LCM77" s="615"/>
      <c r="LCN77" s="615"/>
      <c r="LCO77" s="615"/>
      <c r="LCP77" s="615"/>
      <c r="LCQ77" s="615"/>
      <c r="LCR77" s="615"/>
      <c r="LCS77" s="615"/>
      <c r="LCT77" s="615"/>
      <c r="LCU77" s="615"/>
      <c r="LCV77" s="1420"/>
      <c r="LCW77" s="1420"/>
      <c r="LCX77" s="1420"/>
      <c r="LCY77" s="868"/>
      <c r="LCZ77" s="615"/>
      <c r="LDA77" s="615"/>
      <c r="LDB77" s="615"/>
      <c r="LDC77" s="869"/>
      <c r="LDD77" s="615"/>
      <c r="LDE77" s="615"/>
      <c r="LDF77" s="615"/>
      <c r="LDG77" s="615"/>
      <c r="LDH77" s="615"/>
      <c r="LDI77" s="615"/>
      <c r="LDJ77" s="615"/>
      <c r="LDK77" s="615"/>
      <c r="LDL77" s="615"/>
      <c r="LDM77" s="1420"/>
      <c r="LDN77" s="1420"/>
      <c r="LDO77" s="1420"/>
      <c r="LDP77" s="868"/>
      <c r="LDQ77" s="615"/>
      <c r="LDR77" s="615"/>
      <c r="LDS77" s="615"/>
      <c r="LDT77" s="869"/>
      <c r="LDU77" s="615"/>
      <c r="LDV77" s="615"/>
      <c r="LDW77" s="615"/>
      <c r="LDX77" s="615"/>
      <c r="LDY77" s="615"/>
      <c r="LDZ77" s="615"/>
      <c r="LEA77" s="615"/>
      <c r="LEB77" s="615"/>
      <c r="LEC77" s="615"/>
      <c r="LED77" s="1420"/>
      <c r="LEE77" s="1420"/>
      <c r="LEF77" s="1420"/>
      <c r="LEG77" s="868"/>
      <c r="LEH77" s="615"/>
      <c r="LEI77" s="615"/>
      <c r="LEJ77" s="615"/>
      <c r="LEK77" s="869"/>
      <c r="LEL77" s="615"/>
      <c r="LEM77" s="615"/>
      <c r="LEN77" s="615"/>
      <c r="LEO77" s="615"/>
      <c r="LEP77" s="615"/>
      <c r="LEQ77" s="615"/>
      <c r="LER77" s="615"/>
      <c r="LES77" s="615"/>
      <c r="LET77" s="615"/>
      <c r="LEU77" s="1420"/>
      <c r="LEV77" s="1420"/>
      <c r="LEW77" s="1420"/>
      <c r="LEX77" s="868"/>
      <c r="LEY77" s="615"/>
      <c r="LEZ77" s="615"/>
      <c r="LFA77" s="615"/>
      <c r="LFB77" s="869"/>
      <c r="LFC77" s="615"/>
      <c r="LFD77" s="615"/>
      <c r="LFE77" s="615"/>
      <c r="LFF77" s="615"/>
      <c r="LFG77" s="615"/>
      <c r="LFH77" s="615"/>
      <c r="LFI77" s="615"/>
      <c r="LFJ77" s="615"/>
      <c r="LFK77" s="615"/>
      <c r="LFL77" s="1420"/>
      <c r="LFM77" s="1420"/>
      <c r="LFN77" s="1420"/>
      <c r="LFO77" s="868"/>
      <c r="LFP77" s="615"/>
      <c r="LFQ77" s="615"/>
      <c r="LFR77" s="615"/>
      <c r="LFS77" s="869"/>
      <c r="LFT77" s="615"/>
      <c r="LFU77" s="615"/>
      <c r="LFV77" s="615"/>
      <c r="LFW77" s="615"/>
      <c r="LFX77" s="615"/>
      <c r="LFY77" s="615"/>
      <c r="LFZ77" s="615"/>
      <c r="LGA77" s="615"/>
      <c r="LGB77" s="615"/>
      <c r="LGC77" s="1420"/>
      <c r="LGD77" s="1420"/>
      <c r="LGE77" s="1420"/>
      <c r="LGF77" s="868"/>
      <c r="LGG77" s="615"/>
      <c r="LGH77" s="615"/>
      <c r="LGI77" s="615"/>
      <c r="LGJ77" s="869"/>
      <c r="LGK77" s="615"/>
      <c r="LGL77" s="615"/>
      <c r="LGM77" s="615"/>
      <c r="LGN77" s="615"/>
      <c r="LGO77" s="615"/>
      <c r="LGP77" s="615"/>
      <c r="LGQ77" s="615"/>
      <c r="LGR77" s="615"/>
      <c r="LGS77" s="615"/>
      <c r="LGT77" s="1420"/>
      <c r="LGU77" s="1420"/>
      <c r="LGV77" s="1420"/>
      <c r="LGW77" s="868"/>
      <c r="LGX77" s="615"/>
      <c r="LGY77" s="615"/>
      <c r="LGZ77" s="615"/>
      <c r="LHA77" s="869"/>
      <c r="LHB77" s="615"/>
      <c r="LHC77" s="615"/>
      <c r="LHD77" s="615"/>
      <c r="LHE77" s="615"/>
      <c r="LHF77" s="615"/>
      <c r="LHG77" s="615"/>
      <c r="LHH77" s="615"/>
      <c r="LHI77" s="615"/>
      <c r="LHJ77" s="615"/>
      <c r="LHK77" s="1420"/>
      <c r="LHL77" s="1420"/>
      <c r="LHM77" s="1420"/>
      <c r="LHN77" s="868"/>
      <c r="LHO77" s="615"/>
      <c r="LHP77" s="615"/>
      <c r="LHQ77" s="615"/>
      <c r="LHR77" s="869"/>
      <c r="LHS77" s="615"/>
      <c r="LHT77" s="615"/>
      <c r="LHU77" s="615"/>
      <c r="LHV77" s="615"/>
      <c r="LHW77" s="615"/>
      <c r="LHX77" s="615"/>
      <c r="LHY77" s="615"/>
      <c r="LHZ77" s="615"/>
      <c r="LIA77" s="615"/>
      <c r="LIB77" s="1420"/>
      <c r="LIC77" s="1420"/>
      <c r="LID77" s="1420"/>
      <c r="LIE77" s="868"/>
      <c r="LIF77" s="615"/>
      <c r="LIG77" s="615"/>
      <c r="LIH77" s="615"/>
      <c r="LII77" s="869"/>
      <c r="LIJ77" s="615"/>
      <c r="LIK77" s="615"/>
      <c r="LIL77" s="615"/>
      <c r="LIM77" s="615"/>
      <c r="LIN77" s="615"/>
      <c r="LIO77" s="615"/>
      <c r="LIP77" s="615"/>
      <c r="LIQ77" s="615"/>
      <c r="LIR77" s="615"/>
      <c r="LIS77" s="1420"/>
      <c r="LIT77" s="1420"/>
      <c r="LIU77" s="1420"/>
      <c r="LIV77" s="868"/>
      <c r="LIW77" s="615"/>
      <c r="LIX77" s="615"/>
      <c r="LIY77" s="615"/>
      <c r="LIZ77" s="869"/>
      <c r="LJA77" s="615"/>
      <c r="LJB77" s="615"/>
      <c r="LJC77" s="615"/>
      <c r="LJD77" s="615"/>
      <c r="LJE77" s="615"/>
      <c r="LJF77" s="615"/>
      <c r="LJG77" s="615"/>
      <c r="LJH77" s="615"/>
      <c r="LJI77" s="615"/>
      <c r="LJJ77" s="1420"/>
      <c r="LJK77" s="1420"/>
      <c r="LJL77" s="1420"/>
      <c r="LJM77" s="868"/>
      <c r="LJN77" s="615"/>
      <c r="LJO77" s="615"/>
      <c r="LJP77" s="615"/>
      <c r="LJQ77" s="869"/>
      <c r="LJR77" s="615"/>
      <c r="LJS77" s="615"/>
      <c r="LJT77" s="615"/>
      <c r="LJU77" s="615"/>
      <c r="LJV77" s="615"/>
      <c r="LJW77" s="615"/>
      <c r="LJX77" s="615"/>
      <c r="LJY77" s="615"/>
      <c r="LJZ77" s="615"/>
      <c r="LKA77" s="1420"/>
      <c r="LKB77" s="1420"/>
      <c r="LKC77" s="1420"/>
      <c r="LKD77" s="868"/>
      <c r="LKE77" s="615"/>
      <c r="LKF77" s="615"/>
      <c r="LKG77" s="615"/>
      <c r="LKH77" s="869"/>
      <c r="LKI77" s="615"/>
      <c r="LKJ77" s="615"/>
      <c r="LKK77" s="615"/>
      <c r="LKL77" s="615"/>
      <c r="LKM77" s="615"/>
      <c r="LKN77" s="615"/>
      <c r="LKO77" s="615"/>
      <c r="LKP77" s="615"/>
      <c r="LKQ77" s="615"/>
      <c r="LKR77" s="1420"/>
      <c r="LKS77" s="1420"/>
      <c r="LKT77" s="1420"/>
      <c r="LKU77" s="868"/>
      <c r="LKV77" s="615"/>
      <c r="LKW77" s="615"/>
      <c r="LKX77" s="615"/>
      <c r="LKY77" s="869"/>
      <c r="LKZ77" s="615"/>
      <c r="LLA77" s="615"/>
      <c r="LLB77" s="615"/>
      <c r="LLC77" s="615"/>
      <c r="LLD77" s="615"/>
      <c r="LLE77" s="615"/>
      <c r="LLF77" s="615"/>
      <c r="LLG77" s="615"/>
      <c r="LLH77" s="615"/>
      <c r="LLI77" s="1420"/>
      <c r="LLJ77" s="1420"/>
      <c r="LLK77" s="1420"/>
      <c r="LLL77" s="868"/>
      <c r="LLM77" s="615"/>
      <c r="LLN77" s="615"/>
      <c r="LLO77" s="615"/>
      <c r="LLP77" s="869"/>
      <c r="LLQ77" s="615"/>
      <c r="LLR77" s="615"/>
      <c r="LLS77" s="615"/>
      <c r="LLT77" s="615"/>
      <c r="LLU77" s="615"/>
      <c r="LLV77" s="615"/>
      <c r="LLW77" s="615"/>
      <c r="LLX77" s="615"/>
      <c r="LLY77" s="615"/>
      <c r="LLZ77" s="1420"/>
      <c r="LMA77" s="1420"/>
      <c r="LMB77" s="1420"/>
      <c r="LMC77" s="868"/>
      <c r="LMD77" s="615"/>
      <c r="LME77" s="615"/>
      <c r="LMF77" s="615"/>
      <c r="LMG77" s="869"/>
      <c r="LMH77" s="615"/>
      <c r="LMI77" s="615"/>
      <c r="LMJ77" s="615"/>
      <c r="LMK77" s="615"/>
      <c r="LML77" s="615"/>
      <c r="LMM77" s="615"/>
      <c r="LMN77" s="615"/>
      <c r="LMO77" s="615"/>
      <c r="LMP77" s="615"/>
      <c r="LMQ77" s="1420"/>
      <c r="LMR77" s="1420"/>
      <c r="LMS77" s="1420"/>
      <c r="LMT77" s="868"/>
      <c r="LMU77" s="615"/>
      <c r="LMV77" s="615"/>
      <c r="LMW77" s="615"/>
      <c r="LMX77" s="869"/>
      <c r="LMY77" s="615"/>
      <c r="LMZ77" s="615"/>
      <c r="LNA77" s="615"/>
      <c r="LNB77" s="615"/>
      <c r="LNC77" s="615"/>
      <c r="LND77" s="615"/>
      <c r="LNE77" s="615"/>
      <c r="LNF77" s="615"/>
      <c r="LNG77" s="615"/>
      <c r="LNH77" s="1420"/>
      <c r="LNI77" s="1420"/>
      <c r="LNJ77" s="1420"/>
      <c r="LNK77" s="868"/>
      <c r="LNL77" s="615"/>
      <c r="LNM77" s="615"/>
      <c r="LNN77" s="615"/>
      <c r="LNO77" s="869"/>
      <c r="LNP77" s="615"/>
      <c r="LNQ77" s="615"/>
      <c r="LNR77" s="615"/>
      <c r="LNS77" s="615"/>
      <c r="LNT77" s="615"/>
      <c r="LNU77" s="615"/>
      <c r="LNV77" s="615"/>
      <c r="LNW77" s="615"/>
      <c r="LNX77" s="615"/>
      <c r="LNY77" s="1420"/>
      <c r="LNZ77" s="1420"/>
      <c r="LOA77" s="1420"/>
      <c r="LOB77" s="868"/>
      <c r="LOC77" s="615"/>
      <c r="LOD77" s="615"/>
      <c r="LOE77" s="615"/>
      <c r="LOF77" s="869"/>
      <c r="LOG77" s="615"/>
      <c r="LOH77" s="615"/>
      <c r="LOI77" s="615"/>
      <c r="LOJ77" s="615"/>
      <c r="LOK77" s="615"/>
      <c r="LOL77" s="615"/>
      <c r="LOM77" s="615"/>
      <c r="LON77" s="615"/>
      <c r="LOO77" s="615"/>
      <c r="LOP77" s="1420"/>
      <c r="LOQ77" s="1420"/>
      <c r="LOR77" s="1420"/>
      <c r="LOS77" s="868"/>
      <c r="LOT77" s="615"/>
      <c r="LOU77" s="615"/>
      <c r="LOV77" s="615"/>
      <c r="LOW77" s="869"/>
      <c r="LOX77" s="615"/>
      <c r="LOY77" s="615"/>
      <c r="LOZ77" s="615"/>
      <c r="LPA77" s="615"/>
      <c r="LPB77" s="615"/>
      <c r="LPC77" s="615"/>
      <c r="LPD77" s="615"/>
      <c r="LPE77" s="615"/>
      <c r="LPF77" s="615"/>
      <c r="LPG77" s="1420"/>
      <c r="LPH77" s="1420"/>
      <c r="LPI77" s="1420"/>
      <c r="LPJ77" s="868"/>
      <c r="LPK77" s="615"/>
      <c r="LPL77" s="615"/>
      <c r="LPM77" s="615"/>
      <c r="LPN77" s="869"/>
      <c r="LPO77" s="615"/>
      <c r="LPP77" s="615"/>
      <c r="LPQ77" s="615"/>
      <c r="LPR77" s="615"/>
      <c r="LPS77" s="615"/>
      <c r="LPT77" s="615"/>
      <c r="LPU77" s="615"/>
      <c r="LPV77" s="615"/>
      <c r="LPW77" s="615"/>
      <c r="LPX77" s="1420"/>
      <c r="LPY77" s="1420"/>
      <c r="LPZ77" s="1420"/>
      <c r="LQA77" s="868"/>
      <c r="LQB77" s="615"/>
      <c r="LQC77" s="615"/>
      <c r="LQD77" s="615"/>
      <c r="LQE77" s="869"/>
      <c r="LQF77" s="615"/>
      <c r="LQG77" s="615"/>
      <c r="LQH77" s="615"/>
      <c r="LQI77" s="615"/>
      <c r="LQJ77" s="615"/>
      <c r="LQK77" s="615"/>
      <c r="LQL77" s="615"/>
      <c r="LQM77" s="615"/>
      <c r="LQN77" s="615"/>
      <c r="LQO77" s="1420"/>
      <c r="LQP77" s="1420"/>
      <c r="LQQ77" s="1420"/>
      <c r="LQR77" s="868"/>
      <c r="LQS77" s="615"/>
      <c r="LQT77" s="615"/>
      <c r="LQU77" s="615"/>
      <c r="LQV77" s="869"/>
      <c r="LQW77" s="615"/>
      <c r="LQX77" s="615"/>
      <c r="LQY77" s="615"/>
      <c r="LQZ77" s="615"/>
      <c r="LRA77" s="615"/>
      <c r="LRB77" s="615"/>
      <c r="LRC77" s="615"/>
      <c r="LRD77" s="615"/>
      <c r="LRE77" s="615"/>
      <c r="LRF77" s="1420"/>
      <c r="LRG77" s="1420"/>
      <c r="LRH77" s="1420"/>
      <c r="LRI77" s="868"/>
      <c r="LRJ77" s="615"/>
      <c r="LRK77" s="615"/>
      <c r="LRL77" s="615"/>
      <c r="LRM77" s="869"/>
      <c r="LRN77" s="615"/>
      <c r="LRO77" s="615"/>
      <c r="LRP77" s="615"/>
      <c r="LRQ77" s="615"/>
      <c r="LRR77" s="615"/>
      <c r="LRS77" s="615"/>
      <c r="LRT77" s="615"/>
      <c r="LRU77" s="615"/>
      <c r="LRV77" s="615"/>
      <c r="LRW77" s="1420"/>
      <c r="LRX77" s="1420"/>
      <c r="LRY77" s="1420"/>
      <c r="LRZ77" s="868"/>
      <c r="LSA77" s="615"/>
      <c r="LSB77" s="615"/>
      <c r="LSC77" s="615"/>
      <c r="LSD77" s="869"/>
      <c r="LSE77" s="615"/>
      <c r="LSF77" s="615"/>
      <c r="LSG77" s="615"/>
      <c r="LSH77" s="615"/>
      <c r="LSI77" s="615"/>
      <c r="LSJ77" s="615"/>
      <c r="LSK77" s="615"/>
      <c r="LSL77" s="615"/>
      <c r="LSM77" s="615"/>
      <c r="LSN77" s="1420"/>
      <c r="LSO77" s="1420"/>
      <c r="LSP77" s="1420"/>
      <c r="LSQ77" s="868"/>
      <c r="LSR77" s="615"/>
      <c r="LSS77" s="615"/>
      <c r="LST77" s="615"/>
      <c r="LSU77" s="869"/>
      <c r="LSV77" s="615"/>
      <c r="LSW77" s="615"/>
      <c r="LSX77" s="615"/>
      <c r="LSY77" s="615"/>
      <c r="LSZ77" s="615"/>
      <c r="LTA77" s="615"/>
      <c r="LTB77" s="615"/>
      <c r="LTC77" s="615"/>
      <c r="LTD77" s="615"/>
      <c r="LTE77" s="1420"/>
      <c r="LTF77" s="1420"/>
      <c r="LTG77" s="1420"/>
      <c r="LTH77" s="868"/>
      <c r="LTI77" s="615"/>
      <c r="LTJ77" s="615"/>
      <c r="LTK77" s="615"/>
      <c r="LTL77" s="869"/>
      <c r="LTM77" s="615"/>
      <c r="LTN77" s="615"/>
      <c r="LTO77" s="615"/>
      <c r="LTP77" s="615"/>
      <c r="LTQ77" s="615"/>
      <c r="LTR77" s="615"/>
      <c r="LTS77" s="615"/>
      <c r="LTT77" s="615"/>
      <c r="LTU77" s="615"/>
      <c r="LTV77" s="1420"/>
      <c r="LTW77" s="1420"/>
      <c r="LTX77" s="1420"/>
      <c r="LTY77" s="868"/>
      <c r="LTZ77" s="615"/>
      <c r="LUA77" s="615"/>
      <c r="LUB77" s="615"/>
      <c r="LUC77" s="869"/>
      <c r="LUD77" s="615"/>
      <c r="LUE77" s="615"/>
      <c r="LUF77" s="615"/>
      <c r="LUG77" s="615"/>
      <c r="LUH77" s="615"/>
      <c r="LUI77" s="615"/>
      <c r="LUJ77" s="615"/>
      <c r="LUK77" s="615"/>
      <c r="LUL77" s="615"/>
      <c r="LUM77" s="1420"/>
      <c r="LUN77" s="1420"/>
      <c r="LUO77" s="1420"/>
      <c r="LUP77" s="868"/>
      <c r="LUQ77" s="615"/>
      <c r="LUR77" s="615"/>
      <c r="LUS77" s="615"/>
      <c r="LUT77" s="869"/>
      <c r="LUU77" s="615"/>
      <c r="LUV77" s="615"/>
      <c r="LUW77" s="615"/>
      <c r="LUX77" s="615"/>
      <c r="LUY77" s="615"/>
      <c r="LUZ77" s="615"/>
      <c r="LVA77" s="615"/>
      <c r="LVB77" s="615"/>
      <c r="LVC77" s="615"/>
      <c r="LVD77" s="1420"/>
      <c r="LVE77" s="1420"/>
      <c r="LVF77" s="1420"/>
      <c r="LVG77" s="868"/>
      <c r="LVH77" s="615"/>
      <c r="LVI77" s="615"/>
      <c r="LVJ77" s="615"/>
      <c r="LVK77" s="869"/>
      <c r="LVL77" s="615"/>
      <c r="LVM77" s="615"/>
      <c r="LVN77" s="615"/>
      <c r="LVO77" s="615"/>
      <c r="LVP77" s="615"/>
      <c r="LVQ77" s="615"/>
      <c r="LVR77" s="615"/>
      <c r="LVS77" s="615"/>
      <c r="LVT77" s="615"/>
      <c r="LVU77" s="1420"/>
      <c r="LVV77" s="1420"/>
      <c r="LVW77" s="1420"/>
      <c r="LVX77" s="868"/>
      <c r="LVY77" s="615"/>
      <c r="LVZ77" s="615"/>
      <c r="LWA77" s="615"/>
      <c r="LWB77" s="869"/>
      <c r="LWC77" s="615"/>
      <c r="LWD77" s="615"/>
      <c r="LWE77" s="615"/>
      <c r="LWF77" s="615"/>
      <c r="LWG77" s="615"/>
      <c r="LWH77" s="615"/>
      <c r="LWI77" s="615"/>
      <c r="LWJ77" s="615"/>
      <c r="LWK77" s="615"/>
      <c r="LWL77" s="1420"/>
      <c r="LWM77" s="1420"/>
      <c r="LWN77" s="1420"/>
      <c r="LWO77" s="868"/>
      <c r="LWP77" s="615"/>
      <c r="LWQ77" s="615"/>
      <c r="LWR77" s="615"/>
      <c r="LWS77" s="869"/>
      <c r="LWT77" s="615"/>
      <c r="LWU77" s="615"/>
      <c r="LWV77" s="615"/>
      <c r="LWW77" s="615"/>
      <c r="LWX77" s="615"/>
      <c r="LWY77" s="615"/>
      <c r="LWZ77" s="615"/>
      <c r="LXA77" s="615"/>
      <c r="LXB77" s="615"/>
      <c r="LXC77" s="1420"/>
      <c r="LXD77" s="1420"/>
      <c r="LXE77" s="1420"/>
      <c r="LXF77" s="868"/>
      <c r="LXG77" s="615"/>
      <c r="LXH77" s="615"/>
      <c r="LXI77" s="615"/>
      <c r="LXJ77" s="869"/>
      <c r="LXK77" s="615"/>
      <c r="LXL77" s="615"/>
      <c r="LXM77" s="615"/>
      <c r="LXN77" s="615"/>
      <c r="LXO77" s="615"/>
      <c r="LXP77" s="615"/>
      <c r="LXQ77" s="615"/>
      <c r="LXR77" s="615"/>
      <c r="LXS77" s="615"/>
      <c r="LXT77" s="1420"/>
      <c r="LXU77" s="1420"/>
      <c r="LXV77" s="1420"/>
      <c r="LXW77" s="868"/>
      <c r="LXX77" s="615"/>
      <c r="LXY77" s="615"/>
      <c r="LXZ77" s="615"/>
      <c r="LYA77" s="869"/>
      <c r="LYB77" s="615"/>
      <c r="LYC77" s="615"/>
      <c r="LYD77" s="615"/>
      <c r="LYE77" s="615"/>
      <c r="LYF77" s="615"/>
      <c r="LYG77" s="615"/>
      <c r="LYH77" s="615"/>
      <c r="LYI77" s="615"/>
      <c r="LYJ77" s="615"/>
      <c r="LYK77" s="1420"/>
      <c r="LYL77" s="1420"/>
      <c r="LYM77" s="1420"/>
      <c r="LYN77" s="868"/>
      <c r="LYO77" s="615"/>
      <c r="LYP77" s="615"/>
      <c r="LYQ77" s="615"/>
      <c r="LYR77" s="869"/>
      <c r="LYS77" s="615"/>
      <c r="LYT77" s="615"/>
      <c r="LYU77" s="615"/>
      <c r="LYV77" s="615"/>
      <c r="LYW77" s="615"/>
      <c r="LYX77" s="615"/>
      <c r="LYY77" s="615"/>
      <c r="LYZ77" s="615"/>
      <c r="LZA77" s="615"/>
      <c r="LZB77" s="1420"/>
      <c r="LZC77" s="1420"/>
      <c r="LZD77" s="1420"/>
      <c r="LZE77" s="868"/>
      <c r="LZF77" s="615"/>
      <c r="LZG77" s="615"/>
      <c r="LZH77" s="615"/>
      <c r="LZI77" s="869"/>
      <c r="LZJ77" s="615"/>
      <c r="LZK77" s="615"/>
      <c r="LZL77" s="615"/>
      <c r="LZM77" s="615"/>
      <c r="LZN77" s="615"/>
      <c r="LZO77" s="615"/>
      <c r="LZP77" s="615"/>
      <c r="LZQ77" s="615"/>
      <c r="LZR77" s="615"/>
      <c r="LZS77" s="1420"/>
      <c r="LZT77" s="1420"/>
      <c r="LZU77" s="1420"/>
      <c r="LZV77" s="868"/>
      <c r="LZW77" s="615"/>
      <c r="LZX77" s="615"/>
      <c r="LZY77" s="615"/>
      <c r="LZZ77" s="869"/>
      <c r="MAA77" s="615"/>
      <c r="MAB77" s="615"/>
      <c r="MAC77" s="615"/>
      <c r="MAD77" s="615"/>
      <c r="MAE77" s="615"/>
      <c r="MAF77" s="615"/>
      <c r="MAG77" s="615"/>
      <c r="MAH77" s="615"/>
      <c r="MAI77" s="615"/>
      <c r="MAJ77" s="1420"/>
      <c r="MAK77" s="1420"/>
      <c r="MAL77" s="1420"/>
      <c r="MAM77" s="868"/>
      <c r="MAN77" s="615"/>
      <c r="MAO77" s="615"/>
      <c r="MAP77" s="615"/>
      <c r="MAQ77" s="869"/>
      <c r="MAR77" s="615"/>
      <c r="MAS77" s="615"/>
      <c r="MAT77" s="615"/>
      <c r="MAU77" s="615"/>
      <c r="MAV77" s="615"/>
      <c r="MAW77" s="615"/>
      <c r="MAX77" s="615"/>
      <c r="MAY77" s="615"/>
      <c r="MAZ77" s="615"/>
      <c r="MBA77" s="1420"/>
      <c r="MBB77" s="1420"/>
      <c r="MBC77" s="1420"/>
      <c r="MBD77" s="868"/>
      <c r="MBE77" s="615"/>
      <c r="MBF77" s="615"/>
      <c r="MBG77" s="615"/>
      <c r="MBH77" s="869"/>
      <c r="MBI77" s="615"/>
      <c r="MBJ77" s="615"/>
      <c r="MBK77" s="615"/>
      <c r="MBL77" s="615"/>
      <c r="MBM77" s="615"/>
      <c r="MBN77" s="615"/>
      <c r="MBO77" s="615"/>
      <c r="MBP77" s="615"/>
      <c r="MBQ77" s="615"/>
      <c r="MBR77" s="1420"/>
      <c r="MBS77" s="1420"/>
      <c r="MBT77" s="1420"/>
      <c r="MBU77" s="868"/>
      <c r="MBV77" s="615"/>
      <c r="MBW77" s="615"/>
      <c r="MBX77" s="615"/>
      <c r="MBY77" s="869"/>
      <c r="MBZ77" s="615"/>
      <c r="MCA77" s="615"/>
      <c r="MCB77" s="615"/>
      <c r="MCC77" s="615"/>
      <c r="MCD77" s="615"/>
      <c r="MCE77" s="615"/>
      <c r="MCF77" s="615"/>
      <c r="MCG77" s="615"/>
      <c r="MCH77" s="615"/>
      <c r="MCI77" s="1420"/>
      <c r="MCJ77" s="1420"/>
      <c r="MCK77" s="1420"/>
      <c r="MCL77" s="868"/>
      <c r="MCM77" s="615"/>
      <c r="MCN77" s="615"/>
      <c r="MCO77" s="615"/>
      <c r="MCP77" s="869"/>
      <c r="MCQ77" s="615"/>
      <c r="MCR77" s="615"/>
      <c r="MCS77" s="615"/>
      <c r="MCT77" s="615"/>
      <c r="MCU77" s="615"/>
      <c r="MCV77" s="615"/>
      <c r="MCW77" s="615"/>
      <c r="MCX77" s="615"/>
      <c r="MCY77" s="615"/>
      <c r="MCZ77" s="1420"/>
      <c r="MDA77" s="1420"/>
      <c r="MDB77" s="1420"/>
      <c r="MDC77" s="868"/>
      <c r="MDD77" s="615"/>
      <c r="MDE77" s="615"/>
      <c r="MDF77" s="615"/>
      <c r="MDG77" s="869"/>
      <c r="MDH77" s="615"/>
      <c r="MDI77" s="615"/>
      <c r="MDJ77" s="615"/>
      <c r="MDK77" s="615"/>
      <c r="MDL77" s="615"/>
      <c r="MDM77" s="615"/>
      <c r="MDN77" s="615"/>
      <c r="MDO77" s="615"/>
      <c r="MDP77" s="615"/>
      <c r="MDQ77" s="1420"/>
      <c r="MDR77" s="1420"/>
      <c r="MDS77" s="1420"/>
      <c r="MDT77" s="868"/>
      <c r="MDU77" s="615"/>
      <c r="MDV77" s="615"/>
      <c r="MDW77" s="615"/>
      <c r="MDX77" s="869"/>
      <c r="MDY77" s="615"/>
      <c r="MDZ77" s="615"/>
      <c r="MEA77" s="615"/>
      <c r="MEB77" s="615"/>
      <c r="MEC77" s="615"/>
      <c r="MED77" s="615"/>
      <c r="MEE77" s="615"/>
      <c r="MEF77" s="615"/>
      <c r="MEG77" s="615"/>
      <c r="MEH77" s="1420"/>
      <c r="MEI77" s="1420"/>
      <c r="MEJ77" s="1420"/>
      <c r="MEK77" s="868"/>
      <c r="MEL77" s="615"/>
      <c r="MEM77" s="615"/>
      <c r="MEN77" s="615"/>
      <c r="MEO77" s="869"/>
      <c r="MEP77" s="615"/>
      <c r="MEQ77" s="615"/>
      <c r="MER77" s="615"/>
      <c r="MES77" s="615"/>
      <c r="MET77" s="615"/>
      <c r="MEU77" s="615"/>
      <c r="MEV77" s="615"/>
      <c r="MEW77" s="615"/>
      <c r="MEX77" s="615"/>
      <c r="MEY77" s="1420"/>
      <c r="MEZ77" s="1420"/>
      <c r="MFA77" s="1420"/>
      <c r="MFB77" s="868"/>
      <c r="MFC77" s="615"/>
      <c r="MFD77" s="615"/>
      <c r="MFE77" s="615"/>
      <c r="MFF77" s="869"/>
      <c r="MFG77" s="615"/>
      <c r="MFH77" s="615"/>
      <c r="MFI77" s="615"/>
      <c r="MFJ77" s="615"/>
      <c r="MFK77" s="615"/>
      <c r="MFL77" s="615"/>
      <c r="MFM77" s="615"/>
      <c r="MFN77" s="615"/>
      <c r="MFO77" s="615"/>
      <c r="MFP77" s="1420"/>
      <c r="MFQ77" s="1420"/>
      <c r="MFR77" s="1420"/>
      <c r="MFS77" s="868"/>
      <c r="MFT77" s="615"/>
      <c r="MFU77" s="615"/>
      <c r="MFV77" s="615"/>
      <c r="MFW77" s="869"/>
      <c r="MFX77" s="615"/>
      <c r="MFY77" s="615"/>
      <c r="MFZ77" s="615"/>
      <c r="MGA77" s="615"/>
      <c r="MGB77" s="615"/>
      <c r="MGC77" s="615"/>
      <c r="MGD77" s="615"/>
      <c r="MGE77" s="615"/>
      <c r="MGF77" s="615"/>
      <c r="MGG77" s="1420"/>
      <c r="MGH77" s="1420"/>
      <c r="MGI77" s="1420"/>
      <c r="MGJ77" s="868"/>
      <c r="MGK77" s="615"/>
      <c r="MGL77" s="615"/>
      <c r="MGM77" s="615"/>
      <c r="MGN77" s="869"/>
      <c r="MGO77" s="615"/>
      <c r="MGP77" s="615"/>
      <c r="MGQ77" s="615"/>
      <c r="MGR77" s="615"/>
      <c r="MGS77" s="615"/>
      <c r="MGT77" s="615"/>
      <c r="MGU77" s="615"/>
      <c r="MGV77" s="615"/>
      <c r="MGW77" s="615"/>
      <c r="MGX77" s="1420"/>
      <c r="MGY77" s="1420"/>
      <c r="MGZ77" s="1420"/>
      <c r="MHA77" s="868"/>
      <c r="MHB77" s="615"/>
      <c r="MHC77" s="615"/>
      <c r="MHD77" s="615"/>
      <c r="MHE77" s="869"/>
      <c r="MHF77" s="615"/>
      <c r="MHG77" s="615"/>
      <c r="MHH77" s="615"/>
      <c r="MHI77" s="615"/>
      <c r="MHJ77" s="615"/>
      <c r="MHK77" s="615"/>
      <c r="MHL77" s="615"/>
      <c r="MHM77" s="615"/>
      <c r="MHN77" s="615"/>
      <c r="MHO77" s="1420"/>
      <c r="MHP77" s="1420"/>
      <c r="MHQ77" s="1420"/>
      <c r="MHR77" s="868"/>
      <c r="MHS77" s="615"/>
      <c r="MHT77" s="615"/>
      <c r="MHU77" s="615"/>
      <c r="MHV77" s="869"/>
      <c r="MHW77" s="615"/>
      <c r="MHX77" s="615"/>
      <c r="MHY77" s="615"/>
      <c r="MHZ77" s="615"/>
      <c r="MIA77" s="615"/>
      <c r="MIB77" s="615"/>
      <c r="MIC77" s="615"/>
      <c r="MID77" s="615"/>
      <c r="MIE77" s="615"/>
      <c r="MIF77" s="1420"/>
      <c r="MIG77" s="1420"/>
      <c r="MIH77" s="1420"/>
      <c r="MII77" s="868"/>
      <c r="MIJ77" s="615"/>
      <c r="MIK77" s="615"/>
      <c r="MIL77" s="615"/>
      <c r="MIM77" s="869"/>
      <c r="MIN77" s="615"/>
      <c r="MIO77" s="615"/>
      <c r="MIP77" s="615"/>
      <c r="MIQ77" s="615"/>
      <c r="MIR77" s="615"/>
      <c r="MIS77" s="615"/>
      <c r="MIT77" s="615"/>
      <c r="MIU77" s="615"/>
      <c r="MIV77" s="615"/>
      <c r="MIW77" s="1420"/>
      <c r="MIX77" s="1420"/>
      <c r="MIY77" s="1420"/>
      <c r="MIZ77" s="868"/>
      <c r="MJA77" s="615"/>
      <c r="MJB77" s="615"/>
      <c r="MJC77" s="615"/>
      <c r="MJD77" s="869"/>
      <c r="MJE77" s="615"/>
      <c r="MJF77" s="615"/>
      <c r="MJG77" s="615"/>
      <c r="MJH77" s="615"/>
      <c r="MJI77" s="615"/>
      <c r="MJJ77" s="615"/>
      <c r="MJK77" s="615"/>
      <c r="MJL77" s="615"/>
      <c r="MJM77" s="615"/>
      <c r="MJN77" s="1420"/>
      <c r="MJO77" s="1420"/>
      <c r="MJP77" s="1420"/>
      <c r="MJQ77" s="868"/>
      <c r="MJR77" s="615"/>
      <c r="MJS77" s="615"/>
      <c r="MJT77" s="615"/>
      <c r="MJU77" s="869"/>
      <c r="MJV77" s="615"/>
      <c r="MJW77" s="615"/>
      <c r="MJX77" s="615"/>
      <c r="MJY77" s="615"/>
      <c r="MJZ77" s="615"/>
      <c r="MKA77" s="615"/>
      <c r="MKB77" s="615"/>
      <c r="MKC77" s="615"/>
      <c r="MKD77" s="615"/>
      <c r="MKE77" s="1420"/>
      <c r="MKF77" s="1420"/>
      <c r="MKG77" s="1420"/>
      <c r="MKH77" s="868"/>
      <c r="MKI77" s="615"/>
      <c r="MKJ77" s="615"/>
      <c r="MKK77" s="615"/>
      <c r="MKL77" s="869"/>
      <c r="MKM77" s="615"/>
      <c r="MKN77" s="615"/>
      <c r="MKO77" s="615"/>
      <c r="MKP77" s="615"/>
      <c r="MKQ77" s="615"/>
      <c r="MKR77" s="615"/>
      <c r="MKS77" s="615"/>
      <c r="MKT77" s="615"/>
      <c r="MKU77" s="615"/>
      <c r="MKV77" s="1420"/>
      <c r="MKW77" s="1420"/>
      <c r="MKX77" s="1420"/>
      <c r="MKY77" s="868"/>
      <c r="MKZ77" s="615"/>
      <c r="MLA77" s="615"/>
      <c r="MLB77" s="615"/>
      <c r="MLC77" s="869"/>
      <c r="MLD77" s="615"/>
      <c r="MLE77" s="615"/>
      <c r="MLF77" s="615"/>
      <c r="MLG77" s="615"/>
      <c r="MLH77" s="615"/>
      <c r="MLI77" s="615"/>
      <c r="MLJ77" s="615"/>
      <c r="MLK77" s="615"/>
      <c r="MLL77" s="615"/>
      <c r="MLM77" s="1420"/>
      <c r="MLN77" s="1420"/>
      <c r="MLO77" s="1420"/>
      <c r="MLP77" s="868"/>
      <c r="MLQ77" s="615"/>
      <c r="MLR77" s="615"/>
      <c r="MLS77" s="615"/>
      <c r="MLT77" s="869"/>
      <c r="MLU77" s="615"/>
      <c r="MLV77" s="615"/>
      <c r="MLW77" s="615"/>
      <c r="MLX77" s="615"/>
      <c r="MLY77" s="615"/>
      <c r="MLZ77" s="615"/>
      <c r="MMA77" s="615"/>
      <c r="MMB77" s="615"/>
      <c r="MMC77" s="615"/>
      <c r="MMD77" s="1420"/>
      <c r="MME77" s="1420"/>
      <c r="MMF77" s="1420"/>
      <c r="MMG77" s="868"/>
      <c r="MMH77" s="615"/>
      <c r="MMI77" s="615"/>
      <c r="MMJ77" s="615"/>
      <c r="MMK77" s="869"/>
      <c r="MML77" s="615"/>
      <c r="MMM77" s="615"/>
      <c r="MMN77" s="615"/>
      <c r="MMO77" s="615"/>
      <c r="MMP77" s="615"/>
      <c r="MMQ77" s="615"/>
      <c r="MMR77" s="615"/>
      <c r="MMS77" s="615"/>
      <c r="MMT77" s="615"/>
      <c r="MMU77" s="1420"/>
      <c r="MMV77" s="1420"/>
      <c r="MMW77" s="1420"/>
      <c r="MMX77" s="868"/>
      <c r="MMY77" s="615"/>
      <c r="MMZ77" s="615"/>
      <c r="MNA77" s="615"/>
      <c r="MNB77" s="869"/>
      <c r="MNC77" s="615"/>
      <c r="MND77" s="615"/>
      <c r="MNE77" s="615"/>
      <c r="MNF77" s="615"/>
      <c r="MNG77" s="615"/>
      <c r="MNH77" s="615"/>
      <c r="MNI77" s="615"/>
      <c r="MNJ77" s="615"/>
      <c r="MNK77" s="615"/>
      <c r="MNL77" s="1420"/>
      <c r="MNM77" s="1420"/>
      <c r="MNN77" s="1420"/>
      <c r="MNO77" s="868"/>
      <c r="MNP77" s="615"/>
      <c r="MNQ77" s="615"/>
      <c r="MNR77" s="615"/>
      <c r="MNS77" s="869"/>
      <c r="MNT77" s="615"/>
      <c r="MNU77" s="615"/>
      <c r="MNV77" s="615"/>
      <c r="MNW77" s="615"/>
      <c r="MNX77" s="615"/>
      <c r="MNY77" s="615"/>
      <c r="MNZ77" s="615"/>
      <c r="MOA77" s="615"/>
      <c r="MOB77" s="615"/>
      <c r="MOC77" s="1420"/>
      <c r="MOD77" s="1420"/>
      <c r="MOE77" s="1420"/>
      <c r="MOF77" s="868"/>
      <c r="MOG77" s="615"/>
      <c r="MOH77" s="615"/>
      <c r="MOI77" s="615"/>
      <c r="MOJ77" s="869"/>
      <c r="MOK77" s="615"/>
      <c r="MOL77" s="615"/>
      <c r="MOM77" s="615"/>
      <c r="MON77" s="615"/>
      <c r="MOO77" s="615"/>
      <c r="MOP77" s="615"/>
      <c r="MOQ77" s="615"/>
      <c r="MOR77" s="615"/>
      <c r="MOS77" s="615"/>
      <c r="MOT77" s="1420"/>
      <c r="MOU77" s="1420"/>
      <c r="MOV77" s="1420"/>
      <c r="MOW77" s="868"/>
      <c r="MOX77" s="615"/>
      <c r="MOY77" s="615"/>
      <c r="MOZ77" s="615"/>
      <c r="MPA77" s="869"/>
      <c r="MPB77" s="615"/>
      <c r="MPC77" s="615"/>
      <c r="MPD77" s="615"/>
      <c r="MPE77" s="615"/>
      <c r="MPF77" s="615"/>
      <c r="MPG77" s="615"/>
      <c r="MPH77" s="615"/>
      <c r="MPI77" s="615"/>
      <c r="MPJ77" s="615"/>
      <c r="MPK77" s="1420"/>
      <c r="MPL77" s="1420"/>
      <c r="MPM77" s="1420"/>
      <c r="MPN77" s="868"/>
      <c r="MPO77" s="615"/>
      <c r="MPP77" s="615"/>
      <c r="MPQ77" s="615"/>
      <c r="MPR77" s="869"/>
      <c r="MPS77" s="615"/>
      <c r="MPT77" s="615"/>
      <c r="MPU77" s="615"/>
      <c r="MPV77" s="615"/>
      <c r="MPW77" s="615"/>
      <c r="MPX77" s="615"/>
      <c r="MPY77" s="615"/>
      <c r="MPZ77" s="615"/>
      <c r="MQA77" s="615"/>
      <c r="MQB77" s="1420"/>
      <c r="MQC77" s="1420"/>
      <c r="MQD77" s="1420"/>
      <c r="MQE77" s="868"/>
      <c r="MQF77" s="615"/>
      <c r="MQG77" s="615"/>
      <c r="MQH77" s="615"/>
      <c r="MQI77" s="869"/>
      <c r="MQJ77" s="615"/>
      <c r="MQK77" s="615"/>
      <c r="MQL77" s="615"/>
      <c r="MQM77" s="615"/>
      <c r="MQN77" s="615"/>
      <c r="MQO77" s="615"/>
      <c r="MQP77" s="615"/>
      <c r="MQQ77" s="615"/>
      <c r="MQR77" s="615"/>
      <c r="MQS77" s="1420"/>
      <c r="MQT77" s="1420"/>
      <c r="MQU77" s="1420"/>
      <c r="MQV77" s="868"/>
      <c r="MQW77" s="615"/>
      <c r="MQX77" s="615"/>
      <c r="MQY77" s="615"/>
      <c r="MQZ77" s="869"/>
      <c r="MRA77" s="615"/>
      <c r="MRB77" s="615"/>
      <c r="MRC77" s="615"/>
      <c r="MRD77" s="615"/>
      <c r="MRE77" s="615"/>
      <c r="MRF77" s="615"/>
      <c r="MRG77" s="615"/>
      <c r="MRH77" s="615"/>
      <c r="MRI77" s="615"/>
      <c r="MRJ77" s="1420"/>
      <c r="MRK77" s="1420"/>
      <c r="MRL77" s="1420"/>
      <c r="MRM77" s="868"/>
      <c r="MRN77" s="615"/>
      <c r="MRO77" s="615"/>
      <c r="MRP77" s="615"/>
      <c r="MRQ77" s="869"/>
      <c r="MRR77" s="615"/>
      <c r="MRS77" s="615"/>
      <c r="MRT77" s="615"/>
      <c r="MRU77" s="615"/>
      <c r="MRV77" s="615"/>
      <c r="MRW77" s="615"/>
      <c r="MRX77" s="615"/>
      <c r="MRY77" s="615"/>
      <c r="MRZ77" s="615"/>
      <c r="MSA77" s="1420"/>
      <c r="MSB77" s="1420"/>
      <c r="MSC77" s="1420"/>
      <c r="MSD77" s="868"/>
      <c r="MSE77" s="615"/>
      <c r="MSF77" s="615"/>
      <c r="MSG77" s="615"/>
      <c r="MSH77" s="869"/>
      <c r="MSI77" s="615"/>
      <c r="MSJ77" s="615"/>
      <c r="MSK77" s="615"/>
      <c r="MSL77" s="615"/>
      <c r="MSM77" s="615"/>
      <c r="MSN77" s="615"/>
      <c r="MSO77" s="615"/>
      <c r="MSP77" s="615"/>
      <c r="MSQ77" s="615"/>
      <c r="MSR77" s="1420"/>
      <c r="MSS77" s="1420"/>
      <c r="MST77" s="1420"/>
      <c r="MSU77" s="868"/>
      <c r="MSV77" s="615"/>
      <c r="MSW77" s="615"/>
      <c r="MSX77" s="615"/>
      <c r="MSY77" s="869"/>
      <c r="MSZ77" s="615"/>
      <c r="MTA77" s="615"/>
      <c r="MTB77" s="615"/>
      <c r="MTC77" s="615"/>
      <c r="MTD77" s="615"/>
      <c r="MTE77" s="615"/>
      <c r="MTF77" s="615"/>
      <c r="MTG77" s="615"/>
      <c r="MTH77" s="615"/>
      <c r="MTI77" s="1420"/>
      <c r="MTJ77" s="1420"/>
      <c r="MTK77" s="1420"/>
      <c r="MTL77" s="868"/>
      <c r="MTM77" s="615"/>
      <c r="MTN77" s="615"/>
      <c r="MTO77" s="615"/>
      <c r="MTP77" s="869"/>
      <c r="MTQ77" s="615"/>
      <c r="MTR77" s="615"/>
      <c r="MTS77" s="615"/>
      <c r="MTT77" s="615"/>
      <c r="MTU77" s="615"/>
      <c r="MTV77" s="615"/>
      <c r="MTW77" s="615"/>
      <c r="MTX77" s="615"/>
      <c r="MTY77" s="615"/>
      <c r="MTZ77" s="1420"/>
      <c r="MUA77" s="1420"/>
      <c r="MUB77" s="1420"/>
      <c r="MUC77" s="868"/>
      <c r="MUD77" s="615"/>
      <c r="MUE77" s="615"/>
      <c r="MUF77" s="615"/>
      <c r="MUG77" s="869"/>
      <c r="MUH77" s="615"/>
      <c r="MUI77" s="615"/>
      <c r="MUJ77" s="615"/>
      <c r="MUK77" s="615"/>
      <c r="MUL77" s="615"/>
      <c r="MUM77" s="615"/>
      <c r="MUN77" s="615"/>
      <c r="MUO77" s="615"/>
      <c r="MUP77" s="615"/>
      <c r="MUQ77" s="1420"/>
      <c r="MUR77" s="1420"/>
      <c r="MUS77" s="1420"/>
      <c r="MUT77" s="868"/>
      <c r="MUU77" s="615"/>
      <c r="MUV77" s="615"/>
      <c r="MUW77" s="615"/>
      <c r="MUX77" s="869"/>
      <c r="MUY77" s="615"/>
      <c r="MUZ77" s="615"/>
      <c r="MVA77" s="615"/>
      <c r="MVB77" s="615"/>
      <c r="MVC77" s="615"/>
      <c r="MVD77" s="615"/>
      <c r="MVE77" s="615"/>
      <c r="MVF77" s="615"/>
      <c r="MVG77" s="615"/>
      <c r="MVH77" s="1420"/>
      <c r="MVI77" s="1420"/>
      <c r="MVJ77" s="1420"/>
      <c r="MVK77" s="868"/>
      <c r="MVL77" s="615"/>
      <c r="MVM77" s="615"/>
      <c r="MVN77" s="615"/>
      <c r="MVO77" s="869"/>
      <c r="MVP77" s="615"/>
      <c r="MVQ77" s="615"/>
      <c r="MVR77" s="615"/>
      <c r="MVS77" s="615"/>
      <c r="MVT77" s="615"/>
      <c r="MVU77" s="615"/>
      <c r="MVV77" s="615"/>
      <c r="MVW77" s="615"/>
      <c r="MVX77" s="615"/>
      <c r="MVY77" s="1420"/>
      <c r="MVZ77" s="1420"/>
      <c r="MWA77" s="1420"/>
      <c r="MWB77" s="868"/>
      <c r="MWC77" s="615"/>
      <c r="MWD77" s="615"/>
      <c r="MWE77" s="615"/>
      <c r="MWF77" s="869"/>
      <c r="MWG77" s="615"/>
      <c r="MWH77" s="615"/>
      <c r="MWI77" s="615"/>
      <c r="MWJ77" s="615"/>
      <c r="MWK77" s="615"/>
      <c r="MWL77" s="615"/>
      <c r="MWM77" s="615"/>
      <c r="MWN77" s="615"/>
      <c r="MWO77" s="615"/>
      <c r="MWP77" s="1420"/>
      <c r="MWQ77" s="1420"/>
      <c r="MWR77" s="1420"/>
      <c r="MWS77" s="868"/>
      <c r="MWT77" s="615"/>
      <c r="MWU77" s="615"/>
      <c r="MWV77" s="615"/>
      <c r="MWW77" s="869"/>
      <c r="MWX77" s="615"/>
      <c r="MWY77" s="615"/>
      <c r="MWZ77" s="615"/>
      <c r="MXA77" s="615"/>
      <c r="MXB77" s="615"/>
      <c r="MXC77" s="615"/>
      <c r="MXD77" s="615"/>
      <c r="MXE77" s="615"/>
      <c r="MXF77" s="615"/>
      <c r="MXG77" s="1420"/>
      <c r="MXH77" s="1420"/>
      <c r="MXI77" s="1420"/>
      <c r="MXJ77" s="868"/>
      <c r="MXK77" s="615"/>
      <c r="MXL77" s="615"/>
      <c r="MXM77" s="615"/>
      <c r="MXN77" s="869"/>
      <c r="MXO77" s="615"/>
      <c r="MXP77" s="615"/>
      <c r="MXQ77" s="615"/>
      <c r="MXR77" s="615"/>
      <c r="MXS77" s="615"/>
      <c r="MXT77" s="615"/>
      <c r="MXU77" s="615"/>
      <c r="MXV77" s="615"/>
      <c r="MXW77" s="615"/>
      <c r="MXX77" s="1420"/>
      <c r="MXY77" s="1420"/>
      <c r="MXZ77" s="1420"/>
      <c r="MYA77" s="868"/>
      <c r="MYB77" s="615"/>
      <c r="MYC77" s="615"/>
      <c r="MYD77" s="615"/>
      <c r="MYE77" s="869"/>
      <c r="MYF77" s="615"/>
      <c r="MYG77" s="615"/>
      <c r="MYH77" s="615"/>
      <c r="MYI77" s="615"/>
      <c r="MYJ77" s="615"/>
      <c r="MYK77" s="615"/>
      <c r="MYL77" s="615"/>
      <c r="MYM77" s="615"/>
      <c r="MYN77" s="615"/>
      <c r="MYO77" s="1420"/>
      <c r="MYP77" s="1420"/>
      <c r="MYQ77" s="1420"/>
      <c r="MYR77" s="868"/>
      <c r="MYS77" s="615"/>
      <c r="MYT77" s="615"/>
      <c r="MYU77" s="615"/>
      <c r="MYV77" s="869"/>
      <c r="MYW77" s="615"/>
      <c r="MYX77" s="615"/>
      <c r="MYY77" s="615"/>
      <c r="MYZ77" s="615"/>
      <c r="MZA77" s="615"/>
      <c r="MZB77" s="615"/>
      <c r="MZC77" s="615"/>
      <c r="MZD77" s="615"/>
      <c r="MZE77" s="615"/>
      <c r="MZF77" s="1420"/>
      <c r="MZG77" s="1420"/>
      <c r="MZH77" s="1420"/>
      <c r="MZI77" s="868"/>
      <c r="MZJ77" s="615"/>
      <c r="MZK77" s="615"/>
      <c r="MZL77" s="615"/>
      <c r="MZM77" s="869"/>
      <c r="MZN77" s="615"/>
      <c r="MZO77" s="615"/>
      <c r="MZP77" s="615"/>
      <c r="MZQ77" s="615"/>
      <c r="MZR77" s="615"/>
      <c r="MZS77" s="615"/>
      <c r="MZT77" s="615"/>
      <c r="MZU77" s="615"/>
      <c r="MZV77" s="615"/>
      <c r="MZW77" s="1420"/>
      <c r="MZX77" s="1420"/>
      <c r="MZY77" s="1420"/>
      <c r="MZZ77" s="868"/>
      <c r="NAA77" s="615"/>
      <c r="NAB77" s="615"/>
      <c r="NAC77" s="615"/>
      <c r="NAD77" s="869"/>
      <c r="NAE77" s="615"/>
      <c r="NAF77" s="615"/>
      <c r="NAG77" s="615"/>
      <c r="NAH77" s="615"/>
      <c r="NAI77" s="615"/>
      <c r="NAJ77" s="615"/>
      <c r="NAK77" s="615"/>
      <c r="NAL77" s="615"/>
      <c r="NAM77" s="615"/>
      <c r="NAN77" s="1420"/>
      <c r="NAO77" s="1420"/>
      <c r="NAP77" s="1420"/>
      <c r="NAQ77" s="868"/>
      <c r="NAR77" s="615"/>
      <c r="NAS77" s="615"/>
      <c r="NAT77" s="615"/>
      <c r="NAU77" s="869"/>
      <c r="NAV77" s="615"/>
      <c r="NAW77" s="615"/>
      <c r="NAX77" s="615"/>
      <c r="NAY77" s="615"/>
      <c r="NAZ77" s="615"/>
      <c r="NBA77" s="615"/>
      <c r="NBB77" s="615"/>
      <c r="NBC77" s="615"/>
      <c r="NBD77" s="615"/>
      <c r="NBE77" s="1420"/>
      <c r="NBF77" s="1420"/>
      <c r="NBG77" s="1420"/>
      <c r="NBH77" s="868"/>
      <c r="NBI77" s="615"/>
      <c r="NBJ77" s="615"/>
      <c r="NBK77" s="615"/>
      <c r="NBL77" s="869"/>
      <c r="NBM77" s="615"/>
      <c r="NBN77" s="615"/>
      <c r="NBO77" s="615"/>
      <c r="NBP77" s="615"/>
      <c r="NBQ77" s="615"/>
      <c r="NBR77" s="615"/>
      <c r="NBS77" s="615"/>
      <c r="NBT77" s="615"/>
      <c r="NBU77" s="615"/>
      <c r="NBV77" s="1420"/>
      <c r="NBW77" s="1420"/>
      <c r="NBX77" s="1420"/>
      <c r="NBY77" s="868"/>
      <c r="NBZ77" s="615"/>
      <c r="NCA77" s="615"/>
      <c r="NCB77" s="615"/>
      <c r="NCC77" s="869"/>
      <c r="NCD77" s="615"/>
      <c r="NCE77" s="615"/>
      <c r="NCF77" s="615"/>
      <c r="NCG77" s="615"/>
      <c r="NCH77" s="615"/>
      <c r="NCI77" s="615"/>
      <c r="NCJ77" s="615"/>
      <c r="NCK77" s="615"/>
      <c r="NCL77" s="615"/>
      <c r="NCM77" s="1420"/>
      <c r="NCN77" s="1420"/>
      <c r="NCO77" s="1420"/>
      <c r="NCP77" s="868"/>
      <c r="NCQ77" s="615"/>
      <c r="NCR77" s="615"/>
      <c r="NCS77" s="615"/>
      <c r="NCT77" s="869"/>
      <c r="NCU77" s="615"/>
      <c r="NCV77" s="615"/>
      <c r="NCW77" s="615"/>
      <c r="NCX77" s="615"/>
      <c r="NCY77" s="615"/>
      <c r="NCZ77" s="615"/>
      <c r="NDA77" s="615"/>
      <c r="NDB77" s="615"/>
      <c r="NDC77" s="615"/>
      <c r="NDD77" s="1420"/>
      <c r="NDE77" s="1420"/>
      <c r="NDF77" s="1420"/>
      <c r="NDG77" s="868"/>
      <c r="NDH77" s="615"/>
      <c r="NDI77" s="615"/>
      <c r="NDJ77" s="615"/>
      <c r="NDK77" s="869"/>
      <c r="NDL77" s="615"/>
      <c r="NDM77" s="615"/>
      <c r="NDN77" s="615"/>
      <c r="NDO77" s="615"/>
      <c r="NDP77" s="615"/>
      <c r="NDQ77" s="615"/>
      <c r="NDR77" s="615"/>
      <c r="NDS77" s="615"/>
      <c r="NDT77" s="615"/>
      <c r="NDU77" s="1420"/>
      <c r="NDV77" s="1420"/>
      <c r="NDW77" s="1420"/>
      <c r="NDX77" s="868"/>
      <c r="NDY77" s="615"/>
      <c r="NDZ77" s="615"/>
      <c r="NEA77" s="615"/>
      <c r="NEB77" s="869"/>
      <c r="NEC77" s="615"/>
      <c r="NED77" s="615"/>
      <c r="NEE77" s="615"/>
      <c r="NEF77" s="615"/>
      <c r="NEG77" s="615"/>
      <c r="NEH77" s="615"/>
      <c r="NEI77" s="615"/>
      <c r="NEJ77" s="615"/>
      <c r="NEK77" s="615"/>
      <c r="NEL77" s="1420"/>
      <c r="NEM77" s="1420"/>
      <c r="NEN77" s="1420"/>
      <c r="NEO77" s="868"/>
      <c r="NEP77" s="615"/>
      <c r="NEQ77" s="615"/>
      <c r="NER77" s="615"/>
      <c r="NES77" s="869"/>
      <c r="NET77" s="615"/>
      <c r="NEU77" s="615"/>
      <c r="NEV77" s="615"/>
      <c r="NEW77" s="615"/>
      <c r="NEX77" s="615"/>
      <c r="NEY77" s="615"/>
      <c r="NEZ77" s="615"/>
      <c r="NFA77" s="615"/>
      <c r="NFB77" s="615"/>
      <c r="NFC77" s="1420"/>
      <c r="NFD77" s="1420"/>
      <c r="NFE77" s="1420"/>
      <c r="NFF77" s="868"/>
      <c r="NFG77" s="615"/>
      <c r="NFH77" s="615"/>
      <c r="NFI77" s="615"/>
      <c r="NFJ77" s="869"/>
      <c r="NFK77" s="615"/>
      <c r="NFL77" s="615"/>
      <c r="NFM77" s="615"/>
      <c r="NFN77" s="615"/>
      <c r="NFO77" s="615"/>
      <c r="NFP77" s="615"/>
      <c r="NFQ77" s="615"/>
      <c r="NFR77" s="615"/>
      <c r="NFS77" s="615"/>
      <c r="NFT77" s="1420"/>
      <c r="NFU77" s="1420"/>
      <c r="NFV77" s="1420"/>
      <c r="NFW77" s="868"/>
      <c r="NFX77" s="615"/>
      <c r="NFY77" s="615"/>
      <c r="NFZ77" s="615"/>
      <c r="NGA77" s="869"/>
      <c r="NGB77" s="615"/>
      <c r="NGC77" s="615"/>
      <c r="NGD77" s="615"/>
      <c r="NGE77" s="615"/>
      <c r="NGF77" s="615"/>
      <c r="NGG77" s="615"/>
      <c r="NGH77" s="615"/>
      <c r="NGI77" s="615"/>
      <c r="NGJ77" s="615"/>
      <c r="NGK77" s="1420"/>
      <c r="NGL77" s="1420"/>
      <c r="NGM77" s="1420"/>
      <c r="NGN77" s="868"/>
      <c r="NGO77" s="615"/>
      <c r="NGP77" s="615"/>
      <c r="NGQ77" s="615"/>
      <c r="NGR77" s="869"/>
      <c r="NGS77" s="615"/>
      <c r="NGT77" s="615"/>
      <c r="NGU77" s="615"/>
      <c r="NGV77" s="615"/>
      <c r="NGW77" s="615"/>
      <c r="NGX77" s="615"/>
      <c r="NGY77" s="615"/>
      <c r="NGZ77" s="615"/>
      <c r="NHA77" s="615"/>
      <c r="NHB77" s="1420"/>
      <c r="NHC77" s="1420"/>
      <c r="NHD77" s="1420"/>
      <c r="NHE77" s="868"/>
      <c r="NHF77" s="615"/>
      <c r="NHG77" s="615"/>
      <c r="NHH77" s="615"/>
      <c r="NHI77" s="869"/>
      <c r="NHJ77" s="615"/>
      <c r="NHK77" s="615"/>
      <c r="NHL77" s="615"/>
      <c r="NHM77" s="615"/>
      <c r="NHN77" s="615"/>
      <c r="NHO77" s="615"/>
      <c r="NHP77" s="615"/>
      <c r="NHQ77" s="615"/>
      <c r="NHR77" s="615"/>
      <c r="NHS77" s="1420"/>
      <c r="NHT77" s="1420"/>
      <c r="NHU77" s="1420"/>
      <c r="NHV77" s="868"/>
      <c r="NHW77" s="615"/>
      <c r="NHX77" s="615"/>
      <c r="NHY77" s="615"/>
      <c r="NHZ77" s="869"/>
      <c r="NIA77" s="615"/>
      <c r="NIB77" s="615"/>
      <c r="NIC77" s="615"/>
      <c r="NID77" s="615"/>
      <c r="NIE77" s="615"/>
      <c r="NIF77" s="615"/>
      <c r="NIG77" s="615"/>
      <c r="NIH77" s="615"/>
      <c r="NII77" s="615"/>
      <c r="NIJ77" s="1420"/>
      <c r="NIK77" s="1420"/>
      <c r="NIL77" s="1420"/>
      <c r="NIM77" s="868"/>
      <c r="NIN77" s="615"/>
      <c r="NIO77" s="615"/>
      <c r="NIP77" s="615"/>
      <c r="NIQ77" s="869"/>
      <c r="NIR77" s="615"/>
      <c r="NIS77" s="615"/>
      <c r="NIT77" s="615"/>
      <c r="NIU77" s="615"/>
      <c r="NIV77" s="615"/>
      <c r="NIW77" s="615"/>
      <c r="NIX77" s="615"/>
      <c r="NIY77" s="615"/>
      <c r="NIZ77" s="615"/>
      <c r="NJA77" s="1420"/>
      <c r="NJB77" s="1420"/>
      <c r="NJC77" s="1420"/>
      <c r="NJD77" s="868"/>
      <c r="NJE77" s="615"/>
      <c r="NJF77" s="615"/>
      <c r="NJG77" s="615"/>
      <c r="NJH77" s="869"/>
      <c r="NJI77" s="615"/>
      <c r="NJJ77" s="615"/>
      <c r="NJK77" s="615"/>
      <c r="NJL77" s="615"/>
      <c r="NJM77" s="615"/>
      <c r="NJN77" s="615"/>
      <c r="NJO77" s="615"/>
      <c r="NJP77" s="615"/>
      <c r="NJQ77" s="615"/>
      <c r="NJR77" s="1420"/>
      <c r="NJS77" s="1420"/>
      <c r="NJT77" s="1420"/>
      <c r="NJU77" s="868"/>
      <c r="NJV77" s="615"/>
      <c r="NJW77" s="615"/>
      <c r="NJX77" s="615"/>
      <c r="NJY77" s="869"/>
      <c r="NJZ77" s="615"/>
      <c r="NKA77" s="615"/>
      <c r="NKB77" s="615"/>
      <c r="NKC77" s="615"/>
      <c r="NKD77" s="615"/>
      <c r="NKE77" s="615"/>
      <c r="NKF77" s="615"/>
      <c r="NKG77" s="615"/>
      <c r="NKH77" s="615"/>
      <c r="NKI77" s="1420"/>
      <c r="NKJ77" s="1420"/>
      <c r="NKK77" s="1420"/>
      <c r="NKL77" s="868"/>
      <c r="NKM77" s="615"/>
      <c r="NKN77" s="615"/>
      <c r="NKO77" s="615"/>
      <c r="NKP77" s="869"/>
      <c r="NKQ77" s="615"/>
      <c r="NKR77" s="615"/>
      <c r="NKS77" s="615"/>
      <c r="NKT77" s="615"/>
      <c r="NKU77" s="615"/>
      <c r="NKV77" s="615"/>
      <c r="NKW77" s="615"/>
      <c r="NKX77" s="615"/>
      <c r="NKY77" s="615"/>
      <c r="NKZ77" s="1420"/>
      <c r="NLA77" s="1420"/>
      <c r="NLB77" s="1420"/>
      <c r="NLC77" s="868"/>
      <c r="NLD77" s="615"/>
      <c r="NLE77" s="615"/>
      <c r="NLF77" s="615"/>
      <c r="NLG77" s="869"/>
      <c r="NLH77" s="615"/>
      <c r="NLI77" s="615"/>
      <c r="NLJ77" s="615"/>
      <c r="NLK77" s="615"/>
      <c r="NLL77" s="615"/>
      <c r="NLM77" s="615"/>
      <c r="NLN77" s="615"/>
      <c r="NLO77" s="615"/>
      <c r="NLP77" s="615"/>
      <c r="NLQ77" s="1420"/>
      <c r="NLR77" s="1420"/>
      <c r="NLS77" s="1420"/>
      <c r="NLT77" s="868"/>
      <c r="NLU77" s="615"/>
      <c r="NLV77" s="615"/>
      <c r="NLW77" s="615"/>
      <c r="NLX77" s="869"/>
      <c r="NLY77" s="615"/>
      <c r="NLZ77" s="615"/>
      <c r="NMA77" s="615"/>
      <c r="NMB77" s="615"/>
      <c r="NMC77" s="615"/>
      <c r="NMD77" s="615"/>
      <c r="NME77" s="615"/>
      <c r="NMF77" s="615"/>
      <c r="NMG77" s="615"/>
      <c r="NMH77" s="1420"/>
      <c r="NMI77" s="1420"/>
      <c r="NMJ77" s="1420"/>
      <c r="NMK77" s="868"/>
      <c r="NML77" s="615"/>
      <c r="NMM77" s="615"/>
      <c r="NMN77" s="615"/>
      <c r="NMO77" s="869"/>
      <c r="NMP77" s="615"/>
      <c r="NMQ77" s="615"/>
      <c r="NMR77" s="615"/>
      <c r="NMS77" s="615"/>
      <c r="NMT77" s="615"/>
      <c r="NMU77" s="615"/>
      <c r="NMV77" s="615"/>
      <c r="NMW77" s="615"/>
      <c r="NMX77" s="615"/>
      <c r="NMY77" s="1420"/>
      <c r="NMZ77" s="1420"/>
      <c r="NNA77" s="1420"/>
      <c r="NNB77" s="868"/>
      <c r="NNC77" s="615"/>
      <c r="NND77" s="615"/>
      <c r="NNE77" s="615"/>
      <c r="NNF77" s="869"/>
      <c r="NNG77" s="615"/>
      <c r="NNH77" s="615"/>
      <c r="NNI77" s="615"/>
      <c r="NNJ77" s="615"/>
      <c r="NNK77" s="615"/>
      <c r="NNL77" s="615"/>
      <c r="NNM77" s="615"/>
      <c r="NNN77" s="615"/>
      <c r="NNO77" s="615"/>
      <c r="NNP77" s="1420"/>
      <c r="NNQ77" s="1420"/>
      <c r="NNR77" s="1420"/>
      <c r="NNS77" s="868"/>
      <c r="NNT77" s="615"/>
      <c r="NNU77" s="615"/>
      <c r="NNV77" s="615"/>
      <c r="NNW77" s="869"/>
      <c r="NNX77" s="615"/>
      <c r="NNY77" s="615"/>
      <c r="NNZ77" s="615"/>
      <c r="NOA77" s="615"/>
      <c r="NOB77" s="615"/>
      <c r="NOC77" s="615"/>
      <c r="NOD77" s="615"/>
      <c r="NOE77" s="615"/>
      <c r="NOF77" s="615"/>
      <c r="NOG77" s="1420"/>
      <c r="NOH77" s="1420"/>
      <c r="NOI77" s="1420"/>
      <c r="NOJ77" s="868"/>
      <c r="NOK77" s="615"/>
      <c r="NOL77" s="615"/>
      <c r="NOM77" s="615"/>
      <c r="NON77" s="869"/>
      <c r="NOO77" s="615"/>
      <c r="NOP77" s="615"/>
      <c r="NOQ77" s="615"/>
      <c r="NOR77" s="615"/>
      <c r="NOS77" s="615"/>
      <c r="NOT77" s="615"/>
      <c r="NOU77" s="615"/>
      <c r="NOV77" s="615"/>
      <c r="NOW77" s="615"/>
      <c r="NOX77" s="1420"/>
      <c r="NOY77" s="1420"/>
      <c r="NOZ77" s="1420"/>
      <c r="NPA77" s="868"/>
      <c r="NPB77" s="615"/>
      <c r="NPC77" s="615"/>
      <c r="NPD77" s="615"/>
      <c r="NPE77" s="869"/>
      <c r="NPF77" s="615"/>
      <c r="NPG77" s="615"/>
      <c r="NPH77" s="615"/>
      <c r="NPI77" s="615"/>
      <c r="NPJ77" s="615"/>
      <c r="NPK77" s="615"/>
      <c r="NPL77" s="615"/>
      <c r="NPM77" s="615"/>
      <c r="NPN77" s="615"/>
      <c r="NPO77" s="1420"/>
      <c r="NPP77" s="1420"/>
      <c r="NPQ77" s="1420"/>
      <c r="NPR77" s="868"/>
      <c r="NPS77" s="615"/>
      <c r="NPT77" s="615"/>
      <c r="NPU77" s="615"/>
      <c r="NPV77" s="869"/>
      <c r="NPW77" s="615"/>
      <c r="NPX77" s="615"/>
      <c r="NPY77" s="615"/>
      <c r="NPZ77" s="615"/>
      <c r="NQA77" s="615"/>
      <c r="NQB77" s="615"/>
      <c r="NQC77" s="615"/>
      <c r="NQD77" s="615"/>
      <c r="NQE77" s="615"/>
      <c r="NQF77" s="1420"/>
      <c r="NQG77" s="1420"/>
      <c r="NQH77" s="1420"/>
      <c r="NQI77" s="868"/>
      <c r="NQJ77" s="615"/>
      <c r="NQK77" s="615"/>
      <c r="NQL77" s="615"/>
      <c r="NQM77" s="869"/>
      <c r="NQN77" s="615"/>
      <c r="NQO77" s="615"/>
      <c r="NQP77" s="615"/>
      <c r="NQQ77" s="615"/>
      <c r="NQR77" s="615"/>
      <c r="NQS77" s="615"/>
      <c r="NQT77" s="615"/>
      <c r="NQU77" s="615"/>
      <c r="NQV77" s="615"/>
      <c r="NQW77" s="1420"/>
      <c r="NQX77" s="1420"/>
      <c r="NQY77" s="1420"/>
      <c r="NQZ77" s="868"/>
      <c r="NRA77" s="615"/>
      <c r="NRB77" s="615"/>
      <c r="NRC77" s="615"/>
      <c r="NRD77" s="869"/>
      <c r="NRE77" s="615"/>
      <c r="NRF77" s="615"/>
      <c r="NRG77" s="615"/>
      <c r="NRH77" s="615"/>
      <c r="NRI77" s="615"/>
      <c r="NRJ77" s="615"/>
      <c r="NRK77" s="615"/>
      <c r="NRL77" s="615"/>
      <c r="NRM77" s="615"/>
      <c r="NRN77" s="1420"/>
      <c r="NRO77" s="1420"/>
      <c r="NRP77" s="1420"/>
      <c r="NRQ77" s="868"/>
      <c r="NRR77" s="615"/>
      <c r="NRS77" s="615"/>
      <c r="NRT77" s="615"/>
      <c r="NRU77" s="869"/>
      <c r="NRV77" s="615"/>
      <c r="NRW77" s="615"/>
      <c r="NRX77" s="615"/>
      <c r="NRY77" s="615"/>
      <c r="NRZ77" s="615"/>
      <c r="NSA77" s="615"/>
      <c r="NSB77" s="615"/>
      <c r="NSC77" s="615"/>
      <c r="NSD77" s="615"/>
      <c r="NSE77" s="1420"/>
      <c r="NSF77" s="1420"/>
      <c r="NSG77" s="1420"/>
      <c r="NSH77" s="868"/>
      <c r="NSI77" s="615"/>
      <c r="NSJ77" s="615"/>
      <c r="NSK77" s="615"/>
      <c r="NSL77" s="869"/>
      <c r="NSM77" s="615"/>
      <c r="NSN77" s="615"/>
      <c r="NSO77" s="615"/>
      <c r="NSP77" s="615"/>
      <c r="NSQ77" s="615"/>
      <c r="NSR77" s="615"/>
      <c r="NSS77" s="615"/>
      <c r="NST77" s="615"/>
      <c r="NSU77" s="615"/>
      <c r="NSV77" s="1420"/>
      <c r="NSW77" s="1420"/>
      <c r="NSX77" s="1420"/>
      <c r="NSY77" s="868"/>
      <c r="NSZ77" s="615"/>
      <c r="NTA77" s="615"/>
      <c r="NTB77" s="615"/>
      <c r="NTC77" s="869"/>
      <c r="NTD77" s="615"/>
      <c r="NTE77" s="615"/>
      <c r="NTF77" s="615"/>
      <c r="NTG77" s="615"/>
      <c r="NTH77" s="615"/>
      <c r="NTI77" s="615"/>
      <c r="NTJ77" s="615"/>
      <c r="NTK77" s="615"/>
      <c r="NTL77" s="615"/>
      <c r="NTM77" s="1420"/>
      <c r="NTN77" s="1420"/>
      <c r="NTO77" s="1420"/>
      <c r="NTP77" s="868"/>
      <c r="NTQ77" s="615"/>
      <c r="NTR77" s="615"/>
      <c r="NTS77" s="615"/>
      <c r="NTT77" s="869"/>
      <c r="NTU77" s="615"/>
      <c r="NTV77" s="615"/>
      <c r="NTW77" s="615"/>
      <c r="NTX77" s="615"/>
      <c r="NTY77" s="615"/>
      <c r="NTZ77" s="615"/>
      <c r="NUA77" s="615"/>
      <c r="NUB77" s="615"/>
      <c r="NUC77" s="615"/>
      <c r="NUD77" s="1420"/>
      <c r="NUE77" s="1420"/>
      <c r="NUF77" s="1420"/>
      <c r="NUG77" s="868"/>
      <c r="NUH77" s="615"/>
      <c r="NUI77" s="615"/>
      <c r="NUJ77" s="615"/>
      <c r="NUK77" s="869"/>
      <c r="NUL77" s="615"/>
      <c r="NUM77" s="615"/>
      <c r="NUN77" s="615"/>
      <c r="NUO77" s="615"/>
      <c r="NUP77" s="615"/>
      <c r="NUQ77" s="615"/>
      <c r="NUR77" s="615"/>
      <c r="NUS77" s="615"/>
      <c r="NUT77" s="615"/>
      <c r="NUU77" s="1420"/>
      <c r="NUV77" s="1420"/>
      <c r="NUW77" s="1420"/>
      <c r="NUX77" s="868"/>
      <c r="NUY77" s="615"/>
      <c r="NUZ77" s="615"/>
      <c r="NVA77" s="615"/>
      <c r="NVB77" s="869"/>
      <c r="NVC77" s="615"/>
      <c r="NVD77" s="615"/>
      <c r="NVE77" s="615"/>
      <c r="NVF77" s="615"/>
      <c r="NVG77" s="615"/>
      <c r="NVH77" s="615"/>
      <c r="NVI77" s="615"/>
      <c r="NVJ77" s="615"/>
      <c r="NVK77" s="615"/>
      <c r="NVL77" s="1420"/>
      <c r="NVM77" s="1420"/>
      <c r="NVN77" s="1420"/>
      <c r="NVO77" s="868"/>
      <c r="NVP77" s="615"/>
      <c r="NVQ77" s="615"/>
      <c r="NVR77" s="615"/>
      <c r="NVS77" s="869"/>
      <c r="NVT77" s="615"/>
      <c r="NVU77" s="615"/>
      <c r="NVV77" s="615"/>
      <c r="NVW77" s="615"/>
      <c r="NVX77" s="615"/>
      <c r="NVY77" s="615"/>
      <c r="NVZ77" s="615"/>
      <c r="NWA77" s="615"/>
      <c r="NWB77" s="615"/>
      <c r="NWC77" s="1420"/>
      <c r="NWD77" s="1420"/>
      <c r="NWE77" s="1420"/>
      <c r="NWF77" s="868"/>
      <c r="NWG77" s="615"/>
      <c r="NWH77" s="615"/>
      <c r="NWI77" s="615"/>
      <c r="NWJ77" s="869"/>
      <c r="NWK77" s="615"/>
      <c r="NWL77" s="615"/>
      <c r="NWM77" s="615"/>
      <c r="NWN77" s="615"/>
      <c r="NWO77" s="615"/>
      <c r="NWP77" s="615"/>
      <c r="NWQ77" s="615"/>
      <c r="NWR77" s="615"/>
      <c r="NWS77" s="615"/>
      <c r="NWT77" s="1420"/>
      <c r="NWU77" s="1420"/>
      <c r="NWV77" s="1420"/>
      <c r="NWW77" s="868"/>
      <c r="NWX77" s="615"/>
      <c r="NWY77" s="615"/>
      <c r="NWZ77" s="615"/>
      <c r="NXA77" s="869"/>
      <c r="NXB77" s="615"/>
      <c r="NXC77" s="615"/>
      <c r="NXD77" s="615"/>
      <c r="NXE77" s="615"/>
      <c r="NXF77" s="615"/>
      <c r="NXG77" s="615"/>
      <c r="NXH77" s="615"/>
      <c r="NXI77" s="615"/>
      <c r="NXJ77" s="615"/>
      <c r="NXK77" s="1420"/>
      <c r="NXL77" s="1420"/>
      <c r="NXM77" s="1420"/>
      <c r="NXN77" s="868"/>
      <c r="NXO77" s="615"/>
      <c r="NXP77" s="615"/>
      <c r="NXQ77" s="615"/>
      <c r="NXR77" s="869"/>
      <c r="NXS77" s="615"/>
      <c r="NXT77" s="615"/>
      <c r="NXU77" s="615"/>
      <c r="NXV77" s="615"/>
      <c r="NXW77" s="615"/>
      <c r="NXX77" s="615"/>
      <c r="NXY77" s="615"/>
      <c r="NXZ77" s="615"/>
      <c r="NYA77" s="615"/>
      <c r="NYB77" s="1420"/>
      <c r="NYC77" s="1420"/>
      <c r="NYD77" s="1420"/>
      <c r="NYE77" s="868"/>
      <c r="NYF77" s="615"/>
      <c r="NYG77" s="615"/>
      <c r="NYH77" s="615"/>
      <c r="NYI77" s="869"/>
      <c r="NYJ77" s="615"/>
      <c r="NYK77" s="615"/>
      <c r="NYL77" s="615"/>
      <c r="NYM77" s="615"/>
      <c r="NYN77" s="615"/>
      <c r="NYO77" s="615"/>
      <c r="NYP77" s="615"/>
      <c r="NYQ77" s="615"/>
      <c r="NYR77" s="615"/>
      <c r="NYS77" s="1420"/>
      <c r="NYT77" s="1420"/>
      <c r="NYU77" s="1420"/>
      <c r="NYV77" s="868"/>
      <c r="NYW77" s="615"/>
      <c r="NYX77" s="615"/>
      <c r="NYY77" s="615"/>
      <c r="NYZ77" s="869"/>
      <c r="NZA77" s="615"/>
      <c r="NZB77" s="615"/>
      <c r="NZC77" s="615"/>
      <c r="NZD77" s="615"/>
      <c r="NZE77" s="615"/>
      <c r="NZF77" s="615"/>
      <c r="NZG77" s="615"/>
      <c r="NZH77" s="615"/>
      <c r="NZI77" s="615"/>
      <c r="NZJ77" s="1420"/>
      <c r="NZK77" s="1420"/>
      <c r="NZL77" s="1420"/>
      <c r="NZM77" s="868"/>
      <c r="NZN77" s="615"/>
      <c r="NZO77" s="615"/>
      <c r="NZP77" s="615"/>
      <c r="NZQ77" s="869"/>
      <c r="NZR77" s="615"/>
      <c r="NZS77" s="615"/>
      <c r="NZT77" s="615"/>
      <c r="NZU77" s="615"/>
      <c r="NZV77" s="615"/>
      <c r="NZW77" s="615"/>
      <c r="NZX77" s="615"/>
      <c r="NZY77" s="615"/>
      <c r="NZZ77" s="615"/>
      <c r="OAA77" s="1420"/>
      <c r="OAB77" s="1420"/>
      <c r="OAC77" s="1420"/>
      <c r="OAD77" s="868"/>
      <c r="OAE77" s="615"/>
      <c r="OAF77" s="615"/>
      <c r="OAG77" s="615"/>
      <c r="OAH77" s="869"/>
      <c r="OAI77" s="615"/>
      <c r="OAJ77" s="615"/>
      <c r="OAK77" s="615"/>
      <c r="OAL77" s="615"/>
      <c r="OAM77" s="615"/>
      <c r="OAN77" s="615"/>
      <c r="OAO77" s="615"/>
      <c r="OAP77" s="615"/>
      <c r="OAQ77" s="615"/>
      <c r="OAR77" s="1420"/>
      <c r="OAS77" s="1420"/>
      <c r="OAT77" s="1420"/>
      <c r="OAU77" s="868"/>
      <c r="OAV77" s="615"/>
      <c r="OAW77" s="615"/>
      <c r="OAX77" s="615"/>
      <c r="OAY77" s="869"/>
      <c r="OAZ77" s="615"/>
      <c r="OBA77" s="615"/>
      <c r="OBB77" s="615"/>
      <c r="OBC77" s="615"/>
      <c r="OBD77" s="615"/>
      <c r="OBE77" s="615"/>
      <c r="OBF77" s="615"/>
      <c r="OBG77" s="615"/>
      <c r="OBH77" s="615"/>
      <c r="OBI77" s="1420"/>
      <c r="OBJ77" s="1420"/>
      <c r="OBK77" s="1420"/>
      <c r="OBL77" s="868"/>
      <c r="OBM77" s="615"/>
      <c r="OBN77" s="615"/>
      <c r="OBO77" s="615"/>
      <c r="OBP77" s="869"/>
      <c r="OBQ77" s="615"/>
      <c r="OBR77" s="615"/>
      <c r="OBS77" s="615"/>
      <c r="OBT77" s="615"/>
      <c r="OBU77" s="615"/>
      <c r="OBV77" s="615"/>
      <c r="OBW77" s="615"/>
      <c r="OBX77" s="615"/>
      <c r="OBY77" s="615"/>
      <c r="OBZ77" s="1420"/>
      <c r="OCA77" s="1420"/>
      <c r="OCB77" s="1420"/>
      <c r="OCC77" s="868"/>
      <c r="OCD77" s="615"/>
      <c r="OCE77" s="615"/>
      <c r="OCF77" s="615"/>
      <c r="OCG77" s="869"/>
      <c r="OCH77" s="615"/>
      <c r="OCI77" s="615"/>
      <c r="OCJ77" s="615"/>
      <c r="OCK77" s="615"/>
      <c r="OCL77" s="615"/>
      <c r="OCM77" s="615"/>
      <c r="OCN77" s="615"/>
      <c r="OCO77" s="615"/>
      <c r="OCP77" s="615"/>
      <c r="OCQ77" s="1420"/>
      <c r="OCR77" s="1420"/>
      <c r="OCS77" s="1420"/>
      <c r="OCT77" s="868"/>
      <c r="OCU77" s="615"/>
      <c r="OCV77" s="615"/>
      <c r="OCW77" s="615"/>
      <c r="OCX77" s="869"/>
      <c r="OCY77" s="615"/>
      <c r="OCZ77" s="615"/>
      <c r="ODA77" s="615"/>
      <c r="ODB77" s="615"/>
      <c r="ODC77" s="615"/>
      <c r="ODD77" s="615"/>
      <c r="ODE77" s="615"/>
      <c r="ODF77" s="615"/>
      <c r="ODG77" s="615"/>
      <c r="ODH77" s="1420"/>
      <c r="ODI77" s="1420"/>
      <c r="ODJ77" s="1420"/>
      <c r="ODK77" s="868"/>
      <c r="ODL77" s="615"/>
      <c r="ODM77" s="615"/>
      <c r="ODN77" s="615"/>
      <c r="ODO77" s="869"/>
      <c r="ODP77" s="615"/>
      <c r="ODQ77" s="615"/>
      <c r="ODR77" s="615"/>
      <c r="ODS77" s="615"/>
      <c r="ODT77" s="615"/>
      <c r="ODU77" s="615"/>
      <c r="ODV77" s="615"/>
      <c r="ODW77" s="615"/>
      <c r="ODX77" s="615"/>
      <c r="ODY77" s="1420"/>
      <c r="ODZ77" s="1420"/>
      <c r="OEA77" s="1420"/>
      <c r="OEB77" s="868"/>
      <c r="OEC77" s="615"/>
      <c r="OED77" s="615"/>
      <c r="OEE77" s="615"/>
      <c r="OEF77" s="869"/>
      <c r="OEG77" s="615"/>
      <c r="OEH77" s="615"/>
      <c r="OEI77" s="615"/>
      <c r="OEJ77" s="615"/>
      <c r="OEK77" s="615"/>
      <c r="OEL77" s="615"/>
      <c r="OEM77" s="615"/>
      <c r="OEN77" s="615"/>
      <c r="OEO77" s="615"/>
      <c r="OEP77" s="1420"/>
      <c r="OEQ77" s="1420"/>
      <c r="OER77" s="1420"/>
      <c r="OES77" s="868"/>
      <c r="OET77" s="615"/>
      <c r="OEU77" s="615"/>
      <c r="OEV77" s="615"/>
      <c r="OEW77" s="869"/>
      <c r="OEX77" s="615"/>
      <c r="OEY77" s="615"/>
      <c r="OEZ77" s="615"/>
      <c r="OFA77" s="615"/>
      <c r="OFB77" s="615"/>
      <c r="OFC77" s="615"/>
      <c r="OFD77" s="615"/>
      <c r="OFE77" s="615"/>
      <c r="OFF77" s="615"/>
      <c r="OFG77" s="1420"/>
      <c r="OFH77" s="1420"/>
      <c r="OFI77" s="1420"/>
      <c r="OFJ77" s="868"/>
      <c r="OFK77" s="615"/>
      <c r="OFL77" s="615"/>
      <c r="OFM77" s="615"/>
      <c r="OFN77" s="869"/>
      <c r="OFO77" s="615"/>
      <c r="OFP77" s="615"/>
      <c r="OFQ77" s="615"/>
      <c r="OFR77" s="615"/>
      <c r="OFS77" s="615"/>
      <c r="OFT77" s="615"/>
      <c r="OFU77" s="615"/>
      <c r="OFV77" s="615"/>
      <c r="OFW77" s="615"/>
      <c r="OFX77" s="1420"/>
      <c r="OFY77" s="1420"/>
      <c r="OFZ77" s="1420"/>
      <c r="OGA77" s="868"/>
      <c r="OGB77" s="615"/>
      <c r="OGC77" s="615"/>
      <c r="OGD77" s="615"/>
      <c r="OGE77" s="869"/>
      <c r="OGF77" s="615"/>
      <c r="OGG77" s="615"/>
      <c r="OGH77" s="615"/>
      <c r="OGI77" s="615"/>
      <c r="OGJ77" s="615"/>
      <c r="OGK77" s="615"/>
      <c r="OGL77" s="615"/>
      <c r="OGM77" s="615"/>
      <c r="OGN77" s="615"/>
      <c r="OGO77" s="1420"/>
      <c r="OGP77" s="1420"/>
      <c r="OGQ77" s="1420"/>
      <c r="OGR77" s="868"/>
      <c r="OGS77" s="615"/>
      <c r="OGT77" s="615"/>
      <c r="OGU77" s="615"/>
      <c r="OGV77" s="869"/>
      <c r="OGW77" s="615"/>
      <c r="OGX77" s="615"/>
      <c r="OGY77" s="615"/>
      <c r="OGZ77" s="615"/>
      <c r="OHA77" s="615"/>
      <c r="OHB77" s="615"/>
      <c r="OHC77" s="615"/>
      <c r="OHD77" s="615"/>
      <c r="OHE77" s="615"/>
      <c r="OHF77" s="1420"/>
      <c r="OHG77" s="1420"/>
      <c r="OHH77" s="1420"/>
      <c r="OHI77" s="868"/>
      <c r="OHJ77" s="615"/>
      <c r="OHK77" s="615"/>
      <c r="OHL77" s="615"/>
      <c r="OHM77" s="869"/>
      <c r="OHN77" s="615"/>
      <c r="OHO77" s="615"/>
      <c r="OHP77" s="615"/>
      <c r="OHQ77" s="615"/>
      <c r="OHR77" s="615"/>
      <c r="OHS77" s="615"/>
      <c r="OHT77" s="615"/>
      <c r="OHU77" s="615"/>
      <c r="OHV77" s="615"/>
      <c r="OHW77" s="1420"/>
      <c r="OHX77" s="1420"/>
      <c r="OHY77" s="1420"/>
      <c r="OHZ77" s="868"/>
      <c r="OIA77" s="615"/>
      <c r="OIB77" s="615"/>
      <c r="OIC77" s="615"/>
      <c r="OID77" s="869"/>
      <c r="OIE77" s="615"/>
      <c r="OIF77" s="615"/>
      <c r="OIG77" s="615"/>
      <c r="OIH77" s="615"/>
      <c r="OII77" s="615"/>
      <c r="OIJ77" s="615"/>
      <c r="OIK77" s="615"/>
      <c r="OIL77" s="615"/>
      <c r="OIM77" s="615"/>
      <c r="OIN77" s="1420"/>
      <c r="OIO77" s="1420"/>
      <c r="OIP77" s="1420"/>
      <c r="OIQ77" s="868"/>
      <c r="OIR77" s="615"/>
      <c r="OIS77" s="615"/>
      <c r="OIT77" s="615"/>
      <c r="OIU77" s="869"/>
      <c r="OIV77" s="615"/>
      <c r="OIW77" s="615"/>
      <c r="OIX77" s="615"/>
      <c r="OIY77" s="615"/>
      <c r="OIZ77" s="615"/>
      <c r="OJA77" s="615"/>
      <c r="OJB77" s="615"/>
      <c r="OJC77" s="615"/>
      <c r="OJD77" s="615"/>
      <c r="OJE77" s="1420"/>
      <c r="OJF77" s="1420"/>
      <c r="OJG77" s="1420"/>
      <c r="OJH77" s="868"/>
      <c r="OJI77" s="615"/>
      <c r="OJJ77" s="615"/>
      <c r="OJK77" s="615"/>
      <c r="OJL77" s="869"/>
      <c r="OJM77" s="615"/>
      <c r="OJN77" s="615"/>
      <c r="OJO77" s="615"/>
      <c r="OJP77" s="615"/>
      <c r="OJQ77" s="615"/>
      <c r="OJR77" s="615"/>
      <c r="OJS77" s="615"/>
      <c r="OJT77" s="615"/>
      <c r="OJU77" s="615"/>
      <c r="OJV77" s="1420"/>
      <c r="OJW77" s="1420"/>
      <c r="OJX77" s="1420"/>
      <c r="OJY77" s="868"/>
      <c r="OJZ77" s="615"/>
      <c r="OKA77" s="615"/>
      <c r="OKB77" s="615"/>
      <c r="OKC77" s="869"/>
      <c r="OKD77" s="615"/>
      <c r="OKE77" s="615"/>
      <c r="OKF77" s="615"/>
      <c r="OKG77" s="615"/>
      <c r="OKH77" s="615"/>
      <c r="OKI77" s="615"/>
      <c r="OKJ77" s="615"/>
      <c r="OKK77" s="615"/>
      <c r="OKL77" s="615"/>
      <c r="OKM77" s="1420"/>
      <c r="OKN77" s="1420"/>
      <c r="OKO77" s="1420"/>
      <c r="OKP77" s="868"/>
      <c r="OKQ77" s="615"/>
      <c r="OKR77" s="615"/>
      <c r="OKS77" s="615"/>
      <c r="OKT77" s="869"/>
      <c r="OKU77" s="615"/>
      <c r="OKV77" s="615"/>
      <c r="OKW77" s="615"/>
      <c r="OKX77" s="615"/>
      <c r="OKY77" s="615"/>
      <c r="OKZ77" s="615"/>
      <c r="OLA77" s="615"/>
      <c r="OLB77" s="615"/>
      <c r="OLC77" s="615"/>
      <c r="OLD77" s="1420"/>
      <c r="OLE77" s="1420"/>
      <c r="OLF77" s="1420"/>
      <c r="OLG77" s="868"/>
      <c r="OLH77" s="615"/>
      <c r="OLI77" s="615"/>
      <c r="OLJ77" s="615"/>
      <c r="OLK77" s="869"/>
      <c r="OLL77" s="615"/>
      <c r="OLM77" s="615"/>
      <c r="OLN77" s="615"/>
      <c r="OLO77" s="615"/>
      <c r="OLP77" s="615"/>
      <c r="OLQ77" s="615"/>
      <c r="OLR77" s="615"/>
      <c r="OLS77" s="615"/>
      <c r="OLT77" s="615"/>
      <c r="OLU77" s="1420"/>
      <c r="OLV77" s="1420"/>
      <c r="OLW77" s="1420"/>
      <c r="OLX77" s="868"/>
      <c r="OLY77" s="615"/>
      <c r="OLZ77" s="615"/>
      <c r="OMA77" s="615"/>
      <c r="OMB77" s="869"/>
      <c r="OMC77" s="615"/>
      <c r="OMD77" s="615"/>
      <c r="OME77" s="615"/>
      <c r="OMF77" s="615"/>
      <c r="OMG77" s="615"/>
      <c r="OMH77" s="615"/>
      <c r="OMI77" s="615"/>
      <c r="OMJ77" s="615"/>
      <c r="OMK77" s="615"/>
      <c r="OML77" s="1420"/>
      <c r="OMM77" s="1420"/>
      <c r="OMN77" s="1420"/>
      <c r="OMO77" s="868"/>
      <c r="OMP77" s="615"/>
      <c r="OMQ77" s="615"/>
      <c r="OMR77" s="615"/>
      <c r="OMS77" s="869"/>
      <c r="OMT77" s="615"/>
      <c r="OMU77" s="615"/>
      <c r="OMV77" s="615"/>
      <c r="OMW77" s="615"/>
      <c r="OMX77" s="615"/>
      <c r="OMY77" s="615"/>
      <c r="OMZ77" s="615"/>
      <c r="ONA77" s="615"/>
      <c r="ONB77" s="615"/>
      <c r="ONC77" s="1420"/>
      <c r="OND77" s="1420"/>
      <c r="ONE77" s="1420"/>
      <c r="ONF77" s="868"/>
      <c r="ONG77" s="615"/>
      <c r="ONH77" s="615"/>
      <c r="ONI77" s="615"/>
      <c r="ONJ77" s="869"/>
      <c r="ONK77" s="615"/>
      <c r="ONL77" s="615"/>
      <c r="ONM77" s="615"/>
      <c r="ONN77" s="615"/>
      <c r="ONO77" s="615"/>
      <c r="ONP77" s="615"/>
      <c r="ONQ77" s="615"/>
      <c r="ONR77" s="615"/>
      <c r="ONS77" s="615"/>
      <c r="ONT77" s="1420"/>
      <c r="ONU77" s="1420"/>
      <c r="ONV77" s="1420"/>
      <c r="ONW77" s="868"/>
      <c r="ONX77" s="615"/>
      <c r="ONY77" s="615"/>
      <c r="ONZ77" s="615"/>
      <c r="OOA77" s="869"/>
      <c r="OOB77" s="615"/>
      <c r="OOC77" s="615"/>
      <c r="OOD77" s="615"/>
      <c r="OOE77" s="615"/>
      <c r="OOF77" s="615"/>
      <c r="OOG77" s="615"/>
      <c r="OOH77" s="615"/>
      <c r="OOI77" s="615"/>
      <c r="OOJ77" s="615"/>
      <c r="OOK77" s="1420"/>
      <c r="OOL77" s="1420"/>
      <c r="OOM77" s="1420"/>
      <c r="OON77" s="868"/>
      <c r="OOO77" s="615"/>
      <c r="OOP77" s="615"/>
      <c r="OOQ77" s="615"/>
      <c r="OOR77" s="869"/>
      <c r="OOS77" s="615"/>
      <c r="OOT77" s="615"/>
      <c r="OOU77" s="615"/>
      <c r="OOV77" s="615"/>
      <c r="OOW77" s="615"/>
      <c r="OOX77" s="615"/>
      <c r="OOY77" s="615"/>
      <c r="OOZ77" s="615"/>
      <c r="OPA77" s="615"/>
      <c r="OPB77" s="1420"/>
      <c r="OPC77" s="1420"/>
      <c r="OPD77" s="1420"/>
      <c r="OPE77" s="868"/>
      <c r="OPF77" s="615"/>
      <c r="OPG77" s="615"/>
      <c r="OPH77" s="615"/>
      <c r="OPI77" s="869"/>
      <c r="OPJ77" s="615"/>
      <c r="OPK77" s="615"/>
      <c r="OPL77" s="615"/>
      <c r="OPM77" s="615"/>
      <c r="OPN77" s="615"/>
      <c r="OPO77" s="615"/>
      <c r="OPP77" s="615"/>
      <c r="OPQ77" s="615"/>
      <c r="OPR77" s="615"/>
      <c r="OPS77" s="1420"/>
      <c r="OPT77" s="1420"/>
      <c r="OPU77" s="1420"/>
      <c r="OPV77" s="868"/>
      <c r="OPW77" s="615"/>
      <c r="OPX77" s="615"/>
      <c r="OPY77" s="615"/>
      <c r="OPZ77" s="869"/>
      <c r="OQA77" s="615"/>
      <c r="OQB77" s="615"/>
      <c r="OQC77" s="615"/>
      <c r="OQD77" s="615"/>
      <c r="OQE77" s="615"/>
      <c r="OQF77" s="615"/>
      <c r="OQG77" s="615"/>
      <c r="OQH77" s="615"/>
      <c r="OQI77" s="615"/>
      <c r="OQJ77" s="1420"/>
      <c r="OQK77" s="1420"/>
      <c r="OQL77" s="1420"/>
      <c r="OQM77" s="868"/>
      <c r="OQN77" s="615"/>
      <c r="OQO77" s="615"/>
      <c r="OQP77" s="615"/>
      <c r="OQQ77" s="869"/>
      <c r="OQR77" s="615"/>
      <c r="OQS77" s="615"/>
      <c r="OQT77" s="615"/>
      <c r="OQU77" s="615"/>
      <c r="OQV77" s="615"/>
      <c r="OQW77" s="615"/>
      <c r="OQX77" s="615"/>
      <c r="OQY77" s="615"/>
      <c r="OQZ77" s="615"/>
      <c r="ORA77" s="1420"/>
      <c r="ORB77" s="1420"/>
      <c r="ORC77" s="1420"/>
      <c r="ORD77" s="868"/>
      <c r="ORE77" s="615"/>
      <c r="ORF77" s="615"/>
      <c r="ORG77" s="615"/>
      <c r="ORH77" s="869"/>
      <c r="ORI77" s="615"/>
      <c r="ORJ77" s="615"/>
      <c r="ORK77" s="615"/>
      <c r="ORL77" s="615"/>
      <c r="ORM77" s="615"/>
      <c r="ORN77" s="615"/>
      <c r="ORO77" s="615"/>
      <c r="ORP77" s="615"/>
      <c r="ORQ77" s="615"/>
      <c r="ORR77" s="1420"/>
      <c r="ORS77" s="1420"/>
      <c r="ORT77" s="1420"/>
      <c r="ORU77" s="868"/>
      <c r="ORV77" s="615"/>
      <c r="ORW77" s="615"/>
      <c r="ORX77" s="615"/>
      <c r="ORY77" s="869"/>
      <c r="ORZ77" s="615"/>
      <c r="OSA77" s="615"/>
      <c r="OSB77" s="615"/>
      <c r="OSC77" s="615"/>
      <c r="OSD77" s="615"/>
      <c r="OSE77" s="615"/>
      <c r="OSF77" s="615"/>
      <c r="OSG77" s="615"/>
      <c r="OSH77" s="615"/>
      <c r="OSI77" s="1420"/>
      <c r="OSJ77" s="1420"/>
      <c r="OSK77" s="1420"/>
      <c r="OSL77" s="868"/>
      <c r="OSM77" s="615"/>
      <c r="OSN77" s="615"/>
      <c r="OSO77" s="615"/>
      <c r="OSP77" s="869"/>
      <c r="OSQ77" s="615"/>
      <c r="OSR77" s="615"/>
      <c r="OSS77" s="615"/>
      <c r="OST77" s="615"/>
      <c r="OSU77" s="615"/>
      <c r="OSV77" s="615"/>
      <c r="OSW77" s="615"/>
      <c r="OSX77" s="615"/>
      <c r="OSY77" s="615"/>
      <c r="OSZ77" s="1420"/>
      <c r="OTA77" s="1420"/>
      <c r="OTB77" s="1420"/>
      <c r="OTC77" s="868"/>
      <c r="OTD77" s="615"/>
      <c r="OTE77" s="615"/>
      <c r="OTF77" s="615"/>
      <c r="OTG77" s="869"/>
      <c r="OTH77" s="615"/>
      <c r="OTI77" s="615"/>
      <c r="OTJ77" s="615"/>
      <c r="OTK77" s="615"/>
      <c r="OTL77" s="615"/>
      <c r="OTM77" s="615"/>
      <c r="OTN77" s="615"/>
      <c r="OTO77" s="615"/>
      <c r="OTP77" s="615"/>
      <c r="OTQ77" s="1420"/>
      <c r="OTR77" s="1420"/>
      <c r="OTS77" s="1420"/>
      <c r="OTT77" s="868"/>
      <c r="OTU77" s="615"/>
      <c r="OTV77" s="615"/>
      <c r="OTW77" s="615"/>
      <c r="OTX77" s="869"/>
      <c r="OTY77" s="615"/>
      <c r="OTZ77" s="615"/>
      <c r="OUA77" s="615"/>
      <c r="OUB77" s="615"/>
      <c r="OUC77" s="615"/>
      <c r="OUD77" s="615"/>
      <c r="OUE77" s="615"/>
      <c r="OUF77" s="615"/>
      <c r="OUG77" s="615"/>
      <c r="OUH77" s="1420"/>
      <c r="OUI77" s="1420"/>
      <c r="OUJ77" s="1420"/>
      <c r="OUK77" s="868"/>
      <c r="OUL77" s="615"/>
      <c r="OUM77" s="615"/>
      <c r="OUN77" s="615"/>
      <c r="OUO77" s="869"/>
      <c r="OUP77" s="615"/>
      <c r="OUQ77" s="615"/>
      <c r="OUR77" s="615"/>
      <c r="OUS77" s="615"/>
      <c r="OUT77" s="615"/>
      <c r="OUU77" s="615"/>
      <c r="OUV77" s="615"/>
      <c r="OUW77" s="615"/>
      <c r="OUX77" s="615"/>
      <c r="OUY77" s="1420"/>
      <c r="OUZ77" s="1420"/>
      <c r="OVA77" s="1420"/>
      <c r="OVB77" s="868"/>
      <c r="OVC77" s="615"/>
      <c r="OVD77" s="615"/>
      <c r="OVE77" s="615"/>
      <c r="OVF77" s="869"/>
      <c r="OVG77" s="615"/>
      <c r="OVH77" s="615"/>
      <c r="OVI77" s="615"/>
      <c r="OVJ77" s="615"/>
      <c r="OVK77" s="615"/>
      <c r="OVL77" s="615"/>
      <c r="OVM77" s="615"/>
      <c r="OVN77" s="615"/>
      <c r="OVO77" s="615"/>
      <c r="OVP77" s="1420"/>
      <c r="OVQ77" s="1420"/>
      <c r="OVR77" s="1420"/>
      <c r="OVS77" s="868"/>
      <c r="OVT77" s="615"/>
      <c r="OVU77" s="615"/>
      <c r="OVV77" s="615"/>
      <c r="OVW77" s="869"/>
      <c r="OVX77" s="615"/>
      <c r="OVY77" s="615"/>
      <c r="OVZ77" s="615"/>
      <c r="OWA77" s="615"/>
      <c r="OWB77" s="615"/>
      <c r="OWC77" s="615"/>
      <c r="OWD77" s="615"/>
      <c r="OWE77" s="615"/>
      <c r="OWF77" s="615"/>
      <c r="OWG77" s="1420"/>
      <c r="OWH77" s="1420"/>
      <c r="OWI77" s="1420"/>
      <c r="OWJ77" s="868"/>
      <c r="OWK77" s="615"/>
      <c r="OWL77" s="615"/>
      <c r="OWM77" s="615"/>
      <c r="OWN77" s="869"/>
      <c r="OWO77" s="615"/>
      <c r="OWP77" s="615"/>
      <c r="OWQ77" s="615"/>
      <c r="OWR77" s="615"/>
      <c r="OWS77" s="615"/>
      <c r="OWT77" s="615"/>
      <c r="OWU77" s="615"/>
      <c r="OWV77" s="615"/>
      <c r="OWW77" s="615"/>
      <c r="OWX77" s="1420"/>
      <c r="OWY77" s="1420"/>
      <c r="OWZ77" s="1420"/>
      <c r="OXA77" s="868"/>
      <c r="OXB77" s="615"/>
      <c r="OXC77" s="615"/>
      <c r="OXD77" s="615"/>
      <c r="OXE77" s="869"/>
      <c r="OXF77" s="615"/>
      <c r="OXG77" s="615"/>
      <c r="OXH77" s="615"/>
      <c r="OXI77" s="615"/>
      <c r="OXJ77" s="615"/>
      <c r="OXK77" s="615"/>
      <c r="OXL77" s="615"/>
      <c r="OXM77" s="615"/>
      <c r="OXN77" s="615"/>
      <c r="OXO77" s="1420"/>
      <c r="OXP77" s="1420"/>
      <c r="OXQ77" s="1420"/>
      <c r="OXR77" s="868"/>
      <c r="OXS77" s="615"/>
      <c r="OXT77" s="615"/>
      <c r="OXU77" s="615"/>
      <c r="OXV77" s="869"/>
      <c r="OXW77" s="615"/>
      <c r="OXX77" s="615"/>
      <c r="OXY77" s="615"/>
      <c r="OXZ77" s="615"/>
      <c r="OYA77" s="615"/>
      <c r="OYB77" s="615"/>
      <c r="OYC77" s="615"/>
      <c r="OYD77" s="615"/>
      <c r="OYE77" s="615"/>
      <c r="OYF77" s="1420"/>
      <c r="OYG77" s="1420"/>
      <c r="OYH77" s="1420"/>
      <c r="OYI77" s="868"/>
      <c r="OYJ77" s="615"/>
      <c r="OYK77" s="615"/>
      <c r="OYL77" s="615"/>
      <c r="OYM77" s="869"/>
      <c r="OYN77" s="615"/>
      <c r="OYO77" s="615"/>
      <c r="OYP77" s="615"/>
      <c r="OYQ77" s="615"/>
      <c r="OYR77" s="615"/>
      <c r="OYS77" s="615"/>
      <c r="OYT77" s="615"/>
      <c r="OYU77" s="615"/>
      <c r="OYV77" s="615"/>
      <c r="OYW77" s="1420"/>
      <c r="OYX77" s="1420"/>
      <c r="OYY77" s="1420"/>
      <c r="OYZ77" s="868"/>
      <c r="OZA77" s="615"/>
      <c r="OZB77" s="615"/>
      <c r="OZC77" s="615"/>
      <c r="OZD77" s="869"/>
      <c r="OZE77" s="615"/>
      <c r="OZF77" s="615"/>
      <c r="OZG77" s="615"/>
      <c r="OZH77" s="615"/>
      <c r="OZI77" s="615"/>
      <c r="OZJ77" s="615"/>
      <c r="OZK77" s="615"/>
      <c r="OZL77" s="615"/>
      <c r="OZM77" s="615"/>
      <c r="OZN77" s="1420"/>
      <c r="OZO77" s="1420"/>
      <c r="OZP77" s="1420"/>
      <c r="OZQ77" s="868"/>
      <c r="OZR77" s="615"/>
      <c r="OZS77" s="615"/>
      <c r="OZT77" s="615"/>
      <c r="OZU77" s="869"/>
      <c r="OZV77" s="615"/>
      <c r="OZW77" s="615"/>
      <c r="OZX77" s="615"/>
      <c r="OZY77" s="615"/>
      <c r="OZZ77" s="615"/>
      <c r="PAA77" s="615"/>
      <c r="PAB77" s="615"/>
      <c r="PAC77" s="615"/>
      <c r="PAD77" s="615"/>
      <c r="PAE77" s="1420"/>
      <c r="PAF77" s="1420"/>
      <c r="PAG77" s="1420"/>
      <c r="PAH77" s="868"/>
      <c r="PAI77" s="615"/>
      <c r="PAJ77" s="615"/>
      <c r="PAK77" s="615"/>
      <c r="PAL77" s="869"/>
      <c r="PAM77" s="615"/>
      <c r="PAN77" s="615"/>
      <c r="PAO77" s="615"/>
      <c r="PAP77" s="615"/>
      <c r="PAQ77" s="615"/>
      <c r="PAR77" s="615"/>
      <c r="PAS77" s="615"/>
      <c r="PAT77" s="615"/>
      <c r="PAU77" s="615"/>
      <c r="PAV77" s="1420"/>
      <c r="PAW77" s="1420"/>
      <c r="PAX77" s="1420"/>
      <c r="PAY77" s="868"/>
      <c r="PAZ77" s="615"/>
      <c r="PBA77" s="615"/>
      <c r="PBB77" s="615"/>
      <c r="PBC77" s="869"/>
      <c r="PBD77" s="615"/>
      <c r="PBE77" s="615"/>
      <c r="PBF77" s="615"/>
      <c r="PBG77" s="615"/>
      <c r="PBH77" s="615"/>
      <c r="PBI77" s="615"/>
      <c r="PBJ77" s="615"/>
      <c r="PBK77" s="615"/>
      <c r="PBL77" s="615"/>
      <c r="PBM77" s="1420"/>
      <c r="PBN77" s="1420"/>
      <c r="PBO77" s="1420"/>
      <c r="PBP77" s="868"/>
      <c r="PBQ77" s="615"/>
      <c r="PBR77" s="615"/>
      <c r="PBS77" s="615"/>
      <c r="PBT77" s="869"/>
      <c r="PBU77" s="615"/>
      <c r="PBV77" s="615"/>
      <c r="PBW77" s="615"/>
      <c r="PBX77" s="615"/>
      <c r="PBY77" s="615"/>
      <c r="PBZ77" s="615"/>
      <c r="PCA77" s="615"/>
      <c r="PCB77" s="615"/>
      <c r="PCC77" s="615"/>
      <c r="PCD77" s="1420"/>
      <c r="PCE77" s="1420"/>
      <c r="PCF77" s="1420"/>
      <c r="PCG77" s="868"/>
      <c r="PCH77" s="615"/>
      <c r="PCI77" s="615"/>
      <c r="PCJ77" s="615"/>
      <c r="PCK77" s="869"/>
      <c r="PCL77" s="615"/>
      <c r="PCM77" s="615"/>
      <c r="PCN77" s="615"/>
      <c r="PCO77" s="615"/>
      <c r="PCP77" s="615"/>
      <c r="PCQ77" s="615"/>
      <c r="PCR77" s="615"/>
      <c r="PCS77" s="615"/>
      <c r="PCT77" s="615"/>
      <c r="PCU77" s="1420"/>
      <c r="PCV77" s="1420"/>
      <c r="PCW77" s="1420"/>
      <c r="PCX77" s="868"/>
      <c r="PCY77" s="615"/>
      <c r="PCZ77" s="615"/>
      <c r="PDA77" s="615"/>
      <c r="PDB77" s="869"/>
      <c r="PDC77" s="615"/>
      <c r="PDD77" s="615"/>
      <c r="PDE77" s="615"/>
      <c r="PDF77" s="615"/>
      <c r="PDG77" s="615"/>
      <c r="PDH77" s="615"/>
      <c r="PDI77" s="615"/>
      <c r="PDJ77" s="615"/>
      <c r="PDK77" s="615"/>
      <c r="PDL77" s="1420"/>
      <c r="PDM77" s="1420"/>
      <c r="PDN77" s="1420"/>
      <c r="PDO77" s="868"/>
      <c r="PDP77" s="615"/>
      <c r="PDQ77" s="615"/>
      <c r="PDR77" s="615"/>
      <c r="PDS77" s="869"/>
      <c r="PDT77" s="615"/>
      <c r="PDU77" s="615"/>
      <c r="PDV77" s="615"/>
      <c r="PDW77" s="615"/>
      <c r="PDX77" s="615"/>
      <c r="PDY77" s="615"/>
      <c r="PDZ77" s="615"/>
      <c r="PEA77" s="615"/>
      <c r="PEB77" s="615"/>
      <c r="PEC77" s="1420"/>
      <c r="PED77" s="1420"/>
      <c r="PEE77" s="1420"/>
      <c r="PEF77" s="868"/>
      <c r="PEG77" s="615"/>
      <c r="PEH77" s="615"/>
      <c r="PEI77" s="615"/>
      <c r="PEJ77" s="869"/>
      <c r="PEK77" s="615"/>
      <c r="PEL77" s="615"/>
      <c r="PEM77" s="615"/>
      <c r="PEN77" s="615"/>
      <c r="PEO77" s="615"/>
      <c r="PEP77" s="615"/>
      <c r="PEQ77" s="615"/>
      <c r="PER77" s="615"/>
      <c r="PES77" s="615"/>
      <c r="PET77" s="1420"/>
      <c r="PEU77" s="1420"/>
      <c r="PEV77" s="1420"/>
      <c r="PEW77" s="868"/>
      <c r="PEX77" s="615"/>
      <c r="PEY77" s="615"/>
      <c r="PEZ77" s="615"/>
      <c r="PFA77" s="869"/>
      <c r="PFB77" s="615"/>
      <c r="PFC77" s="615"/>
      <c r="PFD77" s="615"/>
      <c r="PFE77" s="615"/>
      <c r="PFF77" s="615"/>
      <c r="PFG77" s="615"/>
      <c r="PFH77" s="615"/>
      <c r="PFI77" s="615"/>
      <c r="PFJ77" s="615"/>
      <c r="PFK77" s="1420"/>
      <c r="PFL77" s="1420"/>
      <c r="PFM77" s="1420"/>
      <c r="PFN77" s="868"/>
      <c r="PFO77" s="615"/>
      <c r="PFP77" s="615"/>
      <c r="PFQ77" s="615"/>
      <c r="PFR77" s="869"/>
      <c r="PFS77" s="615"/>
      <c r="PFT77" s="615"/>
      <c r="PFU77" s="615"/>
      <c r="PFV77" s="615"/>
      <c r="PFW77" s="615"/>
      <c r="PFX77" s="615"/>
      <c r="PFY77" s="615"/>
      <c r="PFZ77" s="615"/>
      <c r="PGA77" s="615"/>
      <c r="PGB77" s="1420"/>
      <c r="PGC77" s="1420"/>
      <c r="PGD77" s="1420"/>
      <c r="PGE77" s="868"/>
      <c r="PGF77" s="615"/>
      <c r="PGG77" s="615"/>
      <c r="PGH77" s="615"/>
      <c r="PGI77" s="869"/>
      <c r="PGJ77" s="615"/>
      <c r="PGK77" s="615"/>
      <c r="PGL77" s="615"/>
      <c r="PGM77" s="615"/>
      <c r="PGN77" s="615"/>
      <c r="PGO77" s="615"/>
      <c r="PGP77" s="615"/>
      <c r="PGQ77" s="615"/>
      <c r="PGR77" s="615"/>
      <c r="PGS77" s="1420"/>
      <c r="PGT77" s="1420"/>
      <c r="PGU77" s="1420"/>
      <c r="PGV77" s="868"/>
      <c r="PGW77" s="615"/>
      <c r="PGX77" s="615"/>
      <c r="PGY77" s="615"/>
      <c r="PGZ77" s="869"/>
      <c r="PHA77" s="615"/>
      <c r="PHB77" s="615"/>
      <c r="PHC77" s="615"/>
      <c r="PHD77" s="615"/>
      <c r="PHE77" s="615"/>
      <c r="PHF77" s="615"/>
      <c r="PHG77" s="615"/>
      <c r="PHH77" s="615"/>
      <c r="PHI77" s="615"/>
      <c r="PHJ77" s="1420"/>
      <c r="PHK77" s="1420"/>
      <c r="PHL77" s="1420"/>
      <c r="PHM77" s="868"/>
      <c r="PHN77" s="615"/>
      <c r="PHO77" s="615"/>
      <c r="PHP77" s="615"/>
      <c r="PHQ77" s="869"/>
      <c r="PHR77" s="615"/>
      <c r="PHS77" s="615"/>
      <c r="PHT77" s="615"/>
      <c r="PHU77" s="615"/>
      <c r="PHV77" s="615"/>
      <c r="PHW77" s="615"/>
      <c r="PHX77" s="615"/>
      <c r="PHY77" s="615"/>
      <c r="PHZ77" s="615"/>
      <c r="PIA77" s="1420"/>
      <c r="PIB77" s="1420"/>
      <c r="PIC77" s="1420"/>
      <c r="PID77" s="868"/>
      <c r="PIE77" s="615"/>
      <c r="PIF77" s="615"/>
      <c r="PIG77" s="615"/>
      <c r="PIH77" s="869"/>
      <c r="PII77" s="615"/>
      <c r="PIJ77" s="615"/>
      <c r="PIK77" s="615"/>
      <c r="PIL77" s="615"/>
      <c r="PIM77" s="615"/>
      <c r="PIN77" s="615"/>
      <c r="PIO77" s="615"/>
      <c r="PIP77" s="615"/>
      <c r="PIQ77" s="615"/>
      <c r="PIR77" s="1420"/>
      <c r="PIS77" s="1420"/>
      <c r="PIT77" s="1420"/>
      <c r="PIU77" s="868"/>
      <c r="PIV77" s="615"/>
      <c r="PIW77" s="615"/>
      <c r="PIX77" s="615"/>
      <c r="PIY77" s="869"/>
      <c r="PIZ77" s="615"/>
      <c r="PJA77" s="615"/>
      <c r="PJB77" s="615"/>
      <c r="PJC77" s="615"/>
      <c r="PJD77" s="615"/>
      <c r="PJE77" s="615"/>
      <c r="PJF77" s="615"/>
      <c r="PJG77" s="615"/>
      <c r="PJH77" s="615"/>
      <c r="PJI77" s="1420"/>
      <c r="PJJ77" s="1420"/>
      <c r="PJK77" s="1420"/>
      <c r="PJL77" s="868"/>
      <c r="PJM77" s="615"/>
      <c r="PJN77" s="615"/>
      <c r="PJO77" s="615"/>
      <c r="PJP77" s="869"/>
      <c r="PJQ77" s="615"/>
      <c r="PJR77" s="615"/>
      <c r="PJS77" s="615"/>
      <c r="PJT77" s="615"/>
      <c r="PJU77" s="615"/>
      <c r="PJV77" s="615"/>
      <c r="PJW77" s="615"/>
      <c r="PJX77" s="615"/>
      <c r="PJY77" s="615"/>
      <c r="PJZ77" s="1420"/>
      <c r="PKA77" s="1420"/>
      <c r="PKB77" s="1420"/>
      <c r="PKC77" s="868"/>
      <c r="PKD77" s="615"/>
      <c r="PKE77" s="615"/>
      <c r="PKF77" s="615"/>
      <c r="PKG77" s="869"/>
      <c r="PKH77" s="615"/>
      <c r="PKI77" s="615"/>
      <c r="PKJ77" s="615"/>
      <c r="PKK77" s="615"/>
      <c r="PKL77" s="615"/>
      <c r="PKM77" s="615"/>
      <c r="PKN77" s="615"/>
      <c r="PKO77" s="615"/>
      <c r="PKP77" s="615"/>
      <c r="PKQ77" s="1420"/>
      <c r="PKR77" s="1420"/>
      <c r="PKS77" s="1420"/>
      <c r="PKT77" s="868"/>
      <c r="PKU77" s="615"/>
      <c r="PKV77" s="615"/>
      <c r="PKW77" s="615"/>
      <c r="PKX77" s="869"/>
      <c r="PKY77" s="615"/>
      <c r="PKZ77" s="615"/>
      <c r="PLA77" s="615"/>
      <c r="PLB77" s="615"/>
      <c r="PLC77" s="615"/>
      <c r="PLD77" s="615"/>
      <c r="PLE77" s="615"/>
      <c r="PLF77" s="615"/>
      <c r="PLG77" s="615"/>
      <c r="PLH77" s="1420"/>
      <c r="PLI77" s="1420"/>
      <c r="PLJ77" s="1420"/>
      <c r="PLK77" s="868"/>
      <c r="PLL77" s="615"/>
      <c r="PLM77" s="615"/>
      <c r="PLN77" s="615"/>
      <c r="PLO77" s="869"/>
      <c r="PLP77" s="615"/>
      <c r="PLQ77" s="615"/>
      <c r="PLR77" s="615"/>
      <c r="PLS77" s="615"/>
      <c r="PLT77" s="615"/>
      <c r="PLU77" s="615"/>
      <c r="PLV77" s="615"/>
      <c r="PLW77" s="615"/>
      <c r="PLX77" s="615"/>
      <c r="PLY77" s="1420"/>
      <c r="PLZ77" s="1420"/>
      <c r="PMA77" s="1420"/>
      <c r="PMB77" s="868"/>
      <c r="PMC77" s="615"/>
      <c r="PMD77" s="615"/>
      <c r="PME77" s="615"/>
      <c r="PMF77" s="869"/>
      <c r="PMG77" s="615"/>
      <c r="PMH77" s="615"/>
      <c r="PMI77" s="615"/>
      <c r="PMJ77" s="615"/>
      <c r="PMK77" s="615"/>
      <c r="PML77" s="615"/>
      <c r="PMM77" s="615"/>
      <c r="PMN77" s="615"/>
      <c r="PMO77" s="615"/>
      <c r="PMP77" s="1420"/>
      <c r="PMQ77" s="1420"/>
      <c r="PMR77" s="1420"/>
      <c r="PMS77" s="868"/>
      <c r="PMT77" s="615"/>
      <c r="PMU77" s="615"/>
      <c r="PMV77" s="615"/>
      <c r="PMW77" s="869"/>
      <c r="PMX77" s="615"/>
      <c r="PMY77" s="615"/>
      <c r="PMZ77" s="615"/>
      <c r="PNA77" s="615"/>
      <c r="PNB77" s="615"/>
      <c r="PNC77" s="615"/>
      <c r="PND77" s="615"/>
      <c r="PNE77" s="615"/>
      <c r="PNF77" s="615"/>
      <c r="PNG77" s="1420"/>
      <c r="PNH77" s="1420"/>
      <c r="PNI77" s="1420"/>
      <c r="PNJ77" s="868"/>
      <c r="PNK77" s="615"/>
      <c r="PNL77" s="615"/>
      <c r="PNM77" s="615"/>
      <c r="PNN77" s="869"/>
      <c r="PNO77" s="615"/>
      <c r="PNP77" s="615"/>
      <c r="PNQ77" s="615"/>
      <c r="PNR77" s="615"/>
      <c r="PNS77" s="615"/>
      <c r="PNT77" s="615"/>
      <c r="PNU77" s="615"/>
      <c r="PNV77" s="615"/>
      <c r="PNW77" s="615"/>
      <c r="PNX77" s="1420"/>
      <c r="PNY77" s="1420"/>
      <c r="PNZ77" s="1420"/>
      <c r="POA77" s="868"/>
      <c r="POB77" s="615"/>
      <c r="POC77" s="615"/>
      <c r="POD77" s="615"/>
      <c r="POE77" s="869"/>
      <c r="POF77" s="615"/>
      <c r="POG77" s="615"/>
      <c r="POH77" s="615"/>
      <c r="POI77" s="615"/>
      <c r="POJ77" s="615"/>
      <c r="POK77" s="615"/>
      <c r="POL77" s="615"/>
      <c r="POM77" s="615"/>
      <c r="PON77" s="615"/>
      <c r="POO77" s="1420"/>
      <c r="POP77" s="1420"/>
      <c r="POQ77" s="1420"/>
      <c r="POR77" s="868"/>
      <c r="POS77" s="615"/>
      <c r="POT77" s="615"/>
      <c r="POU77" s="615"/>
      <c r="POV77" s="869"/>
      <c r="POW77" s="615"/>
      <c r="POX77" s="615"/>
      <c r="POY77" s="615"/>
      <c r="POZ77" s="615"/>
      <c r="PPA77" s="615"/>
      <c r="PPB77" s="615"/>
      <c r="PPC77" s="615"/>
      <c r="PPD77" s="615"/>
      <c r="PPE77" s="615"/>
      <c r="PPF77" s="1420"/>
      <c r="PPG77" s="1420"/>
      <c r="PPH77" s="1420"/>
      <c r="PPI77" s="868"/>
      <c r="PPJ77" s="615"/>
      <c r="PPK77" s="615"/>
      <c r="PPL77" s="615"/>
      <c r="PPM77" s="869"/>
      <c r="PPN77" s="615"/>
      <c r="PPO77" s="615"/>
      <c r="PPP77" s="615"/>
      <c r="PPQ77" s="615"/>
      <c r="PPR77" s="615"/>
      <c r="PPS77" s="615"/>
      <c r="PPT77" s="615"/>
      <c r="PPU77" s="615"/>
      <c r="PPV77" s="615"/>
      <c r="PPW77" s="1420"/>
      <c r="PPX77" s="1420"/>
      <c r="PPY77" s="1420"/>
      <c r="PPZ77" s="868"/>
      <c r="PQA77" s="615"/>
      <c r="PQB77" s="615"/>
      <c r="PQC77" s="615"/>
      <c r="PQD77" s="869"/>
      <c r="PQE77" s="615"/>
      <c r="PQF77" s="615"/>
      <c r="PQG77" s="615"/>
      <c r="PQH77" s="615"/>
      <c r="PQI77" s="615"/>
      <c r="PQJ77" s="615"/>
      <c r="PQK77" s="615"/>
      <c r="PQL77" s="615"/>
      <c r="PQM77" s="615"/>
      <c r="PQN77" s="1420"/>
      <c r="PQO77" s="1420"/>
      <c r="PQP77" s="1420"/>
      <c r="PQQ77" s="868"/>
      <c r="PQR77" s="615"/>
      <c r="PQS77" s="615"/>
      <c r="PQT77" s="615"/>
      <c r="PQU77" s="869"/>
      <c r="PQV77" s="615"/>
      <c r="PQW77" s="615"/>
      <c r="PQX77" s="615"/>
      <c r="PQY77" s="615"/>
      <c r="PQZ77" s="615"/>
      <c r="PRA77" s="615"/>
      <c r="PRB77" s="615"/>
      <c r="PRC77" s="615"/>
      <c r="PRD77" s="615"/>
      <c r="PRE77" s="1420"/>
      <c r="PRF77" s="1420"/>
      <c r="PRG77" s="1420"/>
      <c r="PRH77" s="868"/>
      <c r="PRI77" s="615"/>
      <c r="PRJ77" s="615"/>
      <c r="PRK77" s="615"/>
      <c r="PRL77" s="869"/>
      <c r="PRM77" s="615"/>
      <c r="PRN77" s="615"/>
      <c r="PRO77" s="615"/>
      <c r="PRP77" s="615"/>
      <c r="PRQ77" s="615"/>
      <c r="PRR77" s="615"/>
      <c r="PRS77" s="615"/>
      <c r="PRT77" s="615"/>
      <c r="PRU77" s="615"/>
      <c r="PRV77" s="1420"/>
      <c r="PRW77" s="1420"/>
      <c r="PRX77" s="1420"/>
      <c r="PRY77" s="868"/>
      <c r="PRZ77" s="615"/>
      <c r="PSA77" s="615"/>
      <c r="PSB77" s="615"/>
      <c r="PSC77" s="869"/>
      <c r="PSD77" s="615"/>
      <c r="PSE77" s="615"/>
      <c r="PSF77" s="615"/>
      <c r="PSG77" s="615"/>
      <c r="PSH77" s="615"/>
      <c r="PSI77" s="615"/>
      <c r="PSJ77" s="615"/>
      <c r="PSK77" s="615"/>
      <c r="PSL77" s="615"/>
      <c r="PSM77" s="1420"/>
      <c r="PSN77" s="1420"/>
      <c r="PSO77" s="1420"/>
      <c r="PSP77" s="868"/>
      <c r="PSQ77" s="615"/>
      <c r="PSR77" s="615"/>
      <c r="PSS77" s="615"/>
      <c r="PST77" s="869"/>
      <c r="PSU77" s="615"/>
      <c r="PSV77" s="615"/>
      <c r="PSW77" s="615"/>
      <c r="PSX77" s="615"/>
      <c r="PSY77" s="615"/>
      <c r="PSZ77" s="615"/>
      <c r="PTA77" s="615"/>
      <c r="PTB77" s="615"/>
      <c r="PTC77" s="615"/>
      <c r="PTD77" s="1420"/>
      <c r="PTE77" s="1420"/>
      <c r="PTF77" s="1420"/>
      <c r="PTG77" s="868"/>
      <c r="PTH77" s="615"/>
      <c r="PTI77" s="615"/>
      <c r="PTJ77" s="615"/>
      <c r="PTK77" s="869"/>
      <c r="PTL77" s="615"/>
      <c r="PTM77" s="615"/>
      <c r="PTN77" s="615"/>
      <c r="PTO77" s="615"/>
      <c r="PTP77" s="615"/>
      <c r="PTQ77" s="615"/>
      <c r="PTR77" s="615"/>
      <c r="PTS77" s="615"/>
      <c r="PTT77" s="615"/>
      <c r="PTU77" s="1420"/>
      <c r="PTV77" s="1420"/>
      <c r="PTW77" s="1420"/>
      <c r="PTX77" s="868"/>
      <c r="PTY77" s="615"/>
      <c r="PTZ77" s="615"/>
      <c r="PUA77" s="615"/>
      <c r="PUB77" s="869"/>
      <c r="PUC77" s="615"/>
      <c r="PUD77" s="615"/>
      <c r="PUE77" s="615"/>
      <c r="PUF77" s="615"/>
      <c r="PUG77" s="615"/>
      <c r="PUH77" s="615"/>
      <c r="PUI77" s="615"/>
      <c r="PUJ77" s="615"/>
      <c r="PUK77" s="615"/>
      <c r="PUL77" s="1420"/>
      <c r="PUM77" s="1420"/>
      <c r="PUN77" s="1420"/>
      <c r="PUO77" s="868"/>
      <c r="PUP77" s="615"/>
      <c r="PUQ77" s="615"/>
      <c r="PUR77" s="615"/>
      <c r="PUS77" s="869"/>
      <c r="PUT77" s="615"/>
      <c r="PUU77" s="615"/>
      <c r="PUV77" s="615"/>
      <c r="PUW77" s="615"/>
      <c r="PUX77" s="615"/>
      <c r="PUY77" s="615"/>
      <c r="PUZ77" s="615"/>
      <c r="PVA77" s="615"/>
      <c r="PVB77" s="615"/>
      <c r="PVC77" s="1420"/>
      <c r="PVD77" s="1420"/>
      <c r="PVE77" s="1420"/>
      <c r="PVF77" s="868"/>
      <c r="PVG77" s="615"/>
      <c r="PVH77" s="615"/>
      <c r="PVI77" s="615"/>
      <c r="PVJ77" s="869"/>
      <c r="PVK77" s="615"/>
      <c r="PVL77" s="615"/>
      <c r="PVM77" s="615"/>
      <c r="PVN77" s="615"/>
      <c r="PVO77" s="615"/>
      <c r="PVP77" s="615"/>
      <c r="PVQ77" s="615"/>
      <c r="PVR77" s="615"/>
      <c r="PVS77" s="615"/>
      <c r="PVT77" s="1420"/>
      <c r="PVU77" s="1420"/>
      <c r="PVV77" s="1420"/>
      <c r="PVW77" s="868"/>
      <c r="PVX77" s="615"/>
      <c r="PVY77" s="615"/>
      <c r="PVZ77" s="615"/>
      <c r="PWA77" s="869"/>
      <c r="PWB77" s="615"/>
      <c r="PWC77" s="615"/>
      <c r="PWD77" s="615"/>
      <c r="PWE77" s="615"/>
      <c r="PWF77" s="615"/>
      <c r="PWG77" s="615"/>
      <c r="PWH77" s="615"/>
      <c r="PWI77" s="615"/>
      <c r="PWJ77" s="615"/>
      <c r="PWK77" s="1420"/>
      <c r="PWL77" s="1420"/>
      <c r="PWM77" s="1420"/>
      <c r="PWN77" s="868"/>
      <c r="PWO77" s="615"/>
      <c r="PWP77" s="615"/>
      <c r="PWQ77" s="615"/>
      <c r="PWR77" s="869"/>
      <c r="PWS77" s="615"/>
      <c r="PWT77" s="615"/>
      <c r="PWU77" s="615"/>
      <c r="PWV77" s="615"/>
      <c r="PWW77" s="615"/>
      <c r="PWX77" s="615"/>
      <c r="PWY77" s="615"/>
      <c r="PWZ77" s="615"/>
      <c r="PXA77" s="615"/>
      <c r="PXB77" s="1420"/>
      <c r="PXC77" s="1420"/>
      <c r="PXD77" s="1420"/>
      <c r="PXE77" s="868"/>
      <c r="PXF77" s="615"/>
      <c r="PXG77" s="615"/>
      <c r="PXH77" s="615"/>
      <c r="PXI77" s="869"/>
      <c r="PXJ77" s="615"/>
      <c r="PXK77" s="615"/>
      <c r="PXL77" s="615"/>
      <c r="PXM77" s="615"/>
      <c r="PXN77" s="615"/>
      <c r="PXO77" s="615"/>
      <c r="PXP77" s="615"/>
      <c r="PXQ77" s="615"/>
      <c r="PXR77" s="615"/>
      <c r="PXS77" s="1420"/>
      <c r="PXT77" s="1420"/>
      <c r="PXU77" s="1420"/>
      <c r="PXV77" s="868"/>
      <c r="PXW77" s="615"/>
      <c r="PXX77" s="615"/>
      <c r="PXY77" s="615"/>
      <c r="PXZ77" s="869"/>
      <c r="PYA77" s="615"/>
      <c r="PYB77" s="615"/>
      <c r="PYC77" s="615"/>
      <c r="PYD77" s="615"/>
      <c r="PYE77" s="615"/>
      <c r="PYF77" s="615"/>
      <c r="PYG77" s="615"/>
      <c r="PYH77" s="615"/>
      <c r="PYI77" s="615"/>
      <c r="PYJ77" s="1420"/>
      <c r="PYK77" s="1420"/>
      <c r="PYL77" s="1420"/>
      <c r="PYM77" s="868"/>
      <c r="PYN77" s="615"/>
      <c r="PYO77" s="615"/>
      <c r="PYP77" s="615"/>
      <c r="PYQ77" s="869"/>
      <c r="PYR77" s="615"/>
      <c r="PYS77" s="615"/>
      <c r="PYT77" s="615"/>
      <c r="PYU77" s="615"/>
      <c r="PYV77" s="615"/>
      <c r="PYW77" s="615"/>
      <c r="PYX77" s="615"/>
      <c r="PYY77" s="615"/>
      <c r="PYZ77" s="615"/>
      <c r="PZA77" s="1420"/>
      <c r="PZB77" s="1420"/>
      <c r="PZC77" s="1420"/>
      <c r="PZD77" s="868"/>
      <c r="PZE77" s="615"/>
      <c r="PZF77" s="615"/>
      <c r="PZG77" s="615"/>
      <c r="PZH77" s="869"/>
      <c r="PZI77" s="615"/>
      <c r="PZJ77" s="615"/>
      <c r="PZK77" s="615"/>
      <c r="PZL77" s="615"/>
      <c r="PZM77" s="615"/>
      <c r="PZN77" s="615"/>
      <c r="PZO77" s="615"/>
      <c r="PZP77" s="615"/>
      <c r="PZQ77" s="615"/>
      <c r="PZR77" s="1420"/>
      <c r="PZS77" s="1420"/>
      <c r="PZT77" s="1420"/>
      <c r="PZU77" s="868"/>
      <c r="PZV77" s="615"/>
      <c r="PZW77" s="615"/>
      <c r="PZX77" s="615"/>
      <c r="PZY77" s="869"/>
      <c r="PZZ77" s="615"/>
      <c r="QAA77" s="615"/>
      <c r="QAB77" s="615"/>
      <c r="QAC77" s="615"/>
      <c r="QAD77" s="615"/>
      <c r="QAE77" s="615"/>
      <c r="QAF77" s="615"/>
      <c r="QAG77" s="615"/>
      <c r="QAH77" s="615"/>
      <c r="QAI77" s="1420"/>
      <c r="QAJ77" s="1420"/>
      <c r="QAK77" s="1420"/>
      <c r="QAL77" s="868"/>
      <c r="QAM77" s="615"/>
      <c r="QAN77" s="615"/>
      <c r="QAO77" s="615"/>
      <c r="QAP77" s="869"/>
      <c r="QAQ77" s="615"/>
      <c r="QAR77" s="615"/>
      <c r="QAS77" s="615"/>
      <c r="QAT77" s="615"/>
      <c r="QAU77" s="615"/>
      <c r="QAV77" s="615"/>
      <c r="QAW77" s="615"/>
      <c r="QAX77" s="615"/>
      <c r="QAY77" s="615"/>
      <c r="QAZ77" s="1420"/>
      <c r="QBA77" s="1420"/>
      <c r="QBB77" s="1420"/>
      <c r="QBC77" s="868"/>
      <c r="QBD77" s="615"/>
      <c r="QBE77" s="615"/>
      <c r="QBF77" s="615"/>
      <c r="QBG77" s="869"/>
      <c r="QBH77" s="615"/>
      <c r="QBI77" s="615"/>
      <c r="QBJ77" s="615"/>
      <c r="QBK77" s="615"/>
      <c r="QBL77" s="615"/>
      <c r="QBM77" s="615"/>
      <c r="QBN77" s="615"/>
      <c r="QBO77" s="615"/>
      <c r="QBP77" s="615"/>
      <c r="QBQ77" s="1420"/>
      <c r="QBR77" s="1420"/>
      <c r="QBS77" s="1420"/>
      <c r="QBT77" s="868"/>
      <c r="QBU77" s="615"/>
      <c r="QBV77" s="615"/>
      <c r="QBW77" s="615"/>
      <c r="QBX77" s="869"/>
      <c r="QBY77" s="615"/>
      <c r="QBZ77" s="615"/>
      <c r="QCA77" s="615"/>
      <c r="QCB77" s="615"/>
      <c r="QCC77" s="615"/>
      <c r="QCD77" s="615"/>
      <c r="QCE77" s="615"/>
      <c r="QCF77" s="615"/>
      <c r="QCG77" s="615"/>
      <c r="QCH77" s="1420"/>
      <c r="QCI77" s="1420"/>
      <c r="QCJ77" s="1420"/>
      <c r="QCK77" s="868"/>
      <c r="QCL77" s="615"/>
      <c r="QCM77" s="615"/>
      <c r="QCN77" s="615"/>
      <c r="QCO77" s="869"/>
      <c r="QCP77" s="615"/>
      <c r="QCQ77" s="615"/>
      <c r="QCR77" s="615"/>
      <c r="QCS77" s="615"/>
      <c r="QCT77" s="615"/>
      <c r="QCU77" s="615"/>
      <c r="QCV77" s="615"/>
      <c r="QCW77" s="615"/>
      <c r="QCX77" s="615"/>
      <c r="QCY77" s="1420"/>
      <c r="QCZ77" s="1420"/>
      <c r="QDA77" s="1420"/>
      <c r="QDB77" s="868"/>
      <c r="QDC77" s="615"/>
      <c r="QDD77" s="615"/>
      <c r="QDE77" s="615"/>
      <c r="QDF77" s="869"/>
      <c r="QDG77" s="615"/>
      <c r="QDH77" s="615"/>
      <c r="QDI77" s="615"/>
      <c r="QDJ77" s="615"/>
      <c r="QDK77" s="615"/>
      <c r="QDL77" s="615"/>
      <c r="QDM77" s="615"/>
      <c r="QDN77" s="615"/>
      <c r="QDO77" s="615"/>
      <c r="QDP77" s="1420"/>
      <c r="QDQ77" s="1420"/>
      <c r="QDR77" s="1420"/>
      <c r="QDS77" s="868"/>
      <c r="QDT77" s="615"/>
      <c r="QDU77" s="615"/>
      <c r="QDV77" s="615"/>
      <c r="QDW77" s="869"/>
      <c r="QDX77" s="615"/>
      <c r="QDY77" s="615"/>
      <c r="QDZ77" s="615"/>
      <c r="QEA77" s="615"/>
      <c r="QEB77" s="615"/>
      <c r="QEC77" s="615"/>
      <c r="QED77" s="615"/>
      <c r="QEE77" s="615"/>
      <c r="QEF77" s="615"/>
      <c r="QEG77" s="1420"/>
      <c r="QEH77" s="1420"/>
      <c r="QEI77" s="1420"/>
      <c r="QEJ77" s="868"/>
      <c r="QEK77" s="615"/>
      <c r="QEL77" s="615"/>
      <c r="QEM77" s="615"/>
      <c r="QEN77" s="869"/>
      <c r="QEO77" s="615"/>
      <c r="QEP77" s="615"/>
      <c r="QEQ77" s="615"/>
      <c r="QER77" s="615"/>
      <c r="QES77" s="615"/>
      <c r="QET77" s="615"/>
      <c r="QEU77" s="615"/>
      <c r="QEV77" s="615"/>
      <c r="QEW77" s="615"/>
      <c r="QEX77" s="1420"/>
      <c r="QEY77" s="1420"/>
      <c r="QEZ77" s="1420"/>
      <c r="QFA77" s="868"/>
      <c r="QFB77" s="615"/>
      <c r="QFC77" s="615"/>
      <c r="QFD77" s="615"/>
      <c r="QFE77" s="869"/>
      <c r="QFF77" s="615"/>
      <c r="QFG77" s="615"/>
      <c r="QFH77" s="615"/>
      <c r="QFI77" s="615"/>
      <c r="QFJ77" s="615"/>
      <c r="QFK77" s="615"/>
      <c r="QFL77" s="615"/>
      <c r="QFM77" s="615"/>
      <c r="QFN77" s="615"/>
      <c r="QFO77" s="1420"/>
      <c r="QFP77" s="1420"/>
      <c r="QFQ77" s="1420"/>
      <c r="QFR77" s="868"/>
      <c r="QFS77" s="615"/>
      <c r="QFT77" s="615"/>
      <c r="QFU77" s="615"/>
      <c r="QFV77" s="869"/>
      <c r="QFW77" s="615"/>
      <c r="QFX77" s="615"/>
      <c r="QFY77" s="615"/>
      <c r="QFZ77" s="615"/>
      <c r="QGA77" s="615"/>
      <c r="QGB77" s="615"/>
      <c r="QGC77" s="615"/>
      <c r="QGD77" s="615"/>
      <c r="QGE77" s="615"/>
      <c r="QGF77" s="1420"/>
      <c r="QGG77" s="1420"/>
      <c r="QGH77" s="1420"/>
      <c r="QGI77" s="868"/>
      <c r="QGJ77" s="615"/>
      <c r="QGK77" s="615"/>
      <c r="QGL77" s="615"/>
      <c r="QGM77" s="869"/>
      <c r="QGN77" s="615"/>
      <c r="QGO77" s="615"/>
      <c r="QGP77" s="615"/>
      <c r="QGQ77" s="615"/>
      <c r="QGR77" s="615"/>
      <c r="QGS77" s="615"/>
      <c r="QGT77" s="615"/>
      <c r="QGU77" s="615"/>
      <c r="QGV77" s="615"/>
      <c r="QGW77" s="1420"/>
      <c r="QGX77" s="1420"/>
      <c r="QGY77" s="1420"/>
      <c r="QGZ77" s="868"/>
      <c r="QHA77" s="615"/>
      <c r="QHB77" s="615"/>
      <c r="QHC77" s="615"/>
      <c r="QHD77" s="869"/>
      <c r="QHE77" s="615"/>
      <c r="QHF77" s="615"/>
      <c r="QHG77" s="615"/>
      <c r="QHH77" s="615"/>
      <c r="QHI77" s="615"/>
      <c r="QHJ77" s="615"/>
      <c r="QHK77" s="615"/>
      <c r="QHL77" s="615"/>
      <c r="QHM77" s="615"/>
      <c r="QHN77" s="1420"/>
      <c r="QHO77" s="1420"/>
      <c r="QHP77" s="1420"/>
      <c r="QHQ77" s="868"/>
      <c r="QHR77" s="615"/>
      <c r="QHS77" s="615"/>
      <c r="QHT77" s="615"/>
      <c r="QHU77" s="869"/>
      <c r="QHV77" s="615"/>
      <c r="QHW77" s="615"/>
      <c r="QHX77" s="615"/>
      <c r="QHY77" s="615"/>
      <c r="QHZ77" s="615"/>
      <c r="QIA77" s="615"/>
      <c r="QIB77" s="615"/>
      <c r="QIC77" s="615"/>
      <c r="QID77" s="615"/>
      <c r="QIE77" s="1420"/>
      <c r="QIF77" s="1420"/>
      <c r="QIG77" s="1420"/>
      <c r="QIH77" s="868"/>
      <c r="QII77" s="615"/>
      <c r="QIJ77" s="615"/>
      <c r="QIK77" s="615"/>
      <c r="QIL77" s="869"/>
      <c r="QIM77" s="615"/>
      <c r="QIN77" s="615"/>
      <c r="QIO77" s="615"/>
      <c r="QIP77" s="615"/>
      <c r="QIQ77" s="615"/>
      <c r="QIR77" s="615"/>
      <c r="QIS77" s="615"/>
      <c r="QIT77" s="615"/>
      <c r="QIU77" s="615"/>
      <c r="QIV77" s="1420"/>
      <c r="QIW77" s="1420"/>
      <c r="QIX77" s="1420"/>
      <c r="QIY77" s="868"/>
      <c r="QIZ77" s="615"/>
      <c r="QJA77" s="615"/>
      <c r="QJB77" s="615"/>
      <c r="QJC77" s="869"/>
      <c r="QJD77" s="615"/>
      <c r="QJE77" s="615"/>
      <c r="QJF77" s="615"/>
      <c r="QJG77" s="615"/>
      <c r="QJH77" s="615"/>
      <c r="QJI77" s="615"/>
      <c r="QJJ77" s="615"/>
      <c r="QJK77" s="615"/>
      <c r="QJL77" s="615"/>
      <c r="QJM77" s="1420"/>
      <c r="QJN77" s="1420"/>
      <c r="QJO77" s="1420"/>
      <c r="QJP77" s="868"/>
      <c r="QJQ77" s="615"/>
      <c r="QJR77" s="615"/>
      <c r="QJS77" s="615"/>
      <c r="QJT77" s="869"/>
      <c r="QJU77" s="615"/>
      <c r="QJV77" s="615"/>
      <c r="QJW77" s="615"/>
      <c r="QJX77" s="615"/>
      <c r="QJY77" s="615"/>
      <c r="QJZ77" s="615"/>
      <c r="QKA77" s="615"/>
      <c r="QKB77" s="615"/>
      <c r="QKC77" s="615"/>
      <c r="QKD77" s="1420"/>
      <c r="QKE77" s="1420"/>
      <c r="QKF77" s="1420"/>
      <c r="QKG77" s="868"/>
      <c r="QKH77" s="615"/>
      <c r="QKI77" s="615"/>
      <c r="QKJ77" s="615"/>
      <c r="QKK77" s="869"/>
      <c r="QKL77" s="615"/>
      <c r="QKM77" s="615"/>
      <c r="QKN77" s="615"/>
      <c r="QKO77" s="615"/>
      <c r="QKP77" s="615"/>
      <c r="QKQ77" s="615"/>
      <c r="QKR77" s="615"/>
      <c r="QKS77" s="615"/>
      <c r="QKT77" s="615"/>
      <c r="QKU77" s="1420"/>
      <c r="QKV77" s="1420"/>
      <c r="QKW77" s="1420"/>
      <c r="QKX77" s="868"/>
      <c r="QKY77" s="615"/>
      <c r="QKZ77" s="615"/>
      <c r="QLA77" s="615"/>
      <c r="QLB77" s="869"/>
      <c r="QLC77" s="615"/>
      <c r="QLD77" s="615"/>
      <c r="QLE77" s="615"/>
      <c r="QLF77" s="615"/>
      <c r="QLG77" s="615"/>
      <c r="QLH77" s="615"/>
      <c r="QLI77" s="615"/>
      <c r="QLJ77" s="615"/>
      <c r="QLK77" s="615"/>
      <c r="QLL77" s="1420"/>
      <c r="QLM77" s="1420"/>
      <c r="QLN77" s="1420"/>
      <c r="QLO77" s="868"/>
      <c r="QLP77" s="615"/>
      <c r="QLQ77" s="615"/>
      <c r="QLR77" s="615"/>
      <c r="QLS77" s="869"/>
      <c r="QLT77" s="615"/>
      <c r="QLU77" s="615"/>
      <c r="QLV77" s="615"/>
      <c r="QLW77" s="615"/>
      <c r="QLX77" s="615"/>
      <c r="QLY77" s="615"/>
      <c r="QLZ77" s="615"/>
      <c r="QMA77" s="615"/>
      <c r="QMB77" s="615"/>
      <c r="QMC77" s="1420"/>
      <c r="QMD77" s="1420"/>
      <c r="QME77" s="1420"/>
      <c r="QMF77" s="868"/>
      <c r="QMG77" s="615"/>
      <c r="QMH77" s="615"/>
      <c r="QMI77" s="615"/>
      <c r="QMJ77" s="869"/>
      <c r="QMK77" s="615"/>
      <c r="QML77" s="615"/>
      <c r="QMM77" s="615"/>
      <c r="QMN77" s="615"/>
      <c r="QMO77" s="615"/>
      <c r="QMP77" s="615"/>
      <c r="QMQ77" s="615"/>
      <c r="QMR77" s="615"/>
      <c r="QMS77" s="615"/>
      <c r="QMT77" s="1420"/>
      <c r="QMU77" s="1420"/>
      <c r="QMV77" s="1420"/>
      <c r="QMW77" s="868"/>
      <c r="QMX77" s="615"/>
      <c r="QMY77" s="615"/>
      <c r="QMZ77" s="615"/>
      <c r="QNA77" s="869"/>
      <c r="QNB77" s="615"/>
      <c r="QNC77" s="615"/>
      <c r="QND77" s="615"/>
      <c r="QNE77" s="615"/>
      <c r="QNF77" s="615"/>
      <c r="QNG77" s="615"/>
      <c r="QNH77" s="615"/>
      <c r="QNI77" s="615"/>
      <c r="QNJ77" s="615"/>
      <c r="QNK77" s="1420"/>
      <c r="QNL77" s="1420"/>
      <c r="QNM77" s="1420"/>
      <c r="QNN77" s="868"/>
      <c r="QNO77" s="615"/>
      <c r="QNP77" s="615"/>
      <c r="QNQ77" s="615"/>
      <c r="QNR77" s="869"/>
      <c r="QNS77" s="615"/>
      <c r="QNT77" s="615"/>
      <c r="QNU77" s="615"/>
      <c r="QNV77" s="615"/>
      <c r="QNW77" s="615"/>
      <c r="QNX77" s="615"/>
      <c r="QNY77" s="615"/>
      <c r="QNZ77" s="615"/>
      <c r="QOA77" s="615"/>
      <c r="QOB77" s="1420"/>
      <c r="QOC77" s="1420"/>
      <c r="QOD77" s="1420"/>
      <c r="QOE77" s="868"/>
      <c r="QOF77" s="615"/>
      <c r="QOG77" s="615"/>
      <c r="QOH77" s="615"/>
      <c r="QOI77" s="869"/>
      <c r="QOJ77" s="615"/>
      <c r="QOK77" s="615"/>
      <c r="QOL77" s="615"/>
      <c r="QOM77" s="615"/>
      <c r="QON77" s="615"/>
      <c r="QOO77" s="615"/>
      <c r="QOP77" s="615"/>
      <c r="QOQ77" s="615"/>
      <c r="QOR77" s="615"/>
      <c r="QOS77" s="1420"/>
      <c r="QOT77" s="1420"/>
      <c r="QOU77" s="1420"/>
      <c r="QOV77" s="868"/>
      <c r="QOW77" s="615"/>
      <c r="QOX77" s="615"/>
      <c r="QOY77" s="615"/>
      <c r="QOZ77" s="869"/>
      <c r="QPA77" s="615"/>
      <c r="QPB77" s="615"/>
      <c r="QPC77" s="615"/>
      <c r="QPD77" s="615"/>
      <c r="QPE77" s="615"/>
      <c r="QPF77" s="615"/>
      <c r="QPG77" s="615"/>
      <c r="QPH77" s="615"/>
      <c r="QPI77" s="615"/>
      <c r="QPJ77" s="1420"/>
      <c r="QPK77" s="1420"/>
      <c r="QPL77" s="1420"/>
      <c r="QPM77" s="868"/>
      <c r="QPN77" s="615"/>
      <c r="QPO77" s="615"/>
      <c r="QPP77" s="615"/>
      <c r="QPQ77" s="869"/>
      <c r="QPR77" s="615"/>
      <c r="QPS77" s="615"/>
      <c r="QPT77" s="615"/>
      <c r="QPU77" s="615"/>
      <c r="QPV77" s="615"/>
      <c r="QPW77" s="615"/>
      <c r="QPX77" s="615"/>
      <c r="QPY77" s="615"/>
      <c r="QPZ77" s="615"/>
      <c r="QQA77" s="1420"/>
      <c r="QQB77" s="1420"/>
      <c r="QQC77" s="1420"/>
      <c r="QQD77" s="868"/>
      <c r="QQE77" s="615"/>
      <c r="QQF77" s="615"/>
      <c r="QQG77" s="615"/>
      <c r="QQH77" s="869"/>
      <c r="QQI77" s="615"/>
      <c r="QQJ77" s="615"/>
      <c r="QQK77" s="615"/>
      <c r="QQL77" s="615"/>
      <c r="QQM77" s="615"/>
      <c r="QQN77" s="615"/>
      <c r="QQO77" s="615"/>
      <c r="QQP77" s="615"/>
      <c r="QQQ77" s="615"/>
      <c r="QQR77" s="1420"/>
      <c r="QQS77" s="1420"/>
      <c r="QQT77" s="1420"/>
      <c r="QQU77" s="868"/>
      <c r="QQV77" s="615"/>
      <c r="QQW77" s="615"/>
      <c r="QQX77" s="615"/>
      <c r="QQY77" s="869"/>
      <c r="QQZ77" s="615"/>
      <c r="QRA77" s="615"/>
      <c r="QRB77" s="615"/>
      <c r="QRC77" s="615"/>
      <c r="QRD77" s="615"/>
      <c r="QRE77" s="615"/>
      <c r="QRF77" s="615"/>
      <c r="QRG77" s="615"/>
      <c r="QRH77" s="615"/>
      <c r="QRI77" s="1420"/>
      <c r="QRJ77" s="1420"/>
      <c r="QRK77" s="1420"/>
      <c r="QRL77" s="868"/>
      <c r="QRM77" s="615"/>
      <c r="QRN77" s="615"/>
      <c r="QRO77" s="615"/>
      <c r="QRP77" s="869"/>
      <c r="QRQ77" s="615"/>
      <c r="QRR77" s="615"/>
      <c r="QRS77" s="615"/>
      <c r="QRT77" s="615"/>
      <c r="QRU77" s="615"/>
      <c r="QRV77" s="615"/>
      <c r="QRW77" s="615"/>
      <c r="QRX77" s="615"/>
      <c r="QRY77" s="615"/>
      <c r="QRZ77" s="1420"/>
      <c r="QSA77" s="1420"/>
      <c r="QSB77" s="1420"/>
      <c r="QSC77" s="868"/>
      <c r="QSD77" s="615"/>
      <c r="QSE77" s="615"/>
      <c r="QSF77" s="615"/>
      <c r="QSG77" s="869"/>
      <c r="QSH77" s="615"/>
      <c r="QSI77" s="615"/>
      <c r="QSJ77" s="615"/>
      <c r="QSK77" s="615"/>
      <c r="QSL77" s="615"/>
      <c r="QSM77" s="615"/>
      <c r="QSN77" s="615"/>
      <c r="QSO77" s="615"/>
      <c r="QSP77" s="615"/>
      <c r="QSQ77" s="1420"/>
      <c r="QSR77" s="1420"/>
      <c r="QSS77" s="1420"/>
      <c r="QST77" s="868"/>
      <c r="QSU77" s="615"/>
      <c r="QSV77" s="615"/>
      <c r="QSW77" s="615"/>
      <c r="QSX77" s="869"/>
      <c r="QSY77" s="615"/>
      <c r="QSZ77" s="615"/>
      <c r="QTA77" s="615"/>
      <c r="QTB77" s="615"/>
      <c r="QTC77" s="615"/>
      <c r="QTD77" s="615"/>
      <c r="QTE77" s="615"/>
      <c r="QTF77" s="615"/>
      <c r="QTG77" s="615"/>
      <c r="QTH77" s="1420"/>
      <c r="QTI77" s="1420"/>
      <c r="QTJ77" s="1420"/>
      <c r="QTK77" s="868"/>
      <c r="QTL77" s="615"/>
      <c r="QTM77" s="615"/>
      <c r="QTN77" s="615"/>
      <c r="QTO77" s="869"/>
      <c r="QTP77" s="615"/>
      <c r="QTQ77" s="615"/>
      <c r="QTR77" s="615"/>
      <c r="QTS77" s="615"/>
      <c r="QTT77" s="615"/>
      <c r="QTU77" s="615"/>
      <c r="QTV77" s="615"/>
      <c r="QTW77" s="615"/>
      <c r="QTX77" s="615"/>
      <c r="QTY77" s="1420"/>
      <c r="QTZ77" s="1420"/>
      <c r="QUA77" s="1420"/>
      <c r="QUB77" s="868"/>
      <c r="QUC77" s="615"/>
      <c r="QUD77" s="615"/>
      <c r="QUE77" s="615"/>
      <c r="QUF77" s="869"/>
      <c r="QUG77" s="615"/>
      <c r="QUH77" s="615"/>
      <c r="QUI77" s="615"/>
      <c r="QUJ77" s="615"/>
      <c r="QUK77" s="615"/>
      <c r="QUL77" s="615"/>
      <c r="QUM77" s="615"/>
      <c r="QUN77" s="615"/>
      <c r="QUO77" s="615"/>
      <c r="QUP77" s="1420"/>
      <c r="QUQ77" s="1420"/>
      <c r="QUR77" s="1420"/>
      <c r="QUS77" s="868"/>
      <c r="QUT77" s="615"/>
      <c r="QUU77" s="615"/>
      <c r="QUV77" s="615"/>
      <c r="QUW77" s="869"/>
      <c r="QUX77" s="615"/>
      <c r="QUY77" s="615"/>
      <c r="QUZ77" s="615"/>
      <c r="QVA77" s="615"/>
      <c r="QVB77" s="615"/>
      <c r="QVC77" s="615"/>
      <c r="QVD77" s="615"/>
      <c r="QVE77" s="615"/>
      <c r="QVF77" s="615"/>
      <c r="QVG77" s="1420"/>
      <c r="QVH77" s="1420"/>
      <c r="QVI77" s="1420"/>
      <c r="QVJ77" s="868"/>
      <c r="QVK77" s="615"/>
      <c r="QVL77" s="615"/>
      <c r="QVM77" s="615"/>
      <c r="QVN77" s="869"/>
      <c r="QVO77" s="615"/>
      <c r="QVP77" s="615"/>
      <c r="QVQ77" s="615"/>
      <c r="QVR77" s="615"/>
      <c r="QVS77" s="615"/>
      <c r="QVT77" s="615"/>
      <c r="QVU77" s="615"/>
      <c r="QVV77" s="615"/>
      <c r="QVW77" s="615"/>
      <c r="QVX77" s="1420"/>
      <c r="QVY77" s="1420"/>
      <c r="QVZ77" s="1420"/>
      <c r="QWA77" s="868"/>
      <c r="QWB77" s="615"/>
      <c r="QWC77" s="615"/>
      <c r="QWD77" s="615"/>
      <c r="QWE77" s="869"/>
      <c r="QWF77" s="615"/>
      <c r="QWG77" s="615"/>
      <c r="QWH77" s="615"/>
      <c r="QWI77" s="615"/>
      <c r="QWJ77" s="615"/>
      <c r="QWK77" s="615"/>
      <c r="QWL77" s="615"/>
      <c r="QWM77" s="615"/>
      <c r="QWN77" s="615"/>
      <c r="QWO77" s="1420"/>
      <c r="QWP77" s="1420"/>
      <c r="QWQ77" s="1420"/>
      <c r="QWR77" s="868"/>
      <c r="QWS77" s="615"/>
      <c r="QWT77" s="615"/>
      <c r="QWU77" s="615"/>
      <c r="QWV77" s="869"/>
      <c r="QWW77" s="615"/>
      <c r="QWX77" s="615"/>
      <c r="QWY77" s="615"/>
      <c r="QWZ77" s="615"/>
      <c r="QXA77" s="615"/>
      <c r="QXB77" s="615"/>
      <c r="QXC77" s="615"/>
      <c r="QXD77" s="615"/>
      <c r="QXE77" s="615"/>
      <c r="QXF77" s="1420"/>
      <c r="QXG77" s="1420"/>
      <c r="QXH77" s="1420"/>
      <c r="QXI77" s="868"/>
      <c r="QXJ77" s="615"/>
      <c r="QXK77" s="615"/>
      <c r="QXL77" s="615"/>
      <c r="QXM77" s="869"/>
      <c r="QXN77" s="615"/>
      <c r="QXO77" s="615"/>
      <c r="QXP77" s="615"/>
      <c r="QXQ77" s="615"/>
      <c r="QXR77" s="615"/>
      <c r="QXS77" s="615"/>
      <c r="QXT77" s="615"/>
      <c r="QXU77" s="615"/>
      <c r="QXV77" s="615"/>
      <c r="QXW77" s="1420"/>
      <c r="QXX77" s="1420"/>
      <c r="QXY77" s="1420"/>
      <c r="QXZ77" s="868"/>
      <c r="QYA77" s="615"/>
      <c r="QYB77" s="615"/>
      <c r="QYC77" s="615"/>
      <c r="QYD77" s="869"/>
      <c r="QYE77" s="615"/>
      <c r="QYF77" s="615"/>
      <c r="QYG77" s="615"/>
      <c r="QYH77" s="615"/>
      <c r="QYI77" s="615"/>
      <c r="QYJ77" s="615"/>
      <c r="QYK77" s="615"/>
      <c r="QYL77" s="615"/>
      <c r="QYM77" s="615"/>
      <c r="QYN77" s="1420"/>
      <c r="QYO77" s="1420"/>
      <c r="QYP77" s="1420"/>
      <c r="QYQ77" s="868"/>
      <c r="QYR77" s="615"/>
      <c r="QYS77" s="615"/>
      <c r="QYT77" s="615"/>
      <c r="QYU77" s="869"/>
      <c r="QYV77" s="615"/>
      <c r="QYW77" s="615"/>
      <c r="QYX77" s="615"/>
      <c r="QYY77" s="615"/>
      <c r="QYZ77" s="615"/>
      <c r="QZA77" s="615"/>
      <c r="QZB77" s="615"/>
      <c r="QZC77" s="615"/>
      <c r="QZD77" s="615"/>
      <c r="QZE77" s="1420"/>
      <c r="QZF77" s="1420"/>
      <c r="QZG77" s="1420"/>
      <c r="QZH77" s="868"/>
      <c r="QZI77" s="615"/>
      <c r="QZJ77" s="615"/>
      <c r="QZK77" s="615"/>
      <c r="QZL77" s="869"/>
      <c r="QZM77" s="615"/>
      <c r="QZN77" s="615"/>
      <c r="QZO77" s="615"/>
      <c r="QZP77" s="615"/>
      <c r="QZQ77" s="615"/>
      <c r="QZR77" s="615"/>
      <c r="QZS77" s="615"/>
      <c r="QZT77" s="615"/>
      <c r="QZU77" s="615"/>
      <c r="QZV77" s="1420"/>
      <c r="QZW77" s="1420"/>
      <c r="QZX77" s="1420"/>
      <c r="QZY77" s="868"/>
      <c r="QZZ77" s="615"/>
      <c r="RAA77" s="615"/>
      <c r="RAB77" s="615"/>
      <c r="RAC77" s="869"/>
      <c r="RAD77" s="615"/>
      <c r="RAE77" s="615"/>
      <c r="RAF77" s="615"/>
      <c r="RAG77" s="615"/>
      <c r="RAH77" s="615"/>
      <c r="RAI77" s="615"/>
      <c r="RAJ77" s="615"/>
      <c r="RAK77" s="615"/>
      <c r="RAL77" s="615"/>
      <c r="RAM77" s="1420"/>
      <c r="RAN77" s="1420"/>
      <c r="RAO77" s="1420"/>
      <c r="RAP77" s="868"/>
      <c r="RAQ77" s="615"/>
      <c r="RAR77" s="615"/>
      <c r="RAS77" s="615"/>
      <c r="RAT77" s="869"/>
      <c r="RAU77" s="615"/>
      <c r="RAV77" s="615"/>
      <c r="RAW77" s="615"/>
      <c r="RAX77" s="615"/>
      <c r="RAY77" s="615"/>
      <c r="RAZ77" s="615"/>
      <c r="RBA77" s="615"/>
      <c r="RBB77" s="615"/>
      <c r="RBC77" s="615"/>
      <c r="RBD77" s="1420"/>
      <c r="RBE77" s="1420"/>
      <c r="RBF77" s="1420"/>
      <c r="RBG77" s="868"/>
      <c r="RBH77" s="615"/>
      <c r="RBI77" s="615"/>
      <c r="RBJ77" s="615"/>
      <c r="RBK77" s="869"/>
      <c r="RBL77" s="615"/>
      <c r="RBM77" s="615"/>
      <c r="RBN77" s="615"/>
      <c r="RBO77" s="615"/>
      <c r="RBP77" s="615"/>
      <c r="RBQ77" s="615"/>
      <c r="RBR77" s="615"/>
      <c r="RBS77" s="615"/>
      <c r="RBT77" s="615"/>
      <c r="RBU77" s="1420"/>
      <c r="RBV77" s="1420"/>
      <c r="RBW77" s="1420"/>
      <c r="RBX77" s="868"/>
      <c r="RBY77" s="615"/>
      <c r="RBZ77" s="615"/>
      <c r="RCA77" s="615"/>
      <c r="RCB77" s="869"/>
      <c r="RCC77" s="615"/>
      <c r="RCD77" s="615"/>
      <c r="RCE77" s="615"/>
      <c r="RCF77" s="615"/>
      <c r="RCG77" s="615"/>
      <c r="RCH77" s="615"/>
      <c r="RCI77" s="615"/>
      <c r="RCJ77" s="615"/>
      <c r="RCK77" s="615"/>
      <c r="RCL77" s="1420"/>
      <c r="RCM77" s="1420"/>
      <c r="RCN77" s="1420"/>
      <c r="RCO77" s="868"/>
      <c r="RCP77" s="615"/>
      <c r="RCQ77" s="615"/>
      <c r="RCR77" s="615"/>
      <c r="RCS77" s="869"/>
      <c r="RCT77" s="615"/>
      <c r="RCU77" s="615"/>
      <c r="RCV77" s="615"/>
      <c r="RCW77" s="615"/>
      <c r="RCX77" s="615"/>
      <c r="RCY77" s="615"/>
      <c r="RCZ77" s="615"/>
      <c r="RDA77" s="615"/>
      <c r="RDB77" s="615"/>
      <c r="RDC77" s="1420"/>
      <c r="RDD77" s="1420"/>
      <c r="RDE77" s="1420"/>
      <c r="RDF77" s="868"/>
      <c r="RDG77" s="615"/>
      <c r="RDH77" s="615"/>
      <c r="RDI77" s="615"/>
      <c r="RDJ77" s="869"/>
      <c r="RDK77" s="615"/>
      <c r="RDL77" s="615"/>
      <c r="RDM77" s="615"/>
      <c r="RDN77" s="615"/>
      <c r="RDO77" s="615"/>
      <c r="RDP77" s="615"/>
      <c r="RDQ77" s="615"/>
      <c r="RDR77" s="615"/>
      <c r="RDS77" s="615"/>
      <c r="RDT77" s="1420"/>
      <c r="RDU77" s="1420"/>
      <c r="RDV77" s="1420"/>
      <c r="RDW77" s="868"/>
      <c r="RDX77" s="615"/>
      <c r="RDY77" s="615"/>
      <c r="RDZ77" s="615"/>
      <c r="REA77" s="869"/>
      <c r="REB77" s="615"/>
      <c r="REC77" s="615"/>
      <c r="RED77" s="615"/>
      <c r="REE77" s="615"/>
      <c r="REF77" s="615"/>
      <c r="REG77" s="615"/>
      <c r="REH77" s="615"/>
      <c r="REI77" s="615"/>
      <c r="REJ77" s="615"/>
      <c r="REK77" s="1420"/>
      <c r="REL77" s="1420"/>
      <c r="REM77" s="1420"/>
      <c r="REN77" s="868"/>
      <c r="REO77" s="615"/>
      <c r="REP77" s="615"/>
      <c r="REQ77" s="615"/>
      <c r="RER77" s="869"/>
      <c r="RES77" s="615"/>
      <c r="RET77" s="615"/>
      <c r="REU77" s="615"/>
      <c r="REV77" s="615"/>
      <c r="REW77" s="615"/>
      <c r="REX77" s="615"/>
      <c r="REY77" s="615"/>
      <c r="REZ77" s="615"/>
      <c r="RFA77" s="615"/>
      <c r="RFB77" s="1420"/>
      <c r="RFC77" s="1420"/>
      <c r="RFD77" s="1420"/>
      <c r="RFE77" s="868"/>
      <c r="RFF77" s="615"/>
      <c r="RFG77" s="615"/>
      <c r="RFH77" s="615"/>
      <c r="RFI77" s="869"/>
      <c r="RFJ77" s="615"/>
      <c r="RFK77" s="615"/>
      <c r="RFL77" s="615"/>
      <c r="RFM77" s="615"/>
      <c r="RFN77" s="615"/>
      <c r="RFO77" s="615"/>
      <c r="RFP77" s="615"/>
      <c r="RFQ77" s="615"/>
      <c r="RFR77" s="615"/>
      <c r="RFS77" s="1420"/>
      <c r="RFT77" s="1420"/>
      <c r="RFU77" s="1420"/>
      <c r="RFV77" s="868"/>
      <c r="RFW77" s="615"/>
      <c r="RFX77" s="615"/>
      <c r="RFY77" s="615"/>
      <c r="RFZ77" s="869"/>
      <c r="RGA77" s="615"/>
      <c r="RGB77" s="615"/>
      <c r="RGC77" s="615"/>
      <c r="RGD77" s="615"/>
      <c r="RGE77" s="615"/>
      <c r="RGF77" s="615"/>
      <c r="RGG77" s="615"/>
      <c r="RGH77" s="615"/>
      <c r="RGI77" s="615"/>
      <c r="RGJ77" s="1420"/>
      <c r="RGK77" s="1420"/>
      <c r="RGL77" s="1420"/>
      <c r="RGM77" s="868"/>
      <c r="RGN77" s="615"/>
      <c r="RGO77" s="615"/>
      <c r="RGP77" s="615"/>
      <c r="RGQ77" s="869"/>
      <c r="RGR77" s="615"/>
      <c r="RGS77" s="615"/>
      <c r="RGT77" s="615"/>
      <c r="RGU77" s="615"/>
      <c r="RGV77" s="615"/>
      <c r="RGW77" s="615"/>
      <c r="RGX77" s="615"/>
      <c r="RGY77" s="615"/>
      <c r="RGZ77" s="615"/>
      <c r="RHA77" s="1420"/>
      <c r="RHB77" s="1420"/>
      <c r="RHC77" s="1420"/>
      <c r="RHD77" s="868"/>
      <c r="RHE77" s="615"/>
      <c r="RHF77" s="615"/>
      <c r="RHG77" s="615"/>
      <c r="RHH77" s="869"/>
      <c r="RHI77" s="615"/>
      <c r="RHJ77" s="615"/>
      <c r="RHK77" s="615"/>
      <c r="RHL77" s="615"/>
      <c r="RHM77" s="615"/>
      <c r="RHN77" s="615"/>
      <c r="RHO77" s="615"/>
      <c r="RHP77" s="615"/>
      <c r="RHQ77" s="615"/>
      <c r="RHR77" s="1420"/>
      <c r="RHS77" s="1420"/>
      <c r="RHT77" s="1420"/>
      <c r="RHU77" s="868"/>
      <c r="RHV77" s="615"/>
      <c r="RHW77" s="615"/>
      <c r="RHX77" s="615"/>
      <c r="RHY77" s="869"/>
      <c r="RHZ77" s="615"/>
      <c r="RIA77" s="615"/>
      <c r="RIB77" s="615"/>
      <c r="RIC77" s="615"/>
      <c r="RID77" s="615"/>
      <c r="RIE77" s="615"/>
      <c r="RIF77" s="615"/>
      <c r="RIG77" s="615"/>
      <c r="RIH77" s="615"/>
      <c r="RII77" s="1420"/>
      <c r="RIJ77" s="1420"/>
      <c r="RIK77" s="1420"/>
      <c r="RIL77" s="868"/>
      <c r="RIM77" s="615"/>
      <c r="RIN77" s="615"/>
      <c r="RIO77" s="615"/>
      <c r="RIP77" s="869"/>
      <c r="RIQ77" s="615"/>
      <c r="RIR77" s="615"/>
      <c r="RIS77" s="615"/>
      <c r="RIT77" s="615"/>
      <c r="RIU77" s="615"/>
      <c r="RIV77" s="615"/>
      <c r="RIW77" s="615"/>
      <c r="RIX77" s="615"/>
      <c r="RIY77" s="615"/>
      <c r="RIZ77" s="1420"/>
      <c r="RJA77" s="1420"/>
      <c r="RJB77" s="1420"/>
      <c r="RJC77" s="868"/>
      <c r="RJD77" s="615"/>
      <c r="RJE77" s="615"/>
      <c r="RJF77" s="615"/>
      <c r="RJG77" s="869"/>
      <c r="RJH77" s="615"/>
      <c r="RJI77" s="615"/>
      <c r="RJJ77" s="615"/>
      <c r="RJK77" s="615"/>
      <c r="RJL77" s="615"/>
      <c r="RJM77" s="615"/>
      <c r="RJN77" s="615"/>
      <c r="RJO77" s="615"/>
      <c r="RJP77" s="615"/>
      <c r="RJQ77" s="1420"/>
      <c r="RJR77" s="1420"/>
      <c r="RJS77" s="1420"/>
      <c r="RJT77" s="868"/>
      <c r="RJU77" s="615"/>
      <c r="RJV77" s="615"/>
      <c r="RJW77" s="615"/>
      <c r="RJX77" s="869"/>
      <c r="RJY77" s="615"/>
      <c r="RJZ77" s="615"/>
      <c r="RKA77" s="615"/>
      <c r="RKB77" s="615"/>
      <c r="RKC77" s="615"/>
      <c r="RKD77" s="615"/>
      <c r="RKE77" s="615"/>
      <c r="RKF77" s="615"/>
      <c r="RKG77" s="615"/>
      <c r="RKH77" s="1420"/>
      <c r="RKI77" s="1420"/>
      <c r="RKJ77" s="1420"/>
      <c r="RKK77" s="868"/>
      <c r="RKL77" s="615"/>
      <c r="RKM77" s="615"/>
      <c r="RKN77" s="615"/>
      <c r="RKO77" s="869"/>
      <c r="RKP77" s="615"/>
      <c r="RKQ77" s="615"/>
      <c r="RKR77" s="615"/>
      <c r="RKS77" s="615"/>
      <c r="RKT77" s="615"/>
      <c r="RKU77" s="615"/>
      <c r="RKV77" s="615"/>
      <c r="RKW77" s="615"/>
      <c r="RKX77" s="615"/>
      <c r="RKY77" s="1420"/>
      <c r="RKZ77" s="1420"/>
      <c r="RLA77" s="1420"/>
      <c r="RLB77" s="868"/>
      <c r="RLC77" s="615"/>
      <c r="RLD77" s="615"/>
      <c r="RLE77" s="615"/>
      <c r="RLF77" s="869"/>
      <c r="RLG77" s="615"/>
      <c r="RLH77" s="615"/>
      <c r="RLI77" s="615"/>
      <c r="RLJ77" s="615"/>
      <c r="RLK77" s="615"/>
      <c r="RLL77" s="615"/>
      <c r="RLM77" s="615"/>
      <c r="RLN77" s="615"/>
      <c r="RLO77" s="615"/>
      <c r="RLP77" s="1420"/>
      <c r="RLQ77" s="1420"/>
      <c r="RLR77" s="1420"/>
      <c r="RLS77" s="868"/>
      <c r="RLT77" s="615"/>
      <c r="RLU77" s="615"/>
      <c r="RLV77" s="615"/>
      <c r="RLW77" s="869"/>
      <c r="RLX77" s="615"/>
      <c r="RLY77" s="615"/>
      <c r="RLZ77" s="615"/>
      <c r="RMA77" s="615"/>
      <c r="RMB77" s="615"/>
      <c r="RMC77" s="615"/>
      <c r="RMD77" s="615"/>
      <c r="RME77" s="615"/>
      <c r="RMF77" s="615"/>
      <c r="RMG77" s="1420"/>
      <c r="RMH77" s="1420"/>
      <c r="RMI77" s="1420"/>
      <c r="RMJ77" s="868"/>
      <c r="RMK77" s="615"/>
      <c r="RML77" s="615"/>
      <c r="RMM77" s="615"/>
      <c r="RMN77" s="869"/>
      <c r="RMO77" s="615"/>
      <c r="RMP77" s="615"/>
      <c r="RMQ77" s="615"/>
      <c r="RMR77" s="615"/>
      <c r="RMS77" s="615"/>
      <c r="RMT77" s="615"/>
      <c r="RMU77" s="615"/>
      <c r="RMV77" s="615"/>
      <c r="RMW77" s="615"/>
      <c r="RMX77" s="1420"/>
      <c r="RMY77" s="1420"/>
      <c r="RMZ77" s="1420"/>
      <c r="RNA77" s="868"/>
      <c r="RNB77" s="615"/>
      <c r="RNC77" s="615"/>
      <c r="RND77" s="615"/>
      <c r="RNE77" s="869"/>
      <c r="RNF77" s="615"/>
      <c r="RNG77" s="615"/>
      <c r="RNH77" s="615"/>
      <c r="RNI77" s="615"/>
      <c r="RNJ77" s="615"/>
      <c r="RNK77" s="615"/>
      <c r="RNL77" s="615"/>
      <c r="RNM77" s="615"/>
      <c r="RNN77" s="615"/>
      <c r="RNO77" s="1420"/>
      <c r="RNP77" s="1420"/>
      <c r="RNQ77" s="1420"/>
      <c r="RNR77" s="868"/>
      <c r="RNS77" s="615"/>
      <c r="RNT77" s="615"/>
      <c r="RNU77" s="615"/>
      <c r="RNV77" s="869"/>
      <c r="RNW77" s="615"/>
      <c r="RNX77" s="615"/>
      <c r="RNY77" s="615"/>
      <c r="RNZ77" s="615"/>
      <c r="ROA77" s="615"/>
      <c r="ROB77" s="615"/>
      <c r="ROC77" s="615"/>
      <c r="ROD77" s="615"/>
      <c r="ROE77" s="615"/>
      <c r="ROF77" s="1420"/>
      <c r="ROG77" s="1420"/>
      <c r="ROH77" s="1420"/>
      <c r="ROI77" s="868"/>
      <c r="ROJ77" s="615"/>
      <c r="ROK77" s="615"/>
      <c r="ROL77" s="615"/>
      <c r="ROM77" s="869"/>
      <c r="RON77" s="615"/>
      <c r="ROO77" s="615"/>
      <c r="ROP77" s="615"/>
      <c r="ROQ77" s="615"/>
      <c r="ROR77" s="615"/>
      <c r="ROS77" s="615"/>
      <c r="ROT77" s="615"/>
      <c r="ROU77" s="615"/>
      <c r="ROV77" s="615"/>
      <c r="ROW77" s="1420"/>
      <c r="ROX77" s="1420"/>
      <c r="ROY77" s="1420"/>
      <c r="ROZ77" s="868"/>
      <c r="RPA77" s="615"/>
      <c r="RPB77" s="615"/>
      <c r="RPC77" s="615"/>
      <c r="RPD77" s="869"/>
      <c r="RPE77" s="615"/>
      <c r="RPF77" s="615"/>
      <c r="RPG77" s="615"/>
      <c r="RPH77" s="615"/>
      <c r="RPI77" s="615"/>
      <c r="RPJ77" s="615"/>
      <c r="RPK77" s="615"/>
      <c r="RPL77" s="615"/>
      <c r="RPM77" s="615"/>
      <c r="RPN77" s="1420"/>
      <c r="RPO77" s="1420"/>
      <c r="RPP77" s="1420"/>
      <c r="RPQ77" s="868"/>
      <c r="RPR77" s="615"/>
      <c r="RPS77" s="615"/>
      <c r="RPT77" s="615"/>
      <c r="RPU77" s="869"/>
      <c r="RPV77" s="615"/>
      <c r="RPW77" s="615"/>
      <c r="RPX77" s="615"/>
      <c r="RPY77" s="615"/>
      <c r="RPZ77" s="615"/>
      <c r="RQA77" s="615"/>
      <c r="RQB77" s="615"/>
      <c r="RQC77" s="615"/>
      <c r="RQD77" s="615"/>
      <c r="RQE77" s="1420"/>
      <c r="RQF77" s="1420"/>
      <c r="RQG77" s="1420"/>
      <c r="RQH77" s="868"/>
      <c r="RQI77" s="615"/>
      <c r="RQJ77" s="615"/>
      <c r="RQK77" s="615"/>
      <c r="RQL77" s="869"/>
      <c r="RQM77" s="615"/>
      <c r="RQN77" s="615"/>
      <c r="RQO77" s="615"/>
      <c r="RQP77" s="615"/>
      <c r="RQQ77" s="615"/>
      <c r="RQR77" s="615"/>
      <c r="RQS77" s="615"/>
      <c r="RQT77" s="615"/>
      <c r="RQU77" s="615"/>
      <c r="RQV77" s="1420"/>
      <c r="RQW77" s="1420"/>
      <c r="RQX77" s="1420"/>
      <c r="RQY77" s="868"/>
      <c r="RQZ77" s="615"/>
      <c r="RRA77" s="615"/>
      <c r="RRB77" s="615"/>
      <c r="RRC77" s="869"/>
      <c r="RRD77" s="615"/>
      <c r="RRE77" s="615"/>
      <c r="RRF77" s="615"/>
      <c r="RRG77" s="615"/>
      <c r="RRH77" s="615"/>
      <c r="RRI77" s="615"/>
      <c r="RRJ77" s="615"/>
      <c r="RRK77" s="615"/>
      <c r="RRL77" s="615"/>
      <c r="RRM77" s="1420"/>
      <c r="RRN77" s="1420"/>
      <c r="RRO77" s="1420"/>
      <c r="RRP77" s="868"/>
      <c r="RRQ77" s="615"/>
      <c r="RRR77" s="615"/>
      <c r="RRS77" s="615"/>
      <c r="RRT77" s="869"/>
      <c r="RRU77" s="615"/>
      <c r="RRV77" s="615"/>
      <c r="RRW77" s="615"/>
      <c r="RRX77" s="615"/>
      <c r="RRY77" s="615"/>
      <c r="RRZ77" s="615"/>
      <c r="RSA77" s="615"/>
      <c r="RSB77" s="615"/>
      <c r="RSC77" s="615"/>
      <c r="RSD77" s="1420"/>
      <c r="RSE77" s="1420"/>
      <c r="RSF77" s="1420"/>
      <c r="RSG77" s="868"/>
      <c r="RSH77" s="615"/>
      <c r="RSI77" s="615"/>
      <c r="RSJ77" s="615"/>
      <c r="RSK77" s="869"/>
      <c r="RSL77" s="615"/>
      <c r="RSM77" s="615"/>
      <c r="RSN77" s="615"/>
      <c r="RSO77" s="615"/>
      <c r="RSP77" s="615"/>
      <c r="RSQ77" s="615"/>
      <c r="RSR77" s="615"/>
      <c r="RSS77" s="615"/>
      <c r="RST77" s="615"/>
      <c r="RSU77" s="1420"/>
      <c r="RSV77" s="1420"/>
      <c r="RSW77" s="1420"/>
      <c r="RSX77" s="868"/>
      <c r="RSY77" s="615"/>
      <c r="RSZ77" s="615"/>
      <c r="RTA77" s="615"/>
      <c r="RTB77" s="869"/>
      <c r="RTC77" s="615"/>
      <c r="RTD77" s="615"/>
      <c r="RTE77" s="615"/>
      <c r="RTF77" s="615"/>
      <c r="RTG77" s="615"/>
      <c r="RTH77" s="615"/>
      <c r="RTI77" s="615"/>
      <c r="RTJ77" s="615"/>
      <c r="RTK77" s="615"/>
      <c r="RTL77" s="1420"/>
      <c r="RTM77" s="1420"/>
      <c r="RTN77" s="1420"/>
      <c r="RTO77" s="868"/>
      <c r="RTP77" s="615"/>
      <c r="RTQ77" s="615"/>
      <c r="RTR77" s="615"/>
      <c r="RTS77" s="869"/>
      <c r="RTT77" s="615"/>
      <c r="RTU77" s="615"/>
      <c r="RTV77" s="615"/>
      <c r="RTW77" s="615"/>
      <c r="RTX77" s="615"/>
      <c r="RTY77" s="615"/>
      <c r="RTZ77" s="615"/>
      <c r="RUA77" s="615"/>
      <c r="RUB77" s="615"/>
      <c r="RUC77" s="1420"/>
      <c r="RUD77" s="1420"/>
      <c r="RUE77" s="1420"/>
      <c r="RUF77" s="868"/>
      <c r="RUG77" s="615"/>
      <c r="RUH77" s="615"/>
      <c r="RUI77" s="615"/>
      <c r="RUJ77" s="869"/>
      <c r="RUK77" s="615"/>
      <c r="RUL77" s="615"/>
      <c r="RUM77" s="615"/>
      <c r="RUN77" s="615"/>
      <c r="RUO77" s="615"/>
      <c r="RUP77" s="615"/>
      <c r="RUQ77" s="615"/>
      <c r="RUR77" s="615"/>
      <c r="RUS77" s="615"/>
      <c r="RUT77" s="1420"/>
      <c r="RUU77" s="1420"/>
      <c r="RUV77" s="1420"/>
      <c r="RUW77" s="868"/>
      <c r="RUX77" s="615"/>
      <c r="RUY77" s="615"/>
      <c r="RUZ77" s="615"/>
      <c r="RVA77" s="869"/>
      <c r="RVB77" s="615"/>
      <c r="RVC77" s="615"/>
      <c r="RVD77" s="615"/>
      <c r="RVE77" s="615"/>
      <c r="RVF77" s="615"/>
      <c r="RVG77" s="615"/>
      <c r="RVH77" s="615"/>
      <c r="RVI77" s="615"/>
      <c r="RVJ77" s="615"/>
      <c r="RVK77" s="1420"/>
      <c r="RVL77" s="1420"/>
      <c r="RVM77" s="1420"/>
      <c r="RVN77" s="868"/>
      <c r="RVO77" s="615"/>
      <c r="RVP77" s="615"/>
      <c r="RVQ77" s="615"/>
      <c r="RVR77" s="869"/>
      <c r="RVS77" s="615"/>
      <c r="RVT77" s="615"/>
      <c r="RVU77" s="615"/>
      <c r="RVV77" s="615"/>
      <c r="RVW77" s="615"/>
      <c r="RVX77" s="615"/>
      <c r="RVY77" s="615"/>
      <c r="RVZ77" s="615"/>
      <c r="RWA77" s="615"/>
      <c r="RWB77" s="1420"/>
      <c r="RWC77" s="1420"/>
      <c r="RWD77" s="1420"/>
      <c r="RWE77" s="868"/>
      <c r="RWF77" s="615"/>
      <c r="RWG77" s="615"/>
      <c r="RWH77" s="615"/>
      <c r="RWI77" s="869"/>
      <c r="RWJ77" s="615"/>
      <c r="RWK77" s="615"/>
      <c r="RWL77" s="615"/>
      <c r="RWM77" s="615"/>
      <c r="RWN77" s="615"/>
      <c r="RWO77" s="615"/>
      <c r="RWP77" s="615"/>
      <c r="RWQ77" s="615"/>
      <c r="RWR77" s="615"/>
      <c r="RWS77" s="1420"/>
      <c r="RWT77" s="1420"/>
      <c r="RWU77" s="1420"/>
      <c r="RWV77" s="868"/>
      <c r="RWW77" s="615"/>
      <c r="RWX77" s="615"/>
      <c r="RWY77" s="615"/>
      <c r="RWZ77" s="869"/>
      <c r="RXA77" s="615"/>
      <c r="RXB77" s="615"/>
      <c r="RXC77" s="615"/>
      <c r="RXD77" s="615"/>
      <c r="RXE77" s="615"/>
      <c r="RXF77" s="615"/>
      <c r="RXG77" s="615"/>
      <c r="RXH77" s="615"/>
      <c r="RXI77" s="615"/>
      <c r="RXJ77" s="1420"/>
      <c r="RXK77" s="1420"/>
      <c r="RXL77" s="1420"/>
      <c r="RXM77" s="868"/>
      <c r="RXN77" s="615"/>
      <c r="RXO77" s="615"/>
      <c r="RXP77" s="615"/>
      <c r="RXQ77" s="869"/>
      <c r="RXR77" s="615"/>
      <c r="RXS77" s="615"/>
      <c r="RXT77" s="615"/>
      <c r="RXU77" s="615"/>
      <c r="RXV77" s="615"/>
      <c r="RXW77" s="615"/>
      <c r="RXX77" s="615"/>
      <c r="RXY77" s="615"/>
      <c r="RXZ77" s="615"/>
      <c r="RYA77" s="1420"/>
      <c r="RYB77" s="1420"/>
      <c r="RYC77" s="1420"/>
      <c r="RYD77" s="868"/>
      <c r="RYE77" s="615"/>
      <c r="RYF77" s="615"/>
      <c r="RYG77" s="615"/>
      <c r="RYH77" s="869"/>
      <c r="RYI77" s="615"/>
      <c r="RYJ77" s="615"/>
      <c r="RYK77" s="615"/>
      <c r="RYL77" s="615"/>
      <c r="RYM77" s="615"/>
      <c r="RYN77" s="615"/>
      <c r="RYO77" s="615"/>
      <c r="RYP77" s="615"/>
      <c r="RYQ77" s="615"/>
      <c r="RYR77" s="1420"/>
      <c r="RYS77" s="1420"/>
      <c r="RYT77" s="1420"/>
      <c r="RYU77" s="868"/>
      <c r="RYV77" s="615"/>
      <c r="RYW77" s="615"/>
      <c r="RYX77" s="615"/>
      <c r="RYY77" s="869"/>
      <c r="RYZ77" s="615"/>
      <c r="RZA77" s="615"/>
      <c r="RZB77" s="615"/>
      <c r="RZC77" s="615"/>
      <c r="RZD77" s="615"/>
      <c r="RZE77" s="615"/>
      <c r="RZF77" s="615"/>
      <c r="RZG77" s="615"/>
      <c r="RZH77" s="615"/>
      <c r="RZI77" s="1420"/>
      <c r="RZJ77" s="1420"/>
      <c r="RZK77" s="1420"/>
      <c r="RZL77" s="868"/>
      <c r="RZM77" s="615"/>
      <c r="RZN77" s="615"/>
      <c r="RZO77" s="615"/>
      <c r="RZP77" s="869"/>
      <c r="RZQ77" s="615"/>
      <c r="RZR77" s="615"/>
      <c r="RZS77" s="615"/>
      <c r="RZT77" s="615"/>
      <c r="RZU77" s="615"/>
      <c r="RZV77" s="615"/>
      <c r="RZW77" s="615"/>
      <c r="RZX77" s="615"/>
      <c r="RZY77" s="615"/>
      <c r="RZZ77" s="1420"/>
      <c r="SAA77" s="1420"/>
      <c r="SAB77" s="1420"/>
      <c r="SAC77" s="868"/>
      <c r="SAD77" s="615"/>
      <c r="SAE77" s="615"/>
      <c r="SAF77" s="615"/>
      <c r="SAG77" s="869"/>
      <c r="SAH77" s="615"/>
      <c r="SAI77" s="615"/>
      <c r="SAJ77" s="615"/>
      <c r="SAK77" s="615"/>
      <c r="SAL77" s="615"/>
      <c r="SAM77" s="615"/>
      <c r="SAN77" s="615"/>
      <c r="SAO77" s="615"/>
      <c r="SAP77" s="615"/>
      <c r="SAQ77" s="1420"/>
      <c r="SAR77" s="1420"/>
      <c r="SAS77" s="1420"/>
      <c r="SAT77" s="868"/>
      <c r="SAU77" s="615"/>
      <c r="SAV77" s="615"/>
      <c r="SAW77" s="615"/>
      <c r="SAX77" s="869"/>
      <c r="SAY77" s="615"/>
      <c r="SAZ77" s="615"/>
      <c r="SBA77" s="615"/>
      <c r="SBB77" s="615"/>
      <c r="SBC77" s="615"/>
      <c r="SBD77" s="615"/>
      <c r="SBE77" s="615"/>
      <c r="SBF77" s="615"/>
      <c r="SBG77" s="615"/>
      <c r="SBH77" s="1420"/>
      <c r="SBI77" s="1420"/>
      <c r="SBJ77" s="1420"/>
      <c r="SBK77" s="868"/>
      <c r="SBL77" s="615"/>
      <c r="SBM77" s="615"/>
      <c r="SBN77" s="615"/>
      <c r="SBO77" s="869"/>
      <c r="SBP77" s="615"/>
      <c r="SBQ77" s="615"/>
      <c r="SBR77" s="615"/>
      <c r="SBS77" s="615"/>
      <c r="SBT77" s="615"/>
      <c r="SBU77" s="615"/>
      <c r="SBV77" s="615"/>
      <c r="SBW77" s="615"/>
      <c r="SBX77" s="615"/>
      <c r="SBY77" s="1420"/>
      <c r="SBZ77" s="1420"/>
      <c r="SCA77" s="1420"/>
      <c r="SCB77" s="868"/>
      <c r="SCC77" s="615"/>
      <c r="SCD77" s="615"/>
      <c r="SCE77" s="615"/>
      <c r="SCF77" s="869"/>
      <c r="SCG77" s="615"/>
      <c r="SCH77" s="615"/>
      <c r="SCI77" s="615"/>
      <c r="SCJ77" s="615"/>
      <c r="SCK77" s="615"/>
      <c r="SCL77" s="615"/>
      <c r="SCM77" s="615"/>
      <c r="SCN77" s="615"/>
      <c r="SCO77" s="615"/>
      <c r="SCP77" s="1420"/>
      <c r="SCQ77" s="1420"/>
      <c r="SCR77" s="1420"/>
      <c r="SCS77" s="868"/>
      <c r="SCT77" s="615"/>
      <c r="SCU77" s="615"/>
      <c r="SCV77" s="615"/>
      <c r="SCW77" s="869"/>
      <c r="SCX77" s="615"/>
      <c r="SCY77" s="615"/>
      <c r="SCZ77" s="615"/>
      <c r="SDA77" s="615"/>
      <c r="SDB77" s="615"/>
      <c r="SDC77" s="615"/>
      <c r="SDD77" s="615"/>
      <c r="SDE77" s="615"/>
      <c r="SDF77" s="615"/>
      <c r="SDG77" s="1420"/>
      <c r="SDH77" s="1420"/>
      <c r="SDI77" s="1420"/>
      <c r="SDJ77" s="868"/>
      <c r="SDK77" s="615"/>
      <c r="SDL77" s="615"/>
      <c r="SDM77" s="615"/>
      <c r="SDN77" s="869"/>
      <c r="SDO77" s="615"/>
      <c r="SDP77" s="615"/>
      <c r="SDQ77" s="615"/>
      <c r="SDR77" s="615"/>
      <c r="SDS77" s="615"/>
      <c r="SDT77" s="615"/>
      <c r="SDU77" s="615"/>
      <c r="SDV77" s="615"/>
      <c r="SDW77" s="615"/>
      <c r="SDX77" s="1420"/>
      <c r="SDY77" s="1420"/>
      <c r="SDZ77" s="1420"/>
      <c r="SEA77" s="868"/>
      <c r="SEB77" s="615"/>
      <c r="SEC77" s="615"/>
      <c r="SED77" s="615"/>
      <c r="SEE77" s="869"/>
      <c r="SEF77" s="615"/>
      <c r="SEG77" s="615"/>
      <c r="SEH77" s="615"/>
      <c r="SEI77" s="615"/>
      <c r="SEJ77" s="615"/>
      <c r="SEK77" s="615"/>
      <c r="SEL77" s="615"/>
      <c r="SEM77" s="615"/>
      <c r="SEN77" s="615"/>
      <c r="SEO77" s="1420"/>
      <c r="SEP77" s="1420"/>
      <c r="SEQ77" s="1420"/>
      <c r="SER77" s="868"/>
      <c r="SES77" s="615"/>
      <c r="SET77" s="615"/>
      <c r="SEU77" s="615"/>
      <c r="SEV77" s="869"/>
      <c r="SEW77" s="615"/>
      <c r="SEX77" s="615"/>
      <c r="SEY77" s="615"/>
      <c r="SEZ77" s="615"/>
      <c r="SFA77" s="615"/>
      <c r="SFB77" s="615"/>
      <c r="SFC77" s="615"/>
      <c r="SFD77" s="615"/>
      <c r="SFE77" s="615"/>
      <c r="SFF77" s="1420"/>
      <c r="SFG77" s="1420"/>
      <c r="SFH77" s="1420"/>
      <c r="SFI77" s="868"/>
      <c r="SFJ77" s="615"/>
      <c r="SFK77" s="615"/>
      <c r="SFL77" s="615"/>
      <c r="SFM77" s="869"/>
      <c r="SFN77" s="615"/>
      <c r="SFO77" s="615"/>
      <c r="SFP77" s="615"/>
      <c r="SFQ77" s="615"/>
      <c r="SFR77" s="615"/>
      <c r="SFS77" s="615"/>
      <c r="SFT77" s="615"/>
      <c r="SFU77" s="615"/>
      <c r="SFV77" s="615"/>
      <c r="SFW77" s="1420"/>
      <c r="SFX77" s="1420"/>
      <c r="SFY77" s="1420"/>
      <c r="SFZ77" s="868"/>
      <c r="SGA77" s="615"/>
      <c r="SGB77" s="615"/>
      <c r="SGC77" s="615"/>
      <c r="SGD77" s="869"/>
      <c r="SGE77" s="615"/>
      <c r="SGF77" s="615"/>
      <c r="SGG77" s="615"/>
      <c r="SGH77" s="615"/>
      <c r="SGI77" s="615"/>
      <c r="SGJ77" s="615"/>
      <c r="SGK77" s="615"/>
      <c r="SGL77" s="615"/>
      <c r="SGM77" s="615"/>
      <c r="SGN77" s="1420"/>
      <c r="SGO77" s="1420"/>
      <c r="SGP77" s="1420"/>
      <c r="SGQ77" s="868"/>
      <c r="SGR77" s="615"/>
      <c r="SGS77" s="615"/>
      <c r="SGT77" s="615"/>
      <c r="SGU77" s="869"/>
      <c r="SGV77" s="615"/>
      <c r="SGW77" s="615"/>
      <c r="SGX77" s="615"/>
      <c r="SGY77" s="615"/>
      <c r="SGZ77" s="615"/>
      <c r="SHA77" s="615"/>
      <c r="SHB77" s="615"/>
      <c r="SHC77" s="615"/>
      <c r="SHD77" s="615"/>
      <c r="SHE77" s="1420"/>
      <c r="SHF77" s="1420"/>
      <c r="SHG77" s="1420"/>
      <c r="SHH77" s="868"/>
      <c r="SHI77" s="615"/>
      <c r="SHJ77" s="615"/>
      <c r="SHK77" s="615"/>
      <c r="SHL77" s="869"/>
      <c r="SHM77" s="615"/>
      <c r="SHN77" s="615"/>
      <c r="SHO77" s="615"/>
      <c r="SHP77" s="615"/>
      <c r="SHQ77" s="615"/>
      <c r="SHR77" s="615"/>
      <c r="SHS77" s="615"/>
      <c r="SHT77" s="615"/>
      <c r="SHU77" s="615"/>
      <c r="SHV77" s="1420"/>
      <c r="SHW77" s="1420"/>
      <c r="SHX77" s="1420"/>
      <c r="SHY77" s="868"/>
      <c r="SHZ77" s="615"/>
      <c r="SIA77" s="615"/>
      <c r="SIB77" s="615"/>
      <c r="SIC77" s="869"/>
      <c r="SID77" s="615"/>
      <c r="SIE77" s="615"/>
      <c r="SIF77" s="615"/>
      <c r="SIG77" s="615"/>
      <c r="SIH77" s="615"/>
      <c r="SII77" s="615"/>
      <c r="SIJ77" s="615"/>
      <c r="SIK77" s="615"/>
      <c r="SIL77" s="615"/>
      <c r="SIM77" s="1420"/>
      <c r="SIN77" s="1420"/>
      <c r="SIO77" s="1420"/>
      <c r="SIP77" s="868"/>
      <c r="SIQ77" s="615"/>
      <c r="SIR77" s="615"/>
      <c r="SIS77" s="615"/>
      <c r="SIT77" s="869"/>
      <c r="SIU77" s="615"/>
      <c r="SIV77" s="615"/>
      <c r="SIW77" s="615"/>
      <c r="SIX77" s="615"/>
      <c r="SIY77" s="615"/>
      <c r="SIZ77" s="615"/>
      <c r="SJA77" s="615"/>
      <c r="SJB77" s="615"/>
      <c r="SJC77" s="615"/>
      <c r="SJD77" s="1420"/>
      <c r="SJE77" s="1420"/>
      <c r="SJF77" s="1420"/>
      <c r="SJG77" s="868"/>
      <c r="SJH77" s="615"/>
      <c r="SJI77" s="615"/>
      <c r="SJJ77" s="615"/>
      <c r="SJK77" s="869"/>
      <c r="SJL77" s="615"/>
      <c r="SJM77" s="615"/>
      <c r="SJN77" s="615"/>
      <c r="SJO77" s="615"/>
      <c r="SJP77" s="615"/>
      <c r="SJQ77" s="615"/>
      <c r="SJR77" s="615"/>
      <c r="SJS77" s="615"/>
      <c r="SJT77" s="615"/>
      <c r="SJU77" s="1420"/>
      <c r="SJV77" s="1420"/>
      <c r="SJW77" s="1420"/>
      <c r="SJX77" s="868"/>
      <c r="SJY77" s="615"/>
      <c r="SJZ77" s="615"/>
      <c r="SKA77" s="615"/>
      <c r="SKB77" s="869"/>
      <c r="SKC77" s="615"/>
      <c r="SKD77" s="615"/>
      <c r="SKE77" s="615"/>
      <c r="SKF77" s="615"/>
      <c r="SKG77" s="615"/>
      <c r="SKH77" s="615"/>
      <c r="SKI77" s="615"/>
      <c r="SKJ77" s="615"/>
      <c r="SKK77" s="615"/>
      <c r="SKL77" s="1420"/>
      <c r="SKM77" s="1420"/>
      <c r="SKN77" s="1420"/>
      <c r="SKO77" s="868"/>
      <c r="SKP77" s="615"/>
      <c r="SKQ77" s="615"/>
      <c r="SKR77" s="615"/>
      <c r="SKS77" s="869"/>
      <c r="SKT77" s="615"/>
      <c r="SKU77" s="615"/>
      <c r="SKV77" s="615"/>
      <c r="SKW77" s="615"/>
      <c r="SKX77" s="615"/>
      <c r="SKY77" s="615"/>
      <c r="SKZ77" s="615"/>
      <c r="SLA77" s="615"/>
      <c r="SLB77" s="615"/>
      <c r="SLC77" s="1420"/>
      <c r="SLD77" s="1420"/>
      <c r="SLE77" s="1420"/>
      <c r="SLF77" s="868"/>
      <c r="SLG77" s="615"/>
      <c r="SLH77" s="615"/>
      <c r="SLI77" s="615"/>
      <c r="SLJ77" s="869"/>
      <c r="SLK77" s="615"/>
      <c r="SLL77" s="615"/>
      <c r="SLM77" s="615"/>
      <c r="SLN77" s="615"/>
      <c r="SLO77" s="615"/>
      <c r="SLP77" s="615"/>
      <c r="SLQ77" s="615"/>
      <c r="SLR77" s="615"/>
      <c r="SLS77" s="615"/>
      <c r="SLT77" s="1420"/>
      <c r="SLU77" s="1420"/>
      <c r="SLV77" s="1420"/>
      <c r="SLW77" s="868"/>
      <c r="SLX77" s="615"/>
      <c r="SLY77" s="615"/>
      <c r="SLZ77" s="615"/>
      <c r="SMA77" s="869"/>
      <c r="SMB77" s="615"/>
      <c r="SMC77" s="615"/>
      <c r="SMD77" s="615"/>
      <c r="SME77" s="615"/>
      <c r="SMF77" s="615"/>
      <c r="SMG77" s="615"/>
      <c r="SMH77" s="615"/>
      <c r="SMI77" s="615"/>
      <c r="SMJ77" s="615"/>
      <c r="SMK77" s="1420"/>
      <c r="SML77" s="1420"/>
      <c r="SMM77" s="1420"/>
      <c r="SMN77" s="868"/>
      <c r="SMO77" s="615"/>
      <c r="SMP77" s="615"/>
      <c r="SMQ77" s="615"/>
      <c r="SMR77" s="869"/>
      <c r="SMS77" s="615"/>
      <c r="SMT77" s="615"/>
      <c r="SMU77" s="615"/>
      <c r="SMV77" s="615"/>
      <c r="SMW77" s="615"/>
      <c r="SMX77" s="615"/>
      <c r="SMY77" s="615"/>
      <c r="SMZ77" s="615"/>
      <c r="SNA77" s="615"/>
      <c r="SNB77" s="1420"/>
      <c r="SNC77" s="1420"/>
      <c r="SND77" s="1420"/>
      <c r="SNE77" s="868"/>
      <c r="SNF77" s="615"/>
      <c r="SNG77" s="615"/>
      <c r="SNH77" s="615"/>
      <c r="SNI77" s="869"/>
      <c r="SNJ77" s="615"/>
      <c r="SNK77" s="615"/>
      <c r="SNL77" s="615"/>
      <c r="SNM77" s="615"/>
      <c r="SNN77" s="615"/>
      <c r="SNO77" s="615"/>
      <c r="SNP77" s="615"/>
      <c r="SNQ77" s="615"/>
      <c r="SNR77" s="615"/>
      <c r="SNS77" s="1420"/>
      <c r="SNT77" s="1420"/>
      <c r="SNU77" s="1420"/>
      <c r="SNV77" s="868"/>
      <c r="SNW77" s="615"/>
      <c r="SNX77" s="615"/>
      <c r="SNY77" s="615"/>
      <c r="SNZ77" s="869"/>
      <c r="SOA77" s="615"/>
      <c r="SOB77" s="615"/>
      <c r="SOC77" s="615"/>
      <c r="SOD77" s="615"/>
      <c r="SOE77" s="615"/>
      <c r="SOF77" s="615"/>
      <c r="SOG77" s="615"/>
      <c r="SOH77" s="615"/>
      <c r="SOI77" s="615"/>
      <c r="SOJ77" s="1420"/>
      <c r="SOK77" s="1420"/>
      <c r="SOL77" s="1420"/>
      <c r="SOM77" s="868"/>
      <c r="SON77" s="615"/>
      <c r="SOO77" s="615"/>
      <c r="SOP77" s="615"/>
      <c r="SOQ77" s="869"/>
      <c r="SOR77" s="615"/>
      <c r="SOS77" s="615"/>
      <c r="SOT77" s="615"/>
      <c r="SOU77" s="615"/>
      <c r="SOV77" s="615"/>
      <c r="SOW77" s="615"/>
      <c r="SOX77" s="615"/>
      <c r="SOY77" s="615"/>
      <c r="SOZ77" s="615"/>
      <c r="SPA77" s="1420"/>
      <c r="SPB77" s="1420"/>
      <c r="SPC77" s="1420"/>
      <c r="SPD77" s="868"/>
      <c r="SPE77" s="615"/>
      <c r="SPF77" s="615"/>
      <c r="SPG77" s="615"/>
      <c r="SPH77" s="869"/>
      <c r="SPI77" s="615"/>
      <c r="SPJ77" s="615"/>
      <c r="SPK77" s="615"/>
      <c r="SPL77" s="615"/>
      <c r="SPM77" s="615"/>
      <c r="SPN77" s="615"/>
      <c r="SPO77" s="615"/>
      <c r="SPP77" s="615"/>
      <c r="SPQ77" s="615"/>
      <c r="SPR77" s="1420"/>
      <c r="SPS77" s="1420"/>
      <c r="SPT77" s="1420"/>
      <c r="SPU77" s="868"/>
      <c r="SPV77" s="615"/>
      <c r="SPW77" s="615"/>
      <c r="SPX77" s="615"/>
      <c r="SPY77" s="869"/>
      <c r="SPZ77" s="615"/>
      <c r="SQA77" s="615"/>
      <c r="SQB77" s="615"/>
      <c r="SQC77" s="615"/>
      <c r="SQD77" s="615"/>
      <c r="SQE77" s="615"/>
      <c r="SQF77" s="615"/>
      <c r="SQG77" s="615"/>
      <c r="SQH77" s="615"/>
      <c r="SQI77" s="1420"/>
      <c r="SQJ77" s="1420"/>
      <c r="SQK77" s="1420"/>
      <c r="SQL77" s="868"/>
      <c r="SQM77" s="615"/>
      <c r="SQN77" s="615"/>
      <c r="SQO77" s="615"/>
      <c r="SQP77" s="869"/>
      <c r="SQQ77" s="615"/>
      <c r="SQR77" s="615"/>
      <c r="SQS77" s="615"/>
      <c r="SQT77" s="615"/>
      <c r="SQU77" s="615"/>
      <c r="SQV77" s="615"/>
      <c r="SQW77" s="615"/>
      <c r="SQX77" s="615"/>
      <c r="SQY77" s="615"/>
      <c r="SQZ77" s="1420"/>
      <c r="SRA77" s="1420"/>
      <c r="SRB77" s="1420"/>
      <c r="SRC77" s="868"/>
      <c r="SRD77" s="615"/>
      <c r="SRE77" s="615"/>
      <c r="SRF77" s="615"/>
      <c r="SRG77" s="869"/>
      <c r="SRH77" s="615"/>
      <c r="SRI77" s="615"/>
      <c r="SRJ77" s="615"/>
      <c r="SRK77" s="615"/>
      <c r="SRL77" s="615"/>
      <c r="SRM77" s="615"/>
      <c r="SRN77" s="615"/>
      <c r="SRO77" s="615"/>
      <c r="SRP77" s="615"/>
      <c r="SRQ77" s="1420"/>
      <c r="SRR77" s="1420"/>
      <c r="SRS77" s="1420"/>
      <c r="SRT77" s="868"/>
      <c r="SRU77" s="615"/>
      <c r="SRV77" s="615"/>
      <c r="SRW77" s="615"/>
      <c r="SRX77" s="869"/>
      <c r="SRY77" s="615"/>
      <c r="SRZ77" s="615"/>
      <c r="SSA77" s="615"/>
      <c r="SSB77" s="615"/>
      <c r="SSC77" s="615"/>
      <c r="SSD77" s="615"/>
      <c r="SSE77" s="615"/>
      <c r="SSF77" s="615"/>
      <c r="SSG77" s="615"/>
      <c r="SSH77" s="1420"/>
      <c r="SSI77" s="1420"/>
      <c r="SSJ77" s="1420"/>
      <c r="SSK77" s="868"/>
      <c r="SSL77" s="615"/>
      <c r="SSM77" s="615"/>
      <c r="SSN77" s="615"/>
      <c r="SSO77" s="869"/>
      <c r="SSP77" s="615"/>
      <c r="SSQ77" s="615"/>
      <c r="SSR77" s="615"/>
      <c r="SSS77" s="615"/>
      <c r="SST77" s="615"/>
      <c r="SSU77" s="615"/>
      <c r="SSV77" s="615"/>
      <c r="SSW77" s="615"/>
      <c r="SSX77" s="615"/>
      <c r="SSY77" s="1420"/>
      <c r="SSZ77" s="1420"/>
      <c r="STA77" s="1420"/>
      <c r="STB77" s="868"/>
      <c r="STC77" s="615"/>
      <c r="STD77" s="615"/>
      <c r="STE77" s="615"/>
      <c r="STF77" s="869"/>
      <c r="STG77" s="615"/>
      <c r="STH77" s="615"/>
      <c r="STI77" s="615"/>
      <c r="STJ77" s="615"/>
      <c r="STK77" s="615"/>
      <c r="STL77" s="615"/>
      <c r="STM77" s="615"/>
      <c r="STN77" s="615"/>
      <c r="STO77" s="615"/>
      <c r="STP77" s="1420"/>
      <c r="STQ77" s="1420"/>
      <c r="STR77" s="1420"/>
      <c r="STS77" s="868"/>
      <c r="STT77" s="615"/>
      <c r="STU77" s="615"/>
      <c r="STV77" s="615"/>
      <c r="STW77" s="869"/>
      <c r="STX77" s="615"/>
      <c r="STY77" s="615"/>
      <c r="STZ77" s="615"/>
      <c r="SUA77" s="615"/>
      <c r="SUB77" s="615"/>
      <c r="SUC77" s="615"/>
      <c r="SUD77" s="615"/>
      <c r="SUE77" s="615"/>
      <c r="SUF77" s="615"/>
      <c r="SUG77" s="1420"/>
      <c r="SUH77" s="1420"/>
      <c r="SUI77" s="1420"/>
      <c r="SUJ77" s="868"/>
      <c r="SUK77" s="615"/>
      <c r="SUL77" s="615"/>
      <c r="SUM77" s="615"/>
      <c r="SUN77" s="869"/>
      <c r="SUO77" s="615"/>
      <c r="SUP77" s="615"/>
      <c r="SUQ77" s="615"/>
      <c r="SUR77" s="615"/>
      <c r="SUS77" s="615"/>
      <c r="SUT77" s="615"/>
      <c r="SUU77" s="615"/>
      <c r="SUV77" s="615"/>
      <c r="SUW77" s="615"/>
      <c r="SUX77" s="1420"/>
      <c r="SUY77" s="1420"/>
      <c r="SUZ77" s="1420"/>
      <c r="SVA77" s="868"/>
      <c r="SVB77" s="615"/>
      <c r="SVC77" s="615"/>
      <c r="SVD77" s="615"/>
      <c r="SVE77" s="869"/>
      <c r="SVF77" s="615"/>
      <c r="SVG77" s="615"/>
      <c r="SVH77" s="615"/>
      <c r="SVI77" s="615"/>
      <c r="SVJ77" s="615"/>
      <c r="SVK77" s="615"/>
      <c r="SVL77" s="615"/>
      <c r="SVM77" s="615"/>
      <c r="SVN77" s="615"/>
      <c r="SVO77" s="1420"/>
      <c r="SVP77" s="1420"/>
      <c r="SVQ77" s="1420"/>
      <c r="SVR77" s="868"/>
      <c r="SVS77" s="615"/>
      <c r="SVT77" s="615"/>
      <c r="SVU77" s="615"/>
      <c r="SVV77" s="869"/>
      <c r="SVW77" s="615"/>
      <c r="SVX77" s="615"/>
      <c r="SVY77" s="615"/>
      <c r="SVZ77" s="615"/>
      <c r="SWA77" s="615"/>
      <c r="SWB77" s="615"/>
      <c r="SWC77" s="615"/>
      <c r="SWD77" s="615"/>
      <c r="SWE77" s="615"/>
      <c r="SWF77" s="1420"/>
      <c r="SWG77" s="1420"/>
      <c r="SWH77" s="1420"/>
      <c r="SWI77" s="868"/>
      <c r="SWJ77" s="615"/>
      <c r="SWK77" s="615"/>
      <c r="SWL77" s="615"/>
      <c r="SWM77" s="869"/>
      <c r="SWN77" s="615"/>
      <c r="SWO77" s="615"/>
      <c r="SWP77" s="615"/>
      <c r="SWQ77" s="615"/>
      <c r="SWR77" s="615"/>
      <c r="SWS77" s="615"/>
      <c r="SWT77" s="615"/>
      <c r="SWU77" s="615"/>
      <c r="SWV77" s="615"/>
      <c r="SWW77" s="1420"/>
      <c r="SWX77" s="1420"/>
      <c r="SWY77" s="1420"/>
      <c r="SWZ77" s="868"/>
      <c r="SXA77" s="615"/>
      <c r="SXB77" s="615"/>
      <c r="SXC77" s="615"/>
      <c r="SXD77" s="869"/>
      <c r="SXE77" s="615"/>
      <c r="SXF77" s="615"/>
      <c r="SXG77" s="615"/>
      <c r="SXH77" s="615"/>
      <c r="SXI77" s="615"/>
      <c r="SXJ77" s="615"/>
      <c r="SXK77" s="615"/>
      <c r="SXL77" s="615"/>
      <c r="SXM77" s="615"/>
      <c r="SXN77" s="1420"/>
      <c r="SXO77" s="1420"/>
      <c r="SXP77" s="1420"/>
      <c r="SXQ77" s="868"/>
      <c r="SXR77" s="615"/>
      <c r="SXS77" s="615"/>
      <c r="SXT77" s="615"/>
      <c r="SXU77" s="869"/>
      <c r="SXV77" s="615"/>
      <c r="SXW77" s="615"/>
      <c r="SXX77" s="615"/>
      <c r="SXY77" s="615"/>
      <c r="SXZ77" s="615"/>
      <c r="SYA77" s="615"/>
      <c r="SYB77" s="615"/>
      <c r="SYC77" s="615"/>
      <c r="SYD77" s="615"/>
      <c r="SYE77" s="1420"/>
      <c r="SYF77" s="1420"/>
      <c r="SYG77" s="1420"/>
      <c r="SYH77" s="868"/>
      <c r="SYI77" s="615"/>
      <c r="SYJ77" s="615"/>
      <c r="SYK77" s="615"/>
      <c r="SYL77" s="869"/>
      <c r="SYM77" s="615"/>
      <c r="SYN77" s="615"/>
      <c r="SYO77" s="615"/>
      <c r="SYP77" s="615"/>
      <c r="SYQ77" s="615"/>
      <c r="SYR77" s="615"/>
      <c r="SYS77" s="615"/>
      <c r="SYT77" s="615"/>
      <c r="SYU77" s="615"/>
      <c r="SYV77" s="1420"/>
      <c r="SYW77" s="1420"/>
      <c r="SYX77" s="1420"/>
      <c r="SYY77" s="868"/>
      <c r="SYZ77" s="615"/>
      <c r="SZA77" s="615"/>
      <c r="SZB77" s="615"/>
      <c r="SZC77" s="869"/>
      <c r="SZD77" s="615"/>
      <c r="SZE77" s="615"/>
      <c r="SZF77" s="615"/>
      <c r="SZG77" s="615"/>
      <c r="SZH77" s="615"/>
      <c r="SZI77" s="615"/>
      <c r="SZJ77" s="615"/>
      <c r="SZK77" s="615"/>
      <c r="SZL77" s="615"/>
      <c r="SZM77" s="1420"/>
      <c r="SZN77" s="1420"/>
      <c r="SZO77" s="1420"/>
      <c r="SZP77" s="868"/>
      <c r="SZQ77" s="615"/>
      <c r="SZR77" s="615"/>
      <c r="SZS77" s="615"/>
      <c r="SZT77" s="869"/>
      <c r="SZU77" s="615"/>
      <c r="SZV77" s="615"/>
      <c r="SZW77" s="615"/>
      <c r="SZX77" s="615"/>
      <c r="SZY77" s="615"/>
      <c r="SZZ77" s="615"/>
      <c r="TAA77" s="615"/>
      <c r="TAB77" s="615"/>
      <c r="TAC77" s="615"/>
      <c r="TAD77" s="1420"/>
      <c r="TAE77" s="1420"/>
      <c r="TAF77" s="1420"/>
      <c r="TAG77" s="868"/>
      <c r="TAH77" s="615"/>
      <c r="TAI77" s="615"/>
      <c r="TAJ77" s="615"/>
      <c r="TAK77" s="869"/>
      <c r="TAL77" s="615"/>
      <c r="TAM77" s="615"/>
      <c r="TAN77" s="615"/>
      <c r="TAO77" s="615"/>
      <c r="TAP77" s="615"/>
      <c r="TAQ77" s="615"/>
      <c r="TAR77" s="615"/>
      <c r="TAS77" s="615"/>
      <c r="TAT77" s="615"/>
      <c r="TAU77" s="1420"/>
      <c r="TAV77" s="1420"/>
      <c r="TAW77" s="1420"/>
      <c r="TAX77" s="868"/>
      <c r="TAY77" s="615"/>
      <c r="TAZ77" s="615"/>
      <c r="TBA77" s="615"/>
      <c r="TBB77" s="869"/>
      <c r="TBC77" s="615"/>
      <c r="TBD77" s="615"/>
      <c r="TBE77" s="615"/>
      <c r="TBF77" s="615"/>
      <c r="TBG77" s="615"/>
      <c r="TBH77" s="615"/>
      <c r="TBI77" s="615"/>
      <c r="TBJ77" s="615"/>
      <c r="TBK77" s="615"/>
      <c r="TBL77" s="1420"/>
      <c r="TBM77" s="1420"/>
      <c r="TBN77" s="1420"/>
      <c r="TBO77" s="868"/>
      <c r="TBP77" s="615"/>
      <c r="TBQ77" s="615"/>
      <c r="TBR77" s="615"/>
      <c r="TBS77" s="869"/>
      <c r="TBT77" s="615"/>
      <c r="TBU77" s="615"/>
      <c r="TBV77" s="615"/>
      <c r="TBW77" s="615"/>
      <c r="TBX77" s="615"/>
      <c r="TBY77" s="615"/>
      <c r="TBZ77" s="615"/>
      <c r="TCA77" s="615"/>
      <c r="TCB77" s="615"/>
      <c r="TCC77" s="1420"/>
      <c r="TCD77" s="1420"/>
      <c r="TCE77" s="1420"/>
      <c r="TCF77" s="868"/>
      <c r="TCG77" s="615"/>
      <c r="TCH77" s="615"/>
      <c r="TCI77" s="615"/>
      <c r="TCJ77" s="869"/>
      <c r="TCK77" s="615"/>
      <c r="TCL77" s="615"/>
      <c r="TCM77" s="615"/>
      <c r="TCN77" s="615"/>
      <c r="TCO77" s="615"/>
      <c r="TCP77" s="615"/>
      <c r="TCQ77" s="615"/>
      <c r="TCR77" s="615"/>
      <c r="TCS77" s="615"/>
      <c r="TCT77" s="1420"/>
      <c r="TCU77" s="1420"/>
      <c r="TCV77" s="1420"/>
      <c r="TCW77" s="868"/>
      <c r="TCX77" s="615"/>
      <c r="TCY77" s="615"/>
      <c r="TCZ77" s="615"/>
      <c r="TDA77" s="869"/>
      <c r="TDB77" s="615"/>
      <c r="TDC77" s="615"/>
      <c r="TDD77" s="615"/>
      <c r="TDE77" s="615"/>
      <c r="TDF77" s="615"/>
      <c r="TDG77" s="615"/>
      <c r="TDH77" s="615"/>
      <c r="TDI77" s="615"/>
      <c r="TDJ77" s="615"/>
      <c r="TDK77" s="1420"/>
      <c r="TDL77" s="1420"/>
      <c r="TDM77" s="1420"/>
      <c r="TDN77" s="868"/>
      <c r="TDO77" s="615"/>
      <c r="TDP77" s="615"/>
      <c r="TDQ77" s="615"/>
      <c r="TDR77" s="869"/>
      <c r="TDS77" s="615"/>
      <c r="TDT77" s="615"/>
      <c r="TDU77" s="615"/>
      <c r="TDV77" s="615"/>
      <c r="TDW77" s="615"/>
      <c r="TDX77" s="615"/>
      <c r="TDY77" s="615"/>
      <c r="TDZ77" s="615"/>
      <c r="TEA77" s="615"/>
      <c r="TEB77" s="1420"/>
      <c r="TEC77" s="1420"/>
      <c r="TED77" s="1420"/>
      <c r="TEE77" s="868"/>
      <c r="TEF77" s="615"/>
      <c r="TEG77" s="615"/>
      <c r="TEH77" s="615"/>
      <c r="TEI77" s="869"/>
      <c r="TEJ77" s="615"/>
      <c r="TEK77" s="615"/>
      <c r="TEL77" s="615"/>
      <c r="TEM77" s="615"/>
      <c r="TEN77" s="615"/>
      <c r="TEO77" s="615"/>
      <c r="TEP77" s="615"/>
      <c r="TEQ77" s="615"/>
      <c r="TER77" s="615"/>
      <c r="TES77" s="1420"/>
      <c r="TET77" s="1420"/>
      <c r="TEU77" s="1420"/>
      <c r="TEV77" s="868"/>
      <c r="TEW77" s="615"/>
      <c r="TEX77" s="615"/>
      <c r="TEY77" s="615"/>
      <c r="TEZ77" s="869"/>
      <c r="TFA77" s="615"/>
      <c r="TFB77" s="615"/>
      <c r="TFC77" s="615"/>
      <c r="TFD77" s="615"/>
      <c r="TFE77" s="615"/>
      <c r="TFF77" s="615"/>
      <c r="TFG77" s="615"/>
      <c r="TFH77" s="615"/>
      <c r="TFI77" s="615"/>
      <c r="TFJ77" s="1420"/>
      <c r="TFK77" s="1420"/>
      <c r="TFL77" s="1420"/>
      <c r="TFM77" s="868"/>
      <c r="TFN77" s="615"/>
      <c r="TFO77" s="615"/>
      <c r="TFP77" s="615"/>
      <c r="TFQ77" s="869"/>
      <c r="TFR77" s="615"/>
      <c r="TFS77" s="615"/>
      <c r="TFT77" s="615"/>
      <c r="TFU77" s="615"/>
      <c r="TFV77" s="615"/>
      <c r="TFW77" s="615"/>
      <c r="TFX77" s="615"/>
      <c r="TFY77" s="615"/>
      <c r="TFZ77" s="615"/>
      <c r="TGA77" s="1420"/>
      <c r="TGB77" s="1420"/>
      <c r="TGC77" s="1420"/>
      <c r="TGD77" s="868"/>
      <c r="TGE77" s="615"/>
      <c r="TGF77" s="615"/>
      <c r="TGG77" s="615"/>
      <c r="TGH77" s="869"/>
      <c r="TGI77" s="615"/>
      <c r="TGJ77" s="615"/>
      <c r="TGK77" s="615"/>
      <c r="TGL77" s="615"/>
      <c r="TGM77" s="615"/>
      <c r="TGN77" s="615"/>
      <c r="TGO77" s="615"/>
      <c r="TGP77" s="615"/>
      <c r="TGQ77" s="615"/>
      <c r="TGR77" s="1420"/>
      <c r="TGS77" s="1420"/>
      <c r="TGT77" s="1420"/>
      <c r="TGU77" s="868"/>
      <c r="TGV77" s="615"/>
      <c r="TGW77" s="615"/>
      <c r="TGX77" s="615"/>
      <c r="TGY77" s="869"/>
      <c r="TGZ77" s="615"/>
      <c r="THA77" s="615"/>
      <c r="THB77" s="615"/>
      <c r="THC77" s="615"/>
      <c r="THD77" s="615"/>
      <c r="THE77" s="615"/>
      <c r="THF77" s="615"/>
      <c r="THG77" s="615"/>
      <c r="THH77" s="615"/>
      <c r="THI77" s="1420"/>
      <c r="THJ77" s="1420"/>
      <c r="THK77" s="1420"/>
      <c r="THL77" s="868"/>
      <c r="THM77" s="615"/>
      <c r="THN77" s="615"/>
      <c r="THO77" s="615"/>
      <c r="THP77" s="869"/>
      <c r="THQ77" s="615"/>
      <c r="THR77" s="615"/>
      <c r="THS77" s="615"/>
      <c r="THT77" s="615"/>
      <c r="THU77" s="615"/>
      <c r="THV77" s="615"/>
      <c r="THW77" s="615"/>
      <c r="THX77" s="615"/>
      <c r="THY77" s="615"/>
      <c r="THZ77" s="1420"/>
      <c r="TIA77" s="1420"/>
      <c r="TIB77" s="1420"/>
      <c r="TIC77" s="868"/>
      <c r="TID77" s="615"/>
      <c r="TIE77" s="615"/>
      <c r="TIF77" s="615"/>
      <c r="TIG77" s="869"/>
      <c r="TIH77" s="615"/>
      <c r="TII77" s="615"/>
      <c r="TIJ77" s="615"/>
      <c r="TIK77" s="615"/>
      <c r="TIL77" s="615"/>
      <c r="TIM77" s="615"/>
      <c r="TIN77" s="615"/>
      <c r="TIO77" s="615"/>
      <c r="TIP77" s="615"/>
      <c r="TIQ77" s="1420"/>
      <c r="TIR77" s="1420"/>
      <c r="TIS77" s="1420"/>
      <c r="TIT77" s="868"/>
      <c r="TIU77" s="615"/>
      <c r="TIV77" s="615"/>
      <c r="TIW77" s="615"/>
      <c r="TIX77" s="869"/>
      <c r="TIY77" s="615"/>
      <c r="TIZ77" s="615"/>
      <c r="TJA77" s="615"/>
      <c r="TJB77" s="615"/>
      <c r="TJC77" s="615"/>
      <c r="TJD77" s="615"/>
      <c r="TJE77" s="615"/>
      <c r="TJF77" s="615"/>
      <c r="TJG77" s="615"/>
      <c r="TJH77" s="1420"/>
      <c r="TJI77" s="1420"/>
      <c r="TJJ77" s="1420"/>
      <c r="TJK77" s="868"/>
      <c r="TJL77" s="615"/>
      <c r="TJM77" s="615"/>
      <c r="TJN77" s="615"/>
      <c r="TJO77" s="869"/>
      <c r="TJP77" s="615"/>
      <c r="TJQ77" s="615"/>
      <c r="TJR77" s="615"/>
      <c r="TJS77" s="615"/>
      <c r="TJT77" s="615"/>
      <c r="TJU77" s="615"/>
      <c r="TJV77" s="615"/>
      <c r="TJW77" s="615"/>
      <c r="TJX77" s="615"/>
      <c r="TJY77" s="1420"/>
      <c r="TJZ77" s="1420"/>
      <c r="TKA77" s="1420"/>
      <c r="TKB77" s="868"/>
      <c r="TKC77" s="615"/>
      <c r="TKD77" s="615"/>
      <c r="TKE77" s="615"/>
      <c r="TKF77" s="869"/>
      <c r="TKG77" s="615"/>
      <c r="TKH77" s="615"/>
      <c r="TKI77" s="615"/>
      <c r="TKJ77" s="615"/>
      <c r="TKK77" s="615"/>
      <c r="TKL77" s="615"/>
      <c r="TKM77" s="615"/>
      <c r="TKN77" s="615"/>
      <c r="TKO77" s="615"/>
      <c r="TKP77" s="1420"/>
      <c r="TKQ77" s="1420"/>
      <c r="TKR77" s="1420"/>
      <c r="TKS77" s="868"/>
      <c r="TKT77" s="615"/>
      <c r="TKU77" s="615"/>
      <c r="TKV77" s="615"/>
      <c r="TKW77" s="869"/>
      <c r="TKX77" s="615"/>
      <c r="TKY77" s="615"/>
      <c r="TKZ77" s="615"/>
      <c r="TLA77" s="615"/>
      <c r="TLB77" s="615"/>
      <c r="TLC77" s="615"/>
      <c r="TLD77" s="615"/>
      <c r="TLE77" s="615"/>
      <c r="TLF77" s="615"/>
      <c r="TLG77" s="1420"/>
      <c r="TLH77" s="1420"/>
      <c r="TLI77" s="1420"/>
      <c r="TLJ77" s="868"/>
      <c r="TLK77" s="615"/>
      <c r="TLL77" s="615"/>
      <c r="TLM77" s="615"/>
      <c r="TLN77" s="869"/>
      <c r="TLO77" s="615"/>
      <c r="TLP77" s="615"/>
      <c r="TLQ77" s="615"/>
      <c r="TLR77" s="615"/>
      <c r="TLS77" s="615"/>
      <c r="TLT77" s="615"/>
      <c r="TLU77" s="615"/>
      <c r="TLV77" s="615"/>
      <c r="TLW77" s="615"/>
      <c r="TLX77" s="1420"/>
      <c r="TLY77" s="1420"/>
      <c r="TLZ77" s="1420"/>
      <c r="TMA77" s="868"/>
      <c r="TMB77" s="615"/>
      <c r="TMC77" s="615"/>
      <c r="TMD77" s="615"/>
      <c r="TME77" s="869"/>
      <c r="TMF77" s="615"/>
      <c r="TMG77" s="615"/>
      <c r="TMH77" s="615"/>
      <c r="TMI77" s="615"/>
      <c r="TMJ77" s="615"/>
      <c r="TMK77" s="615"/>
      <c r="TML77" s="615"/>
      <c r="TMM77" s="615"/>
      <c r="TMN77" s="615"/>
      <c r="TMO77" s="1420"/>
      <c r="TMP77" s="1420"/>
      <c r="TMQ77" s="1420"/>
      <c r="TMR77" s="868"/>
      <c r="TMS77" s="615"/>
      <c r="TMT77" s="615"/>
      <c r="TMU77" s="615"/>
      <c r="TMV77" s="869"/>
      <c r="TMW77" s="615"/>
      <c r="TMX77" s="615"/>
      <c r="TMY77" s="615"/>
      <c r="TMZ77" s="615"/>
      <c r="TNA77" s="615"/>
      <c r="TNB77" s="615"/>
      <c r="TNC77" s="615"/>
      <c r="TND77" s="615"/>
      <c r="TNE77" s="615"/>
      <c r="TNF77" s="1420"/>
      <c r="TNG77" s="1420"/>
      <c r="TNH77" s="1420"/>
      <c r="TNI77" s="868"/>
      <c r="TNJ77" s="615"/>
      <c r="TNK77" s="615"/>
      <c r="TNL77" s="615"/>
      <c r="TNM77" s="869"/>
      <c r="TNN77" s="615"/>
      <c r="TNO77" s="615"/>
      <c r="TNP77" s="615"/>
      <c r="TNQ77" s="615"/>
      <c r="TNR77" s="615"/>
      <c r="TNS77" s="615"/>
      <c r="TNT77" s="615"/>
      <c r="TNU77" s="615"/>
      <c r="TNV77" s="615"/>
      <c r="TNW77" s="1420"/>
      <c r="TNX77" s="1420"/>
      <c r="TNY77" s="1420"/>
      <c r="TNZ77" s="868"/>
      <c r="TOA77" s="615"/>
      <c r="TOB77" s="615"/>
      <c r="TOC77" s="615"/>
      <c r="TOD77" s="869"/>
      <c r="TOE77" s="615"/>
      <c r="TOF77" s="615"/>
      <c r="TOG77" s="615"/>
      <c r="TOH77" s="615"/>
      <c r="TOI77" s="615"/>
      <c r="TOJ77" s="615"/>
      <c r="TOK77" s="615"/>
      <c r="TOL77" s="615"/>
      <c r="TOM77" s="615"/>
      <c r="TON77" s="1420"/>
      <c r="TOO77" s="1420"/>
      <c r="TOP77" s="1420"/>
      <c r="TOQ77" s="868"/>
      <c r="TOR77" s="615"/>
      <c r="TOS77" s="615"/>
      <c r="TOT77" s="615"/>
      <c r="TOU77" s="869"/>
      <c r="TOV77" s="615"/>
      <c r="TOW77" s="615"/>
      <c r="TOX77" s="615"/>
      <c r="TOY77" s="615"/>
      <c r="TOZ77" s="615"/>
      <c r="TPA77" s="615"/>
      <c r="TPB77" s="615"/>
      <c r="TPC77" s="615"/>
      <c r="TPD77" s="615"/>
      <c r="TPE77" s="1420"/>
      <c r="TPF77" s="1420"/>
      <c r="TPG77" s="1420"/>
      <c r="TPH77" s="868"/>
      <c r="TPI77" s="615"/>
      <c r="TPJ77" s="615"/>
      <c r="TPK77" s="615"/>
      <c r="TPL77" s="869"/>
      <c r="TPM77" s="615"/>
      <c r="TPN77" s="615"/>
      <c r="TPO77" s="615"/>
      <c r="TPP77" s="615"/>
      <c r="TPQ77" s="615"/>
      <c r="TPR77" s="615"/>
      <c r="TPS77" s="615"/>
      <c r="TPT77" s="615"/>
      <c r="TPU77" s="615"/>
      <c r="TPV77" s="1420"/>
      <c r="TPW77" s="1420"/>
      <c r="TPX77" s="1420"/>
      <c r="TPY77" s="868"/>
      <c r="TPZ77" s="615"/>
      <c r="TQA77" s="615"/>
      <c r="TQB77" s="615"/>
      <c r="TQC77" s="869"/>
      <c r="TQD77" s="615"/>
      <c r="TQE77" s="615"/>
      <c r="TQF77" s="615"/>
      <c r="TQG77" s="615"/>
      <c r="TQH77" s="615"/>
      <c r="TQI77" s="615"/>
      <c r="TQJ77" s="615"/>
      <c r="TQK77" s="615"/>
      <c r="TQL77" s="615"/>
      <c r="TQM77" s="1420"/>
      <c r="TQN77" s="1420"/>
      <c r="TQO77" s="1420"/>
      <c r="TQP77" s="868"/>
      <c r="TQQ77" s="615"/>
      <c r="TQR77" s="615"/>
      <c r="TQS77" s="615"/>
      <c r="TQT77" s="869"/>
      <c r="TQU77" s="615"/>
      <c r="TQV77" s="615"/>
      <c r="TQW77" s="615"/>
      <c r="TQX77" s="615"/>
      <c r="TQY77" s="615"/>
      <c r="TQZ77" s="615"/>
      <c r="TRA77" s="615"/>
      <c r="TRB77" s="615"/>
      <c r="TRC77" s="615"/>
      <c r="TRD77" s="1420"/>
      <c r="TRE77" s="1420"/>
      <c r="TRF77" s="1420"/>
      <c r="TRG77" s="868"/>
      <c r="TRH77" s="615"/>
      <c r="TRI77" s="615"/>
      <c r="TRJ77" s="615"/>
      <c r="TRK77" s="869"/>
      <c r="TRL77" s="615"/>
      <c r="TRM77" s="615"/>
      <c r="TRN77" s="615"/>
      <c r="TRO77" s="615"/>
      <c r="TRP77" s="615"/>
      <c r="TRQ77" s="615"/>
      <c r="TRR77" s="615"/>
      <c r="TRS77" s="615"/>
      <c r="TRT77" s="615"/>
      <c r="TRU77" s="1420"/>
      <c r="TRV77" s="1420"/>
      <c r="TRW77" s="1420"/>
      <c r="TRX77" s="868"/>
      <c r="TRY77" s="615"/>
      <c r="TRZ77" s="615"/>
      <c r="TSA77" s="615"/>
      <c r="TSB77" s="869"/>
      <c r="TSC77" s="615"/>
      <c r="TSD77" s="615"/>
      <c r="TSE77" s="615"/>
      <c r="TSF77" s="615"/>
      <c r="TSG77" s="615"/>
      <c r="TSH77" s="615"/>
      <c r="TSI77" s="615"/>
      <c r="TSJ77" s="615"/>
      <c r="TSK77" s="615"/>
      <c r="TSL77" s="1420"/>
      <c r="TSM77" s="1420"/>
      <c r="TSN77" s="1420"/>
      <c r="TSO77" s="868"/>
      <c r="TSP77" s="615"/>
      <c r="TSQ77" s="615"/>
      <c r="TSR77" s="615"/>
      <c r="TSS77" s="869"/>
      <c r="TST77" s="615"/>
      <c r="TSU77" s="615"/>
      <c r="TSV77" s="615"/>
      <c r="TSW77" s="615"/>
      <c r="TSX77" s="615"/>
      <c r="TSY77" s="615"/>
      <c r="TSZ77" s="615"/>
      <c r="TTA77" s="615"/>
      <c r="TTB77" s="615"/>
      <c r="TTC77" s="1420"/>
      <c r="TTD77" s="1420"/>
      <c r="TTE77" s="1420"/>
      <c r="TTF77" s="868"/>
      <c r="TTG77" s="615"/>
      <c r="TTH77" s="615"/>
      <c r="TTI77" s="615"/>
      <c r="TTJ77" s="869"/>
      <c r="TTK77" s="615"/>
      <c r="TTL77" s="615"/>
      <c r="TTM77" s="615"/>
      <c r="TTN77" s="615"/>
      <c r="TTO77" s="615"/>
      <c r="TTP77" s="615"/>
      <c r="TTQ77" s="615"/>
      <c r="TTR77" s="615"/>
      <c r="TTS77" s="615"/>
      <c r="TTT77" s="1420"/>
      <c r="TTU77" s="1420"/>
      <c r="TTV77" s="1420"/>
      <c r="TTW77" s="868"/>
      <c r="TTX77" s="615"/>
      <c r="TTY77" s="615"/>
      <c r="TTZ77" s="615"/>
      <c r="TUA77" s="869"/>
      <c r="TUB77" s="615"/>
      <c r="TUC77" s="615"/>
      <c r="TUD77" s="615"/>
      <c r="TUE77" s="615"/>
      <c r="TUF77" s="615"/>
      <c r="TUG77" s="615"/>
      <c r="TUH77" s="615"/>
      <c r="TUI77" s="615"/>
      <c r="TUJ77" s="615"/>
      <c r="TUK77" s="1420"/>
      <c r="TUL77" s="1420"/>
      <c r="TUM77" s="1420"/>
      <c r="TUN77" s="868"/>
      <c r="TUO77" s="615"/>
      <c r="TUP77" s="615"/>
      <c r="TUQ77" s="615"/>
      <c r="TUR77" s="869"/>
      <c r="TUS77" s="615"/>
      <c r="TUT77" s="615"/>
      <c r="TUU77" s="615"/>
      <c r="TUV77" s="615"/>
      <c r="TUW77" s="615"/>
      <c r="TUX77" s="615"/>
      <c r="TUY77" s="615"/>
      <c r="TUZ77" s="615"/>
      <c r="TVA77" s="615"/>
      <c r="TVB77" s="1420"/>
      <c r="TVC77" s="1420"/>
      <c r="TVD77" s="1420"/>
      <c r="TVE77" s="868"/>
      <c r="TVF77" s="615"/>
      <c r="TVG77" s="615"/>
      <c r="TVH77" s="615"/>
      <c r="TVI77" s="869"/>
      <c r="TVJ77" s="615"/>
      <c r="TVK77" s="615"/>
      <c r="TVL77" s="615"/>
      <c r="TVM77" s="615"/>
      <c r="TVN77" s="615"/>
      <c r="TVO77" s="615"/>
      <c r="TVP77" s="615"/>
      <c r="TVQ77" s="615"/>
      <c r="TVR77" s="615"/>
      <c r="TVS77" s="1420"/>
      <c r="TVT77" s="1420"/>
      <c r="TVU77" s="1420"/>
      <c r="TVV77" s="868"/>
      <c r="TVW77" s="615"/>
      <c r="TVX77" s="615"/>
      <c r="TVY77" s="615"/>
      <c r="TVZ77" s="869"/>
      <c r="TWA77" s="615"/>
      <c r="TWB77" s="615"/>
      <c r="TWC77" s="615"/>
      <c r="TWD77" s="615"/>
      <c r="TWE77" s="615"/>
      <c r="TWF77" s="615"/>
      <c r="TWG77" s="615"/>
      <c r="TWH77" s="615"/>
      <c r="TWI77" s="615"/>
      <c r="TWJ77" s="1420"/>
      <c r="TWK77" s="1420"/>
      <c r="TWL77" s="1420"/>
      <c r="TWM77" s="868"/>
      <c r="TWN77" s="615"/>
      <c r="TWO77" s="615"/>
      <c r="TWP77" s="615"/>
      <c r="TWQ77" s="869"/>
      <c r="TWR77" s="615"/>
      <c r="TWS77" s="615"/>
      <c r="TWT77" s="615"/>
      <c r="TWU77" s="615"/>
      <c r="TWV77" s="615"/>
      <c r="TWW77" s="615"/>
      <c r="TWX77" s="615"/>
      <c r="TWY77" s="615"/>
      <c r="TWZ77" s="615"/>
      <c r="TXA77" s="1420"/>
      <c r="TXB77" s="1420"/>
      <c r="TXC77" s="1420"/>
      <c r="TXD77" s="868"/>
      <c r="TXE77" s="615"/>
      <c r="TXF77" s="615"/>
      <c r="TXG77" s="615"/>
      <c r="TXH77" s="869"/>
      <c r="TXI77" s="615"/>
      <c r="TXJ77" s="615"/>
      <c r="TXK77" s="615"/>
      <c r="TXL77" s="615"/>
      <c r="TXM77" s="615"/>
      <c r="TXN77" s="615"/>
      <c r="TXO77" s="615"/>
      <c r="TXP77" s="615"/>
      <c r="TXQ77" s="615"/>
      <c r="TXR77" s="1420"/>
      <c r="TXS77" s="1420"/>
      <c r="TXT77" s="1420"/>
      <c r="TXU77" s="868"/>
      <c r="TXV77" s="615"/>
      <c r="TXW77" s="615"/>
      <c r="TXX77" s="615"/>
      <c r="TXY77" s="869"/>
      <c r="TXZ77" s="615"/>
      <c r="TYA77" s="615"/>
      <c r="TYB77" s="615"/>
      <c r="TYC77" s="615"/>
      <c r="TYD77" s="615"/>
      <c r="TYE77" s="615"/>
      <c r="TYF77" s="615"/>
      <c r="TYG77" s="615"/>
      <c r="TYH77" s="615"/>
      <c r="TYI77" s="1420"/>
      <c r="TYJ77" s="1420"/>
      <c r="TYK77" s="1420"/>
      <c r="TYL77" s="868"/>
      <c r="TYM77" s="615"/>
      <c r="TYN77" s="615"/>
      <c r="TYO77" s="615"/>
      <c r="TYP77" s="869"/>
      <c r="TYQ77" s="615"/>
      <c r="TYR77" s="615"/>
      <c r="TYS77" s="615"/>
      <c r="TYT77" s="615"/>
      <c r="TYU77" s="615"/>
      <c r="TYV77" s="615"/>
      <c r="TYW77" s="615"/>
      <c r="TYX77" s="615"/>
      <c r="TYY77" s="615"/>
      <c r="TYZ77" s="1420"/>
      <c r="TZA77" s="1420"/>
      <c r="TZB77" s="1420"/>
      <c r="TZC77" s="868"/>
      <c r="TZD77" s="615"/>
      <c r="TZE77" s="615"/>
      <c r="TZF77" s="615"/>
      <c r="TZG77" s="869"/>
      <c r="TZH77" s="615"/>
      <c r="TZI77" s="615"/>
      <c r="TZJ77" s="615"/>
      <c r="TZK77" s="615"/>
      <c r="TZL77" s="615"/>
      <c r="TZM77" s="615"/>
      <c r="TZN77" s="615"/>
      <c r="TZO77" s="615"/>
      <c r="TZP77" s="615"/>
      <c r="TZQ77" s="1420"/>
      <c r="TZR77" s="1420"/>
      <c r="TZS77" s="1420"/>
      <c r="TZT77" s="868"/>
      <c r="TZU77" s="615"/>
      <c r="TZV77" s="615"/>
      <c r="TZW77" s="615"/>
      <c r="TZX77" s="869"/>
      <c r="TZY77" s="615"/>
      <c r="TZZ77" s="615"/>
      <c r="UAA77" s="615"/>
      <c r="UAB77" s="615"/>
      <c r="UAC77" s="615"/>
      <c r="UAD77" s="615"/>
      <c r="UAE77" s="615"/>
      <c r="UAF77" s="615"/>
      <c r="UAG77" s="615"/>
      <c r="UAH77" s="1420"/>
      <c r="UAI77" s="1420"/>
      <c r="UAJ77" s="1420"/>
      <c r="UAK77" s="868"/>
      <c r="UAL77" s="615"/>
      <c r="UAM77" s="615"/>
      <c r="UAN77" s="615"/>
      <c r="UAO77" s="869"/>
      <c r="UAP77" s="615"/>
      <c r="UAQ77" s="615"/>
      <c r="UAR77" s="615"/>
      <c r="UAS77" s="615"/>
      <c r="UAT77" s="615"/>
      <c r="UAU77" s="615"/>
      <c r="UAV77" s="615"/>
      <c r="UAW77" s="615"/>
      <c r="UAX77" s="615"/>
      <c r="UAY77" s="1420"/>
      <c r="UAZ77" s="1420"/>
      <c r="UBA77" s="1420"/>
      <c r="UBB77" s="868"/>
      <c r="UBC77" s="615"/>
      <c r="UBD77" s="615"/>
      <c r="UBE77" s="615"/>
      <c r="UBF77" s="869"/>
      <c r="UBG77" s="615"/>
      <c r="UBH77" s="615"/>
      <c r="UBI77" s="615"/>
      <c r="UBJ77" s="615"/>
      <c r="UBK77" s="615"/>
      <c r="UBL77" s="615"/>
      <c r="UBM77" s="615"/>
      <c r="UBN77" s="615"/>
      <c r="UBO77" s="615"/>
      <c r="UBP77" s="1420"/>
      <c r="UBQ77" s="1420"/>
      <c r="UBR77" s="1420"/>
      <c r="UBS77" s="868"/>
      <c r="UBT77" s="615"/>
      <c r="UBU77" s="615"/>
      <c r="UBV77" s="615"/>
      <c r="UBW77" s="869"/>
      <c r="UBX77" s="615"/>
      <c r="UBY77" s="615"/>
      <c r="UBZ77" s="615"/>
      <c r="UCA77" s="615"/>
      <c r="UCB77" s="615"/>
      <c r="UCC77" s="615"/>
      <c r="UCD77" s="615"/>
      <c r="UCE77" s="615"/>
      <c r="UCF77" s="615"/>
      <c r="UCG77" s="1420"/>
      <c r="UCH77" s="1420"/>
      <c r="UCI77" s="1420"/>
      <c r="UCJ77" s="868"/>
      <c r="UCK77" s="615"/>
      <c r="UCL77" s="615"/>
      <c r="UCM77" s="615"/>
      <c r="UCN77" s="869"/>
      <c r="UCO77" s="615"/>
      <c r="UCP77" s="615"/>
      <c r="UCQ77" s="615"/>
      <c r="UCR77" s="615"/>
      <c r="UCS77" s="615"/>
      <c r="UCT77" s="615"/>
      <c r="UCU77" s="615"/>
      <c r="UCV77" s="615"/>
      <c r="UCW77" s="615"/>
      <c r="UCX77" s="1420"/>
      <c r="UCY77" s="1420"/>
      <c r="UCZ77" s="1420"/>
      <c r="UDA77" s="868"/>
      <c r="UDB77" s="615"/>
      <c r="UDC77" s="615"/>
      <c r="UDD77" s="615"/>
      <c r="UDE77" s="869"/>
      <c r="UDF77" s="615"/>
      <c r="UDG77" s="615"/>
      <c r="UDH77" s="615"/>
      <c r="UDI77" s="615"/>
      <c r="UDJ77" s="615"/>
      <c r="UDK77" s="615"/>
      <c r="UDL77" s="615"/>
      <c r="UDM77" s="615"/>
      <c r="UDN77" s="615"/>
      <c r="UDO77" s="1420"/>
      <c r="UDP77" s="1420"/>
      <c r="UDQ77" s="1420"/>
      <c r="UDR77" s="868"/>
      <c r="UDS77" s="615"/>
      <c r="UDT77" s="615"/>
      <c r="UDU77" s="615"/>
      <c r="UDV77" s="869"/>
      <c r="UDW77" s="615"/>
      <c r="UDX77" s="615"/>
      <c r="UDY77" s="615"/>
      <c r="UDZ77" s="615"/>
      <c r="UEA77" s="615"/>
      <c r="UEB77" s="615"/>
      <c r="UEC77" s="615"/>
      <c r="UED77" s="615"/>
      <c r="UEE77" s="615"/>
      <c r="UEF77" s="1420"/>
      <c r="UEG77" s="1420"/>
      <c r="UEH77" s="1420"/>
      <c r="UEI77" s="868"/>
      <c r="UEJ77" s="615"/>
      <c r="UEK77" s="615"/>
      <c r="UEL77" s="615"/>
      <c r="UEM77" s="869"/>
      <c r="UEN77" s="615"/>
      <c r="UEO77" s="615"/>
      <c r="UEP77" s="615"/>
      <c r="UEQ77" s="615"/>
      <c r="UER77" s="615"/>
      <c r="UES77" s="615"/>
      <c r="UET77" s="615"/>
      <c r="UEU77" s="615"/>
      <c r="UEV77" s="615"/>
      <c r="UEW77" s="1420"/>
      <c r="UEX77" s="1420"/>
      <c r="UEY77" s="1420"/>
      <c r="UEZ77" s="868"/>
      <c r="UFA77" s="615"/>
      <c r="UFB77" s="615"/>
      <c r="UFC77" s="615"/>
      <c r="UFD77" s="869"/>
      <c r="UFE77" s="615"/>
      <c r="UFF77" s="615"/>
      <c r="UFG77" s="615"/>
      <c r="UFH77" s="615"/>
      <c r="UFI77" s="615"/>
      <c r="UFJ77" s="615"/>
      <c r="UFK77" s="615"/>
      <c r="UFL77" s="615"/>
      <c r="UFM77" s="615"/>
      <c r="UFN77" s="1420"/>
      <c r="UFO77" s="1420"/>
      <c r="UFP77" s="1420"/>
      <c r="UFQ77" s="868"/>
      <c r="UFR77" s="615"/>
      <c r="UFS77" s="615"/>
      <c r="UFT77" s="615"/>
      <c r="UFU77" s="869"/>
      <c r="UFV77" s="615"/>
      <c r="UFW77" s="615"/>
      <c r="UFX77" s="615"/>
      <c r="UFY77" s="615"/>
      <c r="UFZ77" s="615"/>
      <c r="UGA77" s="615"/>
      <c r="UGB77" s="615"/>
      <c r="UGC77" s="615"/>
      <c r="UGD77" s="615"/>
      <c r="UGE77" s="1420"/>
      <c r="UGF77" s="1420"/>
      <c r="UGG77" s="1420"/>
      <c r="UGH77" s="868"/>
      <c r="UGI77" s="615"/>
      <c r="UGJ77" s="615"/>
      <c r="UGK77" s="615"/>
      <c r="UGL77" s="869"/>
      <c r="UGM77" s="615"/>
      <c r="UGN77" s="615"/>
      <c r="UGO77" s="615"/>
      <c r="UGP77" s="615"/>
      <c r="UGQ77" s="615"/>
      <c r="UGR77" s="615"/>
      <c r="UGS77" s="615"/>
      <c r="UGT77" s="615"/>
      <c r="UGU77" s="615"/>
      <c r="UGV77" s="1420"/>
      <c r="UGW77" s="1420"/>
      <c r="UGX77" s="1420"/>
      <c r="UGY77" s="868"/>
      <c r="UGZ77" s="615"/>
      <c r="UHA77" s="615"/>
      <c r="UHB77" s="615"/>
      <c r="UHC77" s="869"/>
      <c r="UHD77" s="615"/>
      <c r="UHE77" s="615"/>
      <c r="UHF77" s="615"/>
      <c r="UHG77" s="615"/>
      <c r="UHH77" s="615"/>
      <c r="UHI77" s="615"/>
      <c r="UHJ77" s="615"/>
      <c r="UHK77" s="615"/>
      <c r="UHL77" s="615"/>
      <c r="UHM77" s="1420"/>
      <c r="UHN77" s="1420"/>
      <c r="UHO77" s="1420"/>
      <c r="UHP77" s="868"/>
      <c r="UHQ77" s="615"/>
      <c r="UHR77" s="615"/>
      <c r="UHS77" s="615"/>
      <c r="UHT77" s="869"/>
      <c r="UHU77" s="615"/>
      <c r="UHV77" s="615"/>
      <c r="UHW77" s="615"/>
      <c r="UHX77" s="615"/>
      <c r="UHY77" s="615"/>
      <c r="UHZ77" s="615"/>
      <c r="UIA77" s="615"/>
      <c r="UIB77" s="615"/>
      <c r="UIC77" s="615"/>
      <c r="UID77" s="1420"/>
      <c r="UIE77" s="1420"/>
      <c r="UIF77" s="1420"/>
      <c r="UIG77" s="868"/>
      <c r="UIH77" s="615"/>
      <c r="UII77" s="615"/>
      <c r="UIJ77" s="615"/>
      <c r="UIK77" s="869"/>
      <c r="UIL77" s="615"/>
      <c r="UIM77" s="615"/>
      <c r="UIN77" s="615"/>
      <c r="UIO77" s="615"/>
      <c r="UIP77" s="615"/>
      <c r="UIQ77" s="615"/>
      <c r="UIR77" s="615"/>
      <c r="UIS77" s="615"/>
      <c r="UIT77" s="615"/>
      <c r="UIU77" s="1420"/>
      <c r="UIV77" s="1420"/>
      <c r="UIW77" s="1420"/>
      <c r="UIX77" s="868"/>
      <c r="UIY77" s="615"/>
      <c r="UIZ77" s="615"/>
      <c r="UJA77" s="615"/>
      <c r="UJB77" s="869"/>
      <c r="UJC77" s="615"/>
      <c r="UJD77" s="615"/>
      <c r="UJE77" s="615"/>
      <c r="UJF77" s="615"/>
      <c r="UJG77" s="615"/>
      <c r="UJH77" s="615"/>
      <c r="UJI77" s="615"/>
      <c r="UJJ77" s="615"/>
      <c r="UJK77" s="615"/>
      <c r="UJL77" s="1420"/>
      <c r="UJM77" s="1420"/>
      <c r="UJN77" s="1420"/>
      <c r="UJO77" s="868"/>
      <c r="UJP77" s="615"/>
      <c r="UJQ77" s="615"/>
      <c r="UJR77" s="615"/>
      <c r="UJS77" s="869"/>
      <c r="UJT77" s="615"/>
      <c r="UJU77" s="615"/>
      <c r="UJV77" s="615"/>
      <c r="UJW77" s="615"/>
      <c r="UJX77" s="615"/>
      <c r="UJY77" s="615"/>
      <c r="UJZ77" s="615"/>
      <c r="UKA77" s="615"/>
      <c r="UKB77" s="615"/>
      <c r="UKC77" s="1420"/>
      <c r="UKD77" s="1420"/>
      <c r="UKE77" s="1420"/>
      <c r="UKF77" s="868"/>
      <c r="UKG77" s="615"/>
      <c r="UKH77" s="615"/>
      <c r="UKI77" s="615"/>
      <c r="UKJ77" s="869"/>
      <c r="UKK77" s="615"/>
      <c r="UKL77" s="615"/>
      <c r="UKM77" s="615"/>
      <c r="UKN77" s="615"/>
      <c r="UKO77" s="615"/>
      <c r="UKP77" s="615"/>
      <c r="UKQ77" s="615"/>
      <c r="UKR77" s="615"/>
      <c r="UKS77" s="615"/>
      <c r="UKT77" s="1420"/>
      <c r="UKU77" s="1420"/>
      <c r="UKV77" s="1420"/>
      <c r="UKW77" s="868"/>
      <c r="UKX77" s="615"/>
      <c r="UKY77" s="615"/>
      <c r="UKZ77" s="615"/>
      <c r="ULA77" s="869"/>
      <c r="ULB77" s="615"/>
      <c r="ULC77" s="615"/>
      <c r="ULD77" s="615"/>
      <c r="ULE77" s="615"/>
      <c r="ULF77" s="615"/>
      <c r="ULG77" s="615"/>
      <c r="ULH77" s="615"/>
      <c r="ULI77" s="615"/>
      <c r="ULJ77" s="615"/>
      <c r="ULK77" s="1420"/>
      <c r="ULL77" s="1420"/>
      <c r="ULM77" s="1420"/>
      <c r="ULN77" s="868"/>
      <c r="ULO77" s="615"/>
      <c r="ULP77" s="615"/>
      <c r="ULQ77" s="615"/>
      <c r="ULR77" s="869"/>
      <c r="ULS77" s="615"/>
      <c r="ULT77" s="615"/>
      <c r="ULU77" s="615"/>
      <c r="ULV77" s="615"/>
      <c r="ULW77" s="615"/>
      <c r="ULX77" s="615"/>
      <c r="ULY77" s="615"/>
      <c r="ULZ77" s="615"/>
      <c r="UMA77" s="615"/>
      <c r="UMB77" s="1420"/>
      <c r="UMC77" s="1420"/>
      <c r="UMD77" s="1420"/>
      <c r="UME77" s="868"/>
      <c r="UMF77" s="615"/>
      <c r="UMG77" s="615"/>
      <c r="UMH77" s="615"/>
      <c r="UMI77" s="869"/>
      <c r="UMJ77" s="615"/>
      <c r="UMK77" s="615"/>
      <c r="UML77" s="615"/>
      <c r="UMM77" s="615"/>
      <c r="UMN77" s="615"/>
      <c r="UMO77" s="615"/>
      <c r="UMP77" s="615"/>
      <c r="UMQ77" s="615"/>
      <c r="UMR77" s="615"/>
      <c r="UMS77" s="1420"/>
      <c r="UMT77" s="1420"/>
      <c r="UMU77" s="1420"/>
      <c r="UMV77" s="868"/>
      <c r="UMW77" s="615"/>
      <c r="UMX77" s="615"/>
      <c r="UMY77" s="615"/>
      <c r="UMZ77" s="869"/>
      <c r="UNA77" s="615"/>
      <c r="UNB77" s="615"/>
      <c r="UNC77" s="615"/>
      <c r="UND77" s="615"/>
      <c r="UNE77" s="615"/>
      <c r="UNF77" s="615"/>
      <c r="UNG77" s="615"/>
      <c r="UNH77" s="615"/>
      <c r="UNI77" s="615"/>
      <c r="UNJ77" s="1420"/>
      <c r="UNK77" s="1420"/>
      <c r="UNL77" s="1420"/>
      <c r="UNM77" s="868"/>
      <c r="UNN77" s="615"/>
      <c r="UNO77" s="615"/>
      <c r="UNP77" s="615"/>
      <c r="UNQ77" s="869"/>
      <c r="UNR77" s="615"/>
      <c r="UNS77" s="615"/>
      <c r="UNT77" s="615"/>
      <c r="UNU77" s="615"/>
      <c r="UNV77" s="615"/>
      <c r="UNW77" s="615"/>
      <c r="UNX77" s="615"/>
      <c r="UNY77" s="615"/>
      <c r="UNZ77" s="615"/>
      <c r="UOA77" s="1420"/>
      <c r="UOB77" s="1420"/>
      <c r="UOC77" s="1420"/>
      <c r="UOD77" s="868"/>
      <c r="UOE77" s="615"/>
      <c r="UOF77" s="615"/>
      <c r="UOG77" s="615"/>
      <c r="UOH77" s="869"/>
      <c r="UOI77" s="615"/>
      <c r="UOJ77" s="615"/>
      <c r="UOK77" s="615"/>
      <c r="UOL77" s="615"/>
      <c r="UOM77" s="615"/>
      <c r="UON77" s="615"/>
      <c r="UOO77" s="615"/>
      <c r="UOP77" s="615"/>
      <c r="UOQ77" s="615"/>
      <c r="UOR77" s="1420"/>
      <c r="UOS77" s="1420"/>
      <c r="UOT77" s="1420"/>
      <c r="UOU77" s="868"/>
      <c r="UOV77" s="615"/>
      <c r="UOW77" s="615"/>
      <c r="UOX77" s="615"/>
      <c r="UOY77" s="869"/>
      <c r="UOZ77" s="615"/>
      <c r="UPA77" s="615"/>
      <c r="UPB77" s="615"/>
      <c r="UPC77" s="615"/>
      <c r="UPD77" s="615"/>
      <c r="UPE77" s="615"/>
      <c r="UPF77" s="615"/>
      <c r="UPG77" s="615"/>
      <c r="UPH77" s="615"/>
      <c r="UPI77" s="1420"/>
      <c r="UPJ77" s="1420"/>
      <c r="UPK77" s="1420"/>
      <c r="UPL77" s="868"/>
      <c r="UPM77" s="615"/>
      <c r="UPN77" s="615"/>
      <c r="UPO77" s="615"/>
      <c r="UPP77" s="869"/>
      <c r="UPQ77" s="615"/>
      <c r="UPR77" s="615"/>
      <c r="UPS77" s="615"/>
      <c r="UPT77" s="615"/>
      <c r="UPU77" s="615"/>
      <c r="UPV77" s="615"/>
      <c r="UPW77" s="615"/>
      <c r="UPX77" s="615"/>
      <c r="UPY77" s="615"/>
      <c r="UPZ77" s="1420"/>
      <c r="UQA77" s="1420"/>
      <c r="UQB77" s="1420"/>
      <c r="UQC77" s="868"/>
      <c r="UQD77" s="615"/>
      <c r="UQE77" s="615"/>
      <c r="UQF77" s="615"/>
      <c r="UQG77" s="869"/>
      <c r="UQH77" s="615"/>
      <c r="UQI77" s="615"/>
      <c r="UQJ77" s="615"/>
      <c r="UQK77" s="615"/>
      <c r="UQL77" s="615"/>
      <c r="UQM77" s="615"/>
      <c r="UQN77" s="615"/>
      <c r="UQO77" s="615"/>
      <c r="UQP77" s="615"/>
      <c r="UQQ77" s="1420"/>
      <c r="UQR77" s="1420"/>
      <c r="UQS77" s="1420"/>
      <c r="UQT77" s="868"/>
      <c r="UQU77" s="615"/>
      <c r="UQV77" s="615"/>
      <c r="UQW77" s="615"/>
      <c r="UQX77" s="869"/>
      <c r="UQY77" s="615"/>
      <c r="UQZ77" s="615"/>
      <c r="URA77" s="615"/>
      <c r="URB77" s="615"/>
      <c r="URC77" s="615"/>
      <c r="URD77" s="615"/>
      <c r="URE77" s="615"/>
      <c r="URF77" s="615"/>
      <c r="URG77" s="615"/>
      <c r="URH77" s="1420"/>
      <c r="URI77" s="1420"/>
      <c r="URJ77" s="1420"/>
      <c r="URK77" s="868"/>
      <c r="URL77" s="615"/>
      <c r="URM77" s="615"/>
      <c r="URN77" s="615"/>
      <c r="URO77" s="869"/>
      <c r="URP77" s="615"/>
      <c r="URQ77" s="615"/>
      <c r="URR77" s="615"/>
      <c r="URS77" s="615"/>
      <c r="URT77" s="615"/>
      <c r="URU77" s="615"/>
      <c r="URV77" s="615"/>
      <c r="URW77" s="615"/>
      <c r="URX77" s="615"/>
      <c r="URY77" s="1420"/>
      <c r="URZ77" s="1420"/>
      <c r="USA77" s="1420"/>
      <c r="USB77" s="868"/>
      <c r="USC77" s="615"/>
      <c r="USD77" s="615"/>
      <c r="USE77" s="615"/>
      <c r="USF77" s="869"/>
      <c r="USG77" s="615"/>
      <c r="USH77" s="615"/>
      <c r="USI77" s="615"/>
      <c r="USJ77" s="615"/>
      <c r="USK77" s="615"/>
      <c r="USL77" s="615"/>
      <c r="USM77" s="615"/>
      <c r="USN77" s="615"/>
      <c r="USO77" s="615"/>
      <c r="USP77" s="1420"/>
      <c r="USQ77" s="1420"/>
      <c r="USR77" s="1420"/>
      <c r="USS77" s="868"/>
      <c r="UST77" s="615"/>
      <c r="USU77" s="615"/>
      <c r="USV77" s="615"/>
      <c r="USW77" s="869"/>
      <c r="USX77" s="615"/>
      <c r="USY77" s="615"/>
      <c r="USZ77" s="615"/>
      <c r="UTA77" s="615"/>
      <c r="UTB77" s="615"/>
      <c r="UTC77" s="615"/>
      <c r="UTD77" s="615"/>
      <c r="UTE77" s="615"/>
      <c r="UTF77" s="615"/>
      <c r="UTG77" s="1420"/>
      <c r="UTH77" s="1420"/>
      <c r="UTI77" s="1420"/>
      <c r="UTJ77" s="868"/>
      <c r="UTK77" s="615"/>
      <c r="UTL77" s="615"/>
      <c r="UTM77" s="615"/>
      <c r="UTN77" s="869"/>
      <c r="UTO77" s="615"/>
      <c r="UTP77" s="615"/>
      <c r="UTQ77" s="615"/>
      <c r="UTR77" s="615"/>
      <c r="UTS77" s="615"/>
      <c r="UTT77" s="615"/>
      <c r="UTU77" s="615"/>
      <c r="UTV77" s="615"/>
      <c r="UTW77" s="615"/>
      <c r="UTX77" s="1420"/>
      <c r="UTY77" s="1420"/>
      <c r="UTZ77" s="1420"/>
      <c r="UUA77" s="868"/>
      <c r="UUB77" s="615"/>
      <c r="UUC77" s="615"/>
      <c r="UUD77" s="615"/>
      <c r="UUE77" s="869"/>
      <c r="UUF77" s="615"/>
      <c r="UUG77" s="615"/>
      <c r="UUH77" s="615"/>
      <c r="UUI77" s="615"/>
      <c r="UUJ77" s="615"/>
      <c r="UUK77" s="615"/>
      <c r="UUL77" s="615"/>
      <c r="UUM77" s="615"/>
      <c r="UUN77" s="615"/>
      <c r="UUO77" s="1420"/>
      <c r="UUP77" s="1420"/>
      <c r="UUQ77" s="1420"/>
      <c r="UUR77" s="868"/>
      <c r="UUS77" s="615"/>
      <c r="UUT77" s="615"/>
      <c r="UUU77" s="615"/>
      <c r="UUV77" s="869"/>
      <c r="UUW77" s="615"/>
      <c r="UUX77" s="615"/>
      <c r="UUY77" s="615"/>
      <c r="UUZ77" s="615"/>
      <c r="UVA77" s="615"/>
      <c r="UVB77" s="615"/>
      <c r="UVC77" s="615"/>
      <c r="UVD77" s="615"/>
      <c r="UVE77" s="615"/>
      <c r="UVF77" s="1420"/>
      <c r="UVG77" s="1420"/>
      <c r="UVH77" s="1420"/>
      <c r="UVI77" s="868"/>
      <c r="UVJ77" s="615"/>
      <c r="UVK77" s="615"/>
      <c r="UVL77" s="615"/>
      <c r="UVM77" s="869"/>
      <c r="UVN77" s="615"/>
      <c r="UVO77" s="615"/>
      <c r="UVP77" s="615"/>
      <c r="UVQ77" s="615"/>
      <c r="UVR77" s="615"/>
      <c r="UVS77" s="615"/>
      <c r="UVT77" s="615"/>
      <c r="UVU77" s="615"/>
      <c r="UVV77" s="615"/>
      <c r="UVW77" s="1420"/>
      <c r="UVX77" s="1420"/>
      <c r="UVY77" s="1420"/>
      <c r="UVZ77" s="868"/>
      <c r="UWA77" s="615"/>
      <c r="UWB77" s="615"/>
      <c r="UWC77" s="615"/>
      <c r="UWD77" s="869"/>
      <c r="UWE77" s="615"/>
      <c r="UWF77" s="615"/>
      <c r="UWG77" s="615"/>
      <c r="UWH77" s="615"/>
      <c r="UWI77" s="615"/>
      <c r="UWJ77" s="615"/>
      <c r="UWK77" s="615"/>
      <c r="UWL77" s="615"/>
      <c r="UWM77" s="615"/>
      <c r="UWN77" s="1420"/>
      <c r="UWO77" s="1420"/>
      <c r="UWP77" s="1420"/>
      <c r="UWQ77" s="868"/>
      <c r="UWR77" s="615"/>
      <c r="UWS77" s="615"/>
      <c r="UWT77" s="615"/>
      <c r="UWU77" s="869"/>
      <c r="UWV77" s="615"/>
      <c r="UWW77" s="615"/>
      <c r="UWX77" s="615"/>
      <c r="UWY77" s="615"/>
      <c r="UWZ77" s="615"/>
      <c r="UXA77" s="615"/>
      <c r="UXB77" s="615"/>
      <c r="UXC77" s="615"/>
      <c r="UXD77" s="615"/>
      <c r="UXE77" s="1420"/>
      <c r="UXF77" s="1420"/>
      <c r="UXG77" s="1420"/>
      <c r="UXH77" s="868"/>
      <c r="UXI77" s="615"/>
      <c r="UXJ77" s="615"/>
      <c r="UXK77" s="615"/>
      <c r="UXL77" s="869"/>
      <c r="UXM77" s="615"/>
      <c r="UXN77" s="615"/>
      <c r="UXO77" s="615"/>
      <c r="UXP77" s="615"/>
      <c r="UXQ77" s="615"/>
      <c r="UXR77" s="615"/>
      <c r="UXS77" s="615"/>
      <c r="UXT77" s="615"/>
      <c r="UXU77" s="615"/>
      <c r="UXV77" s="1420"/>
      <c r="UXW77" s="1420"/>
      <c r="UXX77" s="1420"/>
      <c r="UXY77" s="868"/>
      <c r="UXZ77" s="615"/>
      <c r="UYA77" s="615"/>
      <c r="UYB77" s="615"/>
      <c r="UYC77" s="869"/>
      <c r="UYD77" s="615"/>
      <c r="UYE77" s="615"/>
      <c r="UYF77" s="615"/>
      <c r="UYG77" s="615"/>
      <c r="UYH77" s="615"/>
      <c r="UYI77" s="615"/>
      <c r="UYJ77" s="615"/>
      <c r="UYK77" s="615"/>
      <c r="UYL77" s="615"/>
      <c r="UYM77" s="1420"/>
      <c r="UYN77" s="1420"/>
      <c r="UYO77" s="1420"/>
      <c r="UYP77" s="868"/>
      <c r="UYQ77" s="615"/>
      <c r="UYR77" s="615"/>
      <c r="UYS77" s="615"/>
      <c r="UYT77" s="869"/>
      <c r="UYU77" s="615"/>
      <c r="UYV77" s="615"/>
      <c r="UYW77" s="615"/>
      <c r="UYX77" s="615"/>
      <c r="UYY77" s="615"/>
      <c r="UYZ77" s="615"/>
      <c r="UZA77" s="615"/>
      <c r="UZB77" s="615"/>
      <c r="UZC77" s="615"/>
      <c r="UZD77" s="1420"/>
      <c r="UZE77" s="1420"/>
      <c r="UZF77" s="1420"/>
      <c r="UZG77" s="868"/>
      <c r="UZH77" s="615"/>
      <c r="UZI77" s="615"/>
      <c r="UZJ77" s="615"/>
      <c r="UZK77" s="869"/>
      <c r="UZL77" s="615"/>
      <c r="UZM77" s="615"/>
      <c r="UZN77" s="615"/>
      <c r="UZO77" s="615"/>
      <c r="UZP77" s="615"/>
      <c r="UZQ77" s="615"/>
      <c r="UZR77" s="615"/>
      <c r="UZS77" s="615"/>
      <c r="UZT77" s="615"/>
      <c r="UZU77" s="1420"/>
      <c r="UZV77" s="1420"/>
      <c r="UZW77" s="1420"/>
      <c r="UZX77" s="868"/>
      <c r="UZY77" s="615"/>
      <c r="UZZ77" s="615"/>
      <c r="VAA77" s="615"/>
      <c r="VAB77" s="869"/>
      <c r="VAC77" s="615"/>
      <c r="VAD77" s="615"/>
      <c r="VAE77" s="615"/>
      <c r="VAF77" s="615"/>
      <c r="VAG77" s="615"/>
      <c r="VAH77" s="615"/>
      <c r="VAI77" s="615"/>
      <c r="VAJ77" s="615"/>
      <c r="VAK77" s="615"/>
      <c r="VAL77" s="1420"/>
      <c r="VAM77" s="1420"/>
      <c r="VAN77" s="1420"/>
      <c r="VAO77" s="868"/>
      <c r="VAP77" s="615"/>
      <c r="VAQ77" s="615"/>
      <c r="VAR77" s="615"/>
      <c r="VAS77" s="869"/>
      <c r="VAT77" s="615"/>
      <c r="VAU77" s="615"/>
      <c r="VAV77" s="615"/>
      <c r="VAW77" s="615"/>
      <c r="VAX77" s="615"/>
      <c r="VAY77" s="615"/>
      <c r="VAZ77" s="615"/>
      <c r="VBA77" s="615"/>
      <c r="VBB77" s="615"/>
      <c r="VBC77" s="1420"/>
      <c r="VBD77" s="1420"/>
      <c r="VBE77" s="1420"/>
      <c r="VBF77" s="868"/>
      <c r="VBG77" s="615"/>
      <c r="VBH77" s="615"/>
      <c r="VBI77" s="615"/>
      <c r="VBJ77" s="869"/>
      <c r="VBK77" s="615"/>
      <c r="VBL77" s="615"/>
      <c r="VBM77" s="615"/>
      <c r="VBN77" s="615"/>
      <c r="VBO77" s="615"/>
      <c r="VBP77" s="615"/>
      <c r="VBQ77" s="615"/>
      <c r="VBR77" s="615"/>
      <c r="VBS77" s="615"/>
      <c r="VBT77" s="1420"/>
      <c r="VBU77" s="1420"/>
      <c r="VBV77" s="1420"/>
      <c r="VBW77" s="868"/>
      <c r="VBX77" s="615"/>
      <c r="VBY77" s="615"/>
      <c r="VBZ77" s="615"/>
      <c r="VCA77" s="869"/>
      <c r="VCB77" s="615"/>
      <c r="VCC77" s="615"/>
      <c r="VCD77" s="615"/>
      <c r="VCE77" s="615"/>
      <c r="VCF77" s="615"/>
      <c r="VCG77" s="615"/>
      <c r="VCH77" s="615"/>
      <c r="VCI77" s="615"/>
      <c r="VCJ77" s="615"/>
      <c r="VCK77" s="1420"/>
      <c r="VCL77" s="1420"/>
      <c r="VCM77" s="1420"/>
      <c r="VCN77" s="868"/>
      <c r="VCO77" s="615"/>
      <c r="VCP77" s="615"/>
      <c r="VCQ77" s="615"/>
      <c r="VCR77" s="869"/>
      <c r="VCS77" s="615"/>
      <c r="VCT77" s="615"/>
      <c r="VCU77" s="615"/>
      <c r="VCV77" s="615"/>
      <c r="VCW77" s="615"/>
      <c r="VCX77" s="615"/>
      <c r="VCY77" s="615"/>
      <c r="VCZ77" s="615"/>
      <c r="VDA77" s="615"/>
      <c r="VDB77" s="1420"/>
      <c r="VDC77" s="1420"/>
      <c r="VDD77" s="1420"/>
      <c r="VDE77" s="868"/>
      <c r="VDF77" s="615"/>
      <c r="VDG77" s="615"/>
      <c r="VDH77" s="615"/>
      <c r="VDI77" s="869"/>
      <c r="VDJ77" s="615"/>
      <c r="VDK77" s="615"/>
      <c r="VDL77" s="615"/>
      <c r="VDM77" s="615"/>
      <c r="VDN77" s="615"/>
      <c r="VDO77" s="615"/>
      <c r="VDP77" s="615"/>
      <c r="VDQ77" s="615"/>
      <c r="VDR77" s="615"/>
      <c r="VDS77" s="1420"/>
      <c r="VDT77" s="1420"/>
      <c r="VDU77" s="1420"/>
      <c r="VDV77" s="868"/>
      <c r="VDW77" s="615"/>
      <c r="VDX77" s="615"/>
      <c r="VDY77" s="615"/>
      <c r="VDZ77" s="869"/>
      <c r="VEA77" s="615"/>
      <c r="VEB77" s="615"/>
      <c r="VEC77" s="615"/>
      <c r="VED77" s="615"/>
      <c r="VEE77" s="615"/>
      <c r="VEF77" s="615"/>
      <c r="VEG77" s="615"/>
      <c r="VEH77" s="615"/>
      <c r="VEI77" s="615"/>
      <c r="VEJ77" s="1420"/>
      <c r="VEK77" s="1420"/>
      <c r="VEL77" s="1420"/>
      <c r="VEM77" s="868"/>
      <c r="VEN77" s="615"/>
      <c r="VEO77" s="615"/>
      <c r="VEP77" s="615"/>
      <c r="VEQ77" s="869"/>
      <c r="VER77" s="615"/>
      <c r="VES77" s="615"/>
      <c r="VET77" s="615"/>
      <c r="VEU77" s="615"/>
      <c r="VEV77" s="615"/>
      <c r="VEW77" s="615"/>
      <c r="VEX77" s="615"/>
      <c r="VEY77" s="615"/>
      <c r="VEZ77" s="615"/>
      <c r="VFA77" s="1420"/>
      <c r="VFB77" s="1420"/>
      <c r="VFC77" s="1420"/>
      <c r="VFD77" s="868"/>
      <c r="VFE77" s="615"/>
      <c r="VFF77" s="615"/>
      <c r="VFG77" s="615"/>
      <c r="VFH77" s="869"/>
      <c r="VFI77" s="615"/>
      <c r="VFJ77" s="615"/>
      <c r="VFK77" s="615"/>
      <c r="VFL77" s="615"/>
      <c r="VFM77" s="615"/>
      <c r="VFN77" s="615"/>
      <c r="VFO77" s="615"/>
      <c r="VFP77" s="615"/>
      <c r="VFQ77" s="615"/>
      <c r="VFR77" s="1420"/>
      <c r="VFS77" s="1420"/>
      <c r="VFT77" s="1420"/>
      <c r="VFU77" s="868"/>
      <c r="VFV77" s="615"/>
      <c r="VFW77" s="615"/>
      <c r="VFX77" s="615"/>
      <c r="VFY77" s="869"/>
      <c r="VFZ77" s="615"/>
      <c r="VGA77" s="615"/>
      <c r="VGB77" s="615"/>
      <c r="VGC77" s="615"/>
      <c r="VGD77" s="615"/>
      <c r="VGE77" s="615"/>
      <c r="VGF77" s="615"/>
      <c r="VGG77" s="615"/>
      <c r="VGH77" s="615"/>
      <c r="VGI77" s="1420"/>
      <c r="VGJ77" s="1420"/>
      <c r="VGK77" s="1420"/>
      <c r="VGL77" s="868"/>
      <c r="VGM77" s="615"/>
      <c r="VGN77" s="615"/>
      <c r="VGO77" s="615"/>
      <c r="VGP77" s="869"/>
      <c r="VGQ77" s="615"/>
      <c r="VGR77" s="615"/>
      <c r="VGS77" s="615"/>
      <c r="VGT77" s="615"/>
      <c r="VGU77" s="615"/>
      <c r="VGV77" s="615"/>
      <c r="VGW77" s="615"/>
      <c r="VGX77" s="615"/>
      <c r="VGY77" s="615"/>
      <c r="VGZ77" s="1420"/>
      <c r="VHA77" s="1420"/>
      <c r="VHB77" s="1420"/>
      <c r="VHC77" s="868"/>
      <c r="VHD77" s="615"/>
      <c r="VHE77" s="615"/>
      <c r="VHF77" s="615"/>
      <c r="VHG77" s="869"/>
      <c r="VHH77" s="615"/>
      <c r="VHI77" s="615"/>
      <c r="VHJ77" s="615"/>
      <c r="VHK77" s="615"/>
      <c r="VHL77" s="615"/>
      <c r="VHM77" s="615"/>
      <c r="VHN77" s="615"/>
      <c r="VHO77" s="615"/>
      <c r="VHP77" s="615"/>
      <c r="VHQ77" s="1420"/>
      <c r="VHR77" s="1420"/>
      <c r="VHS77" s="1420"/>
      <c r="VHT77" s="868"/>
      <c r="VHU77" s="615"/>
      <c r="VHV77" s="615"/>
      <c r="VHW77" s="615"/>
      <c r="VHX77" s="869"/>
      <c r="VHY77" s="615"/>
      <c r="VHZ77" s="615"/>
      <c r="VIA77" s="615"/>
      <c r="VIB77" s="615"/>
      <c r="VIC77" s="615"/>
      <c r="VID77" s="615"/>
      <c r="VIE77" s="615"/>
      <c r="VIF77" s="615"/>
      <c r="VIG77" s="615"/>
      <c r="VIH77" s="1420"/>
      <c r="VII77" s="1420"/>
      <c r="VIJ77" s="1420"/>
      <c r="VIK77" s="868"/>
      <c r="VIL77" s="615"/>
      <c r="VIM77" s="615"/>
      <c r="VIN77" s="615"/>
      <c r="VIO77" s="869"/>
      <c r="VIP77" s="615"/>
      <c r="VIQ77" s="615"/>
      <c r="VIR77" s="615"/>
      <c r="VIS77" s="615"/>
      <c r="VIT77" s="615"/>
      <c r="VIU77" s="615"/>
      <c r="VIV77" s="615"/>
      <c r="VIW77" s="615"/>
      <c r="VIX77" s="615"/>
      <c r="VIY77" s="1420"/>
      <c r="VIZ77" s="1420"/>
      <c r="VJA77" s="1420"/>
      <c r="VJB77" s="868"/>
      <c r="VJC77" s="615"/>
      <c r="VJD77" s="615"/>
      <c r="VJE77" s="615"/>
      <c r="VJF77" s="869"/>
      <c r="VJG77" s="615"/>
      <c r="VJH77" s="615"/>
      <c r="VJI77" s="615"/>
      <c r="VJJ77" s="615"/>
      <c r="VJK77" s="615"/>
      <c r="VJL77" s="615"/>
      <c r="VJM77" s="615"/>
      <c r="VJN77" s="615"/>
      <c r="VJO77" s="615"/>
      <c r="VJP77" s="1420"/>
      <c r="VJQ77" s="1420"/>
      <c r="VJR77" s="1420"/>
      <c r="VJS77" s="868"/>
      <c r="VJT77" s="615"/>
      <c r="VJU77" s="615"/>
      <c r="VJV77" s="615"/>
      <c r="VJW77" s="869"/>
      <c r="VJX77" s="615"/>
      <c r="VJY77" s="615"/>
      <c r="VJZ77" s="615"/>
      <c r="VKA77" s="615"/>
      <c r="VKB77" s="615"/>
      <c r="VKC77" s="615"/>
      <c r="VKD77" s="615"/>
      <c r="VKE77" s="615"/>
      <c r="VKF77" s="615"/>
      <c r="VKG77" s="1420"/>
      <c r="VKH77" s="1420"/>
      <c r="VKI77" s="1420"/>
      <c r="VKJ77" s="868"/>
      <c r="VKK77" s="615"/>
      <c r="VKL77" s="615"/>
      <c r="VKM77" s="615"/>
      <c r="VKN77" s="869"/>
      <c r="VKO77" s="615"/>
      <c r="VKP77" s="615"/>
      <c r="VKQ77" s="615"/>
      <c r="VKR77" s="615"/>
      <c r="VKS77" s="615"/>
      <c r="VKT77" s="615"/>
      <c r="VKU77" s="615"/>
      <c r="VKV77" s="615"/>
      <c r="VKW77" s="615"/>
      <c r="VKX77" s="1420"/>
      <c r="VKY77" s="1420"/>
      <c r="VKZ77" s="1420"/>
      <c r="VLA77" s="868"/>
      <c r="VLB77" s="615"/>
      <c r="VLC77" s="615"/>
      <c r="VLD77" s="615"/>
      <c r="VLE77" s="869"/>
      <c r="VLF77" s="615"/>
      <c r="VLG77" s="615"/>
      <c r="VLH77" s="615"/>
      <c r="VLI77" s="615"/>
      <c r="VLJ77" s="615"/>
      <c r="VLK77" s="615"/>
      <c r="VLL77" s="615"/>
      <c r="VLM77" s="615"/>
      <c r="VLN77" s="615"/>
      <c r="VLO77" s="1420"/>
      <c r="VLP77" s="1420"/>
      <c r="VLQ77" s="1420"/>
      <c r="VLR77" s="868"/>
      <c r="VLS77" s="615"/>
      <c r="VLT77" s="615"/>
      <c r="VLU77" s="615"/>
      <c r="VLV77" s="869"/>
      <c r="VLW77" s="615"/>
      <c r="VLX77" s="615"/>
      <c r="VLY77" s="615"/>
      <c r="VLZ77" s="615"/>
      <c r="VMA77" s="615"/>
      <c r="VMB77" s="615"/>
      <c r="VMC77" s="615"/>
      <c r="VMD77" s="615"/>
      <c r="VME77" s="615"/>
      <c r="VMF77" s="1420"/>
      <c r="VMG77" s="1420"/>
      <c r="VMH77" s="1420"/>
      <c r="VMI77" s="868"/>
      <c r="VMJ77" s="615"/>
      <c r="VMK77" s="615"/>
      <c r="VML77" s="615"/>
      <c r="VMM77" s="869"/>
      <c r="VMN77" s="615"/>
      <c r="VMO77" s="615"/>
      <c r="VMP77" s="615"/>
      <c r="VMQ77" s="615"/>
      <c r="VMR77" s="615"/>
      <c r="VMS77" s="615"/>
      <c r="VMT77" s="615"/>
      <c r="VMU77" s="615"/>
      <c r="VMV77" s="615"/>
      <c r="VMW77" s="1420"/>
      <c r="VMX77" s="1420"/>
      <c r="VMY77" s="1420"/>
      <c r="VMZ77" s="868"/>
      <c r="VNA77" s="615"/>
      <c r="VNB77" s="615"/>
      <c r="VNC77" s="615"/>
      <c r="VND77" s="869"/>
      <c r="VNE77" s="615"/>
      <c r="VNF77" s="615"/>
      <c r="VNG77" s="615"/>
      <c r="VNH77" s="615"/>
      <c r="VNI77" s="615"/>
      <c r="VNJ77" s="615"/>
      <c r="VNK77" s="615"/>
      <c r="VNL77" s="615"/>
      <c r="VNM77" s="615"/>
      <c r="VNN77" s="1420"/>
      <c r="VNO77" s="1420"/>
      <c r="VNP77" s="1420"/>
      <c r="VNQ77" s="868"/>
      <c r="VNR77" s="615"/>
      <c r="VNS77" s="615"/>
      <c r="VNT77" s="615"/>
      <c r="VNU77" s="869"/>
      <c r="VNV77" s="615"/>
      <c r="VNW77" s="615"/>
      <c r="VNX77" s="615"/>
      <c r="VNY77" s="615"/>
      <c r="VNZ77" s="615"/>
      <c r="VOA77" s="615"/>
      <c r="VOB77" s="615"/>
      <c r="VOC77" s="615"/>
      <c r="VOD77" s="615"/>
      <c r="VOE77" s="1420"/>
      <c r="VOF77" s="1420"/>
      <c r="VOG77" s="1420"/>
      <c r="VOH77" s="868"/>
      <c r="VOI77" s="615"/>
      <c r="VOJ77" s="615"/>
      <c r="VOK77" s="615"/>
      <c r="VOL77" s="869"/>
      <c r="VOM77" s="615"/>
      <c r="VON77" s="615"/>
      <c r="VOO77" s="615"/>
      <c r="VOP77" s="615"/>
      <c r="VOQ77" s="615"/>
      <c r="VOR77" s="615"/>
      <c r="VOS77" s="615"/>
      <c r="VOT77" s="615"/>
      <c r="VOU77" s="615"/>
      <c r="VOV77" s="1420"/>
      <c r="VOW77" s="1420"/>
      <c r="VOX77" s="1420"/>
      <c r="VOY77" s="868"/>
      <c r="VOZ77" s="615"/>
      <c r="VPA77" s="615"/>
      <c r="VPB77" s="615"/>
      <c r="VPC77" s="869"/>
      <c r="VPD77" s="615"/>
      <c r="VPE77" s="615"/>
      <c r="VPF77" s="615"/>
      <c r="VPG77" s="615"/>
      <c r="VPH77" s="615"/>
      <c r="VPI77" s="615"/>
      <c r="VPJ77" s="615"/>
      <c r="VPK77" s="615"/>
      <c r="VPL77" s="615"/>
      <c r="VPM77" s="1420"/>
      <c r="VPN77" s="1420"/>
      <c r="VPO77" s="1420"/>
      <c r="VPP77" s="868"/>
      <c r="VPQ77" s="615"/>
      <c r="VPR77" s="615"/>
      <c r="VPS77" s="615"/>
      <c r="VPT77" s="869"/>
      <c r="VPU77" s="615"/>
      <c r="VPV77" s="615"/>
      <c r="VPW77" s="615"/>
      <c r="VPX77" s="615"/>
      <c r="VPY77" s="615"/>
      <c r="VPZ77" s="615"/>
      <c r="VQA77" s="615"/>
      <c r="VQB77" s="615"/>
      <c r="VQC77" s="615"/>
      <c r="VQD77" s="1420"/>
      <c r="VQE77" s="1420"/>
      <c r="VQF77" s="1420"/>
      <c r="VQG77" s="868"/>
      <c r="VQH77" s="615"/>
      <c r="VQI77" s="615"/>
      <c r="VQJ77" s="615"/>
      <c r="VQK77" s="869"/>
      <c r="VQL77" s="615"/>
      <c r="VQM77" s="615"/>
      <c r="VQN77" s="615"/>
      <c r="VQO77" s="615"/>
      <c r="VQP77" s="615"/>
      <c r="VQQ77" s="615"/>
      <c r="VQR77" s="615"/>
      <c r="VQS77" s="615"/>
      <c r="VQT77" s="615"/>
      <c r="VQU77" s="1420"/>
      <c r="VQV77" s="1420"/>
      <c r="VQW77" s="1420"/>
      <c r="VQX77" s="868"/>
      <c r="VQY77" s="615"/>
      <c r="VQZ77" s="615"/>
      <c r="VRA77" s="615"/>
      <c r="VRB77" s="869"/>
      <c r="VRC77" s="615"/>
      <c r="VRD77" s="615"/>
      <c r="VRE77" s="615"/>
      <c r="VRF77" s="615"/>
      <c r="VRG77" s="615"/>
      <c r="VRH77" s="615"/>
      <c r="VRI77" s="615"/>
      <c r="VRJ77" s="615"/>
      <c r="VRK77" s="615"/>
      <c r="VRL77" s="1420"/>
      <c r="VRM77" s="1420"/>
      <c r="VRN77" s="1420"/>
      <c r="VRO77" s="868"/>
      <c r="VRP77" s="615"/>
      <c r="VRQ77" s="615"/>
      <c r="VRR77" s="615"/>
      <c r="VRS77" s="869"/>
      <c r="VRT77" s="615"/>
      <c r="VRU77" s="615"/>
      <c r="VRV77" s="615"/>
      <c r="VRW77" s="615"/>
      <c r="VRX77" s="615"/>
      <c r="VRY77" s="615"/>
      <c r="VRZ77" s="615"/>
      <c r="VSA77" s="615"/>
      <c r="VSB77" s="615"/>
      <c r="VSC77" s="1420"/>
      <c r="VSD77" s="1420"/>
      <c r="VSE77" s="1420"/>
      <c r="VSF77" s="868"/>
      <c r="VSG77" s="615"/>
      <c r="VSH77" s="615"/>
      <c r="VSI77" s="615"/>
      <c r="VSJ77" s="869"/>
      <c r="VSK77" s="615"/>
      <c r="VSL77" s="615"/>
      <c r="VSM77" s="615"/>
      <c r="VSN77" s="615"/>
      <c r="VSO77" s="615"/>
      <c r="VSP77" s="615"/>
      <c r="VSQ77" s="615"/>
      <c r="VSR77" s="615"/>
      <c r="VSS77" s="615"/>
      <c r="VST77" s="1420"/>
      <c r="VSU77" s="1420"/>
      <c r="VSV77" s="1420"/>
      <c r="VSW77" s="868"/>
      <c r="VSX77" s="615"/>
      <c r="VSY77" s="615"/>
      <c r="VSZ77" s="615"/>
      <c r="VTA77" s="869"/>
      <c r="VTB77" s="615"/>
      <c r="VTC77" s="615"/>
      <c r="VTD77" s="615"/>
      <c r="VTE77" s="615"/>
      <c r="VTF77" s="615"/>
      <c r="VTG77" s="615"/>
      <c r="VTH77" s="615"/>
      <c r="VTI77" s="615"/>
      <c r="VTJ77" s="615"/>
      <c r="VTK77" s="1420"/>
      <c r="VTL77" s="1420"/>
      <c r="VTM77" s="1420"/>
      <c r="VTN77" s="868"/>
      <c r="VTO77" s="615"/>
      <c r="VTP77" s="615"/>
      <c r="VTQ77" s="615"/>
      <c r="VTR77" s="869"/>
      <c r="VTS77" s="615"/>
      <c r="VTT77" s="615"/>
      <c r="VTU77" s="615"/>
      <c r="VTV77" s="615"/>
      <c r="VTW77" s="615"/>
      <c r="VTX77" s="615"/>
      <c r="VTY77" s="615"/>
      <c r="VTZ77" s="615"/>
      <c r="VUA77" s="615"/>
      <c r="VUB77" s="1420"/>
      <c r="VUC77" s="1420"/>
      <c r="VUD77" s="1420"/>
      <c r="VUE77" s="868"/>
      <c r="VUF77" s="615"/>
      <c r="VUG77" s="615"/>
      <c r="VUH77" s="615"/>
      <c r="VUI77" s="869"/>
      <c r="VUJ77" s="615"/>
      <c r="VUK77" s="615"/>
      <c r="VUL77" s="615"/>
      <c r="VUM77" s="615"/>
      <c r="VUN77" s="615"/>
      <c r="VUO77" s="615"/>
      <c r="VUP77" s="615"/>
      <c r="VUQ77" s="615"/>
      <c r="VUR77" s="615"/>
      <c r="VUS77" s="1420"/>
      <c r="VUT77" s="1420"/>
      <c r="VUU77" s="1420"/>
      <c r="VUV77" s="868"/>
      <c r="VUW77" s="615"/>
      <c r="VUX77" s="615"/>
      <c r="VUY77" s="615"/>
      <c r="VUZ77" s="869"/>
      <c r="VVA77" s="615"/>
      <c r="VVB77" s="615"/>
      <c r="VVC77" s="615"/>
      <c r="VVD77" s="615"/>
      <c r="VVE77" s="615"/>
      <c r="VVF77" s="615"/>
      <c r="VVG77" s="615"/>
      <c r="VVH77" s="615"/>
      <c r="VVI77" s="615"/>
      <c r="VVJ77" s="1420"/>
      <c r="VVK77" s="1420"/>
      <c r="VVL77" s="1420"/>
      <c r="VVM77" s="868"/>
      <c r="VVN77" s="615"/>
      <c r="VVO77" s="615"/>
      <c r="VVP77" s="615"/>
      <c r="VVQ77" s="869"/>
      <c r="VVR77" s="615"/>
      <c r="VVS77" s="615"/>
      <c r="VVT77" s="615"/>
      <c r="VVU77" s="615"/>
      <c r="VVV77" s="615"/>
      <c r="VVW77" s="615"/>
      <c r="VVX77" s="615"/>
      <c r="VVY77" s="615"/>
      <c r="VVZ77" s="615"/>
      <c r="VWA77" s="1420"/>
      <c r="VWB77" s="1420"/>
      <c r="VWC77" s="1420"/>
      <c r="VWD77" s="868"/>
      <c r="VWE77" s="615"/>
      <c r="VWF77" s="615"/>
      <c r="VWG77" s="615"/>
      <c r="VWH77" s="869"/>
      <c r="VWI77" s="615"/>
      <c r="VWJ77" s="615"/>
      <c r="VWK77" s="615"/>
      <c r="VWL77" s="615"/>
      <c r="VWM77" s="615"/>
      <c r="VWN77" s="615"/>
      <c r="VWO77" s="615"/>
      <c r="VWP77" s="615"/>
      <c r="VWQ77" s="615"/>
      <c r="VWR77" s="1420"/>
      <c r="VWS77" s="1420"/>
      <c r="VWT77" s="1420"/>
      <c r="VWU77" s="868"/>
      <c r="VWV77" s="615"/>
      <c r="VWW77" s="615"/>
      <c r="VWX77" s="615"/>
      <c r="VWY77" s="869"/>
      <c r="VWZ77" s="615"/>
      <c r="VXA77" s="615"/>
      <c r="VXB77" s="615"/>
      <c r="VXC77" s="615"/>
      <c r="VXD77" s="615"/>
      <c r="VXE77" s="615"/>
      <c r="VXF77" s="615"/>
      <c r="VXG77" s="615"/>
      <c r="VXH77" s="615"/>
      <c r="VXI77" s="1420"/>
      <c r="VXJ77" s="1420"/>
      <c r="VXK77" s="1420"/>
      <c r="VXL77" s="868"/>
      <c r="VXM77" s="615"/>
      <c r="VXN77" s="615"/>
      <c r="VXO77" s="615"/>
      <c r="VXP77" s="869"/>
      <c r="VXQ77" s="615"/>
      <c r="VXR77" s="615"/>
      <c r="VXS77" s="615"/>
      <c r="VXT77" s="615"/>
      <c r="VXU77" s="615"/>
      <c r="VXV77" s="615"/>
      <c r="VXW77" s="615"/>
      <c r="VXX77" s="615"/>
      <c r="VXY77" s="615"/>
      <c r="VXZ77" s="1420"/>
      <c r="VYA77" s="1420"/>
      <c r="VYB77" s="1420"/>
      <c r="VYC77" s="868"/>
      <c r="VYD77" s="615"/>
      <c r="VYE77" s="615"/>
      <c r="VYF77" s="615"/>
      <c r="VYG77" s="869"/>
      <c r="VYH77" s="615"/>
      <c r="VYI77" s="615"/>
      <c r="VYJ77" s="615"/>
      <c r="VYK77" s="615"/>
      <c r="VYL77" s="615"/>
      <c r="VYM77" s="615"/>
      <c r="VYN77" s="615"/>
      <c r="VYO77" s="615"/>
      <c r="VYP77" s="615"/>
      <c r="VYQ77" s="1420"/>
      <c r="VYR77" s="1420"/>
      <c r="VYS77" s="1420"/>
      <c r="VYT77" s="868"/>
      <c r="VYU77" s="615"/>
      <c r="VYV77" s="615"/>
      <c r="VYW77" s="615"/>
      <c r="VYX77" s="869"/>
      <c r="VYY77" s="615"/>
      <c r="VYZ77" s="615"/>
      <c r="VZA77" s="615"/>
      <c r="VZB77" s="615"/>
      <c r="VZC77" s="615"/>
      <c r="VZD77" s="615"/>
      <c r="VZE77" s="615"/>
      <c r="VZF77" s="615"/>
      <c r="VZG77" s="615"/>
      <c r="VZH77" s="1420"/>
      <c r="VZI77" s="1420"/>
      <c r="VZJ77" s="1420"/>
      <c r="VZK77" s="868"/>
      <c r="VZL77" s="615"/>
      <c r="VZM77" s="615"/>
      <c r="VZN77" s="615"/>
      <c r="VZO77" s="869"/>
      <c r="VZP77" s="615"/>
      <c r="VZQ77" s="615"/>
      <c r="VZR77" s="615"/>
      <c r="VZS77" s="615"/>
      <c r="VZT77" s="615"/>
      <c r="VZU77" s="615"/>
      <c r="VZV77" s="615"/>
      <c r="VZW77" s="615"/>
      <c r="VZX77" s="615"/>
      <c r="VZY77" s="1420"/>
      <c r="VZZ77" s="1420"/>
      <c r="WAA77" s="1420"/>
      <c r="WAB77" s="868"/>
      <c r="WAC77" s="615"/>
      <c r="WAD77" s="615"/>
      <c r="WAE77" s="615"/>
      <c r="WAF77" s="869"/>
      <c r="WAG77" s="615"/>
      <c r="WAH77" s="615"/>
      <c r="WAI77" s="615"/>
      <c r="WAJ77" s="615"/>
      <c r="WAK77" s="615"/>
      <c r="WAL77" s="615"/>
      <c r="WAM77" s="615"/>
      <c r="WAN77" s="615"/>
      <c r="WAO77" s="615"/>
      <c r="WAP77" s="1420"/>
      <c r="WAQ77" s="1420"/>
      <c r="WAR77" s="1420"/>
      <c r="WAS77" s="868"/>
      <c r="WAT77" s="615"/>
      <c r="WAU77" s="615"/>
      <c r="WAV77" s="615"/>
      <c r="WAW77" s="869"/>
      <c r="WAX77" s="615"/>
      <c r="WAY77" s="615"/>
      <c r="WAZ77" s="615"/>
      <c r="WBA77" s="615"/>
      <c r="WBB77" s="615"/>
      <c r="WBC77" s="615"/>
      <c r="WBD77" s="615"/>
      <c r="WBE77" s="615"/>
      <c r="WBF77" s="615"/>
      <c r="WBG77" s="1420"/>
      <c r="WBH77" s="1420"/>
      <c r="WBI77" s="1420"/>
      <c r="WBJ77" s="868"/>
      <c r="WBK77" s="615"/>
      <c r="WBL77" s="615"/>
      <c r="WBM77" s="615"/>
      <c r="WBN77" s="869"/>
      <c r="WBO77" s="615"/>
      <c r="WBP77" s="615"/>
      <c r="WBQ77" s="615"/>
      <c r="WBR77" s="615"/>
      <c r="WBS77" s="615"/>
      <c r="WBT77" s="615"/>
      <c r="WBU77" s="615"/>
      <c r="WBV77" s="615"/>
      <c r="WBW77" s="615"/>
      <c r="WBX77" s="1420"/>
      <c r="WBY77" s="1420"/>
      <c r="WBZ77" s="1420"/>
      <c r="WCA77" s="868"/>
      <c r="WCB77" s="615"/>
      <c r="WCC77" s="615"/>
      <c r="WCD77" s="615"/>
      <c r="WCE77" s="869"/>
      <c r="WCF77" s="615"/>
      <c r="WCG77" s="615"/>
      <c r="WCH77" s="615"/>
      <c r="WCI77" s="615"/>
      <c r="WCJ77" s="615"/>
      <c r="WCK77" s="615"/>
      <c r="WCL77" s="615"/>
      <c r="WCM77" s="615"/>
      <c r="WCN77" s="615"/>
      <c r="WCO77" s="1420"/>
      <c r="WCP77" s="1420"/>
      <c r="WCQ77" s="1420"/>
      <c r="WCR77" s="868"/>
      <c r="WCS77" s="615"/>
      <c r="WCT77" s="615"/>
      <c r="WCU77" s="615"/>
      <c r="WCV77" s="869"/>
      <c r="WCW77" s="615"/>
      <c r="WCX77" s="615"/>
      <c r="WCY77" s="615"/>
      <c r="WCZ77" s="615"/>
      <c r="WDA77" s="615"/>
      <c r="WDB77" s="615"/>
      <c r="WDC77" s="615"/>
      <c r="WDD77" s="615"/>
      <c r="WDE77" s="615"/>
      <c r="WDF77" s="1420"/>
      <c r="WDG77" s="1420"/>
      <c r="WDH77" s="1420"/>
      <c r="WDI77" s="868"/>
      <c r="WDJ77" s="615"/>
      <c r="WDK77" s="615"/>
      <c r="WDL77" s="615"/>
      <c r="WDM77" s="869"/>
      <c r="WDN77" s="615"/>
      <c r="WDO77" s="615"/>
      <c r="WDP77" s="615"/>
      <c r="WDQ77" s="615"/>
      <c r="WDR77" s="615"/>
      <c r="WDS77" s="615"/>
      <c r="WDT77" s="615"/>
      <c r="WDU77" s="615"/>
      <c r="WDV77" s="615"/>
      <c r="WDW77" s="1420"/>
      <c r="WDX77" s="1420"/>
      <c r="WDY77" s="1420"/>
      <c r="WDZ77" s="868"/>
      <c r="WEA77" s="615"/>
      <c r="WEB77" s="615"/>
      <c r="WEC77" s="615"/>
      <c r="WED77" s="869"/>
      <c r="WEE77" s="615"/>
      <c r="WEF77" s="615"/>
      <c r="WEG77" s="615"/>
      <c r="WEH77" s="615"/>
      <c r="WEI77" s="615"/>
      <c r="WEJ77" s="615"/>
      <c r="WEK77" s="615"/>
      <c r="WEL77" s="615"/>
      <c r="WEM77" s="615"/>
      <c r="WEN77" s="1420"/>
      <c r="WEO77" s="1420"/>
      <c r="WEP77" s="1420"/>
      <c r="WEQ77" s="868"/>
      <c r="WER77" s="615"/>
      <c r="WES77" s="615"/>
      <c r="WET77" s="615"/>
      <c r="WEU77" s="869"/>
      <c r="WEV77" s="615"/>
      <c r="WEW77" s="615"/>
      <c r="WEX77" s="615"/>
      <c r="WEY77" s="615"/>
      <c r="WEZ77" s="615"/>
      <c r="WFA77" s="615"/>
      <c r="WFB77" s="615"/>
      <c r="WFC77" s="615"/>
      <c r="WFD77" s="615"/>
      <c r="WFE77" s="1420"/>
      <c r="WFF77" s="1420"/>
      <c r="WFG77" s="1420"/>
      <c r="WFH77" s="868"/>
      <c r="WFI77" s="615"/>
      <c r="WFJ77" s="615"/>
      <c r="WFK77" s="615"/>
      <c r="WFL77" s="869"/>
      <c r="WFM77" s="615"/>
      <c r="WFN77" s="615"/>
      <c r="WFO77" s="615"/>
      <c r="WFP77" s="615"/>
      <c r="WFQ77" s="615"/>
      <c r="WFR77" s="615"/>
      <c r="WFS77" s="615"/>
      <c r="WFT77" s="615"/>
      <c r="WFU77" s="615"/>
      <c r="WFV77" s="1420"/>
      <c r="WFW77" s="1420"/>
      <c r="WFX77" s="1420"/>
      <c r="WFY77" s="868"/>
      <c r="WFZ77" s="615"/>
      <c r="WGA77" s="615"/>
      <c r="WGB77" s="615"/>
      <c r="WGC77" s="869"/>
      <c r="WGD77" s="615"/>
      <c r="WGE77" s="615"/>
      <c r="WGF77" s="615"/>
      <c r="WGG77" s="615"/>
      <c r="WGH77" s="615"/>
      <c r="WGI77" s="615"/>
      <c r="WGJ77" s="615"/>
      <c r="WGK77" s="615"/>
      <c r="WGL77" s="615"/>
      <c r="WGM77" s="1420"/>
      <c r="WGN77" s="1420"/>
      <c r="WGO77" s="1420"/>
      <c r="WGP77" s="868"/>
      <c r="WGQ77" s="615"/>
      <c r="WGR77" s="615"/>
      <c r="WGS77" s="615"/>
      <c r="WGT77" s="869"/>
      <c r="WGU77" s="615"/>
      <c r="WGV77" s="615"/>
      <c r="WGW77" s="615"/>
      <c r="WGX77" s="615"/>
      <c r="WGY77" s="615"/>
      <c r="WGZ77" s="615"/>
      <c r="WHA77" s="615"/>
      <c r="WHB77" s="615"/>
      <c r="WHC77" s="615"/>
      <c r="WHD77" s="1420"/>
      <c r="WHE77" s="1420"/>
      <c r="WHF77" s="1420"/>
      <c r="WHG77" s="868"/>
      <c r="WHH77" s="615"/>
      <c r="WHI77" s="615"/>
      <c r="WHJ77" s="615"/>
      <c r="WHK77" s="869"/>
      <c r="WHL77" s="615"/>
      <c r="WHM77" s="615"/>
      <c r="WHN77" s="615"/>
      <c r="WHO77" s="615"/>
      <c r="WHP77" s="615"/>
      <c r="WHQ77" s="615"/>
      <c r="WHR77" s="615"/>
      <c r="WHS77" s="615"/>
      <c r="WHT77" s="615"/>
      <c r="WHU77" s="1420"/>
      <c r="WHV77" s="1420"/>
      <c r="WHW77" s="1420"/>
      <c r="WHX77" s="868"/>
      <c r="WHY77" s="615"/>
      <c r="WHZ77" s="615"/>
      <c r="WIA77" s="615"/>
      <c r="WIB77" s="869"/>
      <c r="WIC77" s="615"/>
      <c r="WID77" s="615"/>
      <c r="WIE77" s="615"/>
      <c r="WIF77" s="615"/>
      <c r="WIG77" s="615"/>
      <c r="WIH77" s="615"/>
      <c r="WII77" s="615"/>
      <c r="WIJ77" s="615"/>
      <c r="WIK77" s="615"/>
      <c r="WIL77" s="1420"/>
      <c r="WIM77" s="1420"/>
      <c r="WIN77" s="1420"/>
      <c r="WIO77" s="868"/>
      <c r="WIP77" s="615"/>
      <c r="WIQ77" s="615"/>
      <c r="WIR77" s="615"/>
      <c r="WIS77" s="869"/>
      <c r="WIT77" s="615"/>
      <c r="WIU77" s="615"/>
      <c r="WIV77" s="615"/>
      <c r="WIW77" s="615"/>
      <c r="WIX77" s="615"/>
      <c r="WIY77" s="615"/>
      <c r="WIZ77" s="615"/>
      <c r="WJA77" s="615"/>
      <c r="WJB77" s="615"/>
      <c r="WJC77" s="1420"/>
      <c r="WJD77" s="1420"/>
      <c r="WJE77" s="1420"/>
      <c r="WJF77" s="868"/>
      <c r="WJG77" s="615"/>
      <c r="WJH77" s="615"/>
      <c r="WJI77" s="615"/>
      <c r="WJJ77" s="869"/>
      <c r="WJK77" s="615"/>
      <c r="WJL77" s="615"/>
      <c r="WJM77" s="615"/>
      <c r="WJN77" s="615"/>
      <c r="WJO77" s="615"/>
      <c r="WJP77" s="615"/>
      <c r="WJQ77" s="615"/>
      <c r="WJR77" s="615"/>
      <c r="WJS77" s="615"/>
      <c r="WJT77" s="1420"/>
      <c r="WJU77" s="1420"/>
      <c r="WJV77" s="1420"/>
      <c r="WJW77" s="868"/>
      <c r="WJX77" s="615"/>
      <c r="WJY77" s="615"/>
      <c r="WJZ77" s="615"/>
      <c r="WKA77" s="869"/>
      <c r="WKB77" s="615"/>
      <c r="WKC77" s="615"/>
      <c r="WKD77" s="615"/>
      <c r="WKE77" s="615"/>
      <c r="WKF77" s="615"/>
      <c r="WKG77" s="615"/>
      <c r="WKH77" s="615"/>
      <c r="WKI77" s="615"/>
      <c r="WKJ77" s="615"/>
      <c r="WKK77" s="1420"/>
      <c r="WKL77" s="1420"/>
      <c r="WKM77" s="1420"/>
      <c r="WKN77" s="868"/>
      <c r="WKO77" s="615"/>
      <c r="WKP77" s="615"/>
      <c r="WKQ77" s="615"/>
      <c r="WKR77" s="869"/>
      <c r="WKS77" s="615"/>
      <c r="WKT77" s="615"/>
      <c r="WKU77" s="615"/>
      <c r="WKV77" s="615"/>
      <c r="WKW77" s="615"/>
      <c r="WKX77" s="615"/>
      <c r="WKY77" s="615"/>
      <c r="WKZ77" s="615"/>
      <c r="WLA77" s="615"/>
      <c r="WLB77" s="1420"/>
      <c r="WLC77" s="1420"/>
      <c r="WLD77" s="1420"/>
      <c r="WLE77" s="868"/>
      <c r="WLF77" s="615"/>
      <c r="WLG77" s="615"/>
      <c r="WLH77" s="615"/>
      <c r="WLI77" s="869"/>
      <c r="WLJ77" s="615"/>
      <c r="WLK77" s="615"/>
      <c r="WLL77" s="615"/>
      <c r="WLM77" s="615"/>
      <c r="WLN77" s="615"/>
      <c r="WLO77" s="615"/>
      <c r="WLP77" s="615"/>
      <c r="WLQ77" s="615"/>
      <c r="WLR77" s="615"/>
      <c r="WLS77" s="1420"/>
      <c r="WLT77" s="1420"/>
      <c r="WLU77" s="1420"/>
      <c r="WLV77" s="868"/>
      <c r="WLW77" s="615"/>
      <c r="WLX77" s="615"/>
      <c r="WLY77" s="615"/>
      <c r="WLZ77" s="869"/>
      <c r="WMA77" s="615"/>
      <c r="WMB77" s="615"/>
      <c r="WMC77" s="615"/>
      <c r="WMD77" s="615"/>
      <c r="WME77" s="615"/>
      <c r="WMF77" s="615"/>
      <c r="WMG77" s="615"/>
      <c r="WMH77" s="615"/>
      <c r="WMI77" s="615"/>
      <c r="WMJ77" s="1420"/>
      <c r="WMK77" s="1420"/>
      <c r="WML77" s="1420"/>
      <c r="WMM77" s="868"/>
      <c r="WMN77" s="615"/>
      <c r="WMO77" s="615"/>
      <c r="WMP77" s="615"/>
      <c r="WMQ77" s="869"/>
      <c r="WMR77" s="615"/>
      <c r="WMS77" s="615"/>
      <c r="WMT77" s="615"/>
      <c r="WMU77" s="615"/>
      <c r="WMV77" s="615"/>
      <c r="WMW77" s="615"/>
      <c r="WMX77" s="615"/>
      <c r="WMY77" s="615"/>
      <c r="WMZ77" s="615"/>
      <c r="WNA77" s="1420"/>
      <c r="WNB77" s="1420"/>
      <c r="WNC77" s="1420"/>
      <c r="WND77" s="868"/>
      <c r="WNE77" s="615"/>
      <c r="WNF77" s="615"/>
      <c r="WNG77" s="615"/>
      <c r="WNH77" s="869"/>
      <c r="WNI77" s="615"/>
      <c r="WNJ77" s="615"/>
      <c r="WNK77" s="615"/>
      <c r="WNL77" s="615"/>
      <c r="WNM77" s="615"/>
      <c r="WNN77" s="615"/>
      <c r="WNO77" s="615"/>
      <c r="WNP77" s="615"/>
      <c r="WNQ77" s="615"/>
      <c r="WNR77" s="1420"/>
      <c r="WNS77" s="1420"/>
      <c r="WNT77" s="1420"/>
      <c r="WNU77" s="868"/>
      <c r="WNV77" s="615"/>
      <c r="WNW77" s="615"/>
      <c r="WNX77" s="615"/>
      <c r="WNY77" s="869"/>
      <c r="WNZ77" s="615"/>
      <c r="WOA77" s="615"/>
      <c r="WOB77" s="615"/>
      <c r="WOC77" s="615"/>
      <c r="WOD77" s="615"/>
      <c r="WOE77" s="615"/>
      <c r="WOF77" s="615"/>
      <c r="WOG77" s="615"/>
      <c r="WOH77" s="615"/>
      <c r="WOI77" s="1420"/>
      <c r="WOJ77" s="1420"/>
      <c r="WOK77" s="1420"/>
      <c r="WOL77" s="868"/>
      <c r="WOM77" s="615"/>
      <c r="WON77" s="615"/>
      <c r="WOO77" s="615"/>
      <c r="WOP77" s="869"/>
      <c r="WOQ77" s="615"/>
      <c r="WOR77" s="615"/>
      <c r="WOS77" s="615"/>
      <c r="WOT77" s="615"/>
      <c r="WOU77" s="615"/>
      <c r="WOV77" s="615"/>
      <c r="WOW77" s="615"/>
      <c r="WOX77" s="615"/>
      <c r="WOY77" s="615"/>
      <c r="WOZ77" s="1420"/>
      <c r="WPA77" s="1420"/>
      <c r="WPB77" s="1420"/>
      <c r="WPC77" s="868"/>
      <c r="WPD77" s="615"/>
      <c r="WPE77" s="615"/>
      <c r="WPF77" s="615"/>
      <c r="WPG77" s="869"/>
      <c r="WPH77" s="615"/>
      <c r="WPI77" s="615"/>
      <c r="WPJ77" s="615"/>
      <c r="WPK77" s="615"/>
      <c r="WPL77" s="615"/>
      <c r="WPM77" s="615"/>
      <c r="WPN77" s="615"/>
      <c r="WPO77" s="615"/>
      <c r="WPP77" s="615"/>
      <c r="WPQ77" s="1420"/>
      <c r="WPR77" s="1420"/>
      <c r="WPS77" s="1420"/>
      <c r="WPT77" s="868"/>
      <c r="WPU77" s="615"/>
      <c r="WPV77" s="615"/>
      <c r="WPW77" s="615"/>
      <c r="WPX77" s="869"/>
      <c r="WPY77" s="615"/>
      <c r="WPZ77" s="615"/>
      <c r="WQA77" s="615"/>
      <c r="WQB77" s="615"/>
      <c r="WQC77" s="615"/>
      <c r="WQD77" s="615"/>
      <c r="WQE77" s="615"/>
      <c r="WQF77" s="615"/>
      <c r="WQG77" s="615"/>
      <c r="WQH77" s="1420"/>
      <c r="WQI77" s="1420"/>
      <c r="WQJ77" s="1420"/>
      <c r="WQK77" s="868"/>
      <c r="WQL77" s="615"/>
      <c r="WQM77" s="615"/>
      <c r="WQN77" s="615"/>
      <c r="WQO77" s="869"/>
      <c r="WQP77" s="615"/>
      <c r="WQQ77" s="615"/>
      <c r="WQR77" s="615"/>
      <c r="WQS77" s="615"/>
      <c r="WQT77" s="615"/>
      <c r="WQU77" s="615"/>
      <c r="WQV77" s="615"/>
      <c r="WQW77" s="615"/>
      <c r="WQX77" s="615"/>
      <c r="WQY77" s="1420"/>
      <c r="WQZ77" s="1420"/>
      <c r="WRA77" s="1420"/>
      <c r="WRB77" s="868"/>
      <c r="WRC77" s="615"/>
      <c r="WRD77" s="615"/>
      <c r="WRE77" s="615"/>
      <c r="WRF77" s="869"/>
      <c r="WRG77" s="615"/>
      <c r="WRH77" s="615"/>
      <c r="WRI77" s="615"/>
      <c r="WRJ77" s="615"/>
      <c r="WRK77" s="615"/>
      <c r="WRL77" s="615"/>
      <c r="WRM77" s="615"/>
      <c r="WRN77" s="615"/>
      <c r="WRO77" s="615"/>
      <c r="WRP77" s="1420"/>
      <c r="WRQ77" s="1420"/>
      <c r="WRR77" s="1420"/>
      <c r="WRS77" s="868"/>
      <c r="WRT77" s="615"/>
      <c r="WRU77" s="615"/>
      <c r="WRV77" s="615"/>
      <c r="WRW77" s="869"/>
      <c r="WRX77" s="615"/>
      <c r="WRY77" s="615"/>
      <c r="WRZ77" s="615"/>
      <c r="WSA77" s="615"/>
      <c r="WSB77" s="615"/>
      <c r="WSC77" s="615"/>
      <c r="WSD77" s="615"/>
      <c r="WSE77" s="615"/>
      <c r="WSF77" s="615"/>
      <c r="WSG77" s="1420"/>
      <c r="WSH77" s="1420"/>
      <c r="WSI77" s="1420"/>
      <c r="WSJ77" s="868"/>
      <c r="WSK77" s="615"/>
      <c r="WSL77" s="615"/>
      <c r="WSM77" s="615"/>
      <c r="WSN77" s="869"/>
      <c r="WSO77" s="615"/>
      <c r="WSP77" s="615"/>
      <c r="WSQ77" s="615"/>
      <c r="WSR77" s="615"/>
      <c r="WSS77" s="615"/>
      <c r="WST77" s="615"/>
      <c r="WSU77" s="615"/>
      <c r="WSV77" s="615"/>
      <c r="WSW77" s="615"/>
      <c r="WSX77" s="1420"/>
      <c r="WSY77" s="1420"/>
      <c r="WSZ77" s="1420"/>
      <c r="WTA77" s="868"/>
      <c r="WTB77" s="615"/>
      <c r="WTC77" s="615"/>
      <c r="WTD77" s="615"/>
      <c r="WTE77" s="869"/>
      <c r="WTF77" s="615"/>
      <c r="WTG77" s="615"/>
      <c r="WTH77" s="615"/>
      <c r="WTI77" s="615"/>
      <c r="WTJ77" s="615"/>
      <c r="WTK77" s="615"/>
      <c r="WTL77" s="615"/>
      <c r="WTM77" s="615"/>
      <c r="WTN77" s="615"/>
      <c r="WTO77" s="1420"/>
      <c r="WTP77" s="1420"/>
      <c r="WTQ77" s="1420"/>
      <c r="WTR77" s="868"/>
      <c r="WTS77" s="615"/>
      <c r="WTT77" s="615"/>
      <c r="WTU77" s="615"/>
      <c r="WTV77" s="869"/>
      <c r="WTW77" s="615"/>
      <c r="WTX77" s="615"/>
      <c r="WTY77" s="615"/>
      <c r="WTZ77" s="615"/>
      <c r="WUA77" s="615"/>
      <c r="WUB77" s="615"/>
      <c r="WUC77" s="615"/>
      <c r="WUD77" s="615"/>
      <c r="WUE77" s="615"/>
      <c r="WUF77" s="1420"/>
      <c r="WUG77" s="1420"/>
      <c r="WUH77" s="1420"/>
      <c r="WUI77" s="868"/>
      <c r="WUJ77" s="615"/>
      <c r="WUK77" s="615"/>
      <c r="WUL77" s="615"/>
      <c r="WUM77" s="869"/>
      <c r="WUN77" s="615"/>
      <c r="WUO77" s="615"/>
      <c r="WUP77" s="615"/>
      <c r="WUQ77" s="615"/>
      <c r="WUR77" s="615"/>
      <c r="WUS77" s="615"/>
      <c r="WUT77" s="615"/>
      <c r="WUU77" s="615"/>
      <c r="WUV77" s="615"/>
      <c r="WUW77" s="1420"/>
      <c r="WUX77" s="1420"/>
      <c r="WUY77" s="1420"/>
      <c r="WUZ77" s="868"/>
      <c r="WVA77" s="615"/>
      <c r="WVB77" s="615"/>
      <c r="WVC77" s="615"/>
      <c r="WVD77" s="869"/>
      <c r="WVE77" s="615"/>
      <c r="WVF77" s="615"/>
      <c r="WVG77" s="615"/>
      <c r="WVH77" s="615"/>
      <c r="WVI77" s="615"/>
      <c r="WVJ77" s="615"/>
      <c r="WVK77" s="615"/>
      <c r="WVL77" s="615"/>
      <c r="WVM77" s="615"/>
      <c r="WVN77" s="1420"/>
      <c r="WVO77" s="1420"/>
      <c r="WVP77" s="1420"/>
      <c r="WVQ77" s="868"/>
      <c r="WVR77" s="615"/>
      <c r="WVS77" s="615"/>
      <c r="WVT77" s="615"/>
      <c r="WVU77" s="869"/>
      <c r="WVV77" s="615"/>
      <c r="WVW77" s="615"/>
      <c r="WVX77" s="615"/>
      <c r="WVY77" s="615"/>
      <c r="WVZ77" s="615"/>
      <c r="WWA77" s="615"/>
      <c r="WWB77" s="615"/>
      <c r="WWC77" s="615"/>
      <c r="WWD77" s="615"/>
      <c r="WWE77" s="1420"/>
      <c r="WWF77" s="1420"/>
      <c r="WWG77" s="1420"/>
      <c r="WWH77" s="868"/>
      <c r="WWI77" s="615"/>
      <c r="WWJ77" s="615"/>
      <c r="WWK77" s="615"/>
      <c r="WWL77" s="869"/>
      <c r="WWM77" s="615"/>
      <c r="WWN77" s="615"/>
      <c r="WWO77" s="615"/>
      <c r="WWP77" s="615"/>
      <c r="WWQ77" s="615"/>
      <c r="WWR77" s="615"/>
      <c r="WWS77" s="615"/>
      <c r="WWT77" s="615"/>
      <c r="WWU77" s="615"/>
      <c r="WWV77" s="1420"/>
      <c r="WWW77" s="1420"/>
      <c r="WWX77" s="1420"/>
      <c r="WWY77" s="868"/>
      <c r="WWZ77" s="615"/>
      <c r="WXA77" s="615"/>
      <c r="WXB77" s="615"/>
      <c r="WXC77" s="869"/>
      <c r="WXD77" s="615"/>
      <c r="WXE77" s="615"/>
      <c r="WXF77" s="615"/>
      <c r="WXG77" s="615"/>
      <c r="WXH77" s="615"/>
      <c r="WXI77" s="615"/>
      <c r="WXJ77" s="615"/>
      <c r="WXK77" s="615"/>
      <c r="WXL77" s="615"/>
      <c r="WXM77" s="1420"/>
      <c r="WXN77" s="1420"/>
      <c r="WXO77" s="1420"/>
      <c r="WXP77" s="868"/>
      <c r="WXQ77" s="615"/>
      <c r="WXR77" s="615"/>
      <c r="WXS77" s="615"/>
      <c r="WXT77" s="869"/>
      <c r="WXU77" s="615"/>
      <c r="WXV77" s="615"/>
      <c r="WXW77" s="615"/>
      <c r="WXX77" s="615"/>
      <c r="WXY77" s="615"/>
      <c r="WXZ77" s="615"/>
      <c r="WYA77" s="615"/>
      <c r="WYB77" s="615"/>
      <c r="WYC77" s="615"/>
      <c r="WYD77" s="1420"/>
      <c r="WYE77" s="1420"/>
      <c r="WYF77" s="1420"/>
      <c r="WYG77" s="868"/>
      <c r="WYH77" s="615"/>
      <c r="WYI77" s="615"/>
      <c r="WYJ77" s="615"/>
      <c r="WYK77" s="869"/>
      <c r="WYL77" s="615"/>
      <c r="WYM77" s="615"/>
      <c r="WYN77" s="615"/>
      <c r="WYO77" s="615"/>
      <c r="WYP77" s="615"/>
      <c r="WYQ77" s="615"/>
      <c r="WYR77" s="615"/>
      <c r="WYS77" s="615"/>
      <c r="WYT77" s="615"/>
      <c r="WYU77" s="1420"/>
      <c r="WYV77" s="1420"/>
      <c r="WYW77" s="1420"/>
      <c r="WYX77" s="868"/>
      <c r="WYY77" s="615"/>
      <c r="WYZ77" s="615"/>
      <c r="WZA77" s="615"/>
      <c r="WZB77" s="869"/>
      <c r="WZC77" s="615"/>
      <c r="WZD77" s="615"/>
      <c r="WZE77" s="615"/>
      <c r="WZF77" s="615"/>
      <c r="WZG77" s="615"/>
      <c r="WZH77" s="615"/>
      <c r="WZI77" s="615"/>
      <c r="WZJ77" s="615"/>
      <c r="WZK77" s="615"/>
      <c r="WZL77" s="1420"/>
      <c r="WZM77" s="1420"/>
      <c r="WZN77" s="1420"/>
      <c r="WZO77" s="868"/>
      <c r="WZP77" s="615"/>
      <c r="WZQ77" s="615"/>
      <c r="WZR77" s="615"/>
      <c r="WZS77" s="869"/>
      <c r="WZT77" s="615"/>
      <c r="WZU77" s="615"/>
      <c r="WZV77" s="615"/>
      <c r="WZW77" s="615"/>
      <c r="WZX77" s="615"/>
      <c r="WZY77" s="615"/>
      <c r="WZZ77" s="615"/>
      <c r="XAA77" s="615"/>
      <c r="XAB77" s="615"/>
      <c r="XAC77" s="1420"/>
      <c r="XAD77" s="1420"/>
      <c r="XAE77" s="1420"/>
      <c r="XAF77" s="868"/>
      <c r="XAG77" s="615"/>
      <c r="XAH77" s="615"/>
      <c r="XAI77" s="615"/>
      <c r="XAJ77" s="869"/>
      <c r="XAK77" s="615"/>
      <c r="XAL77" s="615"/>
      <c r="XAM77" s="615"/>
      <c r="XAN77" s="615"/>
      <c r="XAO77" s="615"/>
      <c r="XAP77" s="615"/>
      <c r="XAQ77" s="615"/>
      <c r="XAR77" s="615"/>
      <c r="XAS77" s="615"/>
      <c r="XAT77" s="1420"/>
      <c r="XAU77" s="1420"/>
      <c r="XAV77" s="1420"/>
      <c r="XAW77" s="868"/>
      <c r="XAX77" s="615"/>
      <c r="XAY77" s="615"/>
      <c r="XAZ77" s="615"/>
      <c r="XBA77" s="869"/>
      <c r="XBB77" s="615"/>
      <c r="XBC77" s="615"/>
      <c r="XBD77" s="615"/>
      <c r="XBE77" s="615"/>
      <c r="XBF77" s="615"/>
      <c r="XBG77" s="615"/>
      <c r="XBH77" s="615"/>
      <c r="XBI77" s="615"/>
      <c r="XBJ77" s="615"/>
      <c r="XBK77" s="1420"/>
      <c r="XBL77" s="1420"/>
      <c r="XBM77" s="1420"/>
      <c r="XBN77" s="868"/>
      <c r="XBO77" s="615"/>
      <c r="XBP77" s="615"/>
      <c r="XBQ77" s="615"/>
      <c r="XBR77" s="869"/>
      <c r="XBS77" s="615"/>
      <c r="XBT77" s="615"/>
      <c r="XBU77" s="615"/>
      <c r="XBV77" s="615"/>
      <c r="XBW77" s="615"/>
      <c r="XBX77" s="615"/>
      <c r="XBY77" s="615"/>
      <c r="XBZ77" s="615"/>
      <c r="XCA77" s="615"/>
      <c r="XCB77" s="1420"/>
      <c r="XCC77" s="1420"/>
      <c r="XCD77" s="1420"/>
      <c r="XCE77" s="868"/>
      <c r="XCF77" s="615"/>
      <c r="XCG77" s="615"/>
      <c r="XCH77" s="615"/>
      <c r="XCI77" s="869"/>
      <c r="XCJ77" s="615"/>
      <c r="XCK77" s="615"/>
      <c r="XCL77" s="615"/>
      <c r="XCM77" s="615"/>
      <c r="XCN77" s="615"/>
      <c r="XCO77" s="615"/>
      <c r="XCP77" s="615"/>
      <c r="XCQ77" s="615"/>
      <c r="XCR77" s="615"/>
      <c r="XCS77" s="1420"/>
      <c r="XCT77" s="1420"/>
      <c r="XCU77" s="1420"/>
      <c r="XCV77" s="868"/>
      <c r="XCW77" s="615"/>
      <c r="XCX77" s="615"/>
      <c r="XCY77" s="615"/>
      <c r="XCZ77" s="869"/>
      <c r="XDA77" s="615"/>
      <c r="XDB77" s="615"/>
      <c r="XDC77" s="615"/>
      <c r="XDD77" s="615"/>
      <c r="XDE77" s="615"/>
      <c r="XDF77" s="615"/>
      <c r="XDG77" s="615"/>
      <c r="XDH77" s="615"/>
      <c r="XDI77" s="615"/>
      <c r="XDJ77" s="1420"/>
      <c r="XDK77" s="1420"/>
      <c r="XDL77" s="1420"/>
      <c r="XDM77" s="868"/>
      <c r="XDN77" s="615"/>
      <c r="XDO77" s="615"/>
      <c r="XDP77" s="615"/>
      <c r="XDQ77" s="869"/>
      <c r="XDR77" s="615"/>
      <c r="XDS77" s="615"/>
      <c r="XDT77" s="615"/>
      <c r="XDU77" s="615"/>
      <c r="XDV77" s="615"/>
      <c r="XDW77" s="615"/>
      <c r="XDX77" s="615"/>
      <c r="XDY77" s="615"/>
      <c r="XDZ77" s="615"/>
      <c r="XEA77" s="1420"/>
      <c r="XEB77" s="1420"/>
      <c r="XEC77" s="1420"/>
      <c r="XED77" s="868"/>
      <c r="XEE77" s="615"/>
      <c r="XEF77" s="615"/>
      <c r="XEG77" s="615"/>
      <c r="XEH77" s="869"/>
      <c r="XEI77" s="615"/>
      <c r="XEJ77" s="615"/>
      <c r="XEK77" s="615"/>
      <c r="XEL77" s="615"/>
      <c r="XEM77" s="615"/>
      <c r="XEN77" s="615"/>
      <c r="XEO77" s="615"/>
      <c r="XEP77" s="615"/>
      <c r="XEQ77" s="615"/>
      <c r="XER77" s="1420"/>
      <c r="XES77" s="1420"/>
      <c r="XET77" s="1420"/>
      <c r="XEU77" s="868"/>
      <c r="XEV77" s="615"/>
      <c r="XEW77" s="615"/>
      <c r="XEX77" s="615"/>
      <c r="XEY77" s="869"/>
      <c r="XEZ77" s="615"/>
      <c r="XFA77" s="615"/>
      <c r="XFB77" s="615"/>
      <c r="XFC77" s="615"/>
      <c r="XFD77" s="615"/>
    </row>
    <row r="78" spans="1:16384" s="48" customFormat="1" x14ac:dyDescent="0.25">
      <c r="A78" s="1440" t="s">
        <v>289</v>
      </c>
      <c r="B78" s="1440"/>
      <c r="C78" s="1440"/>
      <c r="D78" s="1140">
        <v>461236.91</v>
      </c>
      <c r="E78" s="1127">
        <f>+I78+L78+O78</f>
        <v>472020.47999999998</v>
      </c>
      <c r="F78" s="1127"/>
      <c r="G78" s="1127"/>
      <c r="H78" s="706">
        <f t="shared" si="34"/>
        <v>1.0233796770514312</v>
      </c>
      <c r="I78" s="1127">
        <f>+I76+I74</f>
        <v>205312</v>
      </c>
      <c r="J78" s="1127"/>
      <c r="K78" s="1127"/>
      <c r="L78" s="1127">
        <f>+L76+L74</f>
        <v>190044.97999999998</v>
      </c>
      <c r="M78" s="1127"/>
      <c r="N78" s="1127"/>
      <c r="O78" s="1127">
        <f>+O76+O74</f>
        <v>76663.5</v>
      </c>
      <c r="P78" s="1127"/>
      <c r="Q78" s="1127"/>
    </row>
    <row r="79" spans="1:16384" x14ac:dyDescent="0.25">
      <c r="D79" s="641"/>
      <c r="E79" s="68"/>
      <c r="F79" s="68"/>
      <c r="G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1:16384" x14ac:dyDescent="0.25">
      <c r="D80" s="641"/>
      <c r="E80" s="68"/>
      <c r="F80" s="68"/>
      <c r="G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1:17" x14ac:dyDescent="0.25">
      <c r="D81" s="641"/>
      <c r="E81" s="68"/>
      <c r="F81" s="68"/>
      <c r="G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1:17" x14ac:dyDescent="0.25">
      <c r="D82" s="641"/>
      <c r="E82" s="68"/>
      <c r="F82" s="68"/>
      <c r="G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1:17" x14ac:dyDescent="0.25">
      <c r="D83" s="641"/>
      <c r="E83" s="68"/>
      <c r="F83" s="68"/>
      <c r="G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1:17" x14ac:dyDescent="0.25">
      <c r="D84" s="641"/>
      <c r="E84" s="68"/>
      <c r="F84" s="68"/>
      <c r="G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1:17" x14ac:dyDescent="0.25">
      <c r="D85" s="641"/>
      <c r="E85" s="68"/>
      <c r="F85" s="68"/>
      <c r="G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1:17" x14ac:dyDescent="0.25">
      <c r="D86" s="641"/>
      <c r="E86" s="68"/>
      <c r="F86" s="68"/>
      <c r="G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1:17" x14ac:dyDescent="0.25">
      <c r="D87" s="641"/>
      <c r="E87" s="68"/>
      <c r="F87" s="68"/>
      <c r="G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1:17" x14ac:dyDescent="0.25">
      <c r="I88" s="68"/>
      <c r="J88" s="68"/>
      <c r="K88" s="68"/>
      <c r="L88" s="68"/>
      <c r="M88" s="68"/>
      <c r="N88" s="68"/>
      <c r="O88" s="68"/>
      <c r="P88" s="68"/>
      <c r="Q88" s="68"/>
    </row>
    <row r="92" spans="1:17" x14ac:dyDescent="0.25">
      <c r="A92" s="81"/>
      <c r="B92" s="78"/>
      <c r="C92" s="78"/>
      <c r="D92" s="459"/>
      <c r="E92" s="65"/>
      <c r="F92" s="65"/>
      <c r="I92" s="65"/>
      <c r="J92" s="65"/>
      <c r="L92" s="65"/>
      <c r="M92" s="65"/>
      <c r="O92" s="65"/>
      <c r="P92" s="65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</sheetData>
  <mergeCells count="6827">
    <mergeCell ref="B59:C59"/>
    <mergeCell ref="B60:C60"/>
    <mergeCell ref="B62:C62"/>
    <mergeCell ref="B63:C63"/>
    <mergeCell ref="B65:C65"/>
    <mergeCell ref="B68:C68"/>
    <mergeCell ref="B74:C74"/>
    <mergeCell ref="B70:C70"/>
    <mergeCell ref="B72:C72"/>
    <mergeCell ref="B66:C66"/>
    <mergeCell ref="A78:C78"/>
    <mergeCell ref="I2:K2"/>
    <mergeCell ref="I51:K51"/>
    <mergeCell ref="B35:C35"/>
    <mergeCell ref="B34:C34"/>
    <mergeCell ref="B29:C29"/>
    <mergeCell ref="B61:C61"/>
    <mergeCell ref="B23:C23"/>
    <mergeCell ref="B24:C24"/>
    <mergeCell ref="B25:C25"/>
    <mergeCell ref="B12:C12"/>
    <mergeCell ref="E51:G51"/>
    <mergeCell ref="B53:C53"/>
    <mergeCell ref="A2:A3"/>
    <mergeCell ref="B2:C3"/>
    <mergeCell ref="B28:C28"/>
    <mergeCell ref="B36:C36"/>
    <mergeCell ref="B37:C37"/>
    <mergeCell ref="B16:C16"/>
    <mergeCell ref="B5:C5"/>
    <mergeCell ref="B6:C6"/>
    <mergeCell ref="B7:C7"/>
    <mergeCell ref="O1:Q1"/>
    <mergeCell ref="B47:C47"/>
    <mergeCell ref="L51:N51"/>
    <mergeCell ref="O2:Q2"/>
    <mergeCell ref="O51:Q51"/>
    <mergeCell ref="B27:C27"/>
    <mergeCell ref="B20:C20"/>
    <mergeCell ref="B21:C21"/>
    <mergeCell ref="L2:N2"/>
    <mergeCell ref="B4:C4"/>
    <mergeCell ref="B14:C14"/>
    <mergeCell ref="B48:C48"/>
    <mergeCell ref="D51:D52"/>
    <mergeCell ref="A49:C49"/>
    <mergeCell ref="A51:A52"/>
    <mergeCell ref="B51:C52"/>
    <mergeCell ref="A57:C57"/>
    <mergeCell ref="B8:C8"/>
    <mergeCell ref="B30:C30"/>
    <mergeCell ref="B31:C31"/>
    <mergeCell ref="A64:C64"/>
    <mergeCell ref="R64:T64"/>
    <mergeCell ref="AI64:AK64"/>
    <mergeCell ref="AZ64:BB64"/>
    <mergeCell ref="BQ64:BS64"/>
    <mergeCell ref="D2:D3"/>
    <mergeCell ref="B11:C11"/>
    <mergeCell ref="B13:C13"/>
    <mergeCell ref="B32:C32"/>
    <mergeCell ref="B33:C33"/>
    <mergeCell ref="B15:C15"/>
    <mergeCell ref="B26:C26"/>
    <mergeCell ref="B17:C17"/>
    <mergeCell ref="B18:C18"/>
    <mergeCell ref="B19:C19"/>
    <mergeCell ref="E2:G2"/>
    <mergeCell ref="B9:C9"/>
    <mergeCell ref="B56:C56"/>
    <mergeCell ref="B42:C42"/>
    <mergeCell ref="H51:H52"/>
    <mergeCell ref="H2:H3"/>
    <mergeCell ref="B54:C54"/>
    <mergeCell ref="B55:C55"/>
    <mergeCell ref="B43:C43"/>
    <mergeCell ref="B46:C46"/>
    <mergeCell ref="B41:C41"/>
    <mergeCell ref="B38:C38"/>
    <mergeCell ref="B39:C39"/>
    <mergeCell ref="B40:C40"/>
    <mergeCell ref="B10:C10"/>
    <mergeCell ref="B22:C22"/>
    <mergeCell ref="B58:C58"/>
    <mergeCell ref="MC64:ME64"/>
    <mergeCell ref="MT64:MV64"/>
    <mergeCell ref="NK64:NM64"/>
    <mergeCell ref="OB64:OD64"/>
    <mergeCell ref="OS64:OU64"/>
    <mergeCell ref="IV64:IX64"/>
    <mergeCell ref="JM64:JO64"/>
    <mergeCell ref="KD64:KF64"/>
    <mergeCell ref="KU64:KW64"/>
    <mergeCell ref="LL64:LN64"/>
    <mergeCell ref="FO64:FQ64"/>
    <mergeCell ref="GF64:GH64"/>
    <mergeCell ref="GW64:GY64"/>
    <mergeCell ref="HN64:HP64"/>
    <mergeCell ref="IE64:IG64"/>
    <mergeCell ref="CH64:CJ64"/>
    <mergeCell ref="CY64:DA64"/>
    <mergeCell ref="DP64:DR64"/>
    <mergeCell ref="EG64:EI64"/>
    <mergeCell ref="EX64:EZ64"/>
    <mergeCell ref="ZE64:ZG64"/>
    <mergeCell ref="ZV64:ZX64"/>
    <mergeCell ref="AAM64:AAO64"/>
    <mergeCell ref="ABD64:ABF64"/>
    <mergeCell ref="ABU64:ABW64"/>
    <mergeCell ref="VX64:VZ64"/>
    <mergeCell ref="WO64:WQ64"/>
    <mergeCell ref="XF64:XH64"/>
    <mergeCell ref="XW64:XY64"/>
    <mergeCell ref="YN64:YP64"/>
    <mergeCell ref="SQ64:SS64"/>
    <mergeCell ref="TH64:TJ64"/>
    <mergeCell ref="TY64:UA64"/>
    <mergeCell ref="UP64:UR64"/>
    <mergeCell ref="VG64:VI64"/>
    <mergeCell ref="PJ64:PL64"/>
    <mergeCell ref="QA64:QC64"/>
    <mergeCell ref="QR64:QT64"/>
    <mergeCell ref="RI64:RK64"/>
    <mergeCell ref="RZ64:SB64"/>
    <mergeCell ref="AMG64:AMI64"/>
    <mergeCell ref="AMX64:AMZ64"/>
    <mergeCell ref="ANO64:ANQ64"/>
    <mergeCell ref="AOF64:AOH64"/>
    <mergeCell ref="AOW64:AOY64"/>
    <mergeCell ref="AIZ64:AJB64"/>
    <mergeCell ref="AJQ64:AJS64"/>
    <mergeCell ref="AKH64:AKJ64"/>
    <mergeCell ref="AKY64:ALA64"/>
    <mergeCell ref="ALP64:ALR64"/>
    <mergeCell ref="AFS64:AFU64"/>
    <mergeCell ref="AGJ64:AGL64"/>
    <mergeCell ref="AHA64:AHC64"/>
    <mergeCell ref="AHR64:AHT64"/>
    <mergeCell ref="AII64:AIK64"/>
    <mergeCell ref="ACL64:ACN64"/>
    <mergeCell ref="ADC64:ADE64"/>
    <mergeCell ref="ADT64:ADV64"/>
    <mergeCell ref="AEK64:AEM64"/>
    <mergeCell ref="AFB64:AFD64"/>
    <mergeCell ref="AZI64:AZK64"/>
    <mergeCell ref="AZZ64:BAB64"/>
    <mergeCell ref="BAQ64:BAS64"/>
    <mergeCell ref="BBH64:BBJ64"/>
    <mergeCell ref="BBY64:BCA64"/>
    <mergeCell ref="AWB64:AWD64"/>
    <mergeCell ref="AWS64:AWU64"/>
    <mergeCell ref="AXJ64:AXL64"/>
    <mergeCell ref="AYA64:AYC64"/>
    <mergeCell ref="AYR64:AYT64"/>
    <mergeCell ref="ASU64:ASW64"/>
    <mergeCell ref="ATL64:ATN64"/>
    <mergeCell ref="AUC64:AUE64"/>
    <mergeCell ref="AUT64:AUV64"/>
    <mergeCell ref="AVK64:AVM64"/>
    <mergeCell ref="APN64:APP64"/>
    <mergeCell ref="AQE64:AQG64"/>
    <mergeCell ref="AQV64:AQX64"/>
    <mergeCell ref="ARM64:ARO64"/>
    <mergeCell ref="ASD64:ASF64"/>
    <mergeCell ref="BMK64:BMM64"/>
    <mergeCell ref="BNB64:BND64"/>
    <mergeCell ref="BNS64:BNU64"/>
    <mergeCell ref="BOJ64:BOL64"/>
    <mergeCell ref="BPA64:BPC64"/>
    <mergeCell ref="BJD64:BJF64"/>
    <mergeCell ref="BJU64:BJW64"/>
    <mergeCell ref="BKL64:BKN64"/>
    <mergeCell ref="BLC64:BLE64"/>
    <mergeCell ref="BLT64:BLV64"/>
    <mergeCell ref="BFW64:BFY64"/>
    <mergeCell ref="BGN64:BGP64"/>
    <mergeCell ref="BHE64:BHG64"/>
    <mergeCell ref="BHV64:BHX64"/>
    <mergeCell ref="BIM64:BIO64"/>
    <mergeCell ref="BCP64:BCR64"/>
    <mergeCell ref="BDG64:BDI64"/>
    <mergeCell ref="BDX64:BDZ64"/>
    <mergeCell ref="BEO64:BEQ64"/>
    <mergeCell ref="BFF64:BFH64"/>
    <mergeCell ref="BZM64:BZO64"/>
    <mergeCell ref="CAD64:CAF64"/>
    <mergeCell ref="CAU64:CAW64"/>
    <mergeCell ref="CBL64:CBN64"/>
    <mergeCell ref="CCC64:CCE64"/>
    <mergeCell ref="BWF64:BWH64"/>
    <mergeCell ref="BWW64:BWY64"/>
    <mergeCell ref="BXN64:BXP64"/>
    <mergeCell ref="BYE64:BYG64"/>
    <mergeCell ref="BYV64:BYX64"/>
    <mergeCell ref="BSY64:BTA64"/>
    <mergeCell ref="BTP64:BTR64"/>
    <mergeCell ref="BUG64:BUI64"/>
    <mergeCell ref="BUX64:BUZ64"/>
    <mergeCell ref="BVO64:BVQ64"/>
    <mergeCell ref="BPR64:BPT64"/>
    <mergeCell ref="BQI64:BQK64"/>
    <mergeCell ref="BQZ64:BRB64"/>
    <mergeCell ref="BRQ64:BRS64"/>
    <mergeCell ref="BSH64:BSJ64"/>
    <mergeCell ref="CMO64:CMQ64"/>
    <mergeCell ref="CNF64:CNH64"/>
    <mergeCell ref="CNW64:CNY64"/>
    <mergeCell ref="CON64:COP64"/>
    <mergeCell ref="CPE64:CPG64"/>
    <mergeCell ref="CJH64:CJJ64"/>
    <mergeCell ref="CJY64:CKA64"/>
    <mergeCell ref="CKP64:CKR64"/>
    <mergeCell ref="CLG64:CLI64"/>
    <mergeCell ref="CLX64:CLZ64"/>
    <mergeCell ref="CGA64:CGC64"/>
    <mergeCell ref="CGR64:CGT64"/>
    <mergeCell ref="CHI64:CHK64"/>
    <mergeCell ref="CHZ64:CIB64"/>
    <mergeCell ref="CIQ64:CIS64"/>
    <mergeCell ref="CCT64:CCV64"/>
    <mergeCell ref="CDK64:CDM64"/>
    <mergeCell ref="CEB64:CED64"/>
    <mergeCell ref="CES64:CEU64"/>
    <mergeCell ref="CFJ64:CFL64"/>
    <mergeCell ref="CZQ64:CZS64"/>
    <mergeCell ref="DAH64:DAJ64"/>
    <mergeCell ref="DAY64:DBA64"/>
    <mergeCell ref="DBP64:DBR64"/>
    <mergeCell ref="DCG64:DCI64"/>
    <mergeCell ref="CWJ64:CWL64"/>
    <mergeCell ref="CXA64:CXC64"/>
    <mergeCell ref="CXR64:CXT64"/>
    <mergeCell ref="CYI64:CYK64"/>
    <mergeCell ref="CYZ64:CZB64"/>
    <mergeCell ref="CTC64:CTE64"/>
    <mergeCell ref="CTT64:CTV64"/>
    <mergeCell ref="CUK64:CUM64"/>
    <mergeCell ref="CVB64:CVD64"/>
    <mergeCell ref="CVS64:CVU64"/>
    <mergeCell ref="CPV64:CPX64"/>
    <mergeCell ref="CQM64:CQO64"/>
    <mergeCell ref="CRD64:CRF64"/>
    <mergeCell ref="CRU64:CRW64"/>
    <mergeCell ref="CSL64:CSN64"/>
    <mergeCell ref="DMS64:DMU64"/>
    <mergeCell ref="DNJ64:DNL64"/>
    <mergeCell ref="DOA64:DOC64"/>
    <mergeCell ref="DOR64:DOT64"/>
    <mergeCell ref="DPI64:DPK64"/>
    <mergeCell ref="DJL64:DJN64"/>
    <mergeCell ref="DKC64:DKE64"/>
    <mergeCell ref="DKT64:DKV64"/>
    <mergeCell ref="DLK64:DLM64"/>
    <mergeCell ref="DMB64:DMD64"/>
    <mergeCell ref="DGE64:DGG64"/>
    <mergeCell ref="DGV64:DGX64"/>
    <mergeCell ref="DHM64:DHO64"/>
    <mergeCell ref="DID64:DIF64"/>
    <mergeCell ref="DIU64:DIW64"/>
    <mergeCell ref="DCX64:DCZ64"/>
    <mergeCell ref="DDO64:DDQ64"/>
    <mergeCell ref="DEF64:DEH64"/>
    <mergeCell ref="DEW64:DEY64"/>
    <mergeCell ref="DFN64:DFP64"/>
    <mergeCell ref="DZU64:DZW64"/>
    <mergeCell ref="EAL64:EAN64"/>
    <mergeCell ref="EBC64:EBE64"/>
    <mergeCell ref="EBT64:EBV64"/>
    <mergeCell ref="ECK64:ECM64"/>
    <mergeCell ref="DWN64:DWP64"/>
    <mergeCell ref="DXE64:DXG64"/>
    <mergeCell ref="DXV64:DXX64"/>
    <mergeCell ref="DYM64:DYO64"/>
    <mergeCell ref="DZD64:DZF64"/>
    <mergeCell ref="DTG64:DTI64"/>
    <mergeCell ref="DTX64:DTZ64"/>
    <mergeCell ref="DUO64:DUQ64"/>
    <mergeCell ref="DVF64:DVH64"/>
    <mergeCell ref="DVW64:DVY64"/>
    <mergeCell ref="DPZ64:DQB64"/>
    <mergeCell ref="DQQ64:DQS64"/>
    <mergeCell ref="DRH64:DRJ64"/>
    <mergeCell ref="DRY64:DSA64"/>
    <mergeCell ref="DSP64:DSR64"/>
    <mergeCell ref="EMW64:EMY64"/>
    <mergeCell ref="ENN64:ENP64"/>
    <mergeCell ref="EOE64:EOG64"/>
    <mergeCell ref="EOV64:EOX64"/>
    <mergeCell ref="EPM64:EPO64"/>
    <mergeCell ref="EJP64:EJR64"/>
    <mergeCell ref="EKG64:EKI64"/>
    <mergeCell ref="EKX64:EKZ64"/>
    <mergeCell ref="ELO64:ELQ64"/>
    <mergeCell ref="EMF64:EMH64"/>
    <mergeCell ref="EGI64:EGK64"/>
    <mergeCell ref="EGZ64:EHB64"/>
    <mergeCell ref="EHQ64:EHS64"/>
    <mergeCell ref="EIH64:EIJ64"/>
    <mergeCell ref="EIY64:EJA64"/>
    <mergeCell ref="EDB64:EDD64"/>
    <mergeCell ref="EDS64:EDU64"/>
    <mergeCell ref="EEJ64:EEL64"/>
    <mergeCell ref="EFA64:EFC64"/>
    <mergeCell ref="EFR64:EFT64"/>
    <mergeCell ref="EZY64:FAA64"/>
    <mergeCell ref="FAP64:FAR64"/>
    <mergeCell ref="FBG64:FBI64"/>
    <mergeCell ref="FBX64:FBZ64"/>
    <mergeCell ref="FCO64:FCQ64"/>
    <mergeCell ref="EWR64:EWT64"/>
    <mergeCell ref="EXI64:EXK64"/>
    <mergeCell ref="EXZ64:EYB64"/>
    <mergeCell ref="EYQ64:EYS64"/>
    <mergeCell ref="EZH64:EZJ64"/>
    <mergeCell ref="ETK64:ETM64"/>
    <mergeCell ref="EUB64:EUD64"/>
    <mergeCell ref="EUS64:EUU64"/>
    <mergeCell ref="EVJ64:EVL64"/>
    <mergeCell ref="EWA64:EWC64"/>
    <mergeCell ref="EQD64:EQF64"/>
    <mergeCell ref="EQU64:EQW64"/>
    <mergeCell ref="ERL64:ERN64"/>
    <mergeCell ref="ESC64:ESE64"/>
    <mergeCell ref="EST64:ESV64"/>
    <mergeCell ref="FNA64:FNC64"/>
    <mergeCell ref="FNR64:FNT64"/>
    <mergeCell ref="FOI64:FOK64"/>
    <mergeCell ref="FOZ64:FPB64"/>
    <mergeCell ref="FPQ64:FPS64"/>
    <mergeCell ref="FJT64:FJV64"/>
    <mergeCell ref="FKK64:FKM64"/>
    <mergeCell ref="FLB64:FLD64"/>
    <mergeCell ref="FLS64:FLU64"/>
    <mergeCell ref="FMJ64:FML64"/>
    <mergeCell ref="FGM64:FGO64"/>
    <mergeCell ref="FHD64:FHF64"/>
    <mergeCell ref="FHU64:FHW64"/>
    <mergeCell ref="FIL64:FIN64"/>
    <mergeCell ref="FJC64:FJE64"/>
    <mergeCell ref="FDF64:FDH64"/>
    <mergeCell ref="FDW64:FDY64"/>
    <mergeCell ref="FEN64:FEP64"/>
    <mergeCell ref="FFE64:FFG64"/>
    <mergeCell ref="FFV64:FFX64"/>
    <mergeCell ref="GAC64:GAE64"/>
    <mergeCell ref="GAT64:GAV64"/>
    <mergeCell ref="GBK64:GBM64"/>
    <mergeCell ref="GCB64:GCD64"/>
    <mergeCell ref="GCS64:GCU64"/>
    <mergeCell ref="FWV64:FWX64"/>
    <mergeCell ref="FXM64:FXO64"/>
    <mergeCell ref="FYD64:FYF64"/>
    <mergeCell ref="FYU64:FYW64"/>
    <mergeCell ref="FZL64:FZN64"/>
    <mergeCell ref="FTO64:FTQ64"/>
    <mergeCell ref="FUF64:FUH64"/>
    <mergeCell ref="FUW64:FUY64"/>
    <mergeCell ref="FVN64:FVP64"/>
    <mergeCell ref="FWE64:FWG64"/>
    <mergeCell ref="FQH64:FQJ64"/>
    <mergeCell ref="FQY64:FRA64"/>
    <mergeCell ref="FRP64:FRR64"/>
    <mergeCell ref="FSG64:FSI64"/>
    <mergeCell ref="FSX64:FSZ64"/>
    <mergeCell ref="GNE64:GNG64"/>
    <mergeCell ref="GNV64:GNX64"/>
    <mergeCell ref="GOM64:GOO64"/>
    <mergeCell ref="GPD64:GPF64"/>
    <mergeCell ref="GPU64:GPW64"/>
    <mergeCell ref="GJX64:GJZ64"/>
    <mergeCell ref="GKO64:GKQ64"/>
    <mergeCell ref="GLF64:GLH64"/>
    <mergeCell ref="GLW64:GLY64"/>
    <mergeCell ref="GMN64:GMP64"/>
    <mergeCell ref="GGQ64:GGS64"/>
    <mergeCell ref="GHH64:GHJ64"/>
    <mergeCell ref="GHY64:GIA64"/>
    <mergeCell ref="GIP64:GIR64"/>
    <mergeCell ref="GJG64:GJI64"/>
    <mergeCell ref="GDJ64:GDL64"/>
    <mergeCell ref="GEA64:GEC64"/>
    <mergeCell ref="GER64:GET64"/>
    <mergeCell ref="GFI64:GFK64"/>
    <mergeCell ref="GFZ64:GGB64"/>
    <mergeCell ref="HAG64:HAI64"/>
    <mergeCell ref="HAX64:HAZ64"/>
    <mergeCell ref="HBO64:HBQ64"/>
    <mergeCell ref="HCF64:HCH64"/>
    <mergeCell ref="HCW64:HCY64"/>
    <mergeCell ref="GWZ64:GXB64"/>
    <mergeCell ref="GXQ64:GXS64"/>
    <mergeCell ref="GYH64:GYJ64"/>
    <mergeCell ref="GYY64:GZA64"/>
    <mergeCell ref="GZP64:GZR64"/>
    <mergeCell ref="GTS64:GTU64"/>
    <mergeCell ref="GUJ64:GUL64"/>
    <mergeCell ref="GVA64:GVC64"/>
    <mergeCell ref="GVR64:GVT64"/>
    <mergeCell ref="GWI64:GWK64"/>
    <mergeCell ref="GQL64:GQN64"/>
    <mergeCell ref="GRC64:GRE64"/>
    <mergeCell ref="GRT64:GRV64"/>
    <mergeCell ref="GSK64:GSM64"/>
    <mergeCell ref="GTB64:GTD64"/>
    <mergeCell ref="HNI64:HNK64"/>
    <mergeCell ref="HNZ64:HOB64"/>
    <mergeCell ref="HOQ64:HOS64"/>
    <mergeCell ref="HPH64:HPJ64"/>
    <mergeCell ref="HPY64:HQA64"/>
    <mergeCell ref="HKB64:HKD64"/>
    <mergeCell ref="HKS64:HKU64"/>
    <mergeCell ref="HLJ64:HLL64"/>
    <mergeCell ref="HMA64:HMC64"/>
    <mergeCell ref="HMR64:HMT64"/>
    <mergeCell ref="HGU64:HGW64"/>
    <mergeCell ref="HHL64:HHN64"/>
    <mergeCell ref="HIC64:HIE64"/>
    <mergeCell ref="HIT64:HIV64"/>
    <mergeCell ref="HJK64:HJM64"/>
    <mergeCell ref="HDN64:HDP64"/>
    <mergeCell ref="HEE64:HEG64"/>
    <mergeCell ref="HEV64:HEX64"/>
    <mergeCell ref="HFM64:HFO64"/>
    <mergeCell ref="HGD64:HGF64"/>
    <mergeCell ref="IAK64:IAM64"/>
    <mergeCell ref="IBB64:IBD64"/>
    <mergeCell ref="IBS64:IBU64"/>
    <mergeCell ref="ICJ64:ICL64"/>
    <mergeCell ref="IDA64:IDC64"/>
    <mergeCell ref="HXD64:HXF64"/>
    <mergeCell ref="HXU64:HXW64"/>
    <mergeCell ref="HYL64:HYN64"/>
    <mergeCell ref="HZC64:HZE64"/>
    <mergeCell ref="HZT64:HZV64"/>
    <mergeCell ref="HTW64:HTY64"/>
    <mergeCell ref="HUN64:HUP64"/>
    <mergeCell ref="HVE64:HVG64"/>
    <mergeCell ref="HVV64:HVX64"/>
    <mergeCell ref="HWM64:HWO64"/>
    <mergeCell ref="HQP64:HQR64"/>
    <mergeCell ref="HRG64:HRI64"/>
    <mergeCell ref="HRX64:HRZ64"/>
    <mergeCell ref="HSO64:HSQ64"/>
    <mergeCell ref="HTF64:HTH64"/>
    <mergeCell ref="INM64:INO64"/>
    <mergeCell ref="IOD64:IOF64"/>
    <mergeCell ref="IOU64:IOW64"/>
    <mergeCell ref="IPL64:IPN64"/>
    <mergeCell ref="IQC64:IQE64"/>
    <mergeCell ref="IKF64:IKH64"/>
    <mergeCell ref="IKW64:IKY64"/>
    <mergeCell ref="ILN64:ILP64"/>
    <mergeCell ref="IME64:IMG64"/>
    <mergeCell ref="IMV64:IMX64"/>
    <mergeCell ref="IGY64:IHA64"/>
    <mergeCell ref="IHP64:IHR64"/>
    <mergeCell ref="IIG64:III64"/>
    <mergeCell ref="IIX64:IIZ64"/>
    <mergeCell ref="IJO64:IJQ64"/>
    <mergeCell ref="IDR64:IDT64"/>
    <mergeCell ref="IEI64:IEK64"/>
    <mergeCell ref="IEZ64:IFB64"/>
    <mergeCell ref="IFQ64:IFS64"/>
    <mergeCell ref="IGH64:IGJ64"/>
    <mergeCell ref="JAO64:JAQ64"/>
    <mergeCell ref="JBF64:JBH64"/>
    <mergeCell ref="JBW64:JBY64"/>
    <mergeCell ref="JCN64:JCP64"/>
    <mergeCell ref="JDE64:JDG64"/>
    <mergeCell ref="IXH64:IXJ64"/>
    <mergeCell ref="IXY64:IYA64"/>
    <mergeCell ref="IYP64:IYR64"/>
    <mergeCell ref="IZG64:IZI64"/>
    <mergeCell ref="IZX64:IZZ64"/>
    <mergeCell ref="IUA64:IUC64"/>
    <mergeCell ref="IUR64:IUT64"/>
    <mergeCell ref="IVI64:IVK64"/>
    <mergeCell ref="IVZ64:IWB64"/>
    <mergeCell ref="IWQ64:IWS64"/>
    <mergeCell ref="IQT64:IQV64"/>
    <mergeCell ref="IRK64:IRM64"/>
    <mergeCell ref="ISB64:ISD64"/>
    <mergeCell ref="ISS64:ISU64"/>
    <mergeCell ref="ITJ64:ITL64"/>
    <mergeCell ref="JNQ64:JNS64"/>
    <mergeCell ref="JOH64:JOJ64"/>
    <mergeCell ref="JOY64:JPA64"/>
    <mergeCell ref="JPP64:JPR64"/>
    <mergeCell ref="JQG64:JQI64"/>
    <mergeCell ref="JKJ64:JKL64"/>
    <mergeCell ref="JLA64:JLC64"/>
    <mergeCell ref="JLR64:JLT64"/>
    <mergeCell ref="JMI64:JMK64"/>
    <mergeCell ref="JMZ64:JNB64"/>
    <mergeCell ref="JHC64:JHE64"/>
    <mergeCell ref="JHT64:JHV64"/>
    <mergeCell ref="JIK64:JIM64"/>
    <mergeCell ref="JJB64:JJD64"/>
    <mergeCell ref="JJS64:JJU64"/>
    <mergeCell ref="JDV64:JDX64"/>
    <mergeCell ref="JEM64:JEO64"/>
    <mergeCell ref="JFD64:JFF64"/>
    <mergeCell ref="JFU64:JFW64"/>
    <mergeCell ref="JGL64:JGN64"/>
    <mergeCell ref="KAS64:KAU64"/>
    <mergeCell ref="KBJ64:KBL64"/>
    <mergeCell ref="KCA64:KCC64"/>
    <mergeCell ref="KCR64:KCT64"/>
    <mergeCell ref="KDI64:KDK64"/>
    <mergeCell ref="JXL64:JXN64"/>
    <mergeCell ref="JYC64:JYE64"/>
    <mergeCell ref="JYT64:JYV64"/>
    <mergeCell ref="JZK64:JZM64"/>
    <mergeCell ref="KAB64:KAD64"/>
    <mergeCell ref="JUE64:JUG64"/>
    <mergeCell ref="JUV64:JUX64"/>
    <mergeCell ref="JVM64:JVO64"/>
    <mergeCell ref="JWD64:JWF64"/>
    <mergeCell ref="JWU64:JWW64"/>
    <mergeCell ref="JQX64:JQZ64"/>
    <mergeCell ref="JRO64:JRQ64"/>
    <mergeCell ref="JSF64:JSH64"/>
    <mergeCell ref="JSW64:JSY64"/>
    <mergeCell ref="JTN64:JTP64"/>
    <mergeCell ref="KNU64:KNW64"/>
    <mergeCell ref="KOL64:KON64"/>
    <mergeCell ref="KPC64:KPE64"/>
    <mergeCell ref="KPT64:KPV64"/>
    <mergeCell ref="KQK64:KQM64"/>
    <mergeCell ref="KKN64:KKP64"/>
    <mergeCell ref="KLE64:KLG64"/>
    <mergeCell ref="KLV64:KLX64"/>
    <mergeCell ref="KMM64:KMO64"/>
    <mergeCell ref="KND64:KNF64"/>
    <mergeCell ref="KHG64:KHI64"/>
    <mergeCell ref="KHX64:KHZ64"/>
    <mergeCell ref="KIO64:KIQ64"/>
    <mergeCell ref="KJF64:KJH64"/>
    <mergeCell ref="KJW64:KJY64"/>
    <mergeCell ref="KDZ64:KEB64"/>
    <mergeCell ref="KEQ64:KES64"/>
    <mergeCell ref="KFH64:KFJ64"/>
    <mergeCell ref="KFY64:KGA64"/>
    <mergeCell ref="KGP64:KGR64"/>
    <mergeCell ref="LAW64:LAY64"/>
    <mergeCell ref="LBN64:LBP64"/>
    <mergeCell ref="LCE64:LCG64"/>
    <mergeCell ref="LCV64:LCX64"/>
    <mergeCell ref="LDM64:LDO64"/>
    <mergeCell ref="KXP64:KXR64"/>
    <mergeCell ref="KYG64:KYI64"/>
    <mergeCell ref="KYX64:KYZ64"/>
    <mergeCell ref="KZO64:KZQ64"/>
    <mergeCell ref="LAF64:LAH64"/>
    <mergeCell ref="KUI64:KUK64"/>
    <mergeCell ref="KUZ64:KVB64"/>
    <mergeCell ref="KVQ64:KVS64"/>
    <mergeCell ref="KWH64:KWJ64"/>
    <mergeCell ref="KWY64:KXA64"/>
    <mergeCell ref="KRB64:KRD64"/>
    <mergeCell ref="KRS64:KRU64"/>
    <mergeCell ref="KSJ64:KSL64"/>
    <mergeCell ref="KTA64:KTC64"/>
    <mergeCell ref="KTR64:KTT64"/>
    <mergeCell ref="LNY64:LOA64"/>
    <mergeCell ref="LOP64:LOR64"/>
    <mergeCell ref="LPG64:LPI64"/>
    <mergeCell ref="LPX64:LPZ64"/>
    <mergeCell ref="LQO64:LQQ64"/>
    <mergeCell ref="LKR64:LKT64"/>
    <mergeCell ref="LLI64:LLK64"/>
    <mergeCell ref="LLZ64:LMB64"/>
    <mergeCell ref="LMQ64:LMS64"/>
    <mergeCell ref="LNH64:LNJ64"/>
    <mergeCell ref="LHK64:LHM64"/>
    <mergeCell ref="LIB64:LID64"/>
    <mergeCell ref="LIS64:LIU64"/>
    <mergeCell ref="LJJ64:LJL64"/>
    <mergeCell ref="LKA64:LKC64"/>
    <mergeCell ref="LED64:LEF64"/>
    <mergeCell ref="LEU64:LEW64"/>
    <mergeCell ref="LFL64:LFN64"/>
    <mergeCell ref="LGC64:LGE64"/>
    <mergeCell ref="LGT64:LGV64"/>
    <mergeCell ref="MBA64:MBC64"/>
    <mergeCell ref="MBR64:MBT64"/>
    <mergeCell ref="MCI64:MCK64"/>
    <mergeCell ref="MCZ64:MDB64"/>
    <mergeCell ref="MDQ64:MDS64"/>
    <mergeCell ref="LXT64:LXV64"/>
    <mergeCell ref="LYK64:LYM64"/>
    <mergeCell ref="LZB64:LZD64"/>
    <mergeCell ref="LZS64:LZU64"/>
    <mergeCell ref="MAJ64:MAL64"/>
    <mergeCell ref="LUM64:LUO64"/>
    <mergeCell ref="LVD64:LVF64"/>
    <mergeCell ref="LVU64:LVW64"/>
    <mergeCell ref="LWL64:LWN64"/>
    <mergeCell ref="LXC64:LXE64"/>
    <mergeCell ref="LRF64:LRH64"/>
    <mergeCell ref="LRW64:LRY64"/>
    <mergeCell ref="LSN64:LSP64"/>
    <mergeCell ref="LTE64:LTG64"/>
    <mergeCell ref="LTV64:LTX64"/>
    <mergeCell ref="MOC64:MOE64"/>
    <mergeCell ref="MOT64:MOV64"/>
    <mergeCell ref="MPK64:MPM64"/>
    <mergeCell ref="MQB64:MQD64"/>
    <mergeCell ref="MQS64:MQU64"/>
    <mergeCell ref="MKV64:MKX64"/>
    <mergeCell ref="MLM64:MLO64"/>
    <mergeCell ref="MMD64:MMF64"/>
    <mergeCell ref="MMU64:MMW64"/>
    <mergeCell ref="MNL64:MNN64"/>
    <mergeCell ref="MHO64:MHQ64"/>
    <mergeCell ref="MIF64:MIH64"/>
    <mergeCell ref="MIW64:MIY64"/>
    <mergeCell ref="MJN64:MJP64"/>
    <mergeCell ref="MKE64:MKG64"/>
    <mergeCell ref="MEH64:MEJ64"/>
    <mergeCell ref="MEY64:MFA64"/>
    <mergeCell ref="MFP64:MFR64"/>
    <mergeCell ref="MGG64:MGI64"/>
    <mergeCell ref="MGX64:MGZ64"/>
    <mergeCell ref="NBE64:NBG64"/>
    <mergeCell ref="NBV64:NBX64"/>
    <mergeCell ref="NCM64:NCO64"/>
    <mergeCell ref="NDD64:NDF64"/>
    <mergeCell ref="NDU64:NDW64"/>
    <mergeCell ref="MXX64:MXZ64"/>
    <mergeCell ref="MYO64:MYQ64"/>
    <mergeCell ref="MZF64:MZH64"/>
    <mergeCell ref="MZW64:MZY64"/>
    <mergeCell ref="NAN64:NAP64"/>
    <mergeCell ref="MUQ64:MUS64"/>
    <mergeCell ref="MVH64:MVJ64"/>
    <mergeCell ref="MVY64:MWA64"/>
    <mergeCell ref="MWP64:MWR64"/>
    <mergeCell ref="MXG64:MXI64"/>
    <mergeCell ref="MRJ64:MRL64"/>
    <mergeCell ref="MSA64:MSC64"/>
    <mergeCell ref="MSR64:MST64"/>
    <mergeCell ref="MTI64:MTK64"/>
    <mergeCell ref="MTZ64:MUB64"/>
    <mergeCell ref="NOG64:NOI64"/>
    <mergeCell ref="NOX64:NOZ64"/>
    <mergeCell ref="NPO64:NPQ64"/>
    <mergeCell ref="NQF64:NQH64"/>
    <mergeCell ref="NQW64:NQY64"/>
    <mergeCell ref="NKZ64:NLB64"/>
    <mergeCell ref="NLQ64:NLS64"/>
    <mergeCell ref="NMH64:NMJ64"/>
    <mergeCell ref="NMY64:NNA64"/>
    <mergeCell ref="NNP64:NNR64"/>
    <mergeCell ref="NHS64:NHU64"/>
    <mergeCell ref="NIJ64:NIL64"/>
    <mergeCell ref="NJA64:NJC64"/>
    <mergeCell ref="NJR64:NJT64"/>
    <mergeCell ref="NKI64:NKK64"/>
    <mergeCell ref="NEL64:NEN64"/>
    <mergeCell ref="NFC64:NFE64"/>
    <mergeCell ref="NFT64:NFV64"/>
    <mergeCell ref="NGK64:NGM64"/>
    <mergeCell ref="NHB64:NHD64"/>
    <mergeCell ref="OBI64:OBK64"/>
    <mergeCell ref="OBZ64:OCB64"/>
    <mergeCell ref="OCQ64:OCS64"/>
    <mergeCell ref="ODH64:ODJ64"/>
    <mergeCell ref="ODY64:OEA64"/>
    <mergeCell ref="NYB64:NYD64"/>
    <mergeCell ref="NYS64:NYU64"/>
    <mergeCell ref="NZJ64:NZL64"/>
    <mergeCell ref="OAA64:OAC64"/>
    <mergeCell ref="OAR64:OAT64"/>
    <mergeCell ref="NUU64:NUW64"/>
    <mergeCell ref="NVL64:NVN64"/>
    <mergeCell ref="NWC64:NWE64"/>
    <mergeCell ref="NWT64:NWV64"/>
    <mergeCell ref="NXK64:NXM64"/>
    <mergeCell ref="NRN64:NRP64"/>
    <mergeCell ref="NSE64:NSG64"/>
    <mergeCell ref="NSV64:NSX64"/>
    <mergeCell ref="NTM64:NTO64"/>
    <mergeCell ref="NUD64:NUF64"/>
    <mergeCell ref="OOK64:OOM64"/>
    <mergeCell ref="OPB64:OPD64"/>
    <mergeCell ref="OPS64:OPU64"/>
    <mergeCell ref="OQJ64:OQL64"/>
    <mergeCell ref="ORA64:ORC64"/>
    <mergeCell ref="OLD64:OLF64"/>
    <mergeCell ref="OLU64:OLW64"/>
    <mergeCell ref="OML64:OMN64"/>
    <mergeCell ref="ONC64:ONE64"/>
    <mergeCell ref="ONT64:ONV64"/>
    <mergeCell ref="OHW64:OHY64"/>
    <mergeCell ref="OIN64:OIP64"/>
    <mergeCell ref="OJE64:OJG64"/>
    <mergeCell ref="OJV64:OJX64"/>
    <mergeCell ref="OKM64:OKO64"/>
    <mergeCell ref="OEP64:OER64"/>
    <mergeCell ref="OFG64:OFI64"/>
    <mergeCell ref="OFX64:OFZ64"/>
    <mergeCell ref="OGO64:OGQ64"/>
    <mergeCell ref="OHF64:OHH64"/>
    <mergeCell ref="PBM64:PBO64"/>
    <mergeCell ref="PCD64:PCF64"/>
    <mergeCell ref="PCU64:PCW64"/>
    <mergeCell ref="PDL64:PDN64"/>
    <mergeCell ref="PEC64:PEE64"/>
    <mergeCell ref="OYF64:OYH64"/>
    <mergeCell ref="OYW64:OYY64"/>
    <mergeCell ref="OZN64:OZP64"/>
    <mergeCell ref="PAE64:PAG64"/>
    <mergeCell ref="PAV64:PAX64"/>
    <mergeCell ref="OUY64:OVA64"/>
    <mergeCell ref="OVP64:OVR64"/>
    <mergeCell ref="OWG64:OWI64"/>
    <mergeCell ref="OWX64:OWZ64"/>
    <mergeCell ref="OXO64:OXQ64"/>
    <mergeCell ref="ORR64:ORT64"/>
    <mergeCell ref="OSI64:OSK64"/>
    <mergeCell ref="OSZ64:OTB64"/>
    <mergeCell ref="OTQ64:OTS64"/>
    <mergeCell ref="OUH64:OUJ64"/>
    <mergeCell ref="POO64:POQ64"/>
    <mergeCell ref="PPF64:PPH64"/>
    <mergeCell ref="PPW64:PPY64"/>
    <mergeCell ref="PQN64:PQP64"/>
    <mergeCell ref="PRE64:PRG64"/>
    <mergeCell ref="PLH64:PLJ64"/>
    <mergeCell ref="PLY64:PMA64"/>
    <mergeCell ref="PMP64:PMR64"/>
    <mergeCell ref="PNG64:PNI64"/>
    <mergeCell ref="PNX64:PNZ64"/>
    <mergeCell ref="PIA64:PIC64"/>
    <mergeCell ref="PIR64:PIT64"/>
    <mergeCell ref="PJI64:PJK64"/>
    <mergeCell ref="PJZ64:PKB64"/>
    <mergeCell ref="PKQ64:PKS64"/>
    <mergeCell ref="PET64:PEV64"/>
    <mergeCell ref="PFK64:PFM64"/>
    <mergeCell ref="PGB64:PGD64"/>
    <mergeCell ref="PGS64:PGU64"/>
    <mergeCell ref="PHJ64:PHL64"/>
    <mergeCell ref="QBQ64:QBS64"/>
    <mergeCell ref="QCH64:QCJ64"/>
    <mergeCell ref="QCY64:QDA64"/>
    <mergeCell ref="QDP64:QDR64"/>
    <mergeCell ref="QEG64:QEI64"/>
    <mergeCell ref="PYJ64:PYL64"/>
    <mergeCell ref="PZA64:PZC64"/>
    <mergeCell ref="PZR64:PZT64"/>
    <mergeCell ref="QAI64:QAK64"/>
    <mergeCell ref="QAZ64:QBB64"/>
    <mergeCell ref="PVC64:PVE64"/>
    <mergeCell ref="PVT64:PVV64"/>
    <mergeCell ref="PWK64:PWM64"/>
    <mergeCell ref="PXB64:PXD64"/>
    <mergeCell ref="PXS64:PXU64"/>
    <mergeCell ref="PRV64:PRX64"/>
    <mergeCell ref="PSM64:PSO64"/>
    <mergeCell ref="PTD64:PTF64"/>
    <mergeCell ref="PTU64:PTW64"/>
    <mergeCell ref="PUL64:PUN64"/>
    <mergeCell ref="QOS64:QOU64"/>
    <mergeCell ref="QPJ64:QPL64"/>
    <mergeCell ref="QQA64:QQC64"/>
    <mergeCell ref="QQR64:QQT64"/>
    <mergeCell ref="QRI64:QRK64"/>
    <mergeCell ref="QLL64:QLN64"/>
    <mergeCell ref="QMC64:QME64"/>
    <mergeCell ref="QMT64:QMV64"/>
    <mergeCell ref="QNK64:QNM64"/>
    <mergeCell ref="QOB64:QOD64"/>
    <mergeCell ref="QIE64:QIG64"/>
    <mergeCell ref="QIV64:QIX64"/>
    <mergeCell ref="QJM64:QJO64"/>
    <mergeCell ref="QKD64:QKF64"/>
    <mergeCell ref="QKU64:QKW64"/>
    <mergeCell ref="QEX64:QEZ64"/>
    <mergeCell ref="QFO64:QFQ64"/>
    <mergeCell ref="QGF64:QGH64"/>
    <mergeCell ref="QGW64:QGY64"/>
    <mergeCell ref="QHN64:QHP64"/>
    <mergeCell ref="RBU64:RBW64"/>
    <mergeCell ref="RCL64:RCN64"/>
    <mergeCell ref="RDC64:RDE64"/>
    <mergeCell ref="RDT64:RDV64"/>
    <mergeCell ref="REK64:REM64"/>
    <mergeCell ref="QYN64:QYP64"/>
    <mergeCell ref="QZE64:QZG64"/>
    <mergeCell ref="QZV64:QZX64"/>
    <mergeCell ref="RAM64:RAO64"/>
    <mergeCell ref="RBD64:RBF64"/>
    <mergeCell ref="QVG64:QVI64"/>
    <mergeCell ref="QVX64:QVZ64"/>
    <mergeCell ref="QWO64:QWQ64"/>
    <mergeCell ref="QXF64:QXH64"/>
    <mergeCell ref="QXW64:QXY64"/>
    <mergeCell ref="QRZ64:QSB64"/>
    <mergeCell ref="QSQ64:QSS64"/>
    <mergeCell ref="QTH64:QTJ64"/>
    <mergeCell ref="QTY64:QUA64"/>
    <mergeCell ref="QUP64:QUR64"/>
    <mergeCell ref="ROW64:ROY64"/>
    <mergeCell ref="RPN64:RPP64"/>
    <mergeCell ref="RQE64:RQG64"/>
    <mergeCell ref="RQV64:RQX64"/>
    <mergeCell ref="RRM64:RRO64"/>
    <mergeCell ref="RLP64:RLR64"/>
    <mergeCell ref="RMG64:RMI64"/>
    <mergeCell ref="RMX64:RMZ64"/>
    <mergeCell ref="RNO64:RNQ64"/>
    <mergeCell ref="ROF64:ROH64"/>
    <mergeCell ref="RII64:RIK64"/>
    <mergeCell ref="RIZ64:RJB64"/>
    <mergeCell ref="RJQ64:RJS64"/>
    <mergeCell ref="RKH64:RKJ64"/>
    <mergeCell ref="RKY64:RLA64"/>
    <mergeCell ref="RFB64:RFD64"/>
    <mergeCell ref="RFS64:RFU64"/>
    <mergeCell ref="RGJ64:RGL64"/>
    <mergeCell ref="RHA64:RHC64"/>
    <mergeCell ref="RHR64:RHT64"/>
    <mergeCell ref="SBY64:SCA64"/>
    <mergeCell ref="SCP64:SCR64"/>
    <mergeCell ref="SDG64:SDI64"/>
    <mergeCell ref="SDX64:SDZ64"/>
    <mergeCell ref="SEO64:SEQ64"/>
    <mergeCell ref="RYR64:RYT64"/>
    <mergeCell ref="RZI64:RZK64"/>
    <mergeCell ref="RZZ64:SAB64"/>
    <mergeCell ref="SAQ64:SAS64"/>
    <mergeCell ref="SBH64:SBJ64"/>
    <mergeCell ref="RVK64:RVM64"/>
    <mergeCell ref="RWB64:RWD64"/>
    <mergeCell ref="RWS64:RWU64"/>
    <mergeCell ref="RXJ64:RXL64"/>
    <mergeCell ref="RYA64:RYC64"/>
    <mergeCell ref="RSD64:RSF64"/>
    <mergeCell ref="RSU64:RSW64"/>
    <mergeCell ref="RTL64:RTN64"/>
    <mergeCell ref="RUC64:RUE64"/>
    <mergeCell ref="RUT64:RUV64"/>
    <mergeCell ref="SPA64:SPC64"/>
    <mergeCell ref="SPR64:SPT64"/>
    <mergeCell ref="SQI64:SQK64"/>
    <mergeCell ref="SQZ64:SRB64"/>
    <mergeCell ref="SRQ64:SRS64"/>
    <mergeCell ref="SLT64:SLV64"/>
    <mergeCell ref="SMK64:SMM64"/>
    <mergeCell ref="SNB64:SND64"/>
    <mergeCell ref="SNS64:SNU64"/>
    <mergeCell ref="SOJ64:SOL64"/>
    <mergeCell ref="SIM64:SIO64"/>
    <mergeCell ref="SJD64:SJF64"/>
    <mergeCell ref="SJU64:SJW64"/>
    <mergeCell ref="SKL64:SKN64"/>
    <mergeCell ref="SLC64:SLE64"/>
    <mergeCell ref="SFF64:SFH64"/>
    <mergeCell ref="SFW64:SFY64"/>
    <mergeCell ref="SGN64:SGP64"/>
    <mergeCell ref="SHE64:SHG64"/>
    <mergeCell ref="SHV64:SHX64"/>
    <mergeCell ref="TCC64:TCE64"/>
    <mergeCell ref="TCT64:TCV64"/>
    <mergeCell ref="TDK64:TDM64"/>
    <mergeCell ref="TEB64:TED64"/>
    <mergeCell ref="TES64:TEU64"/>
    <mergeCell ref="SYV64:SYX64"/>
    <mergeCell ref="SZM64:SZO64"/>
    <mergeCell ref="TAD64:TAF64"/>
    <mergeCell ref="TAU64:TAW64"/>
    <mergeCell ref="TBL64:TBN64"/>
    <mergeCell ref="SVO64:SVQ64"/>
    <mergeCell ref="SWF64:SWH64"/>
    <mergeCell ref="SWW64:SWY64"/>
    <mergeCell ref="SXN64:SXP64"/>
    <mergeCell ref="SYE64:SYG64"/>
    <mergeCell ref="SSH64:SSJ64"/>
    <mergeCell ref="SSY64:STA64"/>
    <mergeCell ref="STP64:STR64"/>
    <mergeCell ref="SUG64:SUI64"/>
    <mergeCell ref="SUX64:SUZ64"/>
    <mergeCell ref="TPE64:TPG64"/>
    <mergeCell ref="TPV64:TPX64"/>
    <mergeCell ref="TQM64:TQO64"/>
    <mergeCell ref="TRD64:TRF64"/>
    <mergeCell ref="TRU64:TRW64"/>
    <mergeCell ref="TLX64:TLZ64"/>
    <mergeCell ref="TMO64:TMQ64"/>
    <mergeCell ref="TNF64:TNH64"/>
    <mergeCell ref="TNW64:TNY64"/>
    <mergeCell ref="TON64:TOP64"/>
    <mergeCell ref="TIQ64:TIS64"/>
    <mergeCell ref="TJH64:TJJ64"/>
    <mergeCell ref="TJY64:TKA64"/>
    <mergeCell ref="TKP64:TKR64"/>
    <mergeCell ref="TLG64:TLI64"/>
    <mergeCell ref="TFJ64:TFL64"/>
    <mergeCell ref="TGA64:TGC64"/>
    <mergeCell ref="TGR64:TGT64"/>
    <mergeCell ref="THI64:THK64"/>
    <mergeCell ref="THZ64:TIB64"/>
    <mergeCell ref="UCG64:UCI64"/>
    <mergeCell ref="UCX64:UCZ64"/>
    <mergeCell ref="UDO64:UDQ64"/>
    <mergeCell ref="UEF64:UEH64"/>
    <mergeCell ref="UEW64:UEY64"/>
    <mergeCell ref="TYZ64:TZB64"/>
    <mergeCell ref="TZQ64:TZS64"/>
    <mergeCell ref="UAH64:UAJ64"/>
    <mergeCell ref="UAY64:UBA64"/>
    <mergeCell ref="UBP64:UBR64"/>
    <mergeCell ref="TVS64:TVU64"/>
    <mergeCell ref="TWJ64:TWL64"/>
    <mergeCell ref="TXA64:TXC64"/>
    <mergeCell ref="TXR64:TXT64"/>
    <mergeCell ref="TYI64:TYK64"/>
    <mergeCell ref="TSL64:TSN64"/>
    <mergeCell ref="TTC64:TTE64"/>
    <mergeCell ref="TTT64:TTV64"/>
    <mergeCell ref="TUK64:TUM64"/>
    <mergeCell ref="TVB64:TVD64"/>
    <mergeCell ref="UPI64:UPK64"/>
    <mergeCell ref="UPZ64:UQB64"/>
    <mergeCell ref="UQQ64:UQS64"/>
    <mergeCell ref="URH64:URJ64"/>
    <mergeCell ref="URY64:USA64"/>
    <mergeCell ref="UMB64:UMD64"/>
    <mergeCell ref="UMS64:UMU64"/>
    <mergeCell ref="UNJ64:UNL64"/>
    <mergeCell ref="UOA64:UOC64"/>
    <mergeCell ref="UOR64:UOT64"/>
    <mergeCell ref="UIU64:UIW64"/>
    <mergeCell ref="UJL64:UJN64"/>
    <mergeCell ref="UKC64:UKE64"/>
    <mergeCell ref="UKT64:UKV64"/>
    <mergeCell ref="ULK64:ULM64"/>
    <mergeCell ref="UFN64:UFP64"/>
    <mergeCell ref="UGE64:UGG64"/>
    <mergeCell ref="UGV64:UGX64"/>
    <mergeCell ref="UHM64:UHO64"/>
    <mergeCell ref="UID64:UIF64"/>
    <mergeCell ref="VCK64:VCM64"/>
    <mergeCell ref="VDB64:VDD64"/>
    <mergeCell ref="VDS64:VDU64"/>
    <mergeCell ref="VEJ64:VEL64"/>
    <mergeCell ref="VFA64:VFC64"/>
    <mergeCell ref="UZD64:UZF64"/>
    <mergeCell ref="UZU64:UZW64"/>
    <mergeCell ref="VAL64:VAN64"/>
    <mergeCell ref="VBC64:VBE64"/>
    <mergeCell ref="VBT64:VBV64"/>
    <mergeCell ref="UVW64:UVY64"/>
    <mergeCell ref="UWN64:UWP64"/>
    <mergeCell ref="UXE64:UXG64"/>
    <mergeCell ref="UXV64:UXX64"/>
    <mergeCell ref="UYM64:UYO64"/>
    <mergeCell ref="USP64:USR64"/>
    <mergeCell ref="UTG64:UTI64"/>
    <mergeCell ref="UTX64:UTZ64"/>
    <mergeCell ref="UUO64:UUQ64"/>
    <mergeCell ref="UVF64:UVH64"/>
    <mergeCell ref="VPM64:VPO64"/>
    <mergeCell ref="VQD64:VQF64"/>
    <mergeCell ref="VQU64:VQW64"/>
    <mergeCell ref="VRL64:VRN64"/>
    <mergeCell ref="VSC64:VSE64"/>
    <mergeCell ref="VMF64:VMH64"/>
    <mergeCell ref="VMW64:VMY64"/>
    <mergeCell ref="VNN64:VNP64"/>
    <mergeCell ref="VOE64:VOG64"/>
    <mergeCell ref="VOV64:VOX64"/>
    <mergeCell ref="VIY64:VJA64"/>
    <mergeCell ref="VJP64:VJR64"/>
    <mergeCell ref="VKG64:VKI64"/>
    <mergeCell ref="VKX64:VKZ64"/>
    <mergeCell ref="VLO64:VLQ64"/>
    <mergeCell ref="VFR64:VFT64"/>
    <mergeCell ref="VGI64:VGK64"/>
    <mergeCell ref="VGZ64:VHB64"/>
    <mergeCell ref="VHQ64:VHS64"/>
    <mergeCell ref="VIH64:VIJ64"/>
    <mergeCell ref="WCO64:WCQ64"/>
    <mergeCell ref="WDF64:WDH64"/>
    <mergeCell ref="WDW64:WDY64"/>
    <mergeCell ref="WEN64:WEP64"/>
    <mergeCell ref="WFE64:WFG64"/>
    <mergeCell ref="VZH64:VZJ64"/>
    <mergeCell ref="VZY64:WAA64"/>
    <mergeCell ref="WAP64:WAR64"/>
    <mergeCell ref="WBG64:WBI64"/>
    <mergeCell ref="WBX64:WBZ64"/>
    <mergeCell ref="VWA64:VWC64"/>
    <mergeCell ref="VWR64:VWT64"/>
    <mergeCell ref="VXI64:VXK64"/>
    <mergeCell ref="VXZ64:VYB64"/>
    <mergeCell ref="VYQ64:VYS64"/>
    <mergeCell ref="VST64:VSV64"/>
    <mergeCell ref="VTK64:VTM64"/>
    <mergeCell ref="VUB64:VUD64"/>
    <mergeCell ref="VUS64:VUU64"/>
    <mergeCell ref="VVJ64:VVL64"/>
    <mergeCell ref="WQH64:WQJ64"/>
    <mergeCell ref="WQY64:WRA64"/>
    <mergeCell ref="WRP64:WRR64"/>
    <mergeCell ref="WSG64:WSI64"/>
    <mergeCell ref="WMJ64:WML64"/>
    <mergeCell ref="WNA64:WNC64"/>
    <mergeCell ref="WNR64:WNT64"/>
    <mergeCell ref="WOI64:WOK64"/>
    <mergeCell ref="WOZ64:WPB64"/>
    <mergeCell ref="WJC64:WJE64"/>
    <mergeCell ref="WJT64:WJV64"/>
    <mergeCell ref="WKK64:WKM64"/>
    <mergeCell ref="WLB64:WLD64"/>
    <mergeCell ref="WLS64:WLU64"/>
    <mergeCell ref="WFV64:WFX64"/>
    <mergeCell ref="WGM64:WGO64"/>
    <mergeCell ref="WHD64:WHF64"/>
    <mergeCell ref="WHU64:WHW64"/>
    <mergeCell ref="WIL64:WIN64"/>
    <mergeCell ref="XCS64:XCU64"/>
    <mergeCell ref="XDJ64:XDL64"/>
    <mergeCell ref="XEA64:XEC64"/>
    <mergeCell ref="XER64:XET64"/>
    <mergeCell ref="A67:C67"/>
    <mergeCell ref="R67:T67"/>
    <mergeCell ref="AI67:AK67"/>
    <mergeCell ref="AZ67:BB67"/>
    <mergeCell ref="BQ67:BS67"/>
    <mergeCell ref="CH67:CJ67"/>
    <mergeCell ref="CY67:DA67"/>
    <mergeCell ref="DP67:DR67"/>
    <mergeCell ref="EG67:EI67"/>
    <mergeCell ref="EX67:EZ67"/>
    <mergeCell ref="FO67:FQ67"/>
    <mergeCell ref="GF67:GH67"/>
    <mergeCell ref="WZL64:WZN64"/>
    <mergeCell ref="XAC64:XAE64"/>
    <mergeCell ref="XAT64:XAV64"/>
    <mergeCell ref="XBK64:XBM64"/>
    <mergeCell ref="XCB64:XCD64"/>
    <mergeCell ref="WWE64:WWG64"/>
    <mergeCell ref="WWV64:WWX64"/>
    <mergeCell ref="WXM64:WXO64"/>
    <mergeCell ref="WYD64:WYF64"/>
    <mergeCell ref="WYU64:WYW64"/>
    <mergeCell ref="WSX64:WSZ64"/>
    <mergeCell ref="WTO64:WTQ64"/>
    <mergeCell ref="WUF64:WUH64"/>
    <mergeCell ref="WUW64:WUY64"/>
    <mergeCell ref="WVN64:WVP64"/>
    <mergeCell ref="WPQ64:WPS64"/>
    <mergeCell ref="QR67:QT67"/>
    <mergeCell ref="RI67:RK67"/>
    <mergeCell ref="RZ67:SB67"/>
    <mergeCell ref="SQ67:SS67"/>
    <mergeCell ref="TH67:TJ67"/>
    <mergeCell ref="NK67:NM67"/>
    <mergeCell ref="OB67:OD67"/>
    <mergeCell ref="OS67:OU67"/>
    <mergeCell ref="PJ67:PL67"/>
    <mergeCell ref="QA67:QC67"/>
    <mergeCell ref="KD67:KF67"/>
    <mergeCell ref="KU67:KW67"/>
    <mergeCell ref="LL67:LN67"/>
    <mergeCell ref="MC67:ME67"/>
    <mergeCell ref="MT67:MV67"/>
    <mergeCell ref="GW67:GY67"/>
    <mergeCell ref="HN67:HP67"/>
    <mergeCell ref="IE67:IG67"/>
    <mergeCell ref="IV67:IX67"/>
    <mergeCell ref="JM67:JO67"/>
    <mergeCell ref="ADT67:ADV67"/>
    <mergeCell ref="AEK67:AEM67"/>
    <mergeCell ref="AFB67:AFD67"/>
    <mergeCell ref="AFS67:AFU67"/>
    <mergeCell ref="AGJ67:AGL67"/>
    <mergeCell ref="AAM67:AAO67"/>
    <mergeCell ref="ABD67:ABF67"/>
    <mergeCell ref="ABU67:ABW67"/>
    <mergeCell ref="ACL67:ACN67"/>
    <mergeCell ref="ADC67:ADE67"/>
    <mergeCell ref="XF67:XH67"/>
    <mergeCell ref="XW67:XY67"/>
    <mergeCell ref="YN67:YP67"/>
    <mergeCell ref="ZE67:ZG67"/>
    <mergeCell ref="ZV67:ZX67"/>
    <mergeCell ref="TY67:UA67"/>
    <mergeCell ref="UP67:UR67"/>
    <mergeCell ref="VG67:VI67"/>
    <mergeCell ref="VX67:VZ67"/>
    <mergeCell ref="WO67:WQ67"/>
    <mergeCell ref="AQV67:AQX67"/>
    <mergeCell ref="ARM67:ARO67"/>
    <mergeCell ref="ASD67:ASF67"/>
    <mergeCell ref="ASU67:ASW67"/>
    <mergeCell ref="ATL67:ATN67"/>
    <mergeCell ref="ANO67:ANQ67"/>
    <mergeCell ref="AOF67:AOH67"/>
    <mergeCell ref="AOW67:AOY67"/>
    <mergeCell ref="APN67:APP67"/>
    <mergeCell ref="AQE67:AQG67"/>
    <mergeCell ref="AKH67:AKJ67"/>
    <mergeCell ref="AKY67:ALA67"/>
    <mergeCell ref="ALP67:ALR67"/>
    <mergeCell ref="AMG67:AMI67"/>
    <mergeCell ref="AMX67:AMZ67"/>
    <mergeCell ref="AHA67:AHC67"/>
    <mergeCell ref="AHR67:AHT67"/>
    <mergeCell ref="AII67:AIK67"/>
    <mergeCell ref="AIZ67:AJB67"/>
    <mergeCell ref="AJQ67:AJS67"/>
    <mergeCell ref="BDX67:BDZ67"/>
    <mergeCell ref="BEO67:BEQ67"/>
    <mergeCell ref="BFF67:BFH67"/>
    <mergeCell ref="BFW67:BFY67"/>
    <mergeCell ref="BGN67:BGP67"/>
    <mergeCell ref="BAQ67:BAS67"/>
    <mergeCell ref="BBH67:BBJ67"/>
    <mergeCell ref="BBY67:BCA67"/>
    <mergeCell ref="BCP67:BCR67"/>
    <mergeCell ref="BDG67:BDI67"/>
    <mergeCell ref="AXJ67:AXL67"/>
    <mergeCell ref="AYA67:AYC67"/>
    <mergeCell ref="AYR67:AYT67"/>
    <mergeCell ref="AZI67:AZK67"/>
    <mergeCell ref="AZZ67:BAB67"/>
    <mergeCell ref="AUC67:AUE67"/>
    <mergeCell ref="AUT67:AUV67"/>
    <mergeCell ref="AVK67:AVM67"/>
    <mergeCell ref="AWB67:AWD67"/>
    <mergeCell ref="AWS67:AWU67"/>
    <mergeCell ref="BQZ67:BRB67"/>
    <mergeCell ref="BRQ67:BRS67"/>
    <mergeCell ref="BSH67:BSJ67"/>
    <mergeCell ref="BSY67:BTA67"/>
    <mergeCell ref="BTP67:BTR67"/>
    <mergeCell ref="BNS67:BNU67"/>
    <mergeCell ref="BOJ67:BOL67"/>
    <mergeCell ref="BPA67:BPC67"/>
    <mergeCell ref="BPR67:BPT67"/>
    <mergeCell ref="BQI67:BQK67"/>
    <mergeCell ref="BKL67:BKN67"/>
    <mergeCell ref="BLC67:BLE67"/>
    <mergeCell ref="BLT67:BLV67"/>
    <mergeCell ref="BMK67:BMM67"/>
    <mergeCell ref="BNB67:BND67"/>
    <mergeCell ref="BHE67:BHG67"/>
    <mergeCell ref="BHV67:BHX67"/>
    <mergeCell ref="BIM67:BIO67"/>
    <mergeCell ref="BJD67:BJF67"/>
    <mergeCell ref="BJU67:BJW67"/>
    <mergeCell ref="CEB67:CED67"/>
    <mergeCell ref="CES67:CEU67"/>
    <mergeCell ref="CFJ67:CFL67"/>
    <mergeCell ref="CGA67:CGC67"/>
    <mergeCell ref="CGR67:CGT67"/>
    <mergeCell ref="CAU67:CAW67"/>
    <mergeCell ref="CBL67:CBN67"/>
    <mergeCell ref="CCC67:CCE67"/>
    <mergeCell ref="CCT67:CCV67"/>
    <mergeCell ref="CDK67:CDM67"/>
    <mergeCell ref="BXN67:BXP67"/>
    <mergeCell ref="BYE67:BYG67"/>
    <mergeCell ref="BYV67:BYX67"/>
    <mergeCell ref="BZM67:BZO67"/>
    <mergeCell ref="CAD67:CAF67"/>
    <mergeCell ref="BUG67:BUI67"/>
    <mergeCell ref="BUX67:BUZ67"/>
    <mergeCell ref="BVO67:BVQ67"/>
    <mergeCell ref="BWF67:BWH67"/>
    <mergeCell ref="BWW67:BWY67"/>
    <mergeCell ref="CRD67:CRF67"/>
    <mergeCell ref="CRU67:CRW67"/>
    <mergeCell ref="CSL67:CSN67"/>
    <mergeCell ref="CTC67:CTE67"/>
    <mergeCell ref="CTT67:CTV67"/>
    <mergeCell ref="CNW67:CNY67"/>
    <mergeCell ref="CON67:COP67"/>
    <mergeCell ref="CPE67:CPG67"/>
    <mergeCell ref="CPV67:CPX67"/>
    <mergeCell ref="CQM67:CQO67"/>
    <mergeCell ref="CKP67:CKR67"/>
    <mergeCell ref="CLG67:CLI67"/>
    <mergeCell ref="CLX67:CLZ67"/>
    <mergeCell ref="CMO67:CMQ67"/>
    <mergeCell ref="CNF67:CNH67"/>
    <mergeCell ref="CHI67:CHK67"/>
    <mergeCell ref="CHZ67:CIB67"/>
    <mergeCell ref="CIQ67:CIS67"/>
    <mergeCell ref="CJH67:CJJ67"/>
    <mergeCell ref="CJY67:CKA67"/>
    <mergeCell ref="DEF67:DEH67"/>
    <mergeCell ref="DEW67:DEY67"/>
    <mergeCell ref="DFN67:DFP67"/>
    <mergeCell ref="DGE67:DGG67"/>
    <mergeCell ref="DGV67:DGX67"/>
    <mergeCell ref="DAY67:DBA67"/>
    <mergeCell ref="DBP67:DBR67"/>
    <mergeCell ref="DCG67:DCI67"/>
    <mergeCell ref="DCX67:DCZ67"/>
    <mergeCell ref="DDO67:DDQ67"/>
    <mergeCell ref="CXR67:CXT67"/>
    <mergeCell ref="CYI67:CYK67"/>
    <mergeCell ref="CYZ67:CZB67"/>
    <mergeCell ref="CZQ67:CZS67"/>
    <mergeCell ref="DAH67:DAJ67"/>
    <mergeCell ref="CUK67:CUM67"/>
    <mergeCell ref="CVB67:CVD67"/>
    <mergeCell ref="CVS67:CVU67"/>
    <mergeCell ref="CWJ67:CWL67"/>
    <mergeCell ref="CXA67:CXC67"/>
    <mergeCell ref="DRH67:DRJ67"/>
    <mergeCell ref="DRY67:DSA67"/>
    <mergeCell ref="DSP67:DSR67"/>
    <mergeCell ref="DTG67:DTI67"/>
    <mergeCell ref="DTX67:DTZ67"/>
    <mergeCell ref="DOA67:DOC67"/>
    <mergeCell ref="DOR67:DOT67"/>
    <mergeCell ref="DPI67:DPK67"/>
    <mergeCell ref="DPZ67:DQB67"/>
    <mergeCell ref="DQQ67:DQS67"/>
    <mergeCell ref="DKT67:DKV67"/>
    <mergeCell ref="DLK67:DLM67"/>
    <mergeCell ref="DMB67:DMD67"/>
    <mergeCell ref="DMS67:DMU67"/>
    <mergeCell ref="DNJ67:DNL67"/>
    <mergeCell ref="DHM67:DHO67"/>
    <mergeCell ref="DID67:DIF67"/>
    <mergeCell ref="DIU67:DIW67"/>
    <mergeCell ref="DJL67:DJN67"/>
    <mergeCell ref="DKC67:DKE67"/>
    <mergeCell ref="EEJ67:EEL67"/>
    <mergeCell ref="EFA67:EFC67"/>
    <mergeCell ref="EFR67:EFT67"/>
    <mergeCell ref="EGI67:EGK67"/>
    <mergeCell ref="EGZ67:EHB67"/>
    <mergeCell ref="EBC67:EBE67"/>
    <mergeCell ref="EBT67:EBV67"/>
    <mergeCell ref="ECK67:ECM67"/>
    <mergeCell ref="EDB67:EDD67"/>
    <mergeCell ref="EDS67:EDU67"/>
    <mergeCell ref="DXV67:DXX67"/>
    <mergeCell ref="DYM67:DYO67"/>
    <mergeCell ref="DZD67:DZF67"/>
    <mergeCell ref="DZU67:DZW67"/>
    <mergeCell ref="EAL67:EAN67"/>
    <mergeCell ref="DUO67:DUQ67"/>
    <mergeCell ref="DVF67:DVH67"/>
    <mergeCell ref="DVW67:DVY67"/>
    <mergeCell ref="DWN67:DWP67"/>
    <mergeCell ref="DXE67:DXG67"/>
    <mergeCell ref="ERL67:ERN67"/>
    <mergeCell ref="ESC67:ESE67"/>
    <mergeCell ref="EST67:ESV67"/>
    <mergeCell ref="ETK67:ETM67"/>
    <mergeCell ref="EUB67:EUD67"/>
    <mergeCell ref="EOE67:EOG67"/>
    <mergeCell ref="EOV67:EOX67"/>
    <mergeCell ref="EPM67:EPO67"/>
    <mergeCell ref="EQD67:EQF67"/>
    <mergeCell ref="EQU67:EQW67"/>
    <mergeCell ref="EKX67:EKZ67"/>
    <mergeCell ref="ELO67:ELQ67"/>
    <mergeCell ref="EMF67:EMH67"/>
    <mergeCell ref="EMW67:EMY67"/>
    <mergeCell ref="ENN67:ENP67"/>
    <mergeCell ref="EHQ67:EHS67"/>
    <mergeCell ref="EIH67:EIJ67"/>
    <mergeCell ref="EIY67:EJA67"/>
    <mergeCell ref="EJP67:EJR67"/>
    <mergeCell ref="EKG67:EKI67"/>
    <mergeCell ref="FEN67:FEP67"/>
    <mergeCell ref="FFE67:FFG67"/>
    <mergeCell ref="FFV67:FFX67"/>
    <mergeCell ref="FGM67:FGO67"/>
    <mergeCell ref="FHD67:FHF67"/>
    <mergeCell ref="FBG67:FBI67"/>
    <mergeCell ref="FBX67:FBZ67"/>
    <mergeCell ref="FCO67:FCQ67"/>
    <mergeCell ref="FDF67:FDH67"/>
    <mergeCell ref="FDW67:FDY67"/>
    <mergeCell ref="EXZ67:EYB67"/>
    <mergeCell ref="EYQ67:EYS67"/>
    <mergeCell ref="EZH67:EZJ67"/>
    <mergeCell ref="EZY67:FAA67"/>
    <mergeCell ref="FAP67:FAR67"/>
    <mergeCell ref="EUS67:EUU67"/>
    <mergeCell ref="EVJ67:EVL67"/>
    <mergeCell ref="EWA67:EWC67"/>
    <mergeCell ref="EWR67:EWT67"/>
    <mergeCell ref="EXI67:EXK67"/>
    <mergeCell ref="FRP67:FRR67"/>
    <mergeCell ref="FSG67:FSI67"/>
    <mergeCell ref="FSX67:FSZ67"/>
    <mergeCell ref="FTO67:FTQ67"/>
    <mergeCell ref="FUF67:FUH67"/>
    <mergeCell ref="FOI67:FOK67"/>
    <mergeCell ref="FOZ67:FPB67"/>
    <mergeCell ref="FPQ67:FPS67"/>
    <mergeCell ref="FQH67:FQJ67"/>
    <mergeCell ref="FQY67:FRA67"/>
    <mergeCell ref="FLB67:FLD67"/>
    <mergeCell ref="FLS67:FLU67"/>
    <mergeCell ref="FMJ67:FML67"/>
    <mergeCell ref="FNA67:FNC67"/>
    <mergeCell ref="FNR67:FNT67"/>
    <mergeCell ref="FHU67:FHW67"/>
    <mergeCell ref="FIL67:FIN67"/>
    <mergeCell ref="FJC67:FJE67"/>
    <mergeCell ref="FJT67:FJV67"/>
    <mergeCell ref="FKK67:FKM67"/>
    <mergeCell ref="GER67:GET67"/>
    <mergeCell ref="GFI67:GFK67"/>
    <mergeCell ref="GFZ67:GGB67"/>
    <mergeCell ref="GGQ67:GGS67"/>
    <mergeCell ref="GHH67:GHJ67"/>
    <mergeCell ref="GBK67:GBM67"/>
    <mergeCell ref="GCB67:GCD67"/>
    <mergeCell ref="GCS67:GCU67"/>
    <mergeCell ref="GDJ67:GDL67"/>
    <mergeCell ref="GEA67:GEC67"/>
    <mergeCell ref="FYD67:FYF67"/>
    <mergeCell ref="FYU67:FYW67"/>
    <mergeCell ref="FZL67:FZN67"/>
    <mergeCell ref="GAC67:GAE67"/>
    <mergeCell ref="GAT67:GAV67"/>
    <mergeCell ref="FUW67:FUY67"/>
    <mergeCell ref="FVN67:FVP67"/>
    <mergeCell ref="FWE67:FWG67"/>
    <mergeCell ref="FWV67:FWX67"/>
    <mergeCell ref="FXM67:FXO67"/>
    <mergeCell ref="GRT67:GRV67"/>
    <mergeCell ref="GSK67:GSM67"/>
    <mergeCell ref="GTB67:GTD67"/>
    <mergeCell ref="GTS67:GTU67"/>
    <mergeCell ref="GUJ67:GUL67"/>
    <mergeCell ref="GOM67:GOO67"/>
    <mergeCell ref="GPD67:GPF67"/>
    <mergeCell ref="GPU67:GPW67"/>
    <mergeCell ref="GQL67:GQN67"/>
    <mergeCell ref="GRC67:GRE67"/>
    <mergeCell ref="GLF67:GLH67"/>
    <mergeCell ref="GLW67:GLY67"/>
    <mergeCell ref="GMN67:GMP67"/>
    <mergeCell ref="GNE67:GNG67"/>
    <mergeCell ref="GNV67:GNX67"/>
    <mergeCell ref="GHY67:GIA67"/>
    <mergeCell ref="GIP67:GIR67"/>
    <mergeCell ref="GJG67:GJI67"/>
    <mergeCell ref="GJX67:GJZ67"/>
    <mergeCell ref="GKO67:GKQ67"/>
    <mergeCell ref="HEV67:HEX67"/>
    <mergeCell ref="HFM67:HFO67"/>
    <mergeCell ref="HGD67:HGF67"/>
    <mergeCell ref="HGU67:HGW67"/>
    <mergeCell ref="HHL67:HHN67"/>
    <mergeCell ref="HBO67:HBQ67"/>
    <mergeCell ref="HCF67:HCH67"/>
    <mergeCell ref="HCW67:HCY67"/>
    <mergeCell ref="HDN67:HDP67"/>
    <mergeCell ref="HEE67:HEG67"/>
    <mergeCell ref="GYH67:GYJ67"/>
    <mergeCell ref="GYY67:GZA67"/>
    <mergeCell ref="GZP67:GZR67"/>
    <mergeCell ref="HAG67:HAI67"/>
    <mergeCell ref="HAX67:HAZ67"/>
    <mergeCell ref="GVA67:GVC67"/>
    <mergeCell ref="GVR67:GVT67"/>
    <mergeCell ref="GWI67:GWK67"/>
    <mergeCell ref="GWZ67:GXB67"/>
    <mergeCell ref="GXQ67:GXS67"/>
    <mergeCell ref="HRX67:HRZ67"/>
    <mergeCell ref="HSO67:HSQ67"/>
    <mergeCell ref="HTF67:HTH67"/>
    <mergeCell ref="HTW67:HTY67"/>
    <mergeCell ref="HUN67:HUP67"/>
    <mergeCell ref="HOQ67:HOS67"/>
    <mergeCell ref="HPH67:HPJ67"/>
    <mergeCell ref="HPY67:HQA67"/>
    <mergeCell ref="HQP67:HQR67"/>
    <mergeCell ref="HRG67:HRI67"/>
    <mergeCell ref="HLJ67:HLL67"/>
    <mergeCell ref="HMA67:HMC67"/>
    <mergeCell ref="HMR67:HMT67"/>
    <mergeCell ref="HNI67:HNK67"/>
    <mergeCell ref="HNZ67:HOB67"/>
    <mergeCell ref="HIC67:HIE67"/>
    <mergeCell ref="HIT67:HIV67"/>
    <mergeCell ref="HJK67:HJM67"/>
    <mergeCell ref="HKB67:HKD67"/>
    <mergeCell ref="HKS67:HKU67"/>
    <mergeCell ref="IEZ67:IFB67"/>
    <mergeCell ref="IFQ67:IFS67"/>
    <mergeCell ref="IGH67:IGJ67"/>
    <mergeCell ref="IGY67:IHA67"/>
    <mergeCell ref="IHP67:IHR67"/>
    <mergeCell ref="IBS67:IBU67"/>
    <mergeCell ref="ICJ67:ICL67"/>
    <mergeCell ref="IDA67:IDC67"/>
    <mergeCell ref="IDR67:IDT67"/>
    <mergeCell ref="IEI67:IEK67"/>
    <mergeCell ref="HYL67:HYN67"/>
    <mergeCell ref="HZC67:HZE67"/>
    <mergeCell ref="HZT67:HZV67"/>
    <mergeCell ref="IAK67:IAM67"/>
    <mergeCell ref="IBB67:IBD67"/>
    <mergeCell ref="HVE67:HVG67"/>
    <mergeCell ref="HVV67:HVX67"/>
    <mergeCell ref="HWM67:HWO67"/>
    <mergeCell ref="HXD67:HXF67"/>
    <mergeCell ref="HXU67:HXW67"/>
    <mergeCell ref="ISB67:ISD67"/>
    <mergeCell ref="ISS67:ISU67"/>
    <mergeCell ref="ITJ67:ITL67"/>
    <mergeCell ref="IUA67:IUC67"/>
    <mergeCell ref="IUR67:IUT67"/>
    <mergeCell ref="IOU67:IOW67"/>
    <mergeCell ref="IPL67:IPN67"/>
    <mergeCell ref="IQC67:IQE67"/>
    <mergeCell ref="IQT67:IQV67"/>
    <mergeCell ref="IRK67:IRM67"/>
    <mergeCell ref="ILN67:ILP67"/>
    <mergeCell ref="IME67:IMG67"/>
    <mergeCell ref="IMV67:IMX67"/>
    <mergeCell ref="INM67:INO67"/>
    <mergeCell ref="IOD67:IOF67"/>
    <mergeCell ref="IIG67:III67"/>
    <mergeCell ref="IIX67:IIZ67"/>
    <mergeCell ref="IJO67:IJQ67"/>
    <mergeCell ref="IKF67:IKH67"/>
    <mergeCell ref="IKW67:IKY67"/>
    <mergeCell ref="JFD67:JFF67"/>
    <mergeCell ref="JFU67:JFW67"/>
    <mergeCell ref="JGL67:JGN67"/>
    <mergeCell ref="JHC67:JHE67"/>
    <mergeCell ref="JHT67:JHV67"/>
    <mergeCell ref="JBW67:JBY67"/>
    <mergeCell ref="JCN67:JCP67"/>
    <mergeCell ref="JDE67:JDG67"/>
    <mergeCell ref="JDV67:JDX67"/>
    <mergeCell ref="JEM67:JEO67"/>
    <mergeCell ref="IYP67:IYR67"/>
    <mergeCell ref="IZG67:IZI67"/>
    <mergeCell ref="IZX67:IZZ67"/>
    <mergeCell ref="JAO67:JAQ67"/>
    <mergeCell ref="JBF67:JBH67"/>
    <mergeCell ref="IVI67:IVK67"/>
    <mergeCell ref="IVZ67:IWB67"/>
    <mergeCell ref="IWQ67:IWS67"/>
    <mergeCell ref="IXH67:IXJ67"/>
    <mergeCell ref="IXY67:IYA67"/>
    <mergeCell ref="JSF67:JSH67"/>
    <mergeCell ref="JSW67:JSY67"/>
    <mergeCell ref="JTN67:JTP67"/>
    <mergeCell ref="JUE67:JUG67"/>
    <mergeCell ref="JUV67:JUX67"/>
    <mergeCell ref="JOY67:JPA67"/>
    <mergeCell ref="JPP67:JPR67"/>
    <mergeCell ref="JQG67:JQI67"/>
    <mergeCell ref="JQX67:JQZ67"/>
    <mergeCell ref="JRO67:JRQ67"/>
    <mergeCell ref="JLR67:JLT67"/>
    <mergeCell ref="JMI67:JMK67"/>
    <mergeCell ref="JMZ67:JNB67"/>
    <mergeCell ref="JNQ67:JNS67"/>
    <mergeCell ref="JOH67:JOJ67"/>
    <mergeCell ref="JIK67:JIM67"/>
    <mergeCell ref="JJB67:JJD67"/>
    <mergeCell ref="JJS67:JJU67"/>
    <mergeCell ref="JKJ67:JKL67"/>
    <mergeCell ref="JLA67:JLC67"/>
    <mergeCell ref="KFH67:KFJ67"/>
    <mergeCell ref="KFY67:KGA67"/>
    <mergeCell ref="KGP67:KGR67"/>
    <mergeCell ref="KHG67:KHI67"/>
    <mergeCell ref="KHX67:KHZ67"/>
    <mergeCell ref="KCA67:KCC67"/>
    <mergeCell ref="KCR67:KCT67"/>
    <mergeCell ref="KDI67:KDK67"/>
    <mergeCell ref="KDZ67:KEB67"/>
    <mergeCell ref="KEQ67:KES67"/>
    <mergeCell ref="JYT67:JYV67"/>
    <mergeCell ref="JZK67:JZM67"/>
    <mergeCell ref="KAB67:KAD67"/>
    <mergeCell ref="KAS67:KAU67"/>
    <mergeCell ref="KBJ67:KBL67"/>
    <mergeCell ref="JVM67:JVO67"/>
    <mergeCell ref="JWD67:JWF67"/>
    <mergeCell ref="JWU67:JWW67"/>
    <mergeCell ref="JXL67:JXN67"/>
    <mergeCell ref="JYC67:JYE67"/>
    <mergeCell ref="KSJ67:KSL67"/>
    <mergeCell ref="KTA67:KTC67"/>
    <mergeCell ref="KTR67:KTT67"/>
    <mergeCell ref="KUI67:KUK67"/>
    <mergeCell ref="KUZ67:KVB67"/>
    <mergeCell ref="KPC67:KPE67"/>
    <mergeCell ref="KPT67:KPV67"/>
    <mergeCell ref="KQK67:KQM67"/>
    <mergeCell ref="KRB67:KRD67"/>
    <mergeCell ref="KRS67:KRU67"/>
    <mergeCell ref="KLV67:KLX67"/>
    <mergeCell ref="KMM67:KMO67"/>
    <mergeCell ref="KND67:KNF67"/>
    <mergeCell ref="KNU67:KNW67"/>
    <mergeCell ref="KOL67:KON67"/>
    <mergeCell ref="KIO67:KIQ67"/>
    <mergeCell ref="KJF67:KJH67"/>
    <mergeCell ref="KJW67:KJY67"/>
    <mergeCell ref="KKN67:KKP67"/>
    <mergeCell ref="KLE67:KLG67"/>
    <mergeCell ref="LFL67:LFN67"/>
    <mergeCell ref="LGC67:LGE67"/>
    <mergeCell ref="LGT67:LGV67"/>
    <mergeCell ref="LHK67:LHM67"/>
    <mergeCell ref="LIB67:LID67"/>
    <mergeCell ref="LCE67:LCG67"/>
    <mergeCell ref="LCV67:LCX67"/>
    <mergeCell ref="LDM67:LDO67"/>
    <mergeCell ref="LED67:LEF67"/>
    <mergeCell ref="LEU67:LEW67"/>
    <mergeCell ref="KYX67:KYZ67"/>
    <mergeCell ref="KZO67:KZQ67"/>
    <mergeCell ref="LAF67:LAH67"/>
    <mergeCell ref="LAW67:LAY67"/>
    <mergeCell ref="LBN67:LBP67"/>
    <mergeCell ref="KVQ67:KVS67"/>
    <mergeCell ref="KWH67:KWJ67"/>
    <mergeCell ref="KWY67:KXA67"/>
    <mergeCell ref="KXP67:KXR67"/>
    <mergeCell ref="KYG67:KYI67"/>
    <mergeCell ref="LSN67:LSP67"/>
    <mergeCell ref="LTE67:LTG67"/>
    <mergeCell ref="LTV67:LTX67"/>
    <mergeCell ref="LUM67:LUO67"/>
    <mergeCell ref="LVD67:LVF67"/>
    <mergeCell ref="LPG67:LPI67"/>
    <mergeCell ref="LPX67:LPZ67"/>
    <mergeCell ref="LQO67:LQQ67"/>
    <mergeCell ref="LRF67:LRH67"/>
    <mergeCell ref="LRW67:LRY67"/>
    <mergeCell ref="LLZ67:LMB67"/>
    <mergeCell ref="LMQ67:LMS67"/>
    <mergeCell ref="LNH67:LNJ67"/>
    <mergeCell ref="LNY67:LOA67"/>
    <mergeCell ref="LOP67:LOR67"/>
    <mergeCell ref="LIS67:LIU67"/>
    <mergeCell ref="LJJ67:LJL67"/>
    <mergeCell ref="LKA67:LKC67"/>
    <mergeCell ref="LKR67:LKT67"/>
    <mergeCell ref="LLI67:LLK67"/>
    <mergeCell ref="MFP67:MFR67"/>
    <mergeCell ref="MGG67:MGI67"/>
    <mergeCell ref="MGX67:MGZ67"/>
    <mergeCell ref="MHO67:MHQ67"/>
    <mergeCell ref="MIF67:MIH67"/>
    <mergeCell ref="MCI67:MCK67"/>
    <mergeCell ref="MCZ67:MDB67"/>
    <mergeCell ref="MDQ67:MDS67"/>
    <mergeCell ref="MEH67:MEJ67"/>
    <mergeCell ref="MEY67:MFA67"/>
    <mergeCell ref="LZB67:LZD67"/>
    <mergeCell ref="LZS67:LZU67"/>
    <mergeCell ref="MAJ67:MAL67"/>
    <mergeCell ref="MBA67:MBC67"/>
    <mergeCell ref="MBR67:MBT67"/>
    <mergeCell ref="LVU67:LVW67"/>
    <mergeCell ref="LWL67:LWN67"/>
    <mergeCell ref="LXC67:LXE67"/>
    <mergeCell ref="LXT67:LXV67"/>
    <mergeCell ref="LYK67:LYM67"/>
    <mergeCell ref="MSR67:MST67"/>
    <mergeCell ref="MTI67:MTK67"/>
    <mergeCell ref="MTZ67:MUB67"/>
    <mergeCell ref="MUQ67:MUS67"/>
    <mergeCell ref="MVH67:MVJ67"/>
    <mergeCell ref="MPK67:MPM67"/>
    <mergeCell ref="MQB67:MQD67"/>
    <mergeCell ref="MQS67:MQU67"/>
    <mergeCell ref="MRJ67:MRL67"/>
    <mergeCell ref="MSA67:MSC67"/>
    <mergeCell ref="MMD67:MMF67"/>
    <mergeCell ref="MMU67:MMW67"/>
    <mergeCell ref="MNL67:MNN67"/>
    <mergeCell ref="MOC67:MOE67"/>
    <mergeCell ref="MOT67:MOV67"/>
    <mergeCell ref="MIW67:MIY67"/>
    <mergeCell ref="MJN67:MJP67"/>
    <mergeCell ref="MKE67:MKG67"/>
    <mergeCell ref="MKV67:MKX67"/>
    <mergeCell ref="MLM67:MLO67"/>
    <mergeCell ref="NFT67:NFV67"/>
    <mergeCell ref="NGK67:NGM67"/>
    <mergeCell ref="NHB67:NHD67"/>
    <mergeCell ref="NHS67:NHU67"/>
    <mergeCell ref="NIJ67:NIL67"/>
    <mergeCell ref="NCM67:NCO67"/>
    <mergeCell ref="NDD67:NDF67"/>
    <mergeCell ref="NDU67:NDW67"/>
    <mergeCell ref="NEL67:NEN67"/>
    <mergeCell ref="NFC67:NFE67"/>
    <mergeCell ref="MZF67:MZH67"/>
    <mergeCell ref="MZW67:MZY67"/>
    <mergeCell ref="NAN67:NAP67"/>
    <mergeCell ref="NBE67:NBG67"/>
    <mergeCell ref="NBV67:NBX67"/>
    <mergeCell ref="MVY67:MWA67"/>
    <mergeCell ref="MWP67:MWR67"/>
    <mergeCell ref="MXG67:MXI67"/>
    <mergeCell ref="MXX67:MXZ67"/>
    <mergeCell ref="MYO67:MYQ67"/>
    <mergeCell ref="NSV67:NSX67"/>
    <mergeCell ref="NTM67:NTO67"/>
    <mergeCell ref="NUD67:NUF67"/>
    <mergeCell ref="NUU67:NUW67"/>
    <mergeCell ref="NVL67:NVN67"/>
    <mergeCell ref="NPO67:NPQ67"/>
    <mergeCell ref="NQF67:NQH67"/>
    <mergeCell ref="NQW67:NQY67"/>
    <mergeCell ref="NRN67:NRP67"/>
    <mergeCell ref="NSE67:NSG67"/>
    <mergeCell ref="NMH67:NMJ67"/>
    <mergeCell ref="NMY67:NNA67"/>
    <mergeCell ref="NNP67:NNR67"/>
    <mergeCell ref="NOG67:NOI67"/>
    <mergeCell ref="NOX67:NOZ67"/>
    <mergeCell ref="NJA67:NJC67"/>
    <mergeCell ref="NJR67:NJT67"/>
    <mergeCell ref="NKI67:NKK67"/>
    <mergeCell ref="NKZ67:NLB67"/>
    <mergeCell ref="NLQ67:NLS67"/>
    <mergeCell ref="OFX67:OFZ67"/>
    <mergeCell ref="OGO67:OGQ67"/>
    <mergeCell ref="OHF67:OHH67"/>
    <mergeCell ref="OHW67:OHY67"/>
    <mergeCell ref="OIN67:OIP67"/>
    <mergeCell ref="OCQ67:OCS67"/>
    <mergeCell ref="ODH67:ODJ67"/>
    <mergeCell ref="ODY67:OEA67"/>
    <mergeCell ref="OEP67:OER67"/>
    <mergeCell ref="OFG67:OFI67"/>
    <mergeCell ref="NZJ67:NZL67"/>
    <mergeCell ref="OAA67:OAC67"/>
    <mergeCell ref="OAR67:OAT67"/>
    <mergeCell ref="OBI67:OBK67"/>
    <mergeCell ref="OBZ67:OCB67"/>
    <mergeCell ref="NWC67:NWE67"/>
    <mergeCell ref="NWT67:NWV67"/>
    <mergeCell ref="NXK67:NXM67"/>
    <mergeCell ref="NYB67:NYD67"/>
    <mergeCell ref="NYS67:NYU67"/>
    <mergeCell ref="OSZ67:OTB67"/>
    <mergeCell ref="OTQ67:OTS67"/>
    <mergeCell ref="OUH67:OUJ67"/>
    <mergeCell ref="OUY67:OVA67"/>
    <mergeCell ref="OVP67:OVR67"/>
    <mergeCell ref="OPS67:OPU67"/>
    <mergeCell ref="OQJ67:OQL67"/>
    <mergeCell ref="ORA67:ORC67"/>
    <mergeCell ref="ORR67:ORT67"/>
    <mergeCell ref="OSI67:OSK67"/>
    <mergeCell ref="OML67:OMN67"/>
    <mergeCell ref="ONC67:ONE67"/>
    <mergeCell ref="ONT67:ONV67"/>
    <mergeCell ref="OOK67:OOM67"/>
    <mergeCell ref="OPB67:OPD67"/>
    <mergeCell ref="OJE67:OJG67"/>
    <mergeCell ref="OJV67:OJX67"/>
    <mergeCell ref="OKM67:OKO67"/>
    <mergeCell ref="OLD67:OLF67"/>
    <mergeCell ref="OLU67:OLW67"/>
    <mergeCell ref="PGB67:PGD67"/>
    <mergeCell ref="PGS67:PGU67"/>
    <mergeCell ref="PHJ67:PHL67"/>
    <mergeCell ref="PIA67:PIC67"/>
    <mergeCell ref="PIR67:PIT67"/>
    <mergeCell ref="PCU67:PCW67"/>
    <mergeCell ref="PDL67:PDN67"/>
    <mergeCell ref="PEC67:PEE67"/>
    <mergeCell ref="PET67:PEV67"/>
    <mergeCell ref="PFK67:PFM67"/>
    <mergeCell ref="OZN67:OZP67"/>
    <mergeCell ref="PAE67:PAG67"/>
    <mergeCell ref="PAV67:PAX67"/>
    <mergeCell ref="PBM67:PBO67"/>
    <mergeCell ref="PCD67:PCF67"/>
    <mergeCell ref="OWG67:OWI67"/>
    <mergeCell ref="OWX67:OWZ67"/>
    <mergeCell ref="OXO67:OXQ67"/>
    <mergeCell ref="OYF67:OYH67"/>
    <mergeCell ref="OYW67:OYY67"/>
    <mergeCell ref="PTD67:PTF67"/>
    <mergeCell ref="PTU67:PTW67"/>
    <mergeCell ref="PUL67:PUN67"/>
    <mergeCell ref="PVC67:PVE67"/>
    <mergeCell ref="PVT67:PVV67"/>
    <mergeCell ref="PPW67:PPY67"/>
    <mergeCell ref="PQN67:PQP67"/>
    <mergeCell ref="PRE67:PRG67"/>
    <mergeCell ref="PRV67:PRX67"/>
    <mergeCell ref="PSM67:PSO67"/>
    <mergeCell ref="PMP67:PMR67"/>
    <mergeCell ref="PNG67:PNI67"/>
    <mergeCell ref="PNX67:PNZ67"/>
    <mergeCell ref="POO67:POQ67"/>
    <mergeCell ref="PPF67:PPH67"/>
    <mergeCell ref="PJI67:PJK67"/>
    <mergeCell ref="PJZ67:PKB67"/>
    <mergeCell ref="PKQ67:PKS67"/>
    <mergeCell ref="PLH67:PLJ67"/>
    <mergeCell ref="PLY67:PMA67"/>
    <mergeCell ref="QGF67:QGH67"/>
    <mergeCell ref="QGW67:QGY67"/>
    <mergeCell ref="QHN67:QHP67"/>
    <mergeCell ref="QIE67:QIG67"/>
    <mergeCell ref="QIV67:QIX67"/>
    <mergeCell ref="QCY67:QDA67"/>
    <mergeCell ref="QDP67:QDR67"/>
    <mergeCell ref="QEG67:QEI67"/>
    <mergeCell ref="QEX67:QEZ67"/>
    <mergeCell ref="QFO67:QFQ67"/>
    <mergeCell ref="PZR67:PZT67"/>
    <mergeCell ref="QAI67:QAK67"/>
    <mergeCell ref="QAZ67:QBB67"/>
    <mergeCell ref="QBQ67:QBS67"/>
    <mergeCell ref="QCH67:QCJ67"/>
    <mergeCell ref="PWK67:PWM67"/>
    <mergeCell ref="PXB67:PXD67"/>
    <mergeCell ref="PXS67:PXU67"/>
    <mergeCell ref="PYJ67:PYL67"/>
    <mergeCell ref="PZA67:PZC67"/>
    <mergeCell ref="QTH67:QTJ67"/>
    <mergeCell ref="QTY67:QUA67"/>
    <mergeCell ref="QUP67:QUR67"/>
    <mergeCell ref="QVG67:QVI67"/>
    <mergeCell ref="QVX67:QVZ67"/>
    <mergeCell ref="QQA67:QQC67"/>
    <mergeCell ref="QQR67:QQT67"/>
    <mergeCell ref="QRI67:QRK67"/>
    <mergeCell ref="QRZ67:QSB67"/>
    <mergeCell ref="QSQ67:QSS67"/>
    <mergeCell ref="QMT67:QMV67"/>
    <mergeCell ref="QNK67:QNM67"/>
    <mergeCell ref="QOB67:QOD67"/>
    <mergeCell ref="QOS67:QOU67"/>
    <mergeCell ref="QPJ67:QPL67"/>
    <mergeCell ref="QJM67:QJO67"/>
    <mergeCell ref="QKD67:QKF67"/>
    <mergeCell ref="QKU67:QKW67"/>
    <mergeCell ref="QLL67:QLN67"/>
    <mergeCell ref="QMC67:QME67"/>
    <mergeCell ref="RGJ67:RGL67"/>
    <mergeCell ref="RHA67:RHC67"/>
    <mergeCell ref="RHR67:RHT67"/>
    <mergeCell ref="RII67:RIK67"/>
    <mergeCell ref="RIZ67:RJB67"/>
    <mergeCell ref="RDC67:RDE67"/>
    <mergeCell ref="RDT67:RDV67"/>
    <mergeCell ref="REK67:REM67"/>
    <mergeCell ref="RFB67:RFD67"/>
    <mergeCell ref="RFS67:RFU67"/>
    <mergeCell ref="QZV67:QZX67"/>
    <mergeCell ref="RAM67:RAO67"/>
    <mergeCell ref="RBD67:RBF67"/>
    <mergeCell ref="RBU67:RBW67"/>
    <mergeCell ref="RCL67:RCN67"/>
    <mergeCell ref="QWO67:QWQ67"/>
    <mergeCell ref="QXF67:QXH67"/>
    <mergeCell ref="QXW67:QXY67"/>
    <mergeCell ref="QYN67:QYP67"/>
    <mergeCell ref="QZE67:QZG67"/>
    <mergeCell ref="RTL67:RTN67"/>
    <mergeCell ref="RUC67:RUE67"/>
    <mergeCell ref="RUT67:RUV67"/>
    <mergeCell ref="RVK67:RVM67"/>
    <mergeCell ref="RWB67:RWD67"/>
    <mergeCell ref="RQE67:RQG67"/>
    <mergeCell ref="RQV67:RQX67"/>
    <mergeCell ref="RRM67:RRO67"/>
    <mergeCell ref="RSD67:RSF67"/>
    <mergeCell ref="RSU67:RSW67"/>
    <mergeCell ref="RMX67:RMZ67"/>
    <mergeCell ref="RNO67:RNQ67"/>
    <mergeCell ref="ROF67:ROH67"/>
    <mergeCell ref="ROW67:ROY67"/>
    <mergeCell ref="RPN67:RPP67"/>
    <mergeCell ref="RJQ67:RJS67"/>
    <mergeCell ref="RKH67:RKJ67"/>
    <mergeCell ref="RKY67:RLA67"/>
    <mergeCell ref="RLP67:RLR67"/>
    <mergeCell ref="RMG67:RMI67"/>
    <mergeCell ref="SGN67:SGP67"/>
    <mergeCell ref="SHE67:SHG67"/>
    <mergeCell ref="SHV67:SHX67"/>
    <mergeCell ref="SIM67:SIO67"/>
    <mergeCell ref="SJD67:SJF67"/>
    <mergeCell ref="SDG67:SDI67"/>
    <mergeCell ref="SDX67:SDZ67"/>
    <mergeCell ref="SEO67:SEQ67"/>
    <mergeCell ref="SFF67:SFH67"/>
    <mergeCell ref="SFW67:SFY67"/>
    <mergeCell ref="RZZ67:SAB67"/>
    <mergeCell ref="SAQ67:SAS67"/>
    <mergeCell ref="SBH67:SBJ67"/>
    <mergeCell ref="SBY67:SCA67"/>
    <mergeCell ref="SCP67:SCR67"/>
    <mergeCell ref="RWS67:RWU67"/>
    <mergeCell ref="RXJ67:RXL67"/>
    <mergeCell ref="RYA67:RYC67"/>
    <mergeCell ref="RYR67:RYT67"/>
    <mergeCell ref="RZI67:RZK67"/>
    <mergeCell ref="STP67:STR67"/>
    <mergeCell ref="SUG67:SUI67"/>
    <mergeCell ref="SUX67:SUZ67"/>
    <mergeCell ref="SVO67:SVQ67"/>
    <mergeCell ref="SWF67:SWH67"/>
    <mergeCell ref="SQI67:SQK67"/>
    <mergeCell ref="SQZ67:SRB67"/>
    <mergeCell ref="SRQ67:SRS67"/>
    <mergeCell ref="SSH67:SSJ67"/>
    <mergeCell ref="SSY67:STA67"/>
    <mergeCell ref="SNB67:SND67"/>
    <mergeCell ref="SNS67:SNU67"/>
    <mergeCell ref="SOJ67:SOL67"/>
    <mergeCell ref="SPA67:SPC67"/>
    <mergeCell ref="SPR67:SPT67"/>
    <mergeCell ref="SJU67:SJW67"/>
    <mergeCell ref="SKL67:SKN67"/>
    <mergeCell ref="SLC67:SLE67"/>
    <mergeCell ref="SLT67:SLV67"/>
    <mergeCell ref="SMK67:SMM67"/>
    <mergeCell ref="TGR67:TGT67"/>
    <mergeCell ref="THI67:THK67"/>
    <mergeCell ref="THZ67:TIB67"/>
    <mergeCell ref="TIQ67:TIS67"/>
    <mergeCell ref="TJH67:TJJ67"/>
    <mergeCell ref="TDK67:TDM67"/>
    <mergeCell ref="TEB67:TED67"/>
    <mergeCell ref="TES67:TEU67"/>
    <mergeCell ref="TFJ67:TFL67"/>
    <mergeCell ref="TGA67:TGC67"/>
    <mergeCell ref="TAD67:TAF67"/>
    <mergeCell ref="TAU67:TAW67"/>
    <mergeCell ref="TBL67:TBN67"/>
    <mergeCell ref="TCC67:TCE67"/>
    <mergeCell ref="TCT67:TCV67"/>
    <mergeCell ref="SWW67:SWY67"/>
    <mergeCell ref="SXN67:SXP67"/>
    <mergeCell ref="SYE67:SYG67"/>
    <mergeCell ref="SYV67:SYX67"/>
    <mergeCell ref="SZM67:SZO67"/>
    <mergeCell ref="TTT67:TTV67"/>
    <mergeCell ref="TUK67:TUM67"/>
    <mergeCell ref="TVB67:TVD67"/>
    <mergeCell ref="TVS67:TVU67"/>
    <mergeCell ref="TWJ67:TWL67"/>
    <mergeCell ref="TQM67:TQO67"/>
    <mergeCell ref="TRD67:TRF67"/>
    <mergeCell ref="TRU67:TRW67"/>
    <mergeCell ref="TSL67:TSN67"/>
    <mergeCell ref="TTC67:TTE67"/>
    <mergeCell ref="TNF67:TNH67"/>
    <mergeCell ref="TNW67:TNY67"/>
    <mergeCell ref="TON67:TOP67"/>
    <mergeCell ref="TPE67:TPG67"/>
    <mergeCell ref="TPV67:TPX67"/>
    <mergeCell ref="TJY67:TKA67"/>
    <mergeCell ref="TKP67:TKR67"/>
    <mergeCell ref="TLG67:TLI67"/>
    <mergeCell ref="TLX67:TLZ67"/>
    <mergeCell ref="TMO67:TMQ67"/>
    <mergeCell ref="UGV67:UGX67"/>
    <mergeCell ref="UHM67:UHO67"/>
    <mergeCell ref="UID67:UIF67"/>
    <mergeCell ref="UIU67:UIW67"/>
    <mergeCell ref="UJL67:UJN67"/>
    <mergeCell ref="UDO67:UDQ67"/>
    <mergeCell ref="UEF67:UEH67"/>
    <mergeCell ref="UEW67:UEY67"/>
    <mergeCell ref="UFN67:UFP67"/>
    <mergeCell ref="UGE67:UGG67"/>
    <mergeCell ref="UAH67:UAJ67"/>
    <mergeCell ref="UAY67:UBA67"/>
    <mergeCell ref="UBP67:UBR67"/>
    <mergeCell ref="UCG67:UCI67"/>
    <mergeCell ref="UCX67:UCZ67"/>
    <mergeCell ref="TXA67:TXC67"/>
    <mergeCell ref="TXR67:TXT67"/>
    <mergeCell ref="TYI67:TYK67"/>
    <mergeCell ref="TYZ67:TZB67"/>
    <mergeCell ref="TZQ67:TZS67"/>
    <mergeCell ref="UTX67:UTZ67"/>
    <mergeCell ref="UUO67:UUQ67"/>
    <mergeCell ref="UVF67:UVH67"/>
    <mergeCell ref="UVW67:UVY67"/>
    <mergeCell ref="UWN67:UWP67"/>
    <mergeCell ref="UQQ67:UQS67"/>
    <mergeCell ref="URH67:URJ67"/>
    <mergeCell ref="URY67:USA67"/>
    <mergeCell ref="USP67:USR67"/>
    <mergeCell ref="UTG67:UTI67"/>
    <mergeCell ref="UNJ67:UNL67"/>
    <mergeCell ref="UOA67:UOC67"/>
    <mergeCell ref="UOR67:UOT67"/>
    <mergeCell ref="UPI67:UPK67"/>
    <mergeCell ref="UPZ67:UQB67"/>
    <mergeCell ref="UKC67:UKE67"/>
    <mergeCell ref="UKT67:UKV67"/>
    <mergeCell ref="ULK67:ULM67"/>
    <mergeCell ref="UMB67:UMD67"/>
    <mergeCell ref="UMS67:UMU67"/>
    <mergeCell ref="VGZ67:VHB67"/>
    <mergeCell ref="VHQ67:VHS67"/>
    <mergeCell ref="VIH67:VIJ67"/>
    <mergeCell ref="VIY67:VJA67"/>
    <mergeCell ref="VJP67:VJR67"/>
    <mergeCell ref="VDS67:VDU67"/>
    <mergeCell ref="VEJ67:VEL67"/>
    <mergeCell ref="VFA67:VFC67"/>
    <mergeCell ref="VFR67:VFT67"/>
    <mergeCell ref="VGI67:VGK67"/>
    <mergeCell ref="VAL67:VAN67"/>
    <mergeCell ref="VBC67:VBE67"/>
    <mergeCell ref="VBT67:VBV67"/>
    <mergeCell ref="VCK67:VCM67"/>
    <mergeCell ref="VDB67:VDD67"/>
    <mergeCell ref="UXE67:UXG67"/>
    <mergeCell ref="UXV67:UXX67"/>
    <mergeCell ref="UYM67:UYO67"/>
    <mergeCell ref="UZD67:UZF67"/>
    <mergeCell ref="UZU67:UZW67"/>
    <mergeCell ref="VUB67:VUD67"/>
    <mergeCell ref="VUS67:VUU67"/>
    <mergeCell ref="VVJ67:VVL67"/>
    <mergeCell ref="VWA67:VWC67"/>
    <mergeCell ref="VWR67:VWT67"/>
    <mergeCell ref="VQU67:VQW67"/>
    <mergeCell ref="VRL67:VRN67"/>
    <mergeCell ref="VSC67:VSE67"/>
    <mergeCell ref="VST67:VSV67"/>
    <mergeCell ref="VTK67:VTM67"/>
    <mergeCell ref="VNN67:VNP67"/>
    <mergeCell ref="VOE67:VOG67"/>
    <mergeCell ref="VOV67:VOX67"/>
    <mergeCell ref="VPM67:VPO67"/>
    <mergeCell ref="VQD67:VQF67"/>
    <mergeCell ref="VKG67:VKI67"/>
    <mergeCell ref="VKX67:VKZ67"/>
    <mergeCell ref="VLO67:VLQ67"/>
    <mergeCell ref="VMF67:VMH67"/>
    <mergeCell ref="VMW67:VMY67"/>
    <mergeCell ref="WHD67:WHF67"/>
    <mergeCell ref="WHU67:WHW67"/>
    <mergeCell ref="WIL67:WIN67"/>
    <mergeCell ref="WJC67:WJE67"/>
    <mergeCell ref="WJT67:WJV67"/>
    <mergeCell ref="WDW67:WDY67"/>
    <mergeCell ref="WEN67:WEP67"/>
    <mergeCell ref="WFE67:WFG67"/>
    <mergeCell ref="WFV67:WFX67"/>
    <mergeCell ref="WGM67:WGO67"/>
    <mergeCell ref="WAP67:WAR67"/>
    <mergeCell ref="WBG67:WBI67"/>
    <mergeCell ref="WBX67:WBZ67"/>
    <mergeCell ref="WCO67:WCQ67"/>
    <mergeCell ref="WDF67:WDH67"/>
    <mergeCell ref="VXI67:VXK67"/>
    <mergeCell ref="VXZ67:VYB67"/>
    <mergeCell ref="VYQ67:VYS67"/>
    <mergeCell ref="VZH67:VZJ67"/>
    <mergeCell ref="VZY67:WAA67"/>
    <mergeCell ref="WUW67:WUY67"/>
    <mergeCell ref="WVN67:WVP67"/>
    <mergeCell ref="WWE67:WWG67"/>
    <mergeCell ref="WWV67:WWX67"/>
    <mergeCell ref="WQY67:WRA67"/>
    <mergeCell ref="WRP67:WRR67"/>
    <mergeCell ref="WSG67:WSI67"/>
    <mergeCell ref="WSX67:WSZ67"/>
    <mergeCell ref="WTO67:WTQ67"/>
    <mergeCell ref="WNR67:WNT67"/>
    <mergeCell ref="WOI67:WOK67"/>
    <mergeCell ref="WOZ67:WPB67"/>
    <mergeCell ref="WPQ67:WPS67"/>
    <mergeCell ref="WQH67:WQJ67"/>
    <mergeCell ref="WKK67:WKM67"/>
    <mergeCell ref="WLB67:WLD67"/>
    <mergeCell ref="WLS67:WLU67"/>
    <mergeCell ref="WMJ67:WML67"/>
    <mergeCell ref="WNA67:WNC67"/>
    <mergeCell ref="IE69:IG69"/>
    <mergeCell ref="IV69:IX69"/>
    <mergeCell ref="JM69:JO69"/>
    <mergeCell ref="KD69:KF69"/>
    <mergeCell ref="KU69:KW69"/>
    <mergeCell ref="XEA67:XEC67"/>
    <mergeCell ref="XER67:XET67"/>
    <mergeCell ref="A69:C69"/>
    <mergeCell ref="R69:T69"/>
    <mergeCell ref="AI69:AK69"/>
    <mergeCell ref="AZ69:BB69"/>
    <mergeCell ref="BQ69:BS69"/>
    <mergeCell ref="CH69:CJ69"/>
    <mergeCell ref="CY69:DA69"/>
    <mergeCell ref="DP69:DR69"/>
    <mergeCell ref="EG69:EI69"/>
    <mergeCell ref="EX69:EZ69"/>
    <mergeCell ref="FO69:FQ69"/>
    <mergeCell ref="GF69:GH69"/>
    <mergeCell ref="GW69:GY69"/>
    <mergeCell ref="HN69:HP69"/>
    <mergeCell ref="XAT67:XAV67"/>
    <mergeCell ref="XBK67:XBM67"/>
    <mergeCell ref="XCB67:XCD67"/>
    <mergeCell ref="XCS67:XCU67"/>
    <mergeCell ref="XDJ67:XDL67"/>
    <mergeCell ref="WXM67:WXO67"/>
    <mergeCell ref="WYD67:WYF67"/>
    <mergeCell ref="WYU67:WYW67"/>
    <mergeCell ref="WZL67:WZN67"/>
    <mergeCell ref="XAC67:XAE67"/>
    <mergeCell ref="WUF67:WUH67"/>
    <mergeCell ref="VG69:VI69"/>
    <mergeCell ref="VX69:VZ69"/>
    <mergeCell ref="WO69:WQ69"/>
    <mergeCell ref="XF69:XH69"/>
    <mergeCell ref="XW69:XY69"/>
    <mergeCell ref="RZ69:SB69"/>
    <mergeCell ref="SQ69:SS69"/>
    <mergeCell ref="TH69:TJ69"/>
    <mergeCell ref="TY69:UA69"/>
    <mergeCell ref="UP69:UR69"/>
    <mergeCell ref="OS69:OU69"/>
    <mergeCell ref="PJ69:PL69"/>
    <mergeCell ref="QA69:QC69"/>
    <mergeCell ref="QR69:QT69"/>
    <mergeCell ref="RI69:RK69"/>
    <mergeCell ref="LL69:LN69"/>
    <mergeCell ref="MC69:ME69"/>
    <mergeCell ref="MT69:MV69"/>
    <mergeCell ref="NK69:NM69"/>
    <mergeCell ref="OB69:OD69"/>
    <mergeCell ref="AII69:AIK69"/>
    <mergeCell ref="AIZ69:AJB69"/>
    <mergeCell ref="AJQ69:AJS69"/>
    <mergeCell ref="AKH69:AKJ69"/>
    <mergeCell ref="AKY69:ALA69"/>
    <mergeCell ref="AFB69:AFD69"/>
    <mergeCell ref="AFS69:AFU69"/>
    <mergeCell ref="AGJ69:AGL69"/>
    <mergeCell ref="AHA69:AHC69"/>
    <mergeCell ref="AHR69:AHT69"/>
    <mergeCell ref="ABU69:ABW69"/>
    <mergeCell ref="ACL69:ACN69"/>
    <mergeCell ref="ADC69:ADE69"/>
    <mergeCell ref="ADT69:ADV69"/>
    <mergeCell ref="AEK69:AEM69"/>
    <mergeCell ref="YN69:YP69"/>
    <mergeCell ref="ZE69:ZG69"/>
    <mergeCell ref="ZV69:ZX69"/>
    <mergeCell ref="AAM69:AAO69"/>
    <mergeCell ref="ABD69:ABF69"/>
    <mergeCell ref="AVK69:AVM69"/>
    <mergeCell ref="AWB69:AWD69"/>
    <mergeCell ref="AWS69:AWU69"/>
    <mergeCell ref="AXJ69:AXL69"/>
    <mergeCell ref="AYA69:AYC69"/>
    <mergeCell ref="ASD69:ASF69"/>
    <mergeCell ref="ASU69:ASW69"/>
    <mergeCell ref="ATL69:ATN69"/>
    <mergeCell ref="AUC69:AUE69"/>
    <mergeCell ref="AUT69:AUV69"/>
    <mergeCell ref="AOW69:AOY69"/>
    <mergeCell ref="APN69:APP69"/>
    <mergeCell ref="AQE69:AQG69"/>
    <mergeCell ref="AQV69:AQX69"/>
    <mergeCell ref="ARM69:ARO69"/>
    <mergeCell ref="ALP69:ALR69"/>
    <mergeCell ref="AMG69:AMI69"/>
    <mergeCell ref="AMX69:AMZ69"/>
    <mergeCell ref="ANO69:ANQ69"/>
    <mergeCell ref="AOF69:AOH69"/>
    <mergeCell ref="BIM69:BIO69"/>
    <mergeCell ref="BJD69:BJF69"/>
    <mergeCell ref="BJU69:BJW69"/>
    <mergeCell ref="BKL69:BKN69"/>
    <mergeCell ref="BLC69:BLE69"/>
    <mergeCell ref="BFF69:BFH69"/>
    <mergeCell ref="BFW69:BFY69"/>
    <mergeCell ref="BGN69:BGP69"/>
    <mergeCell ref="BHE69:BHG69"/>
    <mergeCell ref="BHV69:BHX69"/>
    <mergeCell ref="BBY69:BCA69"/>
    <mergeCell ref="BCP69:BCR69"/>
    <mergeCell ref="BDG69:BDI69"/>
    <mergeCell ref="BDX69:BDZ69"/>
    <mergeCell ref="BEO69:BEQ69"/>
    <mergeCell ref="AYR69:AYT69"/>
    <mergeCell ref="AZI69:AZK69"/>
    <mergeCell ref="AZZ69:BAB69"/>
    <mergeCell ref="BAQ69:BAS69"/>
    <mergeCell ref="BBH69:BBJ69"/>
    <mergeCell ref="BVO69:BVQ69"/>
    <mergeCell ref="BWF69:BWH69"/>
    <mergeCell ref="BWW69:BWY69"/>
    <mergeCell ref="BXN69:BXP69"/>
    <mergeCell ref="BYE69:BYG69"/>
    <mergeCell ref="BSH69:BSJ69"/>
    <mergeCell ref="BSY69:BTA69"/>
    <mergeCell ref="BTP69:BTR69"/>
    <mergeCell ref="BUG69:BUI69"/>
    <mergeCell ref="BUX69:BUZ69"/>
    <mergeCell ref="BPA69:BPC69"/>
    <mergeCell ref="BPR69:BPT69"/>
    <mergeCell ref="BQI69:BQK69"/>
    <mergeCell ref="BQZ69:BRB69"/>
    <mergeCell ref="BRQ69:BRS69"/>
    <mergeCell ref="BLT69:BLV69"/>
    <mergeCell ref="BMK69:BMM69"/>
    <mergeCell ref="BNB69:BND69"/>
    <mergeCell ref="BNS69:BNU69"/>
    <mergeCell ref="BOJ69:BOL69"/>
    <mergeCell ref="CIQ69:CIS69"/>
    <mergeCell ref="CJH69:CJJ69"/>
    <mergeCell ref="CJY69:CKA69"/>
    <mergeCell ref="CKP69:CKR69"/>
    <mergeCell ref="CLG69:CLI69"/>
    <mergeCell ref="CFJ69:CFL69"/>
    <mergeCell ref="CGA69:CGC69"/>
    <mergeCell ref="CGR69:CGT69"/>
    <mergeCell ref="CHI69:CHK69"/>
    <mergeCell ref="CHZ69:CIB69"/>
    <mergeCell ref="CCC69:CCE69"/>
    <mergeCell ref="CCT69:CCV69"/>
    <mergeCell ref="CDK69:CDM69"/>
    <mergeCell ref="CEB69:CED69"/>
    <mergeCell ref="CES69:CEU69"/>
    <mergeCell ref="BYV69:BYX69"/>
    <mergeCell ref="BZM69:BZO69"/>
    <mergeCell ref="CAD69:CAF69"/>
    <mergeCell ref="CAU69:CAW69"/>
    <mergeCell ref="CBL69:CBN69"/>
    <mergeCell ref="CVS69:CVU69"/>
    <mergeCell ref="CWJ69:CWL69"/>
    <mergeCell ref="CXA69:CXC69"/>
    <mergeCell ref="CXR69:CXT69"/>
    <mergeCell ref="CYI69:CYK69"/>
    <mergeCell ref="CSL69:CSN69"/>
    <mergeCell ref="CTC69:CTE69"/>
    <mergeCell ref="CTT69:CTV69"/>
    <mergeCell ref="CUK69:CUM69"/>
    <mergeCell ref="CVB69:CVD69"/>
    <mergeCell ref="CPE69:CPG69"/>
    <mergeCell ref="CPV69:CPX69"/>
    <mergeCell ref="CQM69:CQO69"/>
    <mergeCell ref="CRD69:CRF69"/>
    <mergeCell ref="CRU69:CRW69"/>
    <mergeCell ref="CLX69:CLZ69"/>
    <mergeCell ref="CMO69:CMQ69"/>
    <mergeCell ref="CNF69:CNH69"/>
    <mergeCell ref="CNW69:CNY69"/>
    <mergeCell ref="CON69:COP69"/>
    <mergeCell ref="DIU69:DIW69"/>
    <mergeCell ref="DJL69:DJN69"/>
    <mergeCell ref="DKC69:DKE69"/>
    <mergeCell ref="DKT69:DKV69"/>
    <mergeCell ref="DLK69:DLM69"/>
    <mergeCell ref="DFN69:DFP69"/>
    <mergeCell ref="DGE69:DGG69"/>
    <mergeCell ref="DGV69:DGX69"/>
    <mergeCell ref="DHM69:DHO69"/>
    <mergeCell ref="DID69:DIF69"/>
    <mergeCell ref="DCG69:DCI69"/>
    <mergeCell ref="DCX69:DCZ69"/>
    <mergeCell ref="DDO69:DDQ69"/>
    <mergeCell ref="DEF69:DEH69"/>
    <mergeCell ref="DEW69:DEY69"/>
    <mergeCell ref="CYZ69:CZB69"/>
    <mergeCell ref="CZQ69:CZS69"/>
    <mergeCell ref="DAH69:DAJ69"/>
    <mergeCell ref="DAY69:DBA69"/>
    <mergeCell ref="DBP69:DBR69"/>
    <mergeCell ref="DVW69:DVY69"/>
    <mergeCell ref="DWN69:DWP69"/>
    <mergeCell ref="DXE69:DXG69"/>
    <mergeCell ref="DXV69:DXX69"/>
    <mergeCell ref="DYM69:DYO69"/>
    <mergeCell ref="DSP69:DSR69"/>
    <mergeCell ref="DTG69:DTI69"/>
    <mergeCell ref="DTX69:DTZ69"/>
    <mergeCell ref="DUO69:DUQ69"/>
    <mergeCell ref="DVF69:DVH69"/>
    <mergeCell ref="DPI69:DPK69"/>
    <mergeCell ref="DPZ69:DQB69"/>
    <mergeCell ref="DQQ69:DQS69"/>
    <mergeCell ref="DRH69:DRJ69"/>
    <mergeCell ref="DRY69:DSA69"/>
    <mergeCell ref="DMB69:DMD69"/>
    <mergeCell ref="DMS69:DMU69"/>
    <mergeCell ref="DNJ69:DNL69"/>
    <mergeCell ref="DOA69:DOC69"/>
    <mergeCell ref="DOR69:DOT69"/>
    <mergeCell ref="EIY69:EJA69"/>
    <mergeCell ref="EJP69:EJR69"/>
    <mergeCell ref="EKG69:EKI69"/>
    <mergeCell ref="EKX69:EKZ69"/>
    <mergeCell ref="ELO69:ELQ69"/>
    <mergeCell ref="EFR69:EFT69"/>
    <mergeCell ref="EGI69:EGK69"/>
    <mergeCell ref="EGZ69:EHB69"/>
    <mergeCell ref="EHQ69:EHS69"/>
    <mergeCell ref="EIH69:EIJ69"/>
    <mergeCell ref="ECK69:ECM69"/>
    <mergeCell ref="EDB69:EDD69"/>
    <mergeCell ref="EDS69:EDU69"/>
    <mergeCell ref="EEJ69:EEL69"/>
    <mergeCell ref="EFA69:EFC69"/>
    <mergeCell ref="DZD69:DZF69"/>
    <mergeCell ref="DZU69:DZW69"/>
    <mergeCell ref="EAL69:EAN69"/>
    <mergeCell ref="EBC69:EBE69"/>
    <mergeCell ref="EBT69:EBV69"/>
    <mergeCell ref="EWA69:EWC69"/>
    <mergeCell ref="EWR69:EWT69"/>
    <mergeCell ref="EXI69:EXK69"/>
    <mergeCell ref="EXZ69:EYB69"/>
    <mergeCell ref="EYQ69:EYS69"/>
    <mergeCell ref="EST69:ESV69"/>
    <mergeCell ref="ETK69:ETM69"/>
    <mergeCell ref="EUB69:EUD69"/>
    <mergeCell ref="EUS69:EUU69"/>
    <mergeCell ref="EVJ69:EVL69"/>
    <mergeCell ref="EPM69:EPO69"/>
    <mergeCell ref="EQD69:EQF69"/>
    <mergeCell ref="EQU69:EQW69"/>
    <mergeCell ref="ERL69:ERN69"/>
    <mergeCell ref="ESC69:ESE69"/>
    <mergeCell ref="EMF69:EMH69"/>
    <mergeCell ref="EMW69:EMY69"/>
    <mergeCell ref="ENN69:ENP69"/>
    <mergeCell ref="EOE69:EOG69"/>
    <mergeCell ref="EOV69:EOX69"/>
    <mergeCell ref="FJC69:FJE69"/>
    <mergeCell ref="FJT69:FJV69"/>
    <mergeCell ref="FKK69:FKM69"/>
    <mergeCell ref="FLB69:FLD69"/>
    <mergeCell ref="FLS69:FLU69"/>
    <mergeCell ref="FFV69:FFX69"/>
    <mergeCell ref="FGM69:FGO69"/>
    <mergeCell ref="FHD69:FHF69"/>
    <mergeCell ref="FHU69:FHW69"/>
    <mergeCell ref="FIL69:FIN69"/>
    <mergeCell ref="FCO69:FCQ69"/>
    <mergeCell ref="FDF69:FDH69"/>
    <mergeCell ref="FDW69:FDY69"/>
    <mergeCell ref="FEN69:FEP69"/>
    <mergeCell ref="FFE69:FFG69"/>
    <mergeCell ref="EZH69:EZJ69"/>
    <mergeCell ref="EZY69:FAA69"/>
    <mergeCell ref="FAP69:FAR69"/>
    <mergeCell ref="FBG69:FBI69"/>
    <mergeCell ref="FBX69:FBZ69"/>
    <mergeCell ref="FWE69:FWG69"/>
    <mergeCell ref="FWV69:FWX69"/>
    <mergeCell ref="FXM69:FXO69"/>
    <mergeCell ref="FYD69:FYF69"/>
    <mergeCell ref="FYU69:FYW69"/>
    <mergeCell ref="FSX69:FSZ69"/>
    <mergeCell ref="FTO69:FTQ69"/>
    <mergeCell ref="FUF69:FUH69"/>
    <mergeCell ref="FUW69:FUY69"/>
    <mergeCell ref="FVN69:FVP69"/>
    <mergeCell ref="FPQ69:FPS69"/>
    <mergeCell ref="FQH69:FQJ69"/>
    <mergeCell ref="FQY69:FRA69"/>
    <mergeCell ref="FRP69:FRR69"/>
    <mergeCell ref="FSG69:FSI69"/>
    <mergeCell ref="FMJ69:FML69"/>
    <mergeCell ref="FNA69:FNC69"/>
    <mergeCell ref="FNR69:FNT69"/>
    <mergeCell ref="FOI69:FOK69"/>
    <mergeCell ref="FOZ69:FPB69"/>
    <mergeCell ref="GJG69:GJI69"/>
    <mergeCell ref="GJX69:GJZ69"/>
    <mergeCell ref="GKO69:GKQ69"/>
    <mergeCell ref="GLF69:GLH69"/>
    <mergeCell ref="GLW69:GLY69"/>
    <mergeCell ref="GFZ69:GGB69"/>
    <mergeCell ref="GGQ69:GGS69"/>
    <mergeCell ref="GHH69:GHJ69"/>
    <mergeCell ref="GHY69:GIA69"/>
    <mergeCell ref="GIP69:GIR69"/>
    <mergeCell ref="GCS69:GCU69"/>
    <mergeCell ref="GDJ69:GDL69"/>
    <mergeCell ref="GEA69:GEC69"/>
    <mergeCell ref="GER69:GET69"/>
    <mergeCell ref="GFI69:GFK69"/>
    <mergeCell ref="FZL69:FZN69"/>
    <mergeCell ref="GAC69:GAE69"/>
    <mergeCell ref="GAT69:GAV69"/>
    <mergeCell ref="GBK69:GBM69"/>
    <mergeCell ref="GCB69:GCD69"/>
    <mergeCell ref="GWI69:GWK69"/>
    <mergeCell ref="GWZ69:GXB69"/>
    <mergeCell ref="GXQ69:GXS69"/>
    <mergeCell ref="GYH69:GYJ69"/>
    <mergeCell ref="GYY69:GZA69"/>
    <mergeCell ref="GTB69:GTD69"/>
    <mergeCell ref="GTS69:GTU69"/>
    <mergeCell ref="GUJ69:GUL69"/>
    <mergeCell ref="GVA69:GVC69"/>
    <mergeCell ref="GVR69:GVT69"/>
    <mergeCell ref="GPU69:GPW69"/>
    <mergeCell ref="GQL69:GQN69"/>
    <mergeCell ref="GRC69:GRE69"/>
    <mergeCell ref="GRT69:GRV69"/>
    <mergeCell ref="GSK69:GSM69"/>
    <mergeCell ref="GMN69:GMP69"/>
    <mergeCell ref="GNE69:GNG69"/>
    <mergeCell ref="GNV69:GNX69"/>
    <mergeCell ref="GOM69:GOO69"/>
    <mergeCell ref="GPD69:GPF69"/>
    <mergeCell ref="HJK69:HJM69"/>
    <mergeCell ref="HKB69:HKD69"/>
    <mergeCell ref="HKS69:HKU69"/>
    <mergeCell ref="HLJ69:HLL69"/>
    <mergeCell ref="HMA69:HMC69"/>
    <mergeCell ref="HGD69:HGF69"/>
    <mergeCell ref="HGU69:HGW69"/>
    <mergeCell ref="HHL69:HHN69"/>
    <mergeCell ref="HIC69:HIE69"/>
    <mergeCell ref="HIT69:HIV69"/>
    <mergeCell ref="HCW69:HCY69"/>
    <mergeCell ref="HDN69:HDP69"/>
    <mergeCell ref="HEE69:HEG69"/>
    <mergeCell ref="HEV69:HEX69"/>
    <mergeCell ref="HFM69:HFO69"/>
    <mergeCell ref="GZP69:GZR69"/>
    <mergeCell ref="HAG69:HAI69"/>
    <mergeCell ref="HAX69:HAZ69"/>
    <mergeCell ref="HBO69:HBQ69"/>
    <mergeCell ref="HCF69:HCH69"/>
    <mergeCell ref="HWM69:HWO69"/>
    <mergeCell ref="HXD69:HXF69"/>
    <mergeCell ref="HXU69:HXW69"/>
    <mergeCell ref="HYL69:HYN69"/>
    <mergeCell ref="HZC69:HZE69"/>
    <mergeCell ref="HTF69:HTH69"/>
    <mergeCell ref="HTW69:HTY69"/>
    <mergeCell ref="HUN69:HUP69"/>
    <mergeCell ref="HVE69:HVG69"/>
    <mergeCell ref="HVV69:HVX69"/>
    <mergeCell ref="HPY69:HQA69"/>
    <mergeCell ref="HQP69:HQR69"/>
    <mergeCell ref="HRG69:HRI69"/>
    <mergeCell ref="HRX69:HRZ69"/>
    <mergeCell ref="HSO69:HSQ69"/>
    <mergeCell ref="HMR69:HMT69"/>
    <mergeCell ref="HNI69:HNK69"/>
    <mergeCell ref="HNZ69:HOB69"/>
    <mergeCell ref="HOQ69:HOS69"/>
    <mergeCell ref="HPH69:HPJ69"/>
    <mergeCell ref="IJO69:IJQ69"/>
    <mergeCell ref="IKF69:IKH69"/>
    <mergeCell ref="IKW69:IKY69"/>
    <mergeCell ref="ILN69:ILP69"/>
    <mergeCell ref="IME69:IMG69"/>
    <mergeCell ref="IGH69:IGJ69"/>
    <mergeCell ref="IGY69:IHA69"/>
    <mergeCell ref="IHP69:IHR69"/>
    <mergeCell ref="IIG69:III69"/>
    <mergeCell ref="IIX69:IIZ69"/>
    <mergeCell ref="IDA69:IDC69"/>
    <mergeCell ref="IDR69:IDT69"/>
    <mergeCell ref="IEI69:IEK69"/>
    <mergeCell ref="IEZ69:IFB69"/>
    <mergeCell ref="IFQ69:IFS69"/>
    <mergeCell ref="HZT69:HZV69"/>
    <mergeCell ref="IAK69:IAM69"/>
    <mergeCell ref="IBB69:IBD69"/>
    <mergeCell ref="IBS69:IBU69"/>
    <mergeCell ref="ICJ69:ICL69"/>
    <mergeCell ref="IWQ69:IWS69"/>
    <mergeCell ref="IXH69:IXJ69"/>
    <mergeCell ref="IXY69:IYA69"/>
    <mergeCell ref="IYP69:IYR69"/>
    <mergeCell ref="IZG69:IZI69"/>
    <mergeCell ref="ITJ69:ITL69"/>
    <mergeCell ref="IUA69:IUC69"/>
    <mergeCell ref="IUR69:IUT69"/>
    <mergeCell ref="IVI69:IVK69"/>
    <mergeCell ref="IVZ69:IWB69"/>
    <mergeCell ref="IQC69:IQE69"/>
    <mergeCell ref="IQT69:IQV69"/>
    <mergeCell ref="IRK69:IRM69"/>
    <mergeCell ref="ISB69:ISD69"/>
    <mergeCell ref="ISS69:ISU69"/>
    <mergeCell ref="IMV69:IMX69"/>
    <mergeCell ref="INM69:INO69"/>
    <mergeCell ref="IOD69:IOF69"/>
    <mergeCell ref="IOU69:IOW69"/>
    <mergeCell ref="IPL69:IPN69"/>
    <mergeCell ref="JJS69:JJU69"/>
    <mergeCell ref="JKJ69:JKL69"/>
    <mergeCell ref="JLA69:JLC69"/>
    <mergeCell ref="JLR69:JLT69"/>
    <mergeCell ref="JMI69:JMK69"/>
    <mergeCell ref="JGL69:JGN69"/>
    <mergeCell ref="JHC69:JHE69"/>
    <mergeCell ref="JHT69:JHV69"/>
    <mergeCell ref="JIK69:JIM69"/>
    <mergeCell ref="JJB69:JJD69"/>
    <mergeCell ref="JDE69:JDG69"/>
    <mergeCell ref="JDV69:JDX69"/>
    <mergeCell ref="JEM69:JEO69"/>
    <mergeCell ref="JFD69:JFF69"/>
    <mergeCell ref="JFU69:JFW69"/>
    <mergeCell ref="IZX69:IZZ69"/>
    <mergeCell ref="JAO69:JAQ69"/>
    <mergeCell ref="JBF69:JBH69"/>
    <mergeCell ref="JBW69:JBY69"/>
    <mergeCell ref="JCN69:JCP69"/>
    <mergeCell ref="JWU69:JWW69"/>
    <mergeCell ref="JXL69:JXN69"/>
    <mergeCell ref="JYC69:JYE69"/>
    <mergeCell ref="JYT69:JYV69"/>
    <mergeCell ref="JZK69:JZM69"/>
    <mergeCell ref="JTN69:JTP69"/>
    <mergeCell ref="JUE69:JUG69"/>
    <mergeCell ref="JUV69:JUX69"/>
    <mergeCell ref="JVM69:JVO69"/>
    <mergeCell ref="JWD69:JWF69"/>
    <mergeCell ref="JQG69:JQI69"/>
    <mergeCell ref="JQX69:JQZ69"/>
    <mergeCell ref="JRO69:JRQ69"/>
    <mergeCell ref="JSF69:JSH69"/>
    <mergeCell ref="JSW69:JSY69"/>
    <mergeCell ref="JMZ69:JNB69"/>
    <mergeCell ref="JNQ69:JNS69"/>
    <mergeCell ref="JOH69:JOJ69"/>
    <mergeCell ref="JOY69:JPA69"/>
    <mergeCell ref="JPP69:JPR69"/>
    <mergeCell ref="KJW69:KJY69"/>
    <mergeCell ref="KKN69:KKP69"/>
    <mergeCell ref="KLE69:KLG69"/>
    <mergeCell ref="KLV69:KLX69"/>
    <mergeCell ref="KMM69:KMO69"/>
    <mergeCell ref="KGP69:KGR69"/>
    <mergeCell ref="KHG69:KHI69"/>
    <mergeCell ref="KHX69:KHZ69"/>
    <mergeCell ref="KIO69:KIQ69"/>
    <mergeCell ref="KJF69:KJH69"/>
    <mergeCell ref="KDI69:KDK69"/>
    <mergeCell ref="KDZ69:KEB69"/>
    <mergeCell ref="KEQ69:KES69"/>
    <mergeCell ref="KFH69:KFJ69"/>
    <mergeCell ref="KFY69:KGA69"/>
    <mergeCell ref="KAB69:KAD69"/>
    <mergeCell ref="KAS69:KAU69"/>
    <mergeCell ref="KBJ69:KBL69"/>
    <mergeCell ref="KCA69:KCC69"/>
    <mergeCell ref="KCR69:KCT69"/>
    <mergeCell ref="KWY69:KXA69"/>
    <mergeCell ref="KXP69:KXR69"/>
    <mergeCell ref="KYG69:KYI69"/>
    <mergeCell ref="KYX69:KYZ69"/>
    <mergeCell ref="KZO69:KZQ69"/>
    <mergeCell ref="KTR69:KTT69"/>
    <mergeCell ref="KUI69:KUK69"/>
    <mergeCell ref="KUZ69:KVB69"/>
    <mergeCell ref="KVQ69:KVS69"/>
    <mergeCell ref="KWH69:KWJ69"/>
    <mergeCell ref="KQK69:KQM69"/>
    <mergeCell ref="KRB69:KRD69"/>
    <mergeCell ref="KRS69:KRU69"/>
    <mergeCell ref="KSJ69:KSL69"/>
    <mergeCell ref="KTA69:KTC69"/>
    <mergeCell ref="KND69:KNF69"/>
    <mergeCell ref="KNU69:KNW69"/>
    <mergeCell ref="KOL69:KON69"/>
    <mergeCell ref="KPC69:KPE69"/>
    <mergeCell ref="KPT69:KPV69"/>
    <mergeCell ref="LKA69:LKC69"/>
    <mergeCell ref="LKR69:LKT69"/>
    <mergeCell ref="LLI69:LLK69"/>
    <mergeCell ref="LLZ69:LMB69"/>
    <mergeCell ref="LMQ69:LMS69"/>
    <mergeCell ref="LGT69:LGV69"/>
    <mergeCell ref="LHK69:LHM69"/>
    <mergeCell ref="LIB69:LID69"/>
    <mergeCell ref="LIS69:LIU69"/>
    <mergeCell ref="LJJ69:LJL69"/>
    <mergeCell ref="LDM69:LDO69"/>
    <mergeCell ref="LED69:LEF69"/>
    <mergeCell ref="LEU69:LEW69"/>
    <mergeCell ref="LFL69:LFN69"/>
    <mergeCell ref="LGC69:LGE69"/>
    <mergeCell ref="LAF69:LAH69"/>
    <mergeCell ref="LAW69:LAY69"/>
    <mergeCell ref="LBN69:LBP69"/>
    <mergeCell ref="LCE69:LCG69"/>
    <mergeCell ref="LCV69:LCX69"/>
    <mergeCell ref="LXC69:LXE69"/>
    <mergeCell ref="LXT69:LXV69"/>
    <mergeCell ref="LYK69:LYM69"/>
    <mergeCell ref="LZB69:LZD69"/>
    <mergeCell ref="LZS69:LZU69"/>
    <mergeCell ref="LTV69:LTX69"/>
    <mergeCell ref="LUM69:LUO69"/>
    <mergeCell ref="LVD69:LVF69"/>
    <mergeCell ref="LVU69:LVW69"/>
    <mergeCell ref="LWL69:LWN69"/>
    <mergeCell ref="LQO69:LQQ69"/>
    <mergeCell ref="LRF69:LRH69"/>
    <mergeCell ref="LRW69:LRY69"/>
    <mergeCell ref="LSN69:LSP69"/>
    <mergeCell ref="LTE69:LTG69"/>
    <mergeCell ref="LNH69:LNJ69"/>
    <mergeCell ref="LNY69:LOA69"/>
    <mergeCell ref="LOP69:LOR69"/>
    <mergeCell ref="LPG69:LPI69"/>
    <mergeCell ref="LPX69:LPZ69"/>
    <mergeCell ref="MKE69:MKG69"/>
    <mergeCell ref="MKV69:MKX69"/>
    <mergeCell ref="MLM69:MLO69"/>
    <mergeCell ref="MMD69:MMF69"/>
    <mergeCell ref="MMU69:MMW69"/>
    <mergeCell ref="MGX69:MGZ69"/>
    <mergeCell ref="MHO69:MHQ69"/>
    <mergeCell ref="MIF69:MIH69"/>
    <mergeCell ref="MIW69:MIY69"/>
    <mergeCell ref="MJN69:MJP69"/>
    <mergeCell ref="MDQ69:MDS69"/>
    <mergeCell ref="MEH69:MEJ69"/>
    <mergeCell ref="MEY69:MFA69"/>
    <mergeCell ref="MFP69:MFR69"/>
    <mergeCell ref="MGG69:MGI69"/>
    <mergeCell ref="MAJ69:MAL69"/>
    <mergeCell ref="MBA69:MBC69"/>
    <mergeCell ref="MBR69:MBT69"/>
    <mergeCell ref="MCI69:MCK69"/>
    <mergeCell ref="MCZ69:MDB69"/>
    <mergeCell ref="MXG69:MXI69"/>
    <mergeCell ref="MXX69:MXZ69"/>
    <mergeCell ref="MYO69:MYQ69"/>
    <mergeCell ref="MZF69:MZH69"/>
    <mergeCell ref="MZW69:MZY69"/>
    <mergeCell ref="MTZ69:MUB69"/>
    <mergeCell ref="MUQ69:MUS69"/>
    <mergeCell ref="MVH69:MVJ69"/>
    <mergeCell ref="MVY69:MWA69"/>
    <mergeCell ref="MWP69:MWR69"/>
    <mergeCell ref="MQS69:MQU69"/>
    <mergeCell ref="MRJ69:MRL69"/>
    <mergeCell ref="MSA69:MSC69"/>
    <mergeCell ref="MSR69:MST69"/>
    <mergeCell ref="MTI69:MTK69"/>
    <mergeCell ref="MNL69:MNN69"/>
    <mergeCell ref="MOC69:MOE69"/>
    <mergeCell ref="MOT69:MOV69"/>
    <mergeCell ref="MPK69:MPM69"/>
    <mergeCell ref="MQB69:MQD69"/>
    <mergeCell ref="NKI69:NKK69"/>
    <mergeCell ref="NKZ69:NLB69"/>
    <mergeCell ref="NLQ69:NLS69"/>
    <mergeCell ref="NMH69:NMJ69"/>
    <mergeCell ref="NMY69:NNA69"/>
    <mergeCell ref="NHB69:NHD69"/>
    <mergeCell ref="NHS69:NHU69"/>
    <mergeCell ref="NIJ69:NIL69"/>
    <mergeCell ref="NJA69:NJC69"/>
    <mergeCell ref="NJR69:NJT69"/>
    <mergeCell ref="NDU69:NDW69"/>
    <mergeCell ref="NEL69:NEN69"/>
    <mergeCell ref="NFC69:NFE69"/>
    <mergeCell ref="NFT69:NFV69"/>
    <mergeCell ref="NGK69:NGM69"/>
    <mergeCell ref="NAN69:NAP69"/>
    <mergeCell ref="NBE69:NBG69"/>
    <mergeCell ref="NBV69:NBX69"/>
    <mergeCell ref="NCM69:NCO69"/>
    <mergeCell ref="NDD69:NDF69"/>
    <mergeCell ref="NXK69:NXM69"/>
    <mergeCell ref="NYB69:NYD69"/>
    <mergeCell ref="NYS69:NYU69"/>
    <mergeCell ref="NZJ69:NZL69"/>
    <mergeCell ref="OAA69:OAC69"/>
    <mergeCell ref="NUD69:NUF69"/>
    <mergeCell ref="NUU69:NUW69"/>
    <mergeCell ref="NVL69:NVN69"/>
    <mergeCell ref="NWC69:NWE69"/>
    <mergeCell ref="NWT69:NWV69"/>
    <mergeCell ref="NQW69:NQY69"/>
    <mergeCell ref="NRN69:NRP69"/>
    <mergeCell ref="NSE69:NSG69"/>
    <mergeCell ref="NSV69:NSX69"/>
    <mergeCell ref="NTM69:NTO69"/>
    <mergeCell ref="NNP69:NNR69"/>
    <mergeCell ref="NOG69:NOI69"/>
    <mergeCell ref="NOX69:NOZ69"/>
    <mergeCell ref="NPO69:NPQ69"/>
    <mergeCell ref="NQF69:NQH69"/>
    <mergeCell ref="OKM69:OKO69"/>
    <mergeCell ref="OLD69:OLF69"/>
    <mergeCell ref="OLU69:OLW69"/>
    <mergeCell ref="OML69:OMN69"/>
    <mergeCell ref="ONC69:ONE69"/>
    <mergeCell ref="OHF69:OHH69"/>
    <mergeCell ref="OHW69:OHY69"/>
    <mergeCell ref="OIN69:OIP69"/>
    <mergeCell ref="OJE69:OJG69"/>
    <mergeCell ref="OJV69:OJX69"/>
    <mergeCell ref="ODY69:OEA69"/>
    <mergeCell ref="OEP69:OER69"/>
    <mergeCell ref="OFG69:OFI69"/>
    <mergeCell ref="OFX69:OFZ69"/>
    <mergeCell ref="OGO69:OGQ69"/>
    <mergeCell ref="OAR69:OAT69"/>
    <mergeCell ref="OBI69:OBK69"/>
    <mergeCell ref="OBZ69:OCB69"/>
    <mergeCell ref="OCQ69:OCS69"/>
    <mergeCell ref="ODH69:ODJ69"/>
    <mergeCell ref="OXO69:OXQ69"/>
    <mergeCell ref="OYF69:OYH69"/>
    <mergeCell ref="OYW69:OYY69"/>
    <mergeCell ref="OZN69:OZP69"/>
    <mergeCell ref="PAE69:PAG69"/>
    <mergeCell ref="OUH69:OUJ69"/>
    <mergeCell ref="OUY69:OVA69"/>
    <mergeCell ref="OVP69:OVR69"/>
    <mergeCell ref="OWG69:OWI69"/>
    <mergeCell ref="OWX69:OWZ69"/>
    <mergeCell ref="ORA69:ORC69"/>
    <mergeCell ref="ORR69:ORT69"/>
    <mergeCell ref="OSI69:OSK69"/>
    <mergeCell ref="OSZ69:OTB69"/>
    <mergeCell ref="OTQ69:OTS69"/>
    <mergeCell ref="ONT69:ONV69"/>
    <mergeCell ref="OOK69:OOM69"/>
    <mergeCell ref="OPB69:OPD69"/>
    <mergeCell ref="OPS69:OPU69"/>
    <mergeCell ref="OQJ69:OQL69"/>
    <mergeCell ref="PKQ69:PKS69"/>
    <mergeCell ref="PLH69:PLJ69"/>
    <mergeCell ref="PLY69:PMA69"/>
    <mergeCell ref="PMP69:PMR69"/>
    <mergeCell ref="PNG69:PNI69"/>
    <mergeCell ref="PHJ69:PHL69"/>
    <mergeCell ref="PIA69:PIC69"/>
    <mergeCell ref="PIR69:PIT69"/>
    <mergeCell ref="PJI69:PJK69"/>
    <mergeCell ref="PJZ69:PKB69"/>
    <mergeCell ref="PEC69:PEE69"/>
    <mergeCell ref="PET69:PEV69"/>
    <mergeCell ref="PFK69:PFM69"/>
    <mergeCell ref="PGB69:PGD69"/>
    <mergeCell ref="PGS69:PGU69"/>
    <mergeCell ref="PAV69:PAX69"/>
    <mergeCell ref="PBM69:PBO69"/>
    <mergeCell ref="PCD69:PCF69"/>
    <mergeCell ref="PCU69:PCW69"/>
    <mergeCell ref="PDL69:PDN69"/>
    <mergeCell ref="PXS69:PXU69"/>
    <mergeCell ref="PYJ69:PYL69"/>
    <mergeCell ref="PZA69:PZC69"/>
    <mergeCell ref="PZR69:PZT69"/>
    <mergeCell ref="QAI69:QAK69"/>
    <mergeCell ref="PUL69:PUN69"/>
    <mergeCell ref="PVC69:PVE69"/>
    <mergeCell ref="PVT69:PVV69"/>
    <mergeCell ref="PWK69:PWM69"/>
    <mergeCell ref="PXB69:PXD69"/>
    <mergeCell ref="PRE69:PRG69"/>
    <mergeCell ref="PRV69:PRX69"/>
    <mergeCell ref="PSM69:PSO69"/>
    <mergeCell ref="PTD69:PTF69"/>
    <mergeCell ref="PTU69:PTW69"/>
    <mergeCell ref="PNX69:PNZ69"/>
    <mergeCell ref="POO69:POQ69"/>
    <mergeCell ref="PPF69:PPH69"/>
    <mergeCell ref="PPW69:PPY69"/>
    <mergeCell ref="PQN69:PQP69"/>
    <mergeCell ref="QKU69:QKW69"/>
    <mergeCell ref="QLL69:QLN69"/>
    <mergeCell ref="QMC69:QME69"/>
    <mergeCell ref="QMT69:QMV69"/>
    <mergeCell ref="QNK69:QNM69"/>
    <mergeCell ref="QHN69:QHP69"/>
    <mergeCell ref="QIE69:QIG69"/>
    <mergeCell ref="QIV69:QIX69"/>
    <mergeCell ref="QJM69:QJO69"/>
    <mergeCell ref="QKD69:QKF69"/>
    <mergeCell ref="QEG69:QEI69"/>
    <mergeCell ref="QEX69:QEZ69"/>
    <mergeCell ref="QFO69:QFQ69"/>
    <mergeCell ref="QGF69:QGH69"/>
    <mergeCell ref="QGW69:QGY69"/>
    <mergeCell ref="QAZ69:QBB69"/>
    <mergeCell ref="QBQ69:QBS69"/>
    <mergeCell ref="QCH69:QCJ69"/>
    <mergeCell ref="QCY69:QDA69"/>
    <mergeCell ref="QDP69:QDR69"/>
    <mergeCell ref="QXW69:QXY69"/>
    <mergeCell ref="QYN69:QYP69"/>
    <mergeCell ref="QZE69:QZG69"/>
    <mergeCell ref="QZV69:QZX69"/>
    <mergeCell ref="RAM69:RAO69"/>
    <mergeCell ref="QUP69:QUR69"/>
    <mergeCell ref="QVG69:QVI69"/>
    <mergeCell ref="QVX69:QVZ69"/>
    <mergeCell ref="QWO69:QWQ69"/>
    <mergeCell ref="QXF69:QXH69"/>
    <mergeCell ref="QRI69:QRK69"/>
    <mergeCell ref="QRZ69:QSB69"/>
    <mergeCell ref="QSQ69:QSS69"/>
    <mergeCell ref="QTH69:QTJ69"/>
    <mergeCell ref="QTY69:QUA69"/>
    <mergeCell ref="QOB69:QOD69"/>
    <mergeCell ref="QOS69:QOU69"/>
    <mergeCell ref="QPJ69:QPL69"/>
    <mergeCell ref="QQA69:QQC69"/>
    <mergeCell ref="QQR69:QQT69"/>
    <mergeCell ref="RKY69:RLA69"/>
    <mergeCell ref="RLP69:RLR69"/>
    <mergeCell ref="RMG69:RMI69"/>
    <mergeCell ref="RMX69:RMZ69"/>
    <mergeCell ref="RNO69:RNQ69"/>
    <mergeCell ref="RHR69:RHT69"/>
    <mergeCell ref="RII69:RIK69"/>
    <mergeCell ref="RIZ69:RJB69"/>
    <mergeCell ref="RJQ69:RJS69"/>
    <mergeCell ref="RKH69:RKJ69"/>
    <mergeCell ref="REK69:REM69"/>
    <mergeCell ref="RFB69:RFD69"/>
    <mergeCell ref="RFS69:RFU69"/>
    <mergeCell ref="RGJ69:RGL69"/>
    <mergeCell ref="RHA69:RHC69"/>
    <mergeCell ref="RBD69:RBF69"/>
    <mergeCell ref="RBU69:RBW69"/>
    <mergeCell ref="RCL69:RCN69"/>
    <mergeCell ref="RDC69:RDE69"/>
    <mergeCell ref="RDT69:RDV69"/>
    <mergeCell ref="RYA69:RYC69"/>
    <mergeCell ref="RYR69:RYT69"/>
    <mergeCell ref="RZI69:RZK69"/>
    <mergeCell ref="RZZ69:SAB69"/>
    <mergeCell ref="SAQ69:SAS69"/>
    <mergeCell ref="RUT69:RUV69"/>
    <mergeCell ref="RVK69:RVM69"/>
    <mergeCell ref="RWB69:RWD69"/>
    <mergeCell ref="RWS69:RWU69"/>
    <mergeCell ref="RXJ69:RXL69"/>
    <mergeCell ref="RRM69:RRO69"/>
    <mergeCell ref="RSD69:RSF69"/>
    <mergeCell ref="RSU69:RSW69"/>
    <mergeCell ref="RTL69:RTN69"/>
    <mergeCell ref="RUC69:RUE69"/>
    <mergeCell ref="ROF69:ROH69"/>
    <mergeCell ref="ROW69:ROY69"/>
    <mergeCell ref="RPN69:RPP69"/>
    <mergeCell ref="RQE69:RQG69"/>
    <mergeCell ref="RQV69:RQX69"/>
    <mergeCell ref="SLC69:SLE69"/>
    <mergeCell ref="SLT69:SLV69"/>
    <mergeCell ref="SMK69:SMM69"/>
    <mergeCell ref="SNB69:SND69"/>
    <mergeCell ref="SNS69:SNU69"/>
    <mergeCell ref="SHV69:SHX69"/>
    <mergeCell ref="SIM69:SIO69"/>
    <mergeCell ref="SJD69:SJF69"/>
    <mergeCell ref="SJU69:SJW69"/>
    <mergeCell ref="SKL69:SKN69"/>
    <mergeCell ref="SEO69:SEQ69"/>
    <mergeCell ref="SFF69:SFH69"/>
    <mergeCell ref="SFW69:SFY69"/>
    <mergeCell ref="SGN69:SGP69"/>
    <mergeCell ref="SHE69:SHG69"/>
    <mergeCell ref="SBH69:SBJ69"/>
    <mergeCell ref="SBY69:SCA69"/>
    <mergeCell ref="SCP69:SCR69"/>
    <mergeCell ref="SDG69:SDI69"/>
    <mergeCell ref="SDX69:SDZ69"/>
    <mergeCell ref="SYE69:SYG69"/>
    <mergeCell ref="SYV69:SYX69"/>
    <mergeCell ref="SZM69:SZO69"/>
    <mergeCell ref="TAD69:TAF69"/>
    <mergeCell ref="TAU69:TAW69"/>
    <mergeCell ref="SUX69:SUZ69"/>
    <mergeCell ref="SVO69:SVQ69"/>
    <mergeCell ref="SWF69:SWH69"/>
    <mergeCell ref="SWW69:SWY69"/>
    <mergeCell ref="SXN69:SXP69"/>
    <mergeCell ref="SRQ69:SRS69"/>
    <mergeCell ref="SSH69:SSJ69"/>
    <mergeCell ref="SSY69:STA69"/>
    <mergeCell ref="STP69:STR69"/>
    <mergeCell ref="SUG69:SUI69"/>
    <mergeCell ref="SOJ69:SOL69"/>
    <mergeCell ref="SPA69:SPC69"/>
    <mergeCell ref="SPR69:SPT69"/>
    <mergeCell ref="SQI69:SQK69"/>
    <mergeCell ref="SQZ69:SRB69"/>
    <mergeCell ref="TLG69:TLI69"/>
    <mergeCell ref="TLX69:TLZ69"/>
    <mergeCell ref="TMO69:TMQ69"/>
    <mergeCell ref="TNF69:TNH69"/>
    <mergeCell ref="TNW69:TNY69"/>
    <mergeCell ref="THZ69:TIB69"/>
    <mergeCell ref="TIQ69:TIS69"/>
    <mergeCell ref="TJH69:TJJ69"/>
    <mergeCell ref="TJY69:TKA69"/>
    <mergeCell ref="TKP69:TKR69"/>
    <mergeCell ref="TES69:TEU69"/>
    <mergeCell ref="TFJ69:TFL69"/>
    <mergeCell ref="TGA69:TGC69"/>
    <mergeCell ref="TGR69:TGT69"/>
    <mergeCell ref="THI69:THK69"/>
    <mergeCell ref="TBL69:TBN69"/>
    <mergeCell ref="TCC69:TCE69"/>
    <mergeCell ref="TCT69:TCV69"/>
    <mergeCell ref="TDK69:TDM69"/>
    <mergeCell ref="TEB69:TED69"/>
    <mergeCell ref="TYI69:TYK69"/>
    <mergeCell ref="TYZ69:TZB69"/>
    <mergeCell ref="TZQ69:TZS69"/>
    <mergeCell ref="UAH69:UAJ69"/>
    <mergeCell ref="UAY69:UBA69"/>
    <mergeCell ref="TVB69:TVD69"/>
    <mergeCell ref="TVS69:TVU69"/>
    <mergeCell ref="TWJ69:TWL69"/>
    <mergeCell ref="TXA69:TXC69"/>
    <mergeCell ref="TXR69:TXT69"/>
    <mergeCell ref="TRU69:TRW69"/>
    <mergeCell ref="TSL69:TSN69"/>
    <mergeCell ref="TTC69:TTE69"/>
    <mergeCell ref="TTT69:TTV69"/>
    <mergeCell ref="TUK69:TUM69"/>
    <mergeCell ref="TON69:TOP69"/>
    <mergeCell ref="TPE69:TPG69"/>
    <mergeCell ref="TPV69:TPX69"/>
    <mergeCell ref="TQM69:TQO69"/>
    <mergeCell ref="TRD69:TRF69"/>
    <mergeCell ref="ULK69:ULM69"/>
    <mergeCell ref="UMB69:UMD69"/>
    <mergeCell ref="UMS69:UMU69"/>
    <mergeCell ref="UNJ69:UNL69"/>
    <mergeCell ref="UOA69:UOC69"/>
    <mergeCell ref="UID69:UIF69"/>
    <mergeCell ref="UIU69:UIW69"/>
    <mergeCell ref="UJL69:UJN69"/>
    <mergeCell ref="UKC69:UKE69"/>
    <mergeCell ref="UKT69:UKV69"/>
    <mergeCell ref="UEW69:UEY69"/>
    <mergeCell ref="UFN69:UFP69"/>
    <mergeCell ref="UGE69:UGG69"/>
    <mergeCell ref="UGV69:UGX69"/>
    <mergeCell ref="UHM69:UHO69"/>
    <mergeCell ref="UBP69:UBR69"/>
    <mergeCell ref="UCG69:UCI69"/>
    <mergeCell ref="UCX69:UCZ69"/>
    <mergeCell ref="UDO69:UDQ69"/>
    <mergeCell ref="UEF69:UEH69"/>
    <mergeCell ref="UYM69:UYO69"/>
    <mergeCell ref="UZD69:UZF69"/>
    <mergeCell ref="UZU69:UZW69"/>
    <mergeCell ref="VAL69:VAN69"/>
    <mergeCell ref="VBC69:VBE69"/>
    <mergeCell ref="UVF69:UVH69"/>
    <mergeCell ref="UVW69:UVY69"/>
    <mergeCell ref="UWN69:UWP69"/>
    <mergeCell ref="UXE69:UXG69"/>
    <mergeCell ref="UXV69:UXX69"/>
    <mergeCell ref="URY69:USA69"/>
    <mergeCell ref="USP69:USR69"/>
    <mergeCell ref="UTG69:UTI69"/>
    <mergeCell ref="UTX69:UTZ69"/>
    <mergeCell ref="UUO69:UUQ69"/>
    <mergeCell ref="UOR69:UOT69"/>
    <mergeCell ref="UPI69:UPK69"/>
    <mergeCell ref="UPZ69:UQB69"/>
    <mergeCell ref="UQQ69:UQS69"/>
    <mergeCell ref="URH69:URJ69"/>
    <mergeCell ref="VLO69:VLQ69"/>
    <mergeCell ref="VMF69:VMH69"/>
    <mergeCell ref="VMW69:VMY69"/>
    <mergeCell ref="VNN69:VNP69"/>
    <mergeCell ref="VOE69:VOG69"/>
    <mergeCell ref="VIH69:VIJ69"/>
    <mergeCell ref="VIY69:VJA69"/>
    <mergeCell ref="VJP69:VJR69"/>
    <mergeCell ref="VKG69:VKI69"/>
    <mergeCell ref="VKX69:VKZ69"/>
    <mergeCell ref="VFA69:VFC69"/>
    <mergeCell ref="VFR69:VFT69"/>
    <mergeCell ref="VGI69:VGK69"/>
    <mergeCell ref="VGZ69:VHB69"/>
    <mergeCell ref="VHQ69:VHS69"/>
    <mergeCell ref="VBT69:VBV69"/>
    <mergeCell ref="VCK69:VCM69"/>
    <mergeCell ref="VDB69:VDD69"/>
    <mergeCell ref="VDS69:VDU69"/>
    <mergeCell ref="VEJ69:VEL69"/>
    <mergeCell ref="VYQ69:VYS69"/>
    <mergeCell ref="VZH69:VZJ69"/>
    <mergeCell ref="VZY69:WAA69"/>
    <mergeCell ref="WAP69:WAR69"/>
    <mergeCell ref="WBG69:WBI69"/>
    <mergeCell ref="VVJ69:VVL69"/>
    <mergeCell ref="VWA69:VWC69"/>
    <mergeCell ref="VWR69:VWT69"/>
    <mergeCell ref="VXI69:VXK69"/>
    <mergeCell ref="VXZ69:VYB69"/>
    <mergeCell ref="VSC69:VSE69"/>
    <mergeCell ref="VST69:VSV69"/>
    <mergeCell ref="VTK69:VTM69"/>
    <mergeCell ref="VUB69:VUD69"/>
    <mergeCell ref="VUS69:VUU69"/>
    <mergeCell ref="VOV69:VOX69"/>
    <mergeCell ref="VPM69:VPO69"/>
    <mergeCell ref="VQD69:VQF69"/>
    <mergeCell ref="VQU69:VQW69"/>
    <mergeCell ref="VRL69:VRN69"/>
    <mergeCell ref="WNA69:WNC69"/>
    <mergeCell ref="WNR69:WNT69"/>
    <mergeCell ref="WOI69:WOK69"/>
    <mergeCell ref="WIL69:WIN69"/>
    <mergeCell ref="WJC69:WJE69"/>
    <mergeCell ref="WJT69:WJV69"/>
    <mergeCell ref="WKK69:WKM69"/>
    <mergeCell ref="WLB69:WLD69"/>
    <mergeCell ref="WFE69:WFG69"/>
    <mergeCell ref="WFV69:WFX69"/>
    <mergeCell ref="WGM69:WGO69"/>
    <mergeCell ref="WHD69:WHF69"/>
    <mergeCell ref="WHU69:WHW69"/>
    <mergeCell ref="WBX69:WBZ69"/>
    <mergeCell ref="WCO69:WCQ69"/>
    <mergeCell ref="WDF69:WDH69"/>
    <mergeCell ref="WDW69:WDY69"/>
    <mergeCell ref="WEN69:WEP69"/>
    <mergeCell ref="A71:C71"/>
    <mergeCell ref="R71:T71"/>
    <mergeCell ref="AI71:AK71"/>
    <mergeCell ref="AZ71:BB71"/>
    <mergeCell ref="BQ71:BS71"/>
    <mergeCell ref="XCB69:XCD69"/>
    <mergeCell ref="XCS69:XCU69"/>
    <mergeCell ref="XDJ69:XDL69"/>
    <mergeCell ref="XEA69:XEC69"/>
    <mergeCell ref="XER69:XET69"/>
    <mergeCell ref="WYU69:WYW69"/>
    <mergeCell ref="WZL69:WZN69"/>
    <mergeCell ref="XAC69:XAE69"/>
    <mergeCell ref="XAT69:XAV69"/>
    <mergeCell ref="XBK69:XBM69"/>
    <mergeCell ref="WVN69:WVP69"/>
    <mergeCell ref="WWE69:WWG69"/>
    <mergeCell ref="WWV69:WWX69"/>
    <mergeCell ref="WXM69:WXO69"/>
    <mergeCell ref="WYD69:WYF69"/>
    <mergeCell ref="WSG69:WSI69"/>
    <mergeCell ref="WSX69:WSZ69"/>
    <mergeCell ref="WTO69:WTQ69"/>
    <mergeCell ref="WUF69:WUH69"/>
    <mergeCell ref="WUW69:WUY69"/>
    <mergeCell ref="WOZ69:WPB69"/>
    <mergeCell ref="WPQ69:WPS69"/>
    <mergeCell ref="WQH69:WQJ69"/>
    <mergeCell ref="WQY69:WRA69"/>
    <mergeCell ref="WRP69:WRR69"/>
    <mergeCell ref="WLS69:WLU69"/>
    <mergeCell ref="WMJ69:WML69"/>
    <mergeCell ref="MC71:ME71"/>
    <mergeCell ref="MT71:MV71"/>
    <mergeCell ref="NK71:NM71"/>
    <mergeCell ref="OB71:OD71"/>
    <mergeCell ref="OS71:OU71"/>
    <mergeCell ref="IV71:IX71"/>
    <mergeCell ref="JM71:JO71"/>
    <mergeCell ref="KD71:KF71"/>
    <mergeCell ref="KU71:KW71"/>
    <mergeCell ref="LL71:LN71"/>
    <mergeCell ref="FO71:FQ71"/>
    <mergeCell ref="GF71:GH71"/>
    <mergeCell ref="GW71:GY71"/>
    <mergeCell ref="HN71:HP71"/>
    <mergeCell ref="IE71:IG71"/>
    <mergeCell ref="CH71:CJ71"/>
    <mergeCell ref="CY71:DA71"/>
    <mergeCell ref="DP71:DR71"/>
    <mergeCell ref="EG71:EI71"/>
    <mergeCell ref="EX71:EZ71"/>
    <mergeCell ref="ZE71:ZG71"/>
    <mergeCell ref="ZV71:ZX71"/>
    <mergeCell ref="AAM71:AAO71"/>
    <mergeCell ref="ABD71:ABF71"/>
    <mergeCell ref="ABU71:ABW71"/>
    <mergeCell ref="VX71:VZ71"/>
    <mergeCell ref="WO71:WQ71"/>
    <mergeCell ref="XF71:XH71"/>
    <mergeCell ref="XW71:XY71"/>
    <mergeCell ref="YN71:YP71"/>
    <mergeCell ref="SQ71:SS71"/>
    <mergeCell ref="TH71:TJ71"/>
    <mergeCell ref="TY71:UA71"/>
    <mergeCell ref="UP71:UR71"/>
    <mergeCell ref="VG71:VI71"/>
    <mergeCell ref="PJ71:PL71"/>
    <mergeCell ref="QA71:QC71"/>
    <mergeCell ref="QR71:QT71"/>
    <mergeCell ref="RI71:RK71"/>
    <mergeCell ref="RZ71:SB71"/>
    <mergeCell ref="AMG71:AMI71"/>
    <mergeCell ref="AMX71:AMZ71"/>
    <mergeCell ref="ANO71:ANQ71"/>
    <mergeCell ref="AOF71:AOH71"/>
    <mergeCell ref="AOW71:AOY71"/>
    <mergeCell ref="AIZ71:AJB71"/>
    <mergeCell ref="AJQ71:AJS71"/>
    <mergeCell ref="AKH71:AKJ71"/>
    <mergeCell ref="AKY71:ALA71"/>
    <mergeCell ref="ALP71:ALR71"/>
    <mergeCell ref="AFS71:AFU71"/>
    <mergeCell ref="AGJ71:AGL71"/>
    <mergeCell ref="AHA71:AHC71"/>
    <mergeCell ref="AHR71:AHT71"/>
    <mergeCell ref="AII71:AIK71"/>
    <mergeCell ref="ACL71:ACN71"/>
    <mergeCell ref="ADC71:ADE71"/>
    <mergeCell ref="ADT71:ADV71"/>
    <mergeCell ref="AEK71:AEM71"/>
    <mergeCell ref="AFB71:AFD71"/>
    <mergeCell ref="AZI71:AZK71"/>
    <mergeCell ref="AZZ71:BAB71"/>
    <mergeCell ref="BAQ71:BAS71"/>
    <mergeCell ref="BBH71:BBJ71"/>
    <mergeCell ref="BBY71:BCA71"/>
    <mergeCell ref="AWB71:AWD71"/>
    <mergeCell ref="AWS71:AWU71"/>
    <mergeCell ref="AXJ71:AXL71"/>
    <mergeCell ref="AYA71:AYC71"/>
    <mergeCell ref="AYR71:AYT71"/>
    <mergeCell ref="ASU71:ASW71"/>
    <mergeCell ref="ATL71:ATN71"/>
    <mergeCell ref="AUC71:AUE71"/>
    <mergeCell ref="AUT71:AUV71"/>
    <mergeCell ref="AVK71:AVM71"/>
    <mergeCell ref="APN71:APP71"/>
    <mergeCell ref="AQE71:AQG71"/>
    <mergeCell ref="AQV71:AQX71"/>
    <mergeCell ref="ARM71:ARO71"/>
    <mergeCell ref="ASD71:ASF71"/>
    <mergeCell ref="BMK71:BMM71"/>
    <mergeCell ref="BNB71:BND71"/>
    <mergeCell ref="BNS71:BNU71"/>
    <mergeCell ref="BOJ71:BOL71"/>
    <mergeCell ref="BPA71:BPC71"/>
    <mergeCell ref="BJD71:BJF71"/>
    <mergeCell ref="BJU71:BJW71"/>
    <mergeCell ref="BKL71:BKN71"/>
    <mergeCell ref="BLC71:BLE71"/>
    <mergeCell ref="BLT71:BLV71"/>
    <mergeCell ref="BFW71:BFY71"/>
    <mergeCell ref="BGN71:BGP71"/>
    <mergeCell ref="BHE71:BHG71"/>
    <mergeCell ref="BHV71:BHX71"/>
    <mergeCell ref="BIM71:BIO71"/>
    <mergeCell ref="BCP71:BCR71"/>
    <mergeCell ref="BDG71:BDI71"/>
    <mergeCell ref="BDX71:BDZ71"/>
    <mergeCell ref="BEO71:BEQ71"/>
    <mergeCell ref="BFF71:BFH71"/>
    <mergeCell ref="BZM71:BZO71"/>
    <mergeCell ref="CAD71:CAF71"/>
    <mergeCell ref="CAU71:CAW71"/>
    <mergeCell ref="CBL71:CBN71"/>
    <mergeCell ref="CCC71:CCE71"/>
    <mergeCell ref="BWF71:BWH71"/>
    <mergeCell ref="BWW71:BWY71"/>
    <mergeCell ref="BXN71:BXP71"/>
    <mergeCell ref="BYE71:BYG71"/>
    <mergeCell ref="BYV71:BYX71"/>
    <mergeCell ref="BSY71:BTA71"/>
    <mergeCell ref="BTP71:BTR71"/>
    <mergeCell ref="BUG71:BUI71"/>
    <mergeCell ref="BUX71:BUZ71"/>
    <mergeCell ref="BVO71:BVQ71"/>
    <mergeCell ref="BPR71:BPT71"/>
    <mergeCell ref="BQI71:BQK71"/>
    <mergeCell ref="BQZ71:BRB71"/>
    <mergeCell ref="BRQ71:BRS71"/>
    <mergeCell ref="BSH71:BSJ71"/>
    <mergeCell ref="CMO71:CMQ71"/>
    <mergeCell ref="CNF71:CNH71"/>
    <mergeCell ref="CNW71:CNY71"/>
    <mergeCell ref="CON71:COP71"/>
    <mergeCell ref="CPE71:CPG71"/>
    <mergeCell ref="CJH71:CJJ71"/>
    <mergeCell ref="CJY71:CKA71"/>
    <mergeCell ref="CKP71:CKR71"/>
    <mergeCell ref="CLG71:CLI71"/>
    <mergeCell ref="CLX71:CLZ71"/>
    <mergeCell ref="CGA71:CGC71"/>
    <mergeCell ref="CGR71:CGT71"/>
    <mergeCell ref="CHI71:CHK71"/>
    <mergeCell ref="CHZ71:CIB71"/>
    <mergeCell ref="CIQ71:CIS71"/>
    <mergeCell ref="CCT71:CCV71"/>
    <mergeCell ref="CDK71:CDM71"/>
    <mergeCell ref="CEB71:CED71"/>
    <mergeCell ref="CES71:CEU71"/>
    <mergeCell ref="CFJ71:CFL71"/>
    <mergeCell ref="CZQ71:CZS71"/>
    <mergeCell ref="DAH71:DAJ71"/>
    <mergeCell ref="DAY71:DBA71"/>
    <mergeCell ref="DBP71:DBR71"/>
    <mergeCell ref="DCG71:DCI71"/>
    <mergeCell ref="CWJ71:CWL71"/>
    <mergeCell ref="CXA71:CXC71"/>
    <mergeCell ref="CXR71:CXT71"/>
    <mergeCell ref="CYI71:CYK71"/>
    <mergeCell ref="CYZ71:CZB71"/>
    <mergeCell ref="CTC71:CTE71"/>
    <mergeCell ref="CTT71:CTV71"/>
    <mergeCell ref="CUK71:CUM71"/>
    <mergeCell ref="CVB71:CVD71"/>
    <mergeCell ref="CVS71:CVU71"/>
    <mergeCell ref="CPV71:CPX71"/>
    <mergeCell ref="CQM71:CQO71"/>
    <mergeCell ref="CRD71:CRF71"/>
    <mergeCell ref="CRU71:CRW71"/>
    <mergeCell ref="CSL71:CSN71"/>
    <mergeCell ref="DMS71:DMU71"/>
    <mergeCell ref="DNJ71:DNL71"/>
    <mergeCell ref="DOA71:DOC71"/>
    <mergeCell ref="DOR71:DOT71"/>
    <mergeCell ref="DPI71:DPK71"/>
    <mergeCell ref="DJL71:DJN71"/>
    <mergeCell ref="DKC71:DKE71"/>
    <mergeCell ref="DKT71:DKV71"/>
    <mergeCell ref="DLK71:DLM71"/>
    <mergeCell ref="DMB71:DMD71"/>
    <mergeCell ref="DGE71:DGG71"/>
    <mergeCell ref="DGV71:DGX71"/>
    <mergeCell ref="DHM71:DHO71"/>
    <mergeCell ref="DID71:DIF71"/>
    <mergeCell ref="DIU71:DIW71"/>
    <mergeCell ref="DCX71:DCZ71"/>
    <mergeCell ref="DDO71:DDQ71"/>
    <mergeCell ref="DEF71:DEH71"/>
    <mergeCell ref="DEW71:DEY71"/>
    <mergeCell ref="DFN71:DFP71"/>
    <mergeCell ref="DZU71:DZW71"/>
    <mergeCell ref="EAL71:EAN71"/>
    <mergeCell ref="EBC71:EBE71"/>
    <mergeCell ref="EBT71:EBV71"/>
    <mergeCell ref="ECK71:ECM71"/>
    <mergeCell ref="DWN71:DWP71"/>
    <mergeCell ref="DXE71:DXG71"/>
    <mergeCell ref="DXV71:DXX71"/>
    <mergeCell ref="DYM71:DYO71"/>
    <mergeCell ref="DZD71:DZF71"/>
    <mergeCell ref="DTG71:DTI71"/>
    <mergeCell ref="DTX71:DTZ71"/>
    <mergeCell ref="DUO71:DUQ71"/>
    <mergeCell ref="DVF71:DVH71"/>
    <mergeCell ref="DVW71:DVY71"/>
    <mergeCell ref="DPZ71:DQB71"/>
    <mergeCell ref="DQQ71:DQS71"/>
    <mergeCell ref="DRH71:DRJ71"/>
    <mergeCell ref="DRY71:DSA71"/>
    <mergeCell ref="DSP71:DSR71"/>
    <mergeCell ref="EMW71:EMY71"/>
    <mergeCell ref="ENN71:ENP71"/>
    <mergeCell ref="EOE71:EOG71"/>
    <mergeCell ref="EOV71:EOX71"/>
    <mergeCell ref="EPM71:EPO71"/>
    <mergeCell ref="EJP71:EJR71"/>
    <mergeCell ref="EKG71:EKI71"/>
    <mergeCell ref="EKX71:EKZ71"/>
    <mergeCell ref="ELO71:ELQ71"/>
    <mergeCell ref="EMF71:EMH71"/>
    <mergeCell ref="EGI71:EGK71"/>
    <mergeCell ref="EGZ71:EHB71"/>
    <mergeCell ref="EHQ71:EHS71"/>
    <mergeCell ref="EIH71:EIJ71"/>
    <mergeCell ref="EIY71:EJA71"/>
    <mergeCell ref="EDB71:EDD71"/>
    <mergeCell ref="EDS71:EDU71"/>
    <mergeCell ref="EEJ71:EEL71"/>
    <mergeCell ref="EFA71:EFC71"/>
    <mergeCell ref="EFR71:EFT71"/>
    <mergeCell ref="EZY71:FAA71"/>
    <mergeCell ref="FAP71:FAR71"/>
    <mergeCell ref="FBG71:FBI71"/>
    <mergeCell ref="FBX71:FBZ71"/>
    <mergeCell ref="FCO71:FCQ71"/>
    <mergeCell ref="EWR71:EWT71"/>
    <mergeCell ref="EXI71:EXK71"/>
    <mergeCell ref="EXZ71:EYB71"/>
    <mergeCell ref="EYQ71:EYS71"/>
    <mergeCell ref="EZH71:EZJ71"/>
    <mergeCell ref="ETK71:ETM71"/>
    <mergeCell ref="EUB71:EUD71"/>
    <mergeCell ref="EUS71:EUU71"/>
    <mergeCell ref="EVJ71:EVL71"/>
    <mergeCell ref="EWA71:EWC71"/>
    <mergeCell ref="EQD71:EQF71"/>
    <mergeCell ref="EQU71:EQW71"/>
    <mergeCell ref="ERL71:ERN71"/>
    <mergeCell ref="ESC71:ESE71"/>
    <mergeCell ref="EST71:ESV71"/>
    <mergeCell ref="FNA71:FNC71"/>
    <mergeCell ref="FNR71:FNT71"/>
    <mergeCell ref="FOI71:FOK71"/>
    <mergeCell ref="FOZ71:FPB71"/>
    <mergeCell ref="FPQ71:FPS71"/>
    <mergeCell ref="FJT71:FJV71"/>
    <mergeCell ref="FKK71:FKM71"/>
    <mergeCell ref="FLB71:FLD71"/>
    <mergeCell ref="FLS71:FLU71"/>
    <mergeCell ref="FMJ71:FML71"/>
    <mergeCell ref="FGM71:FGO71"/>
    <mergeCell ref="FHD71:FHF71"/>
    <mergeCell ref="FHU71:FHW71"/>
    <mergeCell ref="FIL71:FIN71"/>
    <mergeCell ref="FJC71:FJE71"/>
    <mergeCell ref="FDF71:FDH71"/>
    <mergeCell ref="FDW71:FDY71"/>
    <mergeCell ref="FEN71:FEP71"/>
    <mergeCell ref="FFE71:FFG71"/>
    <mergeCell ref="FFV71:FFX71"/>
    <mergeCell ref="GAC71:GAE71"/>
    <mergeCell ref="GAT71:GAV71"/>
    <mergeCell ref="GBK71:GBM71"/>
    <mergeCell ref="GCB71:GCD71"/>
    <mergeCell ref="GCS71:GCU71"/>
    <mergeCell ref="FWV71:FWX71"/>
    <mergeCell ref="FXM71:FXO71"/>
    <mergeCell ref="FYD71:FYF71"/>
    <mergeCell ref="FYU71:FYW71"/>
    <mergeCell ref="FZL71:FZN71"/>
    <mergeCell ref="FTO71:FTQ71"/>
    <mergeCell ref="FUF71:FUH71"/>
    <mergeCell ref="FUW71:FUY71"/>
    <mergeCell ref="FVN71:FVP71"/>
    <mergeCell ref="FWE71:FWG71"/>
    <mergeCell ref="FQH71:FQJ71"/>
    <mergeCell ref="FQY71:FRA71"/>
    <mergeCell ref="FRP71:FRR71"/>
    <mergeCell ref="FSG71:FSI71"/>
    <mergeCell ref="FSX71:FSZ71"/>
    <mergeCell ref="GNE71:GNG71"/>
    <mergeCell ref="GNV71:GNX71"/>
    <mergeCell ref="GOM71:GOO71"/>
    <mergeCell ref="GPD71:GPF71"/>
    <mergeCell ref="GPU71:GPW71"/>
    <mergeCell ref="GJX71:GJZ71"/>
    <mergeCell ref="GKO71:GKQ71"/>
    <mergeCell ref="GLF71:GLH71"/>
    <mergeCell ref="GLW71:GLY71"/>
    <mergeCell ref="GMN71:GMP71"/>
    <mergeCell ref="GGQ71:GGS71"/>
    <mergeCell ref="GHH71:GHJ71"/>
    <mergeCell ref="GHY71:GIA71"/>
    <mergeCell ref="GIP71:GIR71"/>
    <mergeCell ref="GJG71:GJI71"/>
    <mergeCell ref="GDJ71:GDL71"/>
    <mergeCell ref="GEA71:GEC71"/>
    <mergeCell ref="GER71:GET71"/>
    <mergeCell ref="GFI71:GFK71"/>
    <mergeCell ref="GFZ71:GGB71"/>
    <mergeCell ref="HAG71:HAI71"/>
    <mergeCell ref="HAX71:HAZ71"/>
    <mergeCell ref="HBO71:HBQ71"/>
    <mergeCell ref="HCF71:HCH71"/>
    <mergeCell ref="HCW71:HCY71"/>
    <mergeCell ref="GWZ71:GXB71"/>
    <mergeCell ref="GXQ71:GXS71"/>
    <mergeCell ref="GYH71:GYJ71"/>
    <mergeCell ref="GYY71:GZA71"/>
    <mergeCell ref="GZP71:GZR71"/>
    <mergeCell ref="GTS71:GTU71"/>
    <mergeCell ref="GUJ71:GUL71"/>
    <mergeCell ref="GVA71:GVC71"/>
    <mergeCell ref="GVR71:GVT71"/>
    <mergeCell ref="GWI71:GWK71"/>
    <mergeCell ref="GQL71:GQN71"/>
    <mergeCell ref="GRC71:GRE71"/>
    <mergeCell ref="GRT71:GRV71"/>
    <mergeCell ref="GSK71:GSM71"/>
    <mergeCell ref="GTB71:GTD71"/>
    <mergeCell ref="HNI71:HNK71"/>
    <mergeCell ref="HNZ71:HOB71"/>
    <mergeCell ref="HOQ71:HOS71"/>
    <mergeCell ref="HPH71:HPJ71"/>
    <mergeCell ref="HPY71:HQA71"/>
    <mergeCell ref="HKB71:HKD71"/>
    <mergeCell ref="HKS71:HKU71"/>
    <mergeCell ref="HLJ71:HLL71"/>
    <mergeCell ref="HMA71:HMC71"/>
    <mergeCell ref="HMR71:HMT71"/>
    <mergeCell ref="HGU71:HGW71"/>
    <mergeCell ref="HHL71:HHN71"/>
    <mergeCell ref="HIC71:HIE71"/>
    <mergeCell ref="HIT71:HIV71"/>
    <mergeCell ref="HJK71:HJM71"/>
    <mergeCell ref="HDN71:HDP71"/>
    <mergeCell ref="HEE71:HEG71"/>
    <mergeCell ref="HEV71:HEX71"/>
    <mergeCell ref="HFM71:HFO71"/>
    <mergeCell ref="HGD71:HGF71"/>
    <mergeCell ref="IAK71:IAM71"/>
    <mergeCell ref="IBB71:IBD71"/>
    <mergeCell ref="IBS71:IBU71"/>
    <mergeCell ref="ICJ71:ICL71"/>
    <mergeCell ref="IDA71:IDC71"/>
    <mergeCell ref="HXD71:HXF71"/>
    <mergeCell ref="HXU71:HXW71"/>
    <mergeCell ref="HYL71:HYN71"/>
    <mergeCell ref="HZC71:HZE71"/>
    <mergeCell ref="HZT71:HZV71"/>
    <mergeCell ref="HTW71:HTY71"/>
    <mergeCell ref="HUN71:HUP71"/>
    <mergeCell ref="HVE71:HVG71"/>
    <mergeCell ref="HVV71:HVX71"/>
    <mergeCell ref="HWM71:HWO71"/>
    <mergeCell ref="HQP71:HQR71"/>
    <mergeCell ref="HRG71:HRI71"/>
    <mergeCell ref="HRX71:HRZ71"/>
    <mergeCell ref="HSO71:HSQ71"/>
    <mergeCell ref="HTF71:HTH71"/>
    <mergeCell ref="INM71:INO71"/>
    <mergeCell ref="IOD71:IOF71"/>
    <mergeCell ref="IOU71:IOW71"/>
    <mergeCell ref="IPL71:IPN71"/>
    <mergeCell ref="IQC71:IQE71"/>
    <mergeCell ref="IKF71:IKH71"/>
    <mergeCell ref="IKW71:IKY71"/>
    <mergeCell ref="ILN71:ILP71"/>
    <mergeCell ref="IME71:IMG71"/>
    <mergeCell ref="IMV71:IMX71"/>
    <mergeCell ref="IGY71:IHA71"/>
    <mergeCell ref="IHP71:IHR71"/>
    <mergeCell ref="IIG71:III71"/>
    <mergeCell ref="IIX71:IIZ71"/>
    <mergeCell ref="IJO71:IJQ71"/>
    <mergeCell ref="IDR71:IDT71"/>
    <mergeCell ref="IEI71:IEK71"/>
    <mergeCell ref="IEZ71:IFB71"/>
    <mergeCell ref="IFQ71:IFS71"/>
    <mergeCell ref="IGH71:IGJ71"/>
    <mergeCell ref="JAO71:JAQ71"/>
    <mergeCell ref="JBF71:JBH71"/>
    <mergeCell ref="JBW71:JBY71"/>
    <mergeCell ref="JCN71:JCP71"/>
    <mergeCell ref="JDE71:JDG71"/>
    <mergeCell ref="IXH71:IXJ71"/>
    <mergeCell ref="IXY71:IYA71"/>
    <mergeCell ref="IYP71:IYR71"/>
    <mergeCell ref="IZG71:IZI71"/>
    <mergeCell ref="IZX71:IZZ71"/>
    <mergeCell ref="IUA71:IUC71"/>
    <mergeCell ref="IUR71:IUT71"/>
    <mergeCell ref="IVI71:IVK71"/>
    <mergeCell ref="IVZ71:IWB71"/>
    <mergeCell ref="IWQ71:IWS71"/>
    <mergeCell ref="IQT71:IQV71"/>
    <mergeCell ref="IRK71:IRM71"/>
    <mergeCell ref="ISB71:ISD71"/>
    <mergeCell ref="ISS71:ISU71"/>
    <mergeCell ref="ITJ71:ITL71"/>
    <mergeCell ref="JNQ71:JNS71"/>
    <mergeCell ref="JOH71:JOJ71"/>
    <mergeCell ref="JOY71:JPA71"/>
    <mergeCell ref="JPP71:JPR71"/>
    <mergeCell ref="JQG71:JQI71"/>
    <mergeCell ref="JKJ71:JKL71"/>
    <mergeCell ref="JLA71:JLC71"/>
    <mergeCell ref="JLR71:JLT71"/>
    <mergeCell ref="JMI71:JMK71"/>
    <mergeCell ref="JMZ71:JNB71"/>
    <mergeCell ref="JHC71:JHE71"/>
    <mergeCell ref="JHT71:JHV71"/>
    <mergeCell ref="JIK71:JIM71"/>
    <mergeCell ref="JJB71:JJD71"/>
    <mergeCell ref="JJS71:JJU71"/>
    <mergeCell ref="JDV71:JDX71"/>
    <mergeCell ref="JEM71:JEO71"/>
    <mergeCell ref="JFD71:JFF71"/>
    <mergeCell ref="JFU71:JFW71"/>
    <mergeCell ref="JGL71:JGN71"/>
    <mergeCell ref="KAS71:KAU71"/>
    <mergeCell ref="KBJ71:KBL71"/>
    <mergeCell ref="KCA71:KCC71"/>
    <mergeCell ref="KCR71:KCT71"/>
    <mergeCell ref="KDI71:KDK71"/>
    <mergeCell ref="JXL71:JXN71"/>
    <mergeCell ref="JYC71:JYE71"/>
    <mergeCell ref="JYT71:JYV71"/>
    <mergeCell ref="JZK71:JZM71"/>
    <mergeCell ref="KAB71:KAD71"/>
    <mergeCell ref="JUE71:JUG71"/>
    <mergeCell ref="JUV71:JUX71"/>
    <mergeCell ref="JVM71:JVO71"/>
    <mergeCell ref="JWD71:JWF71"/>
    <mergeCell ref="JWU71:JWW71"/>
    <mergeCell ref="JQX71:JQZ71"/>
    <mergeCell ref="JRO71:JRQ71"/>
    <mergeCell ref="JSF71:JSH71"/>
    <mergeCell ref="JSW71:JSY71"/>
    <mergeCell ref="JTN71:JTP71"/>
    <mergeCell ref="KNU71:KNW71"/>
    <mergeCell ref="KOL71:KON71"/>
    <mergeCell ref="KPC71:KPE71"/>
    <mergeCell ref="KPT71:KPV71"/>
    <mergeCell ref="KQK71:KQM71"/>
    <mergeCell ref="KKN71:KKP71"/>
    <mergeCell ref="KLE71:KLG71"/>
    <mergeCell ref="KLV71:KLX71"/>
    <mergeCell ref="KMM71:KMO71"/>
    <mergeCell ref="KND71:KNF71"/>
    <mergeCell ref="KHG71:KHI71"/>
    <mergeCell ref="KHX71:KHZ71"/>
    <mergeCell ref="KIO71:KIQ71"/>
    <mergeCell ref="KJF71:KJH71"/>
    <mergeCell ref="KJW71:KJY71"/>
    <mergeCell ref="KDZ71:KEB71"/>
    <mergeCell ref="KEQ71:KES71"/>
    <mergeCell ref="KFH71:KFJ71"/>
    <mergeCell ref="KFY71:KGA71"/>
    <mergeCell ref="KGP71:KGR71"/>
    <mergeCell ref="LAW71:LAY71"/>
    <mergeCell ref="LBN71:LBP71"/>
    <mergeCell ref="LCE71:LCG71"/>
    <mergeCell ref="LCV71:LCX71"/>
    <mergeCell ref="LDM71:LDO71"/>
    <mergeCell ref="KXP71:KXR71"/>
    <mergeCell ref="KYG71:KYI71"/>
    <mergeCell ref="KYX71:KYZ71"/>
    <mergeCell ref="KZO71:KZQ71"/>
    <mergeCell ref="LAF71:LAH71"/>
    <mergeCell ref="KUI71:KUK71"/>
    <mergeCell ref="KUZ71:KVB71"/>
    <mergeCell ref="KVQ71:KVS71"/>
    <mergeCell ref="KWH71:KWJ71"/>
    <mergeCell ref="KWY71:KXA71"/>
    <mergeCell ref="KRB71:KRD71"/>
    <mergeCell ref="KRS71:KRU71"/>
    <mergeCell ref="KSJ71:KSL71"/>
    <mergeCell ref="KTA71:KTC71"/>
    <mergeCell ref="KTR71:KTT71"/>
    <mergeCell ref="LNY71:LOA71"/>
    <mergeCell ref="LOP71:LOR71"/>
    <mergeCell ref="LPG71:LPI71"/>
    <mergeCell ref="LPX71:LPZ71"/>
    <mergeCell ref="LQO71:LQQ71"/>
    <mergeCell ref="LKR71:LKT71"/>
    <mergeCell ref="LLI71:LLK71"/>
    <mergeCell ref="LLZ71:LMB71"/>
    <mergeCell ref="LMQ71:LMS71"/>
    <mergeCell ref="LNH71:LNJ71"/>
    <mergeCell ref="LHK71:LHM71"/>
    <mergeCell ref="LIB71:LID71"/>
    <mergeCell ref="LIS71:LIU71"/>
    <mergeCell ref="LJJ71:LJL71"/>
    <mergeCell ref="LKA71:LKC71"/>
    <mergeCell ref="LED71:LEF71"/>
    <mergeCell ref="LEU71:LEW71"/>
    <mergeCell ref="LFL71:LFN71"/>
    <mergeCell ref="LGC71:LGE71"/>
    <mergeCell ref="LGT71:LGV71"/>
    <mergeCell ref="MBA71:MBC71"/>
    <mergeCell ref="MBR71:MBT71"/>
    <mergeCell ref="MCI71:MCK71"/>
    <mergeCell ref="MCZ71:MDB71"/>
    <mergeCell ref="MDQ71:MDS71"/>
    <mergeCell ref="LXT71:LXV71"/>
    <mergeCell ref="LYK71:LYM71"/>
    <mergeCell ref="LZB71:LZD71"/>
    <mergeCell ref="LZS71:LZU71"/>
    <mergeCell ref="MAJ71:MAL71"/>
    <mergeCell ref="LUM71:LUO71"/>
    <mergeCell ref="LVD71:LVF71"/>
    <mergeCell ref="LVU71:LVW71"/>
    <mergeCell ref="LWL71:LWN71"/>
    <mergeCell ref="LXC71:LXE71"/>
    <mergeCell ref="LRF71:LRH71"/>
    <mergeCell ref="LRW71:LRY71"/>
    <mergeCell ref="LSN71:LSP71"/>
    <mergeCell ref="LTE71:LTG71"/>
    <mergeCell ref="LTV71:LTX71"/>
    <mergeCell ref="MOC71:MOE71"/>
    <mergeCell ref="MOT71:MOV71"/>
    <mergeCell ref="MPK71:MPM71"/>
    <mergeCell ref="MQB71:MQD71"/>
    <mergeCell ref="MQS71:MQU71"/>
    <mergeCell ref="MKV71:MKX71"/>
    <mergeCell ref="MLM71:MLO71"/>
    <mergeCell ref="MMD71:MMF71"/>
    <mergeCell ref="MMU71:MMW71"/>
    <mergeCell ref="MNL71:MNN71"/>
    <mergeCell ref="MHO71:MHQ71"/>
    <mergeCell ref="MIF71:MIH71"/>
    <mergeCell ref="MIW71:MIY71"/>
    <mergeCell ref="MJN71:MJP71"/>
    <mergeCell ref="MKE71:MKG71"/>
    <mergeCell ref="MEH71:MEJ71"/>
    <mergeCell ref="MEY71:MFA71"/>
    <mergeCell ref="MFP71:MFR71"/>
    <mergeCell ref="MGG71:MGI71"/>
    <mergeCell ref="MGX71:MGZ71"/>
    <mergeCell ref="NBE71:NBG71"/>
    <mergeCell ref="NBV71:NBX71"/>
    <mergeCell ref="NCM71:NCO71"/>
    <mergeCell ref="NDD71:NDF71"/>
    <mergeCell ref="NDU71:NDW71"/>
    <mergeCell ref="MXX71:MXZ71"/>
    <mergeCell ref="MYO71:MYQ71"/>
    <mergeCell ref="MZF71:MZH71"/>
    <mergeCell ref="MZW71:MZY71"/>
    <mergeCell ref="NAN71:NAP71"/>
    <mergeCell ref="MUQ71:MUS71"/>
    <mergeCell ref="MVH71:MVJ71"/>
    <mergeCell ref="MVY71:MWA71"/>
    <mergeCell ref="MWP71:MWR71"/>
    <mergeCell ref="MXG71:MXI71"/>
    <mergeCell ref="MRJ71:MRL71"/>
    <mergeCell ref="MSA71:MSC71"/>
    <mergeCell ref="MSR71:MST71"/>
    <mergeCell ref="MTI71:MTK71"/>
    <mergeCell ref="MTZ71:MUB71"/>
    <mergeCell ref="NOG71:NOI71"/>
    <mergeCell ref="NOX71:NOZ71"/>
    <mergeCell ref="NPO71:NPQ71"/>
    <mergeCell ref="NQF71:NQH71"/>
    <mergeCell ref="NQW71:NQY71"/>
    <mergeCell ref="NKZ71:NLB71"/>
    <mergeCell ref="NLQ71:NLS71"/>
    <mergeCell ref="NMH71:NMJ71"/>
    <mergeCell ref="NMY71:NNA71"/>
    <mergeCell ref="NNP71:NNR71"/>
    <mergeCell ref="NHS71:NHU71"/>
    <mergeCell ref="NIJ71:NIL71"/>
    <mergeCell ref="NJA71:NJC71"/>
    <mergeCell ref="NJR71:NJT71"/>
    <mergeCell ref="NKI71:NKK71"/>
    <mergeCell ref="NEL71:NEN71"/>
    <mergeCell ref="NFC71:NFE71"/>
    <mergeCell ref="NFT71:NFV71"/>
    <mergeCell ref="NGK71:NGM71"/>
    <mergeCell ref="NHB71:NHD71"/>
    <mergeCell ref="OBI71:OBK71"/>
    <mergeCell ref="OBZ71:OCB71"/>
    <mergeCell ref="OCQ71:OCS71"/>
    <mergeCell ref="ODH71:ODJ71"/>
    <mergeCell ref="ODY71:OEA71"/>
    <mergeCell ref="NYB71:NYD71"/>
    <mergeCell ref="NYS71:NYU71"/>
    <mergeCell ref="NZJ71:NZL71"/>
    <mergeCell ref="OAA71:OAC71"/>
    <mergeCell ref="OAR71:OAT71"/>
    <mergeCell ref="NUU71:NUW71"/>
    <mergeCell ref="NVL71:NVN71"/>
    <mergeCell ref="NWC71:NWE71"/>
    <mergeCell ref="NWT71:NWV71"/>
    <mergeCell ref="NXK71:NXM71"/>
    <mergeCell ref="NRN71:NRP71"/>
    <mergeCell ref="NSE71:NSG71"/>
    <mergeCell ref="NSV71:NSX71"/>
    <mergeCell ref="NTM71:NTO71"/>
    <mergeCell ref="NUD71:NUF71"/>
    <mergeCell ref="OOK71:OOM71"/>
    <mergeCell ref="OPB71:OPD71"/>
    <mergeCell ref="OPS71:OPU71"/>
    <mergeCell ref="OQJ71:OQL71"/>
    <mergeCell ref="ORA71:ORC71"/>
    <mergeCell ref="OLD71:OLF71"/>
    <mergeCell ref="OLU71:OLW71"/>
    <mergeCell ref="OML71:OMN71"/>
    <mergeCell ref="ONC71:ONE71"/>
    <mergeCell ref="ONT71:ONV71"/>
    <mergeCell ref="OHW71:OHY71"/>
    <mergeCell ref="OIN71:OIP71"/>
    <mergeCell ref="OJE71:OJG71"/>
    <mergeCell ref="OJV71:OJX71"/>
    <mergeCell ref="OKM71:OKO71"/>
    <mergeCell ref="OEP71:OER71"/>
    <mergeCell ref="OFG71:OFI71"/>
    <mergeCell ref="OFX71:OFZ71"/>
    <mergeCell ref="OGO71:OGQ71"/>
    <mergeCell ref="OHF71:OHH71"/>
    <mergeCell ref="PBM71:PBO71"/>
    <mergeCell ref="PCD71:PCF71"/>
    <mergeCell ref="PCU71:PCW71"/>
    <mergeCell ref="PDL71:PDN71"/>
    <mergeCell ref="PEC71:PEE71"/>
    <mergeCell ref="OYF71:OYH71"/>
    <mergeCell ref="OYW71:OYY71"/>
    <mergeCell ref="OZN71:OZP71"/>
    <mergeCell ref="PAE71:PAG71"/>
    <mergeCell ref="PAV71:PAX71"/>
    <mergeCell ref="OUY71:OVA71"/>
    <mergeCell ref="OVP71:OVR71"/>
    <mergeCell ref="OWG71:OWI71"/>
    <mergeCell ref="OWX71:OWZ71"/>
    <mergeCell ref="OXO71:OXQ71"/>
    <mergeCell ref="ORR71:ORT71"/>
    <mergeCell ref="OSI71:OSK71"/>
    <mergeCell ref="OSZ71:OTB71"/>
    <mergeCell ref="OTQ71:OTS71"/>
    <mergeCell ref="OUH71:OUJ71"/>
    <mergeCell ref="POO71:POQ71"/>
    <mergeCell ref="PPF71:PPH71"/>
    <mergeCell ref="PPW71:PPY71"/>
    <mergeCell ref="PQN71:PQP71"/>
    <mergeCell ref="PRE71:PRG71"/>
    <mergeCell ref="PLH71:PLJ71"/>
    <mergeCell ref="PLY71:PMA71"/>
    <mergeCell ref="PMP71:PMR71"/>
    <mergeCell ref="PNG71:PNI71"/>
    <mergeCell ref="PNX71:PNZ71"/>
    <mergeCell ref="PIA71:PIC71"/>
    <mergeCell ref="PIR71:PIT71"/>
    <mergeCell ref="PJI71:PJK71"/>
    <mergeCell ref="PJZ71:PKB71"/>
    <mergeCell ref="PKQ71:PKS71"/>
    <mergeCell ref="PET71:PEV71"/>
    <mergeCell ref="PFK71:PFM71"/>
    <mergeCell ref="PGB71:PGD71"/>
    <mergeCell ref="PGS71:PGU71"/>
    <mergeCell ref="PHJ71:PHL71"/>
    <mergeCell ref="QBQ71:QBS71"/>
    <mergeCell ref="QCH71:QCJ71"/>
    <mergeCell ref="QCY71:QDA71"/>
    <mergeCell ref="QDP71:QDR71"/>
    <mergeCell ref="QEG71:QEI71"/>
    <mergeCell ref="PYJ71:PYL71"/>
    <mergeCell ref="PZA71:PZC71"/>
    <mergeCell ref="PZR71:PZT71"/>
    <mergeCell ref="QAI71:QAK71"/>
    <mergeCell ref="QAZ71:QBB71"/>
    <mergeCell ref="PVC71:PVE71"/>
    <mergeCell ref="PVT71:PVV71"/>
    <mergeCell ref="PWK71:PWM71"/>
    <mergeCell ref="PXB71:PXD71"/>
    <mergeCell ref="PXS71:PXU71"/>
    <mergeCell ref="PRV71:PRX71"/>
    <mergeCell ref="PSM71:PSO71"/>
    <mergeCell ref="PTD71:PTF71"/>
    <mergeCell ref="PTU71:PTW71"/>
    <mergeCell ref="PUL71:PUN71"/>
    <mergeCell ref="QOS71:QOU71"/>
    <mergeCell ref="QPJ71:QPL71"/>
    <mergeCell ref="QQA71:QQC71"/>
    <mergeCell ref="QQR71:QQT71"/>
    <mergeCell ref="QRI71:QRK71"/>
    <mergeCell ref="QLL71:QLN71"/>
    <mergeCell ref="QMC71:QME71"/>
    <mergeCell ref="QMT71:QMV71"/>
    <mergeCell ref="QNK71:QNM71"/>
    <mergeCell ref="QOB71:QOD71"/>
    <mergeCell ref="QIE71:QIG71"/>
    <mergeCell ref="QIV71:QIX71"/>
    <mergeCell ref="QJM71:QJO71"/>
    <mergeCell ref="QKD71:QKF71"/>
    <mergeCell ref="QKU71:QKW71"/>
    <mergeCell ref="QEX71:QEZ71"/>
    <mergeCell ref="QFO71:QFQ71"/>
    <mergeCell ref="QGF71:QGH71"/>
    <mergeCell ref="QGW71:QGY71"/>
    <mergeCell ref="QHN71:QHP71"/>
    <mergeCell ref="RBU71:RBW71"/>
    <mergeCell ref="RCL71:RCN71"/>
    <mergeCell ref="RDC71:RDE71"/>
    <mergeCell ref="RDT71:RDV71"/>
    <mergeCell ref="REK71:REM71"/>
    <mergeCell ref="QYN71:QYP71"/>
    <mergeCell ref="QZE71:QZG71"/>
    <mergeCell ref="QZV71:QZX71"/>
    <mergeCell ref="RAM71:RAO71"/>
    <mergeCell ref="RBD71:RBF71"/>
    <mergeCell ref="QVG71:QVI71"/>
    <mergeCell ref="QVX71:QVZ71"/>
    <mergeCell ref="QWO71:QWQ71"/>
    <mergeCell ref="QXF71:QXH71"/>
    <mergeCell ref="QXW71:QXY71"/>
    <mergeCell ref="QRZ71:QSB71"/>
    <mergeCell ref="QSQ71:QSS71"/>
    <mergeCell ref="QTH71:QTJ71"/>
    <mergeCell ref="QTY71:QUA71"/>
    <mergeCell ref="QUP71:QUR71"/>
    <mergeCell ref="ROW71:ROY71"/>
    <mergeCell ref="RPN71:RPP71"/>
    <mergeCell ref="RQE71:RQG71"/>
    <mergeCell ref="RQV71:RQX71"/>
    <mergeCell ref="RRM71:RRO71"/>
    <mergeCell ref="RLP71:RLR71"/>
    <mergeCell ref="RMG71:RMI71"/>
    <mergeCell ref="RMX71:RMZ71"/>
    <mergeCell ref="RNO71:RNQ71"/>
    <mergeCell ref="ROF71:ROH71"/>
    <mergeCell ref="RII71:RIK71"/>
    <mergeCell ref="RIZ71:RJB71"/>
    <mergeCell ref="RJQ71:RJS71"/>
    <mergeCell ref="RKH71:RKJ71"/>
    <mergeCell ref="RKY71:RLA71"/>
    <mergeCell ref="RFB71:RFD71"/>
    <mergeCell ref="RFS71:RFU71"/>
    <mergeCell ref="RGJ71:RGL71"/>
    <mergeCell ref="RHA71:RHC71"/>
    <mergeCell ref="RHR71:RHT71"/>
    <mergeCell ref="SBY71:SCA71"/>
    <mergeCell ref="SCP71:SCR71"/>
    <mergeCell ref="SDG71:SDI71"/>
    <mergeCell ref="SDX71:SDZ71"/>
    <mergeCell ref="SEO71:SEQ71"/>
    <mergeCell ref="RYR71:RYT71"/>
    <mergeCell ref="RZI71:RZK71"/>
    <mergeCell ref="RZZ71:SAB71"/>
    <mergeCell ref="SAQ71:SAS71"/>
    <mergeCell ref="SBH71:SBJ71"/>
    <mergeCell ref="RVK71:RVM71"/>
    <mergeCell ref="RWB71:RWD71"/>
    <mergeCell ref="RWS71:RWU71"/>
    <mergeCell ref="RXJ71:RXL71"/>
    <mergeCell ref="RYA71:RYC71"/>
    <mergeCell ref="RSD71:RSF71"/>
    <mergeCell ref="RSU71:RSW71"/>
    <mergeCell ref="RTL71:RTN71"/>
    <mergeCell ref="RUC71:RUE71"/>
    <mergeCell ref="RUT71:RUV71"/>
    <mergeCell ref="SPA71:SPC71"/>
    <mergeCell ref="SPR71:SPT71"/>
    <mergeCell ref="SQI71:SQK71"/>
    <mergeCell ref="SQZ71:SRB71"/>
    <mergeCell ref="SRQ71:SRS71"/>
    <mergeCell ref="SLT71:SLV71"/>
    <mergeCell ref="SMK71:SMM71"/>
    <mergeCell ref="SNB71:SND71"/>
    <mergeCell ref="SNS71:SNU71"/>
    <mergeCell ref="SOJ71:SOL71"/>
    <mergeCell ref="SIM71:SIO71"/>
    <mergeCell ref="SJD71:SJF71"/>
    <mergeCell ref="SJU71:SJW71"/>
    <mergeCell ref="SKL71:SKN71"/>
    <mergeCell ref="SLC71:SLE71"/>
    <mergeCell ref="SFF71:SFH71"/>
    <mergeCell ref="SFW71:SFY71"/>
    <mergeCell ref="SGN71:SGP71"/>
    <mergeCell ref="SHE71:SHG71"/>
    <mergeCell ref="SHV71:SHX71"/>
    <mergeCell ref="TCC71:TCE71"/>
    <mergeCell ref="TCT71:TCV71"/>
    <mergeCell ref="TDK71:TDM71"/>
    <mergeCell ref="TEB71:TED71"/>
    <mergeCell ref="TES71:TEU71"/>
    <mergeCell ref="SYV71:SYX71"/>
    <mergeCell ref="SZM71:SZO71"/>
    <mergeCell ref="TAD71:TAF71"/>
    <mergeCell ref="TAU71:TAW71"/>
    <mergeCell ref="TBL71:TBN71"/>
    <mergeCell ref="SVO71:SVQ71"/>
    <mergeCell ref="SWF71:SWH71"/>
    <mergeCell ref="SWW71:SWY71"/>
    <mergeCell ref="SXN71:SXP71"/>
    <mergeCell ref="SYE71:SYG71"/>
    <mergeCell ref="SSH71:SSJ71"/>
    <mergeCell ref="SSY71:STA71"/>
    <mergeCell ref="STP71:STR71"/>
    <mergeCell ref="SUG71:SUI71"/>
    <mergeCell ref="SUX71:SUZ71"/>
    <mergeCell ref="TPE71:TPG71"/>
    <mergeCell ref="TPV71:TPX71"/>
    <mergeCell ref="TQM71:TQO71"/>
    <mergeCell ref="TRD71:TRF71"/>
    <mergeCell ref="TRU71:TRW71"/>
    <mergeCell ref="TLX71:TLZ71"/>
    <mergeCell ref="TMO71:TMQ71"/>
    <mergeCell ref="TNF71:TNH71"/>
    <mergeCell ref="TNW71:TNY71"/>
    <mergeCell ref="TON71:TOP71"/>
    <mergeCell ref="TIQ71:TIS71"/>
    <mergeCell ref="TJH71:TJJ71"/>
    <mergeCell ref="TJY71:TKA71"/>
    <mergeCell ref="TKP71:TKR71"/>
    <mergeCell ref="TLG71:TLI71"/>
    <mergeCell ref="TFJ71:TFL71"/>
    <mergeCell ref="TGA71:TGC71"/>
    <mergeCell ref="TGR71:TGT71"/>
    <mergeCell ref="THI71:THK71"/>
    <mergeCell ref="THZ71:TIB71"/>
    <mergeCell ref="UCG71:UCI71"/>
    <mergeCell ref="UCX71:UCZ71"/>
    <mergeCell ref="UDO71:UDQ71"/>
    <mergeCell ref="UEF71:UEH71"/>
    <mergeCell ref="UEW71:UEY71"/>
    <mergeCell ref="TYZ71:TZB71"/>
    <mergeCell ref="TZQ71:TZS71"/>
    <mergeCell ref="UAH71:UAJ71"/>
    <mergeCell ref="UAY71:UBA71"/>
    <mergeCell ref="UBP71:UBR71"/>
    <mergeCell ref="TVS71:TVU71"/>
    <mergeCell ref="TWJ71:TWL71"/>
    <mergeCell ref="TXA71:TXC71"/>
    <mergeCell ref="TXR71:TXT71"/>
    <mergeCell ref="TYI71:TYK71"/>
    <mergeCell ref="TSL71:TSN71"/>
    <mergeCell ref="TTC71:TTE71"/>
    <mergeCell ref="TTT71:TTV71"/>
    <mergeCell ref="TUK71:TUM71"/>
    <mergeCell ref="TVB71:TVD71"/>
    <mergeCell ref="UPI71:UPK71"/>
    <mergeCell ref="UPZ71:UQB71"/>
    <mergeCell ref="UQQ71:UQS71"/>
    <mergeCell ref="URH71:URJ71"/>
    <mergeCell ref="URY71:USA71"/>
    <mergeCell ref="UMB71:UMD71"/>
    <mergeCell ref="UMS71:UMU71"/>
    <mergeCell ref="UNJ71:UNL71"/>
    <mergeCell ref="UOA71:UOC71"/>
    <mergeCell ref="UOR71:UOT71"/>
    <mergeCell ref="UIU71:UIW71"/>
    <mergeCell ref="UJL71:UJN71"/>
    <mergeCell ref="UKC71:UKE71"/>
    <mergeCell ref="UKT71:UKV71"/>
    <mergeCell ref="ULK71:ULM71"/>
    <mergeCell ref="UFN71:UFP71"/>
    <mergeCell ref="UGE71:UGG71"/>
    <mergeCell ref="UGV71:UGX71"/>
    <mergeCell ref="UHM71:UHO71"/>
    <mergeCell ref="UID71:UIF71"/>
    <mergeCell ref="VCK71:VCM71"/>
    <mergeCell ref="VDB71:VDD71"/>
    <mergeCell ref="VDS71:VDU71"/>
    <mergeCell ref="VEJ71:VEL71"/>
    <mergeCell ref="VFA71:VFC71"/>
    <mergeCell ref="UZD71:UZF71"/>
    <mergeCell ref="UZU71:UZW71"/>
    <mergeCell ref="VAL71:VAN71"/>
    <mergeCell ref="VBC71:VBE71"/>
    <mergeCell ref="VBT71:VBV71"/>
    <mergeCell ref="UVW71:UVY71"/>
    <mergeCell ref="UWN71:UWP71"/>
    <mergeCell ref="UXE71:UXG71"/>
    <mergeCell ref="UXV71:UXX71"/>
    <mergeCell ref="UYM71:UYO71"/>
    <mergeCell ref="USP71:USR71"/>
    <mergeCell ref="UTG71:UTI71"/>
    <mergeCell ref="UTX71:UTZ71"/>
    <mergeCell ref="UUO71:UUQ71"/>
    <mergeCell ref="UVF71:UVH71"/>
    <mergeCell ref="VPM71:VPO71"/>
    <mergeCell ref="VQD71:VQF71"/>
    <mergeCell ref="VQU71:VQW71"/>
    <mergeCell ref="VRL71:VRN71"/>
    <mergeCell ref="VSC71:VSE71"/>
    <mergeCell ref="VMF71:VMH71"/>
    <mergeCell ref="VMW71:VMY71"/>
    <mergeCell ref="VNN71:VNP71"/>
    <mergeCell ref="VOE71:VOG71"/>
    <mergeCell ref="VOV71:VOX71"/>
    <mergeCell ref="VIY71:VJA71"/>
    <mergeCell ref="VJP71:VJR71"/>
    <mergeCell ref="VKG71:VKI71"/>
    <mergeCell ref="VKX71:VKZ71"/>
    <mergeCell ref="VLO71:VLQ71"/>
    <mergeCell ref="VFR71:VFT71"/>
    <mergeCell ref="VGI71:VGK71"/>
    <mergeCell ref="VGZ71:VHB71"/>
    <mergeCell ref="VHQ71:VHS71"/>
    <mergeCell ref="VIH71:VIJ71"/>
    <mergeCell ref="WCO71:WCQ71"/>
    <mergeCell ref="WDF71:WDH71"/>
    <mergeCell ref="WDW71:WDY71"/>
    <mergeCell ref="WEN71:WEP71"/>
    <mergeCell ref="WFE71:WFG71"/>
    <mergeCell ref="VZH71:VZJ71"/>
    <mergeCell ref="VZY71:WAA71"/>
    <mergeCell ref="WAP71:WAR71"/>
    <mergeCell ref="WBG71:WBI71"/>
    <mergeCell ref="WBX71:WBZ71"/>
    <mergeCell ref="VWA71:VWC71"/>
    <mergeCell ref="VWR71:VWT71"/>
    <mergeCell ref="VXI71:VXK71"/>
    <mergeCell ref="VXZ71:VYB71"/>
    <mergeCell ref="VYQ71:VYS71"/>
    <mergeCell ref="VST71:VSV71"/>
    <mergeCell ref="VTK71:VTM71"/>
    <mergeCell ref="VUB71:VUD71"/>
    <mergeCell ref="VUS71:VUU71"/>
    <mergeCell ref="VVJ71:VVL71"/>
    <mergeCell ref="WQH71:WQJ71"/>
    <mergeCell ref="WQY71:WRA71"/>
    <mergeCell ref="WRP71:WRR71"/>
    <mergeCell ref="WSG71:WSI71"/>
    <mergeCell ref="WMJ71:WML71"/>
    <mergeCell ref="WNA71:WNC71"/>
    <mergeCell ref="WNR71:WNT71"/>
    <mergeCell ref="WOI71:WOK71"/>
    <mergeCell ref="WOZ71:WPB71"/>
    <mergeCell ref="WJC71:WJE71"/>
    <mergeCell ref="WJT71:WJV71"/>
    <mergeCell ref="WKK71:WKM71"/>
    <mergeCell ref="WLB71:WLD71"/>
    <mergeCell ref="WLS71:WLU71"/>
    <mergeCell ref="WFV71:WFX71"/>
    <mergeCell ref="WGM71:WGO71"/>
    <mergeCell ref="WHD71:WHF71"/>
    <mergeCell ref="WHU71:WHW71"/>
    <mergeCell ref="WIL71:WIN71"/>
    <mergeCell ref="XCS71:XCU71"/>
    <mergeCell ref="XDJ71:XDL71"/>
    <mergeCell ref="XEA71:XEC71"/>
    <mergeCell ref="XER71:XET71"/>
    <mergeCell ref="A73:C73"/>
    <mergeCell ref="R73:T73"/>
    <mergeCell ref="AI73:AK73"/>
    <mergeCell ref="AZ73:BB73"/>
    <mergeCell ref="BQ73:BS73"/>
    <mergeCell ref="CH73:CJ73"/>
    <mergeCell ref="CY73:DA73"/>
    <mergeCell ref="DP73:DR73"/>
    <mergeCell ref="EG73:EI73"/>
    <mergeCell ref="EX73:EZ73"/>
    <mergeCell ref="FO73:FQ73"/>
    <mergeCell ref="GF73:GH73"/>
    <mergeCell ref="WZL71:WZN71"/>
    <mergeCell ref="XAC71:XAE71"/>
    <mergeCell ref="XAT71:XAV71"/>
    <mergeCell ref="XBK71:XBM71"/>
    <mergeCell ref="XCB71:XCD71"/>
    <mergeCell ref="WWE71:WWG71"/>
    <mergeCell ref="WWV71:WWX71"/>
    <mergeCell ref="WXM71:WXO71"/>
    <mergeCell ref="WYD71:WYF71"/>
    <mergeCell ref="WYU71:WYW71"/>
    <mergeCell ref="WSX71:WSZ71"/>
    <mergeCell ref="WTO71:WTQ71"/>
    <mergeCell ref="WUF71:WUH71"/>
    <mergeCell ref="WUW71:WUY71"/>
    <mergeCell ref="WVN71:WVP71"/>
    <mergeCell ref="WPQ71:WPS71"/>
    <mergeCell ref="QR73:QT73"/>
    <mergeCell ref="RI73:RK73"/>
    <mergeCell ref="RZ73:SB73"/>
    <mergeCell ref="SQ73:SS73"/>
    <mergeCell ref="TH73:TJ73"/>
    <mergeCell ref="NK73:NM73"/>
    <mergeCell ref="OB73:OD73"/>
    <mergeCell ref="OS73:OU73"/>
    <mergeCell ref="PJ73:PL73"/>
    <mergeCell ref="QA73:QC73"/>
    <mergeCell ref="KD73:KF73"/>
    <mergeCell ref="KU73:KW73"/>
    <mergeCell ref="LL73:LN73"/>
    <mergeCell ref="MC73:ME73"/>
    <mergeCell ref="MT73:MV73"/>
    <mergeCell ref="GW73:GY73"/>
    <mergeCell ref="HN73:HP73"/>
    <mergeCell ref="IE73:IG73"/>
    <mergeCell ref="IV73:IX73"/>
    <mergeCell ref="JM73:JO73"/>
    <mergeCell ref="ADT73:ADV73"/>
    <mergeCell ref="AEK73:AEM73"/>
    <mergeCell ref="AFB73:AFD73"/>
    <mergeCell ref="AFS73:AFU73"/>
    <mergeCell ref="AGJ73:AGL73"/>
    <mergeCell ref="AAM73:AAO73"/>
    <mergeCell ref="ABD73:ABF73"/>
    <mergeCell ref="ABU73:ABW73"/>
    <mergeCell ref="ACL73:ACN73"/>
    <mergeCell ref="ADC73:ADE73"/>
    <mergeCell ref="XF73:XH73"/>
    <mergeCell ref="XW73:XY73"/>
    <mergeCell ref="YN73:YP73"/>
    <mergeCell ref="ZE73:ZG73"/>
    <mergeCell ref="ZV73:ZX73"/>
    <mergeCell ref="TY73:UA73"/>
    <mergeCell ref="UP73:UR73"/>
    <mergeCell ref="VG73:VI73"/>
    <mergeCell ref="VX73:VZ73"/>
    <mergeCell ref="WO73:WQ73"/>
    <mergeCell ref="AQV73:AQX73"/>
    <mergeCell ref="ARM73:ARO73"/>
    <mergeCell ref="ASD73:ASF73"/>
    <mergeCell ref="ASU73:ASW73"/>
    <mergeCell ref="ATL73:ATN73"/>
    <mergeCell ref="ANO73:ANQ73"/>
    <mergeCell ref="AOF73:AOH73"/>
    <mergeCell ref="AOW73:AOY73"/>
    <mergeCell ref="APN73:APP73"/>
    <mergeCell ref="AQE73:AQG73"/>
    <mergeCell ref="AKH73:AKJ73"/>
    <mergeCell ref="AKY73:ALA73"/>
    <mergeCell ref="ALP73:ALR73"/>
    <mergeCell ref="AMG73:AMI73"/>
    <mergeCell ref="AMX73:AMZ73"/>
    <mergeCell ref="AHA73:AHC73"/>
    <mergeCell ref="AHR73:AHT73"/>
    <mergeCell ref="AII73:AIK73"/>
    <mergeCell ref="AIZ73:AJB73"/>
    <mergeCell ref="AJQ73:AJS73"/>
    <mergeCell ref="BDX73:BDZ73"/>
    <mergeCell ref="BEO73:BEQ73"/>
    <mergeCell ref="BFF73:BFH73"/>
    <mergeCell ref="BFW73:BFY73"/>
    <mergeCell ref="BGN73:BGP73"/>
    <mergeCell ref="BAQ73:BAS73"/>
    <mergeCell ref="BBH73:BBJ73"/>
    <mergeCell ref="BBY73:BCA73"/>
    <mergeCell ref="BCP73:BCR73"/>
    <mergeCell ref="BDG73:BDI73"/>
    <mergeCell ref="AXJ73:AXL73"/>
    <mergeCell ref="AYA73:AYC73"/>
    <mergeCell ref="AYR73:AYT73"/>
    <mergeCell ref="AZI73:AZK73"/>
    <mergeCell ref="AZZ73:BAB73"/>
    <mergeCell ref="AUC73:AUE73"/>
    <mergeCell ref="AUT73:AUV73"/>
    <mergeCell ref="AVK73:AVM73"/>
    <mergeCell ref="AWB73:AWD73"/>
    <mergeCell ref="AWS73:AWU73"/>
    <mergeCell ref="BQZ73:BRB73"/>
    <mergeCell ref="BRQ73:BRS73"/>
    <mergeCell ref="BSH73:BSJ73"/>
    <mergeCell ref="BSY73:BTA73"/>
    <mergeCell ref="BTP73:BTR73"/>
    <mergeCell ref="BNS73:BNU73"/>
    <mergeCell ref="BOJ73:BOL73"/>
    <mergeCell ref="BPA73:BPC73"/>
    <mergeCell ref="BPR73:BPT73"/>
    <mergeCell ref="BQI73:BQK73"/>
    <mergeCell ref="BKL73:BKN73"/>
    <mergeCell ref="BLC73:BLE73"/>
    <mergeCell ref="BLT73:BLV73"/>
    <mergeCell ref="BMK73:BMM73"/>
    <mergeCell ref="BNB73:BND73"/>
    <mergeCell ref="BHE73:BHG73"/>
    <mergeCell ref="BHV73:BHX73"/>
    <mergeCell ref="BIM73:BIO73"/>
    <mergeCell ref="BJD73:BJF73"/>
    <mergeCell ref="BJU73:BJW73"/>
    <mergeCell ref="CEB73:CED73"/>
    <mergeCell ref="CES73:CEU73"/>
    <mergeCell ref="CFJ73:CFL73"/>
    <mergeCell ref="CGA73:CGC73"/>
    <mergeCell ref="CGR73:CGT73"/>
    <mergeCell ref="CAU73:CAW73"/>
    <mergeCell ref="CBL73:CBN73"/>
    <mergeCell ref="CCC73:CCE73"/>
    <mergeCell ref="CCT73:CCV73"/>
    <mergeCell ref="CDK73:CDM73"/>
    <mergeCell ref="BXN73:BXP73"/>
    <mergeCell ref="BYE73:BYG73"/>
    <mergeCell ref="BYV73:BYX73"/>
    <mergeCell ref="BZM73:BZO73"/>
    <mergeCell ref="CAD73:CAF73"/>
    <mergeCell ref="BUG73:BUI73"/>
    <mergeCell ref="BUX73:BUZ73"/>
    <mergeCell ref="BVO73:BVQ73"/>
    <mergeCell ref="BWF73:BWH73"/>
    <mergeCell ref="BWW73:BWY73"/>
    <mergeCell ref="CRD73:CRF73"/>
    <mergeCell ref="CRU73:CRW73"/>
    <mergeCell ref="CSL73:CSN73"/>
    <mergeCell ref="CTC73:CTE73"/>
    <mergeCell ref="CTT73:CTV73"/>
    <mergeCell ref="CNW73:CNY73"/>
    <mergeCell ref="CON73:COP73"/>
    <mergeCell ref="CPE73:CPG73"/>
    <mergeCell ref="CPV73:CPX73"/>
    <mergeCell ref="CQM73:CQO73"/>
    <mergeCell ref="CKP73:CKR73"/>
    <mergeCell ref="CLG73:CLI73"/>
    <mergeCell ref="CLX73:CLZ73"/>
    <mergeCell ref="CMO73:CMQ73"/>
    <mergeCell ref="CNF73:CNH73"/>
    <mergeCell ref="CHI73:CHK73"/>
    <mergeCell ref="CHZ73:CIB73"/>
    <mergeCell ref="CIQ73:CIS73"/>
    <mergeCell ref="CJH73:CJJ73"/>
    <mergeCell ref="CJY73:CKA73"/>
    <mergeCell ref="DEF73:DEH73"/>
    <mergeCell ref="DEW73:DEY73"/>
    <mergeCell ref="DFN73:DFP73"/>
    <mergeCell ref="DGE73:DGG73"/>
    <mergeCell ref="DGV73:DGX73"/>
    <mergeCell ref="DAY73:DBA73"/>
    <mergeCell ref="DBP73:DBR73"/>
    <mergeCell ref="DCG73:DCI73"/>
    <mergeCell ref="DCX73:DCZ73"/>
    <mergeCell ref="DDO73:DDQ73"/>
    <mergeCell ref="CXR73:CXT73"/>
    <mergeCell ref="CYI73:CYK73"/>
    <mergeCell ref="CYZ73:CZB73"/>
    <mergeCell ref="CZQ73:CZS73"/>
    <mergeCell ref="DAH73:DAJ73"/>
    <mergeCell ref="CUK73:CUM73"/>
    <mergeCell ref="CVB73:CVD73"/>
    <mergeCell ref="CVS73:CVU73"/>
    <mergeCell ref="CWJ73:CWL73"/>
    <mergeCell ref="CXA73:CXC73"/>
    <mergeCell ref="DRH73:DRJ73"/>
    <mergeCell ref="DRY73:DSA73"/>
    <mergeCell ref="DSP73:DSR73"/>
    <mergeCell ref="DTG73:DTI73"/>
    <mergeCell ref="DTX73:DTZ73"/>
    <mergeCell ref="DOA73:DOC73"/>
    <mergeCell ref="DOR73:DOT73"/>
    <mergeCell ref="DPI73:DPK73"/>
    <mergeCell ref="DPZ73:DQB73"/>
    <mergeCell ref="DQQ73:DQS73"/>
    <mergeCell ref="DKT73:DKV73"/>
    <mergeCell ref="DLK73:DLM73"/>
    <mergeCell ref="DMB73:DMD73"/>
    <mergeCell ref="DMS73:DMU73"/>
    <mergeCell ref="DNJ73:DNL73"/>
    <mergeCell ref="DHM73:DHO73"/>
    <mergeCell ref="DID73:DIF73"/>
    <mergeCell ref="DIU73:DIW73"/>
    <mergeCell ref="DJL73:DJN73"/>
    <mergeCell ref="DKC73:DKE73"/>
    <mergeCell ref="EEJ73:EEL73"/>
    <mergeCell ref="EFA73:EFC73"/>
    <mergeCell ref="EFR73:EFT73"/>
    <mergeCell ref="EGI73:EGK73"/>
    <mergeCell ref="EGZ73:EHB73"/>
    <mergeCell ref="EBC73:EBE73"/>
    <mergeCell ref="EBT73:EBV73"/>
    <mergeCell ref="ECK73:ECM73"/>
    <mergeCell ref="EDB73:EDD73"/>
    <mergeCell ref="EDS73:EDU73"/>
    <mergeCell ref="DXV73:DXX73"/>
    <mergeCell ref="DYM73:DYO73"/>
    <mergeCell ref="DZD73:DZF73"/>
    <mergeCell ref="DZU73:DZW73"/>
    <mergeCell ref="EAL73:EAN73"/>
    <mergeCell ref="DUO73:DUQ73"/>
    <mergeCell ref="DVF73:DVH73"/>
    <mergeCell ref="DVW73:DVY73"/>
    <mergeCell ref="DWN73:DWP73"/>
    <mergeCell ref="DXE73:DXG73"/>
    <mergeCell ref="ERL73:ERN73"/>
    <mergeCell ref="ESC73:ESE73"/>
    <mergeCell ref="EST73:ESV73"/>
    <mergeCell ref="ETK73:ETM73"/>
    <mergeCell ref="EUB73:EUD73"/>
    <mergeCell ref="EOE73:EOG73"/>
    <mergeCell ref="EOV73:EOX73"/>
    <mergeCell ref="EPM73:EPO73"/>
    <mergeCell ref="EQD73:EQF73"/>
    <mergeCell ref="EQU73:EQW73"/>
    <mergeCell ref="EKX73:EKZ73"/>
    <mergeCell ref="ELO73:ELQ73"/>
    <mergeCell ref="EMF73:EMH73"/>
    <mergeCell ref="EMW73:EMY73"/>
    <mergeCell ref="ENN73:ENP73"/>
    <mergeCell ref="EHQ73:EHS73"/>
    <mergeCell ref="EIH73:EIJ73"/>
    <mergeCell ref="EIY73:EJA73"/>
    <mergeCell ref="EJP73:EJR73"/>
    <mergeCell ref="EKG73:EKI73"/>
    <mergeCell ref="FEN73:FEP73"/>
    <mergeCell ref="FFE73:FFG73"/>
    <mergeCell ref="FFV73:FFX73"/>
    <mergeCell ref="FGM73:FGO73"/>
    <mergeCell ref="FHD73:FHF73"/>
    <mergeCell ref="FBG73:FBI73"/>
    <mergeCell ref="FBX73:FBZ73"/>
    <mergeCell ref="FCO73:FCQ73"/>
    <mergeCell ref="FDF73:FDH73"/>
    <mergeCell ref="FDW73:FDY73"/>
    <mergeCell ref="EXZ73:EYB73"/>
    <mergeCell ref="EYQ73:EYS73"/>
    <mergeCell ref="EZH73:EZJ73"/>
    <mergeCell ref="EZY73:FAA73"/>
    <mergeCell ref="FAP73:FAR73"/>
    <mergeCell ref="EUS73:EUU73"/>
    <mergeCell ref="EVJ73:EVL73"/>
    <mergeCell ref="EWA73:EWC73"/>
    <mergeCell ref="EWR73:EWT73"/>
    <mergeCell ref="EXI73:EXK73"/>
    <mergeCell ref="FRP73:FRR73"/>
    <mergeCell ref="FSG73:FSI73"/>
    <mergeCell ref="FSX73:FSZ73"/>
    <mergeCell ref="FTO73:FTQ73"/>
    <mergeCell ref="FUF73:FUH73"/>
    <mergeCell ref="FOI73:FOK73"/>
    <mergeCell ref="FOZ73:FPB73"/>
    <mergeCell ref="FPQ73:FPS73"/>
    <mergeCell ref="FQH73:FQJ73"/>
    <mergeCell ref="FQY73:FRA73"/>
    <mergeCell ref="FLB73:FLD73"/>
    <mergeCell ref="FLS73:FLU73"/>
    <mergeCell ref="FMJ73:FML73"/>
    <mergeCell ref="FNA73:FNC73"/>
    <mergeCell ref="FNR73:FNT73"/>
    <mergeCell ref="FHU73:FHW73"/>
    <mergeCell ref="FIL73:FIN73"/>
    <mergeCell ref="FJC73:FJE73"/>
    <mergeCell ref="FJT73:FJV73"/>
    <mergeCell ref="FKK73:FKM73"/>
    <mergeCell ref="GER73:GET73"/>
    <mergeCell ref="GFI73:GFK73"/>
    <mergeCell ref="GFZ73:GGB73"/>
    <mergeCell ref="GGQ73:GGS73"/>
    <mergeCell ref="GHH73:GHJ73"/>
    <mergeCell ref="GBK73:GBM73"/>
    <mergeCell ref="GCB73:GCD73"/>
    <mergeCell ref="GCS73:GCU73"/>
    <mergeCell ref="GDJ73:GDL73"/>
    <mergeCell ref="GEA73:GEC73"/>
    <mergeCell ref="FYD73:FYF73"/>
    <mergeCell ref="FYU73:FYW73"/>
    <mergeCell ref="FZL73:FZN73"/>
    <mergeCell ref="GAC73:GAE73"/>
    <mergeCell ref="GAT73:GAV73"/>
    <mergeCell ref="FUW73:FUY73"/>
    <mergeCell ref="FVN73:FVP73"/>
    <mergeCell ref="FWE73:FWG73"/>
    <mergeCell ref="FWV73:FWX73"/>
    <mergeCell ref="FXM73:FXO73"/>
    <mergeCell ref="GRT73:GRV73"/>
    <mergeCell ref="GSK73:GSM73"/>
    <mergeCell ref="GTB73:GTD73"/>
    <mergeCell ref="GTS73:GTU73"/>
    <mergeCell ref="GUJ73:GUL73"/>
    <mergeCell ref="GOM73:GOO73"/>
    <mergeCell ref="GPD73:GPF73"/>
    <mergeCell ref="GPU73:GPW73"/>
    <mergeCell ref="GQL73:GQN73"/>
    <mergeCell ref="GRC73:GRE73"/>
    <mergeCell ref="GLF73:GLH73"/>
    <mergeCell ref="GLW73:GLY73"/>
    <mergeCell ref="GMN73:GMP73"/>
    <mergeCell ref="GNE73:GNG73"/>
    <mergeCell ref="GNV73:GNX73"/>
    <mergeCell ref="GHY73:GIA73"/>
    <mergeCell ref="GIP73:GIR73"/>
    <mergeCell ref="GJG73:GJI73"/>
    <mergeCell ref="GJX73:GJZ73"/>
    <mergeCell ref="GKO73:GKQ73"/>
    <mergeCell ref="HEV73:HEX73"/>
    <mergeCell ref="HFM73:HFO73"/>
    <mergeCell ref="HGD73:HGF73"/>
    <mergeCell ref="HGU73:HGW73"/>
    <mergeCell ref="HHL73:HHN73"/>
    <mergeCell ref="HBO73:HBQ73"/>
    <mergeCell ref="HCF73:HCH73"/>
    <mergeCell ref="HCW73:HCY73"/>
    <mergeCell ref="HDN73:HDP73"/>
    <mergeCell ref="HEE73:HEG73"/>
    <mergeCell ref="GYH73:GYJ73"/>
    <mergeCell ref="GYY73:GZA73"/>
    <mergeCell ref="GZP73:GZR73"/>
    <mergeCell ref="HAG73:HAI73"/>
    <mergeCell ref="HAX73:HAZ73"/>
    <mergeCell ref="GVA73:GVC73"/>
    <mergeCell ref="GVR73:GVT73"/>
    <mergeCell ref="GWI73:GWK73"/>
    <mergeCell ref="GWZ73:GXB73"/>
    <mergeCell ref="GXQ73:GXS73"/>
    <mergeCell ref="HRX73:HRZ73"/>
    <mergeCell ref="HSO73:HSQ73"/>
    <mergeCell ref="HTF73:HTH73"/>
    <mergeCell ref="HTW73:HTY73"/>
    <mergeCell ref="HUN73:HUP73"/>
    <mergeCell ref="HOQ73:HOS73"/>
    <mergeCell ref="HPH73:HPJ73"/>
    <mergeCell ref="HPY73:HQA73"/>
    <mergeCell ref="HQP73:HQR73"/>
    <mergeCell ref="HRG73:HRI73"/>
    <mergeCell ref="HLJ73:HLL73"/>
    <mergeCell ref="HMA73:HMC73"/>
    <mergeCell ref="HMR73:HMT73"/>
    <mergeCell ref="HNI73:HNK73"/>
    <mergeCell ref="HNZ73:HOB73"/>
    <mergeCell ref="HIC73:HIE73"/>
    <mergeCell ref="HIT73:HIV73"/>
    <mergeCell ref="HJK73:HJM73"/>
    <mergeCell ref="HKB73:HKD73"/>
    <mergeCell ref="HKS73:HKU73"/>
    <mergeCell ref="IEZ73:IFB73"/>
    <mergeCell ref="IFQ73:IFS73"/>
    <mergeCell ref="IGH73:IGJ73"/>
    <mergeCell ref="IGY73:IHA73"/>
    <mergeCell ref="IHP73:IHR73"/>
    <mergeCell ref="IBS73:IBU73"/>
    <mergeCell ref="ICJ73:ICL73"/>
    <mergeCell ref="IDA73:IDC73"/>
    <mergeCell ref="IDR73:IDT73"/>
    <mergeCell ref="IEI73:IEK73"/>
    <mergeCell ref="HYL73:HYN73"/>
    <mergeCell ref="HZC73:HZE73"/>
    <mergeCell ref="HZT73:HZV73"/>
    <mergeCell ref="IAK73:IAM73"/>
    <mergeCell ref="IBB73:IBD73"/>
    <mergeCell ref="HVE73:HVG73"/>
    <mergeCell ref="HVV73:HVX73"/>
    <mergeCell ref="HWM73:HWO73"/>
    <mergeCell ref="HXD73:HXF73"/>
    <mergeCell ref="HXU73:HXW73"/>
    <mergeCell ref="ISB73:ISD73"/>
    <mergeCell ref="ISS73:ISU73"/>
    <mergeCell ref="ITJ73:ITL73"/>
    <mergeCell ref="IUA73:IUC73"/>
    <mergeCell ref="IUR73:IUT73"/>
    <mergeCell ref="IOU73:IOW73"/>
    <mergeCell ref="IPL73:IPN73"/>
    <mergeCell ref="IQC73:IQE73"/>
    <mergeCell ref="IQT73:IQV73"/>
    <mergeCell ref="IRK73:IRM73"/>
    <mergeCell ref="ILN73:ILP73"/>
    <mergeCell ref="IME73:IMG73"/>
    <mergeCell ref="IMV73:IMX73"/>
    <mergeCell ref="INM73:INO73"/>
    <mergeCell ref="IOD73:IOF73"/>
    <mergeCell ref="IIG73:III73"/>
    <mergeCell ref="IIX73:IIZ73"/>
    <mergeCell ref="IJO73:IJQ73"/>
    <mergeCell ref="IKF73:IKH73"/>
    <mergeCell ref="IKW73:IKY73"/>
    <mergeCell ref="JFD73:JFF73"/>
    <mergeCell ref="JFU73:JFW73"/>
    <mergeCell ref="JGL73:JGN73"/>
    <mergeCell ref="JHC73:JHE73"/>
    <mergeCell ref="JHT73:JHV73"/>
    <mergeCell ref="JBW73:JBY73"/>
    <mergeCell ref="JCN73:JCP73"/>
    <mergeCell ref="JDE73:JDG73"/>
    <mergeCell ref="JDV73:JDX73"/>
    <mergeCell ref="JEM73:JEO73"/>
    <mergeCell ref="IYP73:IYR73"/>
    <mergeCell ref="IZG73:IZI73"/>
    <mergeCell ref="IZX73:IZZ73"/>
    <mergeCell ref="JAO73:JAQ73"/>
    <mergeCell ref="JBF73:JBH73"/>
    <mergeCell ref="IVI73:IVK73"/>
    <mergeCell ref="IVZ73:IWB73"/>
    <mergeCell ref="IWQ73:IWS73"/>
    <mergeCell ref="IXH73:IXJ73"/>
    <mergeCell ref="IXY73:IYA73"/>
    <mergeCell ref="JSF73:JSH73"/>
    <mergeCell ref="JSW73:JSY73"/>
    <mergeCell ref="JTN73:JTP73"/>
    <mergeCell ref="JUE73:JUG73"/>
    <mergeCell ref="JUV73:JUX73"/>
    <mergeCell ref="JOY73:JPA73"/>
    <mergeCell ref="JPP73:JPR73"/>
    <mergeCell ref="JQG73:JQI73"/>
    <mergeCell ref="JQX73:JQZ73"/>
    <mergeCell ref="JRO73:JRQ73"/>
    <mergeCell ref="JLR73:JLT73"/>
    <mergeCell ref="JMI73:JMK73"/>
    <mergeCell ref="JMZ73:JNB73"/>
    <mergeCell ref="JNQ73:JNS73"/>
    <mergeCell ref="JOH73:JOJ73"/>
    <mergeCell ref="JIK73:JIM73"/>
    <mergeCell ref="JJB73:JJD73"/>
    <mergeCell ref="JJS73:JJU73"/>
    <mergeCell ref="JKJ73:JKL73"/>
    <mergeCell ref="JLA73:JLC73"/>
    <mergeCell ref="KFH73:KFJ73"/>
    <mergeCell ref="KFY73:KGA73"/>
    <mergeCell ref="KGP73:KGR73"/>
    <mergeCell ref="KHG73:KHI73"/>
    <mergeCell ref="KHX73:KHZ73"/>
    <mergeCell ref="KCA73:KCC73"/>
    <mergeCell ref="KCR73:KCT73"/>
    <mergeCell ref="KDI73:KDK73"/>
    <mergeCell ref="KDZ73:KEB73"/>
    <mergeCell ref="KEQ73:KES73"/>
    <mergeCell ref="JYT73:JYV73"/>
    <mergeCell ref="JZK73:JZM73"/>
    <mergeCell ref="KAB73:KAD73"/>
    <mergeCell ref="KAS73:KAU73"/>
    <mergeCell ref="KBJ73:KBL73"/>
    <mergeCell ref="JVM73:JVO73"/>
    <mergeCell ref="JWD73:JWF73"/>
    <mergeCell ref="JWU73:JWW73"/>
    <mergeCell ref="JXL73:JXN73"/>
    <mergeCell ref="JYC73:JYE73"/>
    <mergeCell ref="KSJ73:KSL73"/>
    <mergeCell ref="KTA73:KTC73"/>
    <mergeCell ref="KTR73:KTT73"/>
    <mergeCell ref="KUI73:KUK73"/>
    <mergeCell ref="KUZ73:KVB73"/>
    <mergeCell ref="KPC73:KPE73"/>
    <mergeCell ref="KPT73:KPV73"/>
    <mergeCell ref="KQK73:KQM73"/>
    <mergeCell ref="KRB73:KRD73"/>
    <mergeCell ref="KRS73:KRU73"/>
    <mergeCell ref="KLV73:KLX73"/>
    <mergeCell ref="KMM73:KMO73"/>
    <mergeCell ref="KND73:KNF73"/>
    <mergeCell ref="KNU73:KNW73"/>
    <mergeCell ref="KOL73:KON73"/>
    <mergeCell ref="KIO73:KIQ73"/>
    <mergeCell ref="KJF73:KJH73"/>
    <mergeCell ref="KJW73:KJY73"/>
    <mergeCell ref="KKN73:KKP73"/>
    <mergeCell ref="KLE73:KLG73"/>
    <mergeCell ref="LFL73:LFN73"/>
    <mergeCell ref="LGC73:LGE73"/>
    <mergeCell ref="LGT73:LGV73"/>
    <mergeCell ref="LHK73:LHM73"/>
    <mergeCell ref="LIB73:LID73"/>
    <mergeCell ref="LCE73:LCG73"/>
    <mergeCell ref="LCV73:LCX73"/>
    <mergeCell ref="LDM73:LDO73"/>
    <mergeCell ref="LED73:LEF73"/>
    <mergeCell ref="LEU73:LEW73"/>
    <mergeCell ref="KYX73:KYZ73"/>
    <mergeCell ref="KZO73:KZQ73"/>
    <mergeCell ref="LAF73:LAH73"/>
    <mergeCell ref="LAW73:LAY73"/>
    <mergeCell ref="LBN73:LBP73"/>
    <mergeCell ref="KVQ73:KVS73"/>
    <mergeCell ref="KWH73:KWJ73"/>
    <mergeCell ref="KWY73:KXA73"/>
    <mergeCell ref="KXP73:KXR73"/>
    <mergeCell ref="KYG73:KYI73"/>
    <mergeCell ref="LSN73:LSP73"/>
    <mergeCell ref="LTE73:LTG73"/>
    <mergeCell ref="LTV73:LTX73"/>
    <mergeCell ref="LUM73:LUO73"/>
    <mergeCell ref="LVD73:LVF73"/>
    <mergeCell ref="LPG73:LPI73"/>
    <mergeCell ref="LPX73:LPZ73"/>
    <mergeCell ref="LQO73:LQQ73"/>
    <mergeCell ref="LRF73:LRH73"/>
    <mergeCell ref="LRW73:LRY73"/>
    <mergeCell ref="LLZ73:LMB73"/>
    <mergeCell ref="LMQ73:LMS73"/>
    <mergeCell ref="LNH73:LNJ73"/>
    <mergeCell ref="LNY73:LOA73"/>
    <mergeCell ref="LOP73:LOR73"/>
    <mergeCell ref="LIS73:LIU73"/>
    <mergeCell ref="LJJ73:LJL73"/>
    <mergeCell ref="LKA73:LKC73"/>
    <mergeCell ref="LKR73:LKT73"/>
    <mergeCell ref="LLI73:LLK73"/>
    <mergeCell ref="MFP73:MFR73"/>
    <mergeCell ref="MGG73:MGI73"/>
    <mergeCell ref="MGX73:MGZ73"/>
    <mergeCell ref="MHO73:MHQ73"/>
    <mergeCell ref="MIF73:MIH73"/>
    <mergeCell ref="MCI73:MCK73"/>
    <mergeCell ref="MCZ73:MDB73"/>
    <mergeCell ref="MDQ73:MDS73"/>
    <mergeCell ref="MEH73:MEJ73"/>
    <mergeCell ref="MEY73:MFA73"/>
    <mergeCell ref="LZB73:LZD73"/>
    <mergeCell ref="LZS73:LZU73"/>
    <mergeCell ref="MAJ73:MAL73"/>
    <mergeCell ref="MBA73:MBC73"/>
    <mergeCell ref="MBR73:MBT73"/>
    <mergeCell ref="LVU73:LVW73"/>
    <mergeCell ref="LWL73:LWN73"/>
    <mergeCell ref="LXC73:LXE73"/>
    <mergeCell ref="LXT73:LXV73"/>
    <mergeCell ref="LYK73:LYM73"/>
    <mergeCell ref="MSR73:MST73"/>
    <mergeCell ref="MTI73:MTK73"/>
    <mergeCell ref="MTZ73:MUB73"/>
    <mergeCell ref="MUQ73:MUS73"/>
    <mergeCell ref="MVH73:MVJ73"/>
    <mergeCell ref="MPK73:MPM73"/>
    <mergeCell ref="MQB73:MQD73"/>
    <mergeCell ref="MQS73:MQU73"/>
    <mergeCell ref="MRJ73:MRL73"/>
    <mergeCell ref="MSA73:MSC73"/>
    <mergeCell ref="MMD73:MMF73"/>
    <mergeCell ref="MMU73:MMW73"/>
    <mergeCell ref="MNL73:MNN73"/>
    <mergeCell ref="MOC73:MOE73"/>
    <mergeCell ref="MOT73:MOV73"/>
    <mergeCell ref="MIW73:MIY73"/>
    <mergeCell ref="MJN73:MJP73"/>
    <mergeCell ref="MKE73:MKG73"/>
    <mergeCell ref="MKV73:MKX73"/>
    <mergeCell ref="MLM73:MLO73"/>
    <mergeCell ref="NFT73:NFV73"/>
    <mergeCell ref="NGK73:NGM73"/>
    <mergeCell ref="NHB73:NHD73"/>
    <mergeCell ref="NHS73:NHU73"/>
    <mergeCell ref="NIJ73:NIL73"/>
    <mergeCell ref="NCM73:NCO73"/>
    <mergeCell ref="NDD73:NDF73"/>
    <mergeCell ref="NDU73:NDW73"/>
    <mergeCell ref="NEL73:NEN73"/>
    <mergeCell ref="NFC73:NFE73"/>
    <mergeCell ref="MZF73:MZH73"/>
    <mergeCell ref="MZW73:MZY73"/>
    <mergeCell ref="NAN73:NAP73"/>
    <mergeCell ref="NBE73:NBG73"/>
    <mergeCell ref="NBV73:NBX73"/>
    <mergeCell ref="MVY73:MWA73"/>
    <mergeCell ref="MWP73:MWR73"/>
    <mergeCell ref="MXG73:MXI73"/>
    <mergeCell ref="MXX73:MXZ73"/>
    <mergeCell ref="MYO73:MYQ73"/>
    <mergeCell ref="NSV73:NSX73"/>
    <mergeCell ref="NTM73:NTO73"/>
    <mergeCell ref="NUD73:NUF73"/>
    <mergeCell ref="NUU73:NUW73"/>
    <mergeCell ref="NVL73:NVN73"/>
    <mergeCell ref="NPO73:NPQ73"/>
    <mergeCell ref="NQF73:NQH73"/>
    <mergeCell ref="NQW73:NQY73"/>
    <mergeCell ref="NRN73:NRP73"/>
    <mergeCell ref="NSE73:NSG73"/>
    <mergeCell ref="NMH73:NMJ73"/>
    <mergeCell ref="NMY73:NNA73"/>
    <mergeCell ref="NNP73:NNR73"/>
    <mergeCell ref="NOG73:NOI73"/>
    <mergeCell ref="NOX73:NOZ73"/>
    <mergeCell ref="NJA73:NJC73"/>
    <mergeCell ref="NJR73:NJT73"/>
    <mergeCell ref="NKI73:NKK73"/>
    <mergeCell ref="NKZ73:NLB73"/>
    <mergeCell ref="NLQ73:NLS73"/>
    <mergeCell ref="OFX73:OFZ73"/>
    <mergeCell ref="OGO73:OGQ73"/>
    <mergeCell ref="OHF73:OHH73"/>
    <mergeCell ref="OHW73:OHY73"/>
    <mergeCell ref="OIN73:OIP73"/>
    <mergeCell ref="OCQ73:OCS73"/>
    <mergeCell ref="ODH73:ODJ73"/>
    <mergeCell ref="ODY73:OEA73"/>
    <mergeCell ref="OEP73:OER73"/>
    <mergeCell ref="OFG73:OFI73"/>
    <mergeCell ref="NZJ73:NZL73"/>
    <mergeCell ref="OAA73:OAC73"/>
    <mergeCell ref="OAR73:OAT73"/>
    <mergeCell ref="OBI73:OBK73"/>
    <mergeCell ref="OBZ73:OCB73"/>
    <mergeCell ref="NWC73:NWE73"/>
    <mergeCell ref="NWT73:NWV73"/>
    <mergeCell ref="NXK73:NXM73"/>
    <mergeCell ref="NYB73:NYD73"/>
    <mergeCell ref="NYS73:NYU73"/>
    <mergeCell ref="OSZ73:OTB73"/>
    <mergeCell ref="OTQ73:OTS73"/>
    <mergeCell ref="OUH73:OUJ73"/>
    <mergeCell ref="OUY73:OVA73"/>
    <mergeCell ref="OVP73:OVR73"/>
    <mergeCell ref="OPS73:OPU73"/>
    <mergeCell ref="OQJ73:OQL73"/>
    <mergeCell ref="ORA73:ORC73"/>
    <mergeCell ref="ORR73:ORT73"/>
    <mergeCell ref="OSI73:OSK73"/>
    <mergeCell ref="OML73:OMN73"/>
    <mergeCell ref="ONC73:ONE73"/>
    <mergeCell ref="ONT73:ONV73"/>
    <mergeCell ref="OOK73:OOM73"/>
    <mergeCell ref="OPB73:OPD73"/>
    <mergeCell ref="OJE73:OJG73"/>
    <mergeCell ref="OJV73:OJX73"/>
    <mergeCell ref="OKM73:OKO73"/>
    <mergeCell ref="OLD73:OLF73"/>
    <mergeCell ref="OLU73:OLW73"/>
    <mergeCell ref="PGB73:PGD73"/>
    <mergeCell ref="PGS73:PGU73"/>
    <mergeCell ref="PHJ73:PHL73"/>
    <mergeCell ref="PIA73:PIC73"/>
    <mergeCell ref="PIR73:PIT73"/>
    <mergeCell ref="PCU73:PCW73"/>
    <mergeCell ref="PDL73:PDN73"/>
    <mergeCell ref="PEC73:PEE73"/>
    <mergeCell ref="PET73:PEV73"/>
    <mergeCell ref="PFK73:PFM73"/>
    <mergeCell ref="OZN73:OZP73"/>
    <mergeCell ref="PAE73:PAG73"/>
    <mergeCell ref="PAV73:PAX73"/>
    <mergeCell ref="PBM73:PBO73"/>
    <mergeCell ref="PCD73:PCF73"/>
    <mergeCell ref="OWG73:OWI73"/>
    <mergeCell ref="OWX73:OWZ73"/>
    <mergeCell ref="OXO73:OXQ73"/>
    <mergeCell ref="OYF73:OYH73"/>
    <mergeCell ref="OYW73:OYY73"/>
    <mergeCell ref="PTD73:PTF73"/>
    <mergeCell ref="PTU73:PTW73"/>
    <mergeCell ref="PUL73:PUN73"/>
    <mergeCell ref="PVC73:PVE73"/>
    <mergeCell ref="PVT73:PVV73"/>
    <mergeCell ref="PPW73:PPY73"/>
    <mergeCell ref="PQN73:PQP73"/>
    <mergeCell ref="PRE73:PRG73"/>
    <mergeCell ref="PRV73:PRX73"/>
    <mergeCell ref="PSM73:PSO73"/>
    <mergeCell ref="PMP73:PMR73"/>
    <mergeCell ref="PNG73:PNI73"/>
    <mergeCell ref="PNX73:PNZ73"/>
    <mergeCell ref="POO73:POQ73"/>
    <mergeCell ref="PPF73:PPH73"/>
    <mergeCell ref="PJI73:PJK73"/>
    <mergeCell ref="PJZ73:PKB73"/>
    <mergeCell ref="PKQ73:PKS73"/>
    <mergeCell ref="PLH73:PLJ73"/>
    <mergeCell ref="PLY73:PMA73"/>
    <mergeCell ref="QGF73:QGH73"/>
    <mergeCell ref="QGW73:QGY73"/>
    <mergeCell ref="QHN73:QHP73"/>
    <mergeCell ref="QIE73:QIG73"/>
    <mergeCell ref="QIV73:QIX73"/>
    <mergeCell ref="QCY73:QDA73"/>
    <mergeCell ref="QDP73:QDR73"/>
    <mergeCell ref="QEG73:QEI73"/>
    <mergeCell ref="QEX73:QEZ73"/>
    <mergeCell ref="QFO73:QFQ73"/>
    <mergeCell ref="PZR73:PZT73"/>
    <mergeCell ref="QAI73:QAK73"/>
    <mergeCell ref="QAZ73:QBB73"/>
    <mergeCell ref="QBQ73:QBS73"/>
    <mergeCell ref="QCH73:QCJ73"/>
    <mergeCell ref="PWK73:PWM73"/>
    <mergeCell ref="PXB73:PXD73"/>
    <mergeCell ref="PXS73:PXU73"/>
    <mergeCell ref="PYJ73:PYL73"/>
    <mergeCell ref="PZA73:PZC73"/>
    <mergeCell ref="QTH73:QTJ73"/>
    <mergeCell ref="QTY73:QUA73"/>
    <mergeCell ref="QUP73:QUR73"/>
    <mergeCell ref="QVG73:QVI73"/>
    <mergeCell ref="QVX73:QVZ73"/>
    <mergeCell ref="QQA73:QQC73"/>
    <mergeCell ref="QQR73:QQT73"/>
    <mergeCell ref="QRI73:QRK73"/>
    <mergeCell ref="QRZ73:QSB73"/>
    <mergeCell ref="QSQ73:QSS73"/>
    <mergeCell ref="QMT73:QMV73"/>
    <mergeCell ref="QNK73:QNM73"/>
    <mergeCell ref="QOB73:QOD73"/>
    <mergeCell ref="QOS73:QOU73"/>
    <mergeCell ref="QPJ73:QPL73"/>
    <mergeCell ref="QJM73:QJO73"/>
    <mergeCell ref="QKD73:QKF73"/>
    <mergeCell ref="QKU73:QKW73"/>
    <mergeCell ref="QLL73:QLN73"/>
    <mergeCell ref="QMC73:QME73"/>
    <mergeCell ref="RGJ73:RGL73"/>
    <mergeCell ref="RHA73:RHC73"/>
    <mergeCell ref="RHR73:RHT73"/>
    <mergeCell ref="RII73:RIK73"/>
    <mergeCell ref="RIZ73:RJB73"/>
    <mergeCell ref="RDC73:RDE73"/>
    <mergeCell ref="RDT73:RDV73"/>
    <mergeCell ref="REK73:REM73"/>
    <mergeCell ref="RFB73:RFD73"/>
    <mergeCell ref="RFS73:RFU73"/>
    <mergeCell ref="QZV73:QZX73"/>
    <mergeCell ref="RAM73:RAO73"/>
    <mergeCell ref="RBD73:RBF73"/>
    <mergeCell ref="RBU73:RBW73"/>
    <mergeCell ref="RCL73:RCN73"/>
    <mergeCell ref="QWO73:QWQ73"/>
    <mergeCell ref="QXF73:QXH73"/>
    <mergeCell ref="QXW73:QXY73"/>
    <mergeCell ref="QYN73:QYP73"/>
    <mergeCell ref="QZE73:QZG73"/>
    <mergeCell ref="RTL73:RTN73"/>
    <mergeCell ref="RUC73:RUE73"/>
    <mergeCell ref="RUT73:RUV73"/>
    <mergeCell ref="RVK73:RVM73"/>
    <mergeCell ref="RWB73:RWD73"/>
    <mergeCell ref="RQE73:RQG73"/>
    <mergeCell ref="RQV73:RQX73"/>
    <mergeCell ref="RRM73:RRO73"/>
    <mergeCell ref="RSD73:RSF73"/>
    <mergeCell ref="RSU73:RSW73"/>
    <mergeCell ref="RMX73:RMZ73"/>
    <mergeCell ref="RNO73:RNQ73"/>
    <mergeCell ref="ROF73:ROH73"/>
    <mergeCell ref="ROW73:ROY73"/>
    <mergeCell ref="RPN73:RPP73"/>
    <mergeCell ref="RJQ73:RJS73"/>
    <mergeCell ref="RKH73:RKJ73"/>
    <mergeCell ref="RKY73:RLA73"/>
    <mergeCell ref="RLP73:RLR73"/>
    <mergeCell ref="RMG73:RMI73"/>
    <mergeCell ref="SGN73:SGP73"/>
    <mergeCell ref="SHE73:SHG73"/>
    <mergeCell ref="SHV73:SHX73"/>
    <mergeCell ref="SIM73:SIO73"/>
    <mergeCell ref="SJD73:SJF73"/>
    <mergeCell ref="SDG73:SDI73"/>
    <mergeCell ref="SDX73:SDZ73"/>
    <mergeCell ref="SEO73:SEQ73"/>
    <mergeCell ref="SFF73:SFH73"/>
    <mergeCell ref="SFW73:SFY73"/>
    <mergeCell ref="RZZ73:SAB73"/>
    <mergeCell ref="SAQ73:SAS73"/>
    <mergeCell ref="SBH73:SBJ73"/>
    <mergeCell ref="SBY73:SCA73"/>
    <mergeCell ref="SCP73:SCR73"/>
    <mergeCell ref="RWS73:RWU73"/>
    <mergeCell ref="RXJ73:RXL73"/>
    <mergeCell ref="RYA73:RYC73"/>
    <mergeCell ref="RYR73:RYT73"/>
    <mergeCell ref="RZI73:RZK73"/>
    <mergeCell ref="STP73:STR73"/>
    <mergeCell ref="SUG73:SUI73"/>
    <mergeCell ref="SUX73:SUZ73"/>
    <mergeCell ref="SVO73:SVQ73"/>
    <mergeCell ref="SWF73:SWH73"/>
    <mergeCell ref="SQI73:SQK73"/>
    <mergeCell ref="SQZ73:SRB73"/>
    <mergeCell ref="SRQ73:SRS73"/>
    <mergeCell ref="SSH73:SSJ73"/>
    <mergeCell ref="SSY73:STA73"/>
    <mergeCell ref="SNB73:SND73"/>
    <mergeCell ref="SNS73:SNU73"/>
    <mergeCell ref="SOJ73:SOL73"/>
    <mergeCell ref="SPA73:SPC73"/>
    <mergeCell ref="SPR73:SPT73"/>
    <mergeCell ref="SJU73:SJW73"/>
    <mergeCell ref="SKL73:SKN73"/>
    <mergeCell ref="SLC73:SLE73"/>
    <mergeCell ref="SLT73:SLV73"/>
    <mergeCell ref="SMK73:SMM73"/>
    <mergeCell ref="TGR73:TGT73"/>
    <mergeCell ref="THI73:THK73"/>
    <mergeCell ref="THZ73:TIB73"/>
    <mergeCell ref="TIQ73:TIS73"/>
    <mergeCell ref="TJH73:TJJ73"/>
    <mergeCell ref="TDK73:TDM73"/>
    <mergeCell ref="TEB73:TED73"/>
    <mergeCell ref="TES73:TEU73"/>
    <mergeCell ref="TFJ73:TFL73"/>
    <mergeCell ref="TGA73:TGC73"/>
    <mergeCell ref="TAD73:TAF73"/>
    <mergeCell ref="TAU73:TAW73"/>
    <mergeCell ref="TBL73:TBN73"/>
    <mergeCell ref="TCC73:TCE73"/>
    <mergeCell ref="TCT73:TCV73"/>
    <mergeCell ref="SWW73:SWY73"/>
    <mergeCell ref="SXN73:SXP73"/>
    <mergeCell ref="SYE73:SYG73"/>
    <mergeCell ref="SYV73:SYX73"/>
    <mergeCell ref="SZM73:SZO73"/>
    <mergeCell ref="TTT73:TTV73"/>
    <mergeCell ref="TUK73:TUM73"/>
    <mergeCell ref="TVB73:TVD73"/>
    <mergeCell ref="TVS73:TVU73"/>
    <mergeCell ref="TWJ73:TWL73"/>
    <mergeCell ref="TQM73:TQO73"/>
    <mergeCell ref="TRD73:TRF73"/>
    <mergeCell ref="TRU73:TRW73"/>
    <mergeCell ref="TSL73:TSN73"/>
    <mergeCell ref="TTC73:TTE73"/>
    <mergeCell ref="TNF73:TNH73"/>
    <mergeCell ref="TNW73:TNY73"/>
    <mergeCell ref="TON73:TOP73"/>
    <mergeCell ref="TPE73:TPG73"/>
    <mergeCell ref="TPV73:TPX73"/>
    <mergeCell ref="TJY73:TKA73"/>
    <mergeCell ref="TKP73:TKR73"/>
    <mergeCell ref="TLG73:TLI73"/>
    <mergeCell ref="TLX73:TLZ73"/>
    <mergeCell ref="TMO73:TMQ73"/>
    <mergeCell ref="UGV73:UGX73"/>
    <mergeCell ref="UHM73:UHO73"/>
    <mergeCell ref="UID73:UIF73"/>
    <mergeCell ref="UIU73:UIW73"/>
    <mergeCell ref="UJL73:UJN73"/>
    <mergeCell ref="UDO73:UDQ73"/>
    <mergeCell ref="UEF73:UEH73"/>
    <mergeCell ref="UEW73:UEY73"/>
    <mergeCell ref="UFN73:UFP73"/>
    <mergeCell ref="UGE73:UGG73"/>
    <mergeCell ref="UAH73:UAJ73"/>
    <mergeCell ref="UAY73:UBA73"/>
    <mergeCell ref="UBP73:UBR73"/>
    <mergeCell ref="UCG73:UCI73"/>
    <mergeCell ref="UCX73:UCZ73"/>
    <mergeCell ref="TXA73:TXC73"/>
    <mergeCell ref="TXR73:TXT73"/>
    <mergeCell ref="TYI73:TYK73"/>
    <mergeCell ref="TYZ73:TZB73"/>
    <mergeCell ref="TZQ73:TZS73"/>
    <mergeCell ref="UTX73:UTZ73"/>
    <mergeCell ref="UUO73:UUQ73"/>
    <mergeCell ref="UVF73:UVH73"/>
    <mergeCell ref="UVW73:UVY73"/>
    <mergeCell ref="UWN73:UWP73"/>
    <mergeCell ref="UQQ73:UQS73"/>
    <mergeCell ref="URH73:URJ73"/>
    <mergeCell ref="URY73:USA73"/>
    <mergeCell ref="USP73:USR73"/>
    <mergeCell ref="UTG73:UTI73"/>
    <mergeCell ref="UNJ73:UNL73"/>
    <mergeCell ref="UOA73:UOC73"/>
    <mergeCell ref="UOR73:UOT73"/>
    <mergeCell ref="UPI73:UPK73"/>
    <mergeCell ref="UPZ73:UQB73"/>
    <mergeCell ref="UKC73:UKE73"/>
    <mergeCell ref="UKT73:UKV73"/>
    <mergeCell ref="ULK73:ULM73"/>
    <mergeCell ref="UMB73:UMD73"/>
    <mergeCell ref="UMS73:UMU73"/>
    <mergeCell ref="VGZ73:VHB73"/>
    <mergeCell ref="VHQ73:VHS73"/>
    <mergeCell ref="VIH73:VIJ73"/>
    <mergeCell ref="VIY73:VJA73"/>
    <mergeCell ref="VJP73:VJR73"/>
    <mergeCell ref="VDS73:VDU73"/>
    <mergeCell ref="VEJ73:VEL73"/>
    <mergeCell ref="VFA73:VFC73"/>
    <mergeCell ref="VFR73:VFT73"/>
    <mergeCell ref="VGI73:VGK73"/>
    <mergeCell ref="VAL73:VAN73"/>
    <mergeCell ref="VBC73:VBE73"/>
    <mergeCell ref="VBT73:VBV73"/>
    <mergeCell ref="VCK73:VCM73"/>
    <mergeCell ref="VDB73:VDD73"/>
    <mergeCell ref="UXE73:UXG73"/>
    <mergeCell ref="UXV73:UXX73"/>
    <mergeCell ref="UYM73:UYO73"/>
    <mergeCell ref="UZD73:UZF73"/>
    <mergeCell ref="UZU73:UZW73"/>
    <mergeCell ref="VUB73:VUD73"/>
    <mergeCell ref="VUS73:VUU73"/>
    <mergeCell ref="VVJ73:VVL73"/>
    <mergeCell ref="VWA73:VWC73"/>
    <mergeCell ref="VWR73:VWT73"/>
    <mergeCell ref="VQU73:VQW73"/>
    <mergeCell ref="VRL73:VRN73"/>
    <mergeCell ref="VSC73:VSE73"/>
    <mergeCell ref="VST73:VSV73"/>
    <mergeCell ref="VTK73:VTM73"/>
    <mergeCell ref="VNN73:VNP73"/>
    <mergeCell ref="VOE73:VOG73"/>
    <mergeCell ref="VOV73:VOX73"/>
    <mergeCell ref="VPM73:VPO73"/>
    <mergeCell ref="VQD73:VQF73"/>
    <mergeCell ref="VKG73:VKI73"/>
    <mergeCell ref="VKX73:VKZ73"/>
    <mergeCell ref="VLO73:VLQ73"/>
    <mergeCell ref="VMF73:VMH73"/>
    <mergeCell ref="VMW73:VMY73"/>
    <mergeCell ref="WHD73:WHF73"/>
    <mergeCell ref="WHU73:WHW73"/>
    <mergeCell ref="WIL73:WIN73"/>
    <mergeCell ref="WJC73:WJE73"/>
    <mergeCell ref="WJT73:WJV73"/>
    <mergeCell ref="WDW73:WDY73"/>
    <mergeCell ref="WEN73:WEP73"/>
    <mergeCell ref="WFE73:WFG73"/>
    <mergeCell ref="WFV73:WFX73"/>
    <mergeCell ref="WGM73:WGO73"/>
    <mergeCell ref="WAP73:WAR73"/>
    <mergeCell ref="WBG73:WBI73"/>
    <mergeCell ref="WBX73:WBZ73"/>
    <mergeCell ref="WCO73:WCQ73"/>
    <mergeCell ref="WDF73:WDH73"/>
    <mergeCell ref="VXI73:VXK73"/>
    <mergeCell ref="VXZ73:VYB73"/>
    <mergeCell ref="VYQ73:VYS73"/>
    <mergeCell ref="VZH73:VZJ73"/>
    <mergeCell ref="VZY73:WAA73"/>
    <mergeCell ref="WUW73:WUY73"/>
    <mergeCell ref="WVN73:WVP73"/>
    <mergeCell ref="WWE73:WWG73"/>
    <mergeCell ref="WWV73:WWX73"/>
    <mergeCell ref="WQY73:WRA73"/>
    <mergeCell ref="WRP73:WRR73"/>
    <mergeCell ref="WSG73:WSI73"/>
    <mergeCell ref="WSX73:WSZ73"/>
    <mergeCell ref="WTO73:WTQ73"/>
    <mergeCell ref="WNR73:WNT73"/>
    <mergeCell ref="WOI73:WOK73"/>
    <mergeCell ref="WOZ73:WPB73"/>
    <mergeCell ref="WPQ73:WPS73"/>
    <mergeCell ref="WQH73:WQJ73"/>
    <mergeCell ref="WKK73:WKM73"/>
    <mergeCell ref="WLB73:WLD73"/>
    <mergeCell ref="WLS73:WLU73"/>
    <mergeCell ref="WMJ73:WML73"/>
    <mergeCell ref="WNA73:WNC73"/>
    <mergeCell ref="IE75:IG75"/>
    <mergeCell ref="IV75:IX75"/>
    <mergeCell ref="JM75:JO75"/>
    <mergeCell ref="KD75:KF75"/>
    <mergeCell ref="KU75:KW75"/>
    <mergeCell ref="XEA73:XEC73"/>
    <mergeCell ref="XER73:XET73"/>
    <mergeCell ref="A75:C75"/>
    <mergeCell ref="R75:T75"/>
    <mergeCell ref="AI75:AK75"/>
    <mergeCell ref="AZ75:BB75"/>
    <mergeCell ref="BQ75:BS75"/>
    <mergeCell ref="CH75:CJ75"/>
    <mergeCell ref="CY75:DA75"/>
    <mergeCell ref="DP75:DR75"/>
    <mergeCell ref="EG75:EI75"/>
    <mergeCell ref="EX75:EZ75"/>
    <mergeCell ref="FO75:FQ75"/>
    <mergeCell ref="GF75:GH75"/>
    <mergeCell ref="GW75:GY75"/>
    <mergeCell ref="HN75:HP75"/>
    <mergeCell ref="XAT73:XAV73"/>
    <mergeCell ref="XBK73:XBM73"/>
    <mergeCell ref="XCB73:XCD73"/>
    <mergeCell ref="XCS73:XCU73"/>
    <mergeCell ref="XDJ73:XDL73"/>
    <mergeCell ref="WXM73:WXO73"/>
    <mergeCell ref="WYD73:WYF73"/>
    <mergeCell ref="WYU73:WYW73"/>
    <mergeCell ref="WZL73:WZN73"/>
    <mergeCell ref="XAC73:XAE73"/>
    <mergeCell ref="WUF73:WUH73"/>
    <mergeCell ref="VG75:VI75"/>
    <mergeCell ref="VX75:VZ75"/>
    <mergeCell ref="WO75:WQ75"/>
    <mergeCell ref="XF75:XH75"/>
    <mergeCell ref="XW75:XY75"/>
    <mergeCell ref="RZ75:SB75"/>
    <mergeCell ref="SQ75:SS75"/>
    <mergeCell ref="TH75:TJ75"/>
    <mergeCell ref="TY75:UA75"/>
    <mergeCell ref="UP75:UR75"/>
    <mergeCell ref="OS75:OU75"/>
    <mergeCell ref="PJ75:PL75"/>
    <mergeCell ref="QA75:QC75"/>
    <mergeCell ref="QR75:QT75"/>
    <mergeCell ref="RI75:RK75"/>
    <mergeCell ref="LL75:LN75"/>
    <mergeCell ref="MC75:ME75"/>
    <mergeCell ref="MT75:MV75"/>
    <mergeCell ref="NK75:NM75"/>
    <mergeCell ref="OB75:OD75"/>
    <mergeCell ref="AII75:AIK75"/>
    <mergeCell ref="AIZ75:AJB75"/>
    <mergeCell ref="AJQ75:AJS75"/>
    <mergeCell ref="AKH75:AKJ75"/>
    <mergeCell ref="AKY75:ALA75"/>
    <mergeCell ref="AFB75:AFD75"/>
    <mergeCell ref="AFS75:AFU75"/>
    <mergeCell ref="AGJ75:AGL75"/>
    <mergeCell ref="AHA75:AHC75"/>
    <mergeCell ref="AHR75:AHT75"/>
    <mergeCell ref="ABU75:ABW75"/>
    <mergeCell ref="ACL75:ACN75"/>
    <mergeCell ref="ADC75:ADE75"/>
    <mergeCell ref="ADT75:ADV75"/>
    <mergeCell ref="AEK75:AEM75"/>
    <mergeCell ref="YN75:YP75"/>
    <mergeCell ref="ZE75:ZG75"/>
    <mergeCell ref="ZV75:ZX75"/>
    <mergeCell ref="AAM75:AAO75"/>
    <mergeCell ref="ABD75:ABF75"/>
    <mergeCell ref="AVK75:AVM75"/>
    <mergeCell ref="AWB75:AWD75"/>
    <mergeCell ref="AWS75:AWU75"/>
    <mergeCell ref="AXJ75:AXL75"/>
    <mergeCell ref="AYA75:AYC75"/>
    <mergeCell ref="ASD75:ASF75"/>
    <mergeCell ref="ASU75:ASW75"/>
    <mergeCell ref="ATL75:ATN75"/>
    <mergeCell ref="AUC75:AUE75"/>
    <mergeCell ref="AUT75:AUV75"/>
    <mergeCell ref="AOW75:AOY75"/>
    <mergeCell ref="APN75:APP75"/>
    <mergeCell ref="AQE75:AQG75"/>
    <mergeCell ref="AQV75:AQX75"/>
    <mergeCell ref="ARM75:ARO75"/>
    <mergeCell ref="ALP75:ALR75"/>
    <mergeCell ref="AMG75:AMI75"/>
    <mergeCell ref="AMX75:AMZ75"/>
    <mergeCell ref="ANO75:ANQ75"/>
    <mergeCell ref="AOF75:AOH75"/>
    <mergeCell ref="BIM75:BIO75"/>
    <mergeCell ref="BJD75:BJF75"/>
    <mergeCell ref="BJU75:BJW75"/>
    <mergeCell ref="BKL75:BKN75"/>
    <mergeCell ref="BLC75:BLE75"/>
    <mergeCell ref="BFF75:BFH75"/>
    <mergeCell ref="BFW75:BFY75"/>
    <mergeCell ref="BGN75:BGP75"/>
    <mergeCell ref="BHE75:BHG75"/>
    <mergeCell ref="BHV75:BHX75"/>
    <mergeCell ref="BBY75:BCA75"/>
    <mergeCell ref="BCP75:BCR75"/>
    <mergeCell ref="BDG75:BDI75"/>
    <mergeCell ref="BDX75:BDZ75"/>
    <mergeCell ref="BEO75:BEQ75"/>
    <mergeCell ref="AYR75:AYT75"/>
    <mergeCell ref="AZI75:AZK75"/>
    <mergeCell ref="AZZ75:BAB75"/>
    <mergeCell ref="BAQ75:BAS75"/>
    <mergeCell ref="BBH75:BBJ75"/>
    <mergeCell ref="BVO75:BVQ75"/>
    <mergeCell ref="BWF75:BWH75"/>
    <mergeCell ref="BWW75:BWY75"/>
    <mergeCell ref="BXN75:BXP75"/>
    <mergeCell ref="BYE75:BYG75"/>
    <mergeCell ref="BSH75:BSJ75"/>
    <mergeCell ref="BSY75:BTA75"/>
    <mergeCell ref="BTP75:BTR75"/>
    <mergeCell ref="BUG75:BUI75"/>
    <mergeCell ref="BUX75:BUZ75"/>
    <mergeCell ref="BPA75:BPC75"/>
    <mergeCell ref="BPR75:BPT75"/>
    <mergeCell ref="BQI75:BQK75"/>
    <mergeCell ref="BQZ75:BRB75"/>
    <mergeCell ref="BRQ75:BRS75"/>
    <mergeCell ref="BLT75:BLV75"/>
    <mergeCell ref="BMK75:BMM75"/>
    <mergeCell ref="BNB75:BND75"/>
    <mergeCell ref="BNS75:BNU75"/>
    <mergeCell ref="BOJ75:BOL75"/>
    <mergeCell ref="CIQ75:CIS75"/>
    <mergeCell ref="CJH75:CJJ75"/>
    <mergeCell ref="CJY75:CKA75"/>
    <mergeCell ref="CKP75:CKR75"/>
    <mergeCell ref="CLG75:CLI75"/>
    <mergeCell ref="CFJ75:CFL75"/>
    <mergeCell ref="CGA75:CGC75"/>
    <mergeCell ref="CGR75:CGT75"/>
    <mergeCell ref="CHI75:CHK75"/>
    <mergeCell ref="CHZ75:CIB75"/>
    <mergeCell ref="CCC75:CCE75"/>
    <mergeCell ref="CCT75:CCV75"/>
    <mergeCell ref="CDK75:CDM75"/>
    <mergeCell ref="CEB75:CED75"/>
    <mergeCell ref="CES75:CEU75"/>
    <mergeCell ref="BYV75:BYX75"/>
    <mergeCell ref="BZM75:BZO75"/>
    <mergeCell ref="CAD75:CAF75"/>
    <mergeCell ref="CAU75:CAW75"/>
    <mergeCell ref="CBL75:CBN75"/>
    <mergeCell ref="CVS75:CVU75"/>
    <mergeCell ref="CWJ75:CWL75"/>
    <mergeCell ref="CXA75:CXC75"/>
    <mergeCell ref="CXR75:CXT75"/>
    <mergeCell ref="CYI75:CYK75"/>
    <mergeCell ref="CSL75:CSN75"/>
    <mergeCell ref="CTC75:CTE75"/>
    <mergeCell ref="CTT75:CTV75"/>
    <mergeCell ref="CUK75:CUM75"/>
    <mergeCell ref="CVB75:CVD75"/>
    <mergeCell ref="CPE75:CPG75"/>
    <mergeCell ref="CPV75:CPX75"/>
    <mergeCell ref="CQM75:CQO75"/>
    <mergeCell ref="CRD75:CRF75"/>
    <mergeCell ref="CRU75:CRW75"/>
    <mergeCell ref="CLX75:CLZ75"/>
    <mergeCell ref="CMO75:CMQ75"/>
    <mergeCell ref="CNF75:CNH75"/>
    <mergeCell ref="CNW75:CNY75"/>
    <mergeCell ref="CON75:COP75"/>
    <mergeCell ref="DIU75:DIW75"/>
    <mergeCell ref="DJL75:DJN75"/>
    <mergeCell ref="DKC75:DKE75"/>
    <mergeCell ref="DKT75:DKV75"/>
    <mergeCell ref="DLK75:DLM75"/>
    <mergeCell ref="DFN75:DFP75"/>
    <mergeCell ref="DGE75:DGG75"/>
    <mergeCell ref="DGV75:DGX75"/>
    <mergeCell ref="DHM75:DHO75"/>
    <mergeCell ref="DID75:DIF75"/>
    <mergeCell ref="DCG75:DCI75"/>
    <mergeCell ref="DCX75:DCZ75"/>
    <mergeCell ref="DDO75:DDQ75"/>
    <mergeCell ref="DEF75:DEH75"/>
    <mergeCell ref="DEW75:DEY75"/>
    <mergeCell ref="CYZ75:CZB75"/>
    <mergeCell ref="CZQ75:CZS75"/>
    <mergeCell ref="DAH75:DAJ75"/>
    <mergeCell ref="DAY75:DBA75"/>
    <mergeCell ref="DBP75:DBR75"/>
    <mergeCell ref="DVW75:DVY75"/>
    <mergeCell ref="DWN75:DWP75"/>
    <mergeCell ref="DXE75:DXG75"/>
    <mergeCell ref="DXV75:DXX75"/>
    <mergeCell ref="DYM75:DYO75"/>
    <mergeCell ref="DSP75:DSR75"/>
    <mergeCell ref="DTG75:DTI75"/>
    <mergeCell ref="DTX75:DTZ75"/>
    <mergeCell ref="DUO75:DUQ75"/>
    <mergeCell ref="DVF75:DVH75"/>
    <mergeCell ref="DPI75:DPK75"/>
    <mergeCell ref="DPZ75:DQB75"/>
    <mergeCell ref="DQQ75:DQS75"/>
    <mergeCell ref="DRH75:DRJ75"/>
    <mergeCell ref="DRY75:DSA75"/>
    <mergeCell ref="DMB75:DMD75"/>
    <mergeCell ref="DMS75:DMU75"/>
    <mergeCell ref="DNJ75:DNL75"/>
    <mergeCell ref="DOA75:DOC75"/>
    <mergeCell ref="DOR75:DOT75"/>
    <mergeCell ref="EIY75:EJA75"/>
    <mergeCell ref="EJP75:EJR75"/>
    <mergeCell ref="EKG75:EKI75"/>
    <mergeCell ref="EKX75:EKZ75"/>
    <mergeCell ref="ELO75:ELQ75"/>
    <mergeCell ref="EFR75:EFT75"/>
    <mergeCell ref="EGI75:EGK75"/>
    <mergeCell ref="EGZ75:EHB75"/>
    <mergeCell ref="EHQ75:EHS75"/>
    <mergeCell ref="EIH75:EIJ75"/>
    <mergeCell ref="ECK75:ECM75"/>
    <mergeCell ref="EDB75:EDD75"/>
    <mergeCell ref="EDS75:EDU75"/>
    <mergeCell ref="EEJ75:EEL75"/>
    <mergeCell ref="EFA75:EFC75"/>
    <mergeCell ref="DZD75:DZF75"/>
    <mergeCell ref="DZU75:DZW75"/>
    <mergeCell ref="EAL75:EAN75"/>
    <mergeCell ref="EBC75:EBE75"/>
    <mergeCell ref="EBT75:EBV75"/>
    <mergeCell ref="EWA75:EWC75"/>
    <mergeCell ref="EWR75:EWT75"/>
    <mergeCell ref="EXI75:EXK75"/>
    <mergeCell ref="EXZ75:EYB75"/>
    <mergeCell ref="EYQ75:EYS75"/>
    <mergeCell ref="EST75:ESV75"/>
    <mergeCell ref="ETK75:ETM75"/>
    <mergeCell ref="EUB75:EUD75"/>
    <mergeCell ref="EUS75:EUU75"/>
    <mergeCell ref="EVJ75:EVL75"/>
    <mergeCell ref="EPM75:EPO75"/>
    <mergeCell ref="EQD75:EQF75"/>
    <mergeCell ref="EQU75:EQW75"/>
    <mergeCell ref="ERL75:ERN75"/>
    <mergeCell ref="ESC75:ESE75"/>
    <mergeCell ref="EMF75:EMH75"/>
    <mergeCell ref="EMW75:EMY75"/>
    <mergeCell ref="ENN75:ENP75"/>
    <mergeCell ref="EOE75:EOG75"/>
    <mergeCell ref="EOV75:EOX75"/>
    <mergeCell ref="FJC75:FJE75"/>
    <mergeCell ref="FJT75:FJV75"/>
    <mergeCell ref="FKK75:FKM75"/>
    <mergeCell ref="FLB75:FLD75"/>
    <mergeCell ref="FLS75:FLU75"/>
    <mergeCell ref="FFV75:FFX75"/>
    <mergeCell ref="FGM75:FGO75"/>
    <mergeCell ref="FHD75:FHF75"/>
    <mergeCell ref="FHU75:FHW75"/>
    <mergeCell ref="FIL75:FIN75"/>
    <mergeCell ref="FCO75:FCQ75"/>
    <mergeCell ref="FDF75:FDH75"/>
    <mergeCell ref="FDW75:FDY75"/>
    <mergeCell ref="FEN75:FEP75"/>
    <mergeCell ref="FFE75:FFG75"/>
    <mergeCell ref="EZH75:EZJ75"/>
    <mergeCell ref="EZY75:FAA75"/>
    <mergeCell ref="FAP75:FAR75"/>
    <mergeCell ref="FBG75:FBI75"/>
    <mergeCell ref="FBX75:FBZ75"/>
    <mergeCell ref="FWE75:FWG75"/>
    <mergeCell ref="FWV75:FWX75"/>
    <mergeCell ref="FXM75:FXO75"/>
    <mergeCell ref="FYD75:FYF75"/>
    <mergeCell ref="FYU75:FYW75"/>
    <mergeCell ref="FSX75:FSZ75"/>
    <mergeCell ref="FTO75:FTQ75"/>
    <mergeCell ref="FUF75:FUH75"/>
    <mergeCell ref="FUW75:FUY75"/>
    <mergeCell ref="FVN75:FVP75"/>
    <mergeCell ref="FPQ75:FPS75"/>
    <mergeCell ref="FQH75:FQJ75"/>
    <mergeCell ref="FQY75:FRA75"/>
    <mergeCell ref="FRP75:FRR75"/>
    <mergeCell ref="FSG75:FSI75"/>
    <mergeCell ref="FMJ75:FML75"/>
    <mergeCell ref="FNA75:FNC75"/>
    <mergeCell ref="FNR75:FNT75"/>
    <mergeCell ref="FOI75:FOK75"/>
    <mergeCell ref="FOZ75:FPB75"/>
    <mergeCell ref="GJG75:GJI75"/>
    <mergeCell ref="GJX75:GJZ75"/>
    <mergeCell ref="GKO75:GKQ75"/>
    <mergeCell ref="GLF75:GLH75"/>
    <mergeCell ref="GLW75:GLY75"/>
    <mergeCell ref="GFZ75:GGB75"/>
    <mergeCell ref="GGQ75:GGS75"/>
    <mergeCell ref="GHH75:GHJ75"/>
    <mergeCell ref="GHY75:GIA75"/>
    <mergeCell ref="GIP75:GIR75"/>
    <mergeCell ref="GCS75:GCU75"/>
    <mergeCell ref="GDJ75:GDL75"/>
    <mergeCell ref="GEA75:GEC75"/>
    <mergeCell ref="GER75:GET75"/>
    <mergeCell ref="GFI75:GFK75"/>
    <mergeCell ref="FZL75:FZN75"/>
    <mergeCell ref="GAC75:GAE75"/>
    <mergeCell ref="GAT75:GAV75"/>
    <mergeCell ref="GBK75:GBM75"/>
    <mergeCell ref="GCB75:GCD75"/>
    <mergeCell ref="GWI75:GWK75"/>
    <mergeCell ref="GWZ75:GXB75"/>
    <mergeCell ref="GXQ75:GXS75"/>
    <mergeCell ref="GYH75:GYJ75"/>
    <mergeCell ref="GYY75:GZA75"/>
    <mergeCell ref="GTB75:GTD75"/>
    <mergeCell ref="GTS75:GTU75"/>
    <mergeCell ref="GUJ75:GUL75"/>
    <mergeCell ref="GVA75:GVC75"/>
    <mergeCell ref="GVR75:GVT75"/>
    <mergeCell ref="GPU75:GPW75"/>
    <mergeCell ref="GQL75:GQN75"/>
    <mergeCell ref="GRC75:GRE75"/>
    <mergeCell ref="GRT75:GRV75"/>
    <mergeCell ref="GSK75:GSM75"/>
    <mergeCell ref="GMN75:GMP75"/>
    <mergeCell ref="GNE75:GNG75"/>
    <mergeCell ref="GNV75:GNX75"/>
    <mergeCell ref="GOM75:GOO75"/>
    <mergeCell ref="GPD75:GPF75"/>
    <mergeCell ref="HJK75:HJM75"/>
    <mergeCell ref="HKB75:HKD75"/>
    <mergeCell ref="HKS75:HKU75"/>
    <mergeCell ref="HLJ75:HLL75"/>
    <mergeCell ref="HMA75:HMC75"/>
    <mergeCell ref="HGD75:HGF75"/>
    <mergeCell ref="HGU75:HGW75"/>
    <mergeCell ref="HHL75:HHN75"/>
    <mergeCell ref="HIC75:HIE75"/>
    <mergeCell ref="HIT75:HIV75"/>
    <mergeCell ref="HCW75:HCY75"/>
    <mergeCell ref="HDN75:HDP75"/>
    <mergeCell ref="HEE75:HEG75"/>
    <mergeCell ref="HEV75:HEX75"/>
    <mergeCell ref="HFM75:HFO75"/>
    <mergeCell ref="GZP75:GZR75"/>
    <mergeCell ref="HAG75:HAI75"/>
    <mergeCell ref="HAX75:HAZ75"/>
    <mergeCell ref="HBO75:HBQ75"/>
    <mergeCell ref="HCF75:HCH75"/>
    <mergeCell ref="HWM75:HWO75"/>
    <mergeCell ref="HXD75:HXF75"/>
    <mergeCell ref="HXU75:HXW75"/>
    <mergeCell ref="HYL75:HYN75"/>
    <mergeCell ref="HZC75:HZE75"/>
    <mergeCell ref="HTF75:HTH75"/>
    <mergeCell ref="HTW75:HTY75"/>
    <mergeCell ref="HUN75:HUP75"/>
    <mergeCell ref="HVE75:HVG75"/>
    <mergeCell ref="HVV75:HVX75"/>
    <mergeCell ref="HPY75:HQA75"/>
    <mergeCell ref="HQP75:HQR75"/>
    <mergeCell ref="HRG75:HRI75"/>
    <mergeCell ref="HRX75:HRZ75"/>
    <mergeCell ref="HSO75:HSQ75"/>
    <mergeCell ref="HMR75:HMT75"/>
    <mergeCell ref="HNI75:HNK75"/>
    <mergeCell ref="HNZ75:HOB75"/>
    <mergeCell ref="HOQ75:HOS75"/>
    <mergeCell ref="HPH75:HPJ75"/>
    <mergeCell ref="IJO75:IJQ75"/>
    <mergeCell ref="IKF75:IKH75"/>
    <mergeCell ref="IKW75:IKY75"/>
    <mergeCell ref="ILN75:ILP75"/>
    <mergeCell ref="IME75:IMG75"/>
    <mergeCell ref="IGH75:IGJ75"/>
    <mergeCell ref="IGY75:IHA75"/>
    <mergeCell ref="IHP75:IHR75"/>
    <mergeCell ref="IIG75:III75"/>
    <mergeCell ref="IIX75:IIZ75"/>
    <mergeCell ref="IDA75:IDC75"/>
    <mergeCell ref="IDR75:IDT75"/>
    <mergeCell ref="IEI75:IEK75"/>
    <mergeCell ref="IEZ75:IFB75"/>
    <mergeCell ref="IFQ75:IFS75"/>
    <mergeCell ref="HZT75:HZV75"/>
    <mergeCell ref="IAK75:IAM75"/>
    <mergeCell ref="IBB75:IBD75"/>
    <mergeCell ref="IBS75:IBU75"/>
    <mergeCell ref="ICJ75:ICL75"/>
    <mergeCell ref="IWQ75:IWS75"/>
    <mergeCell ref="IXH75:IXJ75"/>
    <mergeCell ref="IXY75:IYA75"/>
    <mergeCell ref="IYP75:IYR75"/>
    <mergeCell ref="IZG75:IZI75"/>
    <mergeCell ref="ITJ75:ITL75"/>
    <mergeCell ref="IUA75:IUC75"/>
    <mergeCell ref="IUR75:IUT75"/>
    <mergeCell ref="IVI75:IVK75"/>
    <mergeCell ref="IVZ75:IWB75"/>
    <mergeCell ref="IQC75:IQE75"/>
    <mergeCell ref="IQT75:IQV75"/>
    <mergeCell ref="IRK75:IRM75"/>
    <mergeCell ref="ISB75:ISD75"/>
    <mergeCell ref="ISS75:ISU75"/>
    <mergeCell ref="IMV75:IMX75"/>
    <mergeCell ref="INM75:INO75"/>
    <mergeCell ref="IOD75:IOF75"/>
    <mergeCell ref="IOU75:IOW75"/>
    <mergeCell ref="IPL75:IPN75"/>
    <mergeCell ref="JJS75:JJU75"/>
    <mergeCell ref="JKJ75:JKL75"/>
    <mergeCell ref="JLA75:JLC75"/>
    <mergeCell ref="JLR75:JLT75"/>
    <mergeCell ref="JMI75:JMK75"/>
    <mergeCell ref="JGL75:JGN75"/>
    <mergeCell ref="JHC75:JHE75"/>
    <mergeCell ref="JHT75:JHV75"/>
    <mergeCell ref="JIK75:JIM75"/>
    <mergeCell ref="JJB75:JJD75"/>
    <mergeCell ref="JDE75:JDG75"/>
    <mergeCell ref="JDV75:JDX75"/>
    <mergeCell ref="JEM75:JEO75"/>
    <mergeCell ref="JFD75:JFF75"/>
    <mergeCell ref="JFU75:JFW75"/>
    <mergeCell ref="IZX75:IZZ75"/>
    <mergeCell ref="JAO75:JAQ75"/>
    <mergeCell ref="JBF75:JBH75"/>
    <mergeCell ref="JBW75:JBY75"/>
    <mergeCell ref="JCN75:JCP75"/>
    <mergeCell ref="JWU75:JWW75"/>
    <mergeCell ref="JXL75:JXN75"/>
    <mergeCell ref="JYC75:JYE75"/>
    <mergeCell ref="JYT75:JYV75"/>
    <mergeCell ref="JZK75:JZM75"/>
    <mergeCell ref="JTN75:JTP75"/>
    <mergeCell ref="JUE75:JUG75"/>
    <mergeCell ref="JUV75:JUX75"/>
    <mergeCell ref="JVM75:JVO75"/>
    <mergeCell ref="JWD75:JWF75"/>
    <mergeCell ref="JQG75:JQI75"/>
    <mergeCell ref="JQX75:JQZ75"/>
    <mergeCell ref="JRO75:JRQ75"/>
    <mergeCell ref="JSF75:JSH75"/>
    <mergeCell ref="JSW75:JSY75"/>
    <mergeCell ref="JMZ75:JNB75"/>
    <mergeCell ref="JNQ75:JNS75"/>
    <mergeCell ref="JOH75:JOJ75"/>
    <mergeCell ref="JOY75:JPA75"/>
    <mergeCell ref="JPP75:JPR75"/>
    <mergeCell ref="KJW75:KJY75"/>
    <mergeCell ref="KKN75:KKP75"/>
    <mergeCell ref="KLE75:KLG75"/>
    <mergeCell ref="KLV75:KLX75"/>
    <mergeCell ref="KMM75:KMO75"/>
    <mergeCell ref="KGP75:KGR75"/>
    <mergeCell ref="KHG75:KHI75"/>
    <mergeCell ref="KHX75:KHZ75"/>
    <mergeCell ref="KIO75:KIQ75"/>
    <mergeCell ref="KJF75:KJH75"/>
    <mergeCell ref="KDI75:KDK75"/>
    <mergeCell ref="KDZ75:KEB75"/>
    <mergeCell ref="KEQ75:KES75"/>
    <mergeCell ref="KFH75:KFJ75"/>
    <mergeCell ref="KFY75:KGA75"/>
    <mergeCell ref="KAB75:KAD75"/>
    <mergeCell ref="KAS75:KAU75"/>
    <mergeCell ref="KBJ75:KBL75"/>
    <mergeCell ref="KCA75:KCC75"/>
    <mergeCell ref="KCR75:KCT75"/>
    <mergeCell ref="KWY75:KXA75"/>
    <mergeCell ref="KXP75:KXR75"/>
    <mergeCell ref="KYG75:KYI75"/>
    <mergeCell ref="KYX75:KYZ75"/>
    <mergeCell ref="KZO75:KZQ75"/>
    <mergeCell ref="KTR75:KTT75"/>
    <mergeCell ref="KUI75:KUK75"/>
    <mergeCell ref="KUZ75:KVB75"/>
    <mergeCell ref="KVQ75:KVS75"/>
    <mergeCell ref="KWH75:KWJ75"/>
    <mergeCell ref="KQK75:KQM75"/>
    <mergeCell ref="KRB75:KRD75"/>
    <mergeCell ref="KRS75:KRU75"/>
    <mergeCell ref="KSJ75:KSL75"/>
    <mergeCell ref="KTA75:KTC75"/>
    <mergeCell ref="KND75:KNF75"/>
    <mergeCell ref="KNU75:KNW75"/>
    <mergeCell ref="KOL75:KON75"/>
    <mergeCell ref="KPC75:KPE75"/>
    <mergeCell ref="KPT75:KPV75"/>
    <mergeCell ref="LKA75:LKC75"/>
    <mergeCell ref="LKR75:LKT75"/>
    <mergeCell ref="LLI75:LLK75"/>
    <mergeCell ref="LLZ75:LMB75"/>
    <mergeCell ref="LMQ75:LMS75"/>
    <mergeCell ref="LGT75:LGV75"/>
    <mergeCell ref="LHK75:LHM75"/>
    <mergeCell ref="LIB75:LID75"/>
    <mergeCell ref="LIS75:LIU75"/>
    <mergeCell ref="LJJ75:LJL75"/>
    <mergeCell ref="LDM75:LDO75"/>
    <mergeCell ref="LED75:LEF75"/>
    <mergeCell ref="LEU75:LEW75"/>
    <mergeCell ref="LFL75:LFN75"/>
    <mergeCell ref="LGC75:LGE75"/>
    <mergeCell ref="LAF75:LAH75"/>
    <mergeCell ref="LAW75:LAY75"/>
    <mergeCell ref="LBN75:LBP75"/>
    <mergeCell ref="LCE75:LCG75"/>
    <mergeCell ref="LCV75:LCX75"/>
    <mergeCell ref="LXC75:LXE75"/>
    <mergeCell ref="LXT75:LXV75"/>
    <mergeCell ref="LYK75:LYM75"/>
    <mergeCell ref="LZB75:LZD75"/>
    <mergeCell ref="LZS75:LZU75"/>
    <mergeCell ref="LTV75:LTX75"/>
    <mergeCell ref="LUM75:LUO75"/>
    <mergeCell ref="LVD75:LVF75"/>
    <mergeCell ref="LVU75:LVW75"/>
    <mergeCell ref="LWL75:LWN75"/>
    <mergeCell ref="LQO75:LQQ75"/>
    <mergeCell ref="LRF75:LRH75"/>
    <mergeCell ref="LRW75:LRY75"/>
    <mergeCell ref="LSN75:LSP75"/>
    <mergeCell ref="LTE75:LTG75"/>
    <mergeCell ref="LNH75:LNJ75"/>
    <mergeCell ref="LNY75:LOA75"/>
    <mergeCell ref="LOP75:LOR75"/>
    <mergeCell ref="LPG75:LPI75"/>
    <mergeCell ref="LPX75:LPZ75"/>
    <mergeCell ref="MKE75:MKG75"/>
    <mergeCell ref="MKV75:MKX75"/>
    <mergeCell ref="MLM75:MLO75"/>
    <mergeCell ref="MMD75:MMF75"/>
    <mergeCell ref="MMU75:MMW75"/>
    <mergeCell ref="MGX75:MGZ75"/>
    <mergeCell ref="MHO75:MHQ75"/>
    <mergeCell ref="MIF75:MIH75"/>
    <mergeCell ref="MIW75:MIY75"/>
    <mergeCell ref="MJN75:MJP75"/>
    <mergeCell ref="MDQ75:MDS75"/>
    <mergeCell ref="MEH75:MEJ75"/>
    <mergeCell ref="MEY75:MFA75"/>
    <mergeCell ref="MFP75:MFR75"/>
    <mergeCell ref="MGG75:MGI75"/>
    <mergeCell ref="MAJ75:MAL75"/>
    <mergeCell ref="MBA75:MBC75"/>
    <mergeCell ref="MBR75:MBT75"/>
    <mergeCell ref="MCI75:MCK75"/>
    <mergeCell ref="MCZ75:MDB75"/>
    <mergeCell ref="MXG75:MXI75"/>
    <mergeCell ref="MXX75:MXZ75"/>
    <mergeCell ref="MYO75:MYQ75"/>
    <mergeCell ref="MZF75:MZH75"/>
    <mergeCell ref="MZW75:MZY75"/>
    <mergeCell ref="MTZ75:MUB75"/>
    <mergeCell ref="MUQ75:MUS75"/>
    <mergeCell ref="MVH75:MVJ75"/>
    <mergeCell ref="MVY75:MWA75"/>
    <mergeCell ref="MWP75:MWR75"/>
    <mergeCell ref="MQS75:MQU75"/>
    <mergeCell ref="MRJ75:MRL75"/>
    <mergeCell ref="MSA75:MSC75"/>
    <mergeCell ref="MSR75:MST75"/>
    <mergeCell ref="MTI75:MTK75"/>
    <mergeCell ref="MNL75:MNN75"/>
    <mergeCell ref="MOC75:MOE75"/>
    <mergeCell ref="MOT75:MOV75"/>
    <mergeCell ref="MPK75:MPM75"/>
    <mergeCell ref="MQB75:MQD75"/>
    <mergeCell ref="NKI75:NKK75"/>
    <mergeCell ref="NKZ75:NLB75"/>
    <mergeCell ref="NLQ75:NLS75"/>
    <mergeCell ref="NMH75:NMJ75"/>
    <mergeCell ref="NMY75:NNA75"/>
    <mergeCell ref="NHB75:NHD75"/>
    <mergeCell ref="NHS75:NHU75"/>
    <mergeCell ref="NIJ75:NIL75"/>
    <mergeCell ref="NJA75:NJC75"/>
    <mergeCell ref="NJR75:NJT75"/>
    <mergeCell ref="NDU75:NDW75"/>
    <mergeCell ref="NEL75:NEN75"/>
    <mergeCell ref="NFC75:NFE75"/>
    <mergeCell ref="NFT75:NFV75"/>
    <mergeCell ref="NGK75:NGM75"/>
    <mergeCell ref="NAN75:NAP75"/>
    <mergeCell ref="NBE75:NBG75"/>
    <mergeCell ref="NBV75:NBX75"/>
    <mergeCell ref="NCM75:NCO75"/>
    <mergeCell ref="NDD75:NDF75"/>
    <mergeCell ref="NXK75:NXM75"/>
    <mergeCell ref="NYB75:NYD75"/>
    <mergeCell ref="NYS75:NYU75"/>
    <mergeCell ref="NZJ75:NZL75"/>
    <mergeCell ref="OAA75:OAC75"/>
    <mergeCell ref="NUD75:NUF75"/>
    <mergeCell ref="NUU75:NUW75"/>
    <mergeCell ref="NVL75:NVN75"/>
    <mergeCell ref="NWC75:NWE75"/>
    <mergeCell ref="NWT75:NWV75"/>
    <mergeCell ref="NQW75:NQY75"/>
    <mergeCell ref="NRN75:NRP75"/>
    <mergeCell ref="NSE75:NSG75"/>
    <mergeCell ref="NSV75:NSX75"/>
    <mergeCell ref="NTM75:NTO75"/>
    <mergeCell ref="NNP75:NNR75"/>
    <mergeCell ref="NOG75:NOI75"/>
    <mergeCell ref="NOX75:NOZ75"/>
    <mergeCell ref="NPO75:NPQ75"/>
    <mergeCell ref="NQF75:NQH75"/>
    <mergeCell ref="OKM75:OKO75"/>
    <mergeCell ref="OLD75:OLF75"/>
    <mergeCell ref="OLU75:OLW75"/>
    <mergeCell ref="OML75:OMN75"/>
    <mergeCell ref="ONC75:ONE75"/>
    <mergeCell ref="OHF75:OHH75"/>
    <mergeCell ref="OHW75:OHY75"/>
    <mergeCell ref="OIN75:OIP75"/>
    <mergeCell ref="OJE75:OJG75"/>
    <mergeCell ref="OJV75:OJX75"/>
    <mergeCell ref="ODY75:OEA75"/>
    <mergeCell ref="OEP75:OER75"/>
    <mergeCell ref="OFG75:OFI75"/>
    <mergeCell ref="OFX75:OFZ75"/>
    <mergeCell ref="OGO75:OGQ75"/>
    <mergeCell ref="OAR75:OAT75"/>
    <mergeCell ref="OBI75:OBK75"/>
    <mergeCell ref="OBZ75:OCB75"/>
    <mergeCell ref="OCQ75:OCS75"/>
    <mergeCell ref="ODH75:ODJ75"/>
    <mergeCell ref="OXO75:OXQ75"/>
    <mergeCell ref="OYF75:OYH75"/>
    <mergeCell ref="OYW75:OYY75"/>
    <mergeCell ref="OZN75:OZP75"/>
    <mergeCell ref="PAE75:PAG75"/>
    <mergeCell ref="OUH75:OUJ75"/>
    <mergeCell ref="OUY75:OVA75"/>
    <mergeCell ref="OVP75:OVR75"/>
    <mergeCell ref="OWG75:OWI75"/>
    <mergeCell ref="OWX75:OWZ75"/>
    <mergeCell ref="ORA75:ORC75"/>
    <mergeCell ref="ORR75:ORT75"/>
    <mergeCell ref="OSI75:OSK75"/>
    <mergeCell ref="OSZ75:OTB75"/>
    <mergeCell ref="OTQ75:OTS75"/>
    <mergeCell ref="ONT75:ONV75"/>
    <mergeCell ref="OOK75:OOM75"/>
    <mergeCell ref="OPB75:OPD75"/>
    <mergeCell ref="OPS75:OPU75"/>
    <mergeCell ref="OQJ75:OQL75"/>
    <mergeCell ref="PKQ75:PKS75"/>
    <mergeCell ref="PLH75:PLJ75"/>
    <mergeCell ref="PLY75:PMA75"/>
    <mergeCell ref="PMP75:PMR75"/>
    <mergeCell ref="PNG75:PNI75"/>
    <mergeCell ref="PHJ75:PHL75"/>
    <mergeCell ref="PIA75:PIC75"/>
    <mergeCell ref="PIR75:PIT75"/>
    <mergeCell ref="PJI75:PJK75"/>
    <mergeCell ref="PJZ75:PKB75"/>
    <mergeCell ref="PEC75:PEE75"/>
    <mergeCell ref="PET75:PEV75"/>
    <mergeCell ref="PFK75:PFM75"/>
    <mergeCell ref="PGB75:PGD75"/>
    <mergeCell ref="PGS75:PGU75"/>
    <mergeCell ref="PAV75:PAX75"/>
    <mergeCell ref="PBM75:PBO75"/>
    <mergeCell ref="PCD75:PCF75"/>
    <mergeCell ref="PCU75:PCW75"/>
    <mergeCell ref="PDL75:PDN75"/>
    <mergeCell ref="PXS75:PXU75"/>
    <mergeCell ref="PYJ75:PYL75"/>
    <mergeCell ref="PZA75:PZC75"/>
    <mergeCell ref="PZR75:PZT75"/>
    <mergeCell ref="QAI75:QAK75"/>
    <mergeCell ref="PUL75:PUN75"/>
    <mergeCell ref="PVC75:PVE75"/>
    <mergeCell ref="PVT75:PVV75"/>
    <mergeCell ref="PWK75:PWM75"/>
    <mergeCell ref="PXB75:PXD75"/>
    <mergeCell ref="PRE75:PRG75"/>
    <mergeCell ref="PRV75:PRX75"/>
    <mergeCell ref="PSM75:PSO75"/>
    <mergeCell ref="PTD75:PTF75"/>
    <mergeCell ref="PTU75:PTW75"/>
    <mergeCell ref="PNX75:PNZ75"/>
    <mergeCell ref="POO75:POQ75"/>
    <mergeCell ref="PPF75:PPH75"/>
    <mergeCell ref="PPW75:PPY75"/>
    <mergeCell ref="PQN75:PQP75"/>
    <mergeCell ref="QKU75:QKW75"/>
    <mergeCell ref="QLL75:QLN75"/>
    <mergeCell ref="QMC75:QME75"/>
    <mergeCell ref="QMT75:QMV75"/>
    <mergeCell ref="QNK75:QNM75"/>
    <mergeCell ref="QHN75:QHP75"/>
    <mergeCell ref="QIE75:QIG75"/>
    <mergeCell ref="QIV75:QIX75"/>
    <mergeCell ref="QJM75:QJO75"/>
    <mergeCell ref="QKD75:QKF75"/>
    <mergeCell ref="QEG75:QEI75"/>
    <mergeCell ref="QEX75:QEZ75"/>
    <mergeCell ref="QFO75:QFQ75"/>
    <mergeCell ref="QGF75:QGH75"/>
    <mergeCell ref="QGW75:QGY75"/>
    <mergeCell ref="QAZ75:QBB75"/>
    <mergeCell ref="QBQ75:QBS75"/>
    <mergeCell ref="QCH75:QCJ75"/>
    <mergeCell ref="QCY75:QDA75"/>
    <mergeCell ref="QDP75:QDR75"/>
    <mergeCell ref="QXW75:QXY75"/>
    <mergeCell ref="QYN75:QYP75"/>
    <mergeCell ref="QZE75:QZG75"/>
    <mergeCell ref="QZV75:QZX75"/>
    <mergeCell ref="RAM75:RAO75"/>
    <mergeCell ref="QUP75:QUR75"/>
    <mergeCell ref="QVG75:QVI75"/>
    <mergeCell ref="QVX75:QVZ75"/>
    <mergeCell ref="QWO75:QWQ75"/>
    <mergeCell ref="QXF75:QXH75"/>
    <mergeCell ref="QRI75:QRK75"/>
    <mergeCell ref="QRZ75:QSB75"/>
    <mergeCell ref="QSQ75:QSS75"/>
    <mergeCell ref="QTH75:QTJ75"/>
    <mergeCell ref="QTY75:QUA75"/>
    <mergeCell ref="QOB75:QOD75"/>
    <mergeCell ref="QOS75:QOU75"/>
    <mergeCell ref="QPJ75:QPL75"/>
    <mergeCell ref="QQA75:QQC75"/>
    <mergeCell ref="QQR75:QQT75"/>
    <mergeCell ref="RKY75:RLA75"/>
    <mergeCell ref="RLP75:RLR75"/>
    <mergeCell ref="RMG75:RMI75"/>
    <mergeCell ref="RMX75:RMZ75"/>
    <mergeCell ref="RNO75:RNQ75"/>
    <mergeCell ref="RHR75:RHT75"/>
    <mergeCell ref="RII75:RIK75"/>
    <mergeCell ref="RIZ75:RJB75"/>
    <mergeCell ref="RJQ75:RJS75"/>
    <mergeCell ref="RKH75:RKJ75"/>
    <mergeCell ref="REK75:REM75"/>
    <mergeCell ref="RFB75:RFD75"/>
    <mergeCell ref="RFS75:RFU75"/>
    <mergeCell ref="RGJ75:RGL75"/>
    <mergeCell ref="RHA75:RHC75"/>
    <mergeCell ref="RBD75:RBF75"/>
    <mergeCell ref="RBU75:RBW75"/>
    <mergeCell ref="RCL75:RCN75"/>
    <mergeCell ref="RDC75:RDE75"/>
    <mergeCell ref="RDT75:RDV75"/>
    <mergeCell ref="RYA75:RYC75"/>
    <mergeCell ref="RYR75:RYT75"/>
    <mergeCell ref="RZI75:RZK75"/>
    <mergeCell ref="RZZ75:SAB75"/>
    <mergeCell ref="SAQ75:SAS75"/>
    <mergeCell ref="RUT75:RUV75"/>
    <mergeCell ref="RVK75:RVM75"/>
    <mergeCell ref="RWB75:RWD75"/>
    <mergeCell ref="RWS75:RWU75"/>
    <mergeCell ref="RXJ75:RXL75"/>
    <mergeCell ref="RRM75:RRO75"/>
    <mergeCell ref="RSD75:RSF75"/>
    <mergeCell ref="RSU75:RSW75"/>
    <mergeCell ref="RTL75:RTN75"/>
    <mergeCell ref="RUC75:RUE75"/>
    <mergeCell ref="ROF75:ROH75"/>
    <mergeCell ref="ROW75:ROY75"/>
    <mergeCell ref="RPN75:RPP75"/>
    <mergeCell ref="RQE75:RQG75"/>
    <mergeCell ref="RQV75:RQX75"/>
    <mergeCell ref="SLC75:SLE75"/>
    <mergeCell ref="SLT75:SLV75"/>
    <mergeCell ref="SMK75:SMM75"/>
    <mergeCell ref="SNB75:SND75"/>
    <mergeCell ref="SNS75:SNU75"/>
    <mergeCell ref="SHV75:SHX75"/>
    <mergeCell ref="SIM75:SIO75"/>
    <mergeCell ref="SJD75:SJF75"/>
    <mergeCell ref="SJU75:SJW75"/>
    <mergeCell ref="SKL75:SKN75"/>
    <mergeCell ref="SEO75:SEQ75"/>
    <mergeCell ref="SFF75:SFH75"/>
    <mergeCell ref="SFW75:SFY75"/>
    <mergeCell ref="SGN75:SGP75"/>
    <mergeCell ref="SHE75:SHG75"/>
    <mergeCell ref="SBH75:SBJ75"/>
    <mergeCell ref="SBY75:SCA75"/>
    <mergeCell ref="SCP75:SCR75"/>
    <mergeCell ref="SDG75:SDI75"/>
    <mergeCell ref="SDX75:SDZ75"/>
    <mergeCell ref="SYE75:SYG75"/>
    <mergeCell ref="SYV75:SYX75"/>
    <mergeCell ref="SZM75:SZO75"/>
    <mergeCell ref="TAD75:TAF75"/>
    <mergeCell ref="TAU75:TAW75"/>
    <mergeCell ref="SUX75:SUZ75"/>
    <mergeCell ref="SVO75:SVQ75"/>
    <mergeCell ref="SWF75:SWH75"/>
    <mergeCell ref="SWW75:SWY75"/>
    <mergeCell ref="SXN75:SXP75"/>
    <mergeCell ref="SRQ75:SRS75"/>
    <mergeCell ref="SSH75:SSJ75"/>
    <mergeCell ref="SSY75:STA75"/>
    <mergeCell ref="STP75:STR75"/>
    <mergeCell ref="SUG75:SUI75"/>
    <mergeCell ref="SOJ75:SOL75"/>
    <mergeCell ref="SPA75:SPC75"/>
    <mergeCell ref="SPR75:SPT75"/>
    <mergeCell ref="SQI75:SQK75"/>
    <mergeCell ref="SQZ75:SRB75"/>
    <mergeCell ref="TLG75:TLI75"/>
    <mergeCell ref="TLX75:TLZ75"/>
    <mergeCell ref="TMO75:TMQ75"/>
    <mergeCell ref="TNF75:TNH75"/>
    <mergeCell ref="TNW75:TNY75"/>
    <mergeCell ref="THZ75:TIB75"/>
    <mergeCell ref="TIQ75:TIS75"/>
    <mergeCell ref="TJH75:TJJ75"/>
    <mergeCell ref="TJY75:TKA75"/>
    <mergeCell ref="TKP75:TKR75"/>
    <mergeCell ref="TES75:TEU75"/>
    <mergeCell ref="TFJ75:TFL75"/>
    <mergeCell ref="TGA75:TGC75"/>
    <mergeCell ref="TGR75:TGT75"/>
    <mergeCell ref="THI75:THK75"/>
    <mergeCell ref="TBL75:TBN75"/>
    <mergeCell ref="TCC75:TCE75"/>
    <mergeCell ref="TCT75:TCV75"/>
    <mergeCell ref="TDK75:TDM75"/>
    <mergeCell ref="TEB75:TED75"/>
    <mergeCell ref="TYI75:TYK75"/>
    <mergeCell ref="TYZ75:TZB75"/>
    <mergeCell ref="TZQ75:TZS75"/>
    <mergeCell ref="UAH75:UAJ75"/>
    <mergeCell ref="UAY75:UBA75"/>
    <mergeCell ref="TVB75:TVD75"/>
    <mergeCell ref="TVS75:TVU75"/>
    <mergeCell ref="TWJ75:TWL75"/>
    <mergeCell ref="TXA75:TXC75"/>
    <mergeCell ref="TXR75:TXT75"/>
    <mergeCell ref="TRU75:TRW75"/>
    <mergeCell ref="TSL75:TSN75"/>
    <mergeCell ref="TTC75:TTE75"/>
    <mergeCell ref="TTT75:TTV75"/>
    <mergeCell ref="TUK75:TUM75"/>
    <mergeCell ref="TON75:TOP75"/>
    <mergeCell ref="TPE75:TPG75"/>
    <mergeCell ref="TPV75:TPX75"/>
    <mergeCell ref="TQM75:TQO75"/>
    <mergeCell ref="TRD75:TRF75"/>
    <mergeCell ref="ULK75:ULM75"/>
    <mergeCell ref="UMB75:UMD75"/>
    <mergeCell ref="UMS75:UMU75"/>
    <mergeCell ref="UNJ75:UNL75"/>
    <mergeCell ref="UOA75:UOC75"/>
    <mergeCell ref="UID75:UIF75"/>
    <mergeCell ref="UIU75:UIW75"/>
    <mergeCell ref="UJL75:UJN75"/>
    <mergeCell ref="UKC75:UKE75"/>
    <mergeCell ref="UKT75:UKV75"/>
    <mergeCell ref="UEW75:UEY75"/>
    <mergeCell ref="UFN75:UFP75"/>
    <mergeCell ref="UGE75:UGG75"/>
    <mergeCell ref="UGV75:UGX75"/>
    <mergeCell ref="UHM75:UHO75"/>
    <mergeCell ref="UBP75:UBR75"/>
    <mergeCell ref="UCG75:UCI75"/>
    <mergeCell ref="UCX75:UCZ75"/>
    <mergeCell ref="UDO75:UDQ75"/>
    <mergeCell ref="UEF75:UEH75"/>
    <mergeCell ref="UYM75:UYO75"/>
    <mergeCell ref="UZD75:UZF75"/>
    <mergeCell ref="UZU75:UZW75"/>
    <mergeCell ref="VAL75:VAN75"/>
    <mergeCell ref="VBC75:VBE75"/>
    <mergeCell ref="UVF75:UVH75"/>
    <mergeCell ref="UVW75:UVY75"/>
    <mergeCell ref="UWN75:UWP75"/>
    <mergeCell ref="UXE75:UXG75"/>
    <mergeCell ref="UXV75:UXX75"/>
    <mergeCell ref="URY75:USA75"/>
    <mergeCell ref="USP75:USR75"/>
    <mergeCell ref="UTG75:UTI75"/>
    <mergeCell ref="UTX75:UTZ75"/>
    <mergeCell ref="UUO75:UUQ75"/>
    <mergeCell ref="UOR75:UOT75"/>
    <mergeCell ref="UPI75:UPK75"/>
    <mergeCell ref="UPZ75:UQB75"/>
    <mergeCell ref="UQQ75:UQS75"/>
    <mergeCell ref="URH75:URJ75"/>
    <mergeCell ref="VLO75:VLQ75"/>
    <mergeCell ref="VMF75:VMH75"/>
    <mergeCell ref="VMW75:VMY75"/>
    <mergeCell ref="VNN75:VNP75"/>
    <mergeCell ref="VOE75:VOG75"/>
    <mergeCell ref="VIH75:VIJ75"/>
    <mergeCell ref="VIY75:VJA75"/>
    <mergeCell ref="VJP75:VJR75"/>
    <mergeCell ref="VKG75:VKI75"/>
    <mergeCell ref="VKX75:VKZ75"/>
    <mergeCell ref="VFA75:VFC75"/>
    <mergeCell ref="VFR75:VFT75"/>
    <mergeCell ref="VGI75:VGK75"/>
    <mergeCell ref="VGZ75:VHB75"/>
    <mergeCell ref="VHQ75:VHS75"/>
    <mergeCell ref="VBT75:VBV75"/>
    <mergeCell ref="VCK75:VCM75"/>
    <mergeCell ref="VDB75:VDD75"/>
    <mergeCell ref="VDS75:VDU75"/>
    <mergeCell ref="VEJ75:VEL75"/>
    <mergeCell ref="VYQ75:VYS75"/>
    <mergeCell ref="VZH75:VZJ75"/>
    <mergeCell ref="VZY75:WAA75"/>
    <mergeCell ref="WAP75:WAR75"/>
    <mergeCell ref="WBG75:WBI75"/>
    <mergeCell ref="VVJ75:VVL75"/>
    <mergeCell ref="VWA75:VWC75"/>
    <mergeCell ref="VWR75:VWT75"/>
    <mergeCell ref="VXI75:VXK75"/>
    <mergeCell ref="VXZ75:VYB75"/>
    <mergeCell ref="VSC75:VSE75"/>
    <mergeCell ref="VST75:VSV75"/>
    <mergeCell ref="VTK75:VTM75"/>
    <mergeCell ref="VUB75:VUD75"/>
    <mergeCell ref="VUS75:VUU75"/>
    <mergeCell ref="VOV75:VOX75"/>
    <mergeCell ref="VPM75:VPO75"/>
    <mergeCell ref="VQD75:VQF75"/>
    <mergeCell ref="VQU75:VQW75"/>
    <mergeCell ref="VRL75:VRN75"/>
    <mergeCell ref="WNA75:WNC75"/>
    <mergeCell ref="WNR75:WNT75"/>
    <mergeCell ref="WOI75:WOK75"/>
    <mergeCell ref="WIL75:WIN75"/>
    <mergeCell ref="WJC75:WJE75"/>
    <mergeCell ref="WJT75:WJV75"/>
    <mergeCell ref="WKK75:WKM75"/>
    <mergeCell ref="WLB75:WLD75"/>
    <mergeCell ref="WFE75:WFG75"/>
    <mergeCell ref="WFV75:WFX75"/>
    <mergeCell ref="WGM75:WGO75"/>
    <mergeCell ref="WHD75:WHF75"/>
    <mergeCell ref="WHU75:WHW75"/>
    <mergeCell ref="WBX75:WBZ75"/>
    <mergeCell ref="WCO75:WCQ75"/>
    <mergeCell ref="WDF75:WDH75"/>
    <mergeCell ref="WDW75:WDY75"/>
    <mergeCell ref="WEN75:WEP75"/>
    <mergeCell ref="A77:C77"/>
    <mergeCell ref="R77:T77"/>
    <mergeCell ref="AI77:AK77"/>
    <mergeCell ref="AZ77:BB77"/>
    <mergeCell ref="BQ77:BS77"/>
    <mergeCell ref="XCB75:XCD75"/>
    <mergeCell ref="XCS75:XCU75"/>
    <mergeCell ref="XDJ75:XDL75"/>
    <mergeCell ref="XEA75:XEC75"/>
    <mergeCell ref="XER75:XET75"/>
    <mergeCell ref="WYU75:WYW75"/>
    <mergeCell ref="WZL75:WZN75"/>
    <mergeCell ref="XAC75:XAE75"/>
    <mergeCell ref="XAT75:XAV75"/>
    <mergeCell ref="XBK75:XBM75"/>
    <mergeCell ref="WVN75:WVP75"/>
    <mergeCell ref="WWE75:WWG75"/>
    <mergeCell ref="WWV75:WWX75"/>
    <mergeCell ref="WXM75:WXO75"/>
    <mergeCell ref="WYD75:WYF75"/>
    <mergeCell ref="WSG75:WSI75"/>
    <mergeCell ref="WSX75:WSZ75"/>
    <mergeCell ref="WTO75:WTQ75"/>
    <mergeCell ref="WUF75:WUH75"/>
    <mergeCell ref="WUW75:WUY75"/>
    <mergeCell ref="WOZ75:WPB75"/>
    <mergeCell ref="WPQ75:WPS75"/>
    <mergeCell ref="WQH75:WQJ75"/>
    <mergeCell ref="WQY75:WRA75"/>
    <mergeCell ref="WRP75:WRR75"/>
    <mergeCell ref="WLS75:WLU75"/>
    <mergeCell ref="WMJ75:WML75"/>
    <mergeCell ref="MC77:ME77"/>
    <mergeCell ref="MT77:MV77"/>
    <mergeCell ref="NK77:NM77"/>
    <mergeCell ref="OB77:OD77"/>
    <mergeCell ref="OS77:OU77"/>
    <mergeCell ref="IV77:IX77"/>
    <mergeCell ref="JM77:JO77"/>
    <mergeCell ref="KD77:KF77"/>
    <mergeCell ref="KU77:KW77"/>
    <mergeCell ref="LL77:LN77"/>
    <mergeCell ref="FO77:FQ77"/>
    <mergeCell ref="GF77:GH77"/>
    <mergeCell ref="GW77:GY77"/>
    <mergeCell ref="HN77:HP77"/>
    <mergeCell ref="IE77:IG77"/>
    <mergeCell ref="CH77:CJ77"/>
    <mergeCell ref="CY77:DA77"/>
    <mergeCell ref="DP77:DR77"/>
    <mergeCell ref="EG77:EI77"/>
    <mergeCell ref="EX77:EZ77"/>
    <mergeCell ref="ZE77:ZG77"/>
    <mergeCell ref="ZV77:ZX77"/>
    <mergeCell ref="AAM77:AAO77"/>
    <mergeCell ref="ABD77:ABF77"/>
    <mergeCell ref="ABU77:ABW77"/>
    <mergeCell ref="VX77:VZ77"/>
    <mergeCell ref="WO77:WQ77"/>
    <mergeCell ref="XF77:XH77"/>
    <mergeCell ref="XW77:XY77"/>
    <mergeCell ref="YN77:YP77"/>
    <mergeCell ref="SQ77:SS77"/>
    <mergeCell ref="TH77:TJ77"/>
    <mergeCell ref="TY77:UA77"/>
    <mergeCell ref="UP77:UR77"/>
    <mergeCell ref="VG77:VI77"/>
    <mergeCell ref="PJ77:PL77"/>
    <mergeCell ref="QA77:QC77"/>
    <mergeCell ref="QR77:QT77"/>
    <mergeCell ref="RI77:RK77"/>
    <mergeCell ref="RZ77:SB77"/>
    <mergeCell ref="AMG77:AMI77"/>
    <mergeCell ref="AMX77:AMZ77"/>
    <mergeCell ref="ANO77:ANQ77"/>
    <mergeCell ref="AOF77:AOH77"/>
    <mergeCell ref="AOW77:AOY77"/>
    <mergeCell ref="AIZ77:AJB77"/>
    <mergeCell ref="AJQ77:AJS77"/>
    <mergeCell ref="AKH77:AKJ77"/>
    <mergeCell ref="AKY77:ALA77"/>
    <mergeCell ref="ALP77:ALR77"/>
    <mergeCell ref="AFS77:AFU77"/>
    <mergeCell ref="AGJ77:AGL77"/>
    <mergeCell ref="AHA77:AHC77"/>
    <mergeCell ref="AHR77:AHT77"/>
    <mergeCell ref="AII77:AIK77"/>
    <mergeCell ref="ACL77:ACN77"/>
    <mergeCell ref="ADC77:ADE77"/>
    <mergeCell ref="ADT77:ADV77"/>
    <mergeCell ref="AEK77:AEM77"/>
    <mergeCell ref="AFB77:AFD77"/>
    <mergeCell ref="AZI77:AZK77"/>
    <mergeCell ref="AZZ77:BAB77"/>
    <mergeCell ref="BAQ77:BAS77"/>
    <mergeCell ref="BBH77:BBJ77"/>
    <mergeCell ref="BBY77:BCA77"/>
    <mergeCell ref="AWB77:AWD77"/>
    <mergeCell ref="AWS77:AWU77"/>
    <mergeCell ref="AXJ77:AXL77"/>
    <mergeCell ref="AYA77:AYC77"/>
    <mergeCell ref="AYR77:AYT77"/>
    <mergeCell ref="ASU77:ASW77"/>
    <mergeCell ref="ATL77:ATN77"/>
    <mergeCell ref="AUC77:AUE77"/>
    <mergeCell ref="AUT77:AUV77"/>
    <mergeCell ref="AVK77:AVM77"/>
    <mergeCell ref="APN77:APP77"/>
    <mergeCell ref="AQE77:AQG77"/>
    <mergeCell ref="AQV77:AQX77"/>
    <mergeCell ref="ARM77:ARO77"/>
    <mergeCell ref="ASD77:ASF77"/>
    <mergeCell ref="BMK77:BMM77"/>
    <mergeCell ref="BNB77:BND77"/>
    <mergeCell ref="BNS77:BNU77"/>
    <mergeCell ref="BOJ77:BOL77"/>
    <mergeCell ref="BPA77:BPC77"/>
    <mergeCell ref="BJD77:BJF77"/>
    <mergeCell ref="BJU77:BJW77"/>
    <mergeCell ref="BKL77:BKN77"/>
    <mergeCell ref="BLC77:BLE77"/>
    <mergeCell ref="BLT77:BLV77"/>
    <mergeCell ref="BFW77:BFY77"/>
    <mergeCell ref="BGN77:BGP77"/>
    <mergeCell ref="BHE77:BHG77"/>
    <mergeCell ref="BHV77:BHX77"/>
    <mergeCell ref="BIM77:BIO77"/>
    <mergeCell ref="BCP77:BCR77"/>
    <mergeCell ref="BDG77:BDI77"/>
    <mergeCell ref="BDX77:BDZ77"/>
    <mergeCell ref="BEO77:BEQ77"/>
    <mergeCell ref="BFF77:BFH77"/>
    <mergeCell ref="BZM77:BZO77"/>
    <mergeCell ref="CAD77:CAF77"/>
    <mergeCell ref="CAU77:CAW77"/>
    <mergeCell ref="CBL77:CBN77"/>
    <mergeCell ref="CCC77:CCE77"/>
    <mergeCell ref="BWF77:BWH77"/>
    <mergeCell ref="BWW77:BWY77"/>
    <mergeCell ref="BXN77:BXP77"/>
    <mergeCell ref="BYE77:BYG77"/>
    <mergeCell ref="BYV77:BYX77"/>
    <mergeCell ref="BSY77:BTA77"/>
    <mergeCell ref="BTP77:BTR77"/>
    <mergeCell ref="BUG77:BUI77"/>
    <mergeCell ref="BUX77:BUZ77"/>
    <mergeCell ref="BVO77:BVQ77"/>
    <mergeCell ref="BPR77:BPT77"/>
    <mergeCell ref="BQI77:BQK77"/>
    <mergeCell ref="BQZ77:BRB77"/>
    <mergeCell ref="BRQ77:BRS77"/>
    <mergeCell ref="BSH77:BSJ77"/>
    <mergeCell ref="CMO77:CMQ77"/>
    <mergeCell ref="CNF77:CNH77"/>
    <mergeCell ref="CNW77:CNY77"/>
    <mergeCell ref="CON77:COP77"/>
    <mergeCell ref="CPE77:CPG77"/>
    <mergeCell ref="CJH77:CJJ77"/>
    <mergeCell ref="CJY77:CKA77"/>
    <mergeCell ref="CKP77:CKR77"/>
    <mergeCell ref="CLG77:CLI77"/>
    <mergeCell ref="CLX77:CLZ77"/>
    <mergeCell ref="CGA77:CGC77"/>
    <mergeCell ref="CGR77:CGT77"/>
    <mergeCell ref="CHI77:CHK77"/>
    <mergeCell ref="CHZ77:CIB77"/>
    <mergeCell ref="CIQ77:CIS77"/>
    <mergeCell ref="CCT77:CCV77"/>
    <mergeCell ref="CDK77:CDM77"/>
    <mergeCell ref="CEB77:CED77"/>
    <mergeCell ref="CES77:CEU77"/>
    <mergeCell ref="CFJ77:CFL77"/>
    <mergeCell ref="CZQ77:CZS77"/>
    <mergeCell ref="DAH77:DAJ77"/>
    <mergeCell ref="DAY77:DBA77"/>
    <mergeCell ref="DBP77:DBR77"/>
    <mergeCell ref="DCG77:DCI77"/>
    <mergeCell ref="CWJ77:CWL77"/>
    <mergeCell ref="CXA77:CXC77"/>
    <mergeCell ref="CXR77:CXT77"/>
    <mergeCell ref="CYI77:CYK77"/>
    <mergeCell ref="CYZ77:CZB77"/>
    <mergeCell ref="CTC77:CTE77"/>
    <mergeCell ref="CTT77:CTV77"/>
    <mergeCell ref="CUK77:CUM77"/>
    <mergeCell ref="CVB77:CVD77"/>
    <mergeCell ref="CVS77:CVU77"/>
    <mergeCell ref="CPV77:CPX77"/>
    <mergeCell ref="CQM77:CQO77"/>
    <mergeCell ref="CRD77:CRF77"/>
    <mergeCell ref="CRU77:CRW77"/>
    <mergeCell ref="CSL77:CSN77"/>
    <mergeCell ref="DMS77:DMU77"/>
    <mergeCell ref="DNJ77:DNL77"/>
    <mergeCell ref="DOA77:DOC77"/>
    <mergeCell ref="DOR77:DOT77"/>
    <mergeCell ref="DPI77:DPK77"/>
    <mergeCell ref="DJL77:DJN77"/>
    <mergeCell ref="DKC77:DKE77"/>
    <mergeCell ref="DKT77:DKV77"/>
    <mergeCell ref="DLK77:DLM77"/>
    <mergeCell ref="DMB77:DMD77"/>
    <mergeCell ref="DGE77:DGG77"/>
    <mergeCell ref="DGV77:DGX77"/>
    <mergeCell ref="DHM77:DHO77"/>
    <mergeCell ref="DID77:DIF77"/>
    <mergeCell ref="DIU77:DIW77"/>
    <mergeCell ref="DCX77:DCZ77"/>
    <mergeCell ref="DDO77:DDQ77"/>
    <mergeCell ref="DEF77:DEH77"/>
    <mergeCell ref="DEW77:DEY77"/>
    <mergeCell ref="DFN77:DFP77"/>
    <mergeCell ref="DZU77:DZW77"/>
    <mergeCell ref="EAL77:EAN77"/>
    <mergeCell ref="EBC77:EBE77"/>
    <mergeCell ref="EBT77:EBV77"/>
    <mergeCell ref="ECK77:ECM77"/>
    <mergeCell ref="DWN77:DWP77"/>
    <mergeCell ref="DXE77:DXG77"/>
    <mergeCell ref="DXV77:DXX77"/>
    <mergeCell ref="DYM77:DYO77"/>
    <mergeCell ref="DZD77:DZF77"/>
    <mergeCell ref="DTG77:DTI77"/>
    <mergeCell ref="DTX77:DTZ77"/>
    <mergeCell ref="DUO77:DUQ77"/>
    <mergeCell ref="DVF77:DVH77"/>
    <mergeCell ref="DVW77:DVY77"/>
    <mergeCell ref="DPZ77:DQB77"/>
    <mergeCell ref="DQQ77:DQS77"/>
    <mergeCell ref="DRH77:DRJ77"/>
    <mergeCell ref="DRY77:DSA77"/>
    <mergeCell ref="DSP77:DSR77"/>
    <mergeCell ref="EMW77:EMY77"/>
    <mergeCell ref="ENN77:ENP77"/>
    <mergeCell ref="EOE77:EOG77"/>
    <mergeCell ref="EOV77:EOX77"/>
    <mergeCell ref="EPM77:EPO77"/>
    <mergeCell ref="EJP77:EJR77"/>
    <mergeCell ref="EKG77:EKI77"/>
    <mergeCell ref="EKX77:EKZ77"/>
    <mergeCell ref="ELO77:ELQ77"/>
    <mergeCell ref="EMF77:EMH77"/>
    <mergeCell ref="EGI77:EGK77"/>
    <mergeCell ref="EGZ77:EHB77"/>
    <mergeCell ref="EHQ77:EHS77"/>
    <mergeCell ref="EIH77:EIJ77"/>
    <mergeCell ref="EIY77:EJA77"/>
    <mergeCell ref="EDB77:EDD77"/>
    <mergeCell ref="EDS77:EDU77"/>
    <mergeCell ref="EEJ77:EEL77"/>
    <mergeCell ref="EFA77:EFC77"/>
    <mergeCell ref="EFR77:EFT77"/>
    <mergeCell ref="EZY77:FAA77"/>
    <mergeCell ref="FAP77:FAR77"/>
    <mergeCell ref="FBG77:FBI77"/>
    <mergeCell ref="FBX77:FBZ77"/>
    <mergeCell ref="FCO77:FCQ77"/>
    <mergeCell ref="EWR77:EWT77"/>
    <mergeCell ref="EXI77:EXK77"/>
    <mergeCell ref="EXZ77:EYB77"/>
    <mergeCell ref="EYQ77:EYS77"/>
    <mergeCell ref="EZH77:EZJ77"/>
    <mergeCell ref="ETK77:ETM77"/>
    <mergeCell ref="EUB77:EUD77"/>
    <mergeCell ref="EUS77:EUU77"/>
    <mergeCell ref="EVJ77:EVL77"/>
    <mergeCell ref="EWA77:EWC77"/>
    <mergeCell ref="EQD77:EQF77"/>
    <mergeCell ref="EQU77:EQW77"/>
    <mergeCell ref="ERL77:ERN77"/>
    <mergeCell ref="ESC77:ESE77"/>
    <mergeCell ref="EST77:ESV77"/>
    <mergeCell ref="FNA77:FNC77"/>
    <mergeCell ref="FNR77:FNT77"/>
    <mergeCell ref="FOI77:FOK77"/>
    <mergeCell ref="FOZ77:FPB77"/>
    <mergeCell ref="FPQ77:FPS77"/>
    <mergeCell ref="FJT77:FJV77"/>
    <mergeCell ref="FKK77:FKM77"/>
    <mergeCell ref="FLB77:FLD77"/>
    <mergeCell ref="FLS77:FLU77"/>
    <mergeCell ref="FMJ77:FML77"/>
    <mergeCell ref="FGM77:FGO77"/>
    <mergeCell ref="FHD77:FHF77"/>
    <mergeCell ref="FHU77:FHW77"/>
    <mergeCell ref="FIL77:FIN77"/>
    <mergeCell ref="FJC77:FJE77"/>
    <mergeCell ref="FDF77:FDH77"/>
    <mergeCell ref="FDW77:FDY77"/>
    <mergeCell ref="FEN77:FEP77"/>
    <mergeCell ref="FFE77:FFG77"/>
    <mergeCell ref="FFV77:FFX77"/>
    <mergeCell ref="GAC77:GAE77"/>
    <mergeCell ref="GAT77:GAV77"/>
    <mergeCell ref="GBK77:GBM77"/>
    <mergeCell ref="GCB77:GCD77"/>
    <mergeCell ref="GCS77:GCU77"/>
    <mergeCell ref="FWV77:FWX77"/>
    <mergeCell ref="FXM77:FXO77"/>
    <mergeCell ref="FYD77:FYF77"/>
    <mergeCell ref="FYU77:FYW77"/>
    <mergeCell ref="FZL77:FZN77"/>
    <mergeCell ref="FTO77:FTQ77"/>
    <mergeCell ref="FUF77:FUH77"/>
    <mergeCell ref="FUW77:FUY77"/>
    <mergeCell ref="FVN77:FVP77"/>
    <mergeCell ref="FWE77:FWG77"/>
    <mergeCell ref="FQH77:FQJ77"/>
    <mergeCell ref="FQY77:FRA77"/>
    <mergeCell ref="FRP77:FRR77"/>
    <mergeCell ref="FSG77:FSI77"/>
    <mergeCell ref="FSX77:FSZ77"/>
    <mergeCell ref="GNE77:GNG77"/>
    <mergeCell ref="GNV77:GNX77"/>
    <mergeCell ref="GOM77:GOO77"/>
    <mergeCell ref="GPD77:GPF77"/>
    <mergeCell ref="GPU77:GPW77"/>
    <mergeCell ref="GJX77:GJZ77"/>
    <mergeCell ref="GKO77:GKQ77"/>
    <mergeCell ref="GLF77:GLH77"/>
    <mergeCell ref="GLW77:GLY77"/>
    <mergeCell ref="GMN77:GMP77"/>
    <mergeCell ref="GGQ77:GGS77"/>
    <mergeCell ref="GHH77:GHJ77"/>
    <mergeCell ref="GHY77:GIA77"/>
    <mergeCell ref="GIP77:GIR77"/>
    <mergeCell ref="GJG77:GJI77"/>
    <mergeCell ref="GDJ77:GDL77"/>
    <mergeCell ref="GEA77:GEC77"/>
    <mergeCell ref="GER77:GET77"/>
    <mergeCell ref="GFI77:GFK77"/>
    <mergeCell ref="GFZ77:GGB77"/>
    <mergeCell ref="HAG77:HAI77"/>
    <mergeCell ref="HAX77:HAZ77"/>
    <mergeCell ref="HBO77:HBQ77"/>
    <mergeCell ref="HCF77:HCH77"/>
    <mergeCell ref="HCW77:HCY77"/>
    <mergeCell ref="GWZ77:GXB77"/>
    <mergeCell ref="GXQ77:GXS77"/>
    <mergeCell ref="GYH77:GYJ77"/>
    <mergeCell ref="GYY77:GZA77"/>
    <mergeCell ref="GZP77:GZR77"/>
    <mergeCell ref="GTS77:GTU77"/>
    <mergeCell ref="GUJ77:GUL77"/>
    <mergeCell ref="GVA77:GVC77"/>
    <mergeCell ref="GVR77:GVT77"/>
    <mergeCell ref="GWI77:GWK77"/>
    <mergeCell ref="GQL77:GQN77"/>
    <mergeCell ref="GRC77:GRE77"/>
    <mergeCell ref="GRT77:GRV77"/>
    <mergeCell ref="GSK77:GSM77"/>
    <mergeCell ref="GTB77:GTD77"/>
    <mergeCell ref="HNI77:HNK77"/>
    <mergeCell ref="HNZ77:HOB77"/>
    <mergeCell ref="HOQ77:HOS77"/>
    <mergeCell ref="HPH77:HPJ77"/>
    <mergeCell ref="HPY77:HQA77"/>
    <mergeCell ref="HKB77:HKD77"/>
    <mergeCell ref="HKS77:HKU77"/>
    <mergeCell ref="HLJ77:HLL77"/>
    <mergeCell ref="HMA77:HMC77"/>
    <mergeCell ref="HMR77:HMT77"/>
    <mergeCell ref="HGU77:HGW77"/>
    <mergeCell ref="HHL77:HHN77"/>
    <mergeCell ref="HIC77:HIE77"/>
    <mergeCell ref="HIT77:HIV77"/>
    <mergeCell ref="HJK77:HJM77"/>
    <mergeCell ref="HDN77:HDP77"/>
    <mergeCell ref="HEE77:HEG77"/>
    <mergeCell ref="HEV77:HEX77"/>
    <mergeCell ref="HFM77:HFO77"/>
    <mergeCell ref="HGD77:HGF77"/>
    <mergeCell ref="IAK77:IAM77"/>
    <mergeCell ref="IBB77:IBD77"/>
    <mergeCell ref="IBS77:IBU77"/>
    <mergeCell ref="ICJ77:ICL77"/>
    <mergeCell ref="IDA77:IDC77"/>
    <mergeCell ref="HXD77:HXF77"/>
    <mergeCell ref="HXU77:HXW77"/>
    <mergeCell ref="HYL77:HYN77"/>
    <mergeCell ref="HZC77:HZE77"/>
    <mergeCell ref="HZT77:HZV77"/>
    <mergeCell ref="HTW77:HTY77"/>
    <mergeCell ref="HUN77:HUP77"/>
    <mergeCell ref="HVE77:HVG77"/>
    <mergeCell ref="HVV77:HVX77"/>
    <mergeCell ref="HWM77:HWO77"/>
    <mergeCell ref="HQP77:HQR77"/>
    <mergeCell ref="HRG77:HRI77"/>
    <mergeCell ref="HRX77:HRZ77"/>
    <mergeCell ref="HSO77:HSQ77"/>
    <mergeCell ref="HTF77:HTH77"/>
    <mergeCell ref="INM77:INO77"/>
    <mergeCell ref="IOD77:IOF77"/>
    <mergeCell ref="IOU77:IOW77"/>
    <mergeCell ref="IPL77:IPN77"/>
    <mergeCell ref="IQC77:IQE77"/>
    <mergeCell ref="IKF77:IKH77"/>
    <mergeCell ref="IKW77:IKY77"/>
    <mergeCell ref="ILN77:ILP77"/>
    <mergeCell ref="IME77:IMG77"/>
    <mergeCell ref="IMV77:IMX77"/>
    <mergeCell ref="IGY77:IHA77"/>
    <mergeCell ref="IHP77:IHR77"/>
    <mergeCell ref="IIG77:III77"/>
    <mergeCell ref="IIX77:IIZ77"/>
    <mergeCell ref="IJO77:IJQ77"/>
    <mergeCell ref="IDR77:IDT77"/>
    <mergeCell ref="IEI77:IEK77"/>
    <mergeCell ref="IEZ77:IFB77"/>
    <mergeCell ref="IFQ77:IFS77"/>
    <mergeCell ref="IGH77:IGJ77"/>
    <mergeCell ref="JAO77:JAQ77"/>
    <mergeCell ref="JBF77:JBH77"/>
    <mergeCell ref="JBW77:JBY77"/>
    <mergeCell ref="JCN77:JCP77"/>
    <mergeCell ref="JDE77:JDG77"/>
    <mergeCell ref="IXH77:IXJ77"/>
    <mergeCell ref="IXY77:IYA77"/>
    <mergeCell ref="IYP77:IYR77"/>
    <mergeCell ref="IZG77:IZI77"/>
    <mergeCell ref="IZX77:IZZ77"/>
    <mergeCell ref="IUA77:IUC77"/>
    <mergeCell ref="IUR77:IUT77"/>
    <mergeCell ref="IVI77:IVK77"/>
    <mergeCell ref="IVZ77:IWB77"/>
    <mergeCell ref="IWQ77:IWS77"/>
    <mergeCell ref="IQT77:IQV77"/>
    <mergeCell ref="IRK77:IRM77"/>
    <mergeCell ref="ISB77:ISD77"/>
    <mergeCell ref="ISS77:ISU77"/>
    <mergeCell ref="ITJ77:ITL77"/>
    <mergeCell ref="JNQ77:JNS77"/>
    <mergeCell ref="JOH77:JOJ77"/>
    <mergeCell ref="JOY77:JPA77"/>
    <mergeCell ref="JPP77:JPR77"/>
    <mergeCell ref="JQG77:JQI77"/>
    <mergeCell ref="JKJ77:JKL77"/>
    <mergeCell ref="JLA77:JLC77"/>
    <mergeCell ref="JLR77:JLT77"/>
    <mergeCell ref="JMI77:JMK77"/>
    <mergeCell ref="JMZ77:JNB77"/>
    <mergeCell ref="JHC77:JHE77"/>
    <mergeCell ref="JHT77:JHV77"/>
    <mergeCell ref="JIK77:JIM77"/>
    <mergeCell ref="JJB77:JJD77"/>
    <mergeCell ref="JJS77:JJU77"/>
    <mergeCell ref="JDV77:JDX77"/>
    <mergeCell ref="JEM77:JEO77"/>
    <mergeCell ref="JFD77:JFF77"/>
    <mergeCell ref="JFU77:JFW77"/>
    <mergeCell ref="JGL77:JGN77"/>
    <mergeCell ref="KAS77:KAU77"/>
    <mergeCell ref="KBJ77:KBL77"/>
    <mergeCell ref="KCA77:KCC77"/>
    <mergeCell ref="KCR77:KCT77"/>
    <mergeCell ref="KDI77:KDK77"/>
    <mergeCell ref="JXL77:JXN77"/>
    <mergeCell ref="JYC77:JYE77"/>
    <mergeCell ref="JYT77:JYV77"/>
    <mergeCell ref="JZK77:JZM77"/>
    <mergeCell ref="KAB77:KAD77"/>
    <mergeCell ref="JUE77:JUG77"/>
    <mergeCell ref="JUV77:JUX77"/>
    <mergeCell ref="JVM77:JVO77"/>
    <mergeCell ref="JWD77:JWF77"/>
    <mergeCell ref="JWU77:JWW77"/>
    <mergeCell ref="JQX77:JQZ77"/>
    <mergeCell ref="JRO77:JRQ77"/>
    <mergeCell ref="JSF77:JSH77"/>
    <mergeCell ref="JSW77:JSY77"/>
    <mergeCell ref="JTN77:JTP77"/>
    <mergeCell ref="KNU77:KNW77"/>
    <mergeCell ref="KOL77:KON77"/>
    <mergeCell ref="KPC77:KPE77"/>
    <mergeCell ref="KPT77:KPV77"/>
    <mergeCell ref="KQK77:KQM77"/>
    <mergeCell ref="KKN77:KKP77"/>
    <mergeCell ref="KLE77:KLG77"/>
    <mergeCell ref="KLV77:KLX77"/>
    <mergeCell ref="KMM77:KMO77"/>
    <mergeCell ref="KND77:KNF77"/>
    <mergeCell ref="KHG77:KHI77"/>
    <mergeCell ref="KHX77:KHZ77"/>
    <mergeCell ref="KIO77:KIQ77"/>
    <mergeCell ref="KJF77:KJH77"/>
    <mergeCell ref="KJW77:KJY77"/>
    <mergeCell ref="KDZ77:KEB77"/>
    <mergeCell ref="KEQ77:KES77"/>
    <mergeCell ref="KFH77:KFJ77"/>
    <mergeCell ref="KFY77:KGA77"/>
    <mergeCell ref="KGP77:KGR77"/>
    <mergeCell ref="LAW77:LAY77"/>
    <mergeCell ref="LBN77:LBP77"/>
    <mergeCell ref="LCE77:LCG77"/>
    <mergeCell ref="LCV77:LCX77"/>
    <mergeCell ref="LDM77:LDO77"/>
    <mergeCell ref="KXP77:KXR77"/>
    <mergeCell ref="KYG77:KYI77"/>
    <mergeCell ref="KYX77:KYZ77"/>
    <mergeCell ref="KZO77:KZQ77"/>
    <mergeCell ref="LAF77:LAH77"/>
    <mergeCell ref="KUI77:KUK77"/>
    <mergeCell ref="KUZ77:KVB77"/>
    <mergeCell ref="KVQ77:KVS77"/>
    <mergeCell ref="KWH77:KWJ77"/>
    <mergeCell ref="KWY77:KXA77"/>
    <mergeCell ref="KRB77:KRD77"/>
    <mergeCell ref="KRS77:KRU77"/>
    <mergeCell ref="KSJ77:KSL77"/>
    <mergeCell ref="KTA77:KTC77"/>
    <mergeCell ref="KTR77:KTT77"/>
    <mergeCell ref="LNY77:LOA77"/>
    <mergeCell ref="LOP77:LOR77"/>
    <mergeCell ref="LPG77:LPI77"/>
    <mergeCell ref="LPX77:LPZ77"/>
    <mergeCell ref="LQO77:LQQ77"/>
    <mergeCell ref="LKR77:LKT77"/>
    <mergeCell ref="LLI77:LLK77"/>
    <mergeCell ref="LLZ77:LMB77"/>
    <mergeCell ref="LMQ77:LMS77"/>
    <mergeCell ref="LNH77:LNJ77"/>
    <mergeCell ref="LHK77:LHM77"/>
    <mergeCell ref="LIB77:LID77"/>
    <mergeCell ref="LIS77:LIU77"/>
    <mergeCell ref="LJJ77:LJL77"/>
    <mergeCell ref="LKA77:LKC77"/>
    <mergeCell ref="LED77:LEF77"/>
    <mergeCell ref="LEU77:LEW77"/>
    <mergeCell ref="LFL77:LFN77"/>
    <mergeCell ref="LGC77:LGE77"/>
    <mergeCell ref="LGT77:LGV77"/>
    <mergeCell ref="MBA77:MBC77"/>
    <mergeCell ref="MBR77:MBT77"/>
    <mergeCell ref="MCI77:MCK77"/>
    <mergeCell ref="MCZ77:MDB77"/>
    <mergeCell ref="MDQ77:MDS77"/>
    <mergeCell ref="LXT77:LXV77"/>
    <mergeCell ref="LYK77:LYM77"/>
    <mergeCell ref="LZB77:LZD77"/>
    <mergeCell ref="LZS77:LZU77"/>
    <mergeCell ref="MAJ77:MAL77"/>
    <mergeCell ref="LUM77:LUO77"/>
    <mergeCell ref="LVD77:LVF77"/>
    <mergeCell ref="LVU77:LVW77"/>
    <mergeCell ref="LWL77:LWN77"/>
    <mergeCell ref="LXC77:LXE77"/>
    <mergeCell ref="LRF77:LRH77"/>
    <mergeCell ref="LRW77:LRY77"/>
    <mergeCell ref="LSN77:LSP77"/>
    <mergeCell ref="LTE77:LTG77"/>
    <mergeCell ref="LTV77:LTX77"/>
    <mergeCell ref="MOC77:MOE77"/>
    <mergeCell ref="MOT77:MOV77"/>
    <mergeCell ref="MPK77:MPM77"/>
    <mergeCell ref="MQB77:MQD77"/>
    <mergeCell ref="MQS77:MQU77"/>
    <mergeCell ref="MKV77:MKX77"/>
    <mergeCell ref="MLM77:MLO77"/>
    <mergeCell ref="MMD77:MMF77"/>
    <mergeCell ref="MMU77:MMW77"/>
    <mergeCell ref="MNL77:MNN77"/>
    <mergeCell ref="MHO77:MHQ77"/>
    <mergeCell ref="MIF77:MIH77"/>
    <mergeCell ref="MIW77:MIY77"/>
    <mergeCell ref="MJN77:MJP77"/>
    <mergeCell ref="MKE77:MKG77"/>
    <mergeCell ref="MEH77:MEJ77"/>
    <mergeCell ref="MEY77:MFA77"/>
    <mergeCell ref="MFP77:MFR77"/>
    <mergeCell ref="MGG77:MGI77"/>
    <mergeCell ref="MGX77:MGZ77"/>
    <mergeCell ref="NBE77:NBG77"/>
    <mergeCell ref="NBV77:NBX77"/>
    <mergeCell ref="NCM77:NCO77"/>
    <mergeCell ref="NDD77:NDF77"/>
    <mergeCell ref="NDU77:NDW77"/>
    <mergeCell ref="MXX77:MXZ77"/>
    <mergeCell ref="MYO77:MYQ77"/>
    <mergeCell ref="MZF77:MZH77"/>
    <mergeCell ref="MZW77:MZY77"/>
    <mergeCell ref="NAN77:NAP77"/>
    <mergeCell ref="MUQ77:MUS77"/>
    <mergeCell ref="MVH77:MVJ77"/>
    <mergeCell ref="MVY77:MWA77"/>
    <mergeCell ref="MWP77:MWR77"/>
    <mergeCell ref="MXG77:MXI77"/>
    <mergeCell ref="MRJ77:MRL77"/>
    <mergeCell ref="MSA77:MSC77"/>
    <mergeCell ref="MSR77:MST77"/>
    <mergeCell ref="MTI77:MTK77"/>
    <mergeCell ref="MTZ77:MUB77"/>
    <mergeCell ref="NOG77:NOI77"/>
    <mergeCell ref="NOX77:NOZ77"/>
    <mergeCell ref="NPO77:NPQ77"/>
    <mergeCell ref="NQF77:NQH77"/>
    <mergeCell ref="NQW77:NQY77"/>
    <mergeCell ref="NKZ77:NLB77"/>
    <mergeCell ref="NLQ77:NLS77"/>
    <mergeCell ref="NMH77:NMJ77"/>
    <mergeCell ref="NMY77:NNA77"/>
    <mergeCell ref="NNP77:NNR77"/>
    <mergeCell ref="NHS77:NHU77"/>
    <mergeCell ref="NIJ77:NIL77"/>
    <mergeCell ref="NJA77:NJC77"/>
    <mergeCell ref="NJR77:NJT77"/>
    <mergeCell ref="NKI77:NKK77"/>
    <mergeCell ref="NEL77:NEN77"/>
    <mergeCell ref="NFC77:NFE77"/>
    <mergeCell ref="NFT77:NFV77"/>
    <mergeCell ref="NGK77:NGM77"/>
    <mergeCell ref="NHB77:NHD77"/>
    <mergeCell ref="OBI77:OBK77"/>
    <mergeCell ref="OBZ77:OCB77"/>
    <mergeCell ref="OCQ77:OCS77"/>
    <mergeCell ref="ODH77:ODJ77"/>
    <mergeCell ref="ODY77:OEA77"/>
    <mergeCell ref="NYB77:NYD77"/>
    <mergeCell ref="NYS77:NYU77"/>
    <mergeCell ref="NZJ77:NZL77"/>
    <mergeCell ref="OAA77:OAC77"/>
    <mergeCell ref="OAR77:OAT77"/>
    <mergeCell ref="NUU77:NUW77"/>
    <mergeCell ref="NVL77:NVN77"/>
    <mergeCell ref="NWC77:NWE77"/>
    <mergeCell ref="NWT77:NWV77"/>
    <mergeCell ref="NXK77:NXM77"/>
    <mergeCell ref="NRN77:NRP77"/>
    <mergeCell ref="NSE77:NSG77"/>
    <mergeCell ref="NSV77:NSX77"/>
    <mergeCell ref="NTM77:NTO77"/>
    <mergeCell ref="NUD77:NUF77"/>
    <mergeCell ref="OOK77:OOM77"/>
    <mergeCell ref="OPB77:OPD77"/>
    <mergeCell ref="OPS77:OPU77"/>
    <mergeCell ref="OQJ77:OQL77"/>
    <mergeCell ref="ORA77:ORC77"/>
    <mergeCell ref="OLD77:OLF77"/>
    <mergeCell ref="OLU77:OLW77"/>
    <mergeCell ref="OML77:OMN77"/>
    <mergeCell ref="ONC77:ONE77"/>
    <mergeCell ref="ONT77:ONV77"/>
    <mergeCell ref="OHW77:OHY77"/>
    <mergeCell ref="OIN77:OIP77"/>
    <mergeCell ref="OJE77:OJG77"/>
    <mergeCell ref="OJV77:OJX77"/>
    <mergeCell ref="OKM77:OKO77"/>
    <mergeCell ref="OEP77:OER77"/>
    <mergeCell ref="OFG77:OFI77"/>
    <mergeCell ref="OFX77:OFZ77"/>
    <mergeCell ref="OGO77:OGQ77"/>
    <mergeCell ref="OHF77:OHH77"/>
    <mergeCell ref="PBM77:PBO77"/>
    <mergeCell ref="PCD77:PCF77"/>
    <mergeCell ref="PCU77:PCW77"/>
    <mergeCell ref="PDL77:PDN77"/>
    <mergeCell ref="PEC77:PEE77"/>
    <mergeCell ref="OYF77:OYH77"/>
    <mergeCell ref="OYW77:OYY77"/>
    <mergeCell ref="OZN77:OZP77"/>
    <mergeCell ref="PAE77:PAG77"/>
    <mergeCell ref="PAV77:PAX77"/>
    <mergeCell ref="OUY77:OVA77"/>
    <mergeCell ref="OVP77:OVR77"/>
    <mergeCell ref="OWG77:OWI77"/>
    <mergeCell ref="OWX77:OWZ77"/>
    <mergeCell ref="OXO77:OXQ77"/>
    <mergeCell ref="ORR77:ORT77"/>
    <mergeCell ref="OSI77:OSK77"/>
    <mergeCell ref="OSZ77:OTB77"/>
    <mergeCell ref="OTQ77:OTS77"/>
    <mergeCell ref="OUH77:OUJ77"/>
    <mergeCell ref="POO77:POQ77"/>
    <mergeCell ref="PPF77:PPH77"/>
    <mergeCell ref="PPW77:PPY77"/>
    <mergeCell ref="PQN77:PQP77"/>
    <mergeCell ref="PRE77:PRG77"/>
    <mergeCell ref="PLH77:PLJ77"/>
    <mergeCell ref="PLY77:PMA77"/>
    <mergeCell ref="PMP77:PMR77"/>
    <mergeCell ref="PNG77:PNI77"/>
    <mergeCell ref="PNX77:PNZ77"/>
    <mergeCell ref="PIA77:PIC77"/>
    <mergeCell ref="PIR77:PIT77"/>
    <mergeCell ref="PJI77:PJK77"/>
    <mergeCell ref="PJZ77:PKB77"/>
    <mergeCell ref="PKQ77:PKS77"/>
    <mergeCell ref="PET77:PEV77"/>
    <mergeCell ref="PFK77:PFM77"/>
    <mergeCell ref="PGB77:PGD77"/>
    <mergeCell ref="PGS77:PGU77"/>
    <mergeCell ref="PHJ77:PHL77"/>
    <mergeCell ref="QBQ77:QBS77"/>
    <mergeCell ref="QCH77:QCJ77"/>
    <mergeCell ref="QCY77:QDA77"/>
    <mergeCell ref="QDP77:QDR77"/>
    <mergeCell ref="QEG77:QEI77"/>
    <mergeCell ref="PYJ77:PYL77"/>
    <mergeCell ref="PZA77:PZC77"/>
    <mergeCell ref="PZR77:PZT77"/>
    <mergeCell ref="QAI77:QAK77"/>
    <mergeCell ref="QAZ77:QBB77"/>
    <mergeCell ref="PVC77:PVE77"/>
    <mergeCell ref="PVT77:PVV77"/>
    <mergeCell ref="PWK77:PWM77"/>
    <mergeCell ref="PXB77:PXD77"/>
    <mergeCell ref="PXS77:PXU77"/>
    <mergeCell ref="PRV77:PRX77"/>
    <mergeCell ref="PSM77:PSO77"/>
    <mergeCell ref="PTD77:PTF77"/>
    <mergeCell ref="PTU77:PTW77"/>
    <mergeCell ref="PUL77:PUN77"/>
    <mergeCell ref="QOS77:QOU77"/>
    <mergeCell ref="QPJ77:QPL77"/>
    <mergeCell ref="QQA77:QQC77"/>
    <mergeCell ref="QQR77:QQT77"/>
    <mergeCell ref="QRI77:QRK77"/>
    <mergeCell ref="QLL77:QLN77"/>
    <mergeCell ref="QMC77:QME77"/>
    <mergeCell ref="QMT77:QMV77"/>
    <mergeCell ref="QNK77:QNM77"/>
    <mergeCell ref="QOB77:QOD77"/>
    <mergeCell ref="QIE77:QIG77"/>
    <mergeCell ref="QIV77:QIX77"/>
    <mergeCell ref="QJM77:QJO77"/>
    <mergeCell ref="QKD77:QKF77"/>
    <mergeCell ref="QKU77:QKW77"/>
    <mergeCell ref="QEX77:QEZ77"/>
    <mergeCell ref="QFO77:QFQ77"/>
    <mergeCell ref="QGF77:QGH77"/>
    <mergeCell ref="QGW77:QGY77"/>
    <mergeCell ref="QHN77:QHP77"/>
    <mergeCell ref="RBU77:RBW77"/>
    <mergeCell ref="RCL77:RCN77"/>
    <mergeCell ref="RDC77:RDE77"/>
    <mergeCell ref="RDT77:RDV77"/>
    <mergeCell ref="REK77:REM77"/>
    <mergeCell ref="QYN77:QYP77"/>
    <mergeCell ref="QZE77:QZG77"/>
    <mergeCell ref="QZV77:QZX77"/>
    <mergeCell ref="RAM77:RAO77"/>
    <mergeCell ref="RBD77:RBF77"/>
    <mergeCell ref="QVG77:QVI77"/>
    <mergeCell ref="QVX77:QVZ77"/>
    <mergeCell ref="QWO77:QWQ77"/>
    <mergeCell ref="QXF77:QXH77"/>
    <mergeCell ref="QXW77:QXY77"/>
    <mergeCell ref="QRZ77:QSB77"/>
    <mergeCell ref="QSQ77:QSS77"/>
    <mergeCell ref="QTH77:QTJ77"/>
    <mergeCell ref="QTY77:QUA77"/>
    <mergeCell ref="QUP77:QUR77"/>
    <mergeCell ref="ROW77:ROY77"/>
    <mergeCell ref="RPN77:RPP77"/>
    <mergeCell ref="RQE77:RQG77"/>
    <mergeCell ref="RQV77:RQX77"/>
    <mergeCell ref="RRM77:RRO77"/>
    <mergeCell ref="RLP77:RLR77"/>
    <mergeCell ref="RMG77:RMI77"/>
    <mergeCell ref="RMX77:RMZ77"/>
    <mergeCell ref="RNO77:RNQ77"/>
    <mergeCell ref="ROF77:ROH77"/>
    <mergeCell ref="RII77:RIK77"/>
    <mergeCell ref="RIZ77:RJB77"/>
    <mergeCell ref="RJQ77:RJS77"/>
    <mergeCell ref="RKH77:RKJ77"/>
    <mergeCell ref="RKY77:RLA77"/>
    <mergeCell ref="RFB77:RFD77"/>
    <mergeCell ref="RFS77:RFU77"/>
    <mergeCell ref="RGJ77:RGL77"/>
    <mergeCell ref="RHA77:RHC77"/>
    <mergeCell ref="RHR77:RHT77"/>
    <mergeCell ref="SBY77:SCA77"/>
    <mergeCell ref="SCP77:SCR77"/>
    <mergeCell ref="SDG77:SDI77"/>
    <mergeCell ref="SDX77:SDZ77"/>
    <mergeCell ref="SEO77:SEQ77"/>
    <mergeCell ref="RYR77:RYT77"/>
    <mergeCell ref="RZI77:RZK77"/>
    <mergeCell ref="RZZ77:SAB77"/>
    <mergeCell ref="SAQ77:SAS77"/>
    <mergeCell ref="SBH77:SBJ77"/>
    <mergeCell ref="RVK77:RVM77"/>
    <mergeCell ref="RWB77:RWD77"/>
    <mergeCell ref="RWS77:RWU77"/>
    <mergeCell ref="RXJ77:RXL77"/>
    <mergeCell ref="RYA77:RYC77"/>
    <mergeCell ref="RSD77:RSF77"/>
    <mergeCell ref="RSU77:RSW77"/>
    <mergeCell ref="RTL77:RTN77"/>
    <mergeCell ref="RUC77:RUE77"/>
    <mergeCell ref="RUT77:RUV77"/>
    <mergeCell ref="SPA77:SPC77"/>
    <mergeCell ref="SPR77:SPT77"/>
    <mergeCell ref="SQI77:SQK77"/>
    <mergeCell ref="SQZ77:SRB77"/>
    <mergeCell ref="SRQ77:SRS77"/>
    <mergeCell ref="SLT77:SLV77"/>
    <mergeCell ref="SMK77:SMM77"/>
    <mergeCell ref="SNB77:SND77"/>
    <mergeCell ref="SNS77:SNU77"/>
    <mergeCell ref="SOJ77:SOL77"/>
    <mergeCell ref="SIM77:SIO77"/>
    <mergeCell ref="SJD77:SJF77"/>
    <mergeCell ref="SJU77:SJW77"/>
    <mergeCell ref="SKL77:SKN77"/>
    <mergeCell ref="SLC77:SLE77"/>
    <mergeCell ref="SFF77:SFH77"/>
    <mergeCell ref="SFW77:SFY77"/>
    <mergeCell ref="SGN77:SGP77"/>
    <mergeCell ref="SHE77:SHG77"/>
    <mergeCell ref="SHV77:SHX77"/>
    <mergeCell ref="TCC77:TCE77"/>
    <mergeCell ref="TCT77:TCV77"/>
    <mergeCell ref="TDK77:TDM77"/>
    <mergeCell ref="TEB77:TED77"/>
    <mergeCell ref="TES77:TEU77"/>
    <mergeCell ref="SYV77:SYX77"/>
    <mergeCell ref="SZM77:SZO77"/>
    <mergeCell ref="TAD77:TAF77"/>
    <mergeCell ref="TAU77:TAW77"/>
    <mergeCell ref="TBL77:TBN77"/>
    <mergeCell ref="SVO77:SVQ77"/>
    <mergeCell ref="SWF77:SWH77"/>
    <mergeCell ref="SWW77:SWY77"/>
    <mergeCell ref="SXN77:SXP77"/>
    <mergeCell ref="SYE77:SYG77"/>
    <mergeCell ref="SSH77:SSJ77"/>
    <mergeCell ref="SSY77:STA77"/>
    <mergeCell ref="STP77:STR77"/>
    <mergeCell ref="SUG77:SUI77"/>
    <mergeCell ref="SUX77:SUZ77"/>
    <mergeCell ref="TPE77:TPG77"/>
    <mergeCell ref="TPV77:TPX77"/>
    <mergeCell ref="TQM77:TQO77"/>
    <mergeCell ref="TRD77:TRF77"/>
    <mergeCell ref="TRU77:TRW77"/>
    <mergeCell ref="TLX77:TLZ77"/>
    <mergeCell ref="TMO77:TMQ77"/>
    <mergeCell ref="TNF77:TNH77"/>
    <mergeCell ref="TNW77:TNY77"/>
    <mergeCell ref="TON77:TOP77"/>
    <mergeCell ref="TIQ77:TIS77"/>
    <mergeCell ref="TJH77:TJJ77"/>
    <mergeCell ref="TJY77:TKA77"/>
    <mergeCell ref="TKP77:TKR77"/>
    <mergeCell ref="TLG77:TLI77"/>
    <mergeCell ref="TFJ77:TFL77"/>
    <mergeCell ref="TGA77:TGC77"/>
    <mergeCell ref="TGR77:TGT77"/>
    <mergeCell ref="THI77:THK77"/>
    <mergeCell ref="THZ77:TIB77"/>
    <mergeCell ref="UCG77:UCI77"/>
    <mergeCell ref="UCX77:UCZ77"/>
    <mergeCell ref="UDO77:UDQ77"/>
    <mergeCell ref="UEF77:UEH77"/>
    <mergeCell ref="UEW77:UEY77"/>
    <mergeCell ref="TYZ77:TZB77"/>
    <mergeCell ref="TZQ77:TZS77"/>
    <mergeCell ref="UAH77:UAJ77"/>
    <mergeCell ref="UAY77:UBA77"/>
    <mergeCell ref="UBP77:UBR77"/>
    <mergeCell ref="TVS77:TVU77"/>
    <mergeCell ref="TWJ77:TWL77"/>
    <mergeCell ref="TXA77:TXC77"/>
    <mergeCell ref="TXR77:TXT77"/>
    <mergeCell ref="TYI77:TYK77"/>
    <mergeCell ref="TSL77:TSN77"/>
    <mergeCell ref="TTC77:TTE77"/>
    <mergeCell ref="TTT77:TTV77"/>
    <mergeCell ref="TUK77:TUM77"/>
    <mergeCell ref="TVB77:TVD77"/>
    <mergeCell ref="UPI77:UPK77"/>
    <mergeCell ref="UPZ77:UQB77"/>
    <mergeCell ref="UQQ77:UQS77"/>
    <mergeCell ref="URH77:URJ77"/>
    <mergeCell ref="URY77:USA77"/>
    <mergeCell ref="UMB77:UMD77"/>
    <mergeCell ref="UMS77:UMU77"/>
    <mergeCell ref="UNJ77:UNL77"/>
    <mergeCell ref="UOA77:UOC77"/>
    <mergeCell ref="UOR77:UOT77"/>
    <mergeCell ref="UIU77:UIW77"/>
    <mergeCell ref="UJL77:UJN77"/>
    <mergeCell ref="UKC77:UKE77"/>
    <mergeCell ref="UKT77:UKV77"/>
    <mergeCell ref="ULK77:ULM77"/>
    <mergeCell ref="UFN77:UFP77"/>
    <mergeCell ref="UGE77:UGG77"/>
    <mergeCell ref="UGV77:UGX77"/>
    <mergeCell ref="UHM77:UHO77"/>
    <mergeCell ref="UID77:UIF77"/>
    <mergeCell ref="VCK77:VCM77"/>
    <mergeCell ref="VDB77:VDD77"/>
    <mergeCell ref="VDS77:VDU77"/>
    <mergeCell ref="VEJ77:VEL77"/>
    <mergeCell ref="VFA77:VFC77"/>
    <mergeCell ref="UZD77:UZF77"/>
    <mergeCell ref="UZU77:UZW77"/>
    <mergeCell ref="VAL77:VAN77"/>
    <mergeCell ref="VBC77:VBE77"/>
    <mergeCell ref="VBT77:VBV77"/>
    <mergeCell ref="UVW77:UVY77"/>
    <mergeCell ref="UWN77:UWP77"/>
    <mergeCell ref="UXE77:UXG77"/>
    <mergeCell ref="UXV77:UXX77"/>
    <mergeCell ref="UYM77:UYO77"/>
    <mergeCell ref="USP77:USR77"/>
    <mergeCell ref="UTG77:UTI77"/>
    <mergeCell ref="UTX77:UTZ77"/>
    <mergeCell ref="UUO77:UUQ77"/>
    <mergeCell ref="UVF77:UVH77"/>
    <mergeCell ref="VPM77:VPO77"/>
    <mergeCell ref="VQD77:VQF77"/>
    <mergeCell ref="VQU77:VQW77"/>
    <mergeCell ref="VRL77:VRN77"/>
    <mergeCell ref="VSC77:VSE77"/>
    <mergeCell ref="VMF77:VMH77"/>
    <mergeCell ref="VMW77:VMY77"/>
    <mergeCell ref="VNN77:VNP77"/>
    <mergeCell ref="VOE77:VOG77"/>
    <mergeCell ref="VOV77:VOX77"/>
    <mergeCell ref="VIY77:VJA77"/>
    <mergeCell ref="VJP77:VJR77"/>
    <mergeCell ref="VKG77:VKI77"/>
    <mergeCell ref="VKX77:VKZ77"/>
    <mergeCell ref="VLO77:VLQ77"/>
    <mergeCell ref="VFR77:VFT77"/>
    <mergeCell ref="VGI77:VGK77"/>
    <mergeCell ref="VGZ77:VHB77"/>
    <mergeCell ref="VHQ77:VHS77"/>
    <mergeCell ref="VIH77:VIJ77"/>
    <mergeCell ref="WCO77:WCQ77"/>
    <mergeCell ref="WDF77:WDH77"/>
    <mergeCell ref="WDW77:WDY77"/>
    <mergeCell ref="WEN77:WEP77"/>
    <mergeCell ref="WFE77:WFG77"/>
    <mergeCell ref="VZH77:VZJ77"/>
    <mergeCell ref="VZY77:WAA77"/>
    <mergeCell ref="WAP77:WAR77"/>
    <mergeCell ref="WBG77:WBI77"/>
    <mergeCell ref="WBX77:WBZ77"/>
    <mergeCell ref="VWA77:VWC77"/>
    <mergeCell ref="VWR77:VWT77"/>
    <mergeCell ref="VXI77:VXK77"/>
    <mergeCell ref="VXZ77:VYB77"/>
    <mergeCell ref="VYQ77:VYS77"/>
    <mergeCell ref="VST77:VSV77"/>
    <mergeCell ref="VTK77:VTM77"/>
    <mergeCell ref="VUB77:VUD77"/>
    <mergeCell ref="VUS77:VUU77"/>
    <mergeCell ref="VVJ77:VVL77"/>
    <mergeCell ref="WPQ77:WPS77"/>
    <mergeCell ref="WQH77:WQJ77"/>
    <mergeCell ref="WQY77:WRA77"/>
    <mergeCell ref="WRP77:WRR77"/>
    <mergeCell ref="WSG77:WSI77"/>
    <mergeCell ref="WMJ77:WML77"/>
    <mergeCell ref="WNA77:WNC77"/>
    <mergeCell ref="WNR77:WNT77"/>
    <mergeCell ref="WOI77:WOK77"/>
    <mergeCell ref="WOZ77:WPB77"/>
    <mergeCell ref="WJC77:WJE77"/>
    <mergeCell ref="WJT77:WJV77"/>
    <mergeCell ref="WKK77:WKM77"/>
    <mergeCell ref="WLB77:WLD77"/>
    <mergeCell ref="WLS77:WLU77"/>
    <mergeCell ref="WFV77:WFX77"/>
    <mergeCell ref="WGM77:WGO77"/>
    <mergeCell ref="WHD77:WHF77"/>
    <mergeCell ref="WHU77:WHW77"/>
    <mergeCell ref="WIL77:WIN77"/>
    <mergeCell ref="XCS77:XCU77"/>
    <mergeCell ref="XDJ77:XDL77"/>
    <mergeCell ref="XEA77:XEC77"/>
    <mergeCell ref="XER77:XET77"/>
    <mergeCell ref="WZL77:WZN77"/>
    <mergeCell ref="XAC77:XAE77"/>
    <mergeCell ref="XAT77:XAV77"/>
    <mergeCell ref="XBK77:XBM77"/>
    <mergeCell ref="XCB77:XCD77"/>
    <mergeCell ref="WWE77:WWG77"/>
    <mergeCell ref="WWV77:WWX77"/>
    <mergeCell ref="WXM77:WXO77"/>
    <mergeCell ref="WYD77:WYF77"/>
    <mergeCell ref="WYU77:WYW77"/>
    <mergeCell ref="WSX77:WSZ77"/>
    <mergeCell ref="WTO77:WTQ77"/>
    <mergeCell ref="WUF77:WUH77"/>
    <mergeCell ref="WUW77:WUY77"/>
    <mergeCell ref="WVN77:WVP7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2019.
Intézmények mindösszesen&amp;R&amp;"Times New Roman,Félkövér"&amp;12 6. melléklet</oddHeader>
  </headerFooter>
  <rowBreaks count="1" manualBreakCount="1">
    <brk id="49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zoomScaleNormal="100" workbookViewId="0">
      <selection activeCell="D58" sqref="D58"/>
    </sheetView>
  </sheetViews>
  <sheetFormatPr defaultColWidth="9.109375" defaultRowHeight="14.4" x14ac:dyDescent="0.3"/>
  <cols>
    <col min="1" max="1" width="9.109375" style="28"/>
    <col min="2" max="2" width="7.109375" style="29" customWidth="1"/>
    <col min="3" max="3" width="48.88671875" style="29" customWidth="1"/>
    <col min="4" max="4" width="9.6640625" style="29" customWidth="1"/>
    <col min="5" max="5" width="11.5546875" style="68" customWidth="1"/>
    <col min="6" max="7" width="8.88671875" style="20" customWidth="1"/>
    <col min="8" max="8" width="9.44140625" style="20" customWidth="1"/>
    <col min="9" max="16384" width="9.109375" style="1"/>
  </cols>
  <sheetData>
    <row r="1" spans="1:8" ht="18.75" customHeight="1" x14ac:dyDescent="0.3">
      <c r="E1" s="1323" t="s">
        <v>395</v>
      </c>
      <c r="F1" s="1323"/>
      <c r="G1" s="1323"/>
      <c r="H1" s="1"/>
    </row>
    <row r="2" spans="1:8" ht="39.75" customHeight="1" x14ac:dyDescent="0.3">
      <c r="A2" s="1332" t="s">
        <v>0</v>
      </c>
      <c r="B2" s="1442" t="s">
        <v>182</v>
      </c>
      <c r="C2" s="1446"/>
      <c r="D2" s="1332" t="s">
        <v>843</v>
      </c>
      <c r="E2" s="1453" t="s">
        <v>296</v>
      </c>
      <c r="F2" s="1453"/>
      <c r="G2" s="1453"/>
      <c r="H2" s="1450" t="s">
        <v>613</v>
      </c>
    </row>
    <row r="3" spans="1:8" s="2" customFormat="1" ht="11.25" customHeight="1" x14ac:dyDescent="0.3">
      <c r="A3" s="1333"/>
      <c r="B3" s="1447"/>
      <c r="C3" s="1448"/>
      <c r="D3" s="1333"/>
      <c r="E3" s="403" t="s">
        <v>177</v>
      </c>
      <c r="F3" s="3" t="s">
        <v>178</v>
      </c>
      <c r="G3" s="3" t="s">
        <v>179</v>
      </c>
      <c r="H3" s="1451"/>
    </row>
    <row r="4" spans="1:8" s="87" customFormat="1" ht="13.5" customHeight="1" x14ac:dyDescent="0.3">
      <c r="A4" s="1334"/>
      <c r="B4" s="1444"/>
      <c r="C4" s="1449"/>
      <c r="D4" s="1334"/>
      <c r="E4" s="1454" t="s">
        <v>189</v>
      </c>
      <c r="F4" s="1455"/>
      <c r="G4" s="1456"/>
      <c r="H4" s="1452"/>
    </row>
    <row r="5" spans="1:8" ht="12" customHeight="1" x14ac:dyDescent="0.3">
      <c r="A5" s="13" t="s">
        <v>2</v>
      </c>
      <c r="B5" s="1322" t="s">
        <v>1</v>
      </c>
      <c r="C5" s="1322"/>
      <c r="D5" s="30">
        <v>134415</v>
      </c>
      <c r="E5" s="30">
        <f>130964-2000</f>
        <v>128964</v>
      </c>
      <c r="F5" s="5"/>
      <c r="G5" s="5"/>
      <c r="H5" s="498">
        <f>+E5/D5</f>
        <v>0.95944649034705953</v>
      </c>
    </row>
    <row r="6" spans="1:8" ht="12" customHeight="1" x14ac:dyDescent="0.3">
      <c r="A6" s="4" t="s">
        <v>4</v>
      </c>
      <c r="B6" s="1322" t="s">
        <v>3</v>
      </c>
      <c r="C6" s="1322"/>
      <c r="D6" s="30"/>
      <c r="E6" s="30"/>
      <c r="F6" s="5"/>
      <c r="G6" s="5"/>
      <c r="H6" s="498"/>
    </row>
    <row r="7" spans="1:8" ht="12" customHeight="1" x14ac:dyDescent="0.3">
      <c r="A7" s="4" t="s">
        <v>6</v>
      </c>
      <c r="B7" s="1322" t="s">
        <v>5</v>
      </c>
      <c r="C7" s="1322"/>
      <c r="D7" s="30">
        <v>8612</v>
      </c>
      <c r="E7" s="30">
        <v>9249</v>
      </c>
      <c r="F7" s="5"/>
      <c r="G7" s="5"/>
      <c r="H7" s="498">
        <f t="shared" ref="H7:H69" si="0">+E7/D7</f>
        <v>1.0739665582907572</v>
      </c>
    </row>
    <row r="8" spans="1:8" ht="12" customHeight="1" x14ac:dyDescent="0.3">
      <c r="A8" s="4" t="s">
        <v>8</v>
      </c>
      <c r="B8" s="1322" t="s">
        <v>7</v>
      </c>
      <c r="C8" s="1322"/>
      <c r="D8" s="30"/>
      <c r="E8" s="30"/>
      <c r="F8" s="5"/>
      <c r="G8" s="5"/>
      <c r="H8" s="498"/>
    </row>
    <row r="9" spans="1:8" ht="12" customHeight="1" x14ac:dyDescent="0.3">
      <c r="A9" s="4" t="s">
        <v>10</v>
      </c>
      <c r="B9" s="1322" t="s">
        <v>9</v>
      </c>
      <c r="C9" s="1322"/>
      <c r="D9" s="30"/>
      <c r="E9" s="30"/>
      <c r="F9" s="5"/>
      <c r="G9" s="5"/>
      <c r="H9" s="498"/>
    </row>
    <row r="10" spans="1:8" ht="12" customHeight="1" x14ac:dyDescent="0.3">
      <c r="A10" s="4" t="s">
        <v>12</v>
      </c>
      <c r="B10" s="1322" t="s">
        <v>11</v>
      </c>
      <c r="C10" s="1322"/>
      <c r="D10" s="31"/>
      <c r="E10" s="31"/>
      <c r="F10" s="21"/>
      <c r="G10" s="21"/>
      <c r="H10" s="498"/>
    </row>
    <row r="11" spans="1:8" ht="12" customHeight="1" x14ac:dyDescent="0.3">
      <c r="A11" s="4" t="s">
        <v>14</v>
      </c>
      <c r="B11" s="1322" t="s">
        <v>13</v>
      </c>
      <c r="C11" s="1322"/>
      <c r="D11" s="31">
        <v>4921</v>
      </c>
      <c r="E11" s="31">
        <v>4679</v>
      </c>
      <c r="F11" s="21"/>
      <c r="G11" s="21"/>
      <c r="H11" s="498">
        <f t="shared" si="0"/>
        <v>0.95082300345458237</v>
      </c>
    </row>
    <row r="12" spans="1:8" ht="12" customHeight="1" x14ac:dyDescent="0.3">
      <c r="A12" s="4" t="s">
        <v>16</v>
      </c>
      <c r="B12" s="1322" t="s">
        <v>15</v>
      </c>
      <c r="C12" s="1322"/>
      <c r="D12" s="31"/>
      <c r="E12" s="31"/>
      <c r="F12" s="21"/>
      <c r="G12" s="21"/>
      <c r="H12" s="498"/>
    </row>
    <row r="13" spans="1:8" ht="12" customHeight="1" x14ac:dyDescent="0.3">
      <c r="A13" s="4" t="s">
        <v>18</v>
      </c>
      <c r="B13" s="1322" t="s">
        <v>17</v>
      </c>
      <c r="C13" s="1322"/>
      <c r="D13" s="31">
        <v>3012</v>
      </c>
      <c r="E13" s="31">
        <v>3000</v>
      </c>
      <c r="F13" s="21"/>
      <c r="G13" s="21"/>
      <c r="H13" s="498">
        <f t="shared" si="0"/>
        <v>0.99601593625498008</v>
      </c>
    </row>
    <row r="14" spans="1:8" ht="12" customHeight="1" x14ac:dyDescent="0.3">
      <c r="A14" s="4" t="s">
        <v>20</v>
      </c>
      <c r="B14" s="1322" t="s">
        <v>19</v>
      </c>
      <c r="C14" s="1322"/>
      <c r="D14" s="31">
        <v>155</v>
      </c>
      <c r="E14" s="31">
        <v>155</v>
      </c>
      <c r="F14" s="21"/>
      <c r="G14" s="21"/>
      <c r="H14" s="498">
        <f t="shared" si="0"/>
        <v>1</v>
      </c>
    </row>
    <row r="15" spans="1:8" ht="12" customHeight="1" x14ac:dyDescent="0.3">
      <c r="A15" s="4" t="s">
        <v>22</v>
      </c>
      <c r="B15" s="1322" t="s">
        <v>21</v>
      </c>
      <c r="C15" s="1322"/>
      <c r="D15" s="31">
        <v>1895</v>
      </c>
      <c r="E15" s="31">
        <v>1694</v>
      </c>
      <c r="F15" s="21"/>
      <c r="G15" s="21"/>
      <c r="H15" s="498"/>
    </row>
    <row r="16" spans="1:8" ht="12" customHeight="1" x14ac:dyDescent="0.3">
      <c r="A16" s="4" t="s">
        <v>24</v>
      </c>
      <c r="B16" s="1322" t="s">
        <v>23</v>
      </c>
      <c r="C16" s="1322"/>
      <c r="D16" s="31">
        <v>300</v>
      </c>
      <c r="E16" s="31">
        <v>300</v>
      </c>
      <c r="F16" s="21"/>
      <c r="G16" s="21"/>
      <c r="H16" s="498">
        <f t="shared" si="0"/>
        <v>1</v>
      </c>
    </row>
    <row r="17" spans="1:8" ht="12" customHeight="1" x14ac:dyDescent="0.3">
      <c r="A17" s="4" t="s">
        <v>25</v>
      </c>
      <c r="B17" s="1322" t="s">
        <v>175</v>
      </c>
      <c r="C17" s="1322"/>
      <c r="D17" s="31">
        <v>446</v>
      </c>
      <c r="E17" s="31">
        <v>420</v>
      </c>
      <c r="F17" s="21"/>
      <c r="G17" s="21"/>
      <c r="H17" s="498"/>
    </row>
    <row r="18" spans="1:8" ht="12" customHeight="1" x14ac:dyDescent="0.3">
      <c r="A18" s="4" t="s">
        <v>25</v>
      </c>
      <c r="B18" s="1322" t="s">
        <v>26</v>
      </c>
      <c r="C18" s="1322"/>
      <c r="D18" s="31"/>
      <c r="E18" s="31"/>
      <c r="F18" s="21"/>
      <c r="G18" s="21"/>
      <c r="H18" s="498"/>
    </row>
    <row r="19" spans="1:8" ht="12" customHeight="1" x14ac:dyDescent="0.3">
      <c r="A19" s="6" t="s">
        <v>27</v>
      </c>
      <c r="B19" s="1326" t="s">
        <v>174</v>
      </c>
      <c r="C19" s="1326"/>
      <c r="D19" s="63">
        <v>153756</v>
      </c>
      <c r="E19" s="63">
        <f>SUM(E5:E18)</f>
        <v>148461</v>
      </c>
      <c r="F19" s="49">
        <f>SUM(F5:F18)</f>
        <v>0</v>
      </c>
      <c r="G19" s="49">
        <f>SUM(G5:G18)</f>
        <v>0</v>
      </c>
      <c r="H19" s="498">
        <f t="shared" si="0"/>
        <v>0.96556231951923832</v>
      </c>
    </row>
    <row r="20" spans="1:8" ht="12" customHeight="1" x14ac:dyDescent="0.3">
      <c r="A20" s="4" t="s">
        <v>29</v>
      </c>
      <c r="B20" s="1322" t="s">
        <v>28</v>
      </c>
      <c r="C20" s="1322"/>
      <c r="D20" s="31"/>
      <c r="E20" s="31"/>
      <c r="F20" s="21"/>
      <c r="G20" s="21"/>
      <c r="H20" s="498"/>
    </row>
    <row r="21" spans="1:8" ht="12" customHeight="1" x14ac:dyDescent="0.3">
      <c r="A21" s="4" t="s">
        <v>706</v>
      </c>
      <c r="B21" s="1322" t="s">
        <v>30</v>
      </c>
      <c r="C21" s="1322"/>
      <c r="D21" s="31"/>
      <c r="E21" s="31"/>
      <c r="F21" s="21"/>
      <c r="G21" s="21"/>
      <c r="H21" s="498"/>
    </row>
    <row r="22" spans="1:8" ht="12" customHeight="1" x14ac:dyDescent="0.3">
      <c r="A22" s="4" t="s">
        <v>32</v>
      </c>
      <c r="B22" s="1322" t="s">
        <v>31</v>
      </c>
      <c r="C22" s="1322"/>
      <c r="D22" s="31">
        <v>30</v>
      </c>
      <c r="E22" s="31">
        <v>30</v>
      </c>
      <c r="F22" s="21"/>
      <c r="G22" s="21"/>
      <c r="H22" s="498">
        <f t="shared" si="0"/>
        <v>1</v>
      </c>
    </row>
    <row r="23" spans="1:8" ht="12" customHeight="1" x14ac:dyDescent="0.3">
      <c r="A23" s="6" t="s">
        <v>33</v>
      </c>
      <c r="B23" s="1326" t="s">
        <v>173</v>
      </c>
      <c r="C23" s="1326"/>
      <c r="D23" s="63">
        <v>30</v>
      </c>
      <c r="E23" s="63">
        <f>SUM(E20:E22)</f>
        <v>30</v>
      </c>
      <c r="F23" s="49">
        <f>SUM(F20:F22)</f>
        <v>0</v>
      </c>
      <c r="G23" s="49">
        <f>SUM(G20:G22)</f>
        <v>0</v>
      </c>
      <c r="H23" s="498">
        <f t="shared" si="0"/>
        <v>1</v>
      </c>
    </row>
    <row r="24" spans="1:8" s="51" customFormat="1" ht="12" customHeight="1" x14ac:dyDescent="0.3">
      <c r="A24" s="7" t="s">
        <v>34</v>
      </c>
      <c r="B24" s="1325" t="s">
        <v>172</v>
      </c>
      <c r="C24" s="1325"/>
      <c r="D24" s="60">
        <v>153786</v>
      </c>
      <c r="E24" s="60">
        <f>+E23+E19</f>
        <v>148491</v>
      </c>
      <c r="F24" s="47">
        <f>+F23+F19</f>
        <v>0</v>
      </c>
      <c r="G24" s="47">
        <f>+G23+G19</f>
        <v>0</v>
      </c>
      <c r="H24" s="498">
        <f t="shared" si="0"/>
        <v>0.96556903749366008</v>
      </c>
    </row>
    <row r="25" spans="1:8" ht="10.5" customHeight="1" x14ac:dyDescent="0.3">
      <c r="A25" s="8"/>
      <c r="B25" s="9"/>
      <c r="C25" s="9"/>
      <c r="D25" s="32"/>
      <c r="E25" s="32"/>
      <c r="F25" s="23"/>
      <c r="G25" s="24"/>
      <c r="H25" s="498"/>
    </row>
    <row r="26" spans="1:8" s="51" customFormat="1" ht="12" customHeight="1" x14ac:dyDescent="0.3">
      <c r="A26" s="10" t="s">
        <v>35</v>
      </c>
      <c r="B26" s="1325" t="s">
        <v>171</v>
      </c>
      <c r="C26" s="1325"/>
      <c r="D26" s="59">
        <v>32990</v>
      </c>
      <c r="E26" s="59">
        <f>SUM(E27:E31)</f>
        <v>32010</v>
      </c>
      <c r="F26" s="50">
        <f>SUM(F27:F31)</f>
        <v>0</v>
      </c>
      <c r="G26" s="50">
        <f>SUM(G27:G31)</f>
        <v>0</v>
      </c>
      <c r="H26" s="498">
        <f t="shared" si="0"/>
        <v>0.9702940284934829</v>
      </c>
    </row>
    <row r="27" spans="1:8" ht="12" customHeight="1" x14ac:dyDescent="0.3">
      <c r="A27" s="36" t="s">
        <v>35</v>
      </c>
      <c r="B27" s="43"/>
      <c r="C27" s="37" t="s">
        <v>36</v>
      </c>
      <c r="D27" s="33">
        <v>28741</v>
      </c>
      <c r="E27" s="33">
        <f>28873-364</f>
        <v>28509</v>
      </c>
      <c r="F27" s="21"/>
      <c r="G27" s="21"/>
      <c r="H27" s="498">
        <f t="shared" si="0"/>
        <v>0.99192790786681051</v>
      </c>
    </row>
    <row r="28" spans="1:8" ht="12" customHeight="1" x14ac:dyDescent="0.3">
      <c r="A28" s="36" t="s">
        <v>35</v>
      </c>
      <c r="B28" s="43"/>
      <c r="C28" s="37" t="s">
        <v>37</v>
      </c>
      <c r="D28" s="33">
        <v>2484</v>
      </c>
      <c r="E28" s="33">
        <v>2682</v>
      </c>
      <c r="F28" s="21"/>
      <c r="G28" s="21"/>
      <c r="H28" s="498">
        <f t="shared" si="0"/>
        <v>1.0797101449275361</v>
      </c>
    </row>
    <row r="29" spans="1:8" ht="12" customHeight="1" x14ac:dyDescent="0.3">
      <c r="A29" s="36" t="s">
        <v>35</v>
      </c>
      <c r="B29" s="43"/>
      <c r="C29" s="37" t="s">
        <v>38</v>
      </c>
      <c r="D29" s="33">
        <v>861</v>
      </c>
      <c r="E29" s="33">
        <v>48</v>
      </c>
      <c r="F29" s="21"/>
      <c r="G29" s="21"/>
      <c r="H29" s="498">
        <f t="shared" si="0"/>
        <v>5.5749128919860627E-2</v>
      </c>
    </row>
    <row r="30" spans="1:8" ht="12" customHeight="1" x14ac:dyDescent="0.3">
      <c r="A30" s="36" t="s">
        <v>35</v>
      </c>
      <c r="B30" s="43"/>
      <c r="C30" s="37" t="s">
        <v>39</v>
      </c>
      <c r="D30" s="33"/>
      <c r="E30" s="33"/>
      <c r="F30" s="21"/>
      <c r="G30" s="21"/>
      <c r="H30" s="498"/>
    </row>
    <row r="31" spans="1:8" ht="12" customHeight="1" x14ac:dyDescent="0.3">
      <c r="A31" s="38" t="s">
        <v>35</v>
      </c>
      <c r="B31" s="43"/>
      <c r="C31" s="37" t="s">
        <v>40</v>
      </c>
      <c r="D31" s="404">
        <v>904</v>
      </c>
      <c r="E31" s="404">
        <v>771</v>
      </c>
      <c r="F31" s="22"/>
      <c r="G31" s="22"/>
      <c r="H31" s="498">
        <f t="shared" si="0"/>
        <v>0.85287610619469023</v>
      </c>
    </row>
    <row r="32" spans="1:8" ht="8.25" customHeight="1" x14ac:dyDescent="0.3">
      <c r="A32" s="11"/>
      <c r="B32" s="27"/>
      <c r="C32" s="12"/>
      <c r="D32" s="32"/>
      <c r="E32" s="32"/>
      <c r="F32" s="23"/>
      <c r="G32" s="24"/>
      <c r="H32" s="498"/>
    </row>
    <row r="33" spans="1:8" ht="12" customHeight="1" x14ac:dyDescent="0.3">
      <c r="A33" s="13" t="s">
        <v>42</v>
      </c>
      <c r="B33" s="1324" t="s">
        <v>41</v>
      </c>
      <c r="C33" s="1324"/>
      <c r="D33" s="34">
        <v>620</v>
      </c>
      <c r="E33" s="34">
        <v>395</v>
      </c>
      <c r="F33" s="25"/>
      <c r="G33" s="25"/>
      <c r="H33" s="498">
        <f t="shared" si="0"/>
        <v>0.63709677419354838</v>
      </c>
    </row>
    <row r="34" spans="1:8" ht="12" customHeight="1" x14ac:dyDescent="0.3">
      <c r="A34" s="4" t="s">
        <v>44</v>
      </c>
      <c r="B34" s="1322" t="s">
        <v>43</v>
      </c>
      <c r="C34" s="1322"/>
      <c r="D34" s="31">
        <v>2619</v>
      </c>
      <c r="E34" s="31">
        <v>2424</v>
      </c>
      <c r="F34" s="21"/>
      <c r="G34" s="21"/>
      <c r="H34" s="498">
        <f t="shared" si="0"/>
        <v>0.9255441008018328</v>
      </c>
    </row>
    <row r="35" spans="1:8" ht="12" customHeight="1" x14ac:dyDescent="0.3">
      <c r="A35" s="4" t="s">
        <v>46</v>
      </c>
      <c r="B35" s="1322" t="s">
        <v>45</v>
      </c>
      <c r="C35" s="1322"/>
      <c r="D35" s="31"/>
      <c r="E35" s="31"/>
      <c r="F35" s="21"/>
      <c r="G35" s="21"/>
      <c r="H35" s="498"/>
    </row>
    <row r="36" spans="1:8" s="51" customFormat="1" ht="12" customHeight="1" x14ac:dyDescent="0.3">
      <c r="A36" s="6" t="s">
        <v>47</v>
      </c>
      <c r="B36" s="1326" t="s">
        <v>170</v>
      </c>
      <c r="C36" s="1326"/>
      <c r="D36" s="63">
        <v>3239</v>
      </c>
      <c r="E36" s="63">
        <f>SUM(E33:E35)</f>
        <v>2819</v>
      </c>
      <c r="F36" s="49"/>
      <c r="G36" s="49"/>
      <c r="H36" s="498">
        <f t="shared" si="0"/>
        <v>0.87033034887310901</v>
      </c>
    </row>
    <row r="37" spans="1:8" ht="12" customHeight="1" x14ac:dyDescent="0.3">
      <c r="A37" s="4" t="s">
        <v>49</v>
      </c>
      <c r="B37" s="1322" t="s">
        <v>48</v>
      </c>
      <c r="C37" s="1322"/>
      <c r="D37" s="31">
        <v>1262</v>
      </c>
      <c r="E37" s="31">
        <v>1407</v>
      </c>
      <c r="F37" s="21"/>
      <c r="G37" s="21"/>
      <c r="H37" s="498">
        <f t="shared" si="0"/>
        <v>1.1148969889064977</v>
      </c>
    </row>
    <row r="38" spans="1:8" ht="12" customHeight="1" x14ac:dyDescent="0.3">
      <c r="A38" s="4" t="s">
        <v>51</v>
      </c>
      <c r="B38" s="1322" t="s">
        <v>50</v>
      </c>
      <c r="C38" s="1322"/>
      <c r="D38" s="31">
        <v>1350</v>
      </c>
      <c r="E38" s="31">
        <v>900</v>
      </c>
      <c r="F38" s="21"/>
      <c r="G38" s="21"/>
      <c r="H38" s="498">
        <f t="shared" si="0"/>
        <v>0.66666666666666663</v>
      </c>
    </row>
    <row r="39" spans="1:8" s="51" customFormat="1" ht="12" customHeight="1" x14ac:dyDescent="0.3">
      <c r="A39" s="6" t="s">
        <v>52</v>
      </c>
      <c r="B39" s="1326" t="s">
        <v>169</v>
      </c>
      <c r="C39" s="1326"/>
      <c r="D39" s="63">
        <v>2612</v>
      </c>
      <c r="E39" s="63">
        <f>SUM(E37:E38)</f>
        <v>2307</v>
      </c>
      <c r="F39" s="49"/>
      <c r="G39" s="49"/>
      <c r="H39" s="498">
        <f t="shared" si="0"/>
        <v>0.8832312404287902</v>
      </c>
    </row>
    <row r="40" spans="1:8" ht="12" customHeight="1" x14ac:dyDescent="0.3">
      <c r="A40" s="4" t="s">
        <v>54</v>
      </c>
      <c r="B40" s="1322" t="s">
        <v>53</v>
      </c>
      <c r="C40" s="1322"/>
      <c r="D40" s="31"/>
      <c r="E40" s="31"/>
      <c r="F40" s="21"/>
      <c r="G40" s="21"/>
      <c r="H40" s="498"/>
    </row>
    <row r="41" spans="1:8" ht="12" customHeight="1" x14ac:dyDescent="0.3">
      <c r="A41" s="4" t="s">
        <v>56</v>
      </c>
      <c r="B41" s="1322" t="s">
        <v>55</v>
      </c>
      <c r="C41" s="1322"/>
      <c r="D41" s="31"/>
      <c r="E41" s="31"/>
      <c r="F41" s="21"/>
      <c r="G41" s="21"/>
      <c r="H41" s="498"/>
    </row>
    <row r="42" spans="1:8" ht="12" customHeight="1" x14ac:dyDescent="0.3">
      <c r="A42" s="4" t="s">
        <v>57</v>
      </c>
      <c r="B42" s="1322" t="s">
        <v>167</v>
      </c>
      <c r="C42" s="1322"/>
      <c r="D42" s="31"/>
      <c r="E42" s="31"/>
      <c r="F42" s="21"/>
      <c r="G42" s="21"/>
      <c r="H42" s="498"/>
    </row>
    <row r="43" spans="1:8" ht="12" customHeight="1" x14ac:dyDescent="0.3">
      <c r="A43" s="4" t="s">
        <v>59</v>
      </c>
      <c r="B43" s="1322" t="s">
        <v>58</v>
      </c>
      <c r="C43" s="1322"/>
      <c r="D43" s="31">
        <v>3426</v>
      </c>
      <c r="E43" s="31">
        <v>3426</v>
      </c>
      <c r="F43" s="21"/>
      <c r="G43" s="21"/>
      <c r="H43" s="498">
        <f t="shared" si="0"/>
        <v>1</v>
      </c>
    </row>
    <row r="44" spans="1:8" ht="12" customHeight="1" x14ac:dyDescent="0.3">
      <c r="A44" s="4" t="s">
        <v>60</v>
      </c>
      <c r="B44" s="1410" t="s">
        <v>166</v>
      </c>
      <c r="C44" s="1410"/>
      <c r="D44" s="31"/>
      <c r="E44" s="31"/>
      <c r="F44" s="21"/>
      <c r="G44" s="21"/>
      <c r="H44" s="498"/>
    </row>
    <row r="45" spans="1:8" ht="12" customHeight="1" x14ac:dyDescent="0.3">
      <c r="A45" s="36" t="s">
        <v>60</v>
      </c>
      <c r="B45" s="43"/>
      <c r="C45" s="37" t="s">
        <v>61</v>
      </c>
      <c r="D45" s="33"/>
      <c r="E45" s="33"/>
      <c r="F45" s="21"/>
      <c r="G45" s="21"/>
      <c r="H45" s="498"/>
    </row>
    <row r="46" spans="1:8" ht="12" customHeight="1" x14ac:dyDescent="0.3">
      <c r="A46" s="36" t="s">
        <v>60</v>
      </c>
      <c r="B46" s="43"/>
      <c r="C46" s="37" t="s">
        <v>168</v>
      </c>
      <c r="D46" s="33"/>
      <c r="E46" s="33"/>
      <c r="F46" s="21"/>
      <c r="G46" s="21"/>
      <c r="H46" s="498"/>
    </row>
    <row r="47" spans="1:8" ht="12" customHeight="1" x14ac:dyDescent="0.3">
      <c r="A47" s="4" t="s">
        <v>63</v>
      </c>
      <c r="B47" s="1324" t="s">
        <v>62</v>
      </c>
      <c r="C47" s="1324"/>
      <c r="D47" s="31">
        <v>611</v>
      </c>
      <c r="E47" s="31">
        <v>1149</v>
      </c>
      <c r="F47" s="21"/>
      <c r="G47" s="21"/>
      <c r="H47" s="498">
        <f t="shared" si="0"/>
        <v>1.8805237315875614</v>
      </c>
    </row>
    <row r="48" spans="1:8" ht="12" customHeight="1" x14ac:dyDescent="0.3">
      <c r="A48" s="4" t="s">
        <v>65</v>
      </c>
      <c r="B48" s="1322" t="s">
        <v>64</v>
      </c>
      <c r="C48" s="1322"/>
      <c r="D48" s="31">
        <v>5783</v>
      </c>
      <c r="E48" s="31">
        <v>6919</v>
      </c>
      <c r="F48" s="21"/>
      <c r="G48" s="21"/>
      <c r="H48" s="498">
        <f t="shared" si="0"/>
        <v>1.1964378350337195</v>
      </c>
    </row>
    <row r="49" spans="1:8" s="51" customFormat="1" ht="12" customHeight="1" x14ac:dyDescent="0.3">
      <c r="A49" s="6" t="s">
        <v>66</v>
      </c>
      <c r="B49" s="1326" t="s">
        <v>156</v>
      </c>
      <c r="C49" s="1326"/>
      <c r="D49" s="63">
        <v>9820</v>
      </c>
      <c r="E49" s="63">
        <f>+E48+E47+E44+E43+E42+E41+E40</f>
        <v>11494</v>
      </c>
      <c r="F49" s="49"/>
      <c r="G49" s="49"/>
      <c r="H49" s="498">
        <f t="shared" si="0"/>
        <v>1.1704684317718941</v>
      </c>
    </row>
    <row r="50" spans="1:8" ht="12" customHeight="1" x14ac:dyDescent="0.3">
      <c r="A50" s="4" t="s">
        <v>68</v>
      </c>
      <c r="B50" s="1322" t="s">
        <v>67</v>
      </c>
      <c r="C50" s="1322"/>
      <c r="D50" s="31">
        <v>550</v>
      </c>
      <c r="E50" s="31">
        <v>550</v>
      </c>
      <c r="F50" s="21"/>
      <c r="G50" s="21"/>
      <c r="H50" s="498">
        <f t="shared" si="0"/>
        <v>1</v>
      </c>
    </row>
    <row r="51" spans="1:8" ht="12" customHeight="1" x14ac:dyDescent="0.3">
      <c r="A51" s="4" t="s">
        <v>70</v>
      </c>
      <c r="B51" s="1322" t="s">
        <v>69</v>
      </c>
      <c r="C51" s="1322"/>
      <c r="D51" s="31"/>
      <c r="E51" s="31"/>
      <c r="F51" s="21"/>
      <c r="G51" s="21"/>
      <c r="H51" s="498"/>
    </row>
    <row r="52" spans="1:8" ht="12" customHeight="1" x14ac:dyDescent="0.3">
      <c r="A52" s="6" t="s">
        <v>71</v>
      </c>
      <c r="B52" s="1326" t="s">
        <v>155</v>
      </c>
      <c r="C52" s="1326"/>
      <c r="D52" s="63">
        <v>550</v>
      </c>
      <c r="E52" s="63">
        <f>SUM(E50:E51)</f>
        <v>550</v>
      </c>
      <c r="F52" s="49"/>
      <c r="G52" s="49"/>
      <c r="H52" s="498">
        <f t="shared" si="0"/>
        <v>1</v>
      </c>
    </row>
    <row r="53" spans="1:8" ht="12" customHeight="1" x14ac:dyDescent="0.3">
      <c r="A53" s="4" t="s">
        <v>73</v>
      </c>
      <c r="B53" s="1322" t="s">
        <v>72</v>
      </c>
      <c r="C53" s="1322"/>
      <c r="D53" s="31">
        <v>2144</v>
      </c>
      <c r="E53" s="31">
        <v>2300</v>
      </c>
      <c r="F53" s="21"/>
      <c r="G53" s="21"/>
      <c r="H53" s="498">
        <f t="shared" si="0"/>
        <v>1.0727611940298507</v>
      </c>
    </row>
    <row r="54" spans="1:8" ht="12" customHeight="1" x14ac:dyDescent="0.3">
      <c r="A54" s="4" t="s">
        <v>75</v>
      </c>
      <c r="B54" s="1322" t="s">
        <v>74</v>
      </c>
      <c r="C54" s="1322"/>
      <c r="D54" s="31"/>
      <c r="E54" s="31"/>
      <c r="F54" s="21"/>
      <c r="G54" s="21"/>
      <c r="H54" s="498"/>
    </row>
    <row r="55" spans="1:8" ht="12" customHeight="1" x14ac:dyDescent="0.3">
      <c r="A55" s="4" t="s">
        <v>76</v>
      </c>
      <c r="B55" s="1322" t="s">
        <v>154</v>
      </c>
      <c r="C55" s="1322"/>
      <c r="D55" s="31"/>
      <c r="E55" s="31"/>
      <c r="F55" s="21"/>
      <c r="G55" s="21"/>
      <c r="H55" s="498"/>
    </row>
    <row r="56" spans="1:8" ht="12" customHeight="1" x14ac:dyDescent="0.3">
      <c r="A56" s="4" t="s">
        <v>77</v>
      </c>
      <c r="B56" s="1322" t="s">
        <v>153</v>
      </c>
      <c r="C56" s="1322"/>
      <c r="D56" s="31"/>
      <c r="E56" s="31"/>
      <c r="F56" s="21"/>
      <c r="G56" s="21"/>
      <c r="H56" s="498"/>
    </row>
    <row r="57" spans="1:8" ht="12" customHeight="1" x14ac:dyDescent="0.3">
      <c r="A57" s="4" t="s">
        <v>79</v>
      </c>
      <c r="B57" s="1322" t="s">
        <v>78</v>
      </c>
      <c r="C57" s="1322"/>
      <c r="D57" s="31">
        <v>124</v>
      </c>
      <c r="E57" s="31">
        <v>152</v>
      </c>
      <c r="F57" s="21"/>
      <c r="G57" s="21"/>
      <c r="H57" s="498">
        <f t="shared" si="0"/>
        <v>1.2258064516129032</v>
      </c>
    </row>
    <row r="58" spans="1:8" ht="12" customHeight="1" x14ac:dyDescent="0.3">
      <c r="A58" s="6" t="s">
        <v>80</v>
      </c>
      <c r="B58" s="1326" t="s">
        <v>152</v>
      </c>
      <c r="C58" s="1326"/>
      <c r="D58" s="63">
        <v>2268</v>
      </c>
      <c r="E58" s="63">
        <f>SUM(E53:E57)</f>
        <v>2452</v>
      </c>
      <c r="F58" s="49"/>
      <c r="G58" s="49"/>
      <c r="H58" s="498">
        <f t="shared" si="0"/>
        <v>1.0811287477954146</v>
      </c>
    </row>
    <row r="59" spans="1:8" ht="12" customHeight="1" x14ac:dyDescent="0.3">
      <c r="A59" s="7" t="s">
        <v>81</v>
      </c>
      <c r="B59" s="1325" t="s">
        <v>151</v>
      </c>
      <c r="C59" s="1325"/>
      <c r="D59" s="60">
        <v>18489</v>
      </c>
      <c r="E59" s="60">
        <f>+E58+E52+E49+E39+E36</f>
        <v>19622</v>
      </c>
      <c r="F59" s="47"/>
      <c r="G59" s="47"/>
      <c r="H59" s="498">
        <f t="shared" si="0"/>
        <v>1.0612796798096165</v>
      </c>
    </row>
    <row r="60" spans="1:8" ht="12" customHeight="1" x14ac:dyDescent="0.3">
      <c r="A60" s="8"/>
      <c r="B60" s="9"/>
      <c r="C60" s="9"/>
      <c r="D60" s="32"/>
      <c r="E60" s="32"/>
      <c r="F60" s="23"/>
      <c r="G60" s="24"/>
      <c r="H60" s="498"/>
    </row>
    <row r="61" spans="1:8" ht="12" customHeight="1" x14ac:dyDescent="0.3">
      <c r="A61" s="4" t="s">
        <v>107</v>
      </c>
      <c r="B61" s="1445" t="s">
        <v>164</v>
      </c>
      <c r="C61" s="1339"/>
      <c r="D61" s="31">
        <v>4246</v>
      </c>
      <c r="E61" s="31">
        <f>+E62</f>
        <v>5189</v>
      </c>
      <c r="F61" s="21"/>
      <c r="G61" s="21"/>
      <c r="H61" s="498">
        <f t="shared" si="0"/>
        <v>1.2220913801224682</v>
      </c>
    </row>
    <row r="62" spans="1:8" ht="12" customHeight="1" x14ac:dyDescent="0.3">
      <c r="A62" s="45" t="s">
        <v>107</v>
      </c>
      <c r="B62" s="43"/>
      <c r="C62" s="39" t="s">
        <v>104</v>
      </c>
      <c r="D62" s="31">
        <v>4246</v>
      </c>
      <c r="E62" s="1014">
        <v>5189</v>
      </c>
      <c r="F62" s="21"/>
      <c r="G62" s="21"/>
      <c r="H62" s="498">
        <f t="shared" si="0"/>
        <v>1.2220913801224682</v>
      </c>
    </row>
    <row r="63" spans="1:8" ht="12" customHeight="1" x14ac:dyDescent="0.3">
      <c r="A63" s="7" t="s">
        <v>108</v>
      </c>
      <c r="B63" s="1325" t="s">
        <v>163</v>
      </c>
      <c r="C63" s="1325"/>
      <c r="D63" s="60">
        <v>4246</v>
      </c>
      <c r="E63" s="60">
        <f>+E61</f>
        <v>5189</v>
      </c>
      <c r="F63" s="47">
        <f>+F61</f>
        <v>0</v>
      </c>
      <c r="G63" s="47">
        <f>+G61</f>
        <v>0</v>
      </c>
      <c r="H63" s="498">
        <f t="shared" si="0"/>
        <v>1.2220913801224682</v>
      </c>
    </row>
    <row r="64" spans="1:8" ht="12" customHeight="1" x14ac:dyDescent="0.3">
      <c r="A64" s="8"/>
      <c r="B64" s="9"/>
      <c r="C64" s="9"/>
      <c r="D64" s="32"/>
      <c r="E64" s="32"/>
      <c r="F64" s="23"/>
      <c r="G64" s="24"/>
      <c r="H64" s="498"/>
    </row>
    <row r="65" spans="1:8" ht="12" customHeight="1" x14ac:dyDescent="0.3">
      <c r="A65" s="13" t="s">
        <v>110</v>
      </c>
      <c r="B65" s="1324" t="s">
        <v>109</v>
      </c>
      <c r="C65" s="1324"/>
      <c r="D65" s="34"/>
      <c r="E65" s="34"/>
      <c r="F65" s="25"/>
      <c r="G65" s="25"/>
      <c r="H65" s="498"/>
    </row>
    <row r="66" spans="1:8" ht="12" customHeight="1" x14ac:dyDescent="0.3">
      <c r="A66" s="4" t="s">
        <v>111</v>
      </c>
      <c r="B66" s="1322" t="s">
        <v>162</v>
      </c>
      <c r="C66" s="1322"/>
      <c r="D66" s="31"/>
      <c r="E66" s="31"/>
      <c r="F66" s="21"/>
      <c r="G66" s="21"/>
      <c r="H66" s="498"/>
    </row>
    <row r="67" spans="1:8" ht="12" customHeight="1" x14ac:dyDescent="0.3">
      <c r="A67" s="40" t="s">
        <v>111</v>
      </c>
      <c r="B67" s="43"/>
      <c r="C67" s="46" t="s">
        <v>112</v>
      </c>
      <c r="D67" s="31"/>
      <c r="E67" s="31"/>
      <c r="F67" s="21"/>
      <c r="G67" s="21"/>
      <c r="H67" s="498"/>
    </row>
    <row r="68" spans="1:8" ht="12" customHeight="1" x14ac:dyDescent="0.3">
      <c r="A68" s="4" t="s">
        <v>114</v>
      </c>
      <c r="B68" s="1322" t="s">
        <v>113</v>
      </c>
      <c r="C68" s="1322"/>
      <c r="D68" s="31">
        <v>2750</v>
      </c>
      <c r="E68" s="31"/>
      <c r="F68" s="21"/>
      <c r="G68" s="21"/>
      <c r="H68" s="498"/>
    </row>
    <row r="69" spans="1:8" ht="12" customHeight="1" x14ac:dyDescent="0.3">
      <c r="A69" s="4" t="s">
        <v>116</v>
      </c>
      <c r="B69" s="1322" t="s">
        <v>115</v>
      </c>
      <c r="C69" s="1322"/>
      <c r="D69" s="31">
        <v>2150</v>
      </c>
      <c r="E69" s="31"/>
      <c r="F69" s="21"/>
      <c r="G69" s="21"/>
      <c r="H69" s="498">
        <f t="shared" si="0"/>
        <v>0</v>
      </c>
    </row>
    <row r="70" spans="1:8" ht="12" customHeight="1" x14ac:dyDescent="0.3">
      <c r="A70" s="4" t="s">
        <v>118</v>
      </c>
      <c r="B70" s="1322" t="s">
        <v>117</v>
      </c>
      <c r="C70" s="1322"/>
      <c r="D70" s="31"/>
      <c r="E70" s="31"/>
      <c r="F70" s="21"/>
      <c r="G70" s="21"/>
      <c r="H70" s="498"/>
    </row>
    <row r="71" spans="1:8" ht="12" customHeight="1" x14ac:dyDescent="0.3">
      <c r="A71" s="4" t="s">
        <v>120</v>
      </c>
      <c r="B71" s="1322" t="s">
        <v>119</v>
      </c>
      <c r="C71" s="1322"/>
      <c r="D71" s="31"/>
      <c r="E71" s="31"/>
      <c r="F71" s="21"/>
      <c r="G71" s="21"/>
      <c r="H71" s="498"/>
    </row>
    <row r="72" spans="1:8" ht="12" customHeight="1" x14ac:dyDescent="0.3">
      <c r="A72" s="4" t="s">
        <v>122</v>
      </c>
      <c r="B72" s="1322" t="s">
        <v>121</v>
      </c>
      <c r="C72" s="1322"/>
      <c r="D72" s="31">
        <v>1200</v>
      </c>
      <c r="E72" s="31"/>
      <c r="F72" s="21"/>
      <c r="G72" s="21"/>
      <c r="H72" s="498">
        <f t="shared" ref="H72:H83" si="1">+E72/D72</f>
        <v>0</v>
      </c>
    </row>
    <row r="73" spans="1:8" ht="12" customHeight="1" x14ac:dyDescent="0.3">
      <c r="A73" s="7" t="s">
        <v>123</v>
      </c>
      <c r="B73" s="1325" t="s">
        <v>161</v>
      </c>
      <c r="C73" s="1325"/>
      <c r="D73" s="60">
        <v>6100</v>
      </c>
      <c r="E73" s="60">
        <f>+E72+E71+E70+E69+E68+E66+E65</f>
        <v>0</v>
      </c>
      <c r="F73" s="47">
        <f>+F72+F71+F70+F69+F68+F66+F65</f>
        <v>0</v>
      </c>
      <c r="G73" s="47">
        <f>+G72+G71+G70+G69+G68+G66+G65</f>
        <v>0</v>
      </c>
      <c r="H73" s="498">
        <f t="shared" si="1"/>
        <v>0</v>
      </c>
    </row>
    <row r="74" spans="1:8" ht="12" customHeight="1" x14ac:dyDescent="0.3">
      <c r="A74" s="8"/>
      <c r="B74" s="9"/>
      <c r="C74" s="9"/>
      <c r="D74" s="32"/>
      <c r="E74" s="32"/>
      <c r="F74" s="23"/>
      <c r="G74" s="24"/>
      <c r="H74" s="498"/>
    </row>
    <row r="75" spans="1:8" ht="12" hidden="1" customHeight="1" x14ac:dyDescent="0.3">
      <c r="A75" s="13" t="s">
        <v>125</v>
      </c>
      <c r="B75" s="1324" t="s">
        <v>124</v>
      </c>
      <c r="C75" s="1324"/>
      <c r="D75" s="34"/>
      <c r="E75" s="34"/>
      <c r="F75" s="25"/>
      <c r="G75" s="25"/>
      <c r="H75" s="498"/>
    </row>
    <row r="76" spans="1:8" ht="12" hidden="1" customHeight="1" x14ac:dyDescent="0.3">
      <c r="A76" s="4" t="s">
        <v>127</v>
      </c>
      <c r="B76" s="1322" t="s">
        <v>126</v>
      </c>
      <c r="C76" s="1322"/>
      <c r="D76" s="31"/>
      <c r="E76" s="31"/>
      <c r="F76" s="21"/>
      <c r="G76" s="21"/>
      <c r="H76" s="498"/>
    </row>
    <row r="77" spans="1:8" ht="12" hidden="1" customHeight="1" x14ac:dyDescent="0.3">
      <c r="A77" s="4" t="s">
        <v>129</v>
      </c>
      <c r="B77" s="1322" t="s">
        <v>128</v>
      </c>
      <c r="C77" s="1322"/>
      <c r="D77" s="31"/>
      <c r="E77" s="31"/>
      <c r="F77" s="21"/>
      <c r="G77" s="21"/>
      <c r="H77" s="498"/>
    </row>
    <row r="78" spans="1:8" ht="12" hidden="1" customHeight="1" x14ac:dyDescent="0.3">
      <c r="A78" s="4" t="s">
        <v>131</v>
      </c>
      <c r="B78" s="1322" t="s">
        <v>130</v>
      </c>
      <c r="C78" s="1322"/>
      <c r="D78" s="31"/>
      <c r="E78" s="31"/>
      <c r="F78" s="21"/>
      <c r="G78" s="21"/>
      <c r="H78" s="498"/>
    </row>
    <row r="79" spans="1:8" ht="12" customHeight="1" x14ac:dyDescent="0.3">
      <c r="A79" s="6" t="s">
        <v>132</v>
      </c>
      <c r="B79" s="1326" t="s">
        <v>160</v>
      </c>
      <c r="C79" s="1326"/>
      <c r="D79" s="63">
        <v>0</v>
      </c>
      <c r="E79" s="63">
        <f>SUM(E75:E78)</f>
        <v>0</v>
      </c>
      <c r="F79" s="49">
        <f>SUM(F75:F78)</f>
        <v>0</v>
      </c>
      <c r="G79" s="49">
        <f>SUM(G75:G78)</f>
        <v>0</v>
      </c>
      <c r="H79" s="498"/>
    </row>
    <row r="80" spans="1:8" ht="12" customHeight="1" x14ac:dyDescent="0.3">
      <c r="A80" s="8"/>
      <c r="B80" s="17"/>
      <c r="C80" s="17"/>
      <c r="D80" s="32"/>
      <c r="E80" s="32"/>
      <c r="F80" s="23"/>
      <c r="G80" s="24"/>
      <c r="H80" s="498"/>
    </row>
    <row r="81" spans="1:8" ht="12" customHeight="1" x14ac:dyDescent="0.3">
      <c r="A81" s="16" t="s">
        <v>134</v>
      </c>
      <c r="B81" s="1335" t="s">
        <v>158</v>
      </c>
      <c r="C81" s="1335"/>
      <c r="D81" s="31"/>
      <c r="E81" s="31"/>
      <c r="F81" s="21"/>
      <c r="G81" s="21"/>
      <c r="H81" s="498"/>
    </row>
    <row r="82" spans="1:8" ht="12" customHeight="1" thickBot="1" x14ac:dyDescent="0.35">
      <c r="A82" s="52"/>
      <c r="B82" s="53"/>
      <c r="C82" s="53"/>
      <c r="D82" s="277"/>
      <c r="E82" s="277"/>
      <c r="F82" s="54"/>
      <c r="G82" s="26"/>
      <c r="H82" s="767"/>
    </row>
    <row r="83" spans="1:8" ht="12" customHeight="1" thickBot="1" x14ac:dyDescent="0.35">
      <c r="A83" s="55" t="s">
        <v>135</v>
      </c>
      <c r="B83" s="1336" t="s">
        <v>157</v>
      </c>
      <c r="C83" s="1336"/>
      <c r="D83" s="69">
        <v>215611</v>
      </c>
      <c r="E83" s="69">
        <f>+E81+E79+E73+E63+E59+E26+E24</f>
        <v>205312</v>
      </c>
      <c r="F83" s="56">
        <f>+F81+F79+F73+F63+F59+F26+F24</f>
        <v>0</v>
      </c>
      <c r="G83" s="56">
        <f>+G81+G79+G73+G63+G59+G26+G24</f>
        <v>0</v>
      </c>
      <c r="H83" s="768">
        <f t="shared" si="1"/>
        <v>0.95223342037280101</v>
      </c>
    </row>
  </sheetData>
  <mergeCells count="70">
    <mergeCell ref="B24:C24"/>
    <mergeCell ref="D2:D4"/>
    <mergeCell ref="H2:H4"/>
    <mergeCell ref="E2:G2"/>
    <mergeCell ref="E4:G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70:C70"/>
    <mergeCell ref="B71:C71"/>
    <mergeCell ref="B72:C72"/>
    <mergeCell ref="B57:C57"/>
    <mergeCell ref="B58:C58"/>
    <mergeCell ref="B59:C59"/>
    <mergeCell ref="B61:C61"/>
    <mergeCell ref="B63:C63"/>
    <mergeCell ref="B65:C65"/>
    <mergeCell ref="B66:C66"/>
    <mergeCell ref="A2:A4"/>
    <mergeCell ref="B38:C38"/>
    <mergeCell ref="B39:C39"/>
    <mergeCell ref="B12:C12"/>
    <mergeCell ref="B83:C83"/>
    <mergeCell ref="B73:C73"/>
    <mergeCell ref="B75:C75"/>
    <mergeCell ref="B76:C76"/>
    <mergeCell ref="B77:C77"/>
    <mergeCell ref="B78:C78"/>
    <mergeCell ref="B55:C55"/>
    <mergeCell ref="B56:C56"/>
    <mergeCell ref="B79:C79"/>
    <mergeCell ref="B81:C81"/>
    <mergeCell ref="B68:C68"/>
    <mergeCell ref="B69:C69"/>
    <mergeCell ref="E1:G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7" orientation="portrait" r:id="rId1"/>
  <headerFooter>
    <oddHeader>&amp;C&amp;"Times New Roman,Félkövér"&amp;12Martonvásár Város Önkormányzatának kiadásai 2019.
Polgármesteri Hivatal&amp;R&amp;"Times New Roman,Félkövér"&amp;12 6.a melléklet</oddHead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6"/>
  <sheetViews>
    <sheetView topLeftCell="A37" zoomScaleNormal="100" workbookViewId="0">
      <selection activeCell="R53" sqref="R53"/>
    </sheetView>
  </sheetViews>
  <sheetFormatPr defaultColWidth="8.6640625" defaultRowHeight="14.4" x14ac:dyDescent="0.3"/>
  <cols>
    <col min="1" max="1" width="6.109375" style="963" customWidth="1"/>
    <col min="2" max="2" width="7.109375" style="964" customWidth="1"/>
    <col min="3" max="3" width="25" style="964" customWidth="1"/>
    <col min="4" max="4" width="8.6640625" style="964" bestFit="1" customWidth="1"/>
    <col min="5" max="5" width="8.88671875" style="965" bestFit="1" customWidth="1"/>
    <col min="6" max="6" width="6.44140625" style="965" customWidth="1"/>
    <col min="7" max="7" width="6.6640625" style="965" bestFit="1" customWidth="1"/>
    <col min="8" max="8" width="13.109375" style="966" customWidth="1"/>
    <col min="9" max="9" width="8.88671875" style="965" bestFit="1" customWidth="1"/>
    <col min="10" max="10" width="6.6640625" style="965" customWidth="1"/>
    <col min="11" max="11" width="6.44140625" style="965" customWidth="1"/>
    <col min="12" max="12" width="8.88671875" style="965" bestFit="1" customWidth="1"/>
    <col min="13" max="13" width="7.109375" style="965" customWidth="1"/>
    <col min="14" max="14" width="6.44140625" style="965" customWidth="1"/>
    <col min="15" max="15" width="6.5546875" style="965" bestFit="1" customWidth="1"/>
    <col min="16" max="17" width="6.88671875" style="965" customWidth="1"/>
    <col min="18" max="18" width="8.88671875" style="965" bestFit="1" customWidth="1"/>
    <col min="19" max="20" width="6.6640625" style="965" bestFit="1" customWidth="1"/>
    <col min="21" max="16384" width="8.6640625" style="929"/>
  </cols>
  <sheetData>
    <row r="1" spans="1:20" x14ac:dyDescent="0.3">
      <c r="A1" s="925"/>
      <c r="B1" s="926"/>
      <c r="C1" s="926"/>
      <c r="D1" s="926"/>
      <c r="E1" s="927"/>
      <c r="F1" s="927"/>
      <c r="G1" s="927"/>
      <c r="H1" s="928"/>
      <c r="I1" s="927"/>
      <c r="J1" s="927"/>
      <c r="K1" s="927"/>
      <c r="L1" s="927"/>
      <c r="M1" s="927"/>
      <c r="N1" s="927"/>
      <c r="O1" s="927"/>
      <c r="P1" s="927"/>
      <c r="Q1" s="927"/>
      <c r="R1" s="1457" t="s">
        <v>395</v>
      </c>
      <c r="S1" s="1457"/>
      <c r="T1" s="1457"/>
    </row>
    <row r="2" spans="1:20" ht="40.5" customHeight="1" x14ac:dyDescent="0.3">
      <c r="A2" s="1459" t="s">
        <v>0</v>
      </c>
      <c r="B2" s="1459" t="s">
        <v>182</v>
      </c>
      <c r="C2" s="1459"/>
      <c r="D2" s="1459" t="s">
        <v>821</v>
      </c>
      <c r="E2" s="1458" t="s">
        <v>180</v>
      </c>
      <c r="F2" s="1458"/>
      <c r="G2" s="1458"/>
      <c r="H2" s="1460" t="s">
        <v>601</v>
      </c>
      <c r="I2" s="1458" t="s">
        <v>185</v>
      </c>
      <c r="J2" s="1458"/>
      <c r="K2" s="1458"/>
      <c r="L2" s="1458" t="s">
        <v>290</v>
      </c>
      <c r="M2" s="1458"/>
      <c r="N2" s="1458"/>
      <c r="O2" s="1458" t="s">
        <v>291</v>
      </c>
      <c r="P2" s="1458"/>
      <c r="Q2" s="1458"/>
      <c r="R2" s="1458" t="s">
        <v>625</v>
      </c>
      <c r="S2" s="1458"/>
      <c r="T2" s="1458"/>
    </row>
    <row r="3" spans="1:20" ht="15" customHeight="1" x14ac:dyDescent="0.3">
      <c r="A3" s="1459"/>
      <c r="B3" s="1459"/>
      <c r="C3" s="1459"/>
      <c r="D3" s="1459"/>
      <c r="E3" s="1458"/>
      <c r="F3" s="1458"/>
      <c r="G3" s="1458"/>
      <c r="H3" s="1460"/>
      <c r="I3" s="1458" t="s">
        <v>189</v>
      </c>
      <c r="J3" s="1458"/>
      <c r="K3" s="1458"/>
      <c r="L3" s="1458" t="s">
        <v>189</v>
      </c>
      <c r="M3" s="1458"/>
      <c r="N3" s="1458"/>
      <c r="O3" s="1458" t="s">
        <v>189</v>
      </c>
      <c r="P3" s="1458"/>
      <c r="Q3" s="1458"/>
      <c r="R3" s="1458" t="s">
        <v>189</v>
      </c>
      <c r="S3" s="1458"/>
      <c r="T3" s="1458"/>
    </row>
    <row r="4" spans="1:20" s="930" customFormat="1" ht="25.5" customHeight="1" x14ac:dyDescent="0.3">
      <c r="A4" s="1459"/>
      <c r="B4" s="1459"/>
      <c r="C4" s="1459"/>
      <c r="D4" s="1459"/>
      <c r="E4" s="1060" t="s">
        <v>177</v>
      </c>
      <c r="F4" s="1060" t="s">
        <v>178</v>
      </c>
      <c r="G4" s="1060" t="s">
        <v>179</v>
      </c>
      <c r="H4" s="1460"/>
      <c r="I4" s="1060" t="s">
        <v>177</v>
      </c>
      <c r="J4" s="1060" t="s">
        <v>178</v>
      </c>
      <c r="K4" s="1060" t="s">
        <v>179</v>
      </c>
      <c r="L4" s="1060" t="s">
        <v>177</v>
      </c>
      <c r="M4" s="1060" t="s">
        <v>178</v>
      </c>
      <c r="N4" s="1060" t="s">
        <v>179</v>
      </c>
      <c r="O4" s="1060" t="s">
        <v>177</v>
      </c>
      <c r="P4" s="1060" t="s">
        <v>178</v>
      </c>
      <c r="Q4" s="1060" t="s">
        <v>179</v>
      </c>
      <c r="R4" s="1060" t="s">
        <v>177</v>
      </c>
      <c r="S4" s="1060" t="s">
        <v>178</v>
      </c>
      <c r="T4" s="1060" t="s">
        <v>179</v>
      </c>
    </row>
    <row r="5" spans="1:20" ht="15" customHeight="1" x14ac:dyDescent="0.3">
      <c r="A5" s="931" t="s">
        <v>2</v>
      </c>
      <c r="B5" s="1462" t="s">
        <v>1</v>
      </c>
      <c r="C5" s="1462"/>
      <c r="D5" s="919">
        <v>109976</v>
      </c>
      <c r="E5" s="919">
        <f>+I5+L5+O5+R5</f>
        <v>115873</v>
      </c>
      <c r="F5" s="919"/>
      <c r="G5" s="919"/>
      <c r="H5" s="932">
        <f>+E5/D5</f>
        <v>1.0536207899905434</v>
      </c>
      <c r="I5" s="919">
        <f>114973+900</f>
        <v>115873</v>
      </c>
      <c r="J5" s="919"/>
      <c r="K5" s="919"/>
      <c r="L5" s="919"/>
      <c r="M5" s="919"/>
      <c r="N5" s="919"/>
      <c r="O5" s="919"/>
      <c r="P5" s="919"/>
      <c r="Q5" s="919"/>
      <c r="R5" s="919"/>
      <c r="S5" s="919"/>
      <c r="T5" s="919"/>
    </row>
    <row r="6" spans="1:20" ht="15" customHeight="1" x14ac:dyDescent="0.3">
      <c r="A6" s="931" t="s">
        <v>4</v>
      </c>
      <c r="B6" s="1462" t="s">
        <v>3</v>
      </c>
      <c r="C6" s="1462"/>
      <c r="D6" s="919">
        <v>0</v>
      </c>
      <c r="E6" s="919">
        <f t="shared" ref="E6:E18" si="0">+I6+L6+O6+R6</f>
        <v>0</v>
      </c>
      <c r="F6" s="919"/>
      <c r="G6" s="919"/>
      <c r="H6" s="932"/>
      <c r="I6" s="919"/>
      <c r="J6" s="919"/>
      <c r="K6" s="919"/>
      <c r="L6" s="919"/>
      <c r="M6" s="919"/>
      <c r="N6" s="919"/>
      <c r="O6" s="919"/>
      <c r="P6" s="919"/>
      <c r="Q6" s="919"/>
      <c r="R6" s="919"/>
      <c r="S6" s="919"/>
      <c r="T6" s="919"/>
    </row>
    <row r="7" spans="1:20" ht="15" customHeight="1" x14ac:dyDescent="0.3">
      <c r="A7" s="931" t="s">
        <v>6</v>
      </c>
      <c r="B7" s="1462" t="s">
        <v>5</v>
      </c>
      <c r="C7" s="1462"/>
      <c r="D7" s="919">
        <v>0</v>
      </c>
      <c r="E7" s="919">
        <f t="shared" si="0"/>
        <v>0</v>
      </c>
      <c r="F7" s="919"/>
      <c r="G7" s="919"/>
      <c r="H7" s="932"/>
      <c r="I7" s="919"/>
      <c r="J7" s="919"/>
      <c r="K7" s="919"/>
      <c r="L7" s="919"/>
      <c r="M7" s="919"/>
      <c r="N7" s="919"/>
      <c r="O7" s="919"/>
      <c r="P7" s="919"/>
      <c r="Q7" s="919"/>
      <c r="R7" s="919"/>
      <c r="S7" s="919"/>
      <c r="T7" s="919"/>
    </row>
    <row r="8" spans="1:20" ht="22.5" customHeight="1" x14ac:dyDescent="0.3">
      <c r="A8" s="931" t="s">
        <v>8</v>
      </c>
      <c r="B8" s="1462" t="s">
        <v>7</v>
      </c>
      <c r="C8" s="1462"/>
      <c r="D8" s="919">
        <v>1134</v>
      </c>
      <c r="E8" s="919">
        <f t="shared" si="0"/>
        <v>800</v>
      </c>
      <c r="F8" s="919"/>
      <c r="G8" s="919"/>
      <c r="H8" s="932">
        <f t="shared" ref="H8:H63" si="1">+E8/D8</f>
        <v>0.70546737213403876</v>
      </c>
      <c r="I8" s="1052">
        <v>800</v>
      </c>
      <c r="J8" s="919"/>
      <c r="K8" s="919"/>
      <c r="L8" s="919"/>
      <c r="M8" s="919"/>
      <c r="N8" s="919"/>
      <c r="O8" s="919"/>
      <c r="P8" s="919"/>
      <c r="Q8" s="919"/>
      <c r="R8" s="919"/>
      <c r="S8" s="919"/>
      <c r="T8" s="919"/>
    </row>
    <row r="9" spans="1:20" ht="15" customHeight="1" x14ac:dyDescent="0.3">
      <c r="A9" s="931" t="s">
        <v>10</v>
      </c>
      <c r="B9" s="1462" t="s">
        <v>9</v>
      </c>
      <c r="C9" s="1462"/>
      <c r="D9" s="919">
        <v>0</v>
      </c>
      <c r="E9" s="919">
        <f t="shared" si="0"/>
        <v>0</v>
      </c>
      <c r="F9" s="919"/>
      <c r="G9" s="919"/>
      <c r="H9" s="932"/>
      <c r="I9" s="919"/>
      <c r="J9" s="919"/>
      <c r="K9" s="919"/>
      <c r="L9" s="919"/>
      <c r="M9" s="919"/>
      <c r="N9" s="919"/>
      <c r="O9" s="919"/>
      <c r="P9" s="919"/>
      <c r="Q9" s="919"/>
      <c r="R9" s="919"/>
      <c r="S9" s="919"/>
      <c r="T9" s="919"/>
    </row>
    <row r="10" spans="1:20" ht="15" customHeight="1" x14ac:dyDescent="0.3">
      <c r="A10" s="931" t="s">
        <v>12</v>
      </c>
      <c r="B10" s="1462" t="s">
        <v>11</v>
      </c>
      <c r="C10" s="1462"/>
      <c r="D10" s="919">
        <v>6276</v>
      </c>
      <c r="E10" s="919">
        <f t="shared" si="0"/>
        <v>1128</v>
      </c>
      <c r="F10" s="919"/>
      <c r="G10" s="919"/>
      <c r="H10" s="932">
        <f t="shared" si="1"/>
        <v>0.17973231357552583</v>
      </c>
      <c r="I10" s="919">
        <v>1128</v>
      </c>
      <c r="J10" s="919"/>
      <c r="K10" s="919"/>
      <c r="L10" s="919"/>
      <c r="M10" s="919"/>
      <c r="N10" s="919"/>
      <c r="O10" s="919"/>
      <c r="P10" s="919"/>
      <c r="Q10" s="919"/>
      <c r="R10" s="919"/>
      <c r="S10" s="919"/>
      <c r="T10" s="919"/>
    </row>
    <row r="11" spans="1:20" ht="15" customHeight="1" x14ac:dyDescent="0.3">
      <c r="A11" s="931" t="s">
        <v>14</v>
      </c>
      <c r="B11" s="1462" t="s">
        <v>13</v>
      </c>
      <c r="C11" s="1462"/>
      <c r="D11" s="919">
        <v>2100</v>
      </c>
      <c r="E11" s="919">
        <f t="shared" si="0"/>
        <v>2115</v>
      </c>
      <c r="F11" s="919"/>
      <c r="G11" s="919"/>
      <c r="H11" s="932">
        <f t="shared" si="1"/>
        <v>1.0071428571428571</v>
      </c>
      <c r="I11" s="919">
        <f>2100+15</f>
        <v>2115</v>
      </c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</row>
    <row r="12" spans="1:20" ht="15" customHeight="1" x14ac:dyDescent="0.3">
      <c r="A12" s="931" t="s">
        <v>16</v>
      </c>
      <c r="B12" s="1462" t="s">
        <v>15</v>
      </c>
      <c r="C12" s="1462"/>
      <c r="D12" s="919">
        <v>0</v>
      </c>
      <c r="E12" s="919">
        <f t="shared" si="0"/>
        <v>0</v>
      </c>
      <c r="F12" s="919"/>
      <c r="G12" s="919"/>
      <c r="H12" s="932"/>
      <c r="I12" s="919"/>
      <c r="J12" s="919"/>
      <c r="K12" s="919"/>
      <c r="L12" s="919"/>
      <c r="M12" s="919"/>
      <c r="N12" s="919"/>
      <c r="O12" s="919"/>
      <c r="P12" s="919"/>
      <c r="Q12" s="919"/>
      <c r="R12" s="919"/>
      <c r="S12" s="919"/>
      <c r="T12" s="919"/>
    </row>
    <row r="13" spans="1:20" ht="15" customHeight="1" x14ac:dyDescent="0.3">
      <c r="A13" s="931" t="s">
        <v>18</v>
      </c>
      <c r="B13" s="1462" t="s">
        <v>17</v>
      </c>
      <c r="C13" s="1462"/>
      <c r="D13" s="919">
        <v>1066</v>
      </c>
      <c r="E13" s="919">
        <f t="shared" si="0"/>
        <v>1110</v>
      </c>
      <c r="F13" s="919"/>
      <c r="G13" s="919"/>
      <c r="H13" s="932">
        <f t="shared" si="1"/>
        <v>1.0412757973733584</v>
      </c>
      <c r="I13" s="919">
        <v>1110</v>
      </c>
      <c r="J13" s="919"/>
      <c r="K13" s="919"/>
      <c r="L13" s="919"/>
      <c r="M13" s="919"/>
      <c r="N13" s="919"/>
      <c r="O13" s="919"/>
      <c r="P13" s="919"/>
      <c r="Q13" s="919"/>
      <c r="R13" s="919"/>
      <c r="S13" s="919"/>
      <c r="T13" s="919"/>
    </row>
    <row r="14" spans="1:20" ht="15" customHeight="1" x14ac:dyDescent="0.3">
      <c r="A14" s="931" t="s">
        <v>20</v>
      </c>
      <c r="B14" s="1462" t="s">
        <v>19</v>
      </c>
      <c r="C14" s="1462"/>
      <c r="D14" s="919">
        <v>0</v>
      </c>
      <c r="E14" s="919">
        <f t="shared" si="0"/>
        <v>0</v>
      </c>
      <c r="F14" s="919"/>
      <c r="G14" s="919"/>
      <c r="H14" s="932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</row>
    <row r="15" spans="1:20" ht="15" customHeight="1" x14ac:dyDescent="0.3">
      <c r="A15" s="931" t="s">
        <v>22</v>
      </c>
      <c r="B15" s="1462" t="s">
        <v>21</v>
      </c>
      <c r="C15" s="1462"/>
      <c r="D15" s="919">
        <v>0</v>
      </c>
      <c r="E15" s="919">
        <f t="shared" si="0"/>
        <v>0</v>
      </c>
      <c r="F15" s="919"/>
      <c r="G15" s="919"/>
      <c r="H15" s="932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</row>
    <row r="16" spans="1:20" ht="15" customHeight="1" x14ac:dyDescent="0.3">
      <c r="A16" s="931" t="s">
        <v>24</v>
      </c>
      <c r="B16" s="1462" t="s">
        <v>23</v>
      </c>
      <c r="C16" s="1462"/>
      <c r="D16" s="919">
        <v>300</v>
      </c>
      <c r="E16" s="919">
        <f t="shared" si="0"/>
        <v>0</v>
      </c>
      <c r="F16" s="919"/>
      <c r="G16" s="919"/>
      <c r="H16" s="932"/>
      <c r="I16" s="919">
        <v>0</v>
      </c>
      <c r="J16" s="919"/>
      <c r="K16" s="919"/>
      <c r="L16" s="919"/>
      <c r="M16" s="919"/>
      <c r="N16" s="919"/>
      <c r="O16" s="919"/>
      <c r="P16" s="919"/>
      <c r="Q16" s="919"/>
      <c r="R16" s="919"/>
      <c r="S16" s="919"/>
      <c r="T16" s="919"/>
    </row>
    <row r="17" spans="1:20" ht="27.75" customHeight="1" x14ac:dyDescent="0.3">
      <c r="A17" s="931" t="s">
        <v>25</v>
      </c>
      <c r="B17" s="1462" t="s">
        <v>175</v>
      </c>
      <c r="C17" s="1462"/>
      <c r="D17" s="919">
        <v>0</v>
      </c>
      <c r="E17" s="919">
        <f t="shared" si="0"/>
        <v>0</v>
      </c>
      <c r="F17" s="919"/>
      <c r="G17" s="919"/>
      <c r="H17" s="932"/>
      <c r="I17" s="919"/>
      <c r="J17" s="919"/>
      <c r="K17" s="919"/>
      <c r="L17" s="919"/>
      <c r="M17" s="919"/>
      <c r="N17" s="919"/>
      <c r="O17" s="919"/>
      <c r="P17" s="919"/>
      <c r="Q17" s="919"/>
      <c r="R17" s="919"/>
      <c r="S17" s="919"/>
      <c r="T17" s="919"/>
    </row>
    <row r="18" spans="1:20" ht="15" customHeight="1" x14ac:dyDescent="0.3">
      <c r="A18" s="931" t="s">
        <v>25</v>
      </c>
      <c r="B18" s="1462" t="s">
        <v>26</v>
      </c>
      <c r="C18" s="1462"/>
      <c r="D18" s="919">
        <v>0</v>
      </c>
      <c r="E18" s="919">
        <f t="shared" si="0"/>
        <v>0</v>
      </c>
      <c r="F18" s="919"/>
      <c r="G18" s="919"/>
      <c r="H18" s="932"/>
      <c r="I18" s="919"/>
      <c r="J18" s="919"/>
      <c r="K18" s="919"/>
      <c r="L18" s="919"/>
      <c r="M18" s="919"/>
      <c r="N18" s="919"/>
      <c r="O18" s="919"/>
      <c r="P18" s="919"/>
      <c r="Q18" s="919"/>
      <c r="R18" s="919"/>
      <c r="S18" s="919"/>
      <c r="T18" s="919"/>
    </row>
    <row r="19" spans="1:20" s="934" customFormat="1" ht="15" customHeight="1" x14ac:dyDescent="0.3">
      <c r="A19" s="933" t="s">
        <v>27</v>
      </c>
      <c r="B19" s="1461" t="s">
        <v>429</v>
      </c>
      <c r="C19" s="1461"/>
      <c r="D19" s="918">
        <v>120852</v>
      </c>
      <c r="E19" s="918">
        <f>SUM(E5:E18)</f>
        <v>121026</v>
      </c>
      <c r="F19" s="918">
        <f t="shared" ref="F19:T19" si="2">SUM(F5:F18)</f>
        <v>0</v>
      </c>
      <c r="G19" s="918">
        <f t="shared" si="2"/>
        <v>0</v>
      </c>
      <c r="H19" s="932">
        <f t="shared" si="1"/>
        <v>1.0014397775791877</v>
      </c>
      <c r="I19" s="918">
        <f t="shared" si="2"/>
        <v>121026</v>
      </c>
      <c r="J19" s="918">
        <f t="shared" si="2"/>
        <v>0</v>
      </c>
      <c r="K19" s="918">
        <f t="shared" si="2"/>
        <v>0</v>
      </c>
      <c r="L19" s="918">
        <f t="shared" si="2"/>
        <v>0</v>
      </c>
      <c r="M19" s="918">
        <f t="shared" si="2"/>
        <v>0</v>
      </c>
      <c r="N19" s="918">
        <f t="shared" si="2"/>
        <v>0</v>
      </c>
      <c r="O19" s="918">
        <f t="shared" si="2"/>
        <v>0</v>
      </c>
      <c r="P19" s="918">
        <f t="shared" si="2"/>
        <v>0</v>
      </c>
      <c r="Q19" s="918">
        <f t="shared" si="2"/>
        <v>0</v>
      </c>
      <c r="R19" s="918">
        <f t="shared" si="2"/>
        <v>0</v>
      </c>
      <c r="S19" s="918">
        <f t="shared" si="2"/>
        <v>0</v>
      </c>
      <c r="T19" s="918">
        <f t="shared" si="2"/>
        <v>0</v>
      </c>
    </row>
    <row r="20" spans="1:20" ht="15" customHeight="1" x14ac:dyDescent="0.3">
      <c r="A20" s="931" t="s">
        <v>29</v>
      </c>
      <c r="B20" s="1462" t="s">
        <v>28</v>
      </c>
      <c r="C20" s="1462"/>
      <c r="D20" s="919">
        <v>0</v>
      </c>
      <c r="E20" s="919">
        <f>+I20+L20+O20+R20</f>
        <v>0</v>
      </c>
      <c r="F20" s="919"/>
      <c r="G20" s="919"/>
      <c r="H20" s="932"/>
      <c r="I20" s="919"/>
      <c r="J20" s="919"/>
      <c r="K20" s="919"/>
      <c r="L20" s="919"/>
      <c r="M20" s="919"/>
      <c r="N20" s="919"/>
      <c r="O20" s="919"/>
      <c r="P20" s="919"/>
      <c r="Q20" s="919"/>
      <c r="R20" s="919"/>
      <c r="S20" s="919"/>
      <c r="T20" s="919"/>
    </row>
    <row r="21" spans="1:20" ht="38.25" customHeight="1" x14ac:dyDescent="0.3">
      <c r="A21" s="931" t="s">
        <v>706</v>
      </c>
      <c r="B21" s="1462" t="s">
        <v>30</v>
      </c>
      <c r="C21" s="1462"/>
      <c r="D21" s="919">
        <v>2000</v>
      </c>
      <c r="E21" s="919">
        <f t="shared" ref="E21:E22" si="3">+I21+L21+O21+R21</f>
        <v>2500</v>
      </c>
      <c r="F21" s="919"/>
      <c r="G21" s="919"/>
      <c r="H21" s="932">
        <f t="shared" si="1"/>
        <v>1.25</v>
      </c>
      <c r="I21" s="919"/>
      <c r="J21" s="919"/>
      <c r="K21" s="919"/>
      <c r="L21" s="919"/>
      <c r="M21" s="919"/>
      <c r="N21" s="919"/>
      <c r="O21" s="919">
        <v>2500</v>
      </c>
      <c r="P21" s="1052"/>
      <c r="Q21" s="919"/>
      <c r="R21" s="919"/>
      <c r="S21" s="919"/>
      <c r="T21" s="919"/>
    </row>
    <row r="22" spans="1:20" ht="15" customHeight="1" x14ac:dyDescent="0.3">
      <c r="A22" s="931" t="s">
        <v>32</v>
      </c>
      <c r="B22" s="1462" t="s">
        <v>31</v>
      </c>
      <c r="C22" s="1462"/>
      <c r="D22" s="919">
        <v>30</v>
      </c>
      <c r="E22" s="919">
        <f t="shared" si="3"/>
        <v>30</v>
      </c>
      <c r="F22" s="919"/>
      <c r="G22" s="919"/>
      <c r="H22" s="932">
        <f t="shared" si="1"/>
        <v>1</v>
      </c>
      <c r="I22" s="919">
        <v>30</v>
      </c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</row>
    <row r="23" spans="1:20" s="934" customFormat="1" ht="15" customHeight="1" x14ac:dyDescent="0.3">
      <c r="A23" s="933" t="s">
        <v>33</v>
      </c>
      <c r="B23" s="1461" t="s">
        <v>430</v>
      </c>
      <c r="C23" s="1461"/>
      <c r="D23" s="918">
        <v>2030</v>
      </c>
      <c r="E23" s="918">
        <f>SUM(E20:E22)</f>
        <v>2530</v>
      </c>
      <c r="F23" s="918">
        <f t="shared" ref="F23:T23" si="4">SUM(F20:F22)</f>
        <v>0</v>
      </c>
      <c r="G23" s="918">
        <f t="shared" si="4"/>
        <v>0</v>
      </c>
      <c r="H23" s="932">
        <f t="shared" si="1"/>
        <v>1.2463054187192117</v>
      </c>
      <c r="I23" s="918">
        <f t="shared" si="4"/>
        <v>30</v>
      </c>
      <c r="J23" s="918">
        <f t="shared" si="4"/>
        <v>0</v>
      </c>
      <c r="K23" s="918">
        <f t="shared" si="4"/>
        <v>0</v>
      </c>
      <c r="L23" s="918">
        <f t="shared" si="4"/>
        <v>0</v>
      </c>
      <c r="M23" s="918">
        <f t="shared" si="4"/>
        <v>0</v>
      </c>
      <c r="N23" s="918">
        <f t="shared" si="4"/>
        <v>0</v>
      </c>
      <c r="O23" s="918">
        <f t="shared" si="4"/>
        <v>2500</v>
      </c>
      <c r="P23" s="918">
        <f t="shared" si="4"/>
        <v>0</v>
      </c>
      <c r="Q23" s="918">
        <f t="shared" si="4"/>
        <v>0</v>
      </c>
      <c r="R23" s="918">
        <f t="shared" si="4"/>
        <v>0</v>
      </c>
      <c r="S23" s="918">
        <f t="shared" si="4"/>
        <v>0</v>
      </c>
      <c r="T23" s="918">
        <f t="shared" si="4"/>
        <v>0</v>
      </c>
    </row>
    <row r="24" spans="1:20" s="935" customFormat="1" ht="15" customHeight="1" x14ac:dyDescent="0.3">
      <c r="A24" s="933" t="s">
        <v>34</v>
      </c>
      <c r="B24" s="1461" t="s">
        <v>431</v>
      </c>
      <c r="C24" s="1461"/>
      <c r="D24" s="918">
        <f>+D23+D19</f>
        <v>122882</v>
      </c>
      <c r="E24" s="918">
        <f>+E23+E19</f>
        <v>123556</v>
      </c>
      <c r="F24" s="918">
        <f t="shared" ref="F24:G24" si="5">+F23+F19</f>
        <v>0</v>
      </c>
      <c r="G24" s="918">
        <f t="shared" si="5"/>
        <v>0</v>
      </c>
      <c r="H24" s="932">
        <f t="shared" si="1"/>
        <v>1.0054849367686072</v>
      </c>
      <c r="I24" s="918">
        <f t="shared" ref="I24:T24" si="6">+I23+I19</f>
        <v>121056</v>
      </c>
      <c r="J24" s="918">
        <f t="shared" si="6"/>
        <v>0</v>
      </c>
      <c r="K24" s="918">
        <f t="shared" si="6"/>
        <v>0</v>
      </c>
      <c r="L24" s="918">
        <f t="shared" si="6"/>
        <v>0</v>
      </c>
      <c r="M24" s="918">
        <f t="shared" si="6"/>
        <v>0</v>
      </c>
      <c r="N24" s="918">
        <f t="shared" si="6"/>
        <v>0</v>
      </c>
      <c r="O24" s="918">
        <f t="shared" si="6"/>
        <v>2500</v>
      </c>
      <c r="P24" s="918">
        <f>+P23+P19</f>
        <v>0</v>
      </c>
      <c r="Q24" s="918">
        <f t="shared" si="6"/>
        <v>0</v>
      </c>
      <c r="R24" s="918">
        <f t="shared" si="6"/>
        <v>0</v>
      </c>
      <c r="S24" s="918">
        <f t="shared" si="6"/>
        <v>0</v>
      </c>
      <c r="T24" s="918">
        <f t="shared" si="6"/>
        <v>0</v>
      </c>
    </row>
    <row r="25" spans="1:20" x14ac:dyDescent="0.3">
      <c r="A25" s="936"/>
      <c r="B25" s="937"/>
      <c r="C25" s="937"/>
      <c r="D25" s="923"/>
      <c r="E25" s="923"/>
      <c r="F25" s="923"/>
      <c r="G25" s="924"/>
      <c r="H25" s="932"/>
      <c r="I25" s="922"/>
      <c r="J25" s="923"/>
      <c r="K25" s="924"/>
      <c r="L25" s="922"/>
      <c r="M25" s="923"/>
      <c r="N25" s="924"/>
      <c r="O25" s="922"/>
      <c r="P25" s="923"/>
      <c r="Q25" s="924"/>
      <c r="R25" s="922"/>
      <c r="S25" s="923"/>
      <c r="T25" s="923"/>
    </row>
    <row r="26" spans="1:20" s="935" customFormat="1" ht="27" customHeight="1" x14ac:dyDescent="0.3">
      <c r="A26" s="933" t="s">
        <v>35</v>
      </c>
      <c r="B26" s="1461" t="s">
        <v>432</v>
      </c>
      <c r="C26" s="1461"/>
      <c r="D26" s="918">
        <f>SUM(D27:D31)</f>
        <v>26806</v>
      </c>
      <c r="E26" s="921">
        <f>SUM(E27:E31)</f>
        <v>26958.5</v>
      </c>
      <c r="F26" s="918"/>
      <c r="G26" s="918"/>
      <c r="H26" s="932">
        <f t="shared" si="1"/>
        <v>1.005689024845184</v>
      </c>
      <c r="I26" s="918">
        <f t="shared" ref="I26:T26" si="7">SUM(I27:I31)</f>
        <v>26471</v>
      </c>
      <c r="J26" s="918">
        <f t="shared" si="7"/>
        <v>0</v>
      </c>
      <c r="K26" s="918">
        <f t="shared" si="7"/>
        <v>0</v>
      </c>
      <c r="L26" s="918">
        <f t="shared" si="7"/>
        <v>0</v>
      </c>
      <c r="M26" s="918">
        <f t="shared" si="7"/>
        <v>0</v>
      </c>
      <c r="N26" s="918">
        <f t="shared" si="7"/>
        <v>0</v>
      </c>
      <c r="O26" s="921">
        <f t="shared" si="7"/>
        <v>487.5</v>
      </c>
      <c r="P26" s="918">
        <f t="shared" si="7"/>
        <v>0</v>
      </c>
      <c r="Q26" s="918">
        <f t="shared" si="7"/>
        <v>0</v>
      </c>
      <c r="R26" s="918">
        <f t="shared" si="7"/>
        <v>0</v>
      </c>
      <c r="S26" s="918">
        <f t="shared" si="7"/>
        <v>0</v>
      </c>
      <c r="T26" s="918">
        <f t="shared" si="7"/>
        <v>0</v>
      </c>
    </row>
    <row r="27" spans="1:20" ht="26.4" x14ac:dyDescent="0.3">
      <c r="A27" s="938" t="s">
        <v>35</v>
      </c>
      <c r="B27" s="939"/>
      <c r="C27" s="940" t="s">
        <v>36</v>
      </c>
      <c r="D27" s="919">
        <v>23590</v>
      </c>
      <c r="E27" s="920">
        <f>+I27+L27+O27+R27</f>
        <v>23943.5</v>
      </c>
      <c r="F27" s="919"/>
      <c r="G27" s="919"/>
      <c r="H27" s="932">
        <f t="shared" si="1"/>
        <v>1.0149851632047477</v>
      </c>
      <c r="I27" s="919">
        <f>23205+251</f>
        <v>23456</v>
      </c>
      <c r="J27" s="919"/>
      <c r="K27" s="919"/>
      <c r="L27" s="919"/>
      <c r="M27" s="919"/>
      <c r="N27" s="919"/>
      <c r="O27" s="920">
        <f>O21*0.195</f>
        <v>487.5</v>
      </c>
      <c r="P27" s="919">
        <v>0</v>
      </c>
      <c r="Q27" s="919"/>
      <c r="R27" s="919"/>
      <c r="S27" s="919"/>
      <c r="T27" s="919"/>
    </row>
    <row r="28" spans="1:20" ht="26.4" x14ac:dyDescent="0.3">
      <c r="A28" s="938" t="s">
        <v>35</v>
      </c>
      <c r="B28" s="939"/>
      <c r="C28" s="940" t="s">
        <v>37</v>
      </c>
      <c r="D28" s="919">
        <v>2484</v>
      </c>
      <c r="E28" s="919">
        <f t="shared" ref="E28:E31" si="8">+I28+L28+O28+R28</f>
        <v>2682</v>
      </c>
      <c r="F28" s="919"/>
      <c r="G28" s="919"/>
      <c r="H28" s="932">
        <f t="shared" si="1"/>
        <v>1.0797101449275361</v>
      </c>
      <c r="I28" s="919">
        <v>2682</v>
      </c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</row>
    <row r="29" spans="1:20" ht="26.4" x14ac:dyDescent="0.3">
      <c r="A29" s="938" t="s">
        <v>35</v>
      </c>
      <c r="B29" s="939"/>
      <c r="C29" s="940" t="s">
        <v>38</v>
      </c>
      <c r="D29" s="919">
        <v>355</v>
      </c>
      <c r="E29" s="919">
        <f t="shared" si="8"/>
        <v>10</v>
      </c>
      <c r="F29" s="919"/>
      <c r="G29" s="919"/>
      <c r="H29" s="932">
        <f t="shared" si="1"/>
        <v>2.8169014084507043E-2</v>
      </c>
      <c r="I29" s="919">
        <v>10</v>
      </c>
      <c r="J29" s="919"/>
      <c r="K29" s="919"/>
      <c r="L29" s="919"/>
      <c r="M29" s="919"/>
      <c r="N29" s="919"/>
      <c r="O29" s="919"/>
      <c r="P29" s="919"/>
      <c r="Q29" s="919"/>
      <c r="R29" s="919"/>
      <c r="S29" s="919"/>
      <c r="T29" s="919"/>
    </row>
    <row r="30" spans="1:20" ht="62.25" customHeight="1" x14ac:dyDescent="0.3">
      <c r="A30" s="938" t="s">
        <v>35</v>
      </c>
      <c r="B30" s="939"/>
      <c r="C30" s="940" t="s">
        <v>39</v>
      </c>
      <c r="D30" s="919">
        <v>0</v>
      </c>
      <c r="E30" s="919">
        <f t="shared" si="8"/>
        <v>0</v>
      </c>
      <c r="F30" s="919"/>
      <c r="G30" s="919"/>
      <c r="H30" s="932"/>
      <c r="I30" s="919"/>
      <c r="J30" s="919"/>
      <c r="K30" s="919"/>
      <c r="L30" s="919"/>
      <c r="M30" s="919"/>
      <c r="N30" s="919"/>
      <c r="O30" s="919"/>
      <c r="P30" s="919"/>
      <c r="Q30" s="919"/>
      <c r="R30" s="919"/>
      <c r="S30" s="919"/>
      <c r="T30" s="919"/>
    </row>
    <row r="31" spans="1:20" ht="25.5" customHeight="1" x14ac:dyDescent="0.3">
      <c r="A31" s="938" t="s">
        <v>35</v>
      </c>
      <c r="B31" s="939"/>
      <c r="C31" s="940" t="s">
        <v>40</v>
      </c>
      <c r="D31" s="919">
        <v>377</v>
      </c>
      <c r="E31" s="919">
        <f t="shared" si="8"/>
        <v>323</v>
      </c>
      <c r="F31" s="919"/>
      <c r="G31" s="919"/>
      <c r="H31" s="932">
        <f t="shared" si="1"/>
        <v>0.85676392572944293</v>
      </c>
      <c r="I31" s="919">
        <f>320+3</f>
        <v>323</v>
      </c>
      <c r="J31" s="919"/>
      <c r="K31" s="919"/>
      <c r="L31" s="919"/>
      <c r="M31" s="919"/>
      <c r="N31" s="919"/>
      <c r="O31" s="919"/>
      <c r="P31" s="919"/>
      <c r="Q31" s="919"/>
      <c r="R31" s="919"/>
      <c r="S31" s="919"/>
      <c r="T31" s="919"/>
    </row>
    <row r="32" spans="1:20" x14ac:dyDescent="0.3">
      <c r="A32" s="941"/>
      <c r="B32" s="942"/>
      <c r="C32" s="943"/>
      <c r="D32" s="944"/>
      <c r="E32" s="944"/>
      <c r="F32" s="944"/>
      <c r="G32" s="944"/>
      <c r="H32" s="932"/>
      <c r="I32" s="944"/>
      <c r="J32" s="944"/>
      <c r="K32" s="944"/>
      <c r="L32" s="944"/>
      <c r="M32" s="944"/>
      <c r="N32" s="944"/>
      <c r="O32" s="944"/>
      <c r="P32" s="944"/>
      <c r="Q32" s="944"/>
      <c r="R32" s="944"/>
      <c r="S32" s="944"/>
      <c r="T32" s="944"/>
    </row>
    <row r="33" spans="1:20" ht="15" customHeight="1" x14ac:dyDescent="0.3">
      <c r="A33" s="931" t="s">
        <v>42</v>
      </c>
      <c r="B33" s="1462" t="s">
        <v>41</v>
      </c>
      <c r="C33" s="1462"/>
      <c r="D33" s="919">
        <v>675</v>
      </c>
      <c r="E33" s="919">
        <f>+I33+L33+O33+R33</f>
        <v>835</v>
      </c>
      <c r="F33" s="919"/>
      <c r="G33" s="919"/>
      <c r="H33" s="932">
        <f t="shared" si="1"/>
        <v>1.2370370370370369</v>
      </c>
      <c r="I33" s="919">
        <v>835</v>
      </c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</row>
    <row r="34" spans="1:20" ht="15" customHeight="1" x14ac:dyDescent="0.3">
      <c r="A34" s="931" t="s">
        <v>44</v>
      </c>
      <c r="B34" s="1462" t="s">
        <v>43</v>
      </c>
      <c r="C34" s="1462"/>
      <c r="D34" s="919">
        <v>1325</v>
      </c>
      <c r="E34" s="919">
        <f t="shared" ref="E34:E35" si="9">+I34+L34+O34+R34</f>
        <v>1190</v>
      </c>
      <c r="F34" s="919"/>
      <c r="G34" s="919"/>
      <c r="H34" s="932">
        <f t="shared" si="1"/>
        <v>0.89811320754716983</v>
      </c>
      <c r="I34" s="919">
        <f>1175+15</f>
        <v>1190</v>
      </c>
      <c r="J34" s="919"/>
      <c r="K34" s="919"/>
      <c r="L34" s="919"/>
      <c r="M34" s="919"/>
      <c r="N34" s="919"/>
      <c r="O34" s="919"/>
      <c r="P34" s="919"/>
      <c r="Q34" s="919"/>
      <c r="R34" s="919"/>
      <c r="S34" s="919"/>
      <c r="T34" s="919"/>
    </row>
    <row r="35" spans="1:20" ht="15" customHeight="1" x14ac:dyDescent="0.3">
      <c r="A35" s="931" t="s">
        <v>46</v>
      </c>
      <c r="B35" s="1462" t="s">
        <v>45</v>
      </c>
      <c r="C35" s="1462"/>
      <c r="D35" s="919">
        <v>0</v>
      </c>
      <c r="E35" s="919">
        <f t="shared" si="9"/>
        <v>0</v>
      </c>
      <c r="F35" s="919"/>
      <c r="G35" s="919"/>
      <c r="H35" s="932"/>
      <c r="I35" s="919"/>
      <c r="J35" s="919"/>
      <c r="K35" s="919"/>
      <c r="L35" s="919"/>
      <c r="M35" s="919"/>
      <c r="N35" s="919"/>
      <c r="O35" s="919"/>
      <c r="P35" s="919"/>
      <c r="Q35" s="919"/>
      <c r="R35" s="919"/>
      <c r="S35" s="919"/>
      <c r="T35" s="919"/>
    </row>
    <row r="36" spans="1:20" s="935" customFormat="1" ht="15" customHeight="1" x14ac:dyDescent="0.3">
      <c r="A36" s="933" t="s">
        <v>47</v>
      </c>
      <c r="B36" s="1461" t="s">
        <v>434</v>
      </c>
      <c r="C36" s="1461"/>
      <c r="D36" s="918">
        <f>SUM(D33:D35)</f>
        <v>2000</v>
      </c>
      <c r="E36" s="918">
        <f>SUM(E33:E35)</f>
        <v>2025</v>
      </c>
      <c r="F36" s="918">
        <f t="shared" ref="F36:T36" si="10">SUM(F33:F35)</f>
        <v>0</v>
      </c>
      <c r="G36" s="918">
        <f t="shared" si="10"/>
        <v>0</v>
      </c>
      <c r="H36" s="932">
        <f t="shared" si="1"/>
        <v>1.0125</v>
      </c>
      <c r="I36" s="918">
        <f t="shared" si="10"/>
        <v>2025</v>
      </c>
      <c r="J36" s="918">
        <f t="shared" si="10"/>
        <v>0</v>
      </c>
      <c r="K36" s="918">
        <f t="shared" si="10"/>
        <v>0</v>
      </c>
      <c r="L36" s="918">
        <f>SUM(L33:L35)</f>
        <v>0</v>
      </c>
      <c r="M36" s="918">
        <f t="shared" si="10"/>
        <v>0</v>
      </c>
      <c r="N36" s="918">
        <f t="shared" si="10"/>
        <v>0</v>
      </c>
      <c r="O36" s="918">
        <f t="shared" si="10"/>
        <v>0</v>
      </c>
      <c r="P36" s="918">
        <f t="shared" si="10"/>
        <v>0</v>
      </c>
      <c r="Q36" s="918">
        <f t="shared" si="10"/>
        <v>0</v>
      </c>
      <c r="R36" s="918">
        <f t="shared" si="10"/>
        <v>0</v>
      </c>
      <c r="S36" s="918">
        <f t="shared" si="10"/>
        <v>0</v>
      </c>
      <c r="T36" s="918">
        <f t="shared" si="10"/>
        <v>0</v>
      </c>
    </row>
    <row r="37" spans="1:20" ht="15" customHeight="1" x14ac:dyDescent="0.3">
      <c r="A37" s="931" t="s">
        <v>49</v>
      </c>
      <c r="B37" s="1462" t="s">
        <v>48</v>
      </c>
      <c r="C37" s="1462"/>
      <c r="D37" s="919">
        <v>60</v>
      </c>
      <c r="E37" s="919">
        <f>+I37+L37+O37+R37</f>
        <v>190</v>
      </c>
      <c r="F37" s="919"/>
      <c r="G37" s="919"/>
      <c r="H37" s="932"/>
      <c r="I37" s="919"/>
      <c r="J37" s="919"/>
      <c r="K37" s="919"/>
      <c r="L37" s="919">
        <v>190</v>
      </c>
      <c r="M37" s="919"/>
      <c r="N37" s="919"/>
      <c r="O37" s="919"/>
      <c r="P37" s="919"/>
      <c r="Q37" s="919"/>
      <c r="R37" s="919"/>
      <c r="S37" s="919"/>
      <c r="T37" s="919"/>
    </row>
    <row r="38" spans="1:20" ht="15" customHeight="1" x14ac:dyDescent="0.3">
      <c r="A38" s="931" t="s">
        <v>51</v>
      </c>
      <c r="B38" s="1462" t="s">
        <v>50</v>
      </c>
      <c r="C38" s="1462"/>
      <c r="D38" s="919">
        <v>190</v>
      </c>
      <c r="E38" s="919">
        <f>+I38+L38+O38+R38</f>
        <v>50</v>
      </c>
      <c r="F38" s="919"/>
      <c r="G38" s="919"/>
      <c r="H38" s="932"/>
      <c r="I38" s="919"/>
      <c r="J38" s="919"/>
      <c r="K38" s="919"/>
      <c r="L38" s="919">
        <v>50</v>
      </c>
      <c r="M38" s="919"/>
      <c r="N38" s="919"/>
      <c r="O38" s="919"/>
      <c r="P38" s="919"/>
      <c r="Q38" s="919"/>
      <c r="R38" s="919"/>
      <c r="S38" s="919"/>
      <c r="T38" s="919"/>
    </row>
    <row r="39" spans="1:20" s="935" customFormat="1" ht="15" customHeight="1" x14ac:dyDescent="0.3">
      <c r="A39" s="933" t="s">
        <v>52</v>
      </c>
      <c r="B39" s="1461" t="s">
        <v>435</v>
      </c>
      <c r="C39" s="1461"/>
      <c r="D39" s="918">
        <f>SUM(D37:D38)</f>
        <v>250</v>
      </c>
      <c r="E39" s="918">
        <f>SUM(E37:E38)</f>
        <v>240</v>
      </c>
      <c r="F39" s="918">
        <f t="shared" ref="F39:G39" si="11">SUM(F37:F38)</f>
        <v>0</v>
      </c>
      <c r="G39" s="918">
        <f t="shared" si="11"/>
        <v>0</v>
      </c>
      <c r="H39" s="932">
        <f t="shared" si="1"/>
        <v>0.96</v>
      </c>
      <c r="I39" s="918">
        <f t="shared" ref="I39:T39" si="12">+I38+I37</f>
        <v>0</v>
      </c>
      <c r="J39" s="918">
        <f t="shared" si="12"/>
        <v>0</v>
      </c>
      <c r="K39" s="918">
        <f t="shared" si="12"/>
        <v>0</v>
      </c>
      <c r="L39" s="918">
        <f t="shared" si="12"/>
        <v>240</v>
      </c>
      <c r="M39" s="918">
        <f t="shared" si="12"/>
        <v>0</v>
      </c>
      <c r="N39" s="918">
        <f t="shared" si="12"/>
        <v>0</v>
      </c>
      <c r="O39" s="918">
        <f t="shared" si="12"/>
        <v>0</v>
      </c>
      <c r="P39" s="918">
        <f t="shared" si="12"/>
        <v>0</v>
      </c>
      <c r="Q39" s="918">
        <f t="shared" si="12"/>
        <v>0</v>
      </c>
      <c r="R39" s="918">
        <f t="shared" si="12"/>
        <v>0</v>
      </c>
      <c r="S39" s="918">
        <f t="shared" si="12"/>
        <v>0</v>
      </c>
      <c r="T39" s="918">
        <f t="shared" si="12"/>
        <v>0</v>
      </c>
    </row>
    <row r="40" spans="1:20" ht="15" customHeight="1" x14ac:dyDescent="0.3">
      <c r="A40" s="931" t="s">
        <v>54</v>
      </c>
      <c r="B40" s="1462" t="s">
        <v>53</v>
      </c>
      <c r="C40" s="1462"/>
      <c r="D40" s="919">
        <v>0</v>
      </c>
      <c r="E40" s="919">
        <f>+I40+L40+O40+R40</f>
        <v>0</v>
      </c>
      <c r="F40" s="919"/>
      <c r="G40" s="919"/>
      <c r="H40" s="932"/>
      <c r="I40" s="919"/>
      <c r="J40" s="919"/>
      <c r="K40" s="919"/>
      <c r="L40" s="919"/>
      <c r="M40" s="919"/>
      <c r="N40" s="919"/>
      <c r="O40" s="919"/>
      <c r="P40" s="919"/>
      <c r="Q40" s="919"/>
      <c r="R40" s="919"/>
      <c r="S40" s="919"/>
      <c r="T40" s="919"/>
    </row>
    <row r="41" spans="1:20" ht="15" customHeight="1" x14ac:dyDescent="0.3">
      <c r="A41" s="931" t="s">
        <v>56</v>
      </c>
      <c r="B41" s="1462" t="s">
        <v>55</v>
      </c>
      <c r="C41" s="1462"/>
      <c r="D41" s="919">
        <v>17718</v>
      </c>
      <c r="E41" s="919">
        <f>+I41+L41+O41+R41</f>
        <v>20549</v>
      </c>
      <c r="F41" s="919"/>
      <c r="G41" s="919"/>
      <c r="H41" s="932">
        <f t="shared" si="1"/>
        <v>1.1597810136584266</v>
      </c>
      <c r="I41" s="919"/>
      <c r="J41" s="919"/>
      <c r="K41" s="919"/>
      <c r="L41" s="136"/>
      <c r="M41" s="919"/>
      <c r="N41" s="919"/>
      <c r="O41" s="919"/>
      <c r="P41" s="919"/>
      <c r="Q41" s="919"/>
      <c r="R41" s="136">
        <v>20549</v>
      </c>
      <c r="S41" s="919"/>
      <c r="T41" s="919"/>
    </row>
    <row r="42" spans="1:20" ht="15" customHeight="1" x14ac:dyDescent="0.3">
      <c r="A42" s="931" t="s">
        <v>57</v>
      </c>
      <c r="B42" s="1462" t="s">
        <v>436</v>
      </c>
      <c r="C42" s="1462"/>
      <c r="D42" s="919">
        <v>0</v>
      </c>
      <c r="E42" s="919">
        <f t="shared" ref="E42:E44" si="13">+I42+L42+O42+R42</f>
        <v>0</v>
      </c>
      <c r="F42" s="919"/>
      <c r="G42" s="919"/>
      <c r="H42" s="932"/>
      <c r="I42" s="919"/>
      <c r="J42" s="919"/>
      <c r="K42" s="919"/>
      <c r="L42" s="919"/>
      <c r="M42" s="919"/>
      <c r="N42" s="919"/>
      <c r="O42" s="919"/>
      <c r="P42" s="919"/>
      <c r="Q42" s="919"/>
      <c r="R42" s="919"/>
      <c r="S42" s="919"/>
      <c r="T42" s="919"/>
    </row>
    <row r="43" spans="1:20" ht="15" customHeight="1" x14ac:dyDescent="0.3">
      <c r="A43" s="931" t="s">
        <v>59</v>
      </c>
      <c r="B43" s="1462" t="s">
        <v>58</v>
      </c>
      <c r="C43" s="1462"/>
      <c r="D43" s="919">
        <v>0</v>
      </c>
      <c r="E43" s="919">
        <f t="shared" si="13"/>
        <v>0</v>
      </c>
      <c r="F43" s="919"/>
      <c r="G43" s="919"/>
      <c r="H43" s="932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</row>
    <row r="44" spans="1:20" ht="15" customHeight="1" x14ac:dyDescent="0.3">
      <c r="A44" s="931" t="s">
        <v>60</v>
      </c>
      <c r="B44" s="1462" t="s">
        <v>166</v>
      </c>
      <c r="C44" s="1462"/>
      <c r="D44" s="919">
        <v>0</v>
      </c>
      <c r="E44" s="919">
        <f t="shared" si="13"/>
        <v>0</v>
      </c>
      <c r="F44" s="919"/>
      <c r="G44" s="919"/>
      <c r="H44" s="932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19"/>
    </row>
    <row r="45" spans="1:20" ht="26.4" x14ac:dyDescent="0.3">
      <c r="A45" s="938" t="s">
        <v>60</v>
      </c>
      <c r="B45" s="1066"/>
      <c r="C45" s="1067" t="s">
        <v>61</v>
      </c>
      <c r="D45" s="919"/>
      <c r="E45" s="919"/>
      <c r="F45" s="919"/>
      <c r="G45" s="919"/>
      <c r="H45" s="932"/>
      <c r="I45" s="919"/>
      <c r="J45" s="919"/>
      <c r="K45" s="919"/>
      <c r="L45" s="919"/>
      <c r="M45" s="919"/>
      <c r="N45" s="919"/>
      <c r="O45" s="919"/>
      <c r="P45" s="919"/>
      <c r="Q45" s="919"/>
      <c r="R45" s="919"/>
      <c r="S45" s="919"/>
      <c r="T45" s="919"/>
    </row>
    <row r="46" spans="1:20" ht="26.4" x14ac:dyDescent="0.3">
      <c r="A46" s="938" t="s">
        <v>60</v>
      </c>
      <c r="B46" s="1066"/>
      <c r="C46" s="1067" t="s">
        <v>168</v>
      </c>
      <c r="D46" s="919"/>
      <c r="E46" s="919"/>
      <c r="F46" s="919"/>
      <c r="G46" s="919"/>
      <c r="H46" s="932"/>
      <c r="I46" s="919"/>
      <c r="J46" s="919"/>
      <c r="K46" s="919"/>
      <c r="L46" s="919"/>
      <c r="M46" s="919"/>
      <c r="N46" s="919"/>
      <c r="O46" s="919"/>
      <c r="P46" s="919"/>
      <c r="Q46" s="919"/>
      <c r="R46" s="919"/>
      <c r="S46" s="919"/>
      <c r="T46" s="919"/>
    </row>
    <row r="47" spans="1:20" ht="28.5" customHeight="1" x14ac:dyDescent="0.3">
      <c r="A47" s="931" t="s">
        <v>63</v>
      </c>
      <c r="B47" s="1462" t="s">
        <v>437</v>
      </c>
      <c r="C47" s="1462"/>
      <c r="D47" s="919">
        <v>89</v>
      </c>
      <c r="E47" s="919">
        <f>+I47+L47+O47+R47</f>
        <v>250</v>
      </c>
      <c r="F47" s="919"/>
      <c r="G47" s="919"/>
      <c r="H47" s="932">
        <f t="shared" si="1"/>
        <v>2.808988764044944</v>
      </c>
      <c r="I47" s="919">
        <v>250</v>
      </c>
      <c r="J47" s="919"/>
      <c r="K47" s="919"/>
      <c r="L47" s="919"/>
      <c r="M47" s="919"/>
      <c r="N47" s="919"/>
      <c r="O47" s="919"/>
      <c r="P47" s="919"/>
      <c r="Q47" s="919"/>
      <c r="R47" s="919"/>
      <c r="S47" s="919"/>
      <c r="T47" s="919"/>
    </row>
    <row r="48" spans="1:20" ht="15" customHeight="1" x14ac:dyDescent="0.3">
      <c r="A48" s="931" t="s">
        <v>65</v>
      </c>
      <c r="B48" s="1462" t="s">
        <v>438</v>
      </c>
      <c r="C48" s="1462"/>
      <c r="D48" s="919">
        <v>220</v>
      </c>
      <c r="E48" s="919">
        <f>+I48+L48+O48+R48</f>
        <v>600</v>
      </c>
      <c r="F48" s="919"/>
      <c r="G48" s="919"/>
      <c r="H48" s="932">
        <f t="shared" si="1"/>
        <v>2.7272727272727271</v>
      </c>
      <c r="I48" s="919">
        <v>60</v>
      </c>
      <c r="J48" s="919"/>
      <c r="K48" s="919"/>
      <c r="L48" s="919">
        <f>90+450</f>
        <v>540</v>
      </c>
      <c r="M48" s="919"/>
      <c r="N48" s="919"/>
      <c r="O48" s="919"/>
      <c r="P48" s="919"/>
      <c r="Q48" s="919"/>
      <c r="R48" s="919"/>
      <c r="S48" s="919"/>
      <c r="T48" s="919"/>
    </row>
    <row r="49" spans="1:21" s="935" customFormat="1" x14ac:dyDescent="0.3">
      <c r="A49" s="933" t="s">
        <v>66</v>
      </c>
      <c r="B49" s="1461" t="s">
        <v>439</v>
      </c>
      <c r="C49" s="1461"/>
      <c r="D49" s="918">
        <f>SUM(D40:D48)</f>
        <v>18027</v>
      </c>
      <c r="E49" s="918">
        <f>SUM(E40:E48)</f>
        <v>21399</v>
      </c>
      <c r="F49" s="918">
        <f t="shared" ref="F49:G49" si="14">SUM(F40:F48)</f>
        <v>0</v>
      </c>
      <c r="G49" s="918">
        <f t="shared" si="14"/>
        <v>0</v>
      </c>
      <c r="H49" s="932">
        <f t="shared" si="1"/>
        <v>1.1870527542020304</v>
      </c>
      <c r="I49" s="918">
        <f t="shared" ref="I49:T49" si="15">SUM(I40:I48)</f>
        <v>310</v>
      </c>
      <c r="J49" s="918">
        <f t="shared" si="15"/>
        <v>0</v>
      </c>
      <c r="K49" s="918">
        <f t="shared" si="15"/>
        <v>0</v>
      </c>
      <c r="L49" s="918">
        <f>SUM(L40:L48)</f>
        <v>540</v>
      </c>
      <c r="M49" s="918">
        <f t="shared" si="15"/>
        <v>0</v>
      </c>
      <c r="N49" s="918">
        <f t="shared" si="15"/>
        <v>0</v>
      </c>
      <c r="O49" s="918">
        <f t="shared" si="15"/>
        <v>0</v>
      </c>
      <c r="P49" s="918">
        <f t="shared" si="15"/>
        <v>0</v>
      </c>
      <c r="Q49" s="918">
        <f t="shared" si="15"/>
        <v>0</v>
      </c>
      <c r="R49" s="918">
        <f t="shared" si="15"/>
        <v>20549</v>
      </c>
      <c r="S49" s="918">
        <f t="shared" si="15"/>
        <v>0</v>
      </c>
      <c r="T49" s="918">
        <f t="shared" si="15"/>
        <v>0</v>
      </c>
    </row>
    <row r="50" spans="1:21" x14ac:dyDescent="0.3">
      <c r="A50" s="931" t="s">
        <v>68</v>
      </c>
      <c r="B50" s="1462" t="s">
        <v>67</v>
      </c>
      <c r="C50" s="1462"/>
      <c r="D50" s="919">
        <v>60</v>
      </c>
      <c r="E50" s="919">
        <f>I50</f>
        <v>50</v>
      </c>
      <c r="F50" s="919"/>
      <c r="G50" s="919"/>
      <c r="H50" s="932">
        <f t="shared" si="1"/>
        <v>0.83333333333333337</v>
      </c>
      <c r="I50" s="919">
        <v>50</v>
      </c>
      <c r="J50" s="919"/>
      <c r="K50" s="919"/>
      <c r="L50" s="919"/>
      <c r="M50" s="919"/>
      <c r="N50" s="919"/>
      <c r="O50" s="919"/>
      <c r="P50" s="919"/>
      <c r="Q50" s="919"/>
      <c r="R50" s="919"/>
      <c r="S50" s="919"/>
      <c r="T50" s="919"/>
    </row>
    <row r="51" spans="1:21" x14ac:dyDescent="0.3">
      <c r="A51" s="931" t="s">
        <v>70</v>
      </c>
      <c r="B51" s="1462" t="s">
        <v>69</v>
      </c>
      <c r="C51" s="1462"/>
      <c r="D51" s="919"/>
      <c r="E51" s="919"/>
      <c r="F51" s="919"/>
      <c r="G51" s="919"/>
      <c r="H51" s="932"/>
      <c r="I51" s="919"/>
      <c r="J51" s="919"/>
      <c r="K51" s="919"/>
      <c r="L51" s="919"/>
      <c r="M51" s="919"/>
      <c r="N51" s="919"/>
      <c r="O51" s="919"/>
      <c r="P51" s="919"/>
      <c r="Q51" s="919"/>
      <c r="R51" s="919"/>
      <c r="S51" s="919"/>
      <c r="T51" s="919"/>
    </row>
    <row r="52" spans="1:21" s="934" customFormat="1" ht="26.25" customHeight="1" x14ac:dyDescent="0.3">
      <c r="A52" s="933" t="s">
        <v>71</v>
      </c>
      <c r="B52" s="1461" t="s">
        <v>155</v>
      </c>
      <c r="C52" s="1461"/>
      <c r="D52" s="918">
        <f>SUM(D50:D51)</f>
        <v>60</v>
      </c>
      <c r="E52" s="918">
        <f>SUM(E50:E51)</f>
        <v>50</v>
      </c>
      <c r="F52" s="918">
        <f t="shared" ref="F52:T52" si="16">+F51+F50</f>
        <v>0</v>
      </c>
      <c r="G52" s="918">
        <f t="shared" si="16"/>
        <v>0</v>
      </c>
      <c r="H52" s="932">
        <f t="shared" si="1"/>
        <v>0.83333333333333337</v>
      </c>
      <c r="I52" s="918">
        <f t="shared" si="16"/>
        <v>50</v>
      </c>
      <c r="J52" s="918">
        <f t="shared" si="16"/>
        <v>0</v>
      </c>
      <c r="K52" s="918">
        <f t="shared" si="16"/>
        <v>0</v>
      </c>
      <c r="L52" s="918">
        <f t="shared" si="16"/>
        <v>0</v>
      </c>
      <c r="M52" s="918">
        <f t="shared" si="16"/>
        <v>0</v>
      </c>
      <c r="N52" s="918">
        <f t="shared" si="16"/>
        <v>0</v>
      </c>
      <c r="O52" s="918">
        <f t="shared" si="16"/>
        <v>0</v>
      </c>
      <c r="P52" s="918">
        <f t="shared" si="16"/>
        <v>0</v>
      </c>
      <c r="Q52" s="918">
        <f t="shared" si="16"/>
        <v>0</v>
      </c>
      <c r="R52" s="918">
        <f t="shared" si="16"/>
        <v>0</v>
      </c>
      <c r="S52" s="918">
        <f t="shared" si="16"/>
        <v>0</v>
      </c>
      <c r="T52" s="918">
        <f t="shared" si="16"/>
        <v>0</v>
      </c>
    </row>
    <row r="53" spans="1:21" ht="25.5" customHeight="1" x14ac:dyDescent="0.3">
      <c r="A53" s="931" t="s">
        <v>73</v>
      </c>
      <c r="B53" s="1462" t="s">
        <v>72</v>
      </c>
      <c r="C53" s="1462"/>
      <c r="D53" s="1063">
        <v>5473.93</v>
      </c>
      <c r="E53" s="920">
        <f t="shared" ref="E53:E57" si="17">+I53+L53+O53+R53</f>
        <v>4907.9048000000003</v>
      </c>
      <c r="F53" s="919"/>
      <c r="G53" s="919"/>
      <c r="H53" s="932">
        <f t="shared" si="1"/>
        <v>0.89659619322863093</v>
      </c>
      <c r="I53" s="920">
        <f>(I36+I39+I49)*0.27-4</f>
        <v>626.45000000000005</v>
      </c>
      <c r="J53" s="919"/>
      <c r="K53" s="919"/>
      <c r="L53" s="920">
        <f>(L37+L38)*0.27</f>
        <v>64.800000000000011</v>
      </c>
      <c r="M53" s="919"/>
      <c r="N53" s="919"/>
      <c r="O53" s="919"/>
      <c r="P53" s="919"/>
      <c r="Q53" s="919"/>
      <c r="R53" s="1234">
        <f>R41*0.27*0.76</f>
        <v>4216.6548000000003</v>
      </c>
      <c r="S53" s="919"/>
      <c r="T53" s="919"/>
    </row>
    <row r="54" spans="1:21" x14ac:dyDescent="0.3">
      <c r="A54" s="931" t="s">
        <v>75</v>
      </c>
      <c r="B54" s="1462" t="s">
        <v>440</v>
      </c>
      <c r="C54" s="1462"/>
      <c r="D54" s="919">
        <v>936</v>
      </c>
      <c r="E54" s="920">
        <f t="shared" si="17"/>
        <v>1331.5752</v>
      </c>
      <c r="F54" s="919"/>
      <c r="G54" s="919"/>
      <c r="H54" s="932">
        <f t="shared" si="1"/>
        <v>1.422623076923077</v>
      </c>
      <c r="I54" s="919"/>
      <c r="J54" s="919"/>
      <c r="K54" s="919"/>
      <c r="L54" s="920"/>
      <c r="M54" s="919"/>
      <c r="N54" s="919"/>
      <c r="O54" s="919"/>
      <c r="P54" s="919"/>
      <c r="Q54" s="919"/>
      <c r="R54" s="1234">
        <f>R41*0.27*0.24</f>
        <v>1331.5752</v>
      </c>
      <c r="S54" s="919"/>
      <c r="T54" s="919"/>
    </row>
    <row r="55" spans="1:21" x14ac:dyDescent="0.3">
      <c r="A55" s="931" t="s">
        <v>76</v>
      </c>
      <c r="B55" s="1462" t="s">
        <v>441</v>
      </c>
      <c r="C55" s="1462"/>
      <c r="D55" s="919">
        <v>0</v>
      </c>
      <c r="E55" s="919">
        <f t="shared" si="17"/>
        <v>0</v>
      </c>
      <c r="F55" s="919"/>
      <c r="G55" s="919"/>
      <c r="H55" s="932"/>
      <c r="I55" s="919"/>
      <c r="J55" s="919"/>
      <c r="K55" s="919"/>
      <c r="L55" s="920"/>
      <c r="M55" s="919"/>
      <c r="N55" s="919"/>
      <c r="O55" s="919"/>
      <c r="P55" s="919"/>
      <c r="Q55" s="919"/>
      <c r="R55" s="919"/>
      <c r="S55" s="919"/>
      <c r="T55" s="919"/>
    </row>
    <row r="56" spans="1:21" x14ac:dyDescent="0.3">
      <c r="A56" s="931" t="s">
        <v>77</v>
      </c>
      <c r="B56" s="1462" t="s">
        <v>442</v>
      </c>
      <c r="C56" s="1462"/>
      <c r="D56" s="919">
        <v>0</v>
      </c>
      <c r="E56" s="919">
        <f t="shared" si="17"/>
        <v>0</v>
      </c>
      <c r="F56" s="919"/>
      <c r="G56" s="919"/>
      <c r="H56" s="932"/>
      <c r="I56" s="919"/>
      <c r="J56" s="919"/>
      <c r="K56" s="919"/>
      <c r="L56" s="920"/>
      <c r="M56" s="919"/>
      <c r="N56" s="919"/>
      <c r="O56" s="919"/>
      <c r="P56" s="919"/>
      <c r="Q56" s="919"/>
      <c r="R56" s="919"/>
      <c r="S56" s="919"/>
      <c r="T56" s="919"/>
    </row>
    <row r="57" spans="1:21" x14ac:dyDescent="0.3">
      <c r="A57" s="931" t="s">
        <v>79</v>
      </c>
      <c r="B57" s="1462" t="s">
        <v>78</v>
      </c>
      <c r="C57" s="1462"/>
      <c r="D57" s="919">
        <v>0</v>
      </c>
      <c r="E57" s="919">
        <f t="shared" si="17"/>
        <v>0</v>
      </c>
      <c r="F57" s="919"/>
      <c r="G57" s="919"/>
      <c r="H57" s="932"/>
      <c r="I57" s="919"/>
      <c r="J57" s="919"/>
      <c r="K57" s="919"/>
      <c r="L57" s="920"/>
      <c r="M57" s="919"/>
      <c r="N57" s="919"/>
      <c r="O57" s="919"/>
      <c r="P57" s="919"/>
      <c r="Q57" s="919"/>
      <c r="R57" s="919"/>
      <c r="S57" s="919"/>
      <c r="T57" s="919"/>
    </row>
    <row r="58" spans="1:21" s="934" customFormat="1" ht="27" customHeight="1" x14ac:dyDescent="0.3">
      <c r="A58" s="933" t="s">
        <v>80</v>
      </c>
      <c r="B58" s="1461" t="s">
        <v>152</v>
      </c>
      <c r="C58" s="1461"/>
      <c r="D58" s="1064">
        <f>SUM(D53:D57)</f>
        <v>6409.93</v>
      </c>
      <c r="E58" s="921">
        <f>SUM(E53:E57)</f>
        <v>6239.4800000000005</v>
      </c>
      <c r="F58" s="918">
        <f t="shared" ref="F58:T58" si="18">SUM(F53:F57)</f>
        <v>0</v>
      </c>
      <c r="G58" s="918">
        <f t="shared" si="18"/>
        <v>0</v>
      </c>
      <c r="H58" s="932">
        <f t="shared" si="1"/>
        <v>0.97340844595806819</v>
      </c>
      <c r="I58" s="921">
        <f t="shared" si="18"/>
        <v>626.45000000000005</v>
      </c>
      <c r="J58" s="918">
        <f t="shared" si="18"/>
        <v>0</v>
      </c>
      <c r="K58" s="918">
        <f t="shared" si="18"/>
        <v>0</v>
      </c>
      <c r="L58" s="921">
        <f t="shared" si="18"/>
        <v>64.800000000000011</v>
      </c>
      <c r="M58" s="918">
        <f t="shared" si="18"/>
        <v>0</v>
      </c>
      <c r="N58" s="918">
        <f t="shared" si="18"/>
        <v>0</v>
      </c>
      <c r="O58" s="918">
        <f t="shared" si="18"/>
        <v>0</v>
      </c>
      <c r="P58" s="918">
        <f t="shared" si="18"/>
        <v>0</v>
      </c>
      <c r="Q58" s="918">
        <f t="shared" si="18"/>
        <v>0</v>
      </c>
      <c r="R58" s="921">
        <f t="shared" si="18"/>
        <v>5548.2300000000005</v>
      </c>
      <c r="S58" s="918">
        <f t="shared" si="18"/>
        <v>0</v>
      </c>
      <c r="T58" s="918">
        <f t="shared" si="18"/>
        <v>0</v>
      </c>
    </row>
    <row r="59" spans="1:21" x14ac:dyDescent="0.3">
      <c r="A59" s="933" t="s">
        <v>81</v>
      </c>
      <c r="B59" s="1461" t="s">
        <v>347</v>
      </c>
      <c r="C59" s="1461"/>
      <c r="D59" s="1064">
        <f>+D58+D52+D49+D39+D36</f>
        <v>26746.93</v>
      </c>
      <c r="E59" s="921">
        <f>+E58+E52+E49+E39+E36</f>
        <v>29953.48</v>
      </c>
      <c r="F59" s="918">
        <f t="shared" ref="F59:G59" si="19">+F58+F52+F49+F39+F36</f>
        <v>0</v>
      </c>
      <c r="G59" s="918">
        <f t="shared" si="19"/>
        <v>0</v>
      </c>
      <c r="H59" s="932">
        <f t="shared" si="1"/>
        <v>1.1198847867773984</v>
      </c>
      <c r="I59" s="921">
        <f t="shared" ref="I59:T59" si="20">+I58+I52+I49+I39+I36</f>
        <v>3011.45</v>
      </c>
      <c r="J59" s="918">
        <f t="shared" si="20"/>
        <v>0</v>
      </c>
      <c r="K59" s="918">
        <f t="shared" si="20"/>
        <v>0</v>
      </c>
      <c r="L59" s="921">
        <f t="shared" si="20"/>
        <v>844.8</v>
      </c>
      <c r="M59" s="921">
        <f t="shared" si="20"/>
        <v>0</v>
      </c>
      <c r="N59" s="921">
        <f t="shared" si="20"/>
        <v>0</v>
      </c>
      <c r="O59" s="921">
        <f t="shared" si="20"/>
        <v>0</v>
      </c>
      <c r="P59" s="921">
        <f t="shared" si="20"/>
        <v>0</v>
      </c>
      <c r="Q59" s="921">
        <f t="shared" si="20"/>
        <v>0</v>
      </c>
      <c r="R59" s="921">
        <f t="shared" si="20"/>
        <v>26097.23</v>
      </c>
      <c r="S59" s="921">
        <f t="shared" si="20"/>
        <v>0</v>
      </c>
      <c r="T59" s="921">
        <f t="shared" si="20"/>
        <v>0</v>
      </c>
      <c r="U59" s="1065"/>
    </row>
    <row r="60" spans="1:21" x14ac:dyDescent="0.3">
      <c r="A60" s="936"/>
      <c r="B60" s="1463"/>
      <c r="C60" s="1463"/>
      <c r="D60" s="923"/>
      <c r="E60" s="923"/>
      <c r="F60" s="923"/>
      <c r="G60" s="924"/>
      <c r="H60" s="932"/>
      <c r="I60" s="922"/>
      <c r="J60" s="923"/>
      <c r="K60" s="924"/>
      <c r="L60" s="922"/>
      <c r="M60" s="923"/>
      <c r="N60" s="924"/>
      <c r="O60" s="922"/>
      <c r="P60" s="923"/>
      <c r="Q60" s="924"/>
      <c r="R60" s="922"/>
      <c r="S60" s="923"/>
      <c r="T60" s="923"/>
    </row>
    <row r="61" spans="1:21" ht="28.5" customHeight="1" x14ac:dyDescent="0.3">
      <c r="A61" s="931" t="s">
        <v>107</v>
      </c>
      <c r="B61" s="1462" t="s">
        <v>164</v>
      </c>
      <c r="C61" s="1462"/>
      <c r="D61" s="919">
        <v>10444</v>
      </c>
      <c r="E61" s="919">
        <f>+L61</f>
        <v>9577</v>
      </c>
      <c r="F61" s="919"/>
      <c r="G61" s="919"/>
      <c r="H61" s="932">
        <f t="shared" si="1"/>
        <v>0.91698582918422056</v>
      </c>
      <c r="I61" s="919"/>
      <c r="J61" s="919"/>
      <c r="K61" s="919"/>
      <c r="L61" s="919">
        <v>9577</v>
      </c>
      <c r="M61" s="919"/>
      <c r="N61" s="919"/>
      <c r="O61" s="919"/>
      <c r="P61" s="919"/>
      <c r="Q61" s="919"/>
      <c r="R61" s="919"/>
      <c r="S61" s="919"/>
      <c r="T61" s="919"/>
    </row>
    <row r="62" spans="1:21" ht="25.5" customHeight="1" x14ac:dyDescent="0.3">
      <c r="A62" s="945" t="s">
        <v>107</v>
      </c>
      <c r="B62" s="1066"/>
      <c r="C62" s="1068" t="s">
        <v>104</v>
      </c>
      <c r="D62" s="919">
        <v>10444</v>
      </c>
      <c r="E62" s="919">
        <v>9577</v>
      </c>
      <c r="F62" s="919"/>
      <c r="G62" s="919"/>
      <c r="H62" s="932">
        <f t="shared" si="1"/>
        <v>0.91698582918422056</v>
      </c>
      <c r="I62" s="919"/>
      <c r="J62" s="919"/>
      <c r="K62" s="919"/>
      <c r="L62" s="136">
        <v>9577</v>
      </c>
      <c r="M62" s="919"/>
      <c r="N62" s="919"/>
      <c r="O62" s="919"/>
      <c r="P62" s="919"/>
      <c r="Q62" s="919"/>
      <c r="R62" s="919"/>
      <c r="S62" s="919"/>
      <c r="T62" s="919"/>
    </row>
    <row r="63" spans="1:21" x14ac:dyDescent="0.3">
      <c r="A63" s="933" t="s">
        <v>108</v>
      </c>
      <c r="B63" s="1461" t="s">
        <v>163</v>
      </c>
      <c r="C63" s="1461"/>
      <c r="D63" s="918">
        <v>10444</v>
      </c>
      <c r="E63" s="918">
        <f>+E61</f>
        <v>9577</v>
      </c>
      <c r="F63" s="918">
        <f t="shared" ref="F63:T63" si="21">+F61</f>
        <v>0</v>
      </c>
      <c r="G63" s="918">
        <f t="shared" si="21"/>
        <v>0</v>
      </c>
      <c r="H63" s="932">
        <f t="shared" si="1"/>
        <v>0.91698582918422056</v>
      </c>
      <c r="I63" s="918">
        <f t="shared" si="21"/>
        <v>0</v>
      </c>
      <c r="J63" s="918">
        <f t="shared" si="21"/>
        <v>0</v>
      </c>
      <c r="K63" s="918">
        <f t="shared" si="21"/>
        <v>0</v>
      </c>
      <c r="L63" s="918">
        <f t="shared" si="21"/>
        <v>9577</v>
      </c>
      <c r="M63" s="918">
        <f t="shared" si="21"/>
        <v>0</v>
      </c>
      <c r="N63" s="918">
        <f t="shared" si="21"/>
        <v>0</v>
      </c>
      <c r="O63" s="918">
        <f t="shared" si="21"/>
        <v>0</v>
      </c>
      <c r="P63" s="918">
        <f t="shared" si="21"/>
        <v>0</v>
      </c>
      <c r="Q63" s="918">
        <f t="shared" si="21"/>
        <v>0</v>
      </c>
      <c r="R63" s="918"/>
      <c r="S63" s="918">
        <f t="shared" si="21"/>
        <v>0</v>
      </c>
      <c r="T63" s="918">
        <f t="shared" si="21"/>
        <v>0</v>
      </c>
    </row>
    <row r="64" spans="1:21" ht="8.25" customHeight="1" x14ac:dyDescent="0.3">
      <c r="A64" s="946"/>
      <c r="B64" s="947"/>
      <c r="C64" s="947"/>
      <c r="D64" s="948"/>
      <c r="E64" s="948"/>
      <c r="F64" s="948"/>
      <c r="G64" s="948"/>
      <c r="H64" s="949"/>
      <c r="I64" s="948"/>
      <c r="J64" s="948"/>
      <c r="K64" s="948"/>
      <c r="L64" s="948"/>
      <c r="M64" s="948"/>
      <c r="N64" s="948"/>
      <c r="O64" s="948"/>
      <c r="P64" s="948"/>
      <c r="Q64" s="948"/>
      <c r="R64" s="948"/>
      <c r="S64" s="948"/>
      <c r="T64" s="948"/>
    </row>
    <row r="65" spans="1:20" ht="11.25" customHeight="1" x14ac:dyDescent="0.3">
      <c r="A65" s="950"/>
      <c r="B65" s="951"/>
      <c r="C65" s="951"/>
      <c r="D65" s="952"/>
      <c r="E65" s="952"/>
      <c r="F65" s="952"/>
      <c r="G65" s="952"/>
      <c r="H65" s="953"/>
      <c r="I65" s="952"/>
      <c r="J65" s="952"/>
      <c r="K65" s="952"/>
      <c r="L65" s="952"/>
      <c r="M65" s="952"/>
      <c r="N65" s="952"/>
      <c r="O65" s="952"/>
      <c r="P65" s="952"/>
      <c r="Q65" s="952"/>
      <c r="R65" s="952"/>
      <c r="S65" s="952"/>
      <c r="T65" s="952"/>
    </row>
    <row r="66" spans="1:20" ht="15" customHeight="1" x14ac:dyDescent="0.3">
      <c r="A66" s="931" t="s">
        <v>110</v>
      </c>
      <c r="B66" s="1462" t="s">
        <v>109</v>
      </c>
      <c r="C66" s="1462"/>
      <c r="D66" s="919">
        <v>0</v>
      </c>
      <c r="E66" s="919">
        <f>+I66+L66+O66+R66</f>
        <v>0</v>
      </c>
      <c r="F66" s="919"/>
      <c r="G66" s="919"/>
      <c r="H66" s="932"/>
      <c r="I66" s="919"/>
      <c r="J66" s="919"/>
      <c r="K66" s="919"/>
      <c r="L66" s="919"/>
      <c r="M66" s="919"/>
      <c r="N66" s="919"/>
      <c r="O66" s="919"/>
      <c r="P66" s="919"/>
      <c r="Q66" s="919"/>
      <c r="R66" s="919"/>
      <c r="S66" s="919"/>
      <c r="T66" s="919"/>
    </row>
    <row r="67" spans="1:20" ht="15" customHeight="1" x14ac:dyDescent="0.3">
      <c r="A67" s="931" t="s">
        <v>111</v>
      </c>
      <c r="B67" s="1462" t="s">
        <v>443</v>
      </c>
      <c r="C67" s="1462"/>
      <c r="D67" s="919">
        <v>0</v>
      </c>
      <c r="E67" s="919">
        <f t="shared" ref="E67:E73" si="22">+I67+L67+O67+R67</f>
        <v>0</v>
      </c>
      <c r="F67" s="919"/>
      <c r="G67" s="919"/>
      <c r="H67" s="932"/>
      <c r="I67" s="919"/>
      <c r="J67" s="919"/>
      <c r="K67" s="919"/>
      <c r="L67" s="919"/>
      <c r="M67" s="919"/>
      <c r="N67" s="919"/>
      <c r="O67" s="919"/>
      <c r="P67" s="919"/>
      <c r="Q67" s="919"/>
      <c r="R67" s="919"/>
      <c r="S67" s="919"/>
      <c r="T67" s="919"/>
    </row>
    <row r="68" spans="1:20" ht="26.4" x14ac:dyDescent="0.3">
      <c r="A68" s="938" t="s">
        <v>111</v>
      </c>
      <c r="B68" s="1066"/>
      <c r="C68" s="1068" t="s">
        <v>112</v>
      </c>
      <c r="D68" s="919">
        <v>0</v>
      </c>
      <c r="E68" s="919">
        <f t="shared" si="22"/>
        <v>0</v>
      </c>
      <c r="F68" s="919"/>
      <c r="G68" s="919"/>
      <c r="H68" s="932"/>
      <c r="I68" s="919"/>
      <c r="J68" s="919"/>
      <c r="K68" s="919"/>
      <c r="L68" s="919"/>
      <c r="M68" s="919"/>
      <c r="N68" s="919"/>
      <c r="O68" s="919"/>
      <c r="P68" s="919"/>
      <c r="Q68" s="919"/>
      <c r="R68" s="919"/>
      <c r="S68" s="919"/>
      <c r="T68" s="919"/>
    </row>
    <row r="69" spans="1:20" ht="27.75" customHeight="1" x14ac:dyDescent="0.3">
      <c r="A69" s="931" t="s">
        <v>114</v>
      </c>
      <c r="B69" s="1462" t="s">
        <v>113</v>
      </c>
      <c r="C69" s="1462"/>
      <c r="D69" s="919">
        <v>0</v>
      </c>
      <c r="E69" s="919">
        <f t="shared" si="22"/>
        <v>0</v>
      </c>
      <c r="F69" s="919"/>
      <c r="G69" s="919"/>
      <c r="H69" s="932"/>
      <c r="I69" s="919"/>
      <c r="J69" s="919"/>
      <c r="K69" s="919"/>
      <c r="L69" s="919"/>
      <c r="M69" s="919"/>
      <c r="N69" s="919"/>
      <c r="O69" s="919"/>
      <c r="P69" s="919"/>
      <c r="Q69" s="919"/>
      <c r="R69" s="919"/>
      <c r="S69" s="919"/>
      <c r="T69" s="919"/>
    </row>
    <row r="70" spans="1:20" ht="28.5" customHeight="1" x14ac:dyDescent="0.3">
      <c r="A70" s="931" t="s">
        <v>116</v>
      </c>
      <c r="B70" s="1462" t="s">
        <v>115</v>
      </c>
      <c r="C70" s="1462"/>
      <c r="D70" s="919">
        <v>0</v>
      </c>
      <c r="E70" s="919">
        <f t="shared" si="22"/>
        <v>0</v>
      </c>
      <c r="F70" s="919"/>
      <c r="G70" s="919"/>
      <c r="H70" s="932"/>
      <c r="I70" s="919"/>
      <c r="J70" s="919"/>
      <c r="K70" s="919"/>
      <c r="L70" s="919"/>
      <c r="M70" s="919"/>
      <c r="N70" s="919"/>
      <c r="O70" s="919"/>
      <c r="P70" s="919"/>
      <c r="Q70" s="919"/>
      <c r="R70" s="919"/>
      <c r="S70" s="919"/>
      <c r="T70" s="919"/>
    </row>
    <row r="71" spans="1:20" ht="15" customHeight="1" x14ac:dyDescent="0.3">
      <c r="A71" s="931" t="s">
        <v>118</v>
      </c>
      <c r="B71" s="1462" t="s">
        <v>117</v>
      </c>
      <c r="C71" s="1462"/>
      <c r="D71" s="919">
        <v>0</v>
      </c>
      <c r="E71" s="919">
        <f t="shared" si="22"/>
        <v>0</v>
      </c>
      <c r="F71" s="919"/>
      <c r="G71" s="919"/>
      <c r="H71" s="932"/>
      <c r="I71" s="919"/>
      <c r="J71" s="919"/>
      <c r="K71" s="919"/>
      <c r="L71" s="919"/>
      <c r="M71" s="919"/>
      <c r="N71" s="919"/>
      <c r="O71" s="919"/>
      <c r="P71" s="919"/>
      <c r="Q71" s="919"/>
      <c r="R71" s="919"/>
      <c r="S71" s="919"/>
      <c r="T71" s="919"/>
    </row>
    <row r="72" spans="1:20" ht="27" customHeight="1" x14ac:dyDescent="0.3">
      <c r="A72" s="931" t="s">
        <v>120</v>
      </c>
      <c r="B72" s="1462" t="s">
        <v>119</v>
      </c>
      <c r="C72" s="1462"/>
      <c r="D72" s="919">
        <v>0</v>
      </c>
      <c r="E72" s="919">
        <f t="shared" si="22"/>
        <v>0</v>
      </c>
      <c r="F72" s="919"/>
      <c r="G72" s="919"/>
      <c r="H72" s="932"/>
      <c r="I72" s="919"/>
      <c r="J72" s="919"/>
      <c r="K72" s="919"/>
      <c r="L72" s="919"/>
      <c r="M72" s="919"/>
      <c r="N72" s="919"/>
      <c r="O72" s="919"/>
      <c r="P72" s="919"/>
      <c r="Q72" s="919"/>
      <c r="R72" s="919"/>
      <c r="S72" s="919"/>
      <c r="T72" s="919"/>
    </row>
    <row r="73" spans="1:20" ht="25.5" customHeight="1" x14ac:dyDescent="0.3">
      <c r="A73" s="931" t="s">
        <v>122</v>
      </c>
      <c r="B73" s="1462" t="s">
        <v>121</v>
      </c>
      <c r="C73" s="1462"/>
      <c r="D73" s="919">
        <v>0</v>
      </c>
      <c r="E73" s="919">
        <f t="shared" si="22"/>
        <v>0</v>
      </c>
      <c r="F73" s="919"/>
      <c r="G73" s="919"/>
      <c r="H73" s="932"/>
      <c r="I73" s="919"/>
      <c r="J73" s="919"/>
      <c r="K73" s="919"/>
      <c r="L73" s="919"/>
      <c r="M73" s="919"/>
      <c r="N73" s="919"/>
      <c r="O73" s="919"/>
      <c r="P73" s="919"/>
      <c r="Q73" s="919"/>
      <c r="R73" s="919"/>
      <c r="S73" s="919"/>
      <c r="T73" s="919"/>
    </row>
    <row r="74" spans="1:20" ht="15" customHeight="1" x14ac:dyDescent="0.3">
      <c r="A74" s="933" t="s">
        <v>123</v>
      </c>
      <c r="B74" s="1461" t="s">
        <v>161</v>
      </c>
      <c r="C74" s="1461"/>
      <c r="D74" s="918">
        <v>0</v>
      </c>
      <c r="E74" s="918">
        <f t="shared" ref="E74:G74" si="23">SUM(E66:E73)</f>
        <v>0</v>
      </c>
      <c r="F74" s="918">
        <f t="shared" si="23"/>
        <v>0</v>
      </c>
      <c r="G74" s="918">
        <f t="shared" si="23"/>
        <v>0</v>
      </c>
      <c r="H74" s="932"/>
      <c r="I74" s="918">
        <f t="shared" ref="I74:T74" si="24">(((((+I73+I72)+I71)+I70)+I69)+I67)+I66</f>
        <v>0</v>
      </c>
      <c r="J74" s="918">
        <f t="shared" si="24"/>
        <v>0</v>
      </c>
      <c r="K74" s="918">
        <f t="shared" si="24"/>
        <v>0</v>
      </c>
      <c r="L74" s="918">
        <f t="shared" si="24"/>
        <v>0</v>
      </c>
      <c r="M74" s="918">
        <f t="shared" si="24"/>
        <v>0</v>
      </c>
      <c r="N74" s="918">
        <f t="shared" si="24"/>
        <v>0</v>
      </c>
      <c r="O74" s="918">
        <f t="shared" si="24"/>
        <v>0</v>
      </c>
      <c r="P74" s="918">
        <f t="shared" si="24"/>
        <v>0</v>
      </c>
      <c r="Q74" s="918">
        <f t="shared" si="24"/>
        <v>0</v>
      </c>
      <c r="R74" s="918">
        <f t="shared" si="24"/>
        <v>0</v>
      </c>
      <c r="S74" s="918">
        <f t="shared" si="24"/>
        <v>0</v>
      </c>
      <c r="T74" s="918">
        <f t="shared" si="24"/>
        <v>0</v>
      </c>
    </row>
    <row r="75" spans="1:20" x14ac:dyDescent="0.3">
      <c r="A75" s="936"/>
      <c r="B75" s="937"/>
      <c r="C75" s="937"/>
      <c r="D75" s="923"/>
      <c r="E75" s="923"/>
      <c r="F75" s="923"/>
      <c r="G75" s="924"/>
      <c r="H75" s="932"/>
      <c r="I75" s="922"/>
      <c r="J75" s="923"/>
      <c r="K75" s="924"/>
      <c r="L75" s="922"/>
      <c r="M75" s="923"/>
      <c r="N75" s="924"/>
      <c r="O75" s="922"/>
      <c r="P75" s="923"/>
      <c r="Q75" s="924"/>
      <c r="R75" s="922"/>
      <c r="S75" s="923"/>
      <c r="T75" s="923"/>
    </row>
    <row r="76" spans="1:20" ht="15" hidden="1" customHeight="1" x14ac:dyDescent="0.3">
      <c r="A76" s="931" t="s">
        <v>125</v>
      </c>
      <c r="B76" s="1462" t="s">
        <v>124</v>
      </c>
      <c r="C76" s="1462"/>
      <c r="D76" s="919">
        <v>0</v>
      </c>
      <c r="E76" s="919">
        <f>+I76+L76+O76+R76</f>
        <v>0</v>
      </c>
      <c r="F76" s="919"/>
      <c r="G76" s="919"/>
      <c r="H76" s="932"/>
      <c r="I76" s="919"/>
      <c r="J76" s="919"/>
      <c r="K76" s="919"/>
      <c r="L76" s="919"/>
      <c r="M76" s="919"/>
      <c r="N76" s="919"/>
      <c r="O76" s="919"/>
      <c r="P76" s="919"/>
      <c r="Q76" s="919"/>
      <c r="R76" s="919"/>
      <c r="S76" s="919"/>
      <c r="T76" s="922"/>
    </row>
    <row r="77" spans="1:20" ht="15" hidden="1" customHeight="1" x14ac:dyDescent="0.3">
      <c r="A77" s="931" t="s">
        <v>127</v>
      </c>
      <c r="B77" s="1462" t="s">
        <v>126</v>
      </c>
      <c r="C77" s="1462"/>
      <c r="D77" s="919">
        <v>0</v>
      </c>
      <c r="E77" s="919">
        <f t="shared" ref="E77:E79" si="25">+I77+L77+O77+R77</f>
        <v>0</v>
      </c>
      <c r="F77" s="919"/>
      <c r="G77" s="919"/>
      <c r="H77" s="932"/>
      <c r="I77" s="919"/>
      <c r="J77" s="919"/>
      <c r="K77" s="919"/>
      <c r="L77" s="919"/>
      <c r="M77" s="919"/>
      <c r="N77" s="919"/>
      <c r="O77" s="919"/>
      <c r="P77" s="919"/>
      <c r="Q77" s="919"/>
      <c r="R77" s="919"/>
      <c r="S77" s="919"/>
      <c r="T77" s="922"/>
    </row>
    <row r="78" spans="1:20" ht="15" hidden="1" customHeight="1" x14ac:dyDescent="0.3">
      <c r="A78" s="931" t="s">
        <v>129</v>
      </c>
      <c r="B78" s="1462" t="s">
        <v>444</v>
      </c>
      <c r="C78" s="1462"/>
      <c r="D78" s="919">
        <v>0</v>
      </c>
      <c r="E78" s="919">
        <f t="shared" si="25"/>
        <v>0</v>
      </c>
      <c r="F78" s="919"/>
      <c r="G78" s="919"/>
      <c r="H78" s="932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22"/>
    </row>
    <row r="79" spans="1:20" ht="15" hidden="1" customHeight="1" x14ac:dyDescent="0.3">
      <c r="A79" s="931" t="s">
        <v>131</v>
      </c>
      <c r="B79" s="1462" t="s">
        <v>130</v>
      </c>
      <c r="C79" s="1462"/>
      <c r="D79" s="919">
        <v>0</v>
      </c>
      <c r="E79" s="919">
        <f t="shared" si="25"/>
        <v>0</v>
      </c>
      <c r="F79" s="919"/>
      <c r="G79" s="919"/>
      <c r="H79" s="932"/>
      <c r="I79" s="919"/>
      <c r="J79" s="919"/>
      <c r="K79" s="919"/>
      <c r="L79" s="919"/>
      <c r="M79" s="919"/>
      <c r="N79" s="919"/>
      <c r="O79" s="919"/>
      <c r="P79" s="919"/>
      <c r="Q79" s="919"/>
      <c r="R79" s="919"/>
      <c r="S79" s="919"/>
      <c r="T79" s="922"/>
    </row>
    <row r="80" spans="1:20" ht="15" customHeight="1" x14ac:dyDescent="0.3">
      <c r="A80" s="933" t="s">
        <v>132</v>
      </c>
      <c r="B80" s="1461" t="s">
        <v>317</v>
      </c>
      <c r="C80" s="1461"/>
      <c r="D80" s="918">
        <v>0</v>
      </c>
      <c r="E80" s="918">
        <f t="shared" ref="E80:T80" si="26">SUM(E76:E79)</f>
        <v>0</v>
      </c>
      <c r="F80" s="918">
        <f t="shared" si="26"/>
        <v>0</v>
      </c>
      <c r="G80" s="918">
        <f t="shared" si="26"/>
        <v>0</v>
      </c>
      <c r="H80" s="932"/>
      <c r="I80" s="918">
        <f t="shared" si="26"/>
        <v>0</v>
      </c>
      <c r="J80" s="918">
        <f t="shared" si="26"/>
        <v>0</v>
      </c>
      <c r="K80" s="918">
        <f t="shared" si="26"/>
        <v>0</v>
      </c>
      <c r="L80" s="918">
        <f t="shared" si="26"/>
        <v>0</v>
      </c>
      <c r="M80" s="918">
        <f t="shared" si="26"/>
        <v>0</v>
      </c>
      <c r="N80" s="918">
        <f t="shared" si="26"/>
        <v>0</v>
      </c>
      <c r="O80" s="918">
        <f t="shared" si="26"/>
        <v>0</v>
      </c>
      <c r="P80" s="918">
        <f t="shared" si="26"/>
        <v>0</v>
      </c>
      <c r="Q80" s="918">
        <f t="shared" si="26"/>
        <v>0</v>
      </c>
      <c r="R80" s="918">
        <f t="shared" si="26"/>
        <v>0</v>
      </c>
      <c r="S80" s="918">
        <f t="shared" si="26"/>
        <v>0</v>
      </c>
      <c r="T80" s="918">
        <f t="shared" si="26"/>
        <v>0</v>
      </c>
    </row>
    <row r="81" spans="1:20" x14ac:dyDescent="0.3">
      <c r="A81" s="936"/>
      <c r="B81" s="1061"/>
      <c r="C81" s="1061"/>
      <c r="D81" s="923"/>
      <c r="E81" s="923"/>
      <c r="F81" s="923"/>
      <c r="G81" s="924"/>
      <c r="H81" s="932"/>
      <c r="I81" s="922"/>
      <c r="J81" s="923"/>
      <c r="K81" s="924"/>
      <c r="L81" s="922"/>
      <c r="M81" s="923"/>
      <c r="N81" s="924"/>
      <c r="O81" s="922"/>
      <c r="P81" s="923"/>
      <c r="Q81" s="924"/>
      <c r="R81" s="922"/>
      <c r="S81" s="923"/>
      <c r="T81" s="923"/>
    </row>
    <row r="82" spans="1:20" ht="15" customHeight="1" x14ac:dyDescent="0.3">
      <c r="A82" s="933" t="s">
        <v>134</v>
      </c>
      <c r="B82" s="1461" t="s">
        <v>158</v>
      </c>
      <c r="C82" s="1461"/>
      <c r="D82" s="919"/>
      <c r="E82" s="919"/>
      <c r="F82" s="919"/>
      <c r="G82" s="919"/>
      <c r="H82" s="932"/>
      <c r="I82" s="919"/>
      <c r="J82" s="919"/>
      <c r="K82" s="919"/>
      <c r="L82" s="919"/>
      <c r="M82" s="919"/>
      <c r="N82" s="919"/>
      <c r="O82" s="919"/>
      <c r="P82" s="919"/>
      <c r="Q82" s="919"/>
      <c r="R82" s="919"/>
      <c r="S82" s="919"/>
      <c r="T82" s="919"/>
    </row>
    <row r="83" spans="1:20" ht="15.75" customHeight="1" thickBot="1" x14ac:dyDescent="0.35">
      <c r="A83" s="954"/>
      <c r="B83" s="947"/>
      <c r="C83" s="947"/>
      <c r="D83" s="944"/>
      <c r="E83" s="944"/>
      <c r="F83" s="944"/>
      <c r="G83" s="955"/>
      <c r="H83" s="956"/>
      <c r="I83" s="957"/>
      <c r="J83" s="944"/>
      <c r="K83" s="955"/>
      <c r="L83" s="957"/>
      <c r="M83" s="944"/>
      <c r="N83" s="955"/>
      <c r="O83" s="957"/>
      <c r="P83" s="944"/>
      <c r="Q83" s="955"/>
      <c r="R83" s="957"/>
      <c r="S83" s="944"/>
      <c r="T83" s="944"/>
    </row>
    <row r="84" spans="1:20" s="962" customFormat="1" ht="40.5" customHeight="1" thickBot="1" x14ac:dyDescent="0.35">
      <c r="A84" s="958" t="s">
        <v>135</v>
      </c>
      <c r="B84" s="1464" t="s">
        <v>157</v>
      </c>
      <c r="C84" s="1464"/>
      <c r="D84" s="959">
        <f>+D82+D80+D74+D63+D59+D26+D24</f>
        <v>186878.93</v>
      </c>
      <c r="E84" s="959">
        <f>+E82+E80+E74+E63+E59+E26+E24</f>
        <v>190044.97999999998</v>
      </c>
      <c r="F84" s="959">
        <f t="shared" ref="F84:G84" si="27">+F82+F80+F74+F63+F59+F26+F24</f>
        <v>0</v>
      </c>
      <c r="G84" s="959">
        <f t="shared" si="27"/>
        <v>0</v>
      </c>
      <c r="H84" s="960">
        <f t="shared" ref="H84" si="28">+E84/D84</f>
        <v>1.0169417172925808</v>
      </c>
      <c r="I84" s="959">
        <f t="shared" ref="I84:T84" si="29">+I82+I80+I74+I63+I59+I26+I24</f>
        <v>150538.45000000001</v>
      </c>
      <c r="J84" s="959">
        <f t="shared" si="29"/>
        <v>0</v>
      </c>
      <c r="K84" s="959">
        <f t="shared" si="29"/>
        <v>0</v>
      </c>
      <c r="L84" s="959">
        <f t="shared" si="29"/>
        <v>10421.799999999999</v>
      </c>
      <c r="M84" s="959">
        <f t="shared" si="29"/>
        <v>0</v>
      </c>
      <c r="N84" s="959">
        <f t="shared" si="29"/>
        <v>0</v>
      </c>
      <c r="O84" s="959">
        <f t="shared" si="29"/>
        <v>2987.5</v>
      </c>
      <c r="P84" s="959">
        <f t="shared" si="29"/>
        <v>0</v>
      </c>
      <c r="Q84" s="959">
        <f t="shared" si="29"/>
        <v>0</v>
      </c>
      <c r="R84" s="959">
        <f t="shared" si="29"/>
        <v>26097.23</v>
      </c>
      <c r="S84" s="959">
        <f t="shared" si="29"/>
        <v>0</v>
      </c>
      <c r="T84" s="961">
        <f t="shared" si="29"/>
        <v>0</v>
      </c>
    </row>
    <row r="86" spans="1:20" x14ac:dyDescent="0.3">
      <c r="E86" s="1059"/>
    </row>
  </sheetData>
  <mergeCells count="78">
    <mergeCell ref="B14:C14"/>
    <mergeCell ref="B84:C84"/>
    <mergeCell ref="B44:C44"/>
    <mergeCell ref="B61:C61"/>
    <mergeCell ref="B63:C63"/>
    <mergeCell ref="B66:C66"/>
    <mergeCell ref="B73:C73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38:C38"/>
    <mergeCell ref="B20:C20"/>
    <mergeCell ref="B21:C21"/>
    <mergeCell ref="B22:C22"/>
    <mergeCell ref="B23:C23"/>
    <mergeCell ref="B24:C24"/>
    <mergeCell ref="B33:C33"/>
    <mergeCell ref="B34:C34"/>
    <mergeCell ref="B35:C35"/>
    <mergeCell ref="B26:C26"/>
    <mergeCell ref="B58:C58"/>
    <mergeCell ref="B67:C67"/>
    <mergeCell ref="B69:C69"/>
    <mergeCell ref="B39:C39"/>
    <mergeCell ref="B40:C40"/>
    <mergeCell ref="B41:C41"/>
    <mergeCell ref="B42:C42"/>
    <mergeCell ref="B56:C56"/>
    <mergeCell ref="B43:C43"/>
    <mergeCell ref="B55:C55"/>
    <mergeCell ref="D2:D4"/>
    <mergeCell ref="H2:H4"/>
    <mergeCell ref="B80:C80"/>
    <mergeCell ref="B82:C82"/>
    <mergeCell ref="B71:C71"/>
    <mergeCell ref="B72:C72"/>
    <mergeCell ref="B74:C74"/>
    <mergeCell ref="B76:C76"/>
    <mergeCell ref="B77:C77"/>
    <mergeCell ref="B79:C79"/>
    <mergeCell ref="B78:C78"/>
    <mergeCell ref="B36:C36"/>
    <mergeCell ref="B37:C37"/>
    <mergeCell ref="B70:C70"/>
    <mergeCell ref="B60:C60"/>
    <mergeCell ref="B59:C59"/>
    <mergeCell ref="E2:G3"/>
    <mergeCell ref="I3:K3"/>
    <mergeCell ref="L3:N3"/>
    <mergeCell ref="O3:Q3"/>
    <mergeCell ref="R3:T3"/>
    <mergeCell ref="R1:T1"/>
    <mergeCell ref="I2:K2"/>
    <mergeCell ref="O2:Q2"/>
    <mergeCell ref="R2:T2"/>
    <mergeCell ref="L2:N2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2019.
Brunszvik Teréz Óvoda&amp;R&amp;"Times New Roman,Félkövér"&amp;12 6/b. melléklet</oddHeader>
  </headerFooter>
  <rowBreaks count="1" manualBreakCount="1">
    <brk id="3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topLeftCell="A34" zoomScaleNormal="100" workbookViewId="0">
      <selection activeCell="D19" sqref="D19"/>
    </sheetView>
  </sheetViews>
  <sheetFormatPr defaultColWidth="9.109375" defaultRowHeight="15.6" x14ac:dyDescent="0.3"/>
  <cols>
    <col min="1" max="1" width="5.44140625" style="146" customWidth="1"/>
    <col min="2" max="2" width="54.88671875" style="140" customWidth="1"/>
    <col min="3" max="3" width="9.6640625" style="140" customWidth="1"/>
    <col min="4" max="4" width="10.44140625" style="140" customWidth="1"/>
    <col min="5" max="5" width="9.109375" style="140" customWidth="1"/>
    <col min="6" max="6" width="9" style="140" customWidth="1"/>
    <col min="7" max="7" width="10.109375" style="140" customWidth="1"/>
    <col min="8" max="22" width="9.109375" style="103"/>
    <col min="23" max="16384" width="9.109375" style="140"/>
  </cols>
  <sheetData>
    <row r="1" spans="1:22" ht="15.9" customHeight="1" x14ac:dyDescent="0.3">
      <c r="A1" s="97" t="s">
        <v>303</v>
      </c>
      <c r="B1" s="98"/>
      <c r="C1" s="98"/>
      <c r="D1" s="98"/>
      <c r="E1" s="98"/>
      <c r="F1" s="98"/>
      <c r="G1" s="98"/>
    </row>
    <row r="2" spans="1:22" ht="15.9" customHeight="1" x14ac:dyDescent="0.3">
      <c r="A2" s="1264" t="s">
        <v>304</v>
      </c>
      <c r="B2" s="1264"/>
      <c r="C2" s="648"/>
      <c r="E2" s="687"/>
      <c r="F2" s="1267" t="s">
        <v>392</v>
      </c>
      <c r="G2" s="1267"/>
    </row>
    <row r="3" spans="1:22" ht="35.25" customHeight="1" x14ac:dyDescent="0.3">
      <c r="A3" s="147"/>
      <c r="B3" s="147" t="s">
        <v>182</v>
      </c>
      <c r="C3" s="761" t="s">
        <v>817</v>
      </c>
      <c r="D3" s="166" t="s">
        <v>177</v>
      </c>
      <c r="E3" s="74" t="s">
        <v>178</v>
      </c>
      <c r="F3" s="74" t="s">
        <v>179</v>
      </c>
      <c r="G3" s="74" t="s">
        <v>601</v>
      </c>
      <c r="Q3" s="140"/>
      <c r="R3" s="140"/>
      <c r="S3" s="140"/>
      <c r="T3" s="140"/>
      <c r="U3" s="140"/>
      <c r="V3" s="140"/>
    </row>
    <row r="4" spans="1:22" s="160" customFormat="1" x14ac:dyDescent="0.3">
      <c r="A4" s="158" t="s">
        <v>404</v>
      </c>
      <c r="B4" s="151" t="s">
        <v>403</v>
      </c>
      <c r="C4" s="164">
        <f>+C7+C8+C13+C14</f>
        <v>996291</v>
      </c>
      <c r="D4" s="164">
        <f>+D7+D8+D13+D14</f>
        <v>864102</v>
      </c>
      <c r="E4" s="3"/>
      <c r="F4" s="3"/>
      <c r="G4" s="651">
        <f>+D4/C4</f>
        <v>0.86731888574723648</v>
      </c>
      <c r="H4" s="159"/>
      <c r="I4" s="159"/>
      <c r="J4" s="159"/>
      <c r="K4" s="159"/>
      <c r="L4" s="159"/>
      <c r="M4" s="159"/>
      <c r="N4" s="159"/>
      <c r="O4" s="159"/>
      <c r="P4" s="159"/>
    </row>
    <row r="5" spans="1:22" s="141" customFormat="1" ht="12" customHeight="1" x14ac:dyDescent="0.25">
      <c r="A5" s="109" t="s">
        <v>401</v>
      </c>
      <c r="B5" s="163" t="s">
        <v>334</v>
      </c>
      <c r="C5" s="107">
        <f>+'3.mell. Bevétel'!C11</f>
        <v>452944</v>
      </c>
      <c r="D5" s="107">
        <f>+'3.mell. Bevétel'!D11</f>
        <v>465420</v>
      </c>
      <c r="E5" s="90"/>
      <c r="F5" s="90"/>
      <c r="G5" s="651">
        <f t="shared" ref="G5:G25" si="0">+D5/C5</f>
        <v>1.0275442438800382</v>
      </c>
      <c r="H5" s="103"/>
      <c r="I5" s="103"/>
      <c r="J5" s="103"/>
      <c r="K5" s="103"/>
      <c r="L5" s="103"/>
      <c r="M5" s="103"/>
      <c r="N5" s="103"/>
      <c r="O5" s="103"/>
      <c r="P5" s="103"/>
    </row>
    <row r="6" spans="1:22" s="141" customFormat="1" ht="26.25" customHeight="1" x14ac:dyDescent="0.25">
      <c r="A6" s="162" t="s">
        <v>402</v>
      </c>
      <c r="B6" s="163" t="s">
        <v>205</v>
      </c>
      <c r="C6" s="107">
        <f>+'3.mell. Bevétel'!C12+'6. mell. Int.összesen'!D4</f>
        <v>28000</v>
      </c>
      <c r="D6" s="107">
        <f>+'3.mell. Bevétel'!D12+'6. mell. Int.összesen'!E4</f>
        <v>24150</v>
      </c>
      <c r="E6" s="90"/>
      <c r="F6" s="90"/>
      <c r="G6" s="651">
        <f t="shared" si="0"/>
        <v>0.86250000000000004</v>
      </c>
      <c r="H6" s="103"/>
      <c r="I6" s="103"/>
      <c r="J6" s="103"/>
      <c r="K6" s="103"/>
      <c r="L6" s="103"/>
      <c r="M6" s="103"/>
      <c r="N6" s="103"/>
      <c r="O6" s="103"/>
      <c r="P6" s="103"/>
    </row>
    <row r="7" spans="1:22" s="161" customFormat="1" ht="12" customHeight="1" x14ac:dyDescent="0.25">
      <c r="A7" s="79" t="s">
        <v>311</v>
      </c>
      <c r="B7" s="66" t="s">
        <v>332</v>
      </c>
      <c r="C7" s="90">
        <f>+C5+C6</f>
        <v>480944</v>
      </c>
      <c r="D7" s="90">
        <f>+D5+D6</f>
        <v>489570</v>
      </c>
      <c r="E7" s="94"/>
      <c r="F7" s="94"/>
      <c r="G7" s="651">
        <f t="shared" si="0"/>
        <v>1.0179355600652051</v>
      </c>
      <c r="H7" s="159"/>
      <c r="I7" s="159"/>
      <c r="J7" s="159"/>
      <c r="K7" s="159"/>
      <c r="L7" s="159"/>
      <c r="M7" s="159"/>
      <c r="N7" s="159"/>
      <c r="O7" s="159"/>
      <c r="P7" s="159"/>
    </row>
    <row r="8" spans="1:22" s="141" customFormat="1" ht="12" customHeight="1" x14ac:dyDescent="0.25">
      <c r="A8" s="153" t="s">
        <v>405</v>
      </c>
      <c r="B8" s="66" t="s">
        <v>338</v>
      </c>
      <c r="C8" s="90">
        <f>SUM(C9:C12)</f>
        <v>288500</v>
      </c>
      <c r="D8" s="90">
        <f>SUM(D9:D12)</f>
        <v>292500</v>
      </c>
      <c r="E8" s="90"/>
      <c r="F8" s="90"/>
      <c r="G8" s="651">
        <f t="shared" si="0"/>
        <v>1.0138648180242635</v>
      </c>
      <c r="H8" s="103"/>
      <c r="I8" s="103"/>
      <c r="J8" s="103"/>
      <c r="K8" s="103"/>
      <c r="L8" s="103"/>
      <c r="M8" s="103"/>
      <c r="N8" s="103"/>
      <c r="O8" s="103"/>
      <c r="P8" s="103"/>
    </row>
    <row r="9" spans="1:22" s="141" customFormat="1" ht="12" customHeight="1" x14ac:dyDescent="0.25">
      <c r="A9" s="109" t="s">
        <v>406</v>
      </c>
      <c r="B9" s="163" t="s">
        <v>336</v>
      </c>
      <c r="C9" s="90">
        <f>+'3.mell. Bevétel'!C40</f>
        <v>0</v>
      </c>
      <c r="D9" s="90">
        <f>+'3.mell. Bevétel'!D40</f>
        <v>0</v>
      </c>
      <c r="E9" s="90"/>
      <c r="F9" s="90"/>
      <c r="G9" s="651"/>
      <c r="H9" s="103"/>
      <c r="I9" s="103"/>
      <c r="J9" s="103"/>
      <c r="K9" s="103"/>
      <c r="L9" s="103"/>
      <c r="M9" s="103"/>
      <c r="N9" s="103"/>
      <c r="O9" s="103"/>
      <c r="P9" s="103"/>
    </row>
    <row r="10" spans="1:22" s="141" customFormat="1" ht="12" customHeight="1" x14ac:dyDescent="0.25">
      <c r="A10" s="162" t="s">
        <v>407</v>
      </c>
      <c r="B10" s="163" t="s">
        <v>220</v>
      </c>
      <c r="C10" s="90">
        <f>+'3.mell. Bevétel'!C43</f>
        <v>129000</v>
      </c>
      <c r="D10" s="90">
        <f>+'3.mell. Bevétel'!D43</f>
        <v>126000</v>
      </c>
      <c r="E10" s="90"/>
      <c r="F10" s="90"/>
      <c r="G10" s="651">
        <f t="shared" si="0"/>
        <v>0.97674418604651159</v>
      </c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22" s="141" customFormat="1" ht="12" customHeight="1" x14ac:dyDescent="0.25">
      <c r="A11" s="109" t="s">
        <v>408</v>
      </c>
      <c r="B11" s="163" t="s">
        <v>337</v>
      </c>
      <c r="C11" s="90">
        <f>+'3.mell. Bevétel'!C52</f>
        <v>154000</v>
      </c>
      <c r="D11" s="90">
        <f>+'3.mell. Bevétel'!D52</f>
        <v>160000</v>
      </c>
      <c r="E11" s="90"/>
      <c r="F11" s="90"/>
      <c r="G11" s="651">
        <f t="shared" si="0"/>
        <v>1.0389610389610389</v>
      </c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22" s="141" customFormat="1" ht="12" customHeight="1" x14ac:dyDescent="0.25">
      <c r="A12" s="162" t="s">
        <v>409</v>
      </c>
      <c r="B12" s="163" t="s">
        <v>233</v>
      </c>
      <c r="C12" s="90">
        <f>+'3.mell. Bevétel'!C53</f>
        <v>5500</v>
      </c>
      <c r="D12" s="90">
        <f>+'3.mell. Bevétel'!D53</f>
        <v>6500</v>
      </c>
      <c r="E12" s="90"/>
      <c r="F12" s="90"/>
      <c r="G12" s="651">
        <f t="shared" si="0"/>
        <v>1.1818181818181819</v>
      </c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22" s="141" customFormat="1" ht="12" customHeight="1" x14ac:dyDescent="0.25">
      <c r="A13" s="79">
        <v>3</v>
      </c>
      <c r="B13" s="66" t="s">
        <v>280</v>
      </c>
      <c r="C13" s="90">
        <f>+'3.mell. Bevétel'!C65+'6. mell. Int.összesen'!D36</f>
        <v>225804</v>
      </c>
      <c r="D13" s="90">
        <f>+'3.mell. Bevétel'!D65+'6. mell. Int.összesen'!E36</f>
        <v>81289</v>
      </c>
      <c r="E13" s="90"/>
      <c r="F13" s="90"/>
      <c r="G13" s="651">
        <f t="shared" si="0"/>
        <v>0.35999805140741525</v>
      </c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22" s="141" customFormat="1" ht="12" customHeight="1" x14ac:dyDescent="0.25">
      <c r="A14" s="153">
        <v>4</v>
      </c>
      <c r="B14" s="66" t="s">
        <v>278</v>
      </c>
      <c r="C14" s="90">
        <f>+'3.mell. Bevétel'!C69+'6. mell. Int.összesen'!D38</f>
        <v>1043</v>
      </c>
      <c r="D14" s="90">
        <f>+'3.mell. Bevétel'!D69+'6. mell. Int.összesen'!E39</f>
        <v>743</v>
      </c>
      <c r="E14" s="90"/>
      <c r="F14" s="90"/>
      <c r="G14" s="651">
        <f t="shared" si="0"/>
        <v>0.71236816874400766</v>
      </c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22" s="161" customFormat="1" ht="12" customHeight="1" x14ac:dyDescent="0.25">
      <c r="A15" s="80" t="s">
        <v>410</v>
      </c>
      <c r="B15" s="151" t="s">
        <v>279</v>
      </c>
      <c r="C15" s="94">
        <f>SUM(C16:C18)</f>
        <v>574643</v>
      </c>
      <c r="D15" s="94">
        <f>SUM(D16:D18)</f>
        <v>168148</v>
      </c>
      <c r="E15" s="94"/>
      <c r="F15" s="94"/>
      <c r="G15" s="651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22" s="141" customFormat="1" ht="12" customHeight="1" x14ac:dyDescent="0.25">
      <c r="A16" s="153">
        <v>1</v>
      </c>
      <c r="B16" s="66" t="s">
        <v>333</v>
      </c>
      <c r="C16" s="90">
        <f>+'3.mell. Bevétel'!C37+'6. mell. Int.összesen'!D16</f>
        <v>574643</v>
      </c>
      <c r="D16" s="90">
        <f>+'3.mell. Bevétel'!D37+'6. mell. Int.összesen'!E16</f>
        <v>148648</v>
      </c>
      <c r="E16" s="90"/>
      <c r="F16" s="90"/>
      <c r="G16" s="651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1:22" s="141" customFormat="1" ht="12" customHeight="1" x14ac:dyDescent="0.25">
      <c r="A17" s="79">
        <v>2</v>
      </c>
      <c r="B17" s="66" t="s">
        <v>279</v>
      </c>
      <c r="C17" s="90">
        <f>+'3.mell. Bevétel'!C66</f>
        <v>0</v>
      </c>
      <c r="D17" s="90">
        <f>+'3.mell. Bevétel'!D66</f>
        <v>19500</v>
      </c>
      <c r="E17" s="90"/>
      <c r="F17" s="90"/>
      <c r="G17" s="651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22" s="141" customFormat="1" ht="12" customHeight="1" x14ac:dyDescent="0.25">
      <c r="A18" s="153">
        <v>3</v>
      </c>
      <c r="B18" s="66" t="s">
        <v>284</v>
      </c>
      <c r="C18" s="90">
        <f>+'3.mell. Bevétel'!C71</f>
        <v>0</v>
      </c>
      <c r="D18" s="90">
        <f>+'3.mell. Bevétel'!D71</f>
        <v>0</v>
      </c>
      <c r="E18" s="90"/>
      <c r="F18" s="90"/>
      <c r="G18" s="651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22" s="141" customFormat="1" ht="12" customHeight="1" x14ac:dyDescent="0.25">
      <c r="A19" s="79"/>
      <c r="B19" s="67" t="s">
        <v>389</v>
      </c>
      <c r="C19" s="94">
        <f>+C15+C4</f>
        <v>1570934</v>
      </c>
      <c r="D19" s="94">
        <f>+D15+D4</f>
        <v>1032250</v>
      </c>
      <c r="E19" s="94"/>
      <c r="F19" s="94"/>
      <c r="G19" s="651">
        <f t="shared" si="0"/>
        <v>0.65709316877730062</v>
      </c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22" s="141" customFormat="1" ht="12" customHeight="1" x14ac:dyDescent="0.25">
      <c r="A20" s="158" t="s">
        <v>411</v>
      </c>
      <c r="B20" s="67" t="s">
        <v>287</v>
      </c>
      <c r="C20" s="94">
        <f>+C22+C21</f>
        <v>1492070</v>
      </c>
      <c r="D20" s="94">
        <f>+D22+D21</f>
        <v>1626974</v>
      </c>
      <c r="E20" s="90"/>
      <c r="F20" s="90"/>
      <c r="G20" s="651">
        <f t="shared" si="0"/>
        <v>1.090413988619837</v>
      </c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22" s="141" customFormat="1" ht="12" customHeight="1" x14ac:dyDescent="0.25">
      <c r="A21" s="79">
        <v>1</v>
      </c>
      <c r="B21" s="66" t="s">
        <v>771</v>
      </c>
      <c r="C21" s="90">
        <f>+'3.mell. Bevétel'!C74</f>
        <v>380000</v>
      </c>
      <c r="D21" s="90">
        <f>+'3.mell. Bevétel'!D74</f>
        <v>117500</v>
      </c>
      <c r="E21" s="90"/>
      <c r="F21" s="90"/>
      <c r="G21" s="651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1:22" s="141" customFormat="1" ht="12" customHeight="1" x14ac:dyDescent="0.25">
      <c r="A22" s="153">
        <v>2</v>
      </c>
      <c r="B22" s="66" t="s">
        <v>339</v>
      </c>
      <c r="C22" s="90">
        <f>SUM(C23:C24)</f>
        <v>1112070</v>
      </c>
      <c r="D22" s="90">
        <f>SUM(D23:D24)</f>
        <v>1509474</v>
      </c>
      <c r="E22" s="90"/>
      <c r="F22" s="90"/>
      <c r="G22" s="651">
        <f t="shared" si="0"/>
        <v>1.3573552024602769</v>
      </c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22" s="141" customFormat="1" ht="12" customHeight="1" x14ac:dyDescent="0.25">
      <c r="A23" s="79" t="s">
        <v>401</v>
      </c>
      <c r="B23" s="163" t="s">
        <v>387</v>
      </c>
      <c r="C23" s="107">
        <f>+'3.mell. Bevétel'!C76+'6. mell. Int.összesen'!D44</f>
        <v>489162</v>
      </c>
      <c r="D23" s="107">
        <f>+'3.mell. Bevétel'!D76+'6. mell. Int.összesen'!E44</f>
        <v>361938</v>
      </c>
      <c r="E23" s="90"/>
      <c r="F23" s="90"/>
      <c r="G23" s="651">
        <f t="shared" si="0"/>
        <v>0.73991438419174016</v>
      </c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22" s="141" customFormat="1" ht="12" customHeight="1" x14ac:dyDescent="0.25">
      <c r="A24" s="153" t="s">
        <v>402</v>
      </c>
      <c r="B24" s="163" t="s">
        <v>388</v>
      </c>
      <c r="C24" s="107">
        <f>+'3.mell. Bevétel'!C77+'6. mell. Int.összesen'!D45</f>
        <v>622908</v>
      </c>
      <c r="D24" s="107">
        <f>+'3.mell. Bevétel'!D77+'6. mell. Int.összesen'!E45</f>
        <v>1147536</v>
      </c>
      <c r="E24" s="90"/>
      <c r="F24" s="90"/>
      <c r="G24" s="651">
        <f t="shared" si="0"/>
        <v>1.8422238918106686</v>
      </c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22" s="141" customFormat="1" ht="12.75" customHeight="1" x14ac:dyDescent="0.25">
      <c r="A25" s="1259" t="s">
        <v>390</v>
      </c>
      <c r="B25" s="1260"/>
      <c r="C25" s="165">
        <f>+C20+C15+C4</f>
        <v>3063004</v>
      </c>
      <c r="D25" s="165">
        <f>+D20+D15+D4</f>
        <v>2659224</v>
      </c>
      <c r="E25" s="136"/>
      <c r="F25" s="136"/>
      <c r="G25" s="651">
        <f t="shared" si="0"/>
        <v>0.86817516398933858</v>
      </c>
      <c r="H25" s="103"/>
      <c r="I25" s="103"/>
      <c r="J25" s="103"/>
      <c r="K25" s="103"/>
      <c r="L25" s="103"/>
      <c r="M25" s="103"/>
      <c r="N25" s="103"/>
      <c r="O25" s="103"/>
      <c r="P25" s="103"/>
    </row>
    <row r="26" spans="1:22" s="141" customFormat="1" ht="12" customHeight="1" x14ac:dyDescent="0.25">
      <c r="A26" s="139"/>
      <c r="B26" s="93"/>
      <c r="C26" s="93"/>
      <c r="D26" s="154"/>
      <c r="E26" s="93"/>
      <c r="F26" s="93"/>
      <c r="G26" s="9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22" s="141" customFormat="1" ht="16.5" customHeight="1" x14ac:dyDescent="0.25">
      <c r="A27" s="1265" t="s">
        <v>312</v>
      </c>
      <c r="B27" s="1266"/>
      <c r="C27" s="1266"/>
      <c r="D27" s="1266"/>
      <c r="E27" s="1266"/>
      <c r="F27" s="1266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22" s="141" customFormat="1" ht="15" customHeight="1" x14ac:dyDescent="0.3">
      <c r="A28" s="1264" t="s">
        <v>313</v>
      </c>
      <c r="B28" s="1264"/>
      <c r="C28" s="648"/>
      <c r="D28" s="142"/>
      <c r="E28" s="142"/>
      <c r="F28" s="142"/>
      <c r="G28" s="649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</row>
    <row r="29" spans="1:22" ht="30" customHeight="1" x14ac:dyDescent="0.3">
      <c r="A29" s="148"/>
      <c r="B29" s="148" t="s">
        <v>182</v>
      </c>
      <c r="C29" s="1050" t="s">
        <v>817</v>
      </c>
      <c r="D29" s="166" t="s">
        <v>177</v>
      </c>
      <c r="E29" s="74" t="s">
        <v>178</v>
      </c>
      <c r="F29" s="74" t="s">
        <v>179</v>
      </c>
      <c r="G29" s="74" t="s">
        <v>601</v>
      </c>
    </row>
    <row r="30" spans="1:22" ht="16.5" customHeight="1" x14ac:dyDescent="0.3">
      <c r="A30" s="158" t="s">
        <v>404</v>
      </c>
      <c r="B30" s="151" t="s">
        <v>415</v>
      </c>
      <c r="C30" s="164">
        <v>1512657.9100000001</v>
      </c>
      <c r="D30" s="164">
        <f>+D31+D32+D33+D34+D35+D36</f>
        <v>1234864.48</v>
      </c>
      <c r="E30" s="74"/>
      <c r="F30" s="74"/>
      <c r="G30" s="651">
        <f>+D30/C30</f>
        <v>0.81635409555356764</v>
      </c>
    </row>
    <row r="31" spans="1:22" ht="13.5" customHeight="1" x14ac:dyDescent="0.3">
      <c r="A31" s="4">
        <v>1</v>
      </c>
      <c r="B31" s="130" t="s">
        <v>172</v>
      </c>
      <c r="C31" s="152">
        <v>339970</v>
      </c>
      <c r="D31" s="152">
        <f>+'5. mell. Önk.össz kiadás'!E5+'6. mell. Int.összesen'!E55</f>
        <v>360484</v>
      </c>
      <c r="E31" s="138"/>
      <c r="F31" s="138"/>
      <c r="G31" s="651">
        <f t="shared" ref="G31:G43" si="1">+D31/C31</f>
        <v>1.0603406182898492</v>
      </c>
      <c r="Q31" s="140"/>
      <c r="R31" s="140"/>
      <c r="S31" s="140"/>
      <c r="T31" s="140"/>
      <c r="U31" s="140"/>
      <c r="V31" s="140"/>
    </row>
    <row r="32" spans="1:22" ht="12" customHeight="1" x14ac:dyDescent="0.3">
      <c r="A32" s="4">
        <v>2</v>
      </c>
      <c r="B32" s="130" t="s">
        <v>171</v>
      </c>
      <c r="C32" s="152">
        <v>72827</v>
      </c>
      <c r="D32" s="152">
        <f>+'5. mell. Önk.össz kiadás'!E7+'6. mell. Int.összesen'!E56</f>
        <v>74188.5</v>
      </c>
      <c r="E32" s="136"/>
      <c r="F32" s="136"/>
      <c r="G32" s="651">
        <f t="shared" si="1"/>
        <v>1.0186949894956541</v>
      </c>
      <c r="Q32" s="140"/>
      <c r="R32" s="140"/>
      <c r="S32" s="140"/>
      <c r="T32" s="140"/>
      <c r="U32" s="140"/>
      <c r="V32" s="140"/>
    </row>
    <row r="33" spans="1:22" ht="12" customHeight="1" x14ac:dyDescent="0.3">
      <c r="A33" s="4">
        <v>3</v>
      </c>
      <c r="B33" s="130" t="s">
        <v>151</v>
      </c>
      <c r="C33" s="152">
        <v>500962.91000000003</v>
      </c>
      <c r="D33" s="152">
        <f>+'5. mell. Önk.össz kiadás'!E14+'6. mell. Int.összesen'!E63</f>
        <v>374637.98</v>
      </c>
      <c r="E33" s="136"/>
      <c r="F33" s="136"/>
      <c r="G33" s="651">
        <f t="shared" si="1"/>
        <v>0.74783576293103204</v>
      </c>
      <c r="Q33" s="140"/>
      <c r="R33" s="140"/>
      <c r="S33" s="140"/>
      <c r="T33" s="140"/>
      <c r="U33" s="140"/>
      <c r="V33" s="140"/>
    </row>
    <row r="34" spans="1:22" ht="12" customHeight="1" x14ac:dyDescent="0.3">
      <c r="A34" s="4">
        <v>4</v>
      </c>
      <c r="B34" s="131" t="s">
        <v>150</v>
      </c>
      <c r="C34" s="152">
        <v>23333</v>
      </c>
      <c r="D34" s="152">
        <f>+'5. mell. Önk.össz kiadás'!E16</f>
        <v>17964</v>
      </c>
      <c r="E34" s="136"/>
      <c r="F34" s="136"/>
      <c r="G34" s="651">
        <f t="shared" si="1"/>
        <v>0.76989671281018301</v>
      </c>
      <c r="M34" s="103" t="s">
        <v>740</v>
      </c>
      <c r="Q34" s="140"/>
      <c r="R34" s="140"/>
      <c r="S34" s="140"/>
      <c r="T34" s="140"/>
      <c r="U34" s="140"/>
      <c r="V34" s="140"/>
    </row>
    <row r="35" spans="1:22" ht="12" customHeight="1" x14ac:dyDescent="0.3">
      <c r="A35" s="4">
        <v>5</v>
      </c>
      <c r="B35" s="130" t="s">
        <v>163</v>
      </c>
      <c r="C35" s="152">
        <v>237325</v>
      </c>
      <c r="D35" s="152">
        <f>+'5. mell. Önk.össz kiadás'!E18+'6. mell. Int.összesen'!E66-D36</f>
        <v>263248</v>
      </c>
      <c r="E35" s="136"/>
      <c r="F35" s="136"/>
      <c r="G35" s="651">
        <f t="shared" si="1"/>
        <v>1.1092299589170969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:22" ht="12" customHeight="1" x14ac:dyDescent="0.3">
      <c r="A36" s="4">
        <v>6</v>
      </c>
      <c r="B36" s="130" t="s">
        <v>426</v>
      </c>
      <c r="C36" s="152">
        <v>338240</v>
      </c>
      <c r="D36" s="152">
        <f>+'5. mell. Önk.össz kiadás'!E19</f>
        <v>144342</v>
      </c>
      <c r="E36" s="136"/>
      <c r="F36" s="136"/>
      <c r="G36" s="651">
        <f t="shared" si="1"/>
        <v>0.42674432355723746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</row>
    <row r="37" spans="1:22" ht="12" customHeight="1" x14ac:dyDescent="0.3">
      <c r="A37" s="6" t="s">
        <v>416</v>
      </c>
      <c r="B37" s="151" t="s">
        <v>417</v>
      </c>
      <c r="C37" s="165">
        <v>1550346</v>
      </c>
      <c r="D37" s="165">
        <f>+D38+D39+D40</f>
        <v>1424360</v>
      </c>
      <c r="E37" s="136"/>
      <c r="F37" s="136"/>
      <c r="G37" s="651">
        <f t="shared" si="1"/>
        <v>0.91873684970967773</v>
      </c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</row>
    <row r="38" spans="1:22" ht="12" customHeight="1" x14ac:dyDescent="0.3">
      <c r="A38" s="4">
        <v>1</v>
      </c>
      <c r="B38" s="130" t="s">
        <v>161</v>
      </c>
      <c r="C38" s="152">
        <v>1465764</v>
      </c>
      <c r="D38" s="152">
        <f>+'5. mell. Önk.össz kiadás'!E21+'6. mell. Int.összesen'!E68</f>
        <v>1372651</v>
      </c>
      <c r="E38" s="136"/>
      <c r="F38" s="136"/>
      <c r="G38" s="651">
        <f t="shared" si="1"/>
        <v>0.93647476674280439</v>
      </c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</row>
    <row r="39" spans="1:22" ht="12" customHeight="1" x14ac:dyDescent="0.3">
      <c r="A39" s="4">
        <v>2</v>
      </c>
      <c r="B39" s="130" t="s">
        <v>160</v>
      </c>
      <c r="C39" s="152">
        <v>84582</v>
      </c>
      <c r="D39" s="152">
        <f>+'5. mell. Önk.össz kiadás'!E23</f>
        <v>51709</v>
      </c>
      <c r="E39" s="136"/>
      <c r="F39" s="136"/>
      <c r="G39" s="651">
        <f t="shared" si="1"/>
        <v>0.6113475680404814</v>
      </c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</row>
    <row r="40" spans="1:22" ht="12" customHeight="1" x14ac:dyDescent="0.3">
      <c r="A40" s="4">
        <v>3</v>
      </c>
      <c r="B40" s="130" t="s">
        <v>158</v>
      </c>
      <c r="C40" s="152">
        <v>0</v>
      </c>
      <c r="D40" s="152">
        <f>+'5. mell. Önk.össz kiadás'!E25+'6. mell. Int.összesen'!E72</f>
        <v>0</v>
      </c>
      <c r="E40" s="136"/>
      <c r="F40" s="136"/>
      <c r="G40" s="651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</row>
    <row r="41" spans="1:22" s="160" customFormat="1" ht="12" customHeight="1" x14ac:dyDescent="0.3">
      <c r="A41" s="6"/>
      <c r="B41" s="134" t="s">
        <v>413</v>
      </c>
      <c r="C41" s="165">
        <v>3063003.91</v>
      </c>
      <c r="D41" s="165">
        <f>+D37+D30</f>
        <v>2659224.48</v>
      </c>
      <c r="E41" s="165"/>
      <c r="F41" s="137"/>
      <c r="G41" s="651">
        <f t="shared" si="1"/>
        <v>0.86817534620776893</v>
      </c>
    </row>
    <row r="42" spans="1:22" ht="12" customHeight="1" x14ac:dyDescent="0.3">
      <c r="A42" s="6" t="s">
        <v>418</v>
      </c>
      <c r="B42" s="167" t="s">
        <v>277</v>
      </c>
      <c r="C42" s="165">
        <v>0</v>
      </c>
      <c r="D42" s="165">
        <f>+'5.g. mell. Egyéb tev.'!E102</f>
        <v>0</v>
      </c>
      <c r="E42" s="136"/>
      <c r="F42" s="136"/>
      <c r="G42" s="651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</row>
    <row r="43" spans="1:22" s="160" customFormat="1" ht="12" customHeight="1" x14ac:dyDescent="0.3">
      <c r="A43" s="1261" t="s">
        <v>414</v>
      </c>
      <c r="B43" s="1262"/>
      <c r="C43" s="165">
        <v>3063003.91</v>
      </c>
      <c r="D43" s="165">
        <f>D42+D41</f>
        <v>2659224.48</v>
      </c>
      <c r="E43" s="137"/>
      <c r="F43" s="137"/>
      <c r="G43" s="651">
        <f t="shared" si="1"/>
        <v>0.86817534620776893</v>
      </c>
    </row>
    <row r="44" spans="1:22" ht="15" customHeight="1" x14ac:dyDescent="0.3">
      <c r="A44" s="143"/>
      <c r="B44" s="103"/>
      <c r="C44" s="103"/>
      <c r="D44" s="103"/>
      <c r="E44" s="103"/>
      <c r="F44" s="103"/>
      <c r="G44" s="103"/>
      <c r="Q44" s="140"/>
      <c r="R44" s="140"/>
      <c r="S44" s="140"/>
      <c r="T44" s="140"/>
      <c r="U44" s="140"/>
      <c r="V44" s="140"/>
    </row>
    <row r="45" spans="1:22" s="141" customFormat="1" ht="15.75" customHeight="1" x14ac:dyDescent="0.3">
      <c r="A45" s="1263" t="s">
        <v>318</v>
      </c>
      <c r="B45" s="1263"/>
      <c r="C45" s="1263"/>
      <c r="D45" s="1263"/>
      <c r="E45" s="1263"/>
      <c r="F45" s="126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</row>
    <row r="46" spans="1:22" s="103" customFormat="1" x14ac:dyDescent="0.3">
      <c r="A46" s="144" t="s">
        <v>319</v>
      </c>
      <c r="B46" s="145"/>
      <c r="C46" s="648"/>
      <c r="D46" s="140"/>
      <c r="E46" s="140"/>
      <c r="F46" s="140"/>
      <c r="G46" s="140"/>
    </row>
    <row r="47" spans="1:22" x14ac:dyDescent="0.3">
      <c r="A47" s="149">
        <v>1</v>
      </c>
      <c r="B47" s="102" t="s">
        <v>419</v>
      </c>
      <c r="C47" s="102">
        <v>-574662</v>
      </c>
      <c r="D47" s="99">
        <f>+D19-D41</f>
        <v>-1626974.48</v>
      </c>
      <c r="E47" s="99"/>
      <c r="F47" s="99"/>
      <c r="G47" s="654">
        <f>+D47/C47</f>
        <v>2.8311850792291815</v>
      </c>
    </row>
    <row r="48" spans="1:22" x14ac:dyDescent="0.3">
      <c r="A48" s="143"/>
      <c r="B48" s="103"/>
      <c r="C48" s="103"/>
      <c r="D48" s="103"/>
      <c r="E48" s="103"/>
      <c r="F48" s="103"/>
      <c r="G48" s="103"/>
    </row>
    <row r="49" spans="1:22" x14ac:dyDescent="0.3">
      <c r="A49" s="1263" t="s">
        <v>320</v>
      </c>
      <c r="B49" s="1263"/>
      <c r="C49" s="1263"/>
      <c r="D49" s="1263"/>
      <c r="E49" s="1263"/>
      <c r="F49" s="1263"/>
      <c r="G49" s="103"/>
    </row>
    <row r="50" spans="1:22" x14ac:dyDescent="0.3">
      <c r="A50" s="144" t="s">
        <v>321</v>
      </c>
      <c r="B50" s="145"/>
      <c r="C50" s="648"/>
    </row>
    <row r="51" spans="1:22" x14ac:dyDescent="0.3">
      <c r="A51" s="149" t="s">
        <v>311</v>
      </c>
      <c r="B51" s="102" t="s">
        <v>322</v>
      </c>
      <c r="C51" s="652">
        <v>574662</v>
      </c>
      <c r="D51" s="99">
        <f>+D52-D53</f>
        <v>1626974</v>
      </c>
      <c r="E51" s="99"/>
      <c r="F51" s="99"/>
      <c r="G51" s="654">
        <f>+D51/C51</f>
        <v>2.8311842439555774</v>
      </c>
    </row>
    <row r="52" spans="1:22" x14ac:dyDescent="0.3">
      <c r="A52" s="150" t="s">
        <v>315</v>
      </c>
      <c r="B52" s="100" t="s">
        <v>420</v>
      </c>
      <c r="C52" s="653">
        <v>580822</v>
      </c>
      <c r="D52" s="101">
        <f>+D20</f>
        <v>1626974</v>
      </c>
      <c r="E52" s="101"/>
      <c r="F52" s="101"/>
      <c r="G52" s="654">
        <f t="shared" ref="G52:G53" si="2">+D52/C52</f>
        <v>2.8011576696474996</v>
      </c>
    </row>
    <row r="53" spans="1:22" x14ac:dyDescent="0.3">
      <c r="A53" s="150" t="s">
        <v>316</v>
      </c>
      <c r="B53" s="100" t="s">
        <v>421</v>
      </c>
      <c r="C53" s="653">
        <v>6160</v>
      </c>
      <c r="D53" s="101">
        <f>+D42</f>
        <v>0</v>
      </c>
      <c r="E53" s="101"/>
      <c r="F53" s="101"/>
      <c r="G53" s="654">
        <f t="shared" si="2"/>
        <v>0</v>
      </c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</row>
    <row r="54" spans="1:22" x14ac:dyDescent="0.3">
      <c r="A54" s="143"/>
      <c r="B54" s="103"/>
      <c r="C54" s="103"/>
      <c r="D54" s="103"/>
      <c r="E54" s="103"/>
      <c r="F54" s="103"/>
      <c r="G54" s="103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</row>
    <row r="55" spans="1:22" x14ac:dyDescent="0.3">
      <c r="A55" s="144" t="s">
        <v>323</v>
      </c>
      <c r="B55" s="145"/>
      <c r="C55" s="648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</row>
    <row r="56" spans="1:22" x14ac:dyDescent="0.3">
      <c r="A56" s="117"/>
      <c r="B56" s="102" t="s">
        <v>627</v>
      </c>
      <c r="C56" s="102">
        <v>0</v>
      </c>
      <c r="D56" s="99">
        <f>+D25-D43</f>
        <v>-0.47999999998137355</v>
      </c>
      <c r="E56" s="99"/>
      <c r="F56" s="99"/>
      <c r="G56" s="99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</row>
    <row r="57" spans="1:22" x14ac:dyDescent="0.3">
      <c r="A57" s="143"/>
      <c r="B57" s="103"/>
      <c r="C57" s="103"/>
      <c r="D57" s="103"/>
      <c r="E57" s="103"/>
      <c r="F57" s="103"/>
      <c r="G57" s="103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:22" x14ac:dyDescent="0.3">
      <c r="A58" s="143"/>
      <c r="B58" s="103"/>
      <c r="C58" s="103"/>
      <c r="D58" s="103"/>
      <c r="E58" s="103"/>
      <c r="F58" s="103"/>
      <c r="G58" s="103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</row>
    <row r="59" spans="1:22" x14ac:dyDescent="0.3">
      <c r="A59" s="143"/>
      <c r="B59" s="103"/>
      <c r="C59" s="103"/>
      <c r="D59" s="103"/>
      <c r="E59" s="103"/>
      <c r="F59" s="103"/>
      <c r="G59" s="103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</row>
    <row r="60" spans="1:22" x14ac:dyDescent="0.3">
      <c r="A60" s="143"/>
      <c r="B60" s="103"/>
      <c r="C60" s="103"/>
      <c r="D60" s="103"/>
      <c r="E60" s="103"/>
      <c r="F60" s="103"/>
      <c r="G60" s="103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</row>
    <row r="61" spans="1:22" x14ac:dyDescent="0.3">
      <c r="A61" s="143"/>
      <c r="B61" s="103"/>
      <c r="C61" s="103"/>
      <c r="D61" s="103"/>
      <c r="E61" s="103"/>
      <c r="F61" s="103"/>
      <c r="G61" s="103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</row>
    <row r="62" spans="1:22" x14ac:dyDescent="0.3">
      <c r="A62" s="143"/>
      <c r="B62" s="103"/>
      <c r="C62" s="103"/>
      <c r="D62" s="103"/>
      <c r="E62" s="103"/>
      <c r="F62" s="103"/>
      <c r="G62" s="103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</row>
    <row r="63" spans="1:22" x14ac:dyDescent="0.3">
      <c r="A63" s="143"/>
      <c r="B63" s="103"/>
      <c r="C63" s="103"/>
      <c r="D63" s="103"/>
      <c r="E63" s="103"/>
      <c r="F63" s="103"/>
      <c r="G63" s="103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</row>
    <row r="64" spans="1:22" x14ac:dyDescent="0.3">
      <c r="A64" s="143"/>
      <c r="B64" s="103"/>
      <c r="C64" s="103"/>
      <c r="D64" s="103"/>
      <c r="E64" s="103"/>
      <c r="F64" s="103"/>
      <c r="G64" s="103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</row>
    <row r="65" spans="1:22" x14ac:dyDescent="0.3">
      <c r="A65" s="143"/>
      <c r="B65" s="103"/>
      <c r="C65" s="103"/>
      <c r="D65" s="103"/>
      <c r="E65" s="103"/>
      <c r="F65" s="103"/>
      <c r="G65" s="103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</row>
    <row r="66" spans="1:22" x14ac:dyDescent="0.3">
      <c r="A66" s="143"/>
      <c r="B66" s="103"/>
      <c r="C66" s="103"/>
      <c r="D66" s="103"/>
      <c r="E66" s="103"/>
      <c r="F66" s="103"/>
      <c r="G66" s="103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</row>
    <row r="67" spans="1:22" x14ac:dyDescent="0.3">
      <c r="A67" s="143"/>
      <c r="B67" s="103"/>
      <c r="C67" s="103"/>
      <c r="D67" s="103"/>
      <c r="E67" s="103"/>
      <c r="F67" s="103"/>
      <c r="G67" s="103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</row>
    <row r="68" spans="1:22" x14ac:dyDescent="0.3">
      <c r="A68" s="143"/>
      <c r="B68" s="103"/>
      <c r="C68" s="103"/>
      <c r="D68" s="103"/>
      <c r="E68" s="103"/>
      <c r="F68" s="103"/>
      <c r="G68" s="103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</row>
    <row r="69" spans="1:22" x14ac:dyDescent="0.3">
      <c r="A69" s="143"/>
      <c r="B69" s="103"/>
      <c r="C69" s="103"/>
      <c r="D69" s="103"/>
      <c r="E69" s="103"/>
      <c r="F69" s="103"/>
      <c r="G69" s="103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</row>
    <row r="70" spans="1:22" x14ac:dyDescent="0.3">
      <c r="A70" s="143"/>
      <c r="B70" s="103"/>
      <c r="C70" s="103"/>
      <c r="D70" s="103"/>
      <c r="E70" s="103"/>
      <c r="F70" s="103"/>
      <c r="G70" s="103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</row>
    <row r="71" spans="1:22" x14ac:dyDescent="0.3">
      <c r="A71" s="143"/>
      <c r="B71" s="103"/>
      <c r="C71" s="103"/>
      <c r="D71" s="103"/>
      <c r="E71" s="103"/>
      <c r="F71" s="103"/>
      <c r="G71" s="103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</row>
    <row r="72" spans="1:22" x14ac:dyDescent="0.3">
      <c r="A72" s="143"/>
      <c r="B72" s="103"/>
      <c r="C72" s="103"/>
      <c r="D72" s="103"/>
      <c r="E72" s="103"/>
      <c r="F72" s="103"/>
      <c r="G72" s="103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</row>
    <row r="73" spans="1:22" x14ac:dyDescent="0.3">
      <c r="A73" s="143"/>
      <c r="B73" s="103"/>
      <c r="C73" s="103"/>
      <c r="D73" s="103"/>
      <c r="E73" s="103"/>
      <c r="F73" s="103"/>
      <c r="G73" s="103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</row>
    <row r="74" spans="1:22" x14ac:dyDescent="0.3">
      <c r="A74" s="143"/>
      <c r="B74" s="103"/>
      <c r="C74" s="103"/>
      <c r="D74" s="103"/>
      <c r="E74" s="103"/>
      <c r="F74" s="103"/>
      <c r="G74" s="103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</row>
    <row r="75" spans="1:22" x14ac:dyDescent="0.3">
      <c r="A75" s="143"/>
      <c r="B75" s="103"/>
      <c r="C75" s="103"/>
      <c r="D75" s="103"/>
      <c r="E75" s="103"/>
      <c r="F75" s="103"/>
      <c r="G75" s="103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</row>
    <row r="76" spans="1:22" x14ac:dyDescent="0.3">
      <c r="A76" s="143"/>
      <c r="B76" s="103"/>
      <c r="C76" s="103"/>
      <c r="D76" s="103"/>
      <c r="E76" s="103"/>
      <c r="F76" s="103"/>
      <c r="G76" s="103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</row>
    <row r="77" spans="1:22" x14ac:dyDescent="0.3">
      <c r="A77" s="143"/>
      <c r="B77" s="103"/>
      <c r="C77" s="103"/>
      <c r="D77" s="103"/>
      <c r="E77" s="103"/>
      <c r="F77" s="103"/>
      <c r="G77" s="103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</row>
    <row r="78" spans="1:22" x14ac:dyDescent="0.3">
      <c r="A78" s="143"/>
      <c r="B78" s="103"/>
      <c r="C78" s="103"/>
      <c r="D78" s="103"/>
      <c r="E78" s="103"/>
      <c r="F78" s="103"/>
      <c r="G78" s="103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</row>
    <row r="79" spans="1:22" x14ac:dyDescent="0.3">
      <c r="A79" s="143"/>
      <c r="B79" s="103"/>
      <c r="C79" s="103"/>
      <c r="D79" s="103"/>
      <c r="E79" s="103"/>
      <c r="F79" s="103"/>
      <c r="G79" s="103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</row>
    <row r="80" spans="1:22" x14ac:dyDescent="0.3">
      <c r="A80" s="143"/>
      <c r="B80" s="103"/>
      <c r="C80" s="103"/>
      <c r="D80" s="103"/>
      <c r="E80" s="103"/>
      <c r="F80" s="103"/>
      <c r="G80" s="103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</row>
    <row r="81" spans="1:22" x14ac:dyDescent="0.3">
      <c r="A81" s="143"/>
      <c r="B81" s="103"/>
      <c r="C81" s="103"/>
      <c r="D81" s="103"/>
      <c r="E81" s="103"/>
      <c r="F81" s="103"/>
      <c r="G81" s="103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</row>
    <row r="82" spans="1:22" x14ac:dyDescent="0.3">
      <c r="A82" s="143"/>
      <c r="B82" s="103"/>
      <c r="C82" s="103"/>
      <c r="D82" s="103"/>
      <c r="E82" s="103"/>
      <c r="F82" s="103"/>
      <c r="G82" s="103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</row>
    <row r="83" spans="1:22" x14ac:dyDescent="0.3">
      <c r="A83" s="143"/>
      <c r="B83" s="103"/>
      <c r="C83" s="103"/>
      <c r="D83" s="103"/>
      <c r="E83" s="103"/>
      <c r="F83" s="103"/>
      <c r="G83" s="103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</row>
    <row r="84" spans="1:22" x14ac:dyDescent="0.3">
      <c r="A84" s="143"/>
      <c r="B84" s="103"/>
      <c r="C84" s="103"/>
      <c r="D84" s="103"/>
      <c r="E84" s="103"/>
      <c r="F84" s="103"/>
      <c r="G84" s="103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</row>
    <row r="85" spans="1:22" x14ac:dyDescent="0.3">
      <c r="A85" s="143"/>
      <c r="B85" s="103"/>
      <c r="C85" s="103"/>
      <c r="D85" s="103"/>
      <c r="E85" s="103"/>
      <c r="F85" s="103"/>
      <c r="G85" s="103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</row>
    <row r="86" spans="1:22" x14ac:dyDescent="0.3">
      <c r="A86" s="143"/>
      <c r="B86" s="103"/>
      <c r="C86" s="103"/>
      <c r="D86" s="103"/>
      <c r="E86" s="103"/>
      <c r="F86" s="103"/>
      <c r="G86" s="103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</row>
    <row r="87" spans="1:22" x14ac:dyDescent="0.3">
      <c r="A87" s="143"/>
      <c r="B87" s="103"/>
      <c r="C87" s="103"/>
      <c r="D87" s="103"/>
      <c r="E87" s="103"/>
      <c r="F87" s="103"/>
      <c r="G87" s="103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</row>
    <row r="88" spans="1:22" x14ac:dyDescent="0.3">
      <c r="A88" s="143"/>
      <c r="B88" s="103"/>
      <c r="C88" s="103"/>
      <c r="D88" s="103"/>
      <c r="E88" s="103"/>
      <c r="F88" s="103"/>
      <c r="G88" s="103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</row>
    <row r="89" spans="1:22" x14ac:dyDescent="0.3">
      <c r="A89" s="143"/>
      <c r="B89" s="103"/>
      <c r="C89" s="103"/>
      <c r="D89" s="103"/>
      <c r="E89" s="103"/>
      <c r="F89" s="103"/>
      <c r="G89" s="103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</row>
    <row r="90" spans="1:22" x14ac:dyDescent="0.3">
      <c r="A90" s="143"/>
      <c r="B90" s="103"/>
      <c r="C90" s="103"/>
      <c r="D90" s="103"/>
      <c r="E90" s="103"/>
      <c r="F90" s="103"/>
      <c r="G90" s="103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</row>
    <row r="91" spans="1:22" x14ac:dyDescent="0.3">
      <c r="A91" s="143"/>
      <c r="B91" s="103"/>
      <c r="C91" s="103"/>
      <c r="D91" s="103"/>
      <c r="E91" s="103"/>
      <c r="F91" s="103"/>
      <c r="G91" s="103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</row>
    <row r="92" spans="1:22" x14ac:dyDescent="0.3">
      <c r="A92" s="143"/>
      <c r="B92" s="103"/>
      <c r="C92" s="103"/>
      <c r="D92" s="103"/>
      <c r="E92" s="103"/>
      <c r="F92" s="103"/>
      <c r="G92" s="103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</row>
    <row r="93" spans="1:22" x14ac:dyDescent="0.3">
      <c r="A93" s="143"/>
      <c r="B93" s="103"/>
      <c r="C93" s="103"/>
      <c r="D93" s="103"/>
      <c r="E93" s="103"/>
      <c r="F93" s="103"/>
      <c r="G93" s="103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</row>
    <row r="94" spans="1:22" x14ac:dyDescent="0.3">
      <c r="A94" s="143"/>
      <c r="B94" s="103"/>
      <c r="C94" s="103"/>
      <c r="D94" s="103"/>
      <c r="E94" s="103"/>
      <c r="F94" s="103"/>
      <c r="G94" s="103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</row>
    <row r="95" spans="1:22" x14ac:dyDescent="0.3">
      <c r="A95" s="143"/>
      <c r="B95" s="103"/>
      <c r="C95" s="103"/>
      <c r="D95" s="103"/>
      <c r="E95" s="103"/>
      <c r="F95" s="103"/>
      <c r="G95" s="103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</row>
    <row r="96" spans="1:22" x14ac:dyDescent="0.3">
      <c r="A96" s="143"/>
      <c r="B96" s="103"/>
      <c r="C96" s="103"/>
      <c r="D96" s="103"/>
      <c r="E96" s="103"/>
      <c r="F96" s="103"/>
      <c r="G96" s="103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</row>
    <row r="97" spans="1:22" x14ac:dyDescent="0.3">
      <c r="A97" s="143"/>
      <c r="B97" s="103"/>
      <c r="C97" s="103"/>
      <c r="D97" s="103"/>
      <c r="E97" s="103"/>
      <c r="F97" s="103"/>
      <c r="G97" s="103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</row>
    <row r="98" spans="1:22" x14ac:dyDescent="0.3">
      <c r="A98" s="143"/>
      <c r="B98" s="103"/>
      <c r="C98" s="103"/>
      <c r="D98" s="103"/>
      <c r="E98" s="103"/>
      <c r="F98" s="103"/>
      <c r="G98" s="103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</row>
    <row r="99" spans="1:22" x14ac:dyDescent="0.3">
      <c r="A99" s="143"/>
      <c r="B99" s="103"/>
      <c r="C99" s="103"/>
      <c r="D99" s="103"/>
      <c r="E99" s="103"/>
      <c r="F99" s="103"/>
      <c r="G99" s="103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</row>
    <row r="100" spans="1:22" x14ac:dyDescent="0.3">
      <c r="A100" s="143"/>
      <c r="B100" s="103"/>
      <c r="C100" s="103"/>
      <c r="D100" s="103"/>
      <c r="E100" s="103"/>
      <c r="F100" s="103"/>
      <c r="G100" s="103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</row>
    <row r="101" spans="1:22" x14ac:dyDescent="0.3">
      <c r="A101" s="143"/>
      <c r="B101" s="103"/>
      <c r="C101" s="103"/>
      <c r="D101" s="103"/>
      <c r="E101" s="103"/>
      <c r="F101" s="103"/>
      <c r="G101" s="103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</row>
    <row r="102" spans="1:22" x14ac:dyDescent="0.3">
      <c r="A102" s="143"/>
      <c r="B102" s="103"/>
      <c r="C102" s="103"/>
      <c r="D102" s="103"/>
      <c r="E102" s="103"/>
      <c r="F102" s="103"/>
      <c r="G102" s="103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</row>
    <row r="103" spans="1:22" x14ac:dyDescent="0.3">
      <c r="A103" s="143"/>
      <c r="B103" s="103"/>
      <c r="C103" s="103"/>
      <c r="D103" s="103"/>
      <c r="E103" s="103"/>
      <c r="F103" s="103"/>
      <c r="G103" s="103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</row>
    <row r="104" spans="1:22" x14ac:dyDescent="0.3">
      <c r="A104" s="143"/>
      <c r="B104" s="103"/>
      <c r="C104" s="103"/>
      <c r="D104" s="103"/>
      <c r="E104" s="103"/>
      <c r="F104" s="103"/>
      <c r="G104" s="103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</row>
    <row r="105" spans="1:22" x14ac:dyDescent="0.3">
      <c r="A105" s="143"/>
      <c r="B105" s="103"/>
      <c r="C105" s="103"/>
      <c r="D105" s="103"/>
      <c r="E105" s="103"/>
      <c r="F105" s="103"/>
      <c r="G105" s="103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</row>
    <row r="106" spans="1:22" x14ac:dyDescent="0.3">
      <c r="A106" s="143"/>
      <c r="B106" s="103"/>
      <c r="C106" s="103"/>
      <c r="D106" s="103"/>
      <c r="E106" s="103"/>
      <c r="F106" s="103"/>
      <c r="G106" s="103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</row>
    <row r="107" spans="1:22" x14ac:dyDescent="0.3">
      <c r="A107" s="143"/>
      <c r="B107" s="103"/>
      <c r="C107" s="103"/>
      <c r="D107" s="103"/>
      <c r="E107" s="103"/>
      <c r="F107" s="103"/>
      <c r="G107" s="103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</row>
    <row r="108" spans="1:22" x14ac:dyDescent="0.3">
      <c r="A108" s="143"/>
      <c r="B108" s="103"/>
      <c r="C108" s="103"/>
      <c r="D108" s="103"/>
      <c r="E108" s="103"/>
      <c r="F108" s="103"/>
      <c r="G108" s="103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</row>
    <row r="109" spans="1:22" x14ac:dyDescent="0.3">
      <c r="A109" s="143"/>
      <c r="B109" s="103"/>
      <c r="C109" s="103"/>
      <c r="D109" s="103"/>
      <c r="E109" s="103"/>
      <c r="F109" s="103"/>
      <c r="G109" s="103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</row>
    <row r="110" spans="1:22" x14ac:dyDescent="0.3">
      <c r="A110" s="143"/>
      <c r="B110" s="103"/>
      <c r="C110" s="103"/>
      <c r="D110" s="103"/>
      <c r="E110" s="103"/>
      <c r="F110" s="103"/>
      <c r="G110" s="103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</row>
    <row r="111" spans="1:22" x14ac:dyDescent="0.3">
      <c r="A111" s="143"/>
      <c r="B111" s="103"/>
      <c r="C111" s="103"/>
      <c r="D111" s="103"/>
      <c r="E111" s="103"/>
      <c r="F111" s="103"/>
      <c r="G111" s="103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</row>
    <row r="112" spans="1:22" x14ac:dyDescent="0.3">
      <c r="A112" s="143"/>
      <c r="B112" s="103"/>
      <c r="C112" s="103"/>
      <c r="D112" s="103"/>
      <c r="E112" s="103"/>
      <c r="F112" s="103"/>
      <c r="G112" s="103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</row>
    <row r="113" spans="1:22" x14ac:dyDescent="0.3">
      <c r="A113" s="143"/>
      <c r="B113" s="103"/>
      <c r="C113" s="103"/>
      <c r="D113" s="103"/>
      <c r="E113" s="103"/>
      <c r="F113" s="103"/>
      <c r="G113" s="103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</row>
    <row r="114" spans="1:22" x14ac:dyDescent="0.3">
      <c r="A114" s="143"/>
      <c r="B114" s="103"/>
      <c r="C114" s="103"/>
      <c r="D114" s="103"/>
      <c r="E114" s="103"/>
      <c r="F114" s="103"/>
      <c r="G114" s="103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</row>
    <row r="115" spans="1:22" x14ac:dyDescent="0.3">
      <c r="A115" s="143"/>
      <c r="B115" s="103"/>
      <c r="C115" s="103"/>
      <c r="D115" s="103"/>
      <c r="E115" s="103"/>
      <c r="F115" s="103"/>
      <c r="G115" s="103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</row>
    <row r="116" spans="1:22" x14ac:dyDescent="0.3">
      <c r="A116" s="143"/>
      <c r="B116" s="103"/>
      <c r="C116" s="103"/>
      <c r="D116" s="103"/>
      <c r="E116" s="103"/>
      <c r="F116" s="103"/>
      <c r="G116" s="103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</row>
    <row r="117" spans="1:22" s="103" customFormat="1" ht="10.199999999999999" x14ac:dyDescent="0.2">
      <c r="A117" s="143"/>
    </row>
    <row r="118" spans="1:22" s="103" customFormat="1" ht="10.199999999999999" x14ac:dyDescent="0.2">
      <c r="A118" s="143"/>
    </row>
    <row r="119" spans="1:22" s="103" customFormat="1" ht="10.199999999999999" x14ac:dyDescent="0.2">
      <c r="A119" s="143"/>
    </row>
    <row r="120" spans="1:22" s="103" customFormat="1" ht="10.199999999999999" x14ac:dyDescent="0.2">
      <c r="A120" s="143"/>
    </row>
    <row r="121" spans="1:22" s="103" customFormat="1" ht="10.199999999999999" x14ac:dyDescent="0.2">
      <c r="A121" s="143"/>
    </row>
    <row r="122" spans="1:22" s="103" customFormat="1" ht="10.199999999999999" x14ac:dyDescent="0.2">
      <c r="A122" s="143"/>
    </row>
    <row r="123" spans="1:22" s="103" customFormat="1" ht="10.199999999999999" x14ac:dyDescent="0.2">
      <c r="A123" s="143"/>
    </row>
    <row r="124" spans="1:22" s="103" customFormat="1" ht="10.199999999999999" x14ac:dyDescent="0.2">
      <c r="A124" s="143"/>
    </row>
    <row r="125" spans="1:22" s="103" customFormat="1" ht="10.199999999999999" x14ac:dyDescent="0.2">
      <c r="A125" s="143"/>
    </row>
    <row r="126" spans="1:22" s="103" customFormat="1" ht="10.199999999999999" x14ac:dyDescent="0.2">
      <c r="A126" s="143"/>
    </row>
    <row r="127" spans="1:22" s="103" customFormat="1" ht="10.199999999999999" x14ac:dyDescent="0.2">
      <c r="A127" s="143"/>
    </row>
    <row r="128" spans="1:22" s="103" customFormat="1" x14ac:dyDescent="0.3">
      <c r="A128" s="146"/>
      <c r="B128" s="140"/>
      <c r="C128" s="140"/>
      <c r="D128" s="140"/>
      <c r="E128" s="140"/>
      <c r="F128" s="140"/>
      <c r="G128" s="140"/>
    </row>
    <row r="129" spans="1:7" s="103" customFormat="1" x14ac:dyDescent="0.3">
      <c r="A129" s="146"/>
      <c r="B129" s="140"/>
      <c r="C129" s="140"/>
      <c r="D129" s="140"/>
      <c r="E129" s="140"/>
      <c r="F129" s="140"/>
      <c r="G129" s="140"/>
    </row>
  </sheetData>
  <mergeCells count="8">
    <mergeCell ref="A25:B25"/>
    <mergeCell ref="A43:B43"/>
    <mergeCell ref="A45:F45"/>
    <mergeCell ref="A49:F49"/>
    <mergeCell ref="A2:B2"/>
    <mergeCell ref="A27:F27"/>
    <mergeCell ref="A28:B28"/>
    <mergeCell ref="F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>&amp;C&amp;"Times New Roman,Félkövér"&amp;14Martonvásár Város Önkormányzat 2019.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7"/>
  <sheetViews>
    <sheetView zoomScale="89" zoomScaleNormal="89" zoomScalePageLayoutView="70" workbookViewId="0">
      <selection activeCell="D58" sqref="D58"/>
    </sheetView>
  </sheetViews>
  <sheetFormatPr defaultColWidth="8.6640625" defaultRowHeight="14.4" x14ac:dyDescent="0.3"/>
  <cols>
    <col min="1" max="1" width="7.109375" style="209" customWidth="1"/>
    <col min="2" max="2" width="7.109375" style="210" customWidth="1"/>
    <col min="3" max="3" width="25.6640625" style="210" customWidth="1"/>
    <col min="4" max="4" width="7.88671875" style="209" customWidth="1"/>
    <col min="5" max="5" width="7.6640625" style="211" customWidth="1"/>
    <col min="6" max="6" width="7.109375" style="211" customWidth="1"/>
    <col min="7" max="7" width="7.6640625" style="211" customWidth="1"/>
    <col min="8" max="8" width="7.6640625" style="501" customWidth="1"/>
    <col min="9" max="9" width="7.6640625" style="211" customWidth="1"/>
    <col min="10" max="10" width="6.44140625" style="211" customWidth="1"/>
    <col min="11" max="11" width="6" style="211" customWidth="1"/>
    <col min="12" max="12" width="6.88671875" style="211" customWidth="1"/>
    <col min="13" max="13" width="7.6640625" style="211" customWidth="1"/>
    <col min="14" max="14" width="7.33203125" style="211" customWidth="1"/>
    <col min="15" max="15" width="7" style="211" customWidth="1"/>
    <col min="16" max="16" width="6.5546875" style="211" customWidth="1"/>
    <col min="17" max="20" width="7" style="211" customWidth="1"/>
    <col min="21" max="21" width="7.44140625" style="211" customWidth="1"/>
    <col min="22" max="22" width="7.33203125" style="211" customWidth="1"/>
    <col min="23" max="23" width="7" style="211" customWidth="1"/>
    <col min="24" max="24" width="7.44140625" style="211" customWidth="1"/>
    <col min="25" max="25" width="7.33203125" style="211" customWidth="1"/>
    <col min="26" max="26" width="7" style="211" customWidth="1"/>
    <col min="27" max="16384" width="8.6640625" style="179"/>
  </cols>
  <sheetData>
    <row r="1" spans="1:26" x14ac:dyDescent="0.3">
      <c r="A1" s="180"/>
      <c r="B1" s="181"/>
      <c r="C1" s="181"/>
      <c r="D1" s="180"/>
      <c r="E1" s="182"/>
      <c r="F1" s="182"/>
      <c r="G1" s="182"/>
      <c r="H1" s="499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26" ht="42" customHeight="1" x14ac:dyDescent="0.3">
      <c r="A2" s="1469" t="s">
        <v>0</v>
      </c>
      <c r="B2" s="1478" t="s">
        <v>182</v>
      </c>
      <c r="C2" s="1479"/>
      <c r="D2" s="1469" t="s">
        <v>844</v>
      </c>
      <c r="E2" s="1472" t="s">
        <v>180</v>
      </c>
      <c r="F2" s="1473"/>
      <c r="G2" s="1474"/>
      <c r="H2" s="1484" t="s">
        <v>601</v>
      </c>
      <c r="I2" s="1401" t="s">
        <v>297</v>
      </c>
      <c r="J2" s="1402"/>
      <c r="K2" s="1403"/>
      <c r="L2" s="1401" t="s">
        <v>298</v>
      </c>
      <c r="M2" s="1402"/>
      <c r="N2" s="1403"/>
      <c r="O2" s="1401" t="s">
        <v>299</v>
      </c>
      <c r="P2" s="1402"/>
      <c r="Q2" s="1403"/>
      <c r="R2" s="1401" t="s">
        <v>822</v>
      </c>
      <c r="S2" s="1402"/>
      <c r="T2" s="1403"/>
      <c r="U2" s="1401" t="s">
        <v>300</v>
      </c>
      <c r="V2" s="1402"/>
      <c r="W2" s="1403"/>
      <c r="X2" s="1401" t="s">
        <v>829</v>
      </c>
      <c r="Y2" s="1402"/>
      <c r="Z2" s="1403"/>
    </row>
    <row r="3" spans="1:26" ht="15" customHeight="1" x14ac:dyDescent="0.3">
      <c r="A3" s="1470"/>
      <c r="B3" s="1480"/>
      <c r="C3" s="1481"/>
      <c r="D3" s="1470"/>
      <c r="E3" s="1475"/>
      <c r="F3" s="1476"/>
      <c r="G3" s="1477"/>
      <c r="H3" s="1485"/>
      <c r="I3" s="1401" t="s">
        <v>189</v>
      </c>
      <c r="J3" s="1402"/>
      <c r="K3" s="1403"/>
      <c r="L3" s="1401" t="s">
        <v>189</v>
      </c>
      <c r="M3" s="1402"/>
      <c r="N3" s="1403"/>
      <c r="O3" s="1401" t="s">
        <v>189</v>
      </c>
      <c r="P3" s="1402"/>
      <c r="Q3" s="1403"/>
      <c r="R3" s="1401" t="s">
        <v>189</v>
      </c>
      <c r="S3" s="1402"/>
      <c r="T3" s="1403"/>
      <c r="U3" s="1401" t="s">
        <v>189</v>
      </c>
      <c r="V3" s="1402"/>
      <c r="W3" s="1403"/>
      <c r="X3" s="1401" t="s">
        <v>295</v>
      </c>
      <c r="Y3" s="1402"/>
      <c r="Z3" s="1403"/>
    </row>
    <row r="4" spans="1:26" s="183" customFormat="1" ht="25.5" customHeight="1" x14ac:dyDescent="0.3">
      <c r="A4" s="1471"/>
      <c r="B4" s="1482"/>
      <c r="C4" s="1483"/>
      <c r="D4" s="1471"/>
      <c r="E4" s="909" t="s">
        <v>177</v>
      </c>
      <c r="F4" s="909" t="s">
        <v>178</v>
      </c>
      <c r="G4" s="909" t="s">
        <v>179</v>
      </c>
      <c r="H4" s="1486"/>
      <c r="I4" s="909" t="s">
        <v>177</v>
      </c>
      <c r="J4" s="909" t="s">
        <v>178</v>
      </c>
      <c r="K4" s="909" t="s">
        <v>179</v>
      </c>
      <c r="L4" s="909" t="s">
        <v>177</v>
      </c>
      <c r="M4" s="909" t="s">
        <v>178</v>
      </c>
      <c r="N4" s="909" t="s">
        <v>179</v>
      </c>
      <c r="O4" s="909" t="s">
        <v>177</v>
      </c>
      <c r="P4" s="909" t="s">
        <v>178</v>
      </c>
      <c r="Q4" s="909" t="s">
        <v>179</v>
      </c>
      <c r="R4" s="909" t="s">
        <v>177</v>
      </c>
      <c r="S4" s="909" t="s">
        <v>178</v>
      </c>
      <c r="T4" s="909" t="s">
        <v>179</v>
      </c>
      <c r="U4" s="909" t="s">
        <v>177</v>
      </c>
      <c r="V4" s="909" t="s">
        <v>178</v>
      </c>
      <c r="W4" s="909" t="s">
        <v>179</v>
      </c>
      <c r="X4" s="909" t="s">
        <v>177</v>
      </c>
      <c r="Y4" s="909" t="s">
        <v>178</v>
      </c>
      <c r="Z4" s="909" t="s">
        <v>179</v>
      </c>
    </row>
    <row r="5" spans="1:26" ht="26.25" customHeight="1" x14ac:dyDescent="0.3">
      <c r="A5" s="184" t="s">
        <v>2</v>
      </c>
      <c r="B5" s="1467" t="s">
        <v>1</v>
      </c>
      <c r="C5" s="1468"/>
      <c r="D5" s="1044">
        <v>21275</v>
      </c>
      <c r="E5" s="1045">
        <f>+I5+L5+O5+U5+R5+X5</f>
        <v>29327</v>
      </c>
      <c r="F5" s="1045"/>
      <c r="G5" s="1045"/>
      <c r="H5" s="1046">
        <f>+E5/D5</f>
        <v>1.3784723854289072</v>
      </c>
      <c r="I5" s="1045">
        <v>12608</v>
      </c>
      <c r="J5" s="1045"/>
      <c r="K5" s="1045"/>
      <c r="L5" s="1045">
        <v>5807</v>
      </c>
      <c r="M5" s="1045"/>
      <c r="N5" s="1045"/>
      <c r="O5" s="1045">
        <v>2326</v>
      </c>
      <c r="P5" s="1045"/>
      <c r="Q5" s="1045"/>
      <c r="R5" s="1045"/>
      <c r="S5" s="1045"/>
      <c r="T5" s="1045"/>
      <c r="U5" s="1045">
        <v>2326</v>
      </c>
      <c r="V5" s="1045"/>
      <c r="W5" s="1045"/>
      <c r="X5" s="1045">
        <f>6415-155</f>
        <v>6260</v>
      </c>
      <c r="Y5" s="1045"/>
      <c r="Z5" s="1045"/>
    </row>
    <row r="6" spans="1:26" ht="15" customHeight="1" x14ac:dyDescent="0.3">
      <c r="A6" s="184" t="s">
        <v>4</v>
      </c>
      <c r="B6" s="1467" t="s">
        <v>3</v>
      </c>
      <c r="C6" s="1468"/>
      <c r="D6" s="1044">
        <v>0</v>
      </c>
      <c r="E6" s="1045">
        <f t="shared" ref="E6:E18" si="0">+I6+L6+O6+U6+R6+X6</f>
        <v>0</v>
      </c>
      <c r="F6" s="1045"/>
      <c r="G6" s="1045"/>
      <c r="H6" s="1046"/>
      <c r="I6" s="1045"/>
      <c r="J6" s="1045"/>
      <c r="K6" s="1045"/>
      <c r="L6" s="1045"/>
      <c r="M6" s="1045"/>
      <c r="N6" s="1045"/>
      <c r="O6" s="1045"/>
      <c r="P6" s="1045"/>
      <c r="Q6" s="1045"/>
      <c r="R6" s="1045"/>
      <c r="S6" s="1045"/>
      <c r="T6" s="1045"/>
      <c r="U6" s="1045"/>
      <c r="V6" s="1045"/>
      <c r="W6" s="1045"/>
      <c r="X6" s="1045"/>
      <c r="Y6" s="1045"/>
      <c r="Z6" s="1045"/>
    </row>
    <row r="7" spans="1:26" ht="15" customHeight="1" x14ac:dyDescent="0.3">
      <c r="A7" s="184" t="s">
        <v>6</v>
      </c>
      <c r="B7" s="1467" t="s">
        <v>5</v>
      </c>
      <c r="C7" s="1468"/>
      <c r="D7" s="1044">
        <v>0</v>
      </c>
      <c r="E7" s="1045">
        <f t="shared" si="0"/>
        <v>0</v>
      </c>
      <c r="F7" s="1045"/>
      <c r="G7" s="1045"/>
      <c r="H7" s="1046"/>
      <c r="I7" s="1045"/>
      <c r="J7" s="1045"/>
      <c r="K7" s="1045"/>
      <c r="L7" s="1045"/>
      <c r="M7" s="1045"/>
      <c r="N7" s="1045"/>
      <c r="O7" s="1045"/>
      <c r="P7" s="1045"/>
      <c r="Q7" s="1045"/>
      <c r="R7" s="1045"/>
      <c r="S7" s="1045"/>
      <c r="T7" s="1045"/>
      <c r="U7" s="1045"/>
      <c r="V7" s="1045"/>
      <c r="W7" s="1045"/>
      <c r="X7" s="1045"/>
      <c r="Y7" s="1045"/>
      <c r="Z7" s="1045"/>
    </row>
    <row r="8" spans="1:26" ht="27" customHeight="1" x14ac:dyDescent="0.3">
      <c r="A8" s="184" t="s">
        <v>8</v>
      </c>
      <c r="B8" s="1467" t="s">
        <v>7</v>
      </c>
      <c r="C8" s="1468"/>
      <c r="D8" s="1044">
        <v>0</v>
      </c>
      <c r="E8" s="1045">
        <f t="shared" si="0"/>
        <v>0</v>
      </c>
      <c r="F8" s="1045"/>
      <c r="G8" s="1045"/>
      <c r="H8" s="1046"/>
      <c r="I8" s="1045"/>
      <c r="J8" s="1045"/>
      <c r="K8" s="1045"/>
      <c r="L8" s="1045"/>
      <c r="M8" s="1045"/>
      <c r="N8" s="1045"/>
      <c r="O8" s="1045"/>
      <c r="P8" s="1045"/>
      <c r="Q8" s="1045"/>
      <c r="R8" s="1045"/>
      <c r="S8" s="1045"/>
      <c r="T8" s="1045"/>
      <c r="U8" s="1045"/>
      <c r="V8" s="1045"/>
      <c r="W8" s="1045"/>
      <c r="X8" s="1045"/>
      <c r="Y8" s="1045"/>
      <c r="Z8" s="1045"/>
    </row>
    <row r="9" spans="1:26" ht="15" customHeight="1" x14ac:dyDescent="0.3">
      <c r="A9" s="184" t="s">
        <v>10</v>
      </c>
      <c r="B9" s="1467" t="s">
        <v>9</v>
      </c>
      <c r="C9" s="1468"/>
      <c r="D9" s="1044">
        <v>0</v>
      </c>
      <c r="E9" s="1045">
        <f t="shared" si="0"/>
        <v>0</v>
      </c>
      <c r="F9" s="1045"/>
      <c r="G9" s="1045"/>
      <c r="H9" s="1046"/>
      <c r="I9" s="1045"/>
      <c r="J9" s="1045"/>
      <c r="K9" s="1045"/>
      <c r="L9" s="1045"/>
      <c r="M9" s="1045"/>
      <c r="N9" s="1045"/>
      <c r="O9" s="1045"/>
      <c r="P9" s="1045"/>
      <c r="Q9" s="1045"/>
      <c r="R9" s="1045"/>
      <c r="S9" s="1045"/>
      <c r="T9" s="1045"/>
      <c r="U9" s="1045"/>
      <c r="V9" s="1045"/>
      <c r="W9" s="1045"/>
      <c r="X9" s="1045"/>
      <c r="Y9" s="1045"/>
      <c r="Z9" s="1045"/>
    </row>
    <row r="10" spans="1:26" ht="15" customHeight="1" x14ac:dyDescent="0.3">
      <c r="A10" s="184" t="s">
        <v>12</v>
      </c>
      <c r="B10" s="1467" t="s">
        <v>11</v>
      </c>
      <c r="C10" s="1468"/>
      <c r="D10" s="1044">
        <v>0</v>
      </c>
      <c r="E10" s="1045">
        <f t="shared" si="0"/>
        <v>0</v>
      </c>
      <c r="F10" s="1045"/>
      <c r="G10" s="1045"/>
      <c r="H10" s="1046"/>
      <c r="I10" s="1045"/>
      <c r="J10" s="1045"/>
      <c r="K10" s="1045"/>
      <c r="L10" s="1045"/>
      <c r="M10" s="1045"/>
      <c r="N10" s="1045"/>
      <c r="O10" s="1045"/>
      <c r="P10" s="1045"/>
      <c r="Q10" s="1045"/>
      <c r="R10" s="1045"/>
      <c r="S10" s="1045"/>
      <c r="T10" s="1045"/>
      <c r="U10" s="1045"/>
      <c r="V10" s="1045"/>
      <c r="W10" s="1045"/>
      <c r="X10" s="1045"/>
      <c r="Y10" s="1045"/>
      <c r="Z10" s="1045"/>
    </row>
    <row r="11" spans="1:26" ht="15" customHeight="1" x14ac:dyDescent="0.3">
      <c r="A11" s="184" t="s">
        <v>14</v>
      </c>
      <c r="B11" s="1467" t="s">
        <v>13</v>
      </c>
      <c r="C11" s="1468"/>
      <c r="D11" s="1044">
        <v>420</v>
      </c>
      <c r="E11" s="1045">
        <f t="shared" si="0"/>
        <v>575</v>
      </c>
      <c r="F11" s="1045"/>
      <c r="G11" s="1045"/>
      <c r="H11" s="1046">
        <f t="shared" ref="H11:H24" si="1">+E11/D11</f>
        <v>1.3690476190476191</v>
      </c>
      <c r="I11" s="1045">
        <v>240</v>
      </c>
      <c r="J11" s="1045"/>
      <c r="K11" s="1045"/>
      <c r="L11" s="1045">
        <v>120</v>
      </c>
      <c r="M11" s="1045"/>
      <c r="N11" s="1045"/>
      <c r="O11" s="1045"/>
      <c r="P11" s="1045"/>
      <c r="Q11" s="1045"/>
      <c r="R11" s="1045"/>
      <c r="S11" s="1045"/>
      <c r="T11" s="1045"/>
      <c r="U11" s="1045">
        <v>60</v>
      </c>
      <c r="V11" s="1045"/>
      <c r="W11" s="1045"/>
      <c r="X11" s="1045">
        <v>155</v>
      </c>
      <c r="Y11" s="1045"/>
      <c r="Z11" s="1045"/>
    </row>
    <row r="12" spans="1:26" ht="15" customHeight="1" x14ac:dyDescent="0.3">
      <c r="A12" s="184" t="s">
        <v>16</v>
      </c>
      <c r="B12" s="1467" t="s">
        <v>15</v>
      </c>
      <c r="C12" s="1468"/>
      <c r="D12" s="1044">
        <v>0</v>
      </c>
      <c r="E12" s="1045">
        <f t="shared" si="0"/>
        <v>0</v>
      </c>
      <c r="F12" s="1045"/>
      <c r="G12" s="1045"/>
      <c r="H12" s="1046"/>
      <c r="I12" s="1045"/>
      <c r="J12" s="1045"/>
      <c r="K12" s="1045"/>
      <c r="L12" s="1045"/>
      <c r="M12" s="1045"/>
      <c r="N12" s="1045"/>
      <c r="O12" s="1045"/>
      <c r="P12" s="1045"/>
      <c r="Q12" s="1045"/>
      <c r="R12" s="1045"/>
      <c r="S12" s="1045"/>
      <c r="T12" s="1045"/>
      <c r="U12" s="1045"/>
      <c r="V12" s="1045"/>
      <c r="W12" s="1045"/>
      <c r="X12" s="1045"/>
      <c r="Y12" s="1045"/>
      <c r="Z12" s="1045"/>
    </row>
    <row r="13" spans="1:26" ht="15" customHeight="1" x14ac:dyDescent="0.3">
      <c r="A13" s="184" t="s">
        <v>18</v>
      </c>
      <c r="B13" s="1467" t="s">
        <v>17</v>
      </c>
      <c r="C13" s="1468"/>
      <c r="D13" s="1044">
        <v>723</v>
      </c>
      <c r="E13" s="1045">
        <f t="shared" si="0"/>
        <v>234</v>
      </c>
      <c r="F13" s="1045"/>
      <c r="G13" s="1045"/>
      <c r="H13" s="1046">
        <f t="shared" si="1"/>
        <v>0.32365145228215769</v>
      </c>
      <c r="I13" s="1045"/>
      <c r="J13" s="1045"/>
      <c r="K13" s="1045"/>
      <c r="L13" s="1045"/>
      <c r="M13" s="1045"/>
      <c r="N13" s="1045"/>
      <c r="O13" s="1045">
        <v>173</v>
      </c>
      <c r="P13" s="1045"/>
      <c r="Q13" s="1045"/>
      <c r="R13" s="1045"/>
      <c r="S13" s="1045"/>
      <c r="T13" s="1045"/>
      <c r="U13" s="1045">
        <v>61</v>
      </c>
      <c r="V13" s="1045"/>
      <c r="W13" s="1045"/>
      <c r="X13" s="1045"/>
      <c r="Y13" s="1045"/>
      <c r="Z13" s="1045"/>
    </row>
    <row r="14" spans="1:26" ht="15" customHeight="1" x14ac:dyDescent="0.3">
      <c r="A14" s="184" t="s">
        <v>20</v>
      </c>
      <c r="B14" s="1467" t="s">
        <v>19</v>
      </c>
      <c r="C14" s="1468"/>
      <c r="D14" s="1044">
        <v>0</v>
      </c>
      <c r="E14" s="1045">
        <f t="shared" si="0"/>
        <v>0</v>
      </c>
      <c r="F14" s="1045"/>
      <c r="G14" s="1045"/>
      <c r="H14" s="1046"/>
      <c r="I14" s="1045"/>
      <c r="J14" s="1045"/>
      <c r="K14" s="1045"/>
      <c r="L14" s="1045"/>
      <c r="M14" s="1045"/>
      <c r="N14" s="1045"/>
      <c r="O14" s="1045"/>
      <c r="P14" s="1045"/>
      <c r="Q14" s="1045"/>
      <c r="R14" s="1045"/>
      <c r="S14" s="1045"/>
      <c r="T14" s="1045"/>
      <c r="U14" s="1045"/>
      <c r="V14" s="1045"/>
      <c r="W14" s="1045"/>
      <c r="X14" s="1045"/>
      <c r="Y14" s="1045"/>
      <c r="Z14" s="1045"/>
    </row>
    <row r="15" spans="1:26" ht="15" customHeight="1" x14ac:dyDescent="0.3">
      <c r="A15" s="184" t="s">
        <v>22</v>
      </c>
      <c r="B15" s="1467" t="s">
        <v>21</v>
      </c>
      <c r="C15" s="1468"/>
      <c r="D15" s="1044">
        <v>41</v>
      </c>
      <c r="E15" s="1045">
        <f t="shared" si="0"/>
        <v>0</v>
      </c>
      <c r="F15" s="1045"/>
      <c r="G15" s="1045"/>
      <c r="H15" s="1046">
        <f t="shared" si="1"/>
        <v>0</v>
      </c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1045"/>
      <c r="V15" s="1045"/>
      <c r="W15" s="1045"/>
      <c r="X15" s="1045"/>
      <c r="Y15" s="1045"/>
      <c r="Z15" s="1045"/>
    </row>
    <row r="16" spans="1:26" ht="15" customHeight="1" x14ac:dyDescent="0.3">
      <c r="A16" s="184" t="s">
        <v>24</v>
      </c>
      <c r="B16" s="1467" t="s">
        <v>23</v>
      </c>
      <c r="C16" s="1468"/>
      <c r="D16" s="1044">
        <v>0</v>
      </c>
      <c r="E16" s="1045">
        <f t="shared" si="0"/>
        <v>0</v>
      </c>
      <c r="F16" s="1045"/>
      <c r="G16" s="1045"/>
      <c r="H16" s="1046"/>
      <c r="I16" s="1045"/>
      <c r="J16" s="1045"/>
      <c r="K16" s="1045"/>
      <c r="L16" s="1045"/>
      <c r="M16" s="1045"/>
      <c r="N16" s="1045"/>
      <c r="O16" s="1045"/>
      <c r="P16" s="1045"/>
      <c r="Q16" s="1045"/>
      <c r="R16" s="1045"/>
      <c r="S16" s="1045"/>
      <c r="T16" s="1045"/>
      <c r="U16" s="1045"/>
      <c r="V16" s="1045"/>
      <c r="W16" s="1045"/>
      <c r="X16" s="1045"/>
      <c r="Y16" s="1045"/>
      <c r="Z16" s="1045"/>
    </row>
    <row r="17" spans="1:26" ht="23.25" customHeight="1" x14ac:dyDescent="0.3">
      <c r="A17" s="184" t="s">
        <v>25</v>
      </c>
      <c r="B17" s="1467" t="s">
        <v>175</v>
      </c>
      <c r="C17" s="1468"/>
      <c r="D17" s="1044">
        <v>0</v>
      </c>
      <c r="E17" s="1045">
        <f t="shared" si="0"/>
        <v>0</v>
      </c>
      <c r="F17" s="1045"/>
      <c r="G17" s="1045"/>
      <c r="H17" s="1046"/>
      <c r="I17" s="1045"/>
      <c r="J17" s="1045"/>
      <c r="K17" s="1045"/>
      <c r="L17" s="1045"/>
      <c r="M17" s="1045"/>
      <c r="N17" s="1045"/>
      <c r="O17" s="1045"/>
      <c r="P17" s="1045"/>
      <c r="Q17" s="1045"/>
      <c r="R17" s="1045"/>
      <c r="S17" s="1045"/>
      <c r="T17" s="1045"/>
      <c r="U17" s="1045"/>
      <c r="V17" s="1045"/>
      <c r="W17" s="1045"/>
      <c r="X17" s="1045"/>
      <c r="Y17" s="1045"/>
      <c r="Z17" s="1045"/>
    </row>
    <row r="18" spans="1:26" ht="15" customHeight="1" x14ac:dyDescent="0.3">
      <c r="A18" s="184" t="s">
        <v>25</v>
      </c>
      <c r="B18" s="1467" t="s">
        <v>26</v>
      </c>
      <c r="C18" s="1468"/>
      <c r="D18" s="1044">
        <v>0</v>
      </c>
      <c r="E18" s="1045">
        <f t="shared" si="0"/>
        <v>0</v>
      </c>
      <c r="F18" s="1045"/>
      <c r="G18" s="1045"/>
      <c r="H18" s="1046"/>
      <c r="I18" s="1045"/>
      <c r="J18" s="1045"/>
      <c r="K18" s="1045"/>
      <c r="L18" s="1045"/>
      <c r="M18" s="1045"/>
      <c r="N18" s="1045"/>
      <c r="O18" s="1045"/>
      <c r="P18" s="1045"/>
      <c r="Q18" s="1045"/>
      <c r="R18" s="1045"/>
      <c r="S18" s="1045"/>
      <c r="T18" s="1045"/>
      <c r="U18" s="1045"/>
      <c r="V18" s="1045"/>
      <c r="W18" s="1045"/>
      <c r="X18" s="1045"/>
      <c r="Y18" s="1045"/>
      <c r="Z18" s="1045"/>
    </row>
    <row r="19" spans="1:26" s="258" customFormat="1" ht="15" customHeight="1" x14ac:dyDescent="0.3">
      <c r="A19" s="256" t="s">
        <v>27</v>
      </c>
      <c r="B19" s="1465" t="s">
        <v>429</v>
      </c>
      <c r="C19" s="1466"/>
      <c r="D19" s="1037">
        <v>22459</v>
      </c>
      <c r="E19" s="1047">
        <f>SUM(E5:E18)</f>
        <v>30136</v>
      </c>
      <c r="F19" s="1047">
        <f t="shared" ref="F19:Z19" si="2">SUM(F5:F18)</f>
        <v>0</v>
      </c>
      <c r="G19" s="1047">
        <f t="shared" si="2"/>
        <v>0</v>
      </c>
      <c r="H19" s="1046">
        <f t="shared" si="1"/>
        <v>1.3418228772429761</v>
      </c>
      <c r="I19" s="1047">
        <f t="shared" si="2"/>
        <v>12848</v>
      </c>
      <c r="J19" s="1047">
        <f t="shared" si="2"/>
        <v>0</v>
      </c>
      <c r="K19" s="1047">
        <f t="shared" si="2"/>
        <v>0</v>
      </c>
      <c r="L19" s="1047">
        <f t="shared" si="2"/>
        <v>5927</v>
      </c>
      <c r="M19" s="1047">
        <f t="shared" si="2"/>
        <v>0</v>
      </c>
      <c r="N19" s="1047">
        <f t="shared" si="2"/>
        <v>0</v>
      </c>
      <c r="O19" s="1047">
        <f t="shared" si="2"/>
        <v>2499</v>
      </c>
      <c r="P19" s="1047">
        <f t="shared" si="2"/>
        <v>0</v>
      </c>
      <c r="Q19" s="1047">
        <f t="shared" si="2"/>
        <v>0</v>
      </c>
      <c r="R19" s="1047">
        <f t="shared" si="2"/>
        <v>0</v>
      </c>
      <c r="S19" s="1047">
        <f t="shared" si="2"/>
        <v>0</v>
      </c>
      <c r="T19" s="1047">
        <f t="shared" si="2"/>
        <v>0</v>
      </c>
      <c r="U19" s="1047">
        <f t="shared" si="2"/>
        <v>2447</v>
      </c>
      <c r="V19" s="1047">
        <f t="shared" si="2"/>
        <v>0</v>
      </c>
      <c r="W19" s="1047">
        <f t="shared" si="2"/>
        <v>0</v>
      </c>
      <c r="X19" s="1047">
        <f t="shared" si="2"/>
        <v>6415</v>
      </c>
      <c r="Y19" s="1047">
        <f t="shared" si="2"/>
        <v>0</v>
      </c>
      <c r="Z19" s="1047">
        <f t="shared" si="2"/>
        <v>0</v>
      </c>
    </row>
    <row r="20" spans="1:26" ht="15" customHeight="1" x14ac:dyDescent="0.3">
      <c r="A20" s="184" t="s">
        <v>29</v>
      </c>
      <c r="B20" s="1467" t="s">
        <v>28</v>
      </c>
      <c r="C20" s="1468"/>
      <c r="D20" s="1044">
        <v>0</v>
      </c>
      <c r="E20" s="1045">
        <f>+I20+L20+O20+U20+X20</f>
        <v>0</v>
      </c>
      <c r="F20" s="1045"/>
      <c r="G20" s="1045"/>
      <c r="H20" s="1046"/>
      <c r="I20" s="1045"/>
      <c r="J20" s="1045"/>
      <c r="K20" s="1045"/>
      <c r="L20" s="1045"/>
      <c r="M20" s="1045"/>
      <c r="N20" s="1045"/>
      <c r="O20" s="1045"/>
      <c r="P20" s="1045"/>
      <c r="Q20" s="1045"/>
      <c r="R20" s="1045"/>
      <c r="S20" s="1045"/>
      <c r="T20" s="1045"/>
      <c r="U20" s="1045"/>
      <c r="V20" s="1045"/>
      <c r="W20" s="1045"/>
      <c r="X20" s="1045"/>
      <c r="Y20" s="1045"/>
      <c r="Z20" s="1045"/>
    </row>
    <row r="21" spans="1:26" ht="40.5" customHeight="1" x14ac:dyDescent="0.3">
      <c r="A21" s="184" t="s">
        <v>706</v>
      </c>
      <c r="B21" s="1467" t="s">
        <v>30</v>
      </c>
      <c r="C21" s="1468"/>
      <c r="D21" s="1044">
        <v>1500</v>
      </c>
      <c r="E21" s="1045">
        <f t="shared" ref="E21:E22" si="3">+I21+L21+O21+U21+X21</f>
        <v>1500</v>
      </c>
      <c r="F21" s="1045"/>
      <c r="G21" s="1045"/>
      <c r="H21" s="1046">
        <f t="shared" si="1"/>
        <v>1</v>
      </c>
      <c r="I21" s="1154">
        <v>1500</v>
      </c>
      <c r="J21" s="1045"/>
      <c r="K21" s="1045"/>
      <c r="L21" s="1045"/>
      <c r="M21" s="1045"/>
      <c r="N21" s="1045"/>
      <c r="O21" s="1045"/>
      <c r="P21" s="1045"/>
      <c r="Q21" s="1045"/>
      <c r="R21" s="1045"/>
      <c r="S21" s="1045"/>
      <c r="T21" s="1045"/>
      <c r="U21" s="1045"/>
      <c r="V21" s="1045"/>
      <c r="W21" s="1045"/>
      <c r="X21" s="1045"/>
      <c r="Y21" s="1045"/>
      <c r="Z21" s="1045"/>
    </row>
    <row r="22" spans="1:26" ht="15" customHeight="1" x14ac:dyDescent="0.3">
      <c r="A22" s="184" t="s">
        <v>32</v>
      </c>
      <c r="B22" s="1467" t="s">
        <v>31</v>
      </c>
      <c r="C22" s="1468"/>
      <c r="D22" s="1044">
        <v>30</v>
      </c>
      <c r="E22" s="1045">
        <f t="shared" si="3"/>
        <v>30</v>
      </c>
      <c r="F22" s="1045"/>
      <c r="G22" s="1045"/>
      <c r="H22" s="1046"/>
      <c r="I22" s="1045">
        <v>30</v>
      </c>
      <c r="J22" s="1045"/>
      <c r="K22" s="1045"/>
      <c r="L22" s="1045"/>
      <c r="M22" s="1045"/>
      <c r="N22" s="1045"/>
      <c r="O22" s="1045"/>
      <c r="P22" s="1045"/>
      <c r="Q22" s="1045"/>
      <c r="R22" s="1045"/>
      <c r="S22" s="1045"/>
      <c r="T22" s="1045"/>
      <c r="U22" s="1045"/>
      <c r="V22" s="1045"/>
      <c r="W22" s="1045"/>
      <c r="X22" s="1045"/>
      <c r="Y22" s="1045"/>
      <c r="Z22" s="1045"/>
    </row>
    <row r="23" spans="1:26" s="258" customFormat="1" ht="15" customHeight="1" x14ac:dyDescent="0.3">
      <c r="A23" s="256" t="s">
        <v>33</v>
      </c>
      <c r="B23" s="1465" t="s">
        <v>430</v>
      </c>
      <c r="C23" s="1466"/>
      <c r="D23" s="893">
        <v>1530</v>
      </c>
      <c r="E23" s="1047">
        <f>+E22+E21+E20</f>
        <v>1530</v>
      </c>
      <c r="F23" s="1047">
        <f t="shared" ref="F23:W23" si="4">SUM(F20:F22)</f>
        <v>0</v>
      </c>
      <c r="G23" s="1047">
        <f t="shared" si="4"/>
        <v>0</v>
      </c>
      <c r="H23" s="1046">
        <f t="shared" si="1"/>
        <v>1</v>
      </c>
      <c r="I23" s="1047">
        <f t="shared" si="4"/>
        <v>1530</v>
      </c>
      <c r="J23" s="1047">
        <f t="shared" si="4"/>
        <v>0</v>
      </c>
      <c r="K23" s="1047">
        <f t="shared" si="4"/>
        <v>0</v>
      </c>
      <c r="L23" s="1047">
        <f t="shared" si="4"/>
        <v>0</v>
      </c>
      <c r="M23" s="1047">
        <f t="shared" si="4"/>
        <v>0</v>
      </c>
      <c r="N23" s="1047">
        <f t="shared" si="4"/>
        <v>0</v>
      </c>
      <c r="O23" s="1047">
        <f t="shared" si="4"/>
        <v>0</v>
      </c>
      <c r="P23" s="1047">
        <f t="shared" si="4"/>
        <v>0</v>
      </c>
      <c r="Q23" s="1047">
        <f t="shared" si="4"/>
        <v>0</v>
      </c>
      <c r="R23" s="1047">
        <f t="shared" ref="R23:T23" si="5">SUM(R20:R22)</f>
        <v>0</v>
      </c>
      <c r="S23" s="1047">
        <f t="shared" si="5"/>
        <v>0</v>
      </c>
      <c r="T23" s="1047">
        <f t="shared" si="5"/>
        <v>0</v>
      </c>
      <c r="U23" s="1047">
        <f t="shared" si="4"/>
        <v>0</v>
      </c>
      <c r="V23" s="1047">
        <f t="shared" si="4"/>
        <v>0</v>
      </c>
      <c r="W23" s="1047">
        <f t="shared" si="4"/>
        <v>0</v>
      </c>
      <c r="X23" s="1047"/>
      <c r="Y23" s="1047"/>
      <c r="Z23" s="1047"/>
    </row>
    <row r="24" spans="1:26" s="258" customFormat="1" ht="15" customHeight="1" x14ac:dyDescent="0.3">
      <c r="A24" s="256" t="s">
        <v>34</v>
      </c>
      <c r="B24" s="1465" t="s">
        <v>431</v>
      </c>
      <c r="C24" s="1466"/>
      <c r="D24" s="1037">
        <v>23989</v>
      </c>
      <c r="E24" s="1047">
        <f>+E23+E19</f>
        <v>31666</v>
      </c>
      <c r="F24" s="1047">
        <f t="shared" ref="F24:Z24" si="6">+F23+F19</f>
        <v>0</v>
      </c>
      <c r="G24" s="1047">
        <f t="shared" si="6"/>
        <v>0</v>
      </c>
      <c r="H24" s="1046">
        <f t="shared" si="1"/>
        <v>1.3200216766017758</v>
      </c>
      <c r="I24" s="1047">
        <f t="shared" si="6"/>
        <v>14378</v>
      </c>
      <c r="J24" s="1047">
        <f t="shared" si="6"/>
        <v>0</v>
      </c>
      <c r="K24" s="1047">
        <f t="shared" si="6"/>
        <v>0</v>
      </c>
      <c r="L24" s="1047">
        <f t="shared" si="6"/>
        <v>5927</v>
      </c>
      <c r="M24" s="1047">
        <f t="shared" si="6"/>
        <v>0</v>
      </c>
      <c r="N24" s="1047">
        <f t="shared" si="6"/>
        <v>0</v>
      </c>
      <c r="O24" s="1047">
        <f t="shared" si="6"/>
        <v>2499</v>
      </c>
      <c r="P24" s="1047">
        <f t="shared" si="6"/>
        <v>0</v>
      </c>
      <c r="Q24" s="1047">
        <f t="shared" si="6"/>
        <v>0</v>
      </c>
      <c r="R24" s="1047">
        <f t="shared" si="6"/>
        <v>0</v>
      </c>
      <c r="S24" s="1047">
        <f t="shared" si="6"/>
        <v>0</v>
      </c>
      <c r="T24" s="1047">
        <f t="shared" si="6"/>
        <v>0</v>
      </c>
      <c r="U24" s="1047">
        <f t="shared" si="6"/>
        <v>2447</v>
      </c>
      <c r="V24" s="1047">
        <f t="shared" si="6"/>
        <v>0</v>
      </c>
      <c r="W24" s="1047">
        <f t="shared" si="6"/>
        <v>0</v>
      </c>
      <c r="X24" s="1047">
        <f t="shared" si="6"/>
        <v>6415</v>
      </c>
      <c r="Y24" s="1047">
        <f t="shared" si="6"/>
        <v>0</v>
      </c>
      <c r="Z24" s="1047">
        <f t="shared" si="6"/>
        <v>0</v>
      </c>
    </row>
    <row r="25" spans="1:26" x14ac:dyDescent="0.3">
      <c r="A25" s="185"/>
      <c r="B25" s="186"/>
      <c r="C25" s="186"/>
      <c r="D25" s="1039"/>
      <c r="E25" s="187"/>
      <c r="F25" s="187"/>
      <c r="G25" s="188"/>
      <c r="H25" s="503"/>
      <c r="I25" s="269"/>
      <c r="J25" s="187"/>
      <c r="K25" s="188"/>
      <c r="L25" s="269"/>
      <c r="M25" s="187"/>
      <c r="N25" s="188"/>
      <c r="O25" s="269"/>
      <c r="P25" s="187"/>
      <c r="Q25" s="188"/>
      <c r="R25" s="187"/>
      <c r="S25" s="187"/>
      <c r="T25" s="187"/>
      <c r="U25" s="269"/>
      <c r="V25" s="187"/>
      <c r="W25" s="188"/>
      <c r="X25" s="269"/>
      <c r="Y25" s="187"/>
      <c r="Z25" s="188"/>
    </row>
    <row r="26" spans="1:26" s="258" customFormat="1" ht="26.25" customHeight="1" x14ac:dyDescent="0.3">
      <c r="A26" s="256" t="s">
        <v>35</v>
      </c>
      <c r="B26" s="1465" t="s">
        <v>432</v>
      </c>
      <c r="C26" s="1466"/>
      <c r="D26" s="893">
        <v>4688</v>
      </c>
      <c r="E26" s="257">
        <f>+I26+L26+O26+U26+X26</f>
        <v>6229</v>
      </c>
      <c r="F26" s="257"/>
      <c r="G26" s="257"/>
      <c r="H26" s="504">
        <f>+E26/D26</f>
        <v>1.3287116040955631</v>
      </c>
      <c r="I26" s="257">
        <f t="shared" ref="I26:Z26" si="7">SUM(I27:I31)</f>
        <v>2849</v>
      </c>
      <c r="J26" s="257">
        <f t="shared" si="7"/>
        <v>0</v>
      </c>
      <c r="K26" s="257">
        <f t="shared" si="7"/>
        <v>0</v>
      </c>
      <c r="L26" s="257">
        <f t="shared" si="7"/>
        <v>1174</v>
      </c>
      <c r="M26" s="257">
        <f t="shared" si="7"/>
        <v>0</v>
      </c>
      <c r="N26" s="257">
        <f t="shared" si="7"/>
        <v>0</v>
      </c>
      <c r="O26" s="257">
        <f t="shared" si="7"/>
        <v>453</v>
      </c>
      <c r="P26" s="257">
        <f t="shared" si="7"/>
        <v>0</v>
      </c>
      <c r="Q26" s="257">
        <f t="shared" si="7"/>
        <v>0</v>
      </c>
      <c r="R26" s="257">
        <f t="shared" si="7"/>
        <v>0</v>
      </c>
      <c r="S26" s="257">
        <f t="shared" si="7"/>
        <v>0</v>
      </c>
      <c r="T26" s="257">
        <f t="shared" si="7"/>
        <v>0</v>
      </c>
      <c r="U26" s="257">
        <f t="shared" si="7"/>
        <v>474</v>
      </c>
      <c r="V26" s="257">
        <f t="shared" si="7"/>
        <v>0</v>
      </c>
      <c r="W26" s="257">
        <f t="shared" si="7"/>
        <v>0</v>
      </c>
      <c r="X26" s="257">
        <f t="shared" si="7"/>
        <v>1279</v>
      </c>
      <c r="Y26" s="257">
        <f t="shared" si="7"/>
        <v>0</v>
      </c>
      <c r="Z26" s="257">
        <f t="shared" si="7"/>
        <v>0</v>
      </c>
    </row>
    <row r="27" spans="1:26" ht="25.5" customHeight="1" x14ac:dyDescent="0.3">
      <c r="A27" s="189" t="s">
        <v>35</v>
      </c>
      <c r="B27" s="190"/>
      <c r="C27" s="191" t="s">
        <v>36</v>
      </c>
      <c r="D27" s="993">
        <v>4531</v>
      </c>
      <c r="E27" s="255">
        <f>+I27+L27+O27+U27+X27</f>
        <v>6151</v>
      </c>
      <c r="F27" s="255"/>
      <c r="G27" s="255"/>
      <c r="H27" s="504">
        <f t="shared" ref="H27:H31" si="8">+E27/D27</f>
        <v>1.3575369675568307</v>
      </c>
      <c r="I27" s="255">
        <v>2798</v>
      </c>
      <c r="J27" s="255"/>
      <c r="K27" s="255"/>
      <c r="L27" s="255">
        <v>1156</v>
      </c>
      <c r="M27" s="255"/>
      <c r="N27" s="255"/>
      <c r="O27" s="255">
        <v>453</v>
      </c>
      <c r="P27" s="255"/>
      <c r="Q27" s="255"/>
      <c r="R27" s="255"/>
      <c r="S27" s="255"/>
      <c r="T27" s="255"/>
      <c r="U27" s="255">
        <v>465</v>
      </c>
      <c r="V27" s="255"/>
      <c r="W27" s="255"/>
      <c r="X27" s="255">
        <v>1279</v>
      </c>
      <c r="Y27" s="255"/>
      <c r="Z27" s="255"/>
    </row>
    <row r="28" spans="1:26" ht="25.5" customHeight="1" x14ac:dyDescent="0.3">
      <c r="A28" s="189" t="s">
        <v>35</v>
      </c>
      <c r="B28" s="190"/>
      <c r="C28" s="191" t="s">
        <v>37</v>
      </c>
      <c r="D28" s="993">
        <v>0</v>
      </c>
      <c r="E28" s="255">
        <f t="shared" ref="E28:E31" si="9">+I28+L28+O28+U28+X28</f>
        <v>0</v>
      </c>
      <c r="F28" s="255"/>
      <c r="G28" s="255"/>
      <c r="H28" s="504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</row>
    <row r="29" spans="1:26" ht="25.5" customHeight="1" x14ac:dyDescent="0.3">
      <c r="A29" s="189" t="s">
        <v>35</v>
      </c>
      <c r="B29" s="190"/>
      <c r="C29" s="191" t="s">
        <v>38</v>
      </c>
      <c r="D29" s="993">
        <v>77</v>
      </c>
      <c r="E29" s="255">
        <f t="shared" si="9"/>
        <v>10</v>
      </c>
      <c r="F29" s="255"/>
      <c r="G29" s="255"/>
      <c r="H29" s="504">
        <f t="shared" si="8"/>
        <v>0.12987012987012986</v>
      </c>
      <c r="I29" s="255">
        <v>10</v>
      </c>
      <c r="J29" s="255"/>
      <c r="K29" s="255"/>
      <c r="L29" s="255">
        <v>0</v>
      </c>
      <c r="M29" s="255"/>
      <c r="N29" s="255"/>
      <c r="O29" s="255"/>
      <c r="P29" s="255"/>
      <c r="Q29" s="255"/>
      <c r="R29" s="255"/>
      <c r="S29" s="255"/>
      <c r="T29" s="255"/>
      <c r="U29" s="255">
        <v>0</v>
      </c>
      <c r="V29" s="255"/>
      <c r="W29" s="255"/>
      <c r="X29" s="255"/>
      <c r="Y29" s="255"/>
      <c r="Z29" s="255"/>
    </row>
    <row r="30" spans="1:26" ht="25.5" customHeight="1" x14ac:dyDescent="0.3">
      <c r="A30" s="189" t="s">
        <v>35</v>
      </c>
      <c r="B30" s="190"/>
      <c r="C30" s="191" t="s">
        <v>433</v>
      </c>
      <c r="D30" s="993">
        <v>0</v>
      </c>
      <c r="E30" s="255">
        <f t="shared" si="9"/>
        <v>0</v>
      </c>
      <c r="F30" s="255"/>
      <c r="G30" s="255"/>
      <c r="H30" s="504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</row>
    <row r="31" spans="1:26" ht="26.4" x14ac:dyDescent="0.3">
      <c r="A31" s="189" t="s">
        <v>35</v>
      </c>
      <c r="B31" s="190"/>
      <c r="C31" s="191" t="s">
        <v>40</v>
      </c>
      <c r="D31" s="993">
        <v>80</v>
      </c>
      <c r="E31" s="255">
        <f t="shared" si="9"/>
        <v>68</v>
      </c>
      <c r="F31" s="255"/>
      <c r="G31" s="255"/>
      <c r="H31" s="504">
        <f t="shared" si="8"/>
        <v>0.85</v>
      </c>
      <c r="I31" s="255">
        <v>41</v>
      </c>
      <c r="J31" s="255"/>
      <c r="K31" s="255"/>
      <c r="L31" s="255">
        <v>18</v>
      </c>
      <c r="M31" s="255"/>
      <c r="N31" s="255"/>
      <c r="O31" s="255">
        <v>0</v>
      </c>
      <c r="P31" s="255"/>
      <c r="Q31" s="255"/>
      <c r="R31" s="255"/>
      <c r="S31" s="255"/>
      <c r="T31" s="255"/>
      <c r="U31" s="255">
        <v>9</v>
      </c>
      <c r="V31" s="255"/>
      <c r="W31" s="255"/>
      <c r="X31" s="255"/>
      <c r="Y31" s="255"/>
      <c r="Z31" s="255"/>
    </row>
    <row r="32" spans="1:26" ht="9.75" customHeight="1" x14ac:dyDescent="0.3">
      <c r="A32" s="192"/>
      <c r="B32" s="193"/>
      <c r="C32" s="194"/>
      <c r="D32" s="1040"/>
      <c r="E32" s="195"/>
      <c r="F32" s="195"/>
      <c r="G32" s="195"/>
      <c r="H32" s="50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</row>
    <row r="33" spans="1:26" ht="9" customHeight="1" x14ac:dyDescent="0.3">
      <c r="A33" s="196"/>
      <c r="B33" s="197"/>
      <c r="C33" s="198"/>
      <c r="D33" s="1041"/>
      <c r="E33" s="199"/>
      <c r="F33" s="199"/>
      <c r="G33" s="199"/>
      <c r="H33" s="506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</row>
    <row r="34" spans="1:26" ht="15" customHeight="1" x14ac:dyDescent="0.3">
      <c r="A34" s="184" t="s">
        <v>42</v>
      </c>
      <c r="B34" s="1467" t="s">
        <v>41</v>
      </c>
      <c r="C34" s="1468"/>
      <c r="D34" s="1044">
        <v>1540</v>
      </c>
      <c r="E34" s="914">
        <f>+I34+L34+O34+U34+R34+X34</f>
        <v>1555</v>
      </c>
      <c r="F34" s="914"/>
      <c r="G34" s="914"/>
      <c r="H34" s="915">
        <f>+E34/D34</f>
        <v>1.0097402597402598</v>
      </c>
      <c r="I34" s="914">
        <v>430</v>
      </c>
      <c r="J34" s="914"/>
      <c r="K34" s="255"/>
      <c r="L34" s="255">
        <v>325</v>
      </c>
      <c r="M34" s="255"/>
      <c r="N34" s="255"/>
      <c r="O34" s="255"/>
      <c r="P34" s="255"/>
      <c r="Q34" s="255"/>
      <c r="R34" s="255">
        <v>690</v>
      </c>
      <c r="S34" s="255"/>
      <c r="T34" s="255"/>
      <c r="U34" s="255">
        <v>110</v>
      </c>
      <c r="V34" s="255"/>
      <c r="W34" s="255"/>
      <c r="X34" s="255"/>
      <c r="Y34" s="255"/>
      <c r="Z34" s="255"/>
    </row>
    <row r="35" spans="1:26" ht="15" customHeight="1" x14ac:dyDescent="0.3">
      <c r="A35" s="184" t="s">
        <v>44</v>
      </c>
      <c r="B35" s="1467" t="s">
        <v>43</v>
      </c>
      <c r="C35" s="1468"/>
      <c r="D35" s="1044">
        <v>570</v>
      </c>
      <c r="E35" s="914">
        <f t="shared" ref="E35:E36" si="10">+I35+L35+O35+U35+R35+X35</f>
        <v>700</v>
      </c>
      <c r="F35" s="914"/>
      <c r="G35" s="914"/>
      <c r="H35" s="915">
        <f t="shared" ref="H35:H60" si="11">+E35/D35</f>
        <v>1.2280701754385965</v>
      </c>
      <c r="I35" s="914">
        <v>350</v>
      </c>
      <c r="J35" s="914"/>
      <c r="K35" s="255"/>
      <c r="L35" s="255">
        <v>100</v>
      </c>
      <c r="M35" s="255"/>
      <c r="N35" s="255"/>
      <c r="O35" s="255"/>
      <c r="P35" s="255"/>
      <c r="Q35" s="255"/>
      <c r="R35" s="255"/>
      <c r="S35" s="255"/>
      <c r="T35" s="255"/>
      <c r="U35" s="1055">
        <v>250</v>
      </c>
      <c r="V35" s="255"/>
      <c r="W35" s="255"/>
      <c r="X35" s="1055"/>
      <c r="Y35" s="255"/>
      <c r="Z35" s="255"/>
    </row>
    <row r="36" spans="1:26" ht="15" customHeight="1" x14ac:dyDescent="0.3">
      <c r="A36" s="184" t="s">
        <v>46</v>
      </c>
      <c r="B36" s="1467" t="s">
        <v>45</v>
      </c>
      <c r="C36" s="1468"/>
      <c r="D36" s="1044">
        <v>0</v>
      </c>
      <c r="E36" s="914">
        <f t="shared" si="10"/>
        <v>0</v>
      </c>
      <c r="F36" s="914"/>
      <c r="G36" s="914"/>
      <c r="H36" s="915"/>
      <c r="I36" s="914"/>
      <c r="J36" s="914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</row>
    <row r="37" spans="1:26" s="258" customFormat="1" ht="15" customHeight="1" x14ac:dyDescent="0.3">
      <c r="A37" s="256" t="s">
        <v>47</v>
      </c>
      <c r="B37" s="1465" t="s">
        <v>434</v>
      </c>
      <c r="C37" s="1466"/>
      <c r="D37" s="893">
        <v>2110</v>
      </c>
      <c r="E37" s="916">
        <f>+I37+L37+O37+U37+R37+X37</f>
        <v>2255</v>
      </c>
      <c r="F37" s="916">
        <f t="shared" ref="F37:Z37" si="12">SUM(F34:F36)</f>
        <v>0</v>
      </c>
      <c r="G37" s="916">
        <f t="shared" si="12"/>
        <v>0</v>
      </c>
      <c r="H37" s="917">
        <f t="shared" si="11"/>
        <v>1.0687203791469195</v>
      </c>
      <c r="I37" s="916">
        <f t="shared" si="12"/>
        <v>780</v>
      </c>
      <c r="J37" s="916">
        <f t="shared" si="12"/>
        <v>0</v>
      </c>
      <c r="K37" s="257">
        <f t="shared" si="12"/>
        <v>0</v>
      </c>
      <c r="L37" s="257">
        <f t="shared" si="12"/>
        <v>425</v>
      </c>
      <c r="M37" s="257">
        <f t="shared" si="12"/>
        <v>0</v>
      </c>
      <c r="N37" s="257">
        <f t="shared" si="12"/>
        <v>0</v>
      </c>
      <c r="O37" s="257">
        <f t="shared" si="12"/>
        <v>0</v>
      </c>
      <c r="P37" s="257">
        <f t="shared" si="12"/>
        <v>0</v>
      </c>
      <c r="Q37" s="257">
        <f t="shared" si="12"/>
        <v>0</v>
      </c>
      <c r="R37" s="257">
        <f t="shared" ref="R37:T37" si="13">SUM(R34:R36)</f>
        <v>690</v>
      </c>
      <c r="S37" s="257">
        <f t="shared" si="13"/>
        <v>0</v>
      </c>
      <c r="T37" s="257">
        <f t="shared" si="13"/>
        <v>0</v>
      </c>
      <c r="U37" s="257">
        <f t="shared" si="12"/>
        <v>360</v>
      </c>
      <c r="V37" s="257">
        <f t="shared" si="12"/>
        <v>0</v>
      </c>
      <c r="W37" s="257">
        <f t="shared" si="12"/>
        <v>0</v>
      </c>
      <c r="X37" s="257">
        <f t="shared" si="12"/>
        <v>0</v>
      </c>
      <c r="Y37" s="257">
        <f t="shared" si="12"/>
        <v>0</v>
      </c>
      <c r="Z37" s="257">
        <f t="shared" si="12"/>
        <v>0</v>
      </c>
    </row>
    <row r="38" spans="1:26" ht="15" customHeight="1" x14ac:dyDescent="0.3">
      <c r="A38" s="184" t="s">
        <v>49</v>
      </c>
      <c r="B38" s="1467" t="s">
        <v>48</v>
      </c>
      <c r="C38" s="1468"/>
      <c r="D38" s="1044">
        <v>340</v>
      </c>
      <c r="E38" s="914">
        <f>+I38+L38+O38+U38+R38+X38</f>
        <v>458</v>
      </c>
      <c r="F38" s="914"/>
      <c r="G38" s="914"/>
      <c r="H38" s="915">
        <f t="shared" si="11"/>
        <v>1.3470588235294119</v>
      </c>
      <c r="I38" s="914">
        <v>150</v>
      </c>
      <c r="J38" s="914"/>
      <c r="K38" s="255"/>
      <c r="L38" s="255">
        <v>74</v>
      </c>
      <c r="M38" s="255"/>
      <c r="N38" s="255"/>
      <c r="O38" s="255"/>
      <c r="P38" s="255"/>
      <c r="Q38" s="255"/>
      <c r="R38" s="255"/>
      <c r="S38" s="255"/>
      <c r="T38" s="255"/>
      <c r="U38" s="255">
        <f>74+160</f>
        <v>234</v>
      </c>
      <c r="V38" s="255"/>
      <c r="W38" s="255"/>
      <c r="X38" s="255"/>
      <c r="Y38" s="255"/>
      <c r="Z38" s="255"/>
    </row>
    <row r="39" spans="1:26" ht="15" customHeight="1" x14ac:dyDescent="0.3">
      <c r="A39" s="184" t="s">
        <v>51</v>
      </c>
      <c r="B39" s="1467" t="s">
        <v>50</v>
      </c>
      <c r="C39" s="1468"/>
      <c r="D39" s="1044">
        <v>324</v>
      </c>
      <c r="E39" s="914">
        <f t="shared" ref="E39:E49" si="14">+I39+L39+O39+U39+R39+X39</f>
        <v>328</v>
      </c>
      <c r="F39" s="914"/>
      <c r="G39" s="914"/>
      <c r="H39" s="915">
        <f t="shared" si="11"/>
        <v>1.0123456790123457</v>
      </c>
      <c r="I39" s="914">
        <v>180</v>
      </c>
      <c r="J39" s="914"/>
      <c r="K39" s="255"/>
      <c r="L39" s="255">
        <v>74</v>
      </c>
      <c r="M39" s="255"/>
      <c r="N39" s="255"/>
      <c r="O39" s="255"/>
      <c r="P39" s="255"/>
      <c r="Q39" s="255"/>
      <c r="R39" s="255"/>
      <c r="S39" s="255"/>
      <c r="T39" s="255"/>
      <c r="U39" s="255">
        <v>74</v>
      </c>
      <c r="V39" s="255"/>
      <c r="W39" s="255"/>
      <c r="X39" s="255"/>
      <c r="Y39" s="255"/>
      <c r="Z39" s="255"/>
    </row>
    <row r="40" spans="1:26" s="258" customFormat="1" ht="15" customHeight="1" x14ac:dyDescent="0.3">
      <c r="A40" s="256" t="s">
        <v>52</v>
      </c>
      <c r="B40" s="1465" t="s">
        <v>435</v>
      </c>
      <c r="C40" s="1466"/>
      <c r="D40" s="893">
        <v>664</v>
      </c>
      <c r="E40" s="914">
        <f t="shared" si="14"/>
        <v>786</v>
      </c>
      <c r="F40" s="916">
        <f t="shared" ref="F40:Z40" si="15">SUM(F38:F39)</f>
        <v>0</v>
      </c>
      <c r="G40" s="916">
        <f t="shared" si="15"/>
        <v>0</v>
      </c>
      <c r="H40" s="917">
        <f t="shared" si="11"/>
        <v>1.1837349397590362</v>
      </c>
      <c r="I40" s="916">
        <f t="shared" si="15"/>
        <v>330</v>
      </c>
      <c r="J40" s="916">
        <f t="shared" si="15"/>
        <v>0</v>
      </c>
      <c r="K40" s="257">
        <f t="shared" si="15"/>
        <v>0</v>
      </c>
      <c r="L40" s="257">
        <f t="shared" si="15"/>
        <v>148</v>
      </c>
      <c r="M40" s="257">
        <f t="shared" si="15"/>
        <v>0</v>
      </c>
      <c r="N40" s="257">
        <f t="shared" si="15"/>
        <v>0</v>
      </c>
      <c r="O40" s="257">
        <f t="shared" si="15"/>
        <v>0</v>
      </c>
      <c r="P40" s="257">
        <f t="shared" si="15"/>
        <v>0</v>
      </c>
      <c r="Q40" s="257">
        <f t="shared" si="15"/>
        <v>0</v>
      </c>
      <c r="R40" s="257">
        <f t="shared" si="15"/>
        <v>0</v>
      </c>
      <c r="S40" s="257">
        <f t="shared" si="15"/>
        <v>0</v>
      </c>
      <c r="T40" s="257">
        <f t="shared" si="15"/>
        <v>0</v>
      </c>
      <c r="U40" s="257">
        <f t="shared" si="15"/>
        <v>308</v>
      </c>
      <c r="V40" s="257">
        <f t="shared" si="15"/>
        <v>0</v>
      </c>
      <c r="W40" s="257">
        <f t="shared" si="15"/>
        <v>0</v>
      </c>
      <c r="X40" s="257">
        <f t="shared" si="15"/>
        <v>0</v>
      </c>
      <c r="Y40" s="257">
        <f t="shared" si="15"/>
        <v>0</v>
      </c>
      <c r="Z40" s="257">
        <f t="shared" si="15"/>
        <v>0</v>
      </c>
    </row>
    <row r="41" spans="1:26" ht="15" customHeight="1" x14ac:dyDescent="0.3">
      <c r="A41" s="184" t="s">
        <v>54</v>
      </c>
      <c r="B41" s="1467" t="s">
        <v>53</v>
      </c>
      <c r="C41" s="1468"/>
      <c r="D41" s="1044">
        <v>0</v>
      </c>
      <c r="E41" s="914">
        <f t="shared" si="14"/>
        <v>0</v>
      </c>
      <c r="F41" s="914"/>
      <c r="G41" s="914"/>
      <c r="H41" s="915"/>
      <c r="I41" s="914"/>
      <c r="J41" s="914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</row>
    <row r="42" spans="1:26" ht="15" customHeight="1" x14ac:dyDescent="0.3">
      <c r="A42" s="184" t="s">
        <v>56</v>
      </c>
      <c r="B42" s="1467" t="s">
        <v>55</v>
      </c>
      <c r="C42" s="1468"/>
      <c r="D42" s="1044">
        <v>0</v>
      </c>
      <c r="E42" s="914">
        <f t="shared" si="14"/>
        <v>0</v>
      </c>
      <c r="F42" s="914"/>
      <c r="G42" s="914"/>
      <c r="H42" s="915"/>
      <c r="I42" s="914"/>
      <c r="J42" s="914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</row>
    <row r="43" spans="1:26" ht="15" customHeight="1" x14ac:dyDescent="0.3">
      <c r="A43" s="184" t="s">
        <v>57</v>
      </c>
      <c r="B43" s="1467" t="s">
        <v>436</v>
      </c>
      <c r="C43" s="1468"/>
      <c r="D43" s="1044">
        <v>250</v>
      </c>
      <c r="E43" s="914">
        <f t="shared" si="14"/>
        <v>0</v>
      </c>
      <c r="F43" s="914"/>
      <c r="G43" s="914"/>
      <c r="H43" s="915">
        <f t="shared" si="11"/>
        <v>0</v>
      </c>
      <c r="I43" s="914">
        <v>0</v>
      </c>
      <c r="J43" s="914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</row>
    <row r="44" spans="1:26" ht="15" customHeight="1" x14ac:dyDescent="0.3">
      <c r="A44" s="184" t="s">
        <v>59</v>
      </c>
      <c r="B44" s="1467" t="s">
        <v>58</v>
      </c>
      <c r="C44" s="1468"/>
      <c r="D44" s="1044">
        <v>50</v>
      </c>
      <c r="E44" s="914">
        <f t="shared" si="14"/>
        <v>50</v>
      </c>
      <c r="F44" s="914"/>
      <c r="G44" s="914"/>
      <c r="H44" s="915">
        <f t="shared" si="11"/>
        <v>1</v>
      </c>
      <c r="I44" s="914">
        <v>50</v>
      </c>
      <c r="J44" s="914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</row>
    <row r="45" spans="1:26" ht="15" customHeight="1" x14ac:dyDescent="0.3">
      <c r="A45" s="184" t="s">
        <v>60</v>
      </c>
      <c r="B45" s="1467" t="s">
        <v>166</v>
      </c>
      <c r="C45" s="1468"/>
      <c r="D45" s="1044">
        <v>0</v>
      </c>
      <c r="E45" s="914">
        <f t="shared" si="14"/>
        <v>0</v>
      </c>
      <c r="F45" s="255"/>
      <c r="G45" s="255"/>
      <c r="H45" s="500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</row>
    <row r="46" spans="1:26" ht="25.5" customHeight="1" x14ac:dyDescent="0.3">
      <c r="A46" s="189" t="s">
        <v>60</v>
      </c>
      <c r="B46" s="190"/>
      <c r="C46" s="191" t="s">
        <v>61</v>
      </c>
      <c r="D46" s="1048">
        <v>0</v>
      </c>
      <c r="E46" s="914">
        <f t="shared" si="14"/>
        <v>0</v>
      </c>
      <c r="F46" s="255"/>
      <c r="G46" s="255"/>
      <c r="H46" s="500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</row>
    <row r="47" spans="1:26" ht="25.5" customHeight="1" x14ac:dyDescent="0.3">
      <c r="A47" s="189" t="s">
        <v>60</v>
      </c>
      <c r="B47" s="190"/>
      <c r="C47" s="191" t="s">
        <v>168</v>
      </c>
      <c r="D47" s="1048">
        <v>0</v>
      </c>
      <c r="E47" s="914">
        <f t="shared" si="14"/>
        <v>0</v>
      </c>
      <c r="F47" s="255"/>
      <c r="G47" s="255"/>
      <c r="H47" s="500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</row>
    <row r="48" spans="1:26" ht="22.5" customHeight="1" x14ac:dyDescent="0.3">
      <c r="A48" s="184" t="s">
        <v>63</v>
      </c>
      <c r="B48" s="1467" t="s">
        <v>437</v>
      </c>
      <c r="C48" s="1468"/>
      <c r="D48" s="1044">
        <v>250</v>
      </c>
      <c r="E48" s="914">
        <f t="shared" si="14"/>
        <v>636</v>
      </c>
      <c r="F48" s="255"/>
      <c r="G48" s="255"/>
      <c r="H48" s="500">
        <f t="shared" si="11"/>
        <v>2.544</v>
      </c>
      <c r="I48" s="255">
        <v>50</v>
      </c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>
        <v>586</v>
      </c>
      <c r="Y48" s="255"/>
      <c r="Z48" s="255"/>
    </row>
    <row r="49" spans="1:26" ht="15" customHeight="1" x14ac:dyDescent="0.3">
      <c r="A49" s="184" t="s">
        <v>65</v>
      </c>
      <c r="B49" s="1467" t="s">
        <v>438</v>
      </c>
      <c r="C49" s="1468"/>
      <c r="D49" s="1044">
        <v>7835</v>
      </c>
      <c r="E49" s="914">
        <f t="shared" si="14"/>
        <v>12682</v>
      </c>
      <c r="F49" s="255"/>
      <c r="G49" s="255"/>
      <c r="H49" s="500">
        <f t="shared" si="11"/>
        <v>1.6186343331206126</v>
      </c>
      <c r="I49" s="136">
        <v>10095</v>
      </c>
      <c r="J49" s="255"/>
      <c r="K49" s="255"/>
      <c r="L49" s="255"/>
      <c r="M49" s="255"/>
      <c r="N49" s="255"/>
      <c r="O49" s="255">
        <v>1200</v>
      </c>
      <c r="P49" s="255"/>
      <c r="Q49" s="255"/>
      <c r="R49" s="255"/>
      <c r="S49" s="255"/>
      <c r="T49" s="255"/>
      <c r="U49" s="914">
        <v>600</v>
      </c>
      <c r="V49" s="255"/>
      <c r="W49" s="255"/>
      <c r="X49" s="914">
        <v>787</v>
      </c>
      <c r="Y49" s="255"/>
      <c r="Z49" s="255"/>
    </row>
    <row r="50" spans="1:26" s="258" customFormat="1" ht="15" customHeight="1" x14ac:dyDescent="0.3">
      <c r="A50" s="256" t="s">
        <v>66</v>
      </c>
      <c r="B50" s="1465" t="s">
        <v>439</v>
      </c>
      <c r="C50" s="1466"/>
      <c r="D50" s="893">
        <v>8385</v>
      </c>
      <c r="E50" s="257">
        <f>+I50+L50+O50+U50+X50</f>
        <v>13368</v>
      </c>
      <c r="F50" s="257">
        <f t="shared" ref="F50:Z50" si="16">SUM(F41:F49)</f>
        <v>0</v>
      </c>
      <c r="G50" s="257">
        <f t="shared" si="16"/>
        <v>0</v>
      </c>
      <c r="H50" s="504">
        <f t="shared" si="11"/>
        <v>1.5942754919499105</v>
      </c>
      <c r="I50" s="137">
        <f>SUM(I41:I49)</f>
        <v>10195</v>
      </c>
      <c r="J50" s="918">
        <f t="shared" si="16"/>
        <v>0</v>
      </c>
      <c r="K50" s="918">
        <f t="shared" si="16"/>
        <v>0</v>
      </c>
      <c r="L50" s="918">
        <f>SUM(L41:L49)</f>
        <v>0</v>
      </c>
      <c r="M50" s="918">
        <f t="shared" si="16"/>
        <v>0</v>
      </c>
      <c r="N50" s="918">
        <f t="shared" si="16"/>
        <v>0</v>
      </c>
      <c r="O50" s="918">
        <f t="shared" si="16"/>
        <v>1200</v>
      </c>
      <c r="P50" s="918">
        <f t="shared" si="16"/>
        <v>0</v>
      </c>
      <c r="Q50" s="918">
        <f t="shared" si="16"/>
        <v>0</v>
      </c>
      <c r="R50" s="918">
        <f t="shared" si="16"/>
        <v>0</v>
      </c>
      <c r="S50" s="918">
        <f t="shared" si="16"/>
        <v>0</v>
      </c>
      <c r="T50" s="918">
        <f t="shared" si="16"/>
        <v>0</v>
      </c>
      <c r="U50" s="137">
        <f t="shared" si="16"/>
        <v>600</v>
      </c>
      <c r="V50" s="257">
        <f t="shared" si="16"/>
        <v>0</v>
      </c>
      <c r="W50" s="257">
        <f t="shared" si="16"/>
        <v>0</v>
      </c>
      <c r="X50" s="257">
        <f t="shared" si="16"/>
        <v>1373</v>
      </c>
      <c r="Y50" s="257">
        <f t="shared" si="16"/>
        <v>0</v>
      </c>
      <c r="Z50" s="257">
        <f t="shared" si="16"/>
        <v>0</v>
      </c>
    </row>
    <row r="51" spans="1:26" ht="15" customHeight="1" x14ac:dyDescent="0.3">
      <c r="A51" s="184" t="s">
        <v>68</v>
      </c>
      <c r="B51" s="1467" t="s">
        <v>67</v>
      </c>
      <c r="C51" s="1468"/>
      <c r="D51" s="1044">
        <v>215</v>
      </c>
      <c r="E51" s="914">
        <f>+I51+L51+O51+U51+R51+X51</f>
        <v>200</v>
      </c>
      <c r="F51" s="255"/>
      <c r="G51" s="255"/>
      <c r="H51" s="500">
        <f t="shared" si="11"/>
        <v>0.93023255813953487</v>
      </c>
      <c r="I51" s="136">
        <v>150</v>
      </c>
      <c r="J51" s="919"/>
      <c r="K51" s="919"/>
      <c r="L51" s="919">
        <v>25</v>
      </c>
      <c r="M51" s="919"/>
      <c r="N51" s="919"/>
      <c r="O51" s="919"/>
      <c r="P51" s="919"/>
      <c r="Q51" s="919"/>
      <c r="R51" s="919"/>
      <c r="S51" s="919"/>
      <c r="T51" s="919"/>
      <c r="U51" s="136">
        <v>25</v>
      </c>
      <c r="V51" s="255"/>
      <c r="W51" s="255"/>
      <c r="X51" s="1056"/>
      <c r="Y51" s="255"/>
      <c r="Z51" s="255"/>
    </row>
    <row r="52" spans="1:26" ht="15" customHeight="1" x14ac:dyDescent="0.3">
      <c r="A52" s="184" t="s">
        <v>70</v>
      </c>
      <c r="B52" s="1467" t="s">
        <v>69</v>
      </c>
      <c r="C52" s="1468"/>
      <c r="D52" s="1044">
        <v>550</v>
      </c>
      <c r="E52" s="914">
        <f>+I52+L52+O52+U52+R52+X52</f>
        <v>404</v>
      </c>
      <c r="F52" s="255"/>
      <c r="G52" s="255"/>
      <c r="H52" s="500">
        <f t="shared" si="11"/>
        <v>0.7345454545454545</v>
      </c>
      <c r="I52" s="136">
        <v>150</v>
      </c>
      <c r="J52" s="919"/>
      <c r="K52" s="919"/>
      <c r="L52" s="919"/>
      <c r="M52" s="919"/>
      <c r="N52" s="919"/>
      <c r="O52" s="919"/>
      <c r="P52" s="919"/>
      <c r="Q52" s="919"/>
      <c r="R52" s="919"/>
      <c r="S52" s="919"/>
      <c r="T52" s="919"/>
      <c r="U52" s="919"/>
      <c r="V52" s="255"/>
      <c r="W52" s="255"/>
      <c r="X52" s="919">
        <v>254</v>
      </c>
      <c r="Y52" s="255"/>
      <c r="Z52" s="255"/>
    </row>
    <row r="53" spans="1:26" s="258" customFormat="1" ht="30.75" customHeight="1" x14ac:dyDescent="0.3">
      <c r="A53" s="256" t="s">
        <v>71</v>
      </c>
      <c r="B53" s="1465" t="s">
        <v>155</v>
      </c>
      <c r="C53" s="1466"/>
      <c r="D53" s="893">
        <v>765</v>
      </c>
      <c r="E53" s="257">
        <f>+I53+L53+O53+U53+X53</f>
        <v>604</v>
      </c>
      <c r="F53" s="257">
        <f t="shared" ref="F53:Z53" si="17">SUM(F51:F52)</f>
        <v>0</v>
      </c>
      <c r="G53" s="257">
        <f t="shared" si="17"/>
        <v>0</v>
      </c>
      <c r="H53" s="500">
        <f t="shared" si="11"/>
        <v>0.78954248366013069</v>
      </c>
      <c r="I53" s="918">
        <f t="shared" si="17"/>
        <v>300</v>
      </c>
      <c r="J53" s="918">
        <f t="shared" si="17"/>
        <v>0</v>
      </c>
      <c r="K53" s="918">
        <f t="shared" si="17"/>
        <v>0</v>
      </c>
      <c r="L53" s="918">
        <f t="shared" si="17"/>
        <v>25</v>
      </c>
      <c r="M53" s="918">
        <f t="shared" si="17"/>
        <v>0</v>
      </c>
      <c r="N53" s="918">
        <f t="shared" si="17"/>
        <v>0</v>
      </c>
      <c r="O53" s="918">
        <f t="shared" si="17"/>
        <v>0</v>
      </c>
      <c r="P53" s="918">
        <f t="shared" si="17"/>
        <v>0</v>
      </c>
      <c r="Q53" s="918">
        <f t="shared" si="17"/>
        <v>0</v>
      </c>
      <c r="R53" s="918">
        <f t="shared" si="17"/>
        <v>0</v>
      </c>
      <c r="S53" s="918">
        <f t="shared" si="17"/>
        <v>0</v>
      </c>
      <c r="T53" s="918">
        <f t="shared" si="17"/>
        <v>0</v>
      </c>
      <c r="U53" s="918">
        <f t="shared" si="17"/>
        <v>25</v>
      </c>
      <c r="V53" s="257">
        <f t="shared" si="17"/>
        <v>0</v>
      </c>
      <c r="W53" s="257">
        <f t="shared" si="17"/>
        <v>0</v>
      </c>
      <c r="X53" s="257">
        <f t="shared" si="17"/>
        <v>254</v>
      </c>
      <c r="Y53" s="257">
        <f t="shared" si="17"/>
        <v>0</v>
      </c>
      <c r="Z53" s="257">
        <f t="shared" si="17"/>
        <v>0</v>
      </c>
    </row>
    <row r="54" spans="1:26" ht="36.75" customHeight="1" x14ac:dyDescent="0.3">
      <c r="A54" s="184" t="s">
        <v>73</v>
      </c>
      <c r="B54" s="1467" t="s">
        <v>72</v>
      </c>
      <c r="C54" s="1468"/>
      <c r="D54" s="1053">
        <v>3044.98</v>
      </c>
      <c r="E54" s="1054">
        <f>+I54+L54+O54+U54+R54+X54</f>
        <v>4709.5</v>
      </c>
      <c r="F54" s="255"/>
      <c r="G54" s="255"/>
      <c r="H54" s="500">
        <f t="shared" si="11"/>
        <v>1.5466439845253499</v>
      </c>
      <c r="I54" s="920">
        <v>3338</v>
      </c>
      <c r="J54" s="919"/>
      <c r="K54" s="919"/>
      <c r="L54" s="920">
        <v>146</v>
      </c>
      <c r="M54" s="919"/>
      <c r="N54" s="919"/>
      <c r="O54" s="920">
        <v>324</v>
      </c>
      <c r="P54" s="919"/>
      <c r="Q54" s="919"/>
      <c r="R54" s="920">
        <f>R37*0.05</f>
        <v>34.5</v>
      </c>
      <c r="S54" s="919"/>
      <c r="T54" s="919"/>
      <c r="U54" s="920">
        <v>496</v>
      </c>
      <c r="V54" s="255"/>
      <c r="W54" s="255"/>
      <c r="X54" s="920">
        <f>158+213</f>
        <v>371</v>
      </c>
      <c r="Y54" s="255"/>
      <c r="Z54" s="255"/>
    </row>
    <row r="55" spans="1:26" ht="15" customHeight="1" x14ac:dyDescent="0.3">
      <c r="A55" s="184" t="s">
        <v>75</v>
      </c>
      <c r="B55" s="1467" t="s">
        <v>440</v>
      </c>
      <c r="C55" s="1468"/>
      <c r="D55" s="1044">
        <v>473</v>
      </c>
      <c r="E55" s="1054">
        <f t="shared" ref="E55:E58" si="18">+I55+L55+O55+U55+R55+X55</f>
        <v>514</v>
      </c>
      <c r="F55" s="255"/>
      <c r="G55" s="255"/>
      <c r="H55" s="500"/>
      <c r="I55" s="919">
        <v>176</v>
      </c>
      <c r="J55" s="919"/>
      <c r="K55" s="919"/>
      <c r="L55" s="919">
        <v>270</v>
      </c>
      <c r="M55" s="919"/>
      <c r="N55" s="919"/>
      <c r="O55" s="919"/>
      <c r="P55" s="919"/>
      <c r="Q55" s="919"/>
      <c r="R55" s="919">
        <v>68</v>
      </c>
      <c r="S55" s="919"/>
      <c r="T55" s="919"/>
      <c r="U55" s="919"/>
      <c r="V55" s="255"/>
      <c r="W55" s="255"/>
      <c r="X55" s="919"/>
      <c r="Y55" s="255"/>
      <c r="Z55" s="255"/>
    </row>
    <row r="56" spans="1:26" ht="15" customHeight="1" x14ac:dyDescent="0.3">
      <c r="A56" s="184" t="s">
        <v>76</v>
      </c>
      <c r="B56" s="1467" t="s">
        <v>441</v>
      </c>
      <c r="C56" s="1468"/>
      <c r="D56" s="1044">
        <v>0</v>
      </c>
      <c r="E56" s="1054">
        <f t="shared" si="18"/>
        <v>0</v>
      </c>
      <c r="F56" s="255"/>
      <c r="G56" s="255"/>
      <c r="H56" s="500"/>
      <c r="I56" s="919"/>
      <c r="J56" s="919"/>
      <c r="K56" s="919"/>
      <c r="L56" s="919"/>
      <c r="M56" s="919"/>
      <c r="N56" s="919"/>
      <c r="O56" s="919"/>
      <c r="P56" s="919"/>
      <c r="Q56" s="919"/>
      <c r="R56" s="919"/>
      <c r="S56" s="919"/>
      <c r="T56" s="919"/>
      <c r="U56" s="919"/>
      <c r="V56" s="255"/>
      <c r="W56" s="255"/>
      <c r="X56" s="919"/>
      <c r="Y56" s="255"/>
      <c r="Z56" s="255"/>
    </row>
    <row r="57" spans="1:26" ht="15" customHeight="1" x14ac:dyDescent="0.3">
      <c r="A57" s="184" t="s">
        <v>77</v>
      </c>
      <c r="B57" s="1467" t="s">
        <v>442</v>
      </c>
      <c r="C57" s="1468"/>
      <c r="D57" s="1044">
        <v>0</v>
      </c>
      <c r="E57" s="1054">
        <f t="shared" si="18"/>
        <v>0</v>
      </c>
      <c r="F57" s="255"/>
      <c r="G57" s="255"/>
      <c r="H57" s="500"/>
      <c r="I57" s="919"/>
      <c r="J57" s="919"/>
      <c r="K57" s="919"/>
      <c r="L57" s="919"/>
      <c r="M57" s="919"/>
      <c r="N57" s="919"/>
      <c r="O57" s="919"/>
      <c r="P57" s="919"/>
      <c r="Q57" s="919"/>
      <c r="R57" s="919"/>
      <c r="S57" s="919"/>
      <c r="T57" s="919"/>
      <c r="U57" s="919"/>
      <c r="V57" s="255"/>
      <c r="W57" s="255"/>
      <c r="X57" s="919"/>
      <c r="Y57" s="255"/>
      <c r="Z57" s="255"/>
    </row>
    <row r="58" spans="1:26" ht="15" customHeight="1" x14ac:dyDescent="0.3">
      <c r="A58" s="184" t="s">
        <v>79</v>
      </c>
      <c r="B58" s="1467" t="s">
        <v>78</v>
      </c>
      <c r="C58" s="1468"/>
      <c r="D58" s="1044">
        <v>275</v>
      </c>
      <c r="E58" s="1054">
        <f t="shared" si="18"/>
        <v>3681</v>
      </c>
      <c r="F58" s="255"/>
      <c r="G58" s="255"/>
      <c r="H58" s="500">
        <f t="shared" si="11"/>
        <v>13.385454545454545</v>
      </c>
      <c r="I58" s="919">
        <v>250</v>
      </c>
      <c r="J58" s="919"/>
      <c r="K58" s="919"/>
      <c r="L58" s="919"/>
      <c r="M58" s="919"/>
      <c r="N58" s="919"/>
      <c r="O58" s="919"/>
      <c r="P58" s="919"/>
      <c r="Q58" s="919"/>
      <c r="R58" s="919"/>
      <c r="S58" s="919"/>
      <c r="T58" s="919"/>
      <c r="U58" s="919">
        <v>25</v>
      </c>
      <c r="V58" s="255"/>
      <c r="W58" s="255"/>
      <c r="X58" s="919">
        <v>3406</v>
      </c>
      <c r="Y58" s="255"/>
      <c r="Z58" s="255"/>
    </row>
    <row r="59" spans="1:26" ht="28.5" customHeight="1" x14ac:dyDescent="0.3">
      <c r="A59" s="256" t="s">
        <v>80</v>
      </c>
      <c r="B59" s="1465" t="s">
        <v>152</v>
      </c>
      <c r="C59" s="1466"/>
      <c r="D59" s="1069">
        <f>SUM(D54:D58)</f>
        <v>3792.98</v>
      </c>
      <c r="E59" s="1070">
        <f>+I59+L59+O59+U59+R59+X59</f>
        <v>8904.5</v>
      </c>
      <c r="F59" s="257">
        <f t="shared" ref="F59:Z59" si="19">SUM(F54:F58)</f>
        <v>0</v>
      </c>
      <c r="G59" s="257">
        <f t="shared" si="19"/>
        <v>0</v>
      </c>
      <c r="H59" s="500">
        <f t="shared" si="11"/>
        <v>2.3476264045684396</v>
      </c>
      <c r="I59" s="921">
        <f t="shared" si="19"/>
        <v>3764</v>
      </c>
      <c r="J59" s="918">
        <f t="shared" si="19"/>
        <v>0</v>
      </c>
      <c r="K59" s="918">
        <f t="shared" si="19"/>
        <v>0</v>
      </c>
      <c r="L59" s="921">
        <f t="shared" si="19"/>
        <v>416</v>
      </c>
      <c r="M59" s="918">
        <f t="shared" si="19"/>
        <v>0</v>
      </c>
      <c r="N59" s="918">
        <f t="shared" si="19"/>
        <v>0</v>
      </c>
      <c r="O59" s="918">
        <f t="shared" si="19"/>
        <v>324</v>
      </c>
      <c r="P59" s="918">
        <f t="shared" si="19"/>
        <v>0</v>
      </c>
      <c r="Q59" s="918">
        <f t="shared" si="19"/>
        <v>0</v>
      </c>
      <c r="R59" s="921">
        <f t="shared" ref="R59:T59" si="20">SUM(R54:R58)</f>
        <v>102.5</v>
      </c>
      <c r="S59" s="918">
        <f t="shared" si="20"/>
        <v>0</v>
      </c>
      <c r="T59" s="918">
        <f t="shared" si="20"/>
        <v>0</v>
      </c>
      <c r="U59" s="921">
        <f t="shared" si="19"/>
        <v>521</v>
      </c>
      <c r="V59" s="257">
        <f t="shared" si="19"/>
        <v>0</v>
      </c>
      <c r="W59" s="257">
        <f t="shared" si="19"/>
        <v>0</v>
      </c>
      <c r="X59" s="257">
        <f t="shared" si="19"/>
        <v>3777</v>
      </c>
      <c r="Y59" s="257">
        <f t="shared" si="19"/>
        <v>0</v>
      </c>
      <c r="Z59" s="257">
        <f t="shared" si="19"/>
        <v>0</v>
      </c>
    </row>
    <row r="60" spans="1:26" ht="15" customHeight="1" x14ac:dyDescent="0.3">
      <c r="A60" s="256" t="s">
        <v>81</v>
      </c>
      <c r="B60" s="1465" t="s">
        <v>347</v>
      </c>
      <c r="C60" s="1466"/>
      <c r="D60" s="893">
        <v>15716.98</v>
      </c>
      <c r="E60" s="1070">
        <f>+I60+L60+O60+U60+R60+X60</f>
        <v>25917.5</v>
      </c>
      <c r="F60" s="257">
        <f t="shared" ref="F60:Z60" si="21">+F59+F53+F50+F40+F37</f>
        <v>0</v>
      </c>
      <c r="G60" s="257">
        <f t="shared" si="21"/>
        <v>0</v>
      </c>
      <c r="H60" s="500">
        <f t="shared" si="11"/>
        <v>1.6490127238184435</v>
      </c>
      <c r="I60" s="921">
        <f>+I59+I53+I50+I40+I37</f>
        <v>15369</v>
      </c>
      <c r="J60" s="918">
        <f t="shared" si="21"/>
        <v>0</v>
      </c>
      <c r="K60" s="918">
        <f t="shared" si="21"/>
        <v>0</v>
      </c>
      <c r="L60" s="921">
        <f t="shared" si="21"/>
        <v>1014</v>
      </c>
      <c r="M60" s="918">
        <f t="shared" si="21"/>
        <v>0</v>
      </c>
      <c r="N60" s="918">
        <f t="shared" si="21"/>
        <v>0</v>
      </c>
      <c r="O60" s="918">
        <f t="shared" si="21"/>
        <v>1524</v>
      </c>
      <c r="P60" s="918">
        <f t="shared" si="21"/>
        <v>0</v>
      </c>
      <c r="Q60" s="918">
        <f t="shared" si="21"/>
        <v>0</v>
      </c>
      <c r="R60" s="921">
        <f>+R59+R53+R50+R40+R37</f>
        <v>792.5</v>
      </c>
      <c r="S60" s="918">
        <f t="shared" ref="S60:T60" si="22">+S59+S53+S50+S40+S37</f>
        <v>0</v>
      </c>
      <c r="T60" s="918">
        <f t="shared" si="22"/>
        <v>0</v>
      </c>
      <c r="U60" s="921">
        <f t="shared" si="21"/>
        <v>1814</v>
      </c>
      <c r="V60" s="257">
        <f t="shared" si="21"/>
        <v>0</v>
      </c>
      <c r="W60" s="257">
        <f t="shared" si="21"/>
        <v>0</v>
      </c>
      <c r="X60" s="257">
        <f t="shared" si="21"/>
        <v>5404</v>
      </c>
      <c r="Y60" s="257">
        <f t="shared" si="21"/>
        <v>0</v>
      </c>
      <c r="Z60" s="257">
        <f t="shared" si="21"/>
        <v>0</v>
      </c>
    </row>
    <row r="61" spans="1:26" x14ac:dyDescent="0.3">
      <c r="A61" s="185"/>
      <c r="B61" s="1489"/>
      <c r="C61" s="1489"/>
      <c r="D61" s="1049"/>
      <c r="E61" s="187"/>
      <c r="F61" s="187"/>
      <c r="G61" s="188"/>
      <c r="H61" s="503"/>
      <c r="I61" s="922"/>
      <c r="J61" s="923"/>
      <c r="K61" s="924"/>
      <c r="L61" s="922"/>
      <c r="M61" s="923"/>
      <c r="N61" s="924"/>
      <c r="O61" s="922"/>
      <c r="P61" s="923"/>
      <c r="Q61" s="924"/>
      <c r="R61" s="923"/>
      <c r="S61" s="923"/>
      <c r="T61" s="923"/>
      <c r="U61" s="922"/>
      <c r="V61" s="187"/>
      <c r="W61" s="188"/>
      <c r="X61" s="922"/>
      <c r="Y61" s="187"/>
      <c r="Z61" s="188"/>
    </row>
    <row r="62" spans="1:26" ht="24" customHeight="1" x14ac:dyDescent="0.3">
      <c r="A62" s="184" t="s">
        <v>107</v>
      </c>
      <c r="B62" s="1467" t="s">
        <v>164</v>
      </c>
      <c r="C62" s="1468"/>
      <c r="D62" s="1044">
        <v>14353</v>
      </c>
      <c r="E62" s="914">
        <f t="shared" ref="E62:E63" si="23">+I62+L62+O62+U62+R62</f>
        <v>12851</v>
      </c>
      <c r="F62" s="990"/>
      <c r="G62" s="990"/>
      <c r="H62" s="991">
        <f>+E62/D62</f>
        <v>0.89535288789800038</v>
      </c>
      <c r="I62" s="992">
        <v>9566</v>
      </c>
      <c r="J62" s="992"/>
      <c r="K62" s="992"/>
      <c r="L62" s="992"/>
      <c r="M62" s="992"/>
      <c r="N62" s="992"/>
      <c r="O62" s="992"/>
      <c r="P62" s="992"/>
      <c r="Q62" s="992"/>
      <c r="R62" s="992"/>
      <c r="S62" s="992"/>
      <c r="T62" s="992"/>
      <c r="U62" s="992">
        <v>3285</v>
      </c>
      <c r="V62" s="1045"/>
      <c r="W62" s="1045"/>
      <c r="X62" s="992"/>
      <c r="Y62" s="1045"/>
      <c r="Z62" s="1045"/>
    </row>
    <row r="63" spans="1:26" ht="38.25" customHeight="1" x14ac:dyDescent="0.3">
      <c r="A63" s="200" t="s">
        <v>107</v>
      </c>
      <c r="B63" s="190"/>
      <c r="C63" s="201" t="s">
        <v>104</v>
      </c>
      <c r="D63" s="1048">
        <v>14353</v>
      </c>
      <c r="E63" s="914">
        <f t="shared" si="23"/>
        <v>12851</v>
      </c>
      <c r="F63" s="990"/>
      <c r="G63" s="990"/>
      <c r="H63" s="991">
        <f t="shared" ref="H63:H64" si="24">+E63/D63</f>
        <v>0.89535288789800038</v>
      </c>
      <c r="I63" s="1235">
        <v>9566</v>
      </c>
      <c r="J63" s="992"/>
      <c r="K63" s="992"/>
      <c r="L63" s="992"/>
      <c r="M63" s="992"/>
      <c r="N63" s="992"/>
      <c r="O63" s="992"/>
      <c r="P63" s="992"/>
      <c r="Q63" s="992"/>
      <c r="R63" s="992"/>
      <c r="S63" s="992"/>
      <c r="T63" s="992"/>
      <c r="U63" s="1235">
        <v>3285</v>
      </c>
      <c r="V63" s="1045"/>
      <c r="W63" s="1045"/>
      <c r="X63" s="992"/>
      <c r="Y63" s="1045"/>
      <c r="Z63" s="1045"/>
    </row>
    <row r="64" spans="1:26" ht="15" customHeight="1" x14ac:dyDescent="0.3">
      <c r="A64" s="256" t="s">
        <v>108</v>
      </c>
      <c r="B64" s="1465" t="s">
        <v>163</v>
      </c>
      <c r="C64" s="1466"/>
      <c r="D64" s="893">
        <v>14353</v>
      </c>
      <c r="E64" s="916">
        <f>+I64+L64+O64+U64+R64+X64</f>
        <v>12851</v>
      </c>
      <c r="F64" s="257">
        <f>+F62</f>
        <v>0</v>
      </c>
      <c r="G64" s="257">
        <f>+G62</f>
        <v>0</v>
      </c>
      <c r="H64" s="500">
        <f t="shared" si="24"/>
        <v>0.89535288789800038</v>
      </c>
      <c r="I64" s="918">
        <f>+I62</f>
        <v>9566</v>
      </c>
      <c r="J64" s="918">
        <f t="shared" ref="J64:Z64" si="25">+J62</f>
        <v>0</v>
      </c>
      <c r="K64" s="918">
        <f t="shared" si="25"/>
        <v>0</v>
      </c>
      <c r="L64" s="918">
        <f t="shared" si="25"/>
        <v>0</v>
      </c>
      <c r="M64" s="918">
        <f t="shared" si="25"/>
        <v>0</v>
      </c>
      <c r="N64" s="918">
        <f t="shared" si="25"/>
        <v>0</v>
      </c>
      <c r="O64" s="918">
        <f t="shared" si="25"/>
        <v>0</v>
      </c>
      <c r="P64" s="918">
        <f t="shared" si="25"/>
        <v>0</v>
      </c>
      <c r="Q64" s="918">
        <f t="shared" si="25"/>
        <v>0</v>
      </c>
      <c r="R64" s="918">
        <f t="shared" si="25"/>
        <v>0</v>
      </c>
      <c r="S64" s="918">
        <f t="shared" si="25"/>
        <v>0</v>
      </c>
      <c r="T64" s="918">
        <f t="shared" si="25"/>
        <v>0</v>
      </c>
      <c r="U64" s="918">
        <f t="shared" si="25"/>
        <v>3285</v>
      </c>
      <c r="V64" s="918">
        <f t="shared" si="25"/>
        <v>0</v>
      </c>
      <c r="W64" s="918">
        <f t="shared" si="25"/>
        <v>0</v>
      </c>
      <c r="X64" s="918">
        <f t="shared" si="25"/>
        <v>0</v>
      </c>
      <c r="Y64" s="918">
        <f t="shared" si="25"/>
        <v>0</v>
      </c>
      <c r="Z64" s="918">
        <f t="shared" si="25"/>
        <v>0</v>
      </c>
    </row>
    <row r="65" spans="1:26" ht="27.75" customHeight="1" x14ac:dyDescent="0.3">
      <c r="A65" s="202"/>
      <c r="B65" s="203"/>
      <c r="C65" s="203"/>
      <c r="D65" s="1042"/>
      <c r="E65" s="204"/>
      <c r="F65" s="204"/>
      <c r="G65" s="204"/>
      <c r="H65" s="507"/>
      <c r="I65" s="912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912"/>
      <c r="V65" s="204"/>
      <c r="W65" s="204"/>
      <c r="X65" s="912"/>
      <c r="Y65" s="204"/>
      <c r="Z65" s="204"/>
    </row>
    <row r="66" spans="1:26" ht="21.75" customHeight="1" x14ac:dyDescent="0.3">
      <c r="A66" s="205"/>
      <c r="B66" s="206"/>
      <c r="C66" s="206"/>
      <c r="D66" s="1041"/>
      <c r="E66" s="199"/>
      <c r="F66" s="199"/>
      <c r="G66" s="199"/>
      <c r="H66" s="506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</row>
    <row r="67" spans="1:26" ht="27.75" customHeight="1" x14ac:dyDescent="0.3">
      <c r="A67" s="184" t="s">
        <v>110</v>
      </c>
      <c r="B67" s="1467" t="s">
        <v>109</v>
      </c>
      <c r="C67" s="1468"/>
      <c r="D67" s="989">
        <v>0</v>
      </c>
      <c r="E67" s="914">
        <f t="shared" ref="E67:E81" si="26">+I67+L67+O67+U67+R67</f>
        <v>0</v>
      </c>
      <c r="F67" s="255"/>
      <c r="G67" s="255"/>
      <c r="H67" s="500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</row>
    <row r="68" spans="1:26" ht="15" customHeight="1" x14ac:dyDescent="0.3">
      <c r="A68" s="184" t="s">
        <v>111</v>
      </c>
      <c r="B68" s="1467" t="s">
        <v>443</v>
      </c>
      <c r="C68" s="1468"/>
      <c r="D68" s="989">
        <v>0</v>
      </c>
      <c r="E68" s="914">
        <f t="shared" si="26"/>
        <v>0</v>
      </c>
      <c r="F68" s="255"/>
      <c r="G68" s="255"/>
      <c r="H68" s="500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</row>
    <row r="69" spans="1:26" ht="25.5" customHeight="1" x14ac:dyDescent="0.3">
      <c r="A69" s="189" t="s">
        <v>111</v>
      </c>
      <c r="B69" s="190"/>
      <c r="C69" s="201" t="s">
        <v>112</v>
      </c>
      <c r="D69" s="993">
        <v>0</v>
      </c>
      <c r="E69" s="914">
        <f t="shared" si="26"/>
        <v>0</v>
      </c>
      <c r="F69" s="255"/>
      <c r="G69" s="255"/>
      <c r="H69" s="500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</row>
    <row r="70" spans="1:26" ht="30.75" customHeight="1" x14ac:dyDescent="0.3">
      <c r="A70" s="184" t="s">
        <v>114</v>
      </c>
      <c r="B70" s="1467" t="s">
        <v>113</v>
      </c>
      <c r="C70" s="1468"/>
      <c r="D70" s="989">
        <v>0</v>
      </c>
      <c r="E70" s="914">
        <f t="shared" si="26"/>
        <v>0</v>
      </c>
      <c r="F70" s="255"/>
      <c r="G70" s="255"/>
      <c r="H70" s="500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</row>
    <row r="71" spans="1:26" ht="28.5" customHeight="1" x14ac:dyDescent="0.3">
      <c r="A71" s="184" t="s">
        <v>116</v>
      </c>
      <c r="B71" s="1467" t="s">
        <v>115</v>
      </c>
      <c r="C71" s="1468"/>
      <c r="D71" s="989">
        <v>0</v>
      </c>
      <c r="E71" s="914">
        <f t="shared" si="26"/>
        <v>0</v>
      </c>
      <c r="F71" s="255"/>
      <c r="G71" s="255"/>
      <c r="H71" s="500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</row>
    <row r="72" spans="1:26" ht="15" customHeight="1" x14ac:dyDescent="0.3">
      <c r="A72" s="184" t="s">
        <v>118</v>
      </c>
      <c r="B72" s="1467" t="s">
        <v>117</v>
      </c>
      <c r="C72" s="1468"/>
      <c r="D72" s="989">
        <v>0</v>
      </c>
      <c r="E72" s="914">
        <f t="shared" si="26"/>
        <v>0</v>
      </c>
      <c r="F72" s="255"/>
      <c r="G72" s="255"/>
      <c r="H72" s="500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</row>
    <row r="73" spans="1:26" ht="27.75" customHeight="1" x14ac:dyDescent="0.3">
      <c r="A73" s="184" t="s">
        <v>120</v>
      </c>
      <c r="B73" s="1467" t="s">
        <v>119</v>
      </c>
      <c r="C73" s="1468"/>
      <c r="D73" s="989">
        <v>0</v>
      </c>
      <c r="E73" s="914">
        <f t="shared" si="26"/>
        <v>0</v>
      </c>
      <c r="F73" s="255"/>
      <c r="G73" s="255"/>
      <c r="H73" s="500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</row>
    <row r="74" spans="1:26" ht="36.75" customHeight="1" x14ac:dyDescent="0.3">
      <c r="A74" s="184" t="s">
        <v>122</v>
      </c>
      <c r="B74" s="1467" t="s">
        <v>121</v>
      </c>
      <c r="C74" s="1468"/>
      <c r="D74" s="989">
        <v>0</v>
      </c>
      <c r="E74" s="914">
        <f t="shared" si="26"/>
        <v>0</v>
      </c>
      <c r="F74" s="255"/>
      <c r="G74" s="255"/>
      <c r="H74" s="500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</row>
    <row r="75" spans="1:26" ht="15" customHeight="1" x14ac:dyDescent="0.3">
      <c r="A75" s="256" t="s">
        <v>123</v>
      </c>
      <c r="B75" s="1465" t="s">
        <v>161</v>
      </c>
      <c r="C75" s="1466"/>
      <c r="D75" s="1038">
        <v>0</v>
      </c>
      <c r="E75" s="914">
        <f t="shared" si="26"/>
        <v>0</v>
      </c>
      <c r="F75" s="257">
        <f t="shared" ref="F75:W75" si="27">SUM(F67:F74)</f>
        <v>0</v>
      </c>
      <c r="G75" s="257">
        <f t="shared" si="27"/>
        <v>0</v>
      </c>
      <c r="H75" s="500"/>
      <c r="I75" s="257">
        <f t="shared" si="27"/>
        <v>0</v>
      </c>
      <c r="J75" s="257">
        <f t="shared" si="27"/>
        <v>0</v>
      </c>
      <c r="K75" s="257">
        <f t="shared" si="27"/>
        <v>0</v>
      </c>
      <c r="L75" s="257">
        <f t="shared" si="27"/>
        <v>0</v>
      </c>
      <c r="M75" s="257">
        <f t="shared" si="27"/>
        <v>0</v>
      </c>
      <c r="N75" s="257">
        <f t="shared" si="27"/>
        <v>0</v>
      </c>
      <c r="O75" s="257">
        <f t="shared" si="27"/>
        <v>0</v>
      </c>
      <c r="P75" s="257">
        <f t="shared" si="27"/>
        <v>0</v>
      </c>
      <c r="Q75" s="257">
        <f t="shared" si="27"/>
        <v>0</v>
      </c>
      <c r="R75" s="257">
        <f t="shared" ref="R75:T75" si="28">SUM(R67:R74)</f>
        <v>0</v>
      </c>
      <c r="S75" s="257">
        <f t="shared" si="28"/>
        <v>0</v>
      </c>
      <c r="T75" s="257">
        <f t="shared" si="28"/>
        <v>0</v>
      </c>
      <c r="U75" s="257">
        <f t="shared" si="27"/>
        <v>0</v>
      </c>
      <c r="V75" s="257">
        <f t="shared" si="27"/>
        <v>0</v>
      </c>
      <c r="W75" s="257">
        <f t="shared" si="27"/>
        <v>0</v>
      </c>
      <c r="X75" s="257"/>
      <c r="Y75" s="257"/>
      <c r="Z75" s="257"/>
    </row>
    <row r="76" spans="1:26" s="797" customFormat="1" x14ac:dyDescent="0.3">
      <c r="A76" s="185"/>
      <c r="B76" s="186"/>
      <c r="C76" s="186"/>
      <c r="D76" s="1039"/>
      <c r="E76" s="914">
        <f t="shared" si="26"/>
        <v>0</v>
      </c>
      <c r="F76" s="187"/>
      <c r="G76" s="187"/>
      <c r="H76" s="503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</row>
    <row r="77" spans="1:26" ht="15" hidden="1" customHeight="1" x14ac:dyDescent="0.3">
      <c r="A77" s="184" t="s">
        <v>125</v>
      </c>
      <c r="B77" s="1467" t="s">
        <v>124</v>
      </c>
      <c r="C77" s="1468"/>
      <c r="D77" s="989">
        <v>0</v>
      </c>
      <c r="E77" s="914">
        <f t="shared" si="26"/>
        <v>0</v>
      </c>
      <c r="F77" s="255"/>
      <c r="G77" s="255"/>
      <c r="H77" s="500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</row>
    <row r="78" spans="1:26" ht="15" hidden="1" customHeight="1" x14ac:dyDescent="0.3">
      <c r="A78" s="184" t="s">
        <v>127</v>
      </c>
      <c r="B78" s="1467" t="s">
        <v>126</v>
      </c>
      <c r="C78" s="1468"/>
      <c r="D78" s="989">
        <v>0</v>
      </c>
      <c r="E78" s="914">
        <f t="shared" si="26"/>
        <v>0</v>
      </c>
      <c r="F78" s="255"/>
      <c r="G78" s="255"/>
      <c r="H78" s="500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</row>
    <row r="79" spans="1:26" ht="15" hidden="1" customHeight="1" x14ac:dyDescent="0.3">
      <c r="A79" s="184" t="s">
        <v>129</v>
      </c>
      <c r="B79" s="1467" t="s">
        <v>444</v>
      </c>
      <c r="C79" s="1468"/>
      <c r="D79" s="989">
        <v>0</v>
      </c>
      <c r="E79" s="914">
        <f t="shared" si="26"/>
        <v>0</v>
      </c>
      <c r="F79" s="255"/>
      <c r="G79" s="255"/>
      <c r="H79" s="500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</row>
    <row r="80" spans="1:26" ht="23.25" hidden="1" customHeight="1" x14ac:dyDescent="0.3">
      <c r="A80" s="184" t="s">
        <v>131</v>
      </c>
      <c r="B80" s="1467" t="s">
        <v>130</v>
      </c>
      <c r="C80" s="1468"/>
      <c r="D80" s="989">
        <v>0</v>
      </c>
      <c r="E80" s="914">
        <f t="shared" si="26"/>
        <v>0</v>
      </c>
      <c r="F80" s="255"/>
      <c r="G80" s="255"/>
      <c r="H80" s="500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</row>
    <row r="81" spans="1:26" ht="15" customHeight="1" x14ac:dyDescent="0.3">
      <c r="A81" s="256" t="s">
        <v>132</v>
      </c>
      <c r="B81" s="1465" t="s">
        <v>317</v>
      </c>
      <c r="C81" s="1466"/>
      <c r="D81" s="1038">
        <v>0</v>
      </c>
      <c r="E81" s="914">
        <f t="shared" si="26"/>
        <v>0</v>
      </c>
      <c r="F81" s="257">
        <f t="shared" ref="F81:W81" si="29">SUM(F77:F80)</f>
        <v>0</v>
      </c>
      <c r="G81" s="257">
        <f t="shared" si="29"/>
        <v>0</v>
      </c>
      <c r="H81" s="504"/>
      <c r="I81" s="257">
        <f t="shared" si="29"/>
        <v>0</v>
      </c>
      <c r="J81" s="257">
        <f t="shared" si="29"/>
        <v>0</v>
      </c>
      <c r="K81" s="257">
        <f t="shared" si="29"/>
        <v>0</v>
      </c>
      <c r="L81" s="257">
        <f t="shared" si="29"/>
        <v>0</v>
      </c>
      <c r="M81" s="257">
        <f t="shared" si="29"/>
        <v>0</v>
      </c>
      <c r="N81" s="257">
        <f t="shared" si="29"/>
        <v>0</v>
      </c>
      <c r="O81" s="257">
        <f t="shared" si="29"/>
        <v>0</v>
      </c>
      <c r="P81" s="257">
        <f t="shared" si="29"/>
        <v>0</v>
      </c>
      <c r="Q81" s="257">
        <f t="shared" si="29"/>
        <v>0</v>
      </c>
      <c r="R81" s="257">
        <f t="shared" si="29"/>
        <v>0</v>
      </c>
      <c r="S81" s="257">
        <f t="shared" si="29"/>
        <v>0</v>
      </c>
      <c r="T81" s="257">
        <f t="shared" si="29"/>
        <v>0</v>
      </c>
      <c r="U81" s="257">
        <f t="shared" si="29"/>
        <v>0</v>
      </c>
      <c r="V81" s="257">
        <f t="shared" si="29"/>
        <v>0</v>
      </c>
      <c r="W81" s="257">
        <f t="shared" si="29"/>
        <v>0</v>
      </c>
      <c r="X81" s="257"/>
      <c r="Y81" s="257"/>
      <c r="Z81" s="257"/>
    </row>
    <row r="82" spans="1:26" s="797" customFormat="1" x14ac:dyDescent="0.3">
      <c r="A82" s="185"/>
      <c r="B82" s="186"/>
      <c r="C82" s="186"/>
      <c r="D82" s="1039"/>
      <c r="E82" s="187"/>
      <c r="F82" s="187"/>
      <c r="G82" s="187"/>
      <c r="H82" s="503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</row>
    <row r="83" spans="1:26" ht="15" customHeight="1" x14ac:dyDescent="0.3">
      <c r="A83" s="256" t="s">
        <v>134</v>
      </c>
      <c r="B83" s="1465" t="s">
        <v>158</v>
      </c>
      <c r="C83" s="1466"/>
      <c r="D83" s="1038"/>
      <c r="E83" s="255"/>
      <c r="F83" s="255"/>
      <c r="G83" s="255"/>
      <c r="H83" s="500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</row>
    <row r="84" spans="1:26" s="797" customFormat="1" ht="15" thickBot="1" x14ac:dyDescent="0.35">
      <c r="A84" s="185"/>
      <c r="B84" s="186"/>
      <c r="C84" s="186"/>
      <c r="D84" s="1039"/>
      <c r="E84" s="187"/>
      <c r="F84" s="187"/>
      <c r="G84" s="187"/>
      <c r="H84" s="503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</row>
    <row r="85" spans="1:26" ht="15.75" customHeight="1" thickBot="1" x14ac:dyDescent="0.35">
      <c r="A85" s="207" t="s">
        <v>135</v>
      </c>
      <c r="B85" s="1487" t="s">
        <v>445</v>
      </c>
      <c r="C85" s="1488"/>
      <c r="D85" s="1043">
        <v>58746.98</v>
      </c>
      <c r="E85" s="913">
        <f>+E83+E81+E75+E64+E60+E26+E24</f>
        <v>76663.5</v>
      </c>
      <c r="F85" s="208">
        <f>+F83+F81+F75+F64+F60+F26+F24</f>
        <v>0</v>
      </c>
      <c r="G85" s="208">
        <f>+G83+G81+G75+G64+G60+G26+G24</f>
        <v>0</v>
      </c>
      <c r="H85" s="502">
        <f>+E85/D85</f>
        <v>1.3049777197057619</v>
      </c>
      <c r="I85" s="913">
        <f t="shared" ref="I85:Z85" si="30">+I83+I81+I75+I64+I60+I26+I24</f>
        <v>42162</v>
      </c>
      <c r="J85" s="208">
        <f t="shared" si="30"/>
        <v>0</v>
      </c>
      <c r="K85" s="208">
        <f t="shared" si="30"/>
        <v>0</v>
      </c>
      <c r="L85" s="913">
        <f t="shared" si="30"/>
        <v>8115</v>
      </c>
      <c r="M85" s="208">
        <f t="shared" si="30"/>
        <v>0</v>
      </c>
      <c r="N85" s="208">
        <f t="shared" si="30"/>
        <v>0</v>
      </c>
      <c r="O85" s="913">
        <f t="shared" si="30"/>
        <v>4476</v>
      </c>
      <c r="P85" s="208">
        <f t="shared" si="30"/>
        <v>0</v>
      </c>
      <c r="Q85" s="208">
        <f t="shared" si="30"/>
        <v>0</v>
      </c>
      <c r="R85" s="913">
        <f t="shared" si="30"/>
        <v>792.5</v>
      </c>
      <c r="S85" s="208">
        <f t="shared" si="30"/>
        <v>0</v>
      </c>
      <c r="T85" s="208">
        <f t="shared" si="30"/>
        <v>0</v>
      </c>
      <c r="U85" s="913">
        <f t="shared" si="30"/>
        <v>8020</v>
      </c>
      <c r="V85" s="208">
        <f t="shared" si="30"/>
        <v>0</v>
      </c>
      <c r="W85" s="208">
        <f t="shared" si="30"/>
        <v>0</v>
      </c>
      <c r="X85" s="913">
        <f t="shared" si="30"/>
        <v>13098</v>
      </c>
      <c r="Y85" s="208">
        <f t="shared" si="30"/>
        <v>0</v>
      </c>
      <c r="Z85" s="208">
        <f t="shared" si="30"/>
        <v>0</v>
      </c>
    </row>
    <row r="87" spans="1:26" x14ac:dyDescent="0.3">
      <c r="D87" s="1057"/>
      <c r="E87" s="1058"/>
    </row>
  </sheetData>
  <mergeCells count="81">
    <mergeCell ref="X2:Z2"/>
    <mergeCell ref="X3:Z3"/>
    <mergeCell ref="B42:C42"/>
    <mergeCell ref="B5:C5"/>
    <mergeCell ref="B17:C17"/>
    <mergeCell ref="B18:C18"/>
    <mergeCell ref="B19:C19"/>
    <mergeCell ref="B12:C12"/>
    <mergeCell ref="B13:C13"/>
    <mergeCell ref="B10:C10"/>
    <mergeCell ref="B11:C11"/>
    <mergeCell ref="B9:C9"/>
    <mergeCell ref="B21:C21"/>
    <mergeCell ref="B23:C23"/>
    <mergeCell ref="L3:N3"/>
    <mergeCell ref="O3:Q3"/>
    <mergeCell ref="B43:C43"/>
    <mergeCell ref="B44:C44"/>
    <mergeCell ref="B48:C48"/>
    <mergeCell ref="B49:C49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41:C41"/>
    <mergeCell ref="B45:C45"/>
    <mergeCell ref="B51:C51"/>
    <mergeCell ref="B85:C85"/>
    <mergeCell ref="B58:C58"/>
    <mergeCell ref="B59:C59"/>
    <mergeCell ref="B75:C75"/>
    <mergeCell ref="B68:C68"/>
    <mergeCell ref="B60:C60"/>
    <mergeCell ref="B61:C61"/>
    <mergeCell ref="B83:C83"/>
    <mergeCell ref="B78:C78"/>
    <mergeCell ref="B79:C79"/>
    <mergeCell ref="B81:C81"/>
    <mergeCell ref="B72:C72"/>
    <mergeCell ref="B80:C80"/>
    <mergeCell ref="B53:C53"/>
    <mergeCell ref="B54:C54"/>
    <mergeCell ref="B52:C52"/>
    <mergeCell ref="B57:C57"/>
    <mergeCell ref="B50:C50"/>
    <mergeCell ref="B64:C64"/>
    <mergeCell ref="B67:C67"/>
    <mergeCell ref="B55:C55"/>
    <mergeCell ref="B56:C56"/>
    <mergeCell ref="B77:C77"/>
    <mergeCell ref="B70:C70"/>
    <mergeCell ref="B74:C74"/>
    <mergeCell ref="B73:C73"/>
    <mergeCell ref="B71:C71"/>
    <mergeCell ref="B62:C62"/>
    <mergeCell ref="U3:W3"/>
    <mergeCell ref="A2:A4"/>
    <mergeCell ref="E2:G3"/>
    <mergeCell ref="B2:C4"/>
    <mergeCell ref="I2:K2"/>
    <mergeCell ref="L2:N2"/>
    <mergeCell ref="H2:H4"/>
    <mergeCell ref="D2:D4"/>
    <mergeCell ref="I3:K3"/>
    <mergeCell ref="U2:W2"/>
    <mergeCell ref="R2:T2"/>
    <mergeCell ref="R3:T3"/>
    <mergeCell ref="O2:Q2"/>
    <mergeCell ref="B40:C40"/>
    <mergeCell ref="B20:C20"/>
    <mergeCell ref="B16:C16"/>
    <mergeCell ref="B14:C14"/>
    <mergeCell ref="B15:C15"/>
    <mergeCell ref="B24:C2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Roman,Félkövér"&amp;12Martonvásár Város Önkormányzatának kiadásai 2019.
Brunszvik-Beehtoven Kulturális Központ&amp;R&amp;"Times New Roman,Félkövér"&amp;12 6.c melléklet</oddHeader>
  </headerFooter>
  <rowBreaks count="2" manualBreakCount="2">
    <brk id="31" max="16383" man="1"/>
    <brk id="65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zoomScaleNormal="100" workbookViewId="0">
      <selection activeCell="D58" sqref="D58"/>
    </sheetView>
  </sheetViews>
  <sheetFormatPr defaultColWidth="9.109375" defaultRowHeight="13.2" x14ac:dyDescent="0.3"/>
  <cols>
    <col min="1" max="1" width="6.88671875" style="170" customWidth="1"/>
    <col min="2" max="2" width="50.109375" style="170" customWidth="1"/>
    <col min="3" max="3" width="15.6640625" style="170" customWidth="1"/>
    <col min="4" max="5" width="9.5546875" style="172" bestFit="1" customWidth="1"/>
    <col min="6" max="16384" width="9.109375" style="170"/>
  </cols>
  <sheetData>
    <row r="1" spans="1:6" ht="14.25" customHeight="1" thickBot="1" x14ac:dyDescent="0.3">
      <c r="B1" s="171"/>
      <c r="D1" s="1490" t="s">
        <v>395</v>
      </c>
      <c r="E1" s="1490"/>
      <c r="F1" s="77"/>
    </row>
    <row r="2" spans="1:6" s="171" customFormat="1" ht="53.4" thickBot="1" x14ac:dyDescent="0.35">
      <c r="A2" s="803" t="s">
        <v>352</v>
      </c>
      <c r="B2" s="804" t="s">
        <v>353</v>
      </c>
      <c r="C2" s="804" t="s">
        <v>883</v>
      </c>
      <c r="D2" s="804" t="s">
        <v>305</v>
      </c>
      <c r="E2" s="804" t="s">
        <v>306</v>
      </c>
    </row>
    <row r="3" spans="1:6" ht="12.75" customHeight="1" x14ac:dyDescent="0.3">
      <c r="A3" s="786">
        <v>1</v>
      </c>
      <c r="B3" s="801"/>
      <c r="C3" s="802"/>
      <c r="D3" s="802"/>
      <c r="E3" s="802"/>
    </row>
    <row r="4" spans="1:6" s="173" customFormat="1" ht="12.75" customHeight="1" x14ac:dyDescent="0.3">
      <c r="A4" s="760">
        <v>2</v>
      </c>
      <c r="B4" s="168" t="s">
        <v>428</v>
      </c>
      <c r="C4" s="169"/>
      <c r="D4" s="169"/>
      <c r="E4" s="169"/>
    </row>
    <row r="5" spans="1:6" s="173" customFormat="1" ht="12.75" customHeight="1" x14ac:dyDescent="0.3">
      <c r="A5" s="760">
        <v>3</v>
      </c>
      <c r="B5" s="168"/>
      <c r="C5" s="169"/>
      <c r="D5" s="169"/>
      <c r="E5" s="169"/>
    </row>
    <row r="6" spans="1:6" s="173" customFormat="1" ht="12.75" customHeight="1" x14ac:dyDescent="0.3">
      <c r="A6" s="760">
        <v>4</v>
      </c>
      <c r="B6" s="123" t="s">
        <v>791</v>
      </c>
      <c r="C6" s="122">
        <v>341608</v>
      </c>
      <c r="D6" s="169"/>
      <c r="E6" s="169"/>
    </row>
    <row r="7" spans="1:6" s="173" customFormat="1" ht="12.75" customHeight="1" x14ac:dyDescent="0.3">
      <c r="A7" s="760">
        <v>5</v>
      </c>
      <c r="B7" s="123" t="s">
        <v>792</v>
      </c>
      <c r="C7" s="122">
        <v>109753</v>
      </c>
      <c r="D7" s="169"/>
      <c r="E7" s="169"/>
    </row>
    <row r="8" spans="1:6" s="173" customFormat="1" ht="12.75" customHeight="1" x14ac:dyDescent="0.3">
      <c r="A8" s="760">
        <v>6</v>
      </c>
      <c r="B8" s="123" t="s">
        <v>834</v>
      </c>
      <c r="C8" s="122">
        <v>6429</v>
      </c>
      <c r="D8" s="169"/>
      <c r="E8" s="169"/>
    </row>
    <row r="9" spans="1:6" s="173" customFormat="1" ht="12.75" customHeight="1" x14ac:dyDescent="0.3">
      <c r="A9" s="760">
        <v>7</v>
      </c>
      <c r="B9" s="123" t="s">
        <v>835</v>
      </c>
      <c r="C9" s="122">
        <v>34345</v>
      </c>
      <c r="D9" s="169"/>
      <c r="E9" s="169"/>
    </row>
    <row r="10" spans="1:6" s="173" customFormat="1" ht="12.75" customHeight="1" x14ac:dyDescent="0.3">
      <c r="A10" s="760">
        <v>8</v>
      </c>
      <c r="B10" s="123" t="s">
        <v>836</v>
      </c>
      <c r="C10" s="122">
        <v>29398</v>
      </c>
      <c r="D10" s="169"/>
      <c r="E10" s="169"/>
    </row>
    <row r="11" spans="1:6" s="173" customFormat="1" ht="12.75" customHeight="1" x14ac:dyDescent="0.3">
      <c r="A11" s="760">
        <v>9</v>
      </c>
      <c r="B11" s="123" t="s">
        <v>837</v>
      </c>
      <c r="C11" s="122">
        <v>130082</v>
      </c>
      <c r="D11" s="169"/>
      <c r="E11" s="169"/>
    </row>
    <row r="12" spans="1:6" ht="12.75" customHeight="1" x14ac:dyDescent="0.3">
      <c r="A12" s="760">
        <v>10</v>
      </c>
      <c r="B12" s="121" t="s">
        <v>874</v>
      </c>
      <c r="C12" s="122">
        <v>57401</v>
      </c>
      <c r="D12" s="126"/>
      <c r="E12" s="126"/>
    </row>
    <row r="13" spans="1:6" ht="12.75" customHeight="1" x14ac:dyDescent="0.3">
      <c r="A13" s="760">
        <v>11</v>
      </c>
      <c r="B13" s="121" t="s">
        <v>884</v>
      </c>
      <c r="C13" s="122">
        <v>408</v>
      </c>
      <c r="D13" s="126"/>
      <c r="E13" s="126"/>
    </row>
    <row r="14" spans="1:6" ht="12.75" customHeight="1" x14ac:dyDescent="0.3">
      <c r="A14" s="760"/>
      <c r="B14" s="121"/>
      <c r="C14" s="122"/>
      <c r="D14" s="126"/>
      <c r="E14" s="126"/>
    </row>
    <row r="15" spans="1:6" s="173" customFormat="1" ht="12.75" customHeight="1" x14ac:dyDescent="0.3">
      <c r="A15" s="760">
        <v>12</v>
      </c>
      <c r="B15" s="174" t="s">
        <v>354</v>
      </c>
      <c r="C15" s="1018">
        <f>SUM(C6:C13)</f>
        <v>709424</v>
      </c>
      <c r="D15" s="169"/>
      <c r="E15" s="169"/>
    </row>
    <row r="16" spans="1:6" s="173" customFormat="1" ht="12.75" customHeight="1" x14ac:dyDescent="0.3">
      <c r="A16" s="760">
        <v>13</v>
      </c>
      <c r="B16" s="791"/>
      <c r="C16" s="169"/>
      <c r="D16" s="169"/>
      <c r="E16" s="169"/>
    </row>
    <row r="17" spans="1:5" ht="12.75" customHeight="1" x14ac:dyDescent="0.3">
      <c r="A17" s="760">
        <v>13</v>
      </c>
      <c r="B17" s="128" t="s">
        <v>427</v>
      </c>
      <c r="C17" s="169">
        <f>+C15+C4</f>
        <v>709424</v>
      </c>
      <c r="D17" s="127"/>
      <c r="E17" s="127"/>
    </row>
    <row r="18" spans="1:5" ht="12.75" customHeight="1" x14ac:dyDescent="0.3">
      <c r="A18" s="760">
        <v>14</v>
      </c>
      <c r="B18" s="128"/>
      <c r="C18" s="122"/>
      <c r="D18" s="127"/>
      <c r="E18" s="127"/>
    </row>
    <row r="19" spans="1:5" ht="12.75" customHeight="1" x14ac:dyDescent="0.3">
      <c r="A19" s="760">
        <v>15</v>
      </c>
      <c r="B19" s="168" t="s">
        <v>358</v>
      </c>
      <c r="C19" s="122"/>
      <c r="D19" s="127"/>
      <c r="E19" s="127"/>
    </row>
    <row r="20" spans="1:5" ht="12.75" customHeight="1" x14ac:dyDescent="0.3">
      <c r="A20" s="760"/>
      <c r="B20" s="123" t="s">
        <v>885</v>
      </c>
      <c r="C20" s="122">
        <v>1944</v>
      </c>
      <c r="D20" s="127"/>
      <c r="E20" s="127"/>
    </row>
    <row r="21" spans="1:5" ht="12.75" customHeight="1" x14ac:dyDescent="0.3">
      <c r="A21" s="760">
        <v>16</v>
      </c>
      <c r="B21" s="175"/>
      <c r="C21" s="125"/>
      <c r="D21" s="126"/>
      <c r="E21" s="126"/>
    </row>
    <row r="22" spans="1:5" ht="12.75" customHeight="1" thickBot="1" x14ac:dyDescent="0.35">
      <c r="A22" s="785">
        <v>17</v>
      </c>
      <c r="B22" s="798" t="s">
        <v>359</v>
      </c>
      <c r="C22" s="1160">
        <f>SUM(C20:C21)</f>
        <v>1944</v>
      </c>
      <c r="D22" s="1090"/>
      <c r="E22" s="1090"/>
    </row>
    <row r="23" spans="1:5" ht="12.75" customHeight="1" thickBot="1" x14ac:dyDescent="0.35">
      <c r="A23" s="787">
        <v>18</v>
      </c>
      <c r="B23" s="1091"/>
      <c r="C23" s="1092"/>
      <c r="D23" s="1093"/>
      <c r="E23" s="1094"/>
    </row>
    <row r="24" spans="1:5" ht="25.5" customHeight="1" x14ac:dyDescent="0.3">
      <c r="A24" s="806">
        <v>19</v>
      </c>
      <c r="B24" s="807" t="s">
        <v>721</v>
      </c>
      <c r="C24" s="808"/>
      <c r="D24" s="809"/>
      <c r="E24" s="809"/>
    </row>
    <row r="25" spans="1:5" ht="12" customHeight="1" x14ac:dyDescent="0.3">
      <c r="A25" s="760">
        <v>20</v>
      </c>
      <c r="B25" s="168"/>
      <c r="C25" s="122"/>
      <c r="D25" s="127"/>
      <c r="E25" s="127"/>
    </row>
    <row r="26" spans="1:5" ht="12" customHeight="1" x14ac:dyDescent="0.3">
      <c r="A26" s="760">
        <v>21</v>
      </c>
      <c r="B26" s="168" t="s">
        <v>722</v>
      </c>
      <c r="C26" s="1018">
        <f>SUM(C27:C29)</f>
        <v>0</v>
      </c>
      <c r="D26" s="127"/>
      <c r="E26" s="127"/>
    </row>
    <row r="27" spans="1:5" ht="12" customHeight="1" x14ac:dyDescent="0.3">
      <c r="A27" s="760">
        <v>22</v>
      </c>
      <c r="B27" s="124" t="s">
        <v>723</v>
      </c>
      <c r="C27" s="122"/>
      <c r="D27" s="127"/>
      <c r="E27" s="127"/>
    </row>
    <row r="28" spans="1:5" ht="12" hidden="1" customHeight="1" x14ac:dyDescent="0.3">
      <c r="A28" s="760">
        <v>23</v>
      </c>
      <c r="B28" s="124" t="s">
        <v>724</v>
      </c>
      <c r="C28" s="122"/>
      <c r="D28" s="127"/>
      <c r="E28" s="127"/>
    </row>
    <row r="29" spans="1:5" ht="12" hidden="1" customHeight="1" x14ac:dyDescent="0.3">
      <c r="A29" s="760">
        <v>24</v>
      </c>
      <c r="B29" s="124" t="s">
        <v>725</v>
      </c>
      <c r="C29" s="122"/>
      <c r="D29" s="127"/>
      <c r="E29" s="127"/>
    </row>
    <row r="30" spans="1:5" ht="12" customHeight="1" x14ac:dyDescent="0.3">
      <c r="A30" s="760">
        <v>25</v>
      </c>
      <c r="B30" s="128"/>
      <c r="C30" s="122"/>
      <c r="D30" s="127"/>
      <c r="E30" s="127"/>
    </row>
    <row r="31" spans="1:5" ht="12" customHeight="1" x14ac:dyDescent="0.3">
      <c r="A31" s="760">
        <v>26</v>
      </c>
      <c r="B31" s="168" t="s">
        <v>726</v>
      </c>
      <c r="C31" s="1018">
        <f>SUM(C32:C34)</f>
        <v>151276</v>
      </c>
      <c r="D31" s="127"/>
      <c r="E31" s="127"/>
    </row>
    <row r="32" spans="1:5" ht="12.75" customHeight="1" x14ac:dyDescent="0.3">
      <c r="A32" s="760">
        <v>27</v>
      </c>
      <c r="B32" s="124" t="s">
        <v>723</v>
      </c>
      <c r="C32" s="122">
        <v>151276</v>
      </c>
      <c r="D32" s="127"/>
      <c r="E32" s="127"/>
    </row>
    <row r="33" spans="1:5" ht="12.75" hidden="1" customHeight="1" x14ac:dyDescent="0.3">
      <c r="A33" s="760">
        <v>28</v>
      </c>
      <c r="B33" s="124" t="s">
        <v>724</v>
      </c>
      <c r="C33" s="122"/>
      <c r="D33" s="127"/>
      <c r="E33" s="127"/>
    </row>
    <row r="34" spans="1:5" ht="12.75" hidden="1" customHeight="1" x14ac:dyDescent="0.3">
      <c r="A34" s="760">
        <v>29</v>
      </c>
      <c r="B34" s="124" t="s">
        <v>725</v>
      </c>
      <c r="C34" s="125"/>
      <c r="D34" s="126"/>
      <c r="E34" s="126"/>
    </row>
    <row r="35" spans="1:5" ht="12.75" customHeight="1" x14ac:dyDescent="0.3">
      <c r="A35" s="760">
        <v>30</v>
      </c>
      <c r="B35" s="123"/>
      <c r="C35" s="125"/>
      <c r="D35" s="126"/>
      <c r="E35" s="126"/>
    </row>
    <row r="36" spans="1:5" ht="12.75" customHeight="1" x14ac:dyDescent="0.3">
      <c r="A36" s="760">
        <v>31</v>
      </c>
      <c r="B36" s="168" t="s">
        <v>737</v>
      </c>
      <c r="C36" s="1019">
        <f>SUM(C37:C40)</f>
        <v>113872</v>
      </c>
      <c r="D36" s="126"/>
      <c r="E36" s="126"/>
    </row>
    <row r="37" spans="1:5" ht="12.75" hidden="1" customHeight="1" x14ac:dyDescent="0.3">
      <c r="A37" s="760">
        <v>32</v>
      </c>
      <c r="B37" s="124" t="s">
        <v>727</v>
      </c>
      <c r="C37" s="125"/>
      <c r="D37" s="126"/>
      <c r="E37" s="126"/>
    </row>
    <row r="38" spans="1:5" ht="12.75" customHeight="1" x14ac:dyDescent="0.3">
      <c r="A38" s="760">
        <v>33</v>
      </c>
      <c r="B38" s="124" t="s">
        <v>723</v>
      </c>
      <c r="C38" s="125">
        <v>113872</v>
      </c>
      <c r="D38" s="126"/>
      <c r="E38" s="126"/>
    </row>
    <row r="39" spans="1:5" ht="12.75" hidden="1" customHeight="1" x14ac:dyDescent="0.3">
      <c r="A39" s="760">
        <v>34</v>
      </c>
      <c r="B39" s="124" t="s">
        <v>724</v>
      </c>
      <c r="C39" s="125"/>
      <c r="D39" s="126"/>
      <c r="E39" s="126"/>
    </row>
    <row r="40" spans="1:5" ht="12.75" hidden="1" customHeight="1" x14ac:dyDescent="0.3">
      <c r="A40" s="760">
        <v>35</v>
      </c>
      <c r="B40" s="124" t="s">
        <v>725</v>
      </c>
      <c r="C40" s="125"/>
      <c r="D40" s="126"/>
      <c r="E40" s="126"/>
    </row>
    <row r="41" spans="1:5" ht="12.75" customHeight="1" x14ac:dyDescent="0.3">
      <c r="A41" s="760">
        <v>36</v>
      </c>
      <c r="B41" s="128"/>
      <c r="C41" s="125"/>
      <c r="D41" s="126"/>
      <c r="E41" s="126"/>
    </row>
    <row r="42" spans="1:5" ht="12.75" customHeight="1" x14ac:dyDescent="0.3">
      <c r="A42" s="760">
        <v>37</v>
      </c>
      <c r="B42" s="168" t="s">
        <v>738</v>
      </c>
      <c r="C42" s="1019">
        <f>SUM(C43:C45)</f>
        <v>4135</v>
      </c>
      <c r="D42" s="126"/>
      <c r="E42" s="126"/>
    </row>
    <row r="43" spans="1:5" ht="12.75" customHeight="1" x14ac:dyDescent="0.3">
      <c r="A43" s="760">
        <v>38</v>
      </c>
      <c r="B43" s="124" t="s">
        <v>723</v>
      </c>
      <c r="C43" s="125">
        <v>4135</v>
      </c>
      <c r="D43" s="126"/>
      <c r="E43" s="126"/>
    </row>
    <row r="44" spans="1:5" ht="12.75" hidden="1" customHeight="1" x14ac:dyDescent="0.3">
      <c r="A44" s="760">
        <v>39</v>
      </c>
      <c r="B44" s="124" t="s">
        <v>724</v>
      </c>
      <c r="C44" s="125"/>
      <c r="D44" s="126"/>
      <c r="E44" s="126"/>
    </row>
    <row r="45" spans="1:5" ht="12.75" hidden="1" customHeight="1" x14ac:dyDescent="0.3">
      <c r="A45" s="760">
        <v>40</v>
      </c>
      <c r="B45" s="124" t="s">
        <v>725</v>
      </c>
      <c r="C45" s="125"/>
      <c r="D45" s="126"/>
      <c r="E45" s="126"/>
    </row>
    <row r="46" spans="1:5" ht="12.75" customHeight="1" x14ac:dyDescent="0.3">
      <c r="A46" s="760">
        <v>41</v>
      </c>
      <c r="B46" s="788"/>
      <c r="C46" s="125"/>
      <c r="D46" s="126"/>
      <c r="E46" s="126"/>
    </row>
    <row r="47" spans="1:5" ht="25.5" customHeight="1" thickBot="1" x14ac:dyDescent="0.35">
      <c r="A47" s="785">
        <v>42</v>
      </c>
      <c r="B47" s="798" t="s">
        <v>733</v>
      </c>
      <c r="C47" s="1090">
        <f>+C42+C36+C31+C26</f>
        <v>269283</v>
      </c>
      <c r="D47" s="805"/>
      <c r="E47" s="805"/>
    </row>
    <row r="48" spans="1:5" ht="12.75" customHeight="1" thickBot="1" x14ac:dyDescent="0.35">
      <c r="A48" s="787">
        <v>43</v>
      </c>
      <c r="B48" s="1099"/>
      <c r="C48" s="1100"/>
      <c r="D48" s="1101"/>
      <c r="E48" s="1102"/>
    </row>
    <row r="49" spans="1:5" ht="32.25" customHeight="1" x14ac:dyDescent="0.3">
      <c r="A49" s="1098">
        <v>44</v>
      </c>
      <c r="B49" s="807" t="s">
        <v>838</v>
      </c>
      <c r="C49" s="802"/>
      <c r="D49" s="1021"/>
      <c r="E49" s="1021"/>
    </row>
    <row r="50" spans="1:5" ht="12.75" customHeight="1" x14ac:dyDescent="0.3">
      <c r="A50" s="1097">
        <v>45</v>
      </c>
      <c r="B50" s="123" t="s">
        <v>723</v>
      </c>
      <c r="C50" s="125">
        <v>380000</v>
      </c>
      <c r="D50" s="126"/>
      <c r="E50" s="126"/>
    </row>
    <row r="51" spans="1:5" ht="12.75" hidden="1" customHeight="1" x14ac:dyDescent="0.3">
      <c r="A51" s="1097">
        <v>46</v>
      </c>
      <c r="B51" s="123" t="s">
        <v>725</v>
      </c>
      <c r="C51" s="125"/>
      <c r="D51" s="126"/>
      <c r="E51" s="126"/>
    </row>
    <row r="52" spans="1:5" ht="12.75" customHeight="1" x14ac:dyDescent="0.3">
      <c r="A52" s="1097">
        <v>47</v>
      </c>
      <c r="B52" s="123"/>
      <c r="C52" s="125"/>
      <c r="D52" s="126"/>
      <c r="E52" s="126"/>
    </row>
    <row r="53" spans="1:5" s="173" customFormat="1" ht="27.75" customHeight="1" x14ac:dyDescent="0.3">
      <c r="A53" s="1107">
        <v>48</v>
      </c>
      <c r="B53" s="798" t="s">
        <v>839</v>
      </c>
      <c r="C53" s="1108">
        <f>+C51+C50</f>
        <v>380000</v>
      </c>
      <c r="D53" s="1109"/>
      <c r="E53" s="1109"/>
    </row>
    <row r="54" spans="1:5" ht="12.75" customHeight="1" thickBot="1" x14ac:dyDescent="0.35">
      <c r="A54" s="1103">
        <v>49</v>
      </c>
      <c r="B54" s="1104"/>
      <c r="C54" s="1105"/>
      <c r="D54" s="1106"/>
      <c r="E54" s="1106"/>
    </row>
    <row r="55" spans="1:5" ht="12.75" customHeight="1" thickBot="1" x14ac:dyDescent="0.35">
      <c r="A55" s="787">
        <v>50</v>
      </c>
      <c r="B55" s="1099"/>
      <c r="C55" s="1100"/>
      <c r="D55" s="1101"/>
      <c r="E55" s="1102"/>
    </row>
    <row r="56" spans="1:5" ht="12.75" customHeight="1" x14ac:dyDescent="0.3">
      <c r="A56" s="786">
        <v>51</v>
      </c>
      <c r="B56" s="1095" t="s">
        <v>355</v>
      </c>
      <c r="C56" s="1096">
        <f>SUM(C57:C60)</f>
        <v>12000</v>
      </c>
      <c r="D56" s="802"/>
      <c r="E56" s="802"/>
    </row>
    <row r="57" spans="1:5" ht="12.75" customHeight="1" x14ac:dyDescent="0.3">
      <c r="A57" s="760">
        <v>52</v>
      </c>
      <c r="B57" s="124" t="s">
        <v>929</v>
      </c>
      <c r="C57" s="125">
        <v>12000</v>
      </c>
      <c r="D57" s="125"/>
      <c r="E57" s="125"/>
    </row>
    <row r="58" spans="1:5" ht="12.75" customHeight="1" x14ac:dyDescent="0.3">
      <c r="A58" s="760">
        <v>53</v>
      </c>
      <c r="B58" s="124"/>
      <c r="C58" s="125"/>
      <c r="D58" s="125"/>
      <c r="E58" s="125"/>
    </row>
    <row r="59" spans="1:5" ht="12.75" customHeight="1" x14ac:dyDescent="0.3">
      <c r="A59" s="760">
        <v>54</v>
      </c>
      <c r="B59" s="124"/>
      <c r="D59" s="125"/>
      <c r="E59" s="125"/>
    </row>
    <row r="60" spans="1:5" ht="12.75" customHeight="1" x14ac:dyDescent="0.3">
      <c r="A60" s="760">
        <v>55</v>
      </c>
      <c r="B60" s="124"/>
      <c r="C60" s="125"/>
      <c r="D60" s="125"/>
      <c r="E60" s="125"/>
    </row>
    <row r="61" spans="1:5" ht="12.75" customHeight="1" x14ac:dyDescent="0.3">
      <c r="A61" s="760">
        <v>56</v>
      </c>
      <c r="B61" s="174" t="s">
        <v>356</v>
      </c>
      <c r="C61" s="122"/>
      <c r="D61" s="127"/>
      <c r="E61" s="127"/>
    </row>
    <row r="62" spans="1:5" ht="12.75" customHeight="1" x14ac:dyDescent="0.3">
      <c r="A62" s="760">
        <v>57</v>
      </c>
      <c r="B62" s="124"/>
      <c r="C62" s="125"/>
      <c r="D62" s="126"/>
      <c r="E62" s="126"/>
    </row>
    <row r="63" spans="1:5" s="173" customFormat="1" ht="12.75" customHeight="1" thickBot="1" x14ac:dyDescent="0.35">
      <c r="A63" s="810">
        <v>58</v>
      </c>
      <c r="B63" s="811" t="s">
        <v>357</v>
      </c>
      <c r="C63" s="812">
        <f>+C61+C56</f>
        <v>12000</v>
      </c>
      <c r="D63" s="812">
        <f>+D61+D56</f>
        <v>0</v>
      </c>
      <c r="E63" s="812">
        <f>+E61+E56</f>
        <v>0</v>
      </c>
    </row>
    <row r="64" spans="1:5" s="173" customFormat="1" ht="12.75" customHeight="1" thickBot="1" x14ac:dyDescent="0.35">
      <c r="A64" s="814">
        <v>59</v>
      </c>
      <c r="B64" s="789"/>
      <c r="C64" s="790"/>
      <c r="D64" s="790"/>
      <c r="E64" s="790"/>
    </row>
    <row r="65" spans="1:5" ht="12.75" customHeight="1" x14ac:dyDescent="0.3">
      <c r="A65" s="806">
        <v>60</v>
      </c>
      <c r="B65" s="816" t="s">
        <v>620</v>
      </c>
      <c r="C65" s="808"/>
      <c r="D65" s="809"/>
      <c r="E65" s="809"/>
    </row>
    <row r="66" spans="1:5" ht="12.75" customHeight="1" x14ac:dyDescent="0.3">
      <c r="A66" s="760">
        <v>61</v>
      </c>
      <c r="B66" s="1024" t="s">
        <v>789</v>
      </c>
      <c r="C66" s="125"/>
      <c r="D66" s="126"/>
      <c r="E66" s="126"/>
    </row>
    <row r="67" spans="1:5" ht="12.75" customHeight="1" x14ac:dyDescent="0.3">
      <c r="A67" s="760">
        <v>62</v>
      </c>
      <c r="B67" s="1024" t="s">
        <v>790</v>
      </c>
      <c r="C67" s="125"/>
      <c r="D67" s="126"/>
      <c r="E67" s="126"/>
    </row>
    <row r="68" spans="1:5" ht="12.75" customHeight="1" x14ac:dyDescent="0.3">
      <c r="A68" s="760">
        <v>63</v>
      </c>
      <c r="B68" s="1024" t="s">
        <v>797</v>
      </c>
      <c r="C68" s="125"/>
      <c r="D68" s="126"/>
      <c r="E68" s="126"/>
    </row>
    <row r="69" spans="1:5" ht="12.75" customHeight="1" x14ac:dyDescent="0.3">
      <c r="A69" s="760">
        <v>64</v>
      </c>
      <c r="B69" s="1025"/>
      <c r="C69" s="125"/>
      <c r="D69" s="126"/>
      <c r="E69" s="126"/>
    </row>
    <row r="70" spans="1:5" s="173" customFormat="1" ht="12.75" customHeight="1" thickBot="1" x14ac:dyDescent="0.35">
      <c r="A70" s="810">
        <v>65</v>
      </c>
      <c r="B70" s="811" t="s">
        <v>360</v>
      </c>
      <c r="C70" s="812">
        <f>SUM(C66:C69)</f>
        <v>0</v>
      </c>
      <c r="D70" s="812">
        <f>SUM(D66:D69)</f>
        <v>0</v>
      </c>
      <c r="E70" s="812">
        <f>SUM(E66:E69)</f>
        <v>0</v>
      </c>
    </row>
    <row r="71" spans="1:5" s="173" customFormat="1" ht="13.5" customHeight="1" thickBot="1" x14ac:dyDescent="0.35">
      <c r="A71" s="787">
        <v>66</v>
      </c>
      <c r="B71" s="799" t="s">
        <v>361</v>
      </c>
      <c r="C71" s="800">
        <f>+C70++C53+C63+C47+C17+C22</f>
        <v>1372651</v>
      </c>
      <c r="D71" s="800"/>
      <c r="E71" s="800"/>
    </row>
    <row r="72" spans="1:5" ht="13.5" customHeight="1" x14ac:dyDescent="0.3">
      <c r="B72" s="129"/>
      <c r="C72" s="176"/>
      <c r="D72" s="177"/>
      <c r="E72" s="177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D58" sqref="D58"/>
    </sheetView>
  </sheetViews>
  <sheetFormatPr defaultColWidth="53.109375" defaultRowHeight="14.4" x14ac:dyDescent="0.3"/>
  <cols>
    <col min="1" max="1" width="5.5546875" style="110" customWidth="1"/>
    <col min="2" max="2" width="53.109375" style="111" customWidth="1"/>
    <col min="3" max="3" width="16.6640625" style="110" customWidth="1"/>
    <col min="4" max="4" width="13.44140625" style="110" customWidth="1"/>
    <col min="5" max="5" width="13.33203125" style="110" customWidth="1"/>
    <col min="6" max="16384" width="53.109375" style="110"/>
  </cols>
  <sheetData>
    <row r="1" spans="1:5" ht="12.75" customHeight="1" x14ac:dyDescent="0.3"/>
    <row r="2" spans="1:5" ht="12.75" customHeight="1" thickBot="1" x14ac:dyDescent="0.3">
      <c r="D2" s="1491" t="s">
        <v>395</v>
      </c>
      <c r="E2" s="1491"/>
    </row>
    <row r="3" spans="1:5" s="112" customFormat="1" ht="40.200000000000003" thickBot="1" x14ac:dyDescent="0.35">
      <c r="A3" s="819" t="s">
        <v>742</v>
      </c>
      <c r="B3" s="820" t="s">
        <v>728</v>
      </c>
      <c r="C3" s="820" t="s">
        <v>883</v>
      </c>
      <c r="D3" s="820" t="s">
        <v>305</v>
      </c>
      <c r="E3" s="820" t="s">
        <v>306</v>
      </c>
    </row>
    <row r="4" spans="1:5" s="113" customFormat="1" ht="12.75" customHeight="1" x14ac:dyDescent="0.3">
      <c r="A4" s="806">
        <v>1</v>
      </c>
      <c r="B4" s="821"/>
      <c r="C4" s="815"/>
      <c r="D4" s="815"/>
      <c r="E4" s="815"/>
    </row>
    <row r="5" spans="1:5" s="113" customFormat="1" ht="12.75" customHeight="1" x14ac:dyDescent="0.3">
      <c r="A5" s="760">
        <v>2</v>
      </c>
      <c r="B5" s="817" t="s">
        <v>729</v>
      </c>
      <c r="C5" s="169"/>
      <c r="D5" s="169"/>
      <c r="E5" s="169"/>
    </row>
    <row r="6" spans="1:5" s="113" customFormat="1" ht="12.75" customHeight="1" x14ac:dyDescent="0.3">
      <c r="A6" s="760"/>
      <c r="B6" s="123" t="s">
        <v>835</v>
      </c>
      <c r="C6" s="122">
        <v>16772</v>
      </c>
      <c r="D6" s="169"/>
      <c r="E6" s="169"/>
    </row>
    <row r="7" spans="1:5" s="113" customFormat="1" ht="12.75" customHeight="1" x14ac:dyDescent="0.3">
      <c r="A7" s="760"/>
      <c r="B7" s="123" t="s">
        <v>836</v>
      </c>
      <c r="C7" s="122">
        <v>17869</v>
      </c>
      <c r="D7" s="169"/>
      <c r="E7" s="169"/>
    </row>
    <row r="8" spans="1:5" ht="13.5" customHeight="1" x14ac:dyDescent="0.3">
      <c r="A8" s="760">
        <v>3</v>
      </c>
      <c r="B8" s="818"/>
      <c r="C8" s="122"/>
      <c r="D8" s="126"/>
      <c r="E8" s="126"/>
    </row>
    <row r="9" spans="1:5" ht="12.75" customHeight="1" x14ac:dyDescent="0.3">
      <c r="A9" s="760">
        <v>4</v>
      </c>
      <c r="B9" s="818" t="s">
        <v>354</v>
      </c>
      <c r="C9" s="169">
        <f>SUM(C6:C8)</f>
        <v>34641</v>
      </c>
      <c r="D9" s="169"/>
      <c r="E9" s="169"/>
    </row>
    <row r="10" spans="1:5" ht="12.75" customHeight="1" x14ac:dyDescent="0.3">
      <c r="A10" s="760">
        <v>5</v>
      </c>
      <c r="B10" s="791"/>
      <c r="C10" s="169"/>
      <c r="D10" s="169"/>
      <c r="E10" s="169"/>
    </row>
    <row r="11" spans="1:5" ht="12.75" customHeight="1" thickBot="1" x14ac:dyDescent="0.35">
      <c r="A11" s="810">
        <v>6</v>
      </c>
      <c r="B11" s="811" t="s">
        <v>362</v>
      </c>
      <c r="C11" s="812">
        <f>SUM(C9)</f>
        <v>34641</v>
      </c>
      <c r="D11" s="813"/>
      <c r="E11" s="813"/>
    </row>
    <row r="12" spans="1:5" ht="12.75" customHeight="1" x14ac:dyDescent="0.3">
      <c r="A12" s="806">
        <v>7</v>
      </c>
      <c r="B12" s="816"/>
      <c r="C12" s="808"/>
      <c r="D12" s="809"/>
      <c r="E12" s="809"/>
    </row>
    <row r="13" spans="1:5" ht="12.75" customHeight="1" x14ac:dyDescent="0.3">
      <c r="A13" s="760">
        <v>8</v>
      </c>
      <c r="B13" s="817" t="s">
        <v>358</v>
      </c>
      <c r="C13" s="122"/>
      <c r="D13" s="127"/>
      <c r="E13" s="127"/>
    </row>
    <row r="14" spans="1:5" ht="12.75" customHeight="1" x14ac:dyDescent="0.3">
      <c r="A14" s="760"/>
      <c r="B14" s="123" t="s">
        <v>886</v>
      </c>
      <c r="C14" s="122">
        <v>17068</v>
      </c>
      <c r="D14" s="127"/>
      <c r="E14" s="127"/>
    </row>
    <row r="15" spans="1:5" ht="12.75" customHeight="1" x14ac:dyDescent="0.3">
      <c r="A15" s="760">
        <v>9</v>
      </c>
      <c r="B15" s="175"/>
      <c r="C15" s="125"/>
      <c r="D15" s="126"/>
      <c r="E15" s="126"/>
    </row>
    <row r="16" spans="1:5" ht="12.75" customHeight="1" thickBot="1" x14ac:dyDescent="0.35">
      <c r="A16" s="810">
        <v>10</v>
      </c>
      <c r="B16" s="811" t="s">
        <v>359</v>
      </c>
      <c r="C16" s="812">
        <f>SUM(C14:C15)</f>
        <v>17068</v>
      </c>
      <c r="D16" s="812"/>
      <c r="E16" s="812"/>
    </row>
    <row r="17" spans="1:5" ht="12.75" customHeight="1" thickBot="1" x14ac:dyDescent="0.35">
      <c r="A17" s="814">
        <v>11</v>
      </c>
      <c r="B17" s="789"/>
      <c r="C17" s="784"/>
      <c r="D17" s="790"/>
      <c r="E17" s="790"/>
    </row>
    <row r="18" spans="1:5" s="170" customFormat="1" ht="25.5" customHeight="1" x14ac:dyDescent="0.3">
      <c r="A18" s="806">
        <v>12</v>
      </c>
      <c r="B18" s="816" t="s">
        <v>732</v>
      </c>
      <c r="C18" s="808"/>
      <c r="D18" s="809"/>
      <c r="E18" s="809"/>
    </row>
    <row r="19" spans="1:5" ht="12.75" customHeight="1" x14ac:dyDescent="0.3">
      <c r="A19" s="760">
        <v>13</v>
      </c>
      <c r="B19" s="128"/>
      <c r="C19" s="122"/>
      <c r="D19" s="127"/>
      <c r="E19" s="127"/>
    </row>
    <row r="20" spans="1:5" ht="12.75" customHeight="1" x14ac:dyDescent="0.3">
      <c r="A20" s="760">
        <v>14</v>
      </c>
      <c r="B20" s="128" t="s">
        <v>726</v>
      </c>
      <c r="C20" s="122"/>
      <c r="D20" s="127"/>
      <c r="E20" s="127"/>
    </row>
    <row r="21" spans="1:5" ht="12.75" customHeight="1" x14ac:dyDescent="0.3">
      <c r="A21" s="760">
        <v>15</v>
      </c>
      <c r="B21" s="123" t="s">
        <v>730</v>
      </c>
      <c r="C21" s="122"/>
      <c r="D21" s="127"/>
      <c r="E21" s="127"/>
    </row>
    <row r="22" spans="1:5" ht="12.75" customHeight="1" x14ac:dyDescent="0.3">
      <c r="A22" s="760">
        <v>16</v>
      </c>
      <c r="B22" s="123" t="s">
        <v>739</v>
      </c>
      <c r="C22" s="122"/>
      <c r="D22" s="127"/>
      <c r="E22" s="127"/>
    </row>
    <row r="23" spans="1:5" s="170" customFormat="1" ht="25.5" customHeight="1" thickBot="1" x14ac:dyDescent="0.35">
      <c r="A23" s="810">
        <v>17</v>
      </c>
      <c r="B23" s="811" t="s">
        <v>736</v>
      </c>
      <c r="C23" s="812">
        <f>SUM(C21:C22)</f>
        <v>0</v>
      </c>
      <c r="D23" s="813"/>
      <c r="E23" s="813"/>
    </row>
    <row r="24" spans="1:5" s="114" customFormat="1" ht="12.75" customHeight="1" x14ac:dyDescent="0.3">
      <c r="A24" s="806">
        <v>18</v>
      </c>
      <c r="B24" s="824"/>
      <c r="C24" s="815"/>
      <c r="D24" s="825"/>
      <c r="E24" s="825"/>
    </row>
    <row r="25" spans="1:5" s="114" customFormat="1" ht="12.75" customHeight="1" x14ac:dyDescent="0.3">
      <c r="A25" s="786">
        <v>19</v>
      </c>
      <c r="B25" s="1020" t="s">
        <v>793</v>
      </c>
      <c r="C25" s="802"/>
      <c r="D25" s="1021"/>
      <c r="E25" s="1021"/>
    </row>
    <row r="26" spans="1:5" s="114" customFormat="1" ht="12.75" customHeight="1" x14ac:dyDescent="0.3">
      <c r="A26" s="760">
        <v>20</v>
      </c>
      <c r="B26" s="174" t="s">
        <v>363</v>
      </c>
      <c r="C26" s="1019">
        <f>SUM(C25)</f>
        <v>0</v>
      </c>
      <c r="D26" s="125"/>
      <c r="E26" s="125"/>
    </row>
    <row r="27" spans="1:5" x14ac:dyDescent="0.3">
      <c r="A27" s="760">
        <v>21</v>
      </c>
      <c r="B27" s="124"/>
      <c r="C27" s="125"/>
      <c r="D27" s="126"/>
      <c r="E27" s="126"/>
    </row>
    <row r="28" spans="1:5" x14ac:dyDescent="0.3">
      <c r="A28" s="760">
        <v>22</v>
      </c>
      <c r="B28" s="818" t="s">
        <v>731</v>
      </c>
      <c r="C28" s="122"/>
      <c r="D28" s="127"/>
      <c r="E28" s="127"/>
    </row>
    <row r="29" spans="1:5" x14ac:dyDescent="0.3">
      <c r="A29" s="760">
        <v>23</v>
      </c>
      <c r="B29" s="124"/>
      <c r="C29" s="125"/>
      <c r="D29" s="126"/>
      <c r="E29" s="126"/>
    </row>
    <row r="30" spans="1:5" ht="12.75" customHeight="1" thickBot="1" x14ac:dyDescent="0.35">
      <c r="A30" s="810">
        <v>24</v>
      </c>
      <c r="B30" s="811" t="s">
        <v>364</v>
      </c>
      <c r="C30" s="812">
        <f>+C26+C28</f>
        <v>0</v>
      </c>
      <c r="D30" s="812"/>
      <c r="E30" s="812"/>
    </row>
    <row r="31" spans="1:5" x14ac:dyDescent="0.3">
      <c r="A31" s="786">
        <v>25</v>
      </c>
      <c r="B31" s="822"/>
      <c r="C31" s="822"/>
      <c r="D31" s="823"/>
      <c r="E31" s="823"/>
    </row>
    <row r="32" spans="1:5" x14ac:dyDescent="0.3">
      <c r="A32" s="760">
        <v>26</v>
      </c>
      <c r="B32" s="128" t="s">
        <v>734</v>
      </c>
      <c r="C32" s="122"/>
      <c r="D32" s="127"/>
      <c r="E32" s="127"/>
    </row>
    <row r="33" spans="1:5" x14ac:dyDescent="0.3">
      <c r="A33" s="760">
        <v>27</v>
      </c>
      <c r="B33" s="124"/>
      <c r="C33" s="125"/>
      <c r="D33" s="126"/>
      <c r="E33" s="126"/>
    </row>
    <row r="34" spans="1:5" x14ac:dyDescent="0.3">
      <c r="A34" s="760">
        <v>28</v>
      </c>
      <c r="B34" s="128" t="s">
        <v>365</v>
      </c>
      <c r="C34" s="169">
        <f t="shared" ref="C34" si="0">SUM(C33:C33)</f>
        <v>0</v>
      </c>
      <c r="D34" s="169"/>
      <c r="E34" s="169"/>
    </row>
    <row r="35" spans="1:5" ht="15" thickBot="1" x14ac:dyDescent="0.35">
      <c r="A35" s="810">
        <v>29</v>
      </c>
      <c r="B35" s="532" t="s">
        <v>735</v>
      </c>
      <c r="C35" s="533">
        <f>SUM(C11+C16)</f>
        <v>51709</v>
      </c>
      <c r="D35" s="533"/>
      <c r="E35" s="533"/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58" sqref="D58"/>
    </sheetView>
  </sheetViews>
  <sheetFormatPr defaultColWidth="9.109375" defaultRowHeight="13.8" x14ac:dyDescent="0.25"/>
  <cols>
    <col min="1" max="1" width="7.88671875" style="1007" bestFit="1" customWidth="1"/>
    <col min="2" max="2" width="29.5546875" style="1007" customWidth="1"/>
    <col min="3" max="3" width="13" style="1007" customWidth="1"/>
    <col min="4" max="4" width="13.5546875" style="1007" customWidth="1"/>
    <col min="5" max="5" width="13.6640625" style="1007" customWidth="1"/>
    <col min="6" max="16384" width="9.109375" style="1007"/>
  </cols>
  <sheetData>
    <row r="1" spans="1:5" ht="14.4" thickBot="1" x14ac:dyDescent="0.3"/>
    <row r="2" spans="1:5" ht="15" customHeight="1" x14ac:dyDescent="0.25">
      <c r="A2" s="1492" t="s">
        <v>366</v>
      </c>
      <c r="B2" s="1494" t="s">
        <v>283</v>
      </c>
      <c r="C2" s="1496" t="s">
        <v>750</v>
      </c>
      <c r="D2" s="1498" t="s">
        <v>816</v>
      </c>
      <c r="E2" s="1498" t="s">
        <v>815</v>
      </c>
    </row>
    <row r="3" spans="1:5" x14ac:dyDescent="0.25">
      <c r="A3" s="1493"/>
      <c r="B3" s="1495"/>
      <c r="C3" s="1497"/>
      <c r="D3" s="1499"/>
      <c r="E3" s="1499"/>
    </row>
    <row r="4" spans="1:5" x14ac:dyDescent="0.25">
      <c r="A4" s="1493"/>
      <c r="B4" s="1495"/>
      <c r="C4" s="1497"/>
      <c r="D4" s="1499"/>
      <c r="E4" s="1499"/>
    </row>
    <row r="5" spans="1:5" x14ac:dyDescent="0.25">
      <c r="A5" s="1493"/>
      <c r="B5" s="1495"/>
      <c r="C5" s="1497"/>
      <c r="D5" s="1499"/>
      <c r="E5" s="1499"/>
    </row>
    <row r="6" spans="1:5" x14ac:dyDescent="0.25">
      <c r="A6" s="1008" t="s">
        <v>307</v>
      </c>
      <c r="B6" s="1009" t="s">
        <v>314</v>
      </c>
      <c r="C6" s="1026" t="s">
        <v>308</v>
      </c>
      <c r="D6" s="1031" t="s">
        <v>309</v>
      </c>
      <c r="E6" s="1031" t="s">
        <v>310</v>
      </c>
    </row>
    <row r="7" spans="1:5" x14ac:dyDescent="0.25">
      <c r="A7" s="1010">
        <v>1</v>
      </c>
      <c r="B7" s="137" t="s">
        <v>264</v>
      </c>
      <c r="C7" s="1027">
        <v>1</v>
      </c>
      <c r="D7" s="1032">
        <v>1</v>
      </c>
      <c r="E7" s="1032"/>
    </row>
    <row r="8" spans="1:5" x14ac:dyDescent="0.25">
      <c r="A8" s="1010">
        <v>2</v>
      </c>
      <c r="B8" s="137" t="s">
        <v>367</v>
      </c>
      <c r="C8" s="1027"/>
      <c r="D8" s="1032"/>
      <c r="E8" s="1032"/>
    </row>
    <row r="9" spans="1:5" x14ac:dyDescent="0.25">
      <c r="A9" s="1010">
        <v>3</v>
      </c>
      <c r="B9" s="1011" t="s">
        <v>293</v>
      </c>
      <c r="C9" s="1028">
        <v>35</v>
      </c>
      <c r="D9" s="1033">
        <v>35.5</v>
      </c>
      <c r="E9" s="1033"/>
    </row>
    <row r="10" spans="1:5" x14ac:dyDescent="0.25">
      <c r="A10" s="1010">
        <v>4</v>
      </c>
      <c r="B10" s="1011" t="s">
        <v>368</v>
      </c>
      <c r="C10" s="1028">
        <v>8</v>
      </c>
      <c r="D10" s="1033">
        <v>8</v>
      </c>
      <c r="E10" s="1033"/>
    </row>
    <row r="11" spans="1:5" x14ac:dyDescent="0.25">
      <c r="A11" s="1010">
        <v>5</v>
      </c>
      <c r="B11" s="137" t="s">
        <v>369</v>
      </c>
      <c r="C11" s="1029">
        <v>43</v>
      </c>
      <c r="D11" s="1034">
        <f t="shared" ref="D11" si="0">SUM(D9:D10)</f>
        <v>43.5</v>
      </c>
      <c r="E11" s="1034">
        <f t="shared" ref="E11" si="1">SUM(E9:E10)</f>
        <v>0</v>
      </c>
    </row>
    <row r="12" spans="1:5" x14ac:dyDescent="0.25">
      <c r="A12" s="1010">
        <v>6</v>
      </c>
      <c r="B12" s="137" t="s">
        <v>391</v>
      </c>
      <c r="C12" s="1017" t="s">
        <v>705</v>
      </c>
      <c r="D12" s="1035" t="s">
        <v>705</v>
      </c>
      <c r="E12" s="1035" t="s">
        <v>705</v>
      </c>
    </row>
    <row r="13" spans="1:5" x14ac:dyDescent="0.25">
      <c r="A13" s="1010"/>
      <c r="B13" s="137" t="s">
        <v>653</v>
      </c>
      <c r="C13" s="1027"/>
      <c r="D13" s="1032"/>
      <c r="E13" s="1032"/>
    </row>
    <row r="14" spans="1:5" x14ac:dyDescent="0.25">
      <c r="A14" s="1010">
        <v>7</v>
      </c>
      <c r="B14" s="137" t="s">
        <v>370</v>
      </c>
      <c r="C14" s="1027">
        <v>3</v>
      </c>
      <c r="D14" s="1032">
        <v>3</v>
      </c>
      <c r="E14" s="1032"/>
    </row>
    <row r="15" spans="1:5" x14ac:dyDescent="0.25">
      <c r="A15" s="1010">
        <v>8</v>
      </c>
      <c r="B15" s="137" t="s">
        <v>371</v>
      </c>
      <c r="C15" s="1027">
        <v>1</v>
      </c>
      <c r="D15" s="1032">
        <v>1</v>
      </c>
      <c r="E15" s="1032"/>
    </row>
    <row r="16" spans="1:5" ht="14.4" thickBot="1" x14ac:dyDescent="0.3">
      <c r="A16" s="1012">
        <v>9</v>
      </c>
      <c r="B16" s="1013" t="s">
        <v>372</v>
      </c>
      <c r="C16" s="1030">
        <v>48</v>
      </c>
      <c r="D16" s="1036">
        <f>SUM(D11:D15)+D7</f>
        <v>48.5</v>
      </c>
      <c r="E16" s="1036">
        <f>SUM(E11:E15)+E7</f>
        <v>0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2019. évi létszámkerete     &amp;R&amp;"Times New Roman,Félkövér"&amp;10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D58" sqref="D58"/>
    </sheetView>
  </sheetViews>
  <sheetFormatPr defaultColWidth="9.109375" defaultRowHeight="14.4" x14ac:dyDescent="0.3"/>
  <cols>
    <col min="1" max="1" width="5.88671875" style="282" customWidth="1"/>
    <col min="2" max="2" width="42.5546875" style="283" customWidth="1"/>
    <col min="3" max="8" width="11" style="283" customWidth="1"/>
    <col min="9" max="9" width="12.109375" style="283" customWidth="1"/>
    <col min="10" max="10" width="13.33203125" style="283" customWidth="1"/>
    <col min="11" max="16384" width="9.109375" style="283"/>
  </cols>
  <sheetData>
    <row r="1" spans="1:11" s="349" customFormat="1" ht="26.25" customHeight="1" thickBot="1" x14ac:dyDescent="0.35">
      <c r="A1" s="282"/>
      <c r="B1" s="283"/>
      <c r="C1" s="283"/>
      <c r="D1" s="283"/>
      <c r="E1" s="283"/>
      <c r="F1" s="283"/>
      <c r="G1" s="283"/>
      <c r="H1" s="283"/>
      <c r="I1" s="283"/>
      <c r="J1" s="348" t="s">
        <v>465</v>
      </c>
    </row>
    <row r="2" spans="1:11" s="350" customFormat="1" ht="32.25" customHeight="1" thickBot="1" x14ac:dyDescent="0.35">
      <c r="A2" s="1507" t="s">
        <v>509</v>
      </c>
      <c r="B2" s="1509" t="s">
        <v>510</v>
      </c>
      <c r="C2" s="1507" t="s">
        <v>511</v>
      </c>
      <c r="D2" s="1507" t="s">
        <v>512</v>
      </c>
      <c r="E2" s="1500" t="s">
        <v>513</v>
      </c>
      <c r="F2" s="1501"/>
      <c r="G2" s="1501"/>
      <c r="H2" s="1501"/>
      <c r="I2" s="1502"/>
      <c r="J2" s="1503" t="s">
        <v>180</v>
      </c>
    </row>
    <row r="3" spans="1:11" s="354" customFormat="1" ht="37.5" customHeight="1" thickBot="1" x14ac:dyDescent="0.35">
      <c r="A3" s="1508"/>
      <c r="B3" s="1510"/>
      <c r="C3" s="1504"/>
      <c r="D3" s="1508"/>
      <c r="E3" s="351" t="s">
        <v>514</v>
      </c>
      <c r="F3" s="352" t="s">
        <v>515</v>
      </c>
      <c r="G3" s="352" t="s">
        <v>516</v>
      </c>
      <c r="H3" s="352" t="s">
        <v>517</v>
      </c>
      <c r="I3" s="353" t="s">
        <v>623</v>
      </c>
      <c r="J3" s="1504"/>
    </row>
    <row r="4" spans="1:11" ht="20.100000000000001" customHeight="1" x14ac:dyDescent="0.3">
      <c r="A4" s="355">
        <v>1</v>
      </c>
      <c r="B4" s="356">
        <v>2</v>
      </c>
      <c r="C4" s="355">
        <v>3</v>
      </c>
      <c r="D4" s="355">
        <v>4</v>
      </c>
      <c r="E4" s="357">
        <v>5</v>
      </c>
      <c r="F4" s="358">
        <v>6</v>
      </c>
      <c r="G4" s="358">
        <v>7</v>
      </c>
      <c r="H4" s="358">
        <v>8</v>
      </c>
      <c r="I4" s="359">
        <v>9</v>
      </c>
      <c r="J4" s="355" t="s">
        <v>518</v>
      </c>
    </row>
    <row r="5" spans="1:11" s="368" customFormat="1" ht="20.100000000000001" customHeight="1" x14ac:dyDescent="0.3">
      <c r="A5" s="360" t="s">
        <v>311</v>
      </c>
      <c r="B5" s="361" t="s">
        <v>519</v>
      </c>
      <c r="C5" s="362"/>
      <c r="D5" s="363"/>
      <c r="E5" s="364">
        <f>SUM(E6:E6)</f>
        <v>0</v>
      </c>
      <c r="F5" s="365"/>
      <c r="G5" s="365"/>
      <c r="H5" s="365"/>
      <c r="I5" s="366"/>
      <c r="J5" s="367"/>
    </row>
    <row r="6" spans="1:11" ht="20.100000000000001" customHeight="1" x14ac:dyDescent="0.3">
      <c r="A6" s="360" t="s">
        <v>405</v>
      </c>
      <c r="B6" s="369"/>
      <c r="C6" s="370"/>
      <c r="D6" s="371"/>
      <c r="E6" s="372"/>
      <c r="F6" s="373"/>
      <c r="G6" s="373"/>
      <c r="H6" s="373"/>
      <c r="I6" s="374"/>
      <c r="J6" s="367"/>
    </row>
    <row r="7" spans="1:11" ht="20.100000000000001" customHeight="1" x14ac:dyDescent="0.3">
      <c r="A7" s="360" t="s">
        <v>472</v>
      </c>
      <c r="B7" s="375"/>
      <c r="C7" s="376"/>
      <c r="D7" s="371"/>
      <c r="E7" s="372"/>
      <c r="F7" s="373"/>
      <c r="G7" s="373"/>
      <c r="H7" s="373"/>
      <c r="I7" s="374"/>
      <c r="J7" s="367"/>
    </row>
    <row r="8" spans="1:11" ht="20.100000000000001" customHeight="1" x14ac:dyDescent="0.3">
      <c r="A8" s="360" t="s">
        <v>474</v>
      </c>
      <c r="B8" s="375"/>
      <c r="C8" s="376"/>
      <c r="D8" s="371"/>
      <c r="E8" s="372"/>
      <c r="F8" s="373"/>
      <c r="G8" s="373"/>
      <c r="H8" s="373"/>
      <c r="I8" s="374"/>
      <c r="J8" s="367"/>
    </row>
    <row r="9" spans="1:11" s="368" customFormat="1" ht="20.100000000000001" customHeight="1" x14ac:dyDescent="0.3">
      <c r="A9" s="360" t="s">
        <v>476</v>
      </c>
      <c r="B9" s="377" t="s">
        <v>520</v>
      </c>
      <c r="C9" s="378"/>
      <c r="D9" s="363">
        <f t="shared" ref="D9:J9" si="0">SUM(D10:D11)</f>
        <v>0</v>
      </c>
      <c r="E9" s="364">
        <f t="shared" si="0"/>
        <v>0</v>
      </c>
      <c r="F9" s="365">
        <f t="shared" si="0"/>
        <v>0</v>
      </c>
      <c r="G9" s="365">
        <f t="shared" si="0"/>
        <v>0</v>
      </c>
      <c r="H9" s="365">
        <f t="shared" si="0"/>
        <v>0</v>
      </c>
      <c r="I9" s="366">
        <f t="shared" si="0"/>
        <v>0</v>
      </c>
      <c r="J9" s="363">
        <f t="shared" si="0"/>
        <v>0</v>
      </c>
    </row>
    <row r="10" spans="1:11" ht="20.100000000000001" customHeight="1" x14ac:dyDescent="0.3">
      <c r="A10" s="360" t="s">
        <v>478</v>
      </c>
      <c r="B10" s="369"/>
      <c r="C10" s="370"/>
      <c r="D10" s="371">
        <v>0</v>
      </c>
      <c r="E10" s="372">
        <v>0</v>
      </c>
      <c r="F10" s="373">
        <v>0</v>
      </c>
      <c r="G10" s="373">
        <v>0</v>
      </c>
      <c r="H10" s="373">
        <v>0</v>
      </c>
      <c r="I10" s="374">
        <v>0</v>
      </c>
      <c r="J10" s="367">
        <f>SUM(D10:I10)</f>
        <v>0</v>
      </c>
    </row>
    <row r="11" spans="1:11" ht="20.100000000000001" customHeight="1" x14ac:dyDescent="0.3">
      <c r="A11" s="360" t="s">
        <v>480</v>
      </c>
      <c r="B11" s="369"/>
      <c r="C11" s="370"/>
      <c r="D11" s="371"/>
      <c r="E11" s="372"/>
      <c r="F11" s="373"/>
      <c r="G11" s="373"/>
      <c r="H11" s="373"/>
      <c r="I11" s="374"/>
      <c r="J11" s="367">
        <f>SUM(D11:I11)</f>
        <v>0</v>
      </c>
      <c r="K11" s="379"/>
    </row>
    <row r="12" spans="1:11" ht="19.5" customHeight="1" x14ac:dyDescent="0.3">
      <c r="A12" s="360" t="s">
        <v>482</v>
      </c>
      <c r="B12" s="369"/>
      <c r="C12" s="370"/>
      <c r="D12" s="371"/>
      <c r="E12" s="372"/>
      <c r="F12" s="373"/>
      <c r="G12" s="373"/>
      <c r="H12" s="373"/>
      <c r="I12" s="374"/>
      <c r="J12" s="367"/>
    </row>
    <row r="13" spans="1:11" ht="20.100000000000001" customHeight="1" x14ac:dyDescent="0.3">
      <c r="A13" s="360" t="s">
        <v>483</v>
      </c>
      <c r="B13" s="380"/>
      <c r="C13" s="381"/>
      <c r="D13" s="382"/>
      <c r="E13" s="383"/>
      <c r="F13" s="384"/>
      <c r="G13" s="384"/>
      <c r="H13" s="384"/>
      <c r="I13" s="385"/>
      <c r="J13" s="367"/>
    </row>
    <row r="14" spans="1:11" s="368" customFormat="1" ht="13.2" x14ac:dyDescent="0.3">
      <c r="A14" s="360" t="s">
        <v>484</v>
      </c>
      <c r="B14" s="386" t="s">
        <v>521</v>
      </c>
      <c r="C14" s="378"/>
      <c r="D14" s="387">
        <f>+D15+D16</f>
        <v>0</v>
      </c>
      <c r="E14" s="387">
        <f t="shared" ref="E14:J14" si="1">+E15+E16</f>
        <v>0</v>
      </c>
      <c r="F14" s="387">
        <f t="shared" si="1"/>
        <v>0</v>
      </c>
      <c r="G14" s="387">
        <f t="shared" si="1"/>
        <v>0</v>
      </c>
      <c r="H14" s="387">
        <f t="shared" si="1"/>
        <v>0</v>
      </c>
      <c r="I14" s="387">
        <f t="shared" si="1"/>
        <v>0</v>
      </c>
      <c r="J14" s="387">
        <f t="shared" si="1"/>
        <v>0</v>
      </c>
    </row>
    <row r="15" spans="1:11" s="392" customFormat="1" x14ac:dyDescent="0.3">
      <c r="A15" s="360"/>
      <c r="B15" s="725"/>
      <c r="C15" s="388"/>
      <c r="D15" s="389"/>
      <c r="E15" s="390"/>
      <c r="F15" s="306"/>
      <c r="G15" s="306"/>
      <c r="H15" s="306"/>
      <c r="I15" s="391"/>
      <c r="J15" s="367"/>
    </row>
    <row r="16" spans="1:11" ht="15" thickBot="1" x14ac:dyDescent="0.35">
      <c r="A16" s="393"/>
      <c r="B16" s="725"/>
      <c r="C16" s="388"/>
      <c r="D16" s="394"/>
      <c r="E16" s="395"/>
      <c r="F16" s="396"/>
      <c r="G16" s="396"/>
      <c r="H16" s="396"/>
      <c r="I16" s="397"/>
      <c r="J16" s="367"/>
    </row>
    <row r="17" spans="1:10" s="368" customFormat="1" ht="13.8" thickBot="1" x14ac:dyDescent="0.35">
      <c r="A17" s="1505" t="s">
        <v>522</v>
      </c>
      <c r="B17" s="1506"/>
      <c r="C17" s="398"/>
      <c r="D17" s="399">
        <f>+D14+D9</f>
        <v>0</v>
      </c>
      <c r="E17" s="400">
        <f t="shared" ref="E17:J17" si="2">+E14+E9</f>
        <v>0</v>
      </c>
      <c r="F17" s="401">
        <f t="shared" si="2"/>
        <v>0</v>
      </c>
      <c r="G17" s="401">
        <f t="shared" si="2"/>
        <v>0</v>
      </c>
      <c r="H17" s="401">
        <f t="shared" si="2"/>
        <v>0</v>
      </c>
      <c r="I17" s="402">
        <f t="shared" si="2"/>
        <v>0</v>
      </c>
      <c r="J17" s="399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workbookViewId="0">
      <selection activeCell="D58" sqref="D58"/>
    </sheetView>
  </sheetViews>
  <sheetFormatPr defaultColWidth="9.109375" defaultRowHeight="13.2" x14ac:dyDescent="0.25"/>
  <cols>
    <col min="1" max="1" width="31.44140625" style="317" customWidth="1"/>
    <col min="2" max="2" width="8.88671875" style="317" bestFit="1" customWidth="1"/>
    <col min="3" max="4" width="7.6640625" style="317" customWidth="1"/>
    <col min="5" max="5" width="8.109375" style="317" customWidth="1"/>
    <col min="6" max="6" width="7.5546875" style="317" customWidth="1"/>
    <col min="7" max="7" width="7.44140625" style="317" customWidth="1"/>
    <col min="8" max="8" width="7.5546875" style="317" customWidth="1"/>
    <col min="9" max="9" width="8.5546875" style="317" customWidth="1"/>
    <col min="10" max="10" width="8.109375" style="317" customWidth="1"/>
    <col min="11" max="11" width="10.44140625" style="317" customWidth="1"/>
    <col min="12" max="12" width="8.109375" style="317" customWidth="1"/>
    <col min="13" max="13" width="8.5546875" style="317" customWidth="1"/>
    <col min="14" max="14" width="9.109375" style="317" customWidth="1"/>
    <col min="15" max="15" width="10.88671875" style="316" customWidth="1"/>
    <col min="16" max="16384" width="9.109375" style="317"/>
  </cols>
  <sheetData>
    <row r="1" spans="1:16" ht="13.8" thickBot="1" x14ac:dyDescent="0.3">
      <c r="O1" s="318" t="s">
        <v>504</v>
      </c>
    </row>
    <row r="2" spans="1:16" s="316" customFormat="1" ht="26.4" x14ac:dyDescent="0.25">
      <c r="A2" s="319" t="s">
        <v>283</v>
      </c>
      <c r="B2" s="320" t="s">
        <v>505</v>
      </c>
      <c r="C2" s="319" t="s">
        <v>448</v>
      </c>
      <c r="D2" s="319" t="s">
        <v>449</v>
      </c>
      <c r="E2" s="319" t="s">
        <v>450</v>
      </c>
      <c r="F2" s="319" t="s">
        <v>451</v>
      </c>
      <c r="G2" s="319" t="s">
        <v>452</v>
      </c>
      <c r="H2" s="319" t="s">
        <v>453</v>
      </c>
      <c r="I2" s="319" t="s">
        <v>454</v>
      </c>
      <c r="J2" s="319" t="s">
        <v>506</v>
      </c>
      <c r="K2" s="319" t="s">
        <v>455</v>
      </c>
      <c r="L2" s="319" t="s">
        <v>456</v>
      </c>
      <c r="M2" s="319" t="s">
        <v>457</v>
      </c>
      <c r="N2" s="319" t="s">
        <v>458</v>
      </c>
      <c r="O2" s="321" t="s">
        <v>503</v>
      </c>
    </row>
    <row r="3" spans="1:16" s="322" customFormat="1" x14ac:dyDescent="0.3">
      <c r="A3" s="1022" t="s">
        <v>795</v>
      </c>
      <c r="B3" s="1022"/>
      <c r="C3" s="1022"/>
      <c r="D3" s="1022">
        <f t="shared" ref="D3:N3" si="0">+C40</f>
        <v>175455.62666666668</v>
      </c>
      <c r="E3" s="1022">
        <f t="shared" si="0"/>
        <v>418588.25333333341</v>
      </c>
      <c r="F3" s="1022">
        <f t="shared" si="0"/>
        <v>403727.88000000012</v>
      </c>
      <c r="G3" s="1022">
        <f t="shared" si="0"/>
        <v>381781.50666666683</v>
      </c>
      <c r="H3" s="1022">
        <f t="shared" si="0"/>
        <v>419273.13333333354</v>
      </c>
      <c r="I3" s="1022">
        <f t="shared" si="0"/>
        <v>249008.76000000024</v>
      </c>
      <c r="J3" s="1022">
        <f t="shared" si="0"/>
        <v>245517.38666666692</v>
      </c>
      <c r="K3" s="1022">
        <f t="shared" si="0"/>
        <v>340410.01333333366</v>
      </c>
      <c r="L3" s="1022">
        <f t="shared" si="0"/>
        <v>435302.64000000036</v>
      </c>
      <c r="M3" s="1022">
        <f t="shared" si="0"/>
        <v>530195.26666666707</v>
      </c>
      <c r="N3" s="1022">
        <f t="shared" si="0"/>
        <v>283479.89333333378</v>
      </c>
      <c r="O3" s="324"/>
    </row>
    <row r="4" spans="1:16" s="325" customFormat="1" ht="15" customHeight="1" x14ac:dyDescent="0.3">
      <c r="A4" s="66" t="s">
        <v>334</v>
      </c>
      <c r="B4" s="90">
        <f>+'1.mell. Mérleg'!D5</f>
        <v>465420</v>
      </c>
      <c r="C4" s="323">
        <f>+$B$4/12</f>
        <v>38785</v>
      </c>
      <c r="D4" s="323">
        <f t="shared" ref="D4:N4" si="1">+$B$4/12</f>
        <v>38785</v>
      </c>
      <c r="E4" s="323">
        <f t="shared" si="1"/>
        <v>38785</v>
      </c>
      <c r="F4" s="323">
        <f t="shared" si="1"/>
        <v>38785</v>
      </c>
      <c r="G4" s="323">
        <f t="shared" si="1"/>
        <v>38785</v>
      </c>
      <c r="H4" s="323">
        <f t="shared" si="1"/>
        <v>38785</v>
      </c>
      <c r="I4" s="323">
        <f t="shared" si="1"/>
        <v>38785</v>
      </c>
      <c r="J4" s="323">
        <f t="shared" si="1"/>
        <v>38785</v>
      </c>
      <c r="K4" s="323">
        <f t="shared" si="1"/>
        <v>38785</v>
      </c>
      <c r="L4" s="323">
        <f t="shared" si="1"/>
        <v>38785</v>
      </c>
      <c r="M4" s="323">
        <f t="shared" si="1"/>
        <v>38785</v>
      </c>
      <c r="N4" s="323">
        <f t="shared" si="1"/>
        <v>38785</v>
      </c>
      <c r="O4" s="324">
        <f>SUM(C4:N4)</f>
        <v>465420</v>
      </c>
    </row>
    <row r="5" spans="1:16" s="325" customFormat="1" ht="26.4" x14ac:dyDescent="0.3">
      <c r="A5" s="66" t="s">
        <v>205</v>
      </c>
      <c r="B5" s="90">
        <f>+'1.mell. Mérleg'!D6</f>
        <v>24150</v>
      </c>
      <c r="C5" s="323">
        <f>+$B$5/12</f>
        <v>2012.5</v>
      </c>
      <c r="D5" s="323">
        <f t="shared" ref="D5:N5" si="2">+$B$5/12</f>
        <v>2012.5</v>
      </c>
      <c r="E5" s="323">
        <f t="shared" si="2"/>
        <v>2012.5</v>
      </c>
      <c r="F5" s="323">
        <f t="shared" si="2"/>
        <v>2012.5</v>
      </c>
      <c r="G5" s="323">
        <f t="shared" si="2"/>
        <v>2012.5</v>
      </c>
      <c r="H5" s="323">
        <f t="shared" si="2"/>
        <v>2012.5</v>
      </c>
      <c r="I5" s="323">
        <f t="shared" si="2"/>
        <v>2012.5</v>
      </c>
      <c r="J5" s="323">
        <f t="shared" si="2"/>
        <v>2012.5</v>
      </c>
      <c r="K5" s="323">
        <f t="shared" si="2"/>
        <v>2012.5</v>
      </c>
      <c r="L5" s="323">
        <f t="shared" si="2"/>
        <v>2012.5</v>
      </c>
      <c r="M5" s="323">
        <f t="shared" si="2"/>
        <v>2012.5</v>
      </c>
      <c r="N5" s="323">
        <f t="shared" si="2"/>
        <v>2012.5</v>
      </c>
      <c r="O5" s="324">
        <f>SUM(C5:N5)</f>
        <v>24150</v>
      </c>
    </row>
    <row r="6" spans="1:16" s="328" customFormat="1" ht="26.4" x14ac:dyDescent="0.3">
      <c r="A6" s="67" t="s">
        <v>332</v>
      </c>
      <c r="B6" s="94">
        <f>+B4+B5</f>
        <v>489570</v>
      </c>
      <c r="C6" s="326">
        <f>SUM(C4:C5)</f>
        <v>40797.5</v>
      </c>
      <c r="D6" s="326">
        <f t="shared" ref="D6:O6" si="3">SUM(D4:D5)</f>
        <v>40797.5</v>
      </c>
      <c r="E6" s="326">
        <f t="shared" si="3"/>
        <v>40797.5</v>
      </c>
      <c r="F6" s="326">
        <f t="shared" si="3"/>
        <v>40797.5</v>
      </c>
      <c r="G6" s="326">
        <f t="shared" si="3"/>
        <v>40797.5</v>
      </c>
      <c r="H6" s="326">
        <f t="shared" si="3"/>
        <v>40797.5</v>
      </c>
      <c r="I6" s="326">
        <f t="shared" si="3"/>
        <v>40797.5</v>
      </c>
      <c r="J6" s="326">
        <f t="shared" si="3"/>
        <v>40797.5</v>
      </c>
      <c r="K6" s="326">
        <f t="shared" si="3"/>
        <v>40797.5</v>
      </c>
      <c r="L6" s="326">
        <f t="shared" si="3"/>
        <v>40797.5</v>
      </c>
      <c r="M6" s="326">
        <f t="shared" si="3"/>
        <v>40797.5</v>
      </c>
      <c r="N6" s="326">
        <f t="shared" si="3"/>
        <v>40797.5</v>
      </c>
      <c r="O6" s="327">
        <f t="shared" si="3"/>
        <v>489570</v>
      </c>
      <c r="P6" s="325"/>
    </row>
    <row r="7" spans="1:16" s="325" customFormat="1" x14ac:dyDescent="0.3">
      <c r="A7" s="66" t="s">
        <v>220</v>
      </c>
      <c r="B7" s="90">
        <f>+'1.mell. Mérleg'!D10</f>
        <v>126000</v>
      </c>
      <c r="C7" s="323">
        <f>+$B$7/12</f>
        <v>10500</v>
      </c>
      <c r="D7" s="323">
        <f t="shared" ref="D7:N7" si="4">+$B$7/12</f>
        <v>10500</v>
      </c>
      <c r="E7" s="323">
        <f t="shared" si="4"/>
        <v>10500</v>
      </c>
      <c r="F7" s="323">
        <f t="shared" si="4"/>
        <v>10500</v>
      </c>
      <c r="G7" s="323">
        <f t="shared" si="4"/>
        <v>10500</v>
      </c>
      <c r="H7" s="323">
        <f t="shared" si="4"/>
        <v>10500</v>
      </c>
      <c r="I7" s="323">
        <f t="shared" si="4"/>
        <v>10500</v>
      </c>
      <c r="J7" s="323">
        <f t="shared" si="4"/>
        <v>10500</v>
      </c>
      <c r="K7" s="323">
        <f t="shared" si="4"/>
        <v>10500</v>
      </c>
      <c r="L7" s="323">
        <f t="shared" si="4"/>
        <v>10500</v>
      </c>
      <c r="M7" s="323">
        <f t="shared" si="4"/>
        <v>10500</v>
      </c>
      <c r="N7" s="323">
        <f t="shared" si="4"/>
        <v>10500</v>
      </c>
      <c r="O7" s="324">
        <f t="shared" ref="O7:O12" si="5">SUM(C7:N7)</f>
        <v>126000</v>
      </c>
    </row>
    <row r="8" spans="1:16" s="325" customFormat="1" x14ac:dyDescent="0.3">
      <c r="A8" s="66" t="s">
        <v>337</v>
      </c>
      <c r="B8" s="90">
        <f>+'1.mell. Mérleg'!D11</f>
        <v>160000</v>
      </c>
      <c r="C8" s="323">
        <f>+$B$8/12</f>
        <v>13333.333333333334</v>
      </c>
      <c r="D8" s="323">
        <f t="shared" ref="D8:N8" si="6">+$B$8/12</f>
        <v>13333.333333333334</v>
      </c>
      <c r="E8" s="323">
        <f t="shared" si="6"/>
        <v>13333.333333333334</v>
      </c>
      <c r="F8" s="323">
        <f t="shared" si="6"/>
        <v>13333.333333333334</v>
      </c>
      <c r="G8" s="323">
        <f t="shared" si="6"/>
        <v>13333.333333333334</v>
      </c>
      <c r="H8" s="323">
        <f t="shared" si="6"/>
        <v>13333.333333333334</v>
      </c>
      <c r="I8" s="323">
        <f t="shared" si="6"/>
        <v>13333.333333333334</v>
      </c>
      <c r="J8" s="323">
        <f t="shared" si="6"/>
        <v>13333.333333333334</v>
      </c>
      <c r="K8" s="323">
        <f t="shared" si="6"/>
        <v>13333.333333333334</v>
      </c>
      <c r="L8" s="323">
        <f t="shared" si="6"/>
        <v>13333.333333333334</v>
      </c>
      <c r="M8" s="323">
        <f t="shared" si="6"/>
        <v>13333.333333333334</v>
      </c>
      <c r="N8" s="323">
        <f t="shared" si="6"/>
        <v>13333.333333333334</v>
      </c>
      <c r="O8" s="324">
        <f t="shared" si="5"/>
        <v>160000</v>
      </c>
    </row>
    <row r="9" spans="1:16" s="325" customFormat="1" x14ac:dyDescent="0.3">
      <c r="A9" s="66" t="s">
        <v>233</v>
      </c>
      <c r="B9" s="90">
        <f>+'1.mell. Mérleg'!D12</f>
        <v>6500</v>
      </c>
      <c r="C9" s="323">
        <f>+$B$9/12</f>
        <v>541.66666666666663</v>
      </c>
      <c r="D9" s="323">
        <f t="shared" ref="D9:N9" si="7">+$B$9/12</f>
        <v>541.66666666666663</v>
      </c>
      <c r="E9" s="323">
        <f t="shared" si="7"/>
        <v>541.66666666666663</v>
      </c>
      <c r="F9" s="323">
        <f t="shared" si="7"/>
        <v>541.66666666666663</v>
      </c>
      <c r="G9" s="323">
        <f t="shared" si="7"/>
        <v>541.66666666666663</v>
      </c>
      <c r="H9" s="323">
        <f t="shared" si="7"/>
        <v>541.66666666666663</v>
      </c>
      <c r="I9" s="323">
        <f t="shared" si="7"/>
        <v>541.66666666666663</v>
      </c>
      <c r="J9" s="323">
        <f t="shared" si="7"/>
        <v>541.66666666666663</v>
      </c>
      <c r="K9" s="323">
        <f t="shared" si="7"/>
        <v>541.66666666666663</v>
      </c>
      <c r="L9" s="323">
        <f t="shared" si="7"/>
        <v>541.66666666666663</v>
      </c>
      <c r="M9" s="323">
        <f t="shared" si="7"/>
        <v>541.66666666666663</v>
      </c>
      <c r="N9" s="323">
        <f t="shared" si="7"/>
        <v>541.66666666666663</v>
      </c>
      <c r="O9" s="324">
        <f t="shared" si="5"/>
        <v>6500.0000000000009</v>
      </c>
    </row>
    <row r="10" spans="1:16" s="328" customFormat="1" x14ac:dyDescent="0.3">
      <c r="A10" s="67" t="s">
        <v>338</v>
      </c>
      <c r="B10" s="94">
        <f>SUM(B7:B9)</f>
        <v>292500</v>
      </c>
      <c r="C10" s="326">
        <f>SUM(C7:C9)</f>
        <v>24375.000000000004</v>
      </c>
      <c r="D10" s="326">
        <f t="shared" ref="D10:O10" si="8">SUM(D7:D9)</f>
        <v>24375.000000000004</v>
      </c>
      <c r="E10" s="326">
        <f t="shared" si="8"/>
        <v>24375.000000000004</v>
      </c>
      <c r="F10" s="326">
        <f t="shared" si="8"/>
        <v>24375.000000000004</v>
      </c>
      <c r="G10" s="326">
        <f t="shared" si="8"/>
        <v>24375.000000000004</v>
      </c>
      <c r="H10" s="326">
        <f t="shared" si="8"/>
        <v>24375.000000000004</v>
      </c>
      <c r="I10" s="326">
        <f t="shared" si="8"/>
        <v>24375.000000000004</v>
      </c>
      <c r="J10" s="326">
        <f t="shared" si="8"/>
        <v>24375.000000000004</v>
      </c>
      <c r="K10" s="326">
        <f t="shared" si="8"/>
        <v>24375.000000000004</v>
      </c>
      <c r="L10" s="326">
        <f t="shared" si="8"/>
        <v>24375.000000000004</v>
      </c>
      <c r="M10" s="326">
        <f t="shared" si="8"/>
        <v>24375.000000000004</v>
      </c>
      <c r="N10" s="326">
        <f t="shared" si="8"/>
        <v>24375.000000000004</v>
      </c>
      <c r="O10" s="327">
        <f t="shared" si="8"/>
        <v>292500</v>
      </c>
      <c r="P10" s="325"/>
    </row>
    <row r="11" spans="1:16" s="325" customFormat="1" x14ac:dyDescent="0.3">
      <c r="A11" s="66" t="s">
        <v>280</v>
      </c>
      <c r="B11" s="90">
        <f>+'1.mell. Mérleg'!D13</f>
        <v>81289</v>
      </c>
      <c r="C11" s="323">
        <f>+$B$11/12</f>
        <v>6774.083333333333</v>
      </c>
      <c r="D11" s="323">
        <f t="shared" ref="D11:N11" si="9">+$B$11/12</f>
        <v>6774.083333333333</v>
      </c>
      <c r="E11" s="323">
        <f t="shared" si="9"/>
        <v>6774.083333333333</v>
      </c>
      <c r="F11" s="323">
        <f t="shared" si="9"/>
        <v>6774.083333333333</v>
      </c>
      <c r="G11" s="323">
        <f t="shared" si="9"/>
        <v>6774.083333333333</v>
      </c>
      <c r="H11" s="323">
        <f t="shared" si="9"/>
        <v>6774.083333333333</v>
      </c>
      <c r="I11" s="323">
        <f t="shared" si="9"/>
        <v>6774.083333333333</v>
      </c>
      <c r="J11" s="323">
        <f t="shared" si="9"/>
        <v>6774.083333333333</v>
      </c>
      <c r="K11" s="323">
        <f t="shared" si="9"/>
        <v>6774.083333333333</v>
      </c>
      <c r="L11" s="323">
        <f t="shared" si="9"/>
        <v>6774.083333333333</v>
      </c>
      <c r="M11" s="323">
        <f t="shared" si="9"/>
        <v>6774.083333333333</v>
      </c>
      <c r="N11" s="323">
        <f t="shared" si="9"/>
        <v>6774.083333333333</v>
      </c>
      <c r="O11" s="324">
        <f t="shared" si="5"/>
        <v>81289</v>
      </c>
    </row>
    <row r="12" spans="1:16" s="325" customFormat="1" x14ac:dyDescent="0.3">
      <c r="A12" s="66" t="s">
        <v>278</v>
      </c>
      <c r="B12" s="90">
        <f>+'1.mell. Mérleg'!D14</f>
        <v>743</v>
      </c>
      <c r="C12" s="323">
        <f>+$B$12/12</f>
        <v>61.916666666666664</v>
      </c>
      <c r="D12" s="323">
        <f t="shared" ref="D12:N12" si="10">+$B$12/12</f>
        <v>61.916666666666664</v>
      </c>
      <c r="E12" s="323">
        <f t="shared" si="10"/>
        <v>61.916666666666664</v>
      </c>
      <c r="F12" s="323">
        <f t="shared" si="10"/>
        <v>61.916666666666664</v>
      </c>
      <c r="G12" s="323">
        <f t="shared" si="10"/>
        <v>61.916666666666664</v>
      </c>
      <c r="H12" s="323">
        <f t="shared" si="10"/>
        <v>61.916666666666664</v>
      </c>
      <c r="I12" s="323">
        <f t="shared" si="10"/>
        <v>61.916666666666664</v>
      </c>
      <c r="J12" s="323">
        <f t="shared" si="10"/>
        <v>61.916666666666664</v>
      </c>
      <c r="K12" s="323">
        <f t="shared" si="10"/>
        <v>61.916666666666664</v>
      </c>
      <c r="L12" s="323">
        <f t="shared" si="10"/>
        <v>61.916666666666664</v>
      </c>
      <c r="M12" s="323">
        <f t="shared" si="10"/>
        <v>61.916666666666664</v>
      </c>
      <c r="N12" s="323">
        <f t="shared" si="10"/>
        <v>61.916666666666664</v>
      </c>
      <c r="O12" s="324">
        <f t="shared" si="5"/>
        <v>742.99999999999989</v>
      </c>
    </row>
    <row r="13" spans="1:16" s="328" customFormat="1" x14ac:dyDescent="0.3">
      <c r="A13" s="329" t="s">
        <v>403</v>
      </c>
      <c r="B13" s="330">
        <f>+B12+B11+B10+B6</f>
        <v>864102</v>
      </c>
      <c r="C13" s="330">
        <f t="shared" ref="C13:O13" si="11">+C12+C11+C10+C6</f>
        <v>72008.5</v>
      </c>
      <c r="D13" s="330">
        <f t="shared" si="11"/>
        <v>72008.5</v>
      </c>
      <c r="E13" s="330">
        <f t="shared" si="11"/>
        <v>72008.5</v>
      </c>
      <c r="F13" s="330">
        <f t="shared" si="11"/>
        <v>72008.5</v>
      </c>
      <c r="G13" s="330">
        <f t="shared" si="11"/>
        <v>72008.5</v>
      </c>
      <c r="H13" s="330">
        <f t="shared" si="11"/>
        <v>72008.5</v>
      </c>
      <c r="I13" s="330">
        <f t="shared" si="11"/>
        <v>72008.5</v>
      </c>
      <c r="J13" s="330">
        <f t="shared" si="11"/>
        <v>72008.5</v>
      </c>
      <c r="K13" s="330">
        <f t="shared" si="11"/>
        <v>72008.5</v>
      </c>
      <c r="L13" s="330">
        <f t="shared" si="11"/>
        <v>72008.5</v>
      </c>
      <c r="M13" s="330">
        <f t="shared" si="11"/>
        <v>72008.5</v>
      </c>
      <c r="N13" s="330">
        <f t="shared" si="11"/>
        <v>72008.5</v>
      </c>
      <c r="O13" s="331">
        <f t="shared" si="11"/>
        <v>864102</v>
      </c>
      <c r="P13" s="325"/>
    </row>
    <row r="14" spans="1:16" s="325" customFormat="1" ht="26.4" x14ac:dyDescent="0.3">
      <c r="A14" s="66" t="s">
        <v>333</v>
      </c>
      <c r="B14" s="90">
        <f>+'1.mell. Mérleg'!D16</f>
        <v>148648</v>
      </c>
      <c r="C14" s="323"/>
      <c r="D14" s="323">
        <v>148648</v>
      </c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7">
        <f>SUM(C14:N14)</f>
        <v>148648</v>
      </c>
    </row>
    <row r="15" spans="1:16" s="325" customFormat="1" ht="14.1" customHeight="1" x14ac:dyDescent="0.3">
      <c r="A15" s="66" t="s">
        <v>279</v>
      </c>
      <c r="B15" s="90">
        <f>'1.mell. Mérleg'!D17</f>
        <v>19500</v>
      </c>
      <c r="C15" s="323">
        <v>9500</v>
      </c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>
        <v>10000</v>
      </c>
      <c r="O15" s="327">
        <f>SUM(C15:N15)</f>
        <v>19500</v>
      </c>
    </row>
    <row r="16" spans="1:16" s="325" customFormat="1" ht="14.1" customHeight="1" x14ac:dyDescent="0.3">
      <c r="A16" s="66" t="s">
        <v>284</v>
      </c>
      <c r="B16" s="90">
        <f>+'1.mell. Mérleg'!D18</f>
        <v>0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7">
        <f>SUM(C16:N16)</f>
        <v>0</v>
      </c>
    </row>
    <row r="17" spans="1:16" s="325" customFormat="1" ht="14.1" customHeight="1" x14ac:dyDescent="0.3">
      <c r="A17" s="329" t="s">
        <v>279</v>
      </c>
      <c r="B17" s="330">
        <f>+B16+B15+B14</f>
        <v>168148</v>
      </c>
      <c r="C17" s="330">
        <f t="shared" ref="C17:O17" si="12">+C16+C15+C14</f>
        <v>9500</v>
      </c>
      <c r="D17" s="330">
        <f t="shared" si="12"/>
        <v>148648</v>
      </c>
      <c r="E17" s="330">
        <f t="shared" si="12"/>
        <v>0</v>
      </c>
      <c r="F17" s="330">
        <f t="shared" si="12"/>
        <v>0</v>
      </c>
      <c r="G17" s="330">
        <f t="shared" si="12"/>
        <v>0</v>
      </c>
      <c r="H17" s="330">
        <f t="shared" si="12"/>
        <v>0</v>
      </c>
      <c r="I17" s="330">
        <f t="shared" si="12"/>
        <v>0</v>
      </c>
      <c r="J17" s="330">
        <f t="shared" si="12"/>
        <v>0</v>
      </c>
      <c r="K17" s="330">
        <f t="shared" si="12"/>
        <v>0</v>
      </c>
      <c r="L17" s="330">
        <f t="shared" si="12"/>
        <v>0</v>
      </c>
      <c r="M17" s="330">
        <f t="shared" si="12"/>
        <v>0</v>
      </c>
      <c r="N17" s="330">
        <f t="shared" si="12"/>
        <v>10000</v>
      </c>
      <c r="O17" s="331">
        <f t="shared" si="12"/>
        <v>168148</v>
      </c>
    </row>
    <row r="18" spans="1:16" s="325" customFormat="1" ht="26.25" customHeight="1" x14ac:dyDescent="0.3">
      <c r="A18" s="66" t="s">
        <v>794</v>
      </c>
      <c r="B18" s="90">
        <f>+'1.mell. Mérleg'!D21</f>
        <v>117500</v>
      </c>
      <c r="C18" s="323">
        <v>117500</v>
      </c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7">
        <f>SUM(C18:N18)</f>
        <v>117500</v>
      </c>
    </row>
    <row r="19" spans="1:16" s="325" customFormat="1" ht="14.1" customHeight="1" x14ac:dyDescent="0.3">
      <c r="A19" s="66" t="s">
        <v>387</v>
      </c>
      <c r="B19" s="90">
        <f>+'1.mell. Mérleg'!D23</f>
        <v>361938</v>
      </c>
      <c r="C19" s="323">
        <f>+$B$19/12</f>
        <v>30161.5</v>
      </c>
      <c r="D19" s="323">
        <f t="shared" ref="D19:N19" si="13">+$B$19/12</f>
        <v>30161.5</v>
      </c>
      <c r="E19" s="323">
        <f t="shared" si="13"/>
        <v>30161.5</v>
      </c>
      <c r="F19" s="323">
        <f t="shared" si="13"/>
        <v>30161.5</v>
      </c>
      <c r="G19" s="323">
        <f t="shared" si="13"/>
        <v>30161.5</v>
      </c>
      <c r="H19" s="323">
        <f t="shared" si="13"/>
        <v>30161.5</v>
      </c>
      <c r="I19" s="323">
        <f t="shared" si="13"/>
        <v>30161.5</v>
      </c>
      <c r="J19" s="323">
        <f t="shared" si="13"/>
        <v>30161.5</v>
      </c>
      <c r="K19" s="323">
        <f t="shared" si="13"/>
        <v>30161.5</v>
      </c>
      <c r="L19" s="323">
        <f t="shared" si="13"/>
        <v>30161.5</v>
      </c>
      <c r="M19" s="323">
        <f t="shared" si="13"/>
        <v>30161.5</v>
      </c>
      <c r="N19" s="323">
        <f t="shared" si="13"/>
        <v>30161.5</v>
      </c>
      <c r="O19" s="327">
        <f>SUM(C19:N19)</f>
        <v>361938</v>
      </c>
    </row>
    <row r="20" spans="1:16" s="325" customFormat="1" ht="14.1" customHeight="1" x14ac:dyDescent="0.3">
      <c r="A20" s="66" t="s">
        <v>388</v>
      </c>
      <c r="B20" s="90">
        <f>+'1.mell. Mérleg'!D24</f>
        <v>1147536</v>
      </c>
      <c r="C20" s="323">
        <f>+$B$20/12</f>
        <v>95628</v>
      </c>
      <c r="D20" s="323">
        <f t="shared" ref="D20:N20" si="14">+$B$20/12</f>
        <v>95628</v>
      </c>
      <c r="E20" s="323">
        <f t="shared" si="14"/>
        <v>95628</v>
      </c>
      <c r="F20" s="323">
        <f t="shared" si="14"/>
        <v>95628</v>
      </c>
      <c r="G20" s="323">
        <f t="shared" si="14"/>
        <v>95628</v>
      </c>
      <c r="H20" s="323">
        <f t="shared" si="14"/>
        <v>95628</v>
      </c>
      <c r="I20" s="323">
        <f t="shared" si="14"/>
        <v>95628</v>
      </c>
      <c r="J20" s="323">
        <f t="shared" si="14"/>
        <v>95628</v>
      </c>
      <c r="K20" s="323">
        <f t="shared" si="14"/>
        <v>95628</v>
      </c>
      <c r="L20" s="323">
        <f t="shared" si="14"/>
        <v>95628</v>
      </c>
      <c r="M20" s="323">
        <f t="shared" si="14"/>
        <v>95628</v>
      </c>
      <c r="N20" s="323">
        <f t="shared" si="14"/>
        <v>95628</v>
      </c>
      <c r="O20" s="327">
        <f>SUM(C20:N20)</f>
        <v>1147536</v>
      </c>
    </row>
    <row r="21" spans="1:16" s="328" customFormat="1" ht="14.1" customHeight="1" x14ac:dyDescent="0.3">
      <c r="A21" s="67"/>
      <c r="B21" s="94">
        <f>+B20+B19</f>
        <v>1509474</v>
      </c>
      <c r="C21" s="94">
        <f t="shared" ref="C21:O21" si="15">+C20+C19</f>
        <v>125789.5</v>
      </c>
      <c r="D21" s="94">
        <f t="shared" si="15"/>
        <v>125789.5</v>
      </c>
      <c r="E21" s="94">
        <f t="shared" si="15"/>
        <v>125789.5</v>
      </c>
      <c r="F21" s="94">
        <f t="shared" si="15"/>
        <v>125789.5</v>
      </c>
      <c r="G21" s="94">
        <f t="shared" si="15"/>
        <v>125789.5</v>
      </c>
      <c r="H21" s="94">
        <f t="shared" si="15"/>
        <v>125789.5</v>
      </c>
      <c r="I21" s="94">
        <f t="shared" si="15"/>
        <v>125789.5</v>
      </c>
      <c r="J21" s="94">
        <f t="shared" si="15"/>
        <v>125789.5</v>
      </c>
      <c r="K21" s="94">
        <f t="shared" si="15"/>
        <v>125789.5</v>
      </c>
      <c r="L21" s="94">
        <f t="shared" si="15"/>
        <v>125789.5</v>
      </c>
      <c r="M21" s="94">
        <f t="shared" si="15"/>
        <v>125789.5</v>
      </c>
      <c r="N21" s="94">
        <f t="shared" si="15"/>
        <v>125789.5</v>
      </c>
      <c r="O21" s="332">
        <f t="shared" si="15"/>
        <v>1509474</v>
      </c>
      <c r="P21" s="325"/>
    </row>
    <row r="22" spans="1:16" s="325" customFormat="1" ht="14.1" customHeight="1" x14ac:dyDescent="0.3">
      <c r="A22" s="333" t="s">
        <v>287</v>
      </c>
      <c r="B22" s="330">
        <f>+B21+B18</f>
        <v>1626974</v>
      </c>
      <c r="C22" s="330">
        <f t="shared" ref="C22:N22" si="16">+C21+C18</f>
        <v>243289.5</v>
      </c>
      <c r="D22" s="330">
        <f t="shared" si="16"/>
        <v>125789.5</v>
      </c>
      <c r="E22" s="330">
        <f t="shared" si="16"/>
        <v>125789.5</v>
      </c>
      <c r="F22" s="330">
        <f t="shared" si="16"/>
        <v>125789.5</v>
      </c>
      <c r="G22" s="330">
        <f t="shared" si="16"/>
        <v>125789.5</v>
      </c>
      <c r="H22" s="330">
        <f t="shared" si="16"/>
        <v>125789.5</v>
      </c>
      <c r="I22" s="330">
        <f t="shared" si="16"/>
        <v>125789.5</v>
      </c>
      <c r="J22" s="330">
        <f t="shared" si="16"/>
        <v>125789.5</v>
      </c>
      <c r="K22" s="330">
        <f t="shared" si="16"/>
        <v>125789.5</v>
      </c>
      <c r="L22" s="330">
        <f t="shared" si="16"/>
        <v>125789.5</v>
      </c>
      <c r="M22" s="330">
        <f t="shared" si="16"/>
        <v>125789.5</v>
      </c>
      <c r="N22" s="330">
        <f t="shared" si="16"/>
        <v>125789.5</v>
      </c>
      <c r="O22" s="330">
        <f>+O21+O18</f>
        <v>1626974</v>
      </c>
    </row>
    <row r="23" spans="1:16" s="322" customFormat="1" ht="15.9" customHeight="1" thickBot="1" x14ac:dyDescent="0.35">
      <c r="A23" s="334" t="s">
        <v>390</v>
      </c>
      <c r="B23" s="335">
        <f>+B22+B17+B13</f>
        <v>2659224</v>
      </c>
      <c r="C23" s="335">
        <f t="shared" ref="C23:N23" si="17">+C22+C17+C13</f>
        <v>324798</v>
      </c>
      <c r="D23" s="335">
        <f t="shared" si="17"/>
        <v>346446</v>
      </c>
      <c r="E23" s="335">
        <f t="shared" si="17"/>
        <v>197798</v>
      </c>
      <c r="F23" s="335">
        <f t="shared" si="17"/>
        <v>197798</v>
      </c>
      <c r="G23" s="335">
        <f t="shared" si="17"/>
        <v>197798</v>
      </c>
      <c r="H23" s="335">
        <f t="shared" si="17"/>
        <v>197798</v>
      </c>
      <c r="I23" s="335">
        <f t="shared" si="17"/>
        <v>197798</v>
      </c>
      <c r="J23" s="335">
        <f t="shared" si="17"/>
        <v>197798</v>
      </c>
      <c r="K23" s="335">
        <f t="shared" si="17"/>
        <v>197798</v>
      </c>
      <c r="L23" s="335">
        <f t="shared" si="17"/>
        <v>197798</v>
      </c>
      <c r="M23" s="335">
        <f t="shared" si="17"/>
        <v>197798</v>
      </c>
      <c r="N23" s="335">
        <f t="shared" si="17"/>
        <v>207798</v>
      </c>
      <c r="O23" s="336">
        <f>+O22+O17+O13</f>
        <v>2659224</v>
      </c>
      <c r="P23" s="325"/>
    </row>
    <row r="24" spans="1:16" s="322" customFormat="1" ht="15" customHeight="1" thickBot="1" x14ac:dyDescent="0.35">
      <c r="A24" s="1511"/>
      <c r="B24" s="1511"/>
      <c r="C24" s="1511"/>
      <c r="D24" s="1511"/>
      <c r="E24" s="1511"/>
      <c r="F24" s="1511"/>
      <c r="G24" s="1511"/>
      <c r="H24" s="1511"/>
      <c r="I24" s="1511"/>
      <c r="J24" s="1511"/>
      <c r="K24" s="1511"/>
      <c r="L24" s="1511"/>
      <c r="M24" s="1511"/>
      <c r="N24" s="1511"/>
      <c r="O24" s="1511"/>
      <c r="P24" s="325"/>
    </row>
    <row r="25" spans="1:16" s="316" customFormat="1" ht="26.1" customHeight="1" x14ac:dyDescent="0.25">
      <c r="A25" s="319" t="s">
        <v>283</v>
      </c>
      <c r="B25" s="320" t="s">
        <v>505</v>
      </c>
      <c r="C25" s="319" t="s">
        <v>448</v>
      </c>
      <c r="D25" s="319" t="s">
        <v>449</v>
      </c>
      <c r="E25" s="319" t="s">
        <v>450</v>
      </c>
      <c r="F25" s="319" t="s">
        <v>451</v>
      </c>
      <c r="G25" s="319" t="s">
        <v>452</v>
      </c>
      <c r="H25" s="319" t="s">
        <v>453</v>
      </c>
      <c r="I25" s="319" t="s">
        <v>454</v>
      </c>
      <c r="J25" s="319" t="s">
        <v>506</v>
      </c>
      <c r="K25" s="319" t="s">
        <v>455</v>
      </c>
      <c r="L25" s="319" t="s">
        <v>456</v>
      </c>
      <c r="M25" s="319" t="s">
        <v>457</v>
      </c>
      <c r="N25" s="319" t="s">
        <v>458</v>
      </c>
      <c r="O25" s="321" t="s">
        <v>503</v>
      </c>
      <c r="P25" s="325"/>
    </row>
    <row r="26" spans="1:16" s="325" customFormat="1" ht="14.1" customHeight="1" x14ac:dyDescent="0.25">
      <c r="A26" s="130" t="s">
        <v>172</v>
      </c>
      <c r="B26" s="152">
        <f>+'1.mell. Mérleg'!D31</f>
        <v>360484</v>
      </c>
      <c r="C26" s="323">
        <f>+$B$26/12</f>
        <v>30040.333333333332</v>
      </c>
      <c r="D26" s="323">
        <f t="shared" ref="D26:N26" si="18">+$B$26/12</f>
        <v>30040.333333333332</v>
      </c>
      <c r="E26" s="323">
        <f t="shared" si="18"/>
        <v>30040.333333333332</v>
      </c>
      <c r="F26" s="323">
        <f t="shared" si="18"/>
        <v>30040.333333333332</v>
      </c>
      <c r="G26" s="323">
        <f t="shared" si="18"/>
        <v>30040.333333333332</v>
      </c>
      <c r="H26" s="323">
        <f t="shared" si="18"/>
        <v>30040.333333333332</v>
      </c>
      <c r="I26" s="323">
        <f t="shared" si="18"/>
        <v>30040.333333333332</v>
      </c>
      <c r="J26" s="323">
        <f t="shared" si="18"/>
        <v>30040.333333333332</v>
      </c>
      <c r="K26" s="323">
        <f t="shared" si="18"/>
        <v>30040.333333333332</v>
      </c>
      <c r="L26" s="323">
        <f t="shared" si="18"/>
        <v>30040.333333333332</v>
      </c>
      <c r="M26" s="323">
        <f t="shared" si="18"/>
        <v>30040.333333333332</v>
      </c>
      <c r="N26" s="323">
        <f t="shared" si="18"/>
        <v>30040.333333333332</v>
      </c>
      <c r="O26" s="324">
        <f t="shared" ref="O26:O31" si="19">SUM(C26:N26)</f>
        <v>360483.99999999994</v>
      </c>
    </row>
    <row r="27" spans="1:16" s="325" customFormat="1" ht="22.5" customHeight="1" x14ac:dyDescent="0.25">
      <c r="A27" s="130" t="s">
        <v>171</v>
      </c>
      <c r="B27" s="152">
        <f>+'1.mell. Mérleg'!D32</f>
        <v>74188.5</v>
      </c>
      <c r="C27" s="323">
        <f>+$B$27/12</f>
        <v>6182.375</v>
      </c>
      <c r="D27" s="323">
        <f t="shared" ref="D27:N27" si="20">+$B$27/12</f>
        <v>6182.375</v>
      </c>
      <c r="E27" s="323">
        <f t="shared" si="20"/>
        <v>6182.375</v>
      </c>
      <c r="F27" s="323">
        <f t="shared" si="20"/>
        <v>6182.375</v>
      </c>
      <c r="G27" s="323">
        <f t="shared" si="20"/>
        <v>6182.375</v>
      </c>
      <c r="H27" s="323">
        <f t="shared" si="20"/>
        <v>6182.375</v>
      </c>
      <c r="I27" s="323">
        <f t="shared" si="20"/>
        <v>6182.375</v>
      </c>
      <c r="J27" s="323">
        <f t="shared" si="20"/>
        <v>6182.375</v>
      </c>
      <c r="K27" s="323">
        <f t="shared" si="20"/>
        <v>6182.375</v>
      </c>
      <c r="L27" s="323">
        <f t="shared" si="20"/>
        <v>6182.375</v>
      </c>
      <c r="M27" s="323">
        <f t="shared" si="20"/>
        <v>6182.375</v>
      </c>
      <c r="N27" s="323">
        <f t="shared" si="20"/>
        <v>6182.375</v>
      </c>
      <c r="O27" s="324">
        <f t="shared" si="19"/>
        <v>74188.5</v>
      </c>
    </row>
    <row r="28" spans="1:16" s="325" customFormat="1" ht="14.1" customHeight="1" x14ac:dyDescent="0.25">
      <c r="A28" s="130" t="s">
        <v>151</v>
      </c>
      <c r="B28" s="152">
        <f>+'1.mell. Mérleg'!D33</f>
        <v>374637.98</v>
      </c>
      <c r="C28" s="323">
        <f>+$B$28/12</f>
        <v>31219.831666666665</v>
      </c>
      <c r="D28" s="323">
        <f t="shared" ref="D28:N28" si="21">+$B$28/12</f>
        <v>31219.831666666665</v>
      </c>
      <c r="E28" s="323">
        <f t="shared" si="21"/>
        <v>31219.831666666665</v>
      </c>
      <c r="F28" s="323">
        <f t="shared" si="21"/>
        <v>31219.831666666665</v>
      </c>
      <c r="G28" s="323">
        <f t="shared" si="21"/>
        <v>31219.831666666665</v>
      </c>
      <c r="H28" s="323">
        <f t="shared" si="21"/>
        <v>31219.831666666665</v>
      </c>
      <c r="I28" s="323">
        <f t="shared" si="21"/>
        <v>31219.831666666665</v>
      </c>
      <c r="J28" s="323">
        <f t="shared" si="21"/>
        <v>31219.831666666665</v>
      </c>
      <c r="K28" s="323">
        <f t="shared" si="21"/>
        <v>31219.831666666665</v>
      </c>
      <c r="L28" s="323">
        <f t="shared" si="21"/>
        <v>31219.831666666665</v>
      </c>
      <c r="M28" s="323">
        <f t="shared" si="21"/>
        <v>31219.831666666665</v>
      </c>
      <c r="N28" s="323">
        <f t="shared" si="21"/>
        <v>31219.831666666665</v>
      </c>
      <c r="O28" s="324">
        <f t="shared" si="19"/>
        <v>374637.98</v>
      </c>
    </row>
    <row r="29" spans="1:16" s="325" customFormat="1" ht="14.1" customHeight="1" x14ac:dyDescent="0.25">
      <c r="A29" s="131" t="s">
        <v>150</v>
      </c>
      <c r="B29" s="152">
        <f>+'1.mell. Mérleg'!D34</f>
        <v>17964</v>
      </c>
      <c r="C29" s="323">
        <f>+$B$29/12</f>
        <v>1497</v>
      </c>
      <c r="D29" s="323">
        <f t="shared" ref="D29:N29" si="22">+$B$29/12</f>
        <v>1497</v>
      </c>
      <c r="E29" s="323">
        <f t="shared" si="22"/>
        <v>1497</v>
      </c>
      <c r="F29" s="323">
        <f t="shared" si="22"/>
        <v>1497</v>
      </c>
      <c r="G29" s="323">
        <f t="shared" si="22"/>
        <v>1497</v>
      </c>
      <c r="H29" s="323">
        <f t="shared" si="22"/>
        <v>1497</v>
      </c>
      <c r="I29" s="323">
        <f t="shared" si="22"/>
        <v>1497</v>
      </c>
      <c r="J29" s="323">
        <f t="shared" si="22"/>
        <v>1497</v>
      </c>
      <c r="K29" s="323">
        <f t="shared" si="22"/>
        <v>1497</v>
      </c>
      <c r="L29" s="323">
        <f t="shared" si="22"/>
        <v>1497</v>
      </c>
      <c r="M29" s="323">
        <f t="shared" si="22"/>
        <v>1497</v>
      </c>
      <c r="N29" s="323">
        <f t="shared" si="22"/>
        <v>1497</v>
      </c>
      <c r="O29" s="324">
        <f t="shared" si="19"/>
        <v>17964</v>
      </c>
    </row>
    <row r="30" spans="1:16" s="325" customFormat="1" ht="14.1" customHeight="1" x14ac:dyDescent="0.25">
      <c r="A30" s="130" t="s">
        <v>163</v>
      </c>
      <c r="B30" s="152">
        <f>+'1.mell. Mérleg'!D35</f>
        <v>263248</v>
      </c>
      <c r="C30" s="323">
        <f>+$B$30/12</f>
        <v>21937.333333333332</v>
      </c>
      <c r="D30" s="323">
        <f t="shared" ref="D30:N30" si="23">+$B$30/12</f>
        <v>21937.333333333332</v>
      </c>
      <c r="E30" s="323">
        <f t="shared" si="23"/>
        <v>21937.333333333332</v>
      </c>
      <c r="F30" s="323">
        <f t="shared" si="23"/>
        <v>21937.333333333332</v>
      </c>
      <c r="G30" s="323">
        <f t="shared" si="23"/>
        <v>21937.333333333332</v>
      </c>
      <c r="H30" s="323">
        <f t="shared" si="23"/>
        <v>21937.333333333332</v>
      </c>
      <c r="I30" s="323">
        <f t="shared" si="23"/>
        <v>21937.333333333332</v>
      </c>
      <c r="J30" s="323">
        <f t="shared" si="23"/>
        <v>21937.333333333332</v>
      </c>
      <c r="K30" s="323">
        <f t="shared" si="23"/>
        <v>21937.333333333332</v>
      </c>
      <c r="L30" s="323">
        <f t="shared" si="23"/>
        <v>21937.333333333332</v>
      </c>
      <c r="M30" s="323">
        <f t="shared" si="23"/>
        <v>21937.333333333332</v>
      </c>
      <c r="N30" s="323">
        <f t="shared" si="23"/>
        <v>21937.333333333332</v>
      </c>
      <c r="O30" s="324">
        <f t="shared" si="19"/>
        <v>263248.00000000006</v>
      </c>
    </row>
    <row r="31" spans="1:16" s="325" customFormat="1" ht="14.1" customHeight="1" x14ac:dyDescent="0.25">
      <c r="A31" s="130" t="s">
        <v>426</v>
      </c>
      <c r="B31" s="152">
        <f>+'1.mell. Mérleg'!D36</f>
        <v>144342</v>
      </c>
      <c r="C31" s="323">
        <f>+$B$31/12</f>
        <v>12028.5</v>
      </c>
      <c r="D31" s="323">
        <f t="shared" ref="D31:N31" si="24">+$B$31/12</f>
        <v>12028.5</v>
      </c>
      <c r="E31" s="323">
        <f t="shared" si="24"/>
        <v>12028.5</v>
      </c>
      <c r="F31" s="323">
        <f t="shared" si="24"/>
        <v>12028.5</v>
      </c>
      <c r="G31" s="323">
        <f t="shared" si="24"/>
        <v>12028.5</v>
      </c>
      <c r="H31" s="323">
        <f t="shared" si="24"/>
        <v>12028.5</v>
      </c>
      <c r="I31" s="323">
        <f t="shared" si="24"/>
        <v>12028.5</v>
      </c>
      <c r="J31" s="323">
        <f t="shared" si="24"/>
        <v>12028.5</v>
      </c>
      <c r="K31" s="323">
        <f t="shared" si="24"/>
        <v>12028.5</v>
      </c>
      <c r="L31" s="323">
        <f t="shared" si="24"/>
        <v>12028.5</v>
      </c>
      <c r="M31" s="323">
        <f t="shared" si="24"/>
        <v>12028.5</v>
      </c>
      <c r="N31" s="323">
        <f t="shared" si="24"/>
        <v>12028.5</v>
      </c>
      <c r="O31" s="324">
        <f t="shared" si="19"/>
        <v>144342</v>
      </c>
    </row>
    <row r="32" spans="1:16" s="325" customFormat="1" ht="14.1" customHeight="1" x14ac:dyDescent="0.3">
      <c r="A32" s="329" t="s">
        <v>415</v>
      </c>
      <c r="B32" s="337">
        <f>SUM(B26:B31)</f>
        <v>1234864.48</v>
      </c>
      <c r="C32" s="337">
        <f t="shared" ref="C32:O32" si="25">SUM(C26:C31)</f>
        <v>102905.37333333332</v>
      </c>
      <c r="D32" s="337">
        <f t="shared" si="25"/>
        <v>102905.37333333332</v>
      </c>
      <c r="E32" s="337">
        <f t="shared" si="25"/>
        <v>102905.37333333332</v>
      </c>
      <c r="F32" s="337">
        <f t="shared" si="25"/>
        <v>102905.37333333332</v>
      </c>
      <c r="G32" s="337">
        <f t="shared" si="25"/>
        <v>102905.37333333332</v>
      </c>
      <c r="H32" s="337">
        <f t="shared" si="25"/>
        <v>102905.37333333332</v>
      </c>
      <c r="I32" s="337">
        <f t="shared" si="25"/>
        <v>102905.37333333332</v>
      </c>
      <c r="J32" s="337">
        <f t="shared" si="25"/>
        <v>102905.37333333332</v>
      </c>
      <c r="K32" s="337">
        <f t="shared" si="25"/>
        <v>102905.37333333332</v>
      </c>
      <c r="L32" s="337">
        <f t="shared" si="25"/>
        <v>102905.37333333332</v>
      </c>
      <c r="M32" s="337">
        <f t="shared" si="25"/>
        <v>102905.37333333332</v>
      </c>
      <c r="N32" s="337">
        <f t="shared" si="25"/>
        <v>102905.37333333332</v>
      </c>
      <c r="O32" s="338">
        <f t="shared" si="25"/>
        <v>1234864.48</v>
      </c>
    </row>
    <row r="33" spans="1:16" s="325" customFormat="1" ht="14.1" customHeight="1" x14ac:dyDescent="0.25">
      <c r="A33" s="130" t="s">
        <v>161</v>
      </c>
      <c r="B33" s="152">
        <f>+'1.mell. Mérleg'!D38</f>
        <v>1372651</v>
      </c>
      <c r="C33" s="323">
        <v>46437</v>
      </c>
      <c r="D33" s="323">
        <v>408</v>
      </c>
      <c r="E33" s="323">
        <v>109753</v>
      </c>
      <c r="F33" s="323">
        <v>116839</v>
      </c>
      <c r="G33" s="323">
        <v>57401</v>
      </c>
      <c r="H33" s="323">
        <v>248089</v>
      </c>
      <c r="I33" s="323">
        <v>63743</v>
      </c>
      <c r="J33" s="323"/>
      <c r="K33" s="323"/>
      <c r="L33" s="323"/>
      <c r="M33" s="323">
        <v>341608</v>
      </c>
      <c r="N33" s="323">
        <v>388373</v>
      </c>
      <c r="O33" s="324">
        <f>SUM(C33:N33)</f>
        <v>1372651</v>
      </c>
    </row>
    <row r="34" spans="1:16" s="325" customFormat="1" ht="14.1" customHeight="1" x14ac:dyDescent="0.25">
      <c r="A34" s="130" t="s">
        <v>160</v>
      </c>
      <c r="B34" s="152">
        <f>+'1.mell. Mérleg'!D39</f>
        <v>51709</v>
      </c>
      <c r="C34" s="323"/>
      <c r="D34" s="323"/>
      <c r="E34" s="323"/>
      <c r="F34" s="323"/>
      <c r="G34" s="323"/>
      <c r="H34" s="323">
        <v>17068</v>
      </c>
      <c r="I34" s="323">
        <v>34641</v>
      </c>
      <c r="J34" s="323"/>
      <c r="K34" s="323"/>
      <c r="L34" s="323"/>
      <c r="M34" s="323"/>
      <c r="N34" s="323"/>
      <c r="O34" s="324">
        <f>SUM(C34:N34)</f>
        <v>51709</v>
      </c>
    </row>
    <row r="35" spans="1:16" s="325" customFormat="1" ht="14.1" customHeight="1" x14ac:dyDescent="0.25">
      <c r="A35" s="130" t="s">
        <v>158</v>
      </c>
      <c r="B35" s="152">
        <f>+'1.mell. Mérleg'!D40</f>
        <v>0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4">
        <f>SUM(C35:N35)</f>
        <v>0</v>
      </c>
    </row>
    <row r="36" spans="1:16" s="325" customFormat="1" ht="14.1" customHeight="1" x14ac:dyDescent="0.25">
      <c r="A36" s="329" t="s">
        <v>417</v>
      </c>
      <c r="B36" s="339">
        <f>SUM(B33:B35)</f>
        <v>1424360</v>
      </c>
      <c r="C36" s="339">
        <f t="shared" ref="C36:O36" si="26">SUM(C33:C35)</f>
        <v>46437</v>
      </c>
      <c r="D36" s="339">
        <f t="shared" si="26"/>
        <v>408</v>
      </c>
      <c r="E36" s="339">
        <f t="shared" si="26"/>
        <v>109753</v>
      </c>
      <c r="F36" s="339">
        <f t="shared" si="26"/>
        <v>116839</v>
      </c>
      <c r="G36" s="339">
        <f t="shared" si="26"/>
        <v>57401</v>
      </c>
      <c r="H36" s="339">
        <f t="shared" si="26"/>
        <v>265157</v>
      </c>
      <c r="I36" s="339">
        <f t="shared" si="26"/>
        <v>98384</v>
      </c>
      <c r="J36" s="339">
        <f t="shared" si="26"/>
        <v>0</v>
      </c>
      <c r="K36" s="339">
        <f t="shared" si="26"/>
        <v>0</v>
      </c>
      <c r="L36" s="339">
        <f t="shared" si="26"/>
        <v>0</v>
      </c>
      <c r="M36" s="339">
        <f t="shared" si="26"/>
        <v>341608</v>
      </c>
      <c r="N36" s="339">
        <f t="shared" si="26"/>
        <v>388373</v>
      </c>
      <c r="O36" s="340">
        <f t="shared" si="26"/>
        <v>1424360</v>
      </c>
    </row>
    <row r="37" spans="1:16" s="325" customFormat="1" ht="14.1" customHeight="1" x14ac:dyDescent="0.25">
      <c r="A37" s="341" t="s">
        <v>277</v>
      </c>
      <c r="B37" s="339">
        <f>+'1.mell. Mérleg'!D42</f>
        <v>0</v>
      </c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3">
        <f>SUM(C37:N37)</f>
        <v>0</v>
      </c>
    </row>
    <row r="38" spans="1:16" s="322" customFormat="1" ht="15.9" customHeight="1" thickBot="1" x14ac:dyDescent="0.35">
      <c r="A38" s="335" t="s">
        <v>414</v>
      </c>
      <c r="B38" s="335">
        <f>+B37+B36+B32</f>
        <v>2659224.48</v>
      </c>
      <c r="C38" s="335">
        <f>+C37+C36+C32</f>
        <v>149342.37333333332</v>
      </c>
      <c r="D38" s="335">
        <f t="shared" ref="D38:O38" si="27">+D37+D36+D32</f>
        <v>103313.37333333332</v>
      </c>
      <c r="E38" s="335">
        <f t="shared" si="27"/>
        <v>212658.37333333332</v>
      </c>
      <c r="F38" s="335">
        <f t="shared" si="27"/>
        <v>219744.37333333332</v>
      </c>
      <c r="G38" s="335">
        <f t="shared" si="27"/>
        <v>160306.37333333332</v>
      </c>
      <c r="H38" s="335">
        <f t="shared" si="27"/>
        <v>368062.37333333329</v>
      </c>
      <c r="I38" s="335">
        <f t="shared" si="27"/>
        <v>201289.37333333332</v>
      </c>
      <c r="J38" s="335">
        <f t="shared" si="27"/>
        <v>102905.37333333332</v>
      </c>
      <c r="K38" s="335">
        <f t="shared" si="27"/>
        <v>102905.37333333332</v>
      </c>
      <c r="L38" s="335">
        <f t="shared" si="27"/>
        <v>102905.37333333332</v>
      </c>
      <c r="M38" s="335">
        <f t="shared" si="27"/>
        <v>444513.37333333329</v>
      </c>
      <c r="N38" s="335">
        <f t="shared" si="27"/>
        <v>491278.37333333329</v>
      </c>
      <c r="O38" s="336">
        <f t="shared" si="27"/>
        <v>2659224.48</v>
      </c>
      <c r="P38" s="325"/>
    </row>
    <row r="39" spans="1:16" s="345" customFormat="1" ht="15.9" customHeight="1" thickBot="1" x14ac:dyDescent="0.35">
      <c r="A39" s="344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25"/>
    </row>
    <row r="40" spans="1:16" ht="13.8" thickBot="1" x14ac:dyDescent="0.3">
      <c r="A40" s="346" t="s">
        <v>507</v>
      </c>
      <c r="B40" s="347">
        <f>+B23-B38</f>
        <v>-0.47999999998137355</v>
      </c>
      <c r="C40" s="347">
        <f t="shared" ref="C40" si="28">+C23-C38</f>
        <v>175455.62666666668</v>
      </c>
      <c r="D40" s="347">
        <f>+D3+D23-D38</f>
        <v>418588.25333333341</v>
      </c>
      <c r="E40" s="347">
        <f t="shared" ref="E40:O40" si="29">+E3+E23-E38</f>
        <v>403727.88000000012</v>
      </c>
      <c r="F40" s="347">
        <f t="shared" si="29"/>
        <v>381781.50666666683</v>
      </c>
      <c r="G40" s="347">
        <f t="shared" si="29"/>
        <v>419273.13333333354</v>
      </c>
      <c r="H40" s="347">
        <f t="shared" si="29"/>
        <v>249008.76000000024</v>
      </c>
      <c r="I40" s="347">
        <f t="shared" si="29"/>
        <v>245517.38666666692</v>
      </c>
      <c r="J40" s="347">
        <f t="shared" si="29"/>
        <v>340410.01333333366</v>
      </c>
      <c r="K40" s="347">
        <f t="shared" si="29"/>
        <v>435302.64000000036</v>
      </c>
      <c r="L40" s="347">
        <f t="shared" si="29"/>
        <v>530195.26666666707</v>
      </c>
      <c r="M40" s="347">
        <f t="shared" si="29"/>
        <v>283479.89333333378</v>
      </c>
      <c r="N40" s="347">
        <f t="shared" si="29"/>
        <v>-0.47999999951571226</v>
      </c>
      <c r="O40" s="347">
        <f t="shared" si="29"/>
        <v>-0.47999999998137355</v>
      </c>
      <c r="P40" s="325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&amp;C&amp;"Times New Roman,Félkövér"&amp;12Előirányzat-felhasználási ütemterv 2019. évre 
&amp;"Times New Roman,Normál"(tervezett adatok alapján)  &amp;"Times New Roman,Félkövér"             &amp;R&amp;"Times New Roman,Félkövér"&amp;10&amp;K000000 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D58" sqref="D58"/>
    </sheetView>
  </sheetViews>
  <sheetFormatPr defaultColWidth="9.109375" defaultRowHeight="14.4" x14ac:dyDescent="0.3"/>
  <cols>
    <col min="1" max="1" width="5" style="282" customWidth="1"/>
    <col min="2" max="2" width="47" style="283" customWidth="1"/>
    <col min="3" max="4" width="15.109375" style="283" customWidth="1"/>
    <col min="5" max="16384" width="9.109375" style="283"/>
  </cols>
  <sheetData>
    <row r="1" spans="1:4" x14ac:dyDescent="0.3">
      <c r="D1" s="284"/>
    </row>
    <row r="2" spans="1:4" s="286" customFormat="1" thickBot="1" x14ac:dyDescent="0.35">
      <c r="A2" s="285"/>
      <c r="D2" s="287" t="s">
        <v>628</v>
      </c>
    </row>
    <row r="3" spans="1:4" s="291" customFormat="1" ht="48" customHeight="1" thickBot="1" x14ac:dyDescent="0.35">
      <c r="A3" s="288" t="s">
        <v>466</v>
      </c>
      <c r="B3" s="289" t="s">
        <v>467</v>
      </c>
      <c r="C3" s="289" t="s">
        <v>468</v>
      </c>
      <c r="D3" s="290" t="s">
        <v>469</v>
      </c>
    </row>
    <row r="4" spans="1:4" s="291" customFormat="1" ht="14.1" customHeight="1" thickBot="1" x14ac:dyDescent="0.35">
      <c r="A4" s="292">
        <v>1</v>
      </c>
      <c r="B4" s="293">
        <v>2</v>
      </c>
      <c r="C4" s="293">
        <v>3</v>
      </c>
      <c r="D4" s="294">
        <v>4</v>
      </c>
    </row>
    <row r="5" spans="1:4" ht="18" customHeight="1" x14ac:dyDescent="0.3">
      <c r="A5" s="295" t="s">
        <v>311</v>
      </c>
      <c r="B5" s="296" t="s">
        <v>470</v>
      </c>
      <c r="C5" s="297"/>
      <c r="D5" s="298"/>
    </row>
    <row r="6" spans="1:4" ht="18" customHeight="1" x14ac:dyDescent="0.3">
      <c r="A6" s="299" t="s">
        <v>405</v>
      </c>
      <c r="B6" s="300" t="s">
        <v>471</v>
      </c>
      <c r="C6" s="301"/>
      <c r="D6" s="302"/>
    </row>
    <row r="7" spans="1:4" ht="18" customHeight="1" x14ac:dyDescent="0.3">
      <c r="A7" s="299" t="s">
        <v>472</v>
      </c>
      <c r="B7" s="300" t="s">
        <v>473</v>
      </c>
      <c r="C7" s="301"/>
      <c r="D7" s="302"/>
    </row>
    <row r="8" spans="1:4" ht="18" customHeight="1" x14ac:dyDescent="0.3">
      <c r="A8" s="299" t="s">
        <v>474</v>
      </c>
      <c r="B8" s="300" t="s">
        <v>475</v>
      </c>
      <c r="C8" s="301"/>
      <c r="D8" s="302"/>
    </row>
    <row r="9" spans="1:4" ht="18" customHeight="1" x14ac:dyDescent="0.3">
      <c r="A9" s="299" t="s">
        <v>476</v>
      </c>
      <c r="B9" s="300" t="s">
        <v>477</v>
      </c>
      <c r="C9" s="301"/>
      <c r="D9" s="302"/>
    </row>
    <row r="10" spans="1:4" ht="18" customHeight="1" x14ac:dyDescent="0.3">
      <c r="A10" s="299" t="s">
        <v>478</v>
      </c>
      <c r="B10" s="300" t="s">
        <v>479</v>
      </c>
      <c r="C10" s="301"/>
      <c r="D10" s="302"/>
    </row>
    <row r="11" spans="1:4" ht="18" customHeight="1" x14ac:dyDescent="0.3">
      <c r="A11" s="299" t="s">
        <v>480</v>
      </c>
      <c r="B11" s="303" t="s">
        <v>481</v>
      </c>
      <c r="C11" s="301">
        <v>907070</v>
      </c>
      <c r="D11" s="302">
        <v>907070</v>
      </c>
    </row>
    <row r="12" spans="1:4" ht="18" customHeight="1" x14ac:dyDescent="0.3">
      <c r="A12" s="299" t="s">
        <v>482</v>
      </c>
      <c r="B12" s="303" t="s">
        <v>682</v>
      </c>
      <c r="C12" s="301">
        <v>513681</v>
      </c>
      <c r="D12" s="302">
        <v>513681</v>
      </c>
    </row>
    <row r="13" spans="1:4" ht="22.5" customHeight="1" x14ac:dyDescent="0.3">
      <c r="A13" s="299" t="s">
        <v>483</v>
      </c>
      <c r="B13" s="303" t="s">
        <v>486</v>
      </c>
      <c r="C13" s="301"/>
      <c r="D13" s="302"/>
    </row>
    <row r="14" spans="1:4" ht="22.5" customHeight="1" x14ac:dyDescent="0.3">
      <c r="A14" s="299" t="s">
        <v>484</v>
      </c>
      <c r="B14" s="303" t="s">
        <v>561</v>
      </c>
      <c r="C14" s="301">
        <v>761210</v>
      </c>
      <c r="D14" s="302">
        <v>761210</v>
      </c>
    </row>
    <row r="15" spans="1:4" ht="18" customHeight="1" x14ac:dyDescent="0.3">
      <c r="A15" s="299" t="s">
        <v>813</v>
      </c>
      <c r="B15" s="300" t="s">
        <v>488</v>
      </c>
      <c r="C15" s="301">
        <v>5250</v>
      </c>
      <c r="D15" s="302">
        <v>5250</v>
      </c>
    </row>
    <row r="16" spans="1:4" ht="18" customHeight="1" x14ac:dyDescent="0.3">
      <c r="A16" s="299" t="s">
        <v>485</v>
      </c>
      <c r="B16" s="300" t="s">
        <v>490</v>
      </c>
      <c r="C16" s="301"/>
      <c r="D16" s="302"/>
    </row>
    <row r="17" spans="1:4" ht="18" customHeight="1" x14ac:dyDescent="0.3">
      <c r="A17" s="299" t="s">
        <v>487</v>
      </c>
      <c r="B17" s="300" t="s">
        <v>492</v>
      </c>
      <c r="C17" s="301"/>
      <c r="D17" s="302"/>
    </row>
    <row r="18" spans="1:4" ht="18" customHeight="1" x14ac:dyDescent="0.3">
      <c r="A18" s="299" t="s">
        <v>489</v>
      </c>
      <c r="B18" s="300" t="s">
        <v>798</v>
      </c>
      <c r="C18" s="301">
        <f>2781000+50000</f>
        <v>2831000</v>
      </c>
      <c r="D18" s="302">
        <v>2831000</v>
      </c>
    </row>
    <row r="19" spans="1:4" ht="18" customHeight="1" x14ac:dyDescent="0.3">
      <c r="A19" s="299" t="s">
        <v>491</v>
      </c>
      <c r="B19" s="300" t="s">
        <v>495</v>
      </c>
      <c r="C19" s="301"/>
      <c r="D19" s="302"/>
    </row>
    <row r="20" spans="1:4" ht="18" customHeight="1" x14ac:dyDescent="0.3">
      <c r="A20" s="299" t="s">
        <v>493</v>
      </c>
      <c r="B20" s="304"/>
      <c r="C20" s="305"/>
      <c r="D20" s="302"/>
    </row>
    <row r="21" spans="1:4" ht="18" customHeight="1" x14ac:dyDescent="0.3">
      <c r="A21" s="299" t="s">
        <v>494</v>
      </c>
      <c r="B21" s="306"/>
      <c r="C21" s="305"/>
      <c r="D21" s="302"/>
    </row>
    <row r="22" spans="1:4" ht="18" customHeight="1" x14ac:dyDescent="0.3">
      <c r="A22" s="299" t="s">
        <v>496</v>
      </c>
      <c r="B22" s="306"/>
      <c r="C22" s="305"/>
      <c r="D22" s="302"/>
    </row>
    <row r="23" spans="1:4" ht="18" customHeight="1" x14ac:dyDescent="0.3">
      <c r="A23" s="299" t="s">
        <v>497</v>
      </c>
      <c r="B23" s="306"/>
      <c r="C23" s="305"/>
      <c r="D23" s="302"/>
    </row>
    <row r="24" spans="1:4" ht="18" customHeight="1" x14ac:dyDescent="0.3">
      <c r="A24" s="299" t="s">
        <v>814</v>
      </c>
      <c r="B24" s="306"/>
      <c r="C24" s="305"/>
      <c r="D24" s="302"/>
    </row>
    <row r="25" spans="1:4" ht="18" customHeight="1" x14ac:dyDescent="0.3">
      <c r="A25" s="299" t="s">
        <v>498</v>
      </c>
      <c r="B25" s="306"/>
      <c r="C25" s="305"/>
      <c r="D25" s="302"/>
    </row>
    <row r="26" spans="1:4" ht="18" customHeight="1" x14ac:dyDescent="0.3">
      <c r="A26" s="299" t="s">
        <v>499</v>
      </c>
      <c r="B26" s="306"/>
      <c r="C26" s="305"/>
      <c r="D26" s="302"/>
    </row>
    <row r="27" spans="1:4" ht="18" customHeight="1" x14ac:dyDescent="0.3">
      <c r="A27" s="299" t="s">
        <v>500</v>
      </c>
      <c r="B27" s="306"/>
      <c r="C27" s="305"/>
      <c r="D27" s="302"/>
    </row>
    <row r="28" spans="1:4" ht="18" customHeight="1" thickBot="1" x14ac:dyDescent="0.35">
      <c r="A28" s="307" t="s">
        <v>501</v>
      </c>
      <c r="B28" s="308"/>
      <c r="C28" s="309"/>
      <c r="D28" s="310"/>
    </row>
    <row r="29" spans="1:4" ht="18" customHeight="1" thickBot="1" x14ac:dyDescent="0.35">
      <c r="A29" s="311" t="s">
        <v>502</v>
      </c>
      <c r="B29" s="312" t="s">
        <v>503</v>
      </c>
      <c r="C29" s="313">
        <f>SUM(C5:C28)</f>
        <v>5018211</v>
      </c>
      <c r="D29" s="314">
        <f>SUM(D5:D28)</f>
        <v>5018211</v>
      </c>
    </row>
    <row r="30" spans="1:4" ht="8.25" customHeight="1" x14ac:dyDescent="0.3">
      <c r="A30" s="315"/>
      <c r="B30" s="1512"/>
      <c r="C30" s="1512"/>
      <c r="D30" s="1512"/>
    </row>
  </sheetData>
  <mergeCells count="1">
    <mergeCell ref="B30:D3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Roman,Félkövér"&amp;12Az önkormányzat által adott 
2019. évi közvetett támogatások &amp;"Times New Roman,Normál" 
&amp;"Times New Roman,Dőlt"(kedvezmények) &amp;R&amp;"Times New Roman,Félkövér"&amp;10 12.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zoomScale="80" zoomScaleNormal="80" workbookViewId="0">
      <selection activeCell="D58" sqref="D58"/>
    </sheetView>
  </sheetViews>
  <sheetFormatPr defaultColWidth="8.6640625" defaultRowHeight="12.75" customHeight="1" x14ac:dyDescent="0.3"/>
  <cols>
    <col min="1" max="1" width="22.33203125" style="179" customWidth="1"/>
    <col min="2" max="2" width="35.109375" style="211" customWidth="1"/>
    <col min="3" max="3" width="13.109375" style="211" customWidth="1"/>
    <col min="4" max="4" width="15.88671875" style="211" customWidth="1"/>
    <col min="5" max="5" width="15" style="211" customWidth="1"/>
    <col min="6" max="6" width="37.109375" style="211" bestFit="1" customWidth="1"/>
    <col min="7" max="7" width="13.5546875" style="211" bestFit="1" customWidth="1"/>
    <col min="8" max="8" width="15.33203125" style="211" customWidth="1"/>
    <col min="9" max="9" width="14.6640625" style="211" customWidth="1"/>
    <col min="10" max="11" width="8.6640625" style="211"/>
    <col min="12" max="14" width="8.6640625" style="179"/>
    <col min="15" max="15" width="10.88671875" style="179" bestFit="1" customWidth="1"/>
    <col min="16" max="16384" width="8.6640625" style="179"/>
  </cols>
  <sheetData>
    <row r="1" spans="2:11" ht="26.25" customHeight="1" thickBot="1" x14ac:dyDescent="0.35">
      <c r="B1" s="1513" t="s">
        <v>879</v>
      </c>
      <c r="C1" s="1513"/>
      <c r="D1" s="1513"/>
      <c r="E1" s="1513"/>
      <c r="F1" s="1513"/>
      <c r="G1" s="1513"/>
      <c r="H1" s="1513"/>
      <c r="I1" s="1513"/>
      <c r="J1" s="178"/>
      <c r="K1" s="178"/>
    </row>
    <row r="2" spans="2:11" ht="65.25" customHeight="1" thickBot="1" x14ac:dyDescent="0.35">
      <c r="B2" s="214" t="s">
        <v>341</v>
      </c>
      <c r="C2" s="1202" t="s">
        <v>840</v>
      </c>
      <c r="D2" s="1203" t="s">
        <v>841</v>
      </c>
      <c r="E2" s="1110" t="s">
        <v>842</v>
      </c>
      <c r="F2" s="214" t="s">
        <v>343</v>
      </c>
      <c r="G2" s="1215" t="s">
        <v>840</v>
      </c>
      <c r="H2" s="1203" t="s">
        <v>841</v>
      </c>
      <c r="I2" s="262" t="s">
        <v>842</v>
      </c>
      <c r="J2" s="273"/>
      <c r="K2" s="178"/>
    </row>
    <row r="3" spans="2:11" ht="13.5" customHeight="1" x14ac:dyDescent="0.3">
      <c r="B3" s="218" t="s">
        <v>344</v>
      </c>
      <c r="C3" s="1204">
        <f>SUM(C4:C8)</f>
        <v>1045383</v>
      </c>
      <c r="D3" s="1204">
        <f>SUM(D4:D8)</f>
        <v>1146906</v>
      </c>
      <c r="E3" s="734">
        <f>SUM(E4:E8)</f>
        <v>864102</v>
      </c>
      <c r="F3" s="526" t="s">
        <v>446</v>
      </c>
      <c r="G3" s="1216">
        <f>SUM(G4:G11)</f>
        <v>948932</v>
      </c>
      <c r="H3" s="1204">
        <f>SUM(H4:H11)</f>
        <v>1765242</v>
      </c>
      <c r="I3" s="524">
        <f>SUM(I4:I11)</f>
        <v>1234864.48</v>
      </c>
      <c r="J3" s="273"/>
      <c r="K3" s="178"/>
    </row>
    <row r="4" spans="2:11" ht="15" customHeight="1" x14ac:dyDescent="0.3">
      <c r="B4" s="259" t="s">
        <v>422</v>
      </c>
      <c r="C4" s="1205">
        <v>613993</v>
      </c>
      <c r="D4" s="1205">
        <f>560261+5000+1212</f>
        <v>566473</v>
      </c>
      <c r="E4" s="732">
        <f>+'2.mell. Mérleg'!D4</f>
        <v>489570</v>
      </c>
      <c r="F4" s="527" t="s">
        <v>345</v>
      </c>
      <c r="G4" s="1217">
        <v>294453</v>
      </c>
      <c r="H4" s="1218">
        <f>152927+121107+34701+64367</f>
        <v>373102</v>
      </c>
      <c r="I4" s="527">
        <f>+'2.mell. Mérleg'!J4</f>
        <v>360484</v>
      </c>
      <c r="J4" s="273"/>
      <c r="K4" s="178"/>
    </row>
    <row r="5" spans="2:11" ht="15" customHeight="1" x14ac:dyDescent="0.3">
      <c r="B5" s="259" t="s">
        <v>447</v>
      </c>
      <c r="C5" s="1205">
        <v>340242</v>
      </c>
      <c r="D5" s="1205">
        <v>288500</v>
      </c>
      <c r="E5" s="732">
        <f>+'2.mell. Mérleg'!D5</f>
        <v>292500</v>
      </c>
      <c r="F5" s="516" t="s">
        <v>346</v>
      </c>
      <c r="G5" s="1219">
        <v>70648</v>
      </c>
      <c r="H5" s="1205">
        <f>33247+26568+6999+11454</f>
        <v>78268</v>
      </c>
      <c r="I5" s="528">
        <f>+'2.mell. Mérleg'!J5</f>
        <v>74188.5</v>
      </c>
      <c r="J5" s="273"/>
      <c r="K5" s="178"/>
    </row>
    <row r="6" spans="2:11" ht="15" customHeight="1" x14ac:dyDescent="0.3">
      <c r="B6" s="259" t="s">
        <v>344</v>
      </c>
      <c r="C6" s="1205">
        <v>87563</v>
      </c>
      <c r="D6" s="1205">
        <f>269597+14259+5884+500</f>
        <v>290240</v>
      </c>
      <c r="E6" s="732">
        <f>+'2.mell. Mérleg'!D6</f>
        <v>81289</v>
      </c>
      <c r="F6" s="516" t="s">
        <v>347</v>
      </c>
      <c r="G6" s="1219">
        <v>195205</v>
      </c>
      <c r="H6" s="1205">
        <f>21004+29597+39988+576758</f>
        <v>667347</v>
      </c>
      <c r="I6" s="516">
        <f>+'2.mell. Mérleg'!J6</f>
        <v>374637.98</v>
      </c>
      <c r="J6" s="273"/>
      <c r="K6" s="178"/>
    </row>
    <row r="7" spans="2:11" ht="15" customHeight="1" x14ac:dyDescent="0.3">
      <c r="B7" s="259" t="s">
        <v>423</v>
      </c>
      <c r="C7" s="1205">
        <v>3585</v>
      </c>
      <c r="D7" s="1205">
        <f>1393+300</f>
        <v>1693</v>
      </c>
      <c r="E7" s="732">
        <f>+'2.mell. Mérleg'!D7</f>
        <v>743</v>
      </c>
      <c r="F7" s="516" t="s">
        <v>348</v>
      </c>
      <c r="G7" s="1219">
        <v>26311</v>
      </c>
      <c r="H7" s="1205">
        <v>23939</v>
      </c>
      <c r="I7" s="516">
        <f>+'2.mell. Mérleg'!J8</f>
        <v>17964</v>
      </c>
      <c r="J7" s="273"/>
      <c r="K7" s="178"/>
    </row>
    <row r="8" spans="2:11" ht="15" customHeight="1" x14ac:dyDescent="0.3">
      <c r="B8" s="259"/>
      <c r="C8" s="1205"/>
      <c r="D8" s="1205"/>
      <c r="E8" s="732"/>
      <c r="F8" s="516" t="s">
        <v>382</v>
      </c>
      <c r="G8" s="1219">
        <v>362315</v>
      </c>
      <c r="H8" s="1205">
        <v>273739</v>
      </c>
      <c r="I8" s="516">
        <f>+'2.mell. Mérleg'!J9</f>
        <v>263248</v>
      </c>
      <c r="J8" s="273"/>
      <c r="K8" s="178"/>
    </row>
    <row r="9" spans="2:11" ht="15" customHeight="1" x14ac:dyDescent="0.3">
      <c r="B9" s="259"/>
      <c r="C9" s="1205"/>
      <c r="D9" s="1205"/>
      <c r="E9" s="732"/>
      <c r="F9" s="516" t="s">
        <v>426</v>
      </c>
      <c r="G9" s="1219"/>
      <c r="H9" s="1205">
        <v>348847</v>
      </c>
      <c r="I9" s="516">
        <f>+'2.mell. Mérleg'!J10</f>
        <v>144342</v>
      </c>
      <c r="J9" s="273"/>
      <c r="K9" s="178"/>
    </row>
    <row r="10" spans="2:11" ht="15" customHeight="1" x14ac:dyDescent="0.3">
      <c r="B10" s="272" t="s">
        <v>287</v>
      </c>
      <c r="C10" s="1206">
        <f>SUM(C11:C13)</f>
        <v>756167</v>
      </c>
      <c r="D10" s="1206">
        <f>+D11+D12+D13</f>
        <v>2020742</v>
      </c>
      <c r="E10" s="735">
        <f>+E11+E12</f>
        <v>479438</v>
      </c>
      <c r="F10" s="1113"/>
      <c r="G10" s="1220"/>
      <c r="H10" s="1205"/>
      <c r="I10" s="1112"/>
      <c r="J10" s="273"/>
      <c r="K10" s="178"/>
    </row>
    <row r="11" spans="2:11" ht="15" customHeight="1" x14ac:dyDescent="0.3">
      <c r="B11" s="260" t="s">
        <v>387</v>
      </c>
      <c r="C11" s="1205">
        <v>6167</v>
      </c>
      <c r="D11" s="1205">
        <v>790742</v>
      </c>
      <c r="E11" s="731">
        <f>+'2.mell. Mérleg'!D11</f>
        <v>361938</v>
      </c>
      <c r="F11" s="516"/>
      <c r="G11" s="1219"/>
      <c r="H11" s="1205"/>
      <c r="I11" s="516"/>
      <c r="J11" s="273"/>
      <c r="K11" s="178"/>
    </row>
    <row r="12" spans="2:11" ht="15" customHeight="1" x14ac:dyDescent="0.3">
      <c r="B12" s="260" t="s">
        <v>800</v>
      </c>
      <c r="C12" s="1205">
        <v>750000</v>
      </c>
      <c r="D12" s="1207">
        <v>1230000</v>
      </c>
      <c r="E12" s="512">
        <f>+'2.mell. Mérleg'!D29</f>
        <v>117500</v>
      </c>
      <c r="F12" s="518" t="s">
        <v>277</v>
      </c>
      <c r="G12" s="1221">
        <f>SUM(G13:G15)</f>
        <v>949168</v>
      </c>
      <c r="H12" s="1222">
        <f>+H13+H14+H15</f>
        <v>866154</v>
      </c>
      <c r="I12" s="519">
        <f>+I13+I14+I15</f>
        <v>0</v>
      </c>
      <c r="J12" s="273"/>
      <c r="K12" s="178"/>
    </row>
    <row r="13" spans="2:11" ht="15" customHeight="1" x14ac:dyDescent="0.3">
      <c r="B13" s="260" t="s">
        <v>683</v>
      </c>
      <c r="C13" s="1205"/>
      <c r="D13" s="1205"/>
      <c r="E13" s="732"/>
      <c r="F13" s="737"/>
      <c r="G13" s="1223"/>
      <c r="H13" s="1224"/>
      <c r="I13" s="737"/>
      <c r="J13" s="273"/>
      <c r="K13" s="178"/>
    </row>
    <row r="14" spans="2:11" ht="15" customHeight="1" x14ac:dyDescent="0.3">
      <c r="B14" s="730"/>
      <c r="C14" s="1208"/>
      <c r="D14" s="1208"/>
      <c r="E14" s="733"/>
      <c r="F14" s="737" t="s">
        <v>799</v>
      </c>
      <c r="G14" s="1223">
        <v>930000</v>
      </c>
      <c r="H14" s="1224">
        <v>850000</v>
      </c>
      <c r="I14" s="737"/>
      <c r="J14" s="273"/>
      <c r="K14" s="178"/>
    </row>
    <row r="15" spans="2:11" s="230" customFormat="1" ht="15" customHeight="1" thickBot="1" x14ac:dyDescent="0.35">
      <c r="B15" s="228"/>
      <c r="C15" s="1209"/>
      <c r="D15" s="1209"/>
      <c r="E15" s="736"/>
      <c r="F15" s="738" t="s">
        <v>688</v>
      </c>
      <c r="G15" s="1223">
        <v>19168</v>
      </c>
      <c r="H15" s="1224">
        <v>16154</v>
      </c>
      <c r="I15" s="738"/>
      <c r="J15" s="273"/>
      <c r="K15" s="178"/>
    </row>
    <row r="16" spans="2:11" s="234" customFormat="1" ht="22.5" customHeight="1" thickBot="1" x14ac:dyDescent="0.35">
      <c r="B16" s="231" t="s">
        <v>349</v>
      </c>
      <c r="C16" s="1210">
        <f>+C10+C3</f>
        <v>1801550</v>
      </c>
      <c r="D16" s="1210">
        <f>+D10+D3</f>
        <v>3167648</v>
      </c>
      <c r="E16" s="1111">
        <f>+E10+E3</f>
        <v>1343540</v>
      </c>
      <c r="F16" s="531" t="s">
        <v>349</v>
      </c>
      <c r="G16" s="1225">
        <f>+G12+G3</f>
        <v>1898100</v>
      </c>
      <c r="H16" s="1210">
        <f>+H12+H3</f>
        <v>2631396</v>
      </c>
      <c r="I16" s="530">
        <f>+I12+I3</f>
        <v>1234864.48</v>
      </c>
      <c r="J16" s="273"/>
      <c r="K16" s="178"/>
    </row>
    <row r="17" spans="2:11" ht="14.4" x14ac:dyDescent="0.3">
      <c r="B17" s="235"/>
      <c r="C17" s="1211"/>
      <c r="D17" s="1211"/>
      <c r="E17" s="274"/>
      <c r="F17" s="237"/>
      <c r="G17" s="1226"/>
      <c r="H17" s="1226"/>
      <c r="I17" s="237"/>
      <c r="J17" s="178"/>
      <c r="K17" s="178"/>
    </row>
    <row r="18" spans="2:11" ht="13.5" customHeight="1" thickBot="1" x14ac:dyDescent="0.35">
      <c r="B18" s="238"/>
      <c r="C18" s="1212"/>
      <c r="D18" s="1212"/>
      <c r="E18" s="239"/>
      <c r="F18" s="238"/>
      <c r="G18" s="1212"/>
      <c r="H18" s="1212"/>
      <c r="I18" s="238"/>
      <c r="J18" s="178"/>
      <c r="K18" s="178"/>
    </row>
    <row r="19" spans="2:11" s="211" customFormat="1" ht="57" customHeight="1" thickBot="1" x14ac:dyDescent="0.35">
      <c r="B19" s="264" t="s">
        <v>341</v>
      </c>
      <c r="C19" s="1202" t="s">
        <v>840</v>
      </c>
      <c r="D19" s="1203" t="s">
        <v>841</v>
      </c>
      <c r="E19" s="262" t="s">
        <v>842</v>
      </c>
      <c r="F19" s="214" t="s">
        <v>343</v>
      </c>
      <c r="G19" s="1202" t="s">
        <v>840</v>
      </c>
      <c r="H19" s="1203" t="s">
        <v>841</v>
      </c>
      <c r="I19" s="262" t="s">
        <v>842</v>
      </c>
      <c r="J19" s="273"/>
      <c r="K19" s="178"/>
    </row>
    <row r="20" spans="2:11" s="211" customFormat="1" ht="14.4" x14ac:dyDescent="0.3">
      <c r="B20" s="271" t="s">
        <v>460</v>
      </c>
      <c r="C20" s="1213">
        <f>+C21+C22+C23</f>
        <v>1050592</v>
      </c>
      <c r="D20" s="1213">
        <f>+D21+D22+D23</f>
        <v>895136</v>
      </c>
      <c r="E20" s="514">
        <f>+E21+E22+E23</f>
        <v>168148</v>
      </c>
      <c r="F20" s="515" t="s">
        <v>417</v>
      </c>
      <c r="G20" s="1213">
        <f>+G21+G22+G23</f>
        <v>444863</v>
      </c>
      <c r="H20" s="1213">
        <f>+H21+H22+H23</f>
        <v>2054296</v>
      </c>
      <c r="I20" s="513">
        <f>+I21+I22+I23</f>
        <v>1424360</v>
      </c>
      <c r="J20" s="273"/>
      <c r="K20" s="178"/>
    </row>
    <row r="21" spans="2:11" s="211" customFormat="1" ht="14.4" x14ac:dyDescent="0.3">
      <c r="B21" s="270" t="s">
        <v>424</v>
      </c>
      <c r="C21" s="1205">
        <v>1048742</v>
      </c>
      <c r="D21" s="1205">
        <f>880859+14277</f>
        <v>895136</v>
      </c>
      <c r="E21" s="512">
        <f>+'2.mell. Mérleg'!D24</f>
        <v>148648</v>
      </c>
      <c r="F21" s="516" t="s">
        <v>161</v>
      </c>
      <c r="G21" s="1205">
        <v>303880</v>
      </c>
      <c r="H21" s="1205">
        <f>6100+144+269+1786445</f>
        <v>1792958</v>
      </c>
      <c r="I21" s="516">
        <f>+'2.mell. Mérleg'!J24</f>
        <v>1372651</v>
      </c>
      <c r="J21" s="273"/>
      <c r="K21" s="244"/>
    </row>
    <row r="22" spans="2:11" s="211" customFormat="1" ht="14.4" x14ac:dyDescent="0.3">
      <c r="B22" s="270" t="s">
        <v>350</v>
      </c>
      <c r="C22" s="1205"/>
      <c r="D22" s="1205"/>
      <c r="E22" s="512">
        <f>+'2.mell. Mérleg'!D25</f>
        <v>0</v>
      </c>
      <c r="F22" s="516" t="s">
        <v>317</v>
      </c>
      <c r="G22" s="1205">
        <v>125983</v>
      </c>
      <c r="H22" s="1205">
        <f>261338</f>
        <v>261338</v>
      </c>
      <c r="I22" s="516">
        <f>+'2.mell. Mérleg'!J25</f>
        <v>51709</v>
      </c>
      <c r="J22" s="273"/>
      <c r="K22" s="178"/>
    </row>
    <row r="23" spans="2:11" s="211" customFormat="1" ht="14.4" x14ac:dyDescent="0.3">
      <c r="B23" s="270" t="s">
        <v>460</v>
      </c>
      <c r="C23" s="1205">
        <v>1850</v>
      </c>
      <c r="D23" s="1205"/>
      <c r="E23" s="512">
        <f>+'2.mell. Mérleg'!D26</f>
        <v>19500</v>
      </c>
      <c r="F23" s="516" t="s">
        <v>425</v>
      </c>
      <c r="G23" s="1205">
        <v>15000</v>
      </c>
      <c r="H23" s="1205"/>
      <c r="I23" s="516">
        <f>+'2.mell. Mérleg'!J26</f>
        <v>0</v>
      </c>
      <c r="J23" s="273"/>
      <c r="K23" s="178"/>
    </row>
    <row r="24" spans="2:11" s="211" customFormat="1" ht="14.4" x14ac:dyDescent="0.3">
      <c r="B24" s="265" t="s">
        <v>287</v>
      </c>
      <c r="C24" s="1206">
        <f>+C25</f>
        <v>886963</v>
      </c>
      <c r="D24" s="1206">
        <f t="shared" ref="D24:E24" si="0">+D25</f>
        <v>622908</v>
      </c>
      <c r="E24" s="517">
        <f t="shared" si="0"/>
        <v>1147536</v>
      </c>
      <c r="F24" s="518" t="s">
        <v>277</v>
      </c>
      <c r="G24" s="1222">
        <f>+G25+G26+G27+G28</f>
        <v>0</v>
      </c>
      <c r="H24" s="1222">
        <f t="shared" ref="H24:I24" si="1">+H25+H26+H27+H28</f>
        <v>0</v>
      </c>
      <c r="I24" s="519">
        <f t="shared" si="1"/>
        <v>0</v>
      </c>
      <c r="J24" s="273"/>
      <c r="K24" s="178"/>
    </row>
    <row r="25" spans="2:11" s="211" customFormat="1" ht="14.4" x14ac:dyDescent="0.3">
      <c r="B25" s="270" t="s">
        <v>388</v>
      </c>
      <c r="C25" s="1205">
        <v>886963</v>
      </c>
      <c r="D25" s="1205">
        <v>622908</v>
      </c>
      <c r="E25" s="512">
        <f>+'2.mell. Mérleg'!D28</f>
        <v>1147536</v>
      </c>
      <c r="F25" s="516" t="s">
        <v>462</v>
      </c>
      <c r="G25" s="1205"/>
      <c r="H25" s="1205"/>
      <c r="I25" s="516"/>
      <c r="J25" s="273"/>
      <c r="K25" s="178"/>
    </row>
    <row r="26" spans="2:11" s="211" customFormat="1" ht="14.4" x14ac:dyDescent="0.3">
      <c r="B26" s="270"/>
      <c r="C26" s="1205"/>
      <c r="D26" s="1205"/>
      <c r="E26" s="512"/>
      <c r="F26" s="516" t="s">
        <v>461</v>
      </c>
      <c r="G26" s="1205"/>
      <c r="H26" s="1205"/>
      <c r="I26" s="685"/>
      <c r="J26" s="273"/>
      <c r="K26" s="178"/>
    </row>
    <row r="27" spans="2:11" s="211" customFormat="1" ht="14.4" x14ac:dyDescent="0.3">
      <c r="B27" s="270"/>
      <c r="C27" s="1205"/>
      <c r="D27" s="1205"/>
      <c r="E27" s="512"/>
      <c r="F27" s="516" t="s">
        <v>463</v>
      </c>
      <c r="G27" s="1205"/>
      <c r="H27" s="1205"/>
      <c r="I27" s="685"/>
      <c r="J27" s="273"/>
      <c r="K27" s="178"/>
    </row>
    <row r="28" spans="2:11" s="211" customFormat="1" ht="14.4" x14ac:dyDescent="0.3">
      <c r="B28" s="270"/>
      <c r="C28" s="1205"/>
      <c r="D28" s="1205"/>
      <c r="E28" s="512"/>
      <c r="F28" s="516" t="s">
        <v>464</v>
      </c>
      <c r="G28" s="1205"/>
      <c r="H28" s="1205"/>
      <c r="I28" s="685"/>
      <c r="J28" s="273"/>
      <c r="K28" s="178"/>
    </row>
    <row r="29" spans="2:11" s="234" customFormat="1" ht="22.5" customHeight="1" x14ac:dyDescent="0.3">
      <c r="B29" s="266" t="s">
        <v>351</v>
      </c>
      <c r="C29" s="1206">
        <f>+C24+C20</f>
        <v>1937555</v>
      </c>
      <c r="D29" s="1206">
        <f>+D24+D20</f>
        <v>1518044</v>
      </c>
      <c r="E29" s="520">
        <f>+E20+E24</f>
        <v>1315684</v>
      </c>
      <c r="F29" s="521" t="s">
        <v>351</v>
      </c>
      <c r="G29" s="1206">
        <f>+G24+G20</f>
        <v>444863</v>
      </c>
      <c r="H29" s="1206">
        <f t="shared" ref="H29:I29" si="2">+H24+H20</f>
        <v>2054296</v>
      </c>
      <c r="I29" s="517">
        <f t="shared" si="2"/>
        <v>1424360</v>
      </c>
      <c r="J29" s="273"/>
      <c r="K29" s="178"/>
    </row>
    <row r="30" spans="2:11" s="234" customFormat="1" ht="29.25" customHeight="1" thickBot="1" x14ac:dyDescent="0.35">
      <c r="B30" s="267" t="s">
        <v>281</v>
      </c>
      <c r="C30" s="1214">
        <f>+C29+C16</f>
        <v>3739105</v>
      </c>
      <c r="D30" s="1214">
        <f>+D29+D16</f>
        <v>4685692</v>
      </c>
      <c r="E30" s="523">
        <f>E16+E29</f>
        <v>2659224</v>
      </c>
      <c r="F30" s="522" t="s">
        <v>281</v>
      </c>
      <c r="G30" s="1214">
        <f>+G29+G16</f>
        <v>2342963</v>
      </c>
      <c r="H30" s="1214">
        <f>+H29+H16</f>
        <v>4685692</v>
      </c>
      <c r="I30" s="716">
        <f>I16+I29</f>
        <v>2659224.48</v>
      </c>
      <c r="J30" s="273"/>
      <c r="K30" s="178"/>
    </row>
    <row r="31" spans="2:11" ht="14.4" x14ac:dyDescent="0.3">
      <c r="B31" s="252"/>
      <c r="C31" s="252"/>
      <c r="D31" s="252"/>
      <c r="E31" s="253"/>
      <c r="F31" s="252"/>
      <c r="G31" s="252"/>
      <c r="H31" s="252"/>
      <c r="I31" s="252"/>
      <c r="J31" s="178"/>
      <c r="K31" s="178"/>
    </row>
    <row r="32" spans="2:11" ht="14.4" x14ac:dyDescent="0.3">
      <c r="B32" s="178"/>
      <c r="C32" s="178"/>
      <c r="D32" s="178"/>
      <c r="E32" s="254"/>
      <c r="F32" s="254"/>
      <c r="G32" s="254"/>
      <c r="H32" s="254"/>
      <c r="I32" s="254"/>
      <c r="J32" s="178"/>
      <c r="K32" s="178"/>
    </row>
    <row r="33" spans="2:11" ht="14.4" x14ac:dyDescent="0.3">
      <c r="B33" s="178"/>
      <c r="C33" s="178"/>
      <c r="D33" s="178"/>
      <c r="E33" s="254"/>
      <c r="F33" s="254"/>
      <c r="G33" s="254"/>
      <c r="H33" s="254"/>
      <c r="I33" s="254"/>
      <c r="J33" s="178"/>
      <c r="K33" s="178"/>
    </row>
    <row r="34" spans="2:11" ht="14.4" x14ac:dyDescent="0.3">
      <c r="B34" s="178"/>
      <c r="C34" s="178"/>
      <c r="D34" s="178"/>
      <c r="E34" s="178"/>
      <c r="F34" s="178"/>
      <c r="G34" s="178"/>
      <c r="H34" s="178"/>
      <c r="I34" s="178"/>
      <c r="J34" s="178"/>
      <c r="K34" s="178"/>
    </row>
    <row r="35" spans="2:11" ht="14.4" x14ac:dyDescent="0.3">
      <c r="B35" s="178"/>
      <c r="C35" s="178"/>
      <c r="D35" s="178"/>
      <c r="E35" s="254"/>
      <c r="F35" s="178"/>
      <c r="G35" s="178"/>
      <c r="H35" s="178"/>
      <c r="I35" s="178"/>
      <c r="J35" s="178"/>
      <c r="K35" s="178"/>
    </row>
  </sheetData>
  <mergeCells count="1"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&amp;C&amp;"Times New Roman,Félkövér"&amp;14Martonvásár Város Önkormányzata 
2017-2019. évi költségvetések mérlege&amp;R&amp;"Times New Roman,Félkövér"&amp;10 13. melléklet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76"/>
  <sheetViews>
    <sheetView zoomScale="85" zoomScaleNormal="85" zoomScaleSheetLayoutView="100" workbookViewId="0">
      <pane xSplit="1" ySplit="2" topLeftCell="B3" activePane="bottomRight" state="frozen"/>
      <selection activeCell="D58" sqref="D58"/>
      <selection pane="topRight" activeCell="D58" sqref="D58"/>
      <selection pane="bottomLeft" activeCell="D58" sqref="D58"/>
      <selection pane="bottomRight" activeCell="D58" sqref="D58"/>
    </sheetView>
  </sheetViews>
  <sheetFormatPr defaultColWidth="8.88671875" defaultRowHeight="14.4" x14ac:dyDescent="0.3"/>
  <cols>
    <col min="1" max="1" width="58.88671875" style="1164" customWidth="1"/>
    <col min="2" max="2" width="23.109375" style="1179" customWidth="1"/>
    <col min="3" max="15" width="15.6640625" style="1164" customWidth="1"/>
    <col min="16" max="16384" width="8.88671875" style="1164"/>
  </cols>
  <sheetData>
    <row r="1" spans="1:15" ht="15" thickBot="1" x14ac:dyDescent="0.35"/>
    <row r="2" spans="1:15" s="1161" customFormat="1" ht="60.75" customHeight="1" thickBot="1" x14ac:dyDescent="0.35">
      <c r="A2" s="1181" t="s">
        <v>888</v>
      </c>
      <c r="B2" s="1180" t="s">
        <v>889</v>
      </c>
      <c r="C2" s="1182" t="s">
        <v>801</v>
      </c>
      <c r="D2" s="1182" t="s">
        <v>802</v>
      </c>
      <c r="E2" s="1182" t="s">
        <v>803</v>
      </c>
      <c r="F2" s="1182" t="s">
        <v>804</v>
      </c>
      <c r="G2" s="1182" t="s">
        <v>805</v>
      </c>
      <c r="H2" s="1182" t="s">
        <v>806</v>
      </c>
      <c r="I2" s="1182" t="s">
        <v>807</v>
      </c>
      <c r="J2" s="1182" t="s">
        <v>808</v>
      </c>
      <c r="K2" s="1182" t="s">
        <v>809</v>
      </c>
      <c r="L2" s="1182" t="s">
        <v>810</v>
      </c>
      <c r="M2" s="1182" t="s">
        <v>811</v>
      </c>
      <c r="N2" s="1182" t="s">
        <v>812</v>
      </c>
      <c r="O2" s="1183" t="s">
        <v>890</v>
      </c>
    </row>
    <row r="3" spans="1:15" s="1162" customFormat="1" ht="39" customHeight="1" thickBot="1" x14ac:dyDescent="0.35">
      <c r="A3" s="1184" t="s">
        <v>891</v>
      </c>
      <c r="B3" s="1193">
        <v>26804993.694356002</v>
      </c>
      <c r="C3" s="1240">
        <v>3650416.1411963338</v>
      </c>
      <c r="D3" s="1240">
        <v>1525416.1411963336</v>
      </c>
      <c r="E3" s="1240">
        <v>1525416.1411963336</v>
      </c>
      <c r="F3" s="1240">
        <v>3650416.1411963338</v>
      </c>
      <c r="G3" s="1240">
        <v>1525416.1411963336</v>
      </c>
      <c r="H3" s="1240">
        <v>1525416.1411963336</v>
      </c>
      <c r="I3" s="1240">
        <v>3650416.1411963338</v>
      </c>
      <c r="J3" s="1240">
        <v>1525416.1411963336</v>
      </c>
      <c r="K3" s="1240">
        <v>1525416.1411963336</v>
      </c>
      <c r="L3" s="1240">
        <v>3650416.1411963338</v>
      </c>
      <c r="M3" s="1240">
        <v>1525416.1411963336</v>
      </c>
      <c r="N3" s="1240">
        <v>1525416.1411963336</v>
      </c>
      <c r="O3" s="1250">
        <f>SUM(C3:N3)</f>
        <v>26804993.694355998</v>
      </c>
    </row>
    <row r="4" spans="1:15" s="1162" customFormat="1" ht="17.25" customHeight="1" thickBot="1" x14ac:dyDescent="0.35">
      <c r="A4" s="1185" t="s">
        <v>892</v>
      </c>
      <c r="B4" s="1241">
        <v>7202765</v>
      </c>
      <c r="C4" s="1243">
        <v>600230.41666666663</v>
      </c>
      <c r="D4" s="1244">
        <v>600230.41666666663</v>
      </c>
      <c r="E4" s="1244">
        <v>600230.41666666663</v>
      </c>
      <c r="F4" s="1244">
        <v>600230.41666666663</v>
      </c>
      <c r="G4" s="1244">
        <v>600230.41666666663</v>
      </c>
      <c r="H4" s="1244">
        <v>600230.41666666663</v>
      </c>
      <c r="I4" s="1244">
        <v>600230.41666666663</v>
      </c>
      <c r="J4" s="1244">
        <v>600230.41666666663</v>
      </c>
      <c r="K4" s="1244">
        <v>600230.41666666663</v>
      </c>
      <c r="L4" s="1244">
        <v>600230.41666666663</v>
      </c>
      <c r="M4" s="1244">
        <v>600230.41666666663</v>
      </c>
      <c r="N4" s="1245">
        <v>600230.41666666663</v>
      </c>
      <c r="O4" s="1251">
        <f>SUM(C4:N4)</f>
        <v>7202765.0000000009</v>
      </c>
    </row>
    <row r="5" spans="1:15" s="1162" customFormat="1" ht="17.25" customHeight="1" thickBot="1" x14ac:dyDescent="0.35">
      <c r="A5" s="1186" t="s">
        <v>893</v>
      </c>
      <c r="B5" s="1194">
        <v>54821460.351349004</v>
      </c>
      <c r="C5" s="1242">
        <f>SUM(C6:C11)</f>
        <v>4568455.029279083</v>
      </c>
      <c r="D5" s="1242">
        <f t="shared" ref="D5:N5" si="0">SUM(D6:D11)</f>
        <v>4568455.0292790802</v>
      </c>
      <c r="E5" s="1242">
        <f t="shared" si="0"/>
        <v>4568455.029279083</v>
      </c>
      <c r="F5" s="1242">
        <f t="shared" si="0"/>
        <v>4568455.029279083</v>
      </c>
      <c r="G5" s="1242">
        <f t="shared" si="0"/>
        <v>4568455.029279083</v>
      </c>
      <c r="H5" s="1242">
        <f t="shared" si="0"/>
        <v>4568455.029279083</v>
      </c>
      <c r="I5" s="1242">
        <f t="shared" si="0"/>
        <v>4568455.029279083</v>
      </c>
      <c r="J5" s="1242">
        <f t="shared" si="0"/>
        <v>4568455.029279083</v>
      </c>
      <c r="K5" s="1242">
        <f t="shared" si="0"/>
        <v>4568455.029279083</v>
      </c>
      <c r="L5" s="1242">
        <f t="shared" si="0"/>
        <v>4568455.029279083</v>
      </c>
      <c r="M5" s="1242">
        <f t="shared" si="0"/>
        <v>4568455.029279083</v>
      </c>
      <c r="N5" s="1242">
        <f t="shared" si="0"/>
        <v>4568455.029279083</v>
      </c>
      <c r="O5" s="1249">
        <f>SUM(C5:N5)</f>
        <v>54821460.351348996</v>
      </c>
    </row>
    <row r="6" spans="1:15" ht="39" customHeight="1" x14ac:dyDescent="0.3">
      <c r="A6" s="1163" t="s">
        <v>894</v>
      </c>
      <c r="B6" s="1195">
        <v>12029128</v>
      </c>
      <c r="C6" s="1239">
        <v>1002427.3333333334</v>
      </c>
      <c r="D6" s="1239">
        <v>1002427.33333333</v>
      </c>
      <c r="E6" s="1239">
        <v>1002427.3333333334</v>
      </c>
      <c r="F6" s="1239">
        <v>1002427.3333333334</v>
      </c>
      <c r="G6" s="1239">
        <v>1002427.3333333334</v>
      </c>
      <c r="H6" s="1239">
        <v>1002427.3333333334</v>
      </c>
      <c r="I6" s="1239">
        <v>1002427.3333333334</v>
      </c>
      <c r="J6" s="1239">
        <v>1002427.3333333334</v>
      </c>
      <c r="K6" s="1239">
        <v>1002427.3333333334</v>
      </c>
      <c r="L6" s="1239">
        <v>1002427.3333333334</v>
      </c>
      <c r="M6" s="1239">
        <v>1002427.3333333334</v>
      </c>
      <c r="N6" s="1239">
        <v>1002427.3333333334</v>
      </c>
      <c r="O6" s="1247">
        <f>SUM(C6:N6)</f>
        <v>12029127.999999998</v>
      </c>
    </row>
    <row r="7" spans="1:15" ht="18" customHeight="1" x14ac:dyDescent="0.3">
      <c r="A7" s="1165" t="s">
        <v>895</v>
      </c>
      <c r="B7" s="1196">
        <v>12094300</v>
      </c>
      <c r="C7" s="1248">
        <v>1007858.3333333334</v>
      </c>
      <c r="D7" s="1248">
        <v>1007858.3333333334</v>
      </c>
      <c r="E7" s="1248">
        <v>1007858.3333333334</v>
      </c>
      <c r="F7" s="1248">
        <v>1007858.3333333334</v>
      </c>
      <c r="G7" s="1248">
        <v>1007858.3333333334</v>
      </c>
      <c r="H7" s="1248">
        <v>1007858.3333333334</v>
      </c>
      <c r="I7" s="1248">
        <v>1007858.3333333334</v>
      </c>
      <c r="J7" s="1248">
        <v>1007858.3333333334</v>
      </c>
      <c r="K7" s="1248">
        <v>1007858.3333333334</v>
      </c>
      <c r="L7" s="1248">
        <v>1007858.3333333334</v>
      </c>
      <c r="M7" s="1248">
        <v>1007858.3333333334</v>
      </c>
      <c r="N7" s="1248">
        <v>1007858.3333333334</v>
      </c>
      <c r="O7" s="1247">
        <f t="shared" ref="O7:O12" si="1">SUM(C7:N7)</f>
        <v>12094300.000000002</v>
      </c>
    </row>
    <row r="8" spans="1:15" ht="18" customHeight="1" x14ac:dyDescent="0.3">
      <c r="A8" s="1165" t="s">
        <v>896</v>
      </c>
      <c r="B8" s="1196">
        <v>4810336.4793490004</v>
      </c>
      <c r="C8" s="1248">
        <v>400861.37327908335</v>
      </c>
      <c r="D8" s="1248">
        <v>400861.37327908335</v>
      </c>
      <c r="E8" s="1248">
        <v>400861.37327908335</v>
      </c>
      <c r="F8" s="1248">
        <v>400861.37327908335</v>
      </c>
      <c r="G8" s="1248">
        <v>400861.37327908335</v>
      </c>
      <c r="H8" s="1248">
        <v>400861.37327908335</v>
      </c>
      <c r="I8" s="1248">
        <v>400861.37327908335</v>
      </c>
      <c r="J8" s="1248">
        <v>400861.37327908335</v>
      </c>
      <c r="K8" s="1248">
        <v>400861.37327908335</v>
      </c>
      <c r="L8" s="1248">
        <v>400861.37327908335</v>
      </c>
      <c r="M8" s="1248">
        <v>400861.37327908335</v>
      </c>
      <c r="N8" s="1248">
        <v>400861.37327908335</v>
      </c>
      <c r="O8" s="1247">
        <f t="shared" si="1"/>
        <v>4810336.4793490013</v>
      </c>
    </row>
    <row r="9" spans="1:15" ht="51.75" customHeight="1" x14ac:dyDescent="0.3">
      <c r="A9" s="1166" t="s">
        <v>897</v>
      </c>
      <c r="B9" s="1195">
        <v>14781080.199999999</v>
      </c>
      <c r="C9" s="1248">
        <v>1231756.6833333333</v>
      </c>
      <c r="D9" s="1248">
        <v>1231756.6833333333</v>
      </c>
      <c r="E9" s="1248">
        <v>1231756.6833333333</v>
      </c>
      <c r="F9" s="1248">
        <v>1231756.6833333333</v>
      </c>
      <c r="G9" s="1248">
        <v>1231756.6833333333</v>
      </c>
      <c r="H9" s="1248">
        <v>1231756.6833333333</v>
      </c>
      <c r="I9" s="1248">
        <v>1231756.6833333333</v>
      </c>
      <c r="J9" s="1248">
        <v>1231756.6833333333</v>
      </c>
      <c r="K9" s="1248">
        <v>1231756.6833333333</v>
      </c>
      <c r="L9" s="1248">
        <v>1231756.6833333333</v>
      </c>
      <c r="M9" s="1248">
        <v>1231756.6833333333</v>
      </c>
      <c r="N9" s="1248">
        <v>1231756.6833333333</v>
      </c>
      <c r="O9" s="1247">
        <f t="shared" si="1"/>
        <v>14781080.200000001</v>
      </c>
    </row>
    <row r="10" spans="1:15" ht="51.75" customHeight="1" x14ac:dyDescent="0.3">
      <c r="A10" s="1166" t="s">
        <v>898</v>
      </c>
      <c r="B10" s="1195">
        <v>9556671.6720000003</v>
      </c>
      <c r="C10" s="1248">
        <v>796389.30599999998</v>
      </c>
      <c r="D10" s="1248">
        <v>796389.30599999998</v>
      </c>
      <c r="E10" s="1248">
        <v>796389.30599999998</v>
      </c>
      <c r="F10" s="1248">
        <v>796389.30599999998</v>
      </c>
      <c r="G10" s="1248">
        <v>796389.30599999998</v>
      </c>
      <c r="H10" s="1248">
        <v>796389.30599999998</v>
      </c>
      <c r="I10" s="1248">
        <v>796389.30599999998</v>
      </c>
      <c r="J10" s="1248">
        <v>796389.30599999998</v>
      </c>
      <c r="K10" s="1248">
        <v>796389.30599999998</v>
      </c>
      <c r="L10" s="1248">
        <v>796389.30599999998</v>
      </c>
      <c r="M10" s="1248">
        <v>796389.30599999998</v>
      </c>
      <c r="N10" s="1248">
        <v>796389.30599999998</v>
      </c>
      <c r="O10" s="1247">
        <f t="shared" si="1"/>
        <v>9556671.6720000003</v>
      </c>
    </row>
    <row r="11" spans="1:15" ht="18" customHeight="1" thickBot="1" x14ac:dyDescent="0.35">
      <c r="A11" s="1187" t="s">
        <v>899</v>
      </c>
      <c r="B11" s="1197">
        <v>1549944</v>
      </c>
      <c r="C11" s="1236">
        <v>129162</v>
      </c>
      <c r="D11" s="1236">
        <v>129162</v>
      </c>
      <c r="E11" s="1236">
        <v>129162</v>
      </c>
      <c r="F11" s="1236">
        <v>129162</v>
      </c>
      <c r="G11" s="1236">
        <v>129162</v>
      </c>
      <c r="H11" s="1236">
        <v>129162</v>
      </c>
      <c r="I11" s="1236">
        <v>129162</v>
      </c>
      <c r="J11" s="1236">
        <v>129162</v>
      </c>
      <c r="K11" s="1236">
        <v>129162</v>
      </c>
      <c r="L11" s="1236">
        <v>129162</v>
      </c>
      <c r="M11" s="1236">
        <v>129162</v>
      </c>
      <c r="N11" s="1236">
        <v>129162</v>
      </c>
      <c r="O11" s="1247">
        <f t="shared" si="1"/>
        <v>1549944</v>
      </c>
    </row>
    <row r="12" spans="1:15" s="1162" customFormat="1" ht="38.25" customHeight="1" thickBot="1" x14ac:dyDescent="0.35">
      <c r="A12" s="1189" t="s">
        <v>900</v>
      </c>
      <c r="B12" s="1198">
        <v>59170781.345311671</v>
      </c>
      <c r="C12" s="1198">
        <f>C13+C30</f>
        <v>4930898.4454426393</v>
      </c>
      <c r="D12" s="1198">
        <f t="shared" ref="D12:N12" si="2">D13+D30</f>
        <v>4930898.4454426393</v>
      </c>
      <c r="E12" s="1198">
        <f t="shared" si="2"/>
        <v>4930898.4454426393</v>
      </c>
      <c r="F12" s="1198">
        <f t="shared" si="2"/>
        <v>4930898.4454426393</v>
      </c>
      <c r="G12" s="1198">
        <f t="shared" si="2"/>
        <v>4930898.4454426393</v>
      </c>
      <c r="H12" s="1198">
        <f t="shared" si="2"/>
        <v>4930898.4454426393</v>
      </c>
      <c r="I12" s="1198">
        <f t="shared" si="2"/>
        <v>4930898.4454426393</v>
      </c>
      <c r="J12" s="1198">
        <f t="shared" si="2"/>
        <v>4930898.4454426393</v>
      </c>
      <c r="K12" s="1198">
        <f t="shared" si="2"/>
        <v>4930898.4454426393</v>
      </c>
      <c r="L12" s="1198">
        <f t="shared" si="2"/>
        <v>4930898.4454426393</v>
      </c>
      <c r="M12" s="1198">
        <f t="shared" si="2"/>
        <v>4930898.4454426393</v>
      </c>
      <c r="N12" s="1198">
        <f t="shared" si="2"/>
        <v>4930898.4454426393</v>
      </c>
      <c r="O12" s="1252">
        <f t="shared" si="1"/>
        <v>59170781.345311671</v>
      </c>
    </row>
    <row r="13" spans="1:15" ht="17.25" customHeight="1" x14ac:dyDescent="0.3">
      <c r="A13" s="1188" t="s">
        <v>901</v>
      </c>
      <c r="B13" s="1199">
        <v>39866155.24531167</v>
      </c>
      <c r="C13" s="1238">
        <v>3322179.6037759725</v>
      </c>
      <c r="D13" s="1238">
        <v>3322179.6037759725</v>
      </c>
      <c r="E13" s="1238">
        <v>3322179.6037759725</v>
      </c>
      <c r="F13" s="1238">
        <v>3322179.6037759725</v>
      </c>
      <c r="G13" s="1238">
        <v>3322179.6037759725</v>
      </c>
      <c r="H13" s="1238">
        <v>3322179.6037759725</v>
      </c>
      <c r="I13" s="1238">
        <v>3322179.6037759725</v>
      </c>
      <c r="J13" s="1238">
        <v>3322179.6037759725</v>
      </c>
      <c r="K13" s="1238">
        <v>3322179.6037759725</v>
      </c>
      <c r="L13" s="1238">
        <v>3322179.6037759725</v>
      </c>
      <c r="M13" s="1238">
        <v>3322179.6037759725</v>
      </c>
      <c r="N13" s="1238">
        <v>3322179.6037759725</v>
      </c>
      <c r="O13" s="1253">
        <f>SUM(C13:N13)</f>
        <v>39866155.245311663</v>
      </c>
    </row>
    <row r="14" spans="1:15" ht="17.25" customHeight="1" x14ac:dyDescent="0.3">
      <c r="A14" s="1168" t="s">
        <v>902</v>
      </c>
      <c r="B14" s="1195">
        <v>5188863.7850000001</v>
      </c>
      <c r="C14" s="1236">
        <v>432405.31541666668</v>
      </c>
      <c r="D14" s="1236">
        <v>432405.31541666668</v>
      </c>
      <c r="E14" s="1236">
        <v>432405.31541666668</v>
      </c>
      <c r="F14" s="1236">
        <v>432405.31541666668</v>
      </c>
      <c r="G14" s="1236">
        <v>432405.31541666668</v>
      </c>
      <c r="H14" s="1236">
        <v>432405.31541666668</v>
      </c>
      <c r="I14" s="1236">
        <v>432405.31541666668</v>
      </c>
      <c r="J14" s="1236">
        <v>432405.31541666668</v>
      </c>
      <c r="K14" s="1236">
        <v>432405.31541666668</v>
      </c>
      <c r="L14" s="1236">
        <v>432405.31541666668</v>
      </c>
      <c r="M14" s="1236">
        <v>432405.31541666668</v>
      </c>
      <c r="N14" s="1236">
        <v>432405.31541666668</v>
      </c>
      <c r="O14" s="1247">
        <f t="shared" ref="O14:O39" si="3">SUM(C14:N14)</f>
        <v>5188863.7850000001</v>
      </c>
    </row>
    <row r="15" spans="1:15" ht="17.25" customHeight="1" x14ac:dyDescent="0.3">
      <c r="A15" s="1168" t="s">
        <v>903</v>
      </c>
      <c r="B15" s="1195">
        <v>9576725.8000000007</v>
      </c>
      <c r="C15" s="1236">
        <v>798060.4833333334</v>
      </c>
      <c r="D15" s="1236">
        <v>798060.4833333334</v>
      </c>
      <c r="E15" s="1236">
        <v>798060.4833333334</v>
      </c>
      <c r="F15" s="1236">
        <v>798060.4833333334</v>
      </c>
      <c r="G15" s="1236">
        <v>798060.4833333334</v>
      </c>
      <c r="H15" s="1236">
        <v>798060.4833333334</v>
      </c>
      <c r="I15" s="1236">
        <v>798060.4833333334</v>
      </c>
      <c r="J15" s="1236">
        <v>798060.4833333334</v>
      </c>
      <c r="K15" s="1236">
        <v>798060.4833333334</v>
      </c>
      <c r="L15" s="1236">
        <v>798060.4833333334</v>
      </c>
      <c r="M15" s="1236">
        <v>798060.4833333334</v>
      </c>
      <c r="N15" s="1236">
        <v>798060.4833333334</v>
      </c>
      <c r="O15" s="1247">
        <f t="shared" si="3"/>
        <v>9576725.8000000007</v>
      </c>
    </row>
    <row r="16" spans="1:15" ht="17.25" customHeight="1" x14ac:dyDescent="0.3">
      <c r="A16" s="1169" t="s">
        <v>904</v>
      </c>
      <c r="B16" s="1195">
        <v>-0.17633333429694176</v>
      </c>
      <c r="C16" s="1236">
        <v>-1.4694444524745146E-2</v>
      </c>
      <c r="D16" s="1236">
        <v>-1.4694444524745146E-2</v>
      </c>
      <c r="E16" s="1236">
        <v>-1.4694444524745146E-2</v>
      </c>
      <c r="F16" s="1236">
        <v>-1.4694444524745146E-2</v>
      </c>
      <c r="G16" s="1236">
        <v>-1.4694444524745146E-2</v>
      </c>
      <c r="H16" s="1236">
        <v>-1.4694444524745146E-2</v>
      </c>
      <c r="I16" s="1236">
        <v>-1.4694444524745146E-2</v>
      </c>
      <c r="J16" s="1236">
        <v>-1.4694444524745146E-2</v>
      </c>
      <c r="K16" s="1236">
        <v>-1.4694444524745146E-2</v>
      </c>
      <c r="L16" s="1236">
        <v>-1.4694444524745146E-2</v>
      </c>
      <c r="M16" s="1236">
        <v>-1.4694444524745146E-2</v>
      </c>
      <c r="N16" s="1236">
        <v>-1.4694444524745146E-2</v>
      </c>
      <c r="O16" s="1247">
        <f t="shared" si="3"/>
        <v>-0.17633333429694173</v>
      </c>
    </row>
    <row r="17" spans="1:15" ht="17.25" customHeight="1" x14ac:dyDescent="0.3">
      <c r="A17" s="1169" t="s">
        <v>905</v>
      </c>
      <c r="B17" s="1195">
        <v>0.43500000052154064</v>
      </c>
      <c r="C17" s="1236">
        <v>3.6250000043461718E-2</v>
      </c>
      <c r="D17" s="1236">
        <v>3.6250000043461718E-2</v>
      </c>
      <c r="E17" s="1236">
        <v>3.6250000043461718E-2</v>
      </c>
      <c r="F17" s="1236">
        <v>3.6250000043461718E-2</v>
      </c>
      <c r="G17" s="1236">
        <v>3.6250000043461718E-2</v>
      </c>
      <c r="H17" s="1236">
        <v>3.6250000043461718E-2</v>
      </c>
      <c r="I17" s="1236">
        <v>3.6250000043461718E-2</v>
      </c>
      <c r="J17" s="1236">
        <v>3.6250000043461718E-2</v>
      </c>
      <c r="K17" s="1236">
        <v>3.6250000043461718E-2</v>
      </c>
      <c r="L17" s="1236">
        <v>3.6250000043461718E-2</v>
      </c>
      <c r="M17" s="1236">
        <v>3.6250000043461718E-2</v>
      </c>
      <c r="N17" s="1236">
        <v>3.6250000043461718E-2</v>
      </c>
      <c r="O17" s="1247">
        <f t="shared" si="3"/>
        <v>0.4350000005215407</v>
      </c>
    </row>
    <row r="18" spans="1:15" ht="17.25" customHeight="1" x14ac:dyDescent="0.3">
      <c r="A18" s="1169" t="s">
        <v>906</v>
      </c>
      <c r="B18" s="1195">
        <v>2155596.9000000004</v>
      </c>
      <c r="C18" s="1236">
        <v>179633.07500000004</v>
      </c>
      <c r="D18" s="1236">
        <v>179633.07500000004</v>
      </c>
      <c r="E18" s="1236">
        <v>179633.07500000004</v>
      </c>
      <c r="F18" s="1236">
        <v>179633.07500000004</v>
      </c>
      <c r="G18" s="1236">
        <v>179633.07500000004</v>
      </c>
      <c r="H18" s="1236">
        <v>179633.07500000004</v>
      </c>
      <c r="I18" s="1236">
        <v>179633.07500000004</v>
      </c>
      <c r="J18" s="1236">
        <v>179633.07500000004</v>
      </c>
      <c r="K18" s="1236">
        <v>179633.07500000004</v>
      </c>
      <c r="L18" s="1236">
        <v>179633.07500000004</v>
      </c>
      <c r="M18" s="1236">
        <v>179633.07500000004</v>
      </c>
      <c r="N18" s="1236">
        <v>179633.07500000004</v>
      </c>
      <c r="O18" s="1247">
        <f t="shared" si="3"/>
        <v>2155596.9</v>
      </c>
    </row>
    <row r="19" spans="1:15" ht="17.25" customHeight="1" x14ac:dyDescent="0.3">
      <c r="A19" s="1169" t="s">
        <v>907</v>
      </c>
      <c r="B19" s="1195">
        <v>9566148.3599999994</v>
      </c>
      <c r="C19" s="1236">
        <v>797179.02999999991</v>
      </c>
      <c r="D19" s="1236">
        <v>797179.02999999991</v>
      </c>
      <c r="E19" s="1236">
        <v>797179.02999999991</v>
      </c>
      <c r="F19" s="1236">
        <v>797179.02999999991</v>
      </c>
      <c r="G19" s="1236">
        <v>797179.02999999991</v>
      </c>
      <c r="H19" s="1236">
        <v>797179.02999999991</v>
      </c>
      <c r="I19" s="1236">
        <v>797179.02999999991</v>
      </c>
      <c r="J19" s="1236">
        <v>797179.02999999991</v>
      </c>
      <c r="K19" s="1236">
        <v>797179.02999999991</v>
      </c>
      <c r="L19" s="1236">
        <v>797179.02999999991</v>
      </c>
      <c r="M19" s="1236">
        <v>797179.02999999991</v>
      </c>
      <c r="N19" s="1236">
        <v>797179.02999999991</v>
      </c>
      <c r="O19" s="1247">
        <f t="shared" si="3"/>
        <v>9566148.3599999994</v>
      </c>
    </row>
    <row r="20" spans="1:15" ht="17.25" customHeight="1" x14ac:dyDescent="0.3">
      <c r="A20" s="1168" t="s">
        <v>908</v>
      </c>
      <c r="B20" s="1195">
        <v>3285447.02</v>
      </c>
      <c r="C20" s="1236">
        <v>273787.25166666665</v>
      </c>
      <c r="D20" s="1236">
        <v>273787.25166666665</v>
      </c>
      <c r="E20" s="1236">
        <v>273787.25166666665</v>
      </c>
      <c r="F20" s="1236">
        <v>273787.25166666665</v>
      </c>
      <c r="G20" s="1236">
        <v>273787.25166666665</v>
      </c>
      <c r="H20" s="1236">
        <v>273787.25166666665</v>
      </c>
      <c r="I20" s="1236">
        <v>273787.25166666665</v>
      </c>
      <c r="J20" s="1236">
        <v>273787.25166666665</v>
      </c>
      <c r="K20" s="1236">
        <v>273787.25166666665</v>
      </c>
      <c r="L20" s="1236">
        <v>273787.25166666665</v>
      </c>
      <c r="M20" s="1236">
        <v>273787.25166666665</v>
      </c>
      <c r="N20" s="1236">
        <v>273787.25166666665</v>
      </c>
      <c r="O20" s="1247">
        <f t="shared" si="3"/>
        <v>3285447.0199999991</v>
      </c>
    </row>
    <row r="21" spans="1:15" ht="17.25" customHeight="1" x14ac:dyDescent="0.3">
      <c r="A21" s="1168" t="s">
        <v>909</v>
      </c>
      <c r="B21" s="1200">
        <v>0</v>
      </c>
      <c r="C21" s="1236">
        <v>0</v>
      </c>
      <c r="D21" s="1236">
        <v>0</v>
      </c>
      <c r="E21" s="1236">
        <v>0</v>
      </c>
      <c r="F21" s="1236">
        <v>0</v>
      </c>
      <c r="G21" s="1236">
        <v>0</v>
      </c>
      <c r="H21" s="1236">
        <v>0</v>
      </c>
      <c r="I21" s="1236">
        <v>0</v>
      </c>
      <c r="J21" s="1236">
        <v>0</v>
      </c>
      <c r="K21" s="1236">
        <v>0</v>
      </c>
      <c r="L21" s="1236">
        <v>0</v>
      </c>
      <c r="M21" s="1236">
        <v>0</v>
      </c>
      <c r="N21" s="1236">
        <v>0</v>
      </c>
      <c r="O21" s="1247">
        <f t="shared" si="3"/>
        <v>0</v>
      </c>
    </row>
    <row r="22" spans="1:15" ht="17.25" customHeight="1" x14ac:dyDescent="0.3">
      <c r="A22" s="1168" t="s">
        <v>910</v>
      </c>
      <c r="B22" s="1200">
        <v>0</v>
      </c>
      <c r="C22" s="1236">
        <v>0</v>
      </c>
      <c r="D22" s="1236">
        <v>0</v>
      </c>
      <c r="E22" s="1236">
        <v>0</v>
      </c>
      <c r="F22" s="1236">
        <v>0</v>
      </c>
      <c r="G22" s="1236">
        <v>0</v>
      </c>
      <c r="H22" s="1236">
        <v>0</v>
      </c>
      <c r="I22" s="1236">
        <v>0</v>
      </c>
      <c r="J22" s="1236">
        <v>0</v>
      </c>
      <c r="K22" s="1236">
        <v>0</v>
      </c>
      <c r="L22" s="1236">
        <v>0</v>
      </c>
      <c r="M22" s="1236">
        <v>0</v>
      </c>
      <c r="N22" s="1236">
        <v>0</v>
      </c>
      <c r="O22" s="1247">
        <f t="shared" si="3"/>
        <v>0</v>
      </c>
    </row>
    <row r="23" spans="1:15" ht="17.25" customHeight="1" x14ac:dyDescent="0.3">
      <c r="A23" s="1168" t="s">
        <v>911</v>
      </c>
      <c r="B23" s="1195">
        <v>3908584.13</v>
      </c>
      <c r="C23" s="1236">
        <v>325715.34416666668</v>
      </c>
      <c r="D23" s="1236">
        <v>325715.34416666668</v>
      </c>
      <c r="E23" s="1236">
        <v>325715.34416666668</v>
      </c>
      <c r="F23" s="1236">
        <v>325715.34416666668</v>
      </c>
      <c r="G23" s="1236">
        <v>325715.34416666668</v>
      </c>
      <c r="H23" s="1236">
        <v>325715.34416666668</v>
      </c>
      <c r="I23" s="1236">
        <v>325715.34416666668</v>
      </c>
      <c r="J23" s="1236">
        <v>325715.34416666668</v>
      </c>
      <c r="K23" s="1236">
        <v>325715.34416666668</v>
      </c>
      <c r="L23" s="1236">
        <v>325715.34416666668</v>
      </c>
      <c r="M23" s="1236">
        <v>325715.34416666668</v>
      </c>
      <c r="N23" s="1236">
        <v>325715.34416666668</v>
      </c>
      <c r="O23" s="1247">
        <f t="shared" si="3"/>
        <v>3908584.1300000004</v>
      </c>
    </row>
    <row r="24" spans="1:15" ht="17.25" customHeight="1" x14ac:dyDescent="0.3">
      <c r="A24" s="1168" t="s">
        <v>912</v>
      </c>
      <c r="B24" s="1195">
        <v>1454782.422245</v>
      </c>
      <c r="C24" s="1236">
        <v>121231.86852041667</v>
      </c>
      <c r="D24" s="1236">
        <v>121231.86852041667</v>
      </c>
      <c r="E24" s="1236">
        <v>121231.86852041667</v>
      </c>
      <c r="F24" s="1236">
        <v>121231.86852041667</v>
      </c>
      <c r="G24" s="1236">
        <v>121231.86852041667</v>
      </c>
      <c r="H24" s="1236">
        <v>121231.86852041667</v>
      </c>
      <c r="I24" s="1236">
        <v>121231.86852041667</v>
      </c>
      <c r="J24" s="1236">
        <v>121231.86852041667</v>
      </c>
      <c r="K24" s="1236">
        <v>121231.86852041667</v>
      </c>
      <c r="L24" s="1236">
        <v>121231.86852041667</v>
      </c>
      <c r="M24" s="1236">
        <v>121231.86852041667</v>
      </c>
      <c r="N24" s="1236">
        <v>121231.86852041667</v>
      </c>
      <c r="O24" s="1247">
        <f t="shared" si="3"/>
        <v>1454782.4222450005</v>
      </c>
    </row>
    <row r="25" spans="1:15" ht="17.25" customHeight="1" x14ac:dyDescent="0.3">
      <c r="A25" s="1168" t="s">
        <v>913</v>
      </c>
      <c r="B25" s="1195">
        <v>927254.61</v>
      </c>
      <c r="C25" s="1236">
        <v>77271.217499999999</v>
      </c>
      <c r="D25" s="1236">
        <v>77271.217499999999</v>
      </c>
      <c r="E25" s="1236">
        <v>77271.217499999999</v>
      </c>
      <c r="F25" s="1236">
        <v>77271.217499999999</v>
      </c>
      <c r="G25" s="1236">
        <v>77271.217499999999</v>
      </c>
      <c r="H25" s="1236">
        <v>77271.217499999999</v>
      </c>
      <c r="I25" s="1236">
        <v>77271.217499999999</v>
      </c>
      <c r="J25" s="1236">
        <v>77271.217499999999</v>
      </c>
      <c r="K25" s="1236">
        <v>77271.217499999999</v>
      </c>
      <c r="L25" s="1236">
        <v>77271.217499999999</v>
      </c>
      <c r="M25" s="1236">
        <v>77271.217499999999</v>
      </c>
      <c r="N25" s="1236">
        <v>77271.217499999999</v>
      </c>
      <c r="O25" s="1247">
        <f t="shared" si="3"/>
        <v>927254.61000000022</v>
      </c>
    </row>
    <row r="26" spans="1:15" ht="17.25" customHeight="1" x14ac:dyDescent="0.3">
      <c r="A26" s="1168" t="s">
        <v>914</v>
      </c>
      <c r="B26" s="1195">
        <v>1781751.9594000001</v>
      </c>
      <c r="C26" s="1236">
        <v>148479.32995000001</v>
      </c>
      <c r="D26" s="1236">
        <v>148479.32995000001</v>
      </c>
      <c r="E26" s="1236">
        <v>148479.32995000001</v>
      </c>
      <c r="F26" s="1236">
        <v>148479.32995000001</v>
      </c>
      <c r="G26" s="1236">
        <v>148479.32995000001</v>
      </c>
      <c r="H26" s="1236">
        <v>148479.32995000001</v>
      </c>
      <c r="I26" s="1236">
        <v>148479.32995000001</v>
      </c>
      <c r="J26" s="1236">
        <v>148479.32995000001</v>
      </c>
      <c r="K26" s="1236">
        <v>148479.32995000001</v>
      </c>
      <c r="L26" s="1236">
        <v>148479.32995000001</v>
      </c>
      <c r="M26" s="1236">
        <v>148479.32995000001</v>
      </c>
      <c r="N26" s="1236">
        <v>148479.32995000001</v>
      </c>
      <c r="O26" s="1247">
        <f t="shared" si="3"/>
        <v>1781751.9593999998</v>
      </c>
    </row>
    <row r="27" spans="1:15" s="1171" customFormat="1" ht="17.25" customHeight="1" x14ac:dyDescent="0.3">
      <c r="A27" s="1170" t="s">
        <v>915</v>
      </c>
      <c r="B27" s="1195">
        <v>1000000</v>
      </c>
      <c r="C27" s="1236">
        <v>83333.333333333328</v>
      </c>
      <c r="D27" s="1236">
        <v>83333.333333333328</v>
      </c>
      <c r="E27" s="1236">
        <v>83333.333333333328</v>
      </c>
      <c r="F27" s="1236">
        <v>83333.333333333328</v>
      </c>
      <c r="G27" s="1236">
        <v>83333.333333333328</v>
      </c>
      <c r="H27" s="1236">
        <v>83333.333333333328</v>
      </c>
      <c r="I27" s="1236">
        <v>83333.333333333328</v>
      </c>
      <c r="J27" s="1236">
        <v>83333.333333333328</v>
      </c>
      <c r="K27" s="1236">
        <v>83333.333333333328</v>
      </c>
      <c r="L27" s="1236">
        <v>83333.333333333328</v>
      </c>
      <c r="M27" s="1236">
        <v>83333.333333333328</v>
      </c>
      <c r="N27" s="1236">
        <v>83333.333333333328</v>
      </c>
      <c r="O27" s="1247">
        <f t="shared" si="3"/>
        <v>1000000.0000000001</v>
      </c>
    </row>
    <row r="28" spans="1:15" ht="17.25" customHeight="1" x14ac:dyDescent="0.3">
      <c r="A28" s="1168" t="s">
        <v>916</v>
      </c>
      <c r="B28" s="1195">
        <v>0</v>
      </c>
      <c r="C28" s="1236">
        <v>0</v>
      </c>
      <c r="D28" s="1236">
        <v>0</v>
      </c>
      <c r="E28" s="1236">
        <v>0</v>
      </c>
      <c r="F28" s="1236">
        <v>0</v>
      </c>
      <c r="G28" s="1236">
        <v>0</v>
      </c>
      <c r="H28" s="1236">
        <v>0</v>
      </c>
      <c r="I28" s="1236">
        <v>0</v>
      </c>
      <c r="J28" s="1236">
        <v>0</v>
      </c>
      <c r="K28" s="1236">
        <v>0</v>
      </c>
      <c r="L28" s="1236">
        <v>0</v>
      </c>
      <c r="M28" s="1236">
        <v>0</v>
      </c>
      <c r="N28" s="1236">
        <v>0</v>
      </c>
      <c r="O28" s="1247">
        <f t="shared" si="3"/>
        <v>0</v>
      </c>
    </row>
    <row r="29" spans="1:15" ht="17.25" customHeight="1" x14ac:dyDescent="0.3">
      <c r="A29" s="1168" t="s">
        <v>917</v>
      </c>
      <c r="B29" s="1195">
        <v>1021000</v>
      </c>
      <c r="C29" s="1236">
        <v>85083.333333333328</v>
      </c>
      <c r="D29" s="1236">
        <v>85083.333333333328</v>
      </c>
      <c r="E29" s="1236">
        <v>85083.333333333328</v>
      </c>
      <c r="F29" s="1236">
        <v>85083.333333333328</v>
      </c>
      <c r="G29" s="1236">
        <v>85083.333333333328</v>
      </c>
      <c r="H29" s="1236">
        <v>85083.333333333328</v>
      </c>
      <c r="I29" s="1236">
        <v>85083.333333333328</v>
      </c>
      <c r="J29" s="1236">
        <v>85083.333333333328</v>
      </c>
      <c r="K29" s="1236">
        <v>85083.333333333328</v>
      </c>
      <c r="L29" s="1236">
        <v>85083.333333333328</v>
      </c>
      <c r="M29" s="1236">
        <v>85083.333333333328</v>
      </c>
      <c r="N29" s="1236">
        <v>85083.333333333328</v>
      </c>
      <c r="O29" s="1247">
        <f t="shared" si="3"/>
        <v>1021000.0000000001</v>
      </c>
    </row>
    <row r="30" spans="1:15" ht="17.25" customHeight="1" x14ac:dyDescent="0.3">
      <c r="A30" s="1167" t="s">
        <v>918</v>
      </c>
      <c r="B30" s="1201">
        <v>19304626.100000001</v>
      </c>
      <c r="C30" s="1238">
        <v>1608718.8416666666</v>
      </c>
      <c r="D30" s="1238">
        <v>1608718.8416666666</v>
      </c>
      <c r="E30" s="1238">
        <v>1608718.8416666666</v>
      </c>
      <c r="F30" s="1238">
        <v>1608718.8416666666</v>
      </c>
      <c r="G30" s="1238">
        <v>1608718.8416666666</v>
      </c>
      <c r="H30" s="1238">
        <v>1608718.8416666666</v>
      </c>
      <c r="I30" s="1238">
        <v>1608718.8416666666</v>
      </c>
      <c r="J30" s="1238">
        <v>1608718.8416666666</v>
      </c>
      <c r="K30" s="1238">
        <v>1608718.8416666666</v>
      </c>
      <c r="L30" s="1238">
        <v>1608718.8416666666</v>
      </c>
      <c r="M30" s="1238">
        <v>1608718.8416666666</v>
      </c>
      <c r="N30" s="1238">
        <v>1608718.8416666666</v>
      </c>
      <c r="O30" s="1253">
        <f t="shared" si="3"/>
        <v>19304626.099999998</v>
      </c>
    </row>
    <row r="31" spans="1:15" ht="17.25" customHeight="1" x14ac:dyDescent="0.3">
      <c r="A31" s="1166" t="s">
        <v>919</v>
      </c>
      <c r="B31" s="1195">
        <v>250000</v>
      </c>
      <c r="C31" s="1236">
        <v>20833.333333333332</v>
      </c>
      <c r="D31" s="1236">
        <v>20833.333333333332</v>
      </c>
      <c r="E31" s="1236">
        <v>20833.333333333332</v>
      </c>
      <c r="F31" s="1236">
        <v>20833.333333333332</v>
      </c>
      <c r="G31" s="1236">
        <v>20833.333333333332</v>
      </c>
      <c r="H31" s="1236">
        <v>20833.333333333332</v>
      </c>
      <c r="I31" s="1236">
        <v>20833.333333333332</v>
      </c>
      <c r="J31" s="1236">
        <v>20833.333333333332</v>
      </c>
      <c r="K31" s="1236">
        <v>20833.333333333332</v>
      </c>
      <c r="L31" s="1236">
        <v>20833.333333333332</v>
      </c>
      <c r="M31" s="1236">
        <v>20833.333333333332</v>
      </c>
      <c r="N31" s="1236">
        <v>20833.333333333332</v>
      </c>
      <c r="O31" s="1247">
        <f t="shared" si="3"/>
        <v>250000.00000000003</v>
      </c>
    </row>
    <row r="32" spans="1:15" ht="17.25" customHeight="1" x14ac:dyDescent="0.3">
      <c r="A32" s="1166" t="s">
        <v>920</v>
      </c>
      <c r="B32" s="1195">
        <v>1030266.7</v>
      </c>
      <c r="C32" s="1236">
        <v>85855.558333333334</v>
      </c>
      <c r="D32" s="1236">
        <v>85855.558333333334</v>
      </c>
      <c r="E32" s="1236">
        <v>85855.558333333334</v>
      </c>
      <c r="F32" s="1236">
        <v>85855.558333333334</v>
      </c>
      <c r="G32" s="1236">
        <v>85855.558333333334</v>
      </c>
      <c r="H32" s="1236">
        <v>85855.558333333334</v>
      </c>
      <c r="I32" s="1236">
        <v>85855.558333333334</v>
      </c>
      <c r="J32" s="1236">
        <v>85855.558333333334</v>
      </c>
      <c r="K32" s="1236">
        <v>85855.558333333334</v>
      </c>
      <c r="L32" s="1236">
        <v>85855.558333333334</v>
      </c>
      <c r="M32" s="1236">
        <v>85855.558333333334</v>
      </c>
      <c r="N32" s="1236">
        <v>85855.558333333334</v>
      </c>
      <c r="O32" s="1247">
        <f t="shared" si="3"/>
        <v>1030266.7000000001</v>
      </c>
    </row>
    <row r="33" spans="1:15" ht="17.25" customHeight="1" x14ac:dyDescent="0.3">
      <c r="A33" s="1166" t="s">
        <v>921</v>
      </c>
      <c r="B33" s="1195">
        <v>3760409</v>
      </c>
      <c r="C33" s="1236">
        <v>313367.41666666669</v>
      </c>
      <c r="D33" s="1236">
        <v>313367.41666666669</v>
      </c>
      <c r="E33" s="1236">
        <v>313367.41666666669</v>
      </c>
      <c r="F33" s="1236">
        <v>313367.41666666669</v>
      </c>
      <c r="G33" s="1236">
        <v>313367.41666666669</v>
      </c>
      <c r="H33" s="1236">
        <v>313367.41666666669</v>
      </c>
      <c r="I33" s="1236">
        <v>313367.41666666669</v>
      </c>
      <c r="J33" s="1236">
        <v>313367.41666666669</v>
      </c>
      <c r="K33" s="1236">
        <v>313367.41666666669</v>
      </c>
      <c r="L33" s="1236">
        <v>313367.41666666669</v>
      </c>
      <c r="M33" s="1236">
        <v>313367.41666666669</v>
      </c>
      <c r="N33" s="1236">
        <v>313367.41666666669</v>
      </c>
      <c r="O33" s="1247">
        <f t="shared" si="3"/>
        <v>3760408.9999999995</v>
      </c>
    </row>
    <row r="34" spans="1:15" ht="17.25" customHeight="1" x14ac:dyDescent="0.3">
      <c r="A34" s="1166" t="s">
        <v>922</v>
      </c>
      <c r="B34" s="1195">
        <v>0</v>
      </c>
      <c r="C34" s="1236">
        <v>0</v>
      </c>
      <c r="D34" s="1236">
        <v>0</v>
      </c>
      <c r="E34" s="1236">
        <v>0</v>
      </c>
      <c r="F34" s="1236">
        <v>0</v>
      </c>
      <c r="G34" s="1236">
        <v>0</v>
      </c>
      <c r="H34" s="1236">
        <v>0</v>
      </c>
      <c r="I34" s="1236">
        <v>0</v>
      </c>
      <c r="J34" s="1236">
        <v>0</v>
      </c>
      <c r="K34" s="1236">
        <v>0</v>
      </c>
      <c r="L34" s="1236">
        <v>0</v>
      </c>
      <c r="M34" s="1236">
        <v>0</v>
      </c>
      <c r="N34" s="1236">
        <v>0</v>
      </c>
      <c r="O34" s="1247">
        <f t="shared" si="3"/>
        <v>0</v>
      </c>
    </row>
    <row r="35" spans="1:15" ht="17.25" customHeight="1" x14ac:dyDescent="0.3">
      <c r="A35" s="1166" t="s">
        <v>923</v>
      </c>
      <c r="B35" s="1195">
        <v>1012241.7</v>
      </c>
      <c r="C35" s="1236">
        <v>84353.474999999991</v>
      </c>
      <c r="D35" s="1236">
        <v>84353.474999999991</v>
      </c>
      <c r="E35" s="1236">
        <v>84353.474999999991</v>
      </c>
      <c r="F35" s="1236">
        <v>84353.474999999991</v>
      </c>
      <c r="G35" s="1236">
        <v>84353.474999999991</v>
      </c>
      <c r="H35" s="1236">
        <v>84353.474999999991</v>
      </c>
      <c r="I35" s="1236">
        <v>84353.474999999991</v>
      </c>
      <c r="J35" s="1236">
        <v>84353.474999999991</v>
      </c>
      <c r="K35" s="1236">
        <v>84353.474999999991</v>
      </c>
      <c r="L35" s="1236">
        <v>84353.474999999991</v>
      </c>
      <c r="M35" s="1236">
        <v>84353.474999999991</v>
      </c>
      <c r="N35" s="1236">
        <v>84353.474999999991</v>
      </c>
      <c r="O35" s="1247">
        <f t="shared" si="3"/>
        <v>1012241.6999999998</v>
      </c>
    </row>
    <row r="36" spans="1:15" ht="17.25" customHeight="1" x14ac:dyDescent="0.3">
      <c r="A36" s="1166" t="s">
        <v>924</v>
      </c>
      <c r="B36" s="1195">
        <v>1012241.7</v>
      </c>
      <c r="C36" s="1236">
        <v>84353.474999999991</v>
      </c>
      <c r="D36" s="1236">
        <v>84353.474999999991</v>
      </c>
      <c r="E36" s="1236">
        <v>84353.474999999991</v>
      </c>
      <c r="F36" s="1236">
        <v>84353.474999999991</v>
      </c>
      <c r="G36" s="1236">
        <v>84353.474999999991</v>
      </c>
      <c r="H36" s="1236">
        <v>84353.474999999991</v>
      </c>
      <c r="I36" s="1236">
        <v>84353.474999999991</v>
      </c>
      <c r="J36" s="1236">
        <v>84353.474999999991</v>
      </c>
      <c r="K36" s="1236">
        <v>84353.474999999991</v>
      </c>
      <c r="L36" s="1236">
        <v>84353.474999999991</v>
      </c>
      <c r="M36" s="1236">
        <v>84353.474999999991</v>
      </c>
      <c r="N36" s="1236">
        <v>84353.474999999991</v>
      </c>
      <c r="O36" s="1247">
        <f t="shared" si="3"/>
        <v>1012241.6999999998</v>
      </c>
    </row>
    <row r="37" spans="1:15" ht="17.25" customHeight="1" x14ac:dyDescent="0.3">
      <c r="A37" s="1166" t="s">
        <v>925</v>
      </c>
      <c r="B37" s="1195">
        <v>1030266.7</v>
      </c>
      <c r="C37" s="1236">
        <v>85855.558333333334</v>
      </c>
      <c r="D37" s="1236">
        <v>85855.558333333334</v>
      </c>
      <c r="E37" s="1236">
        <v>85855.558333333334</v>
      </c>
      <c r="F37" s="1236">
        <v>85855.558333333334</v>
      </c>
      <c r="G37" s="1236">
        <v>85855.558333333334</v>
      </c>
      <c r="H37" s="1236">
        <v>85855.558333333334</v>
      </c>
      <c r="I37" s="1236">
        <v>85855.558333333334</v>
      </c>
      <c r="J37" s="1236">
        <v>85855.558333333334</v>
      </c>
      <c r="K37" s="1236">
        <v>85855.558333333334</v>
      </c>
      <c r="L37" s="1236">
        <v>85855.558333333334</v>
      </c>
      <c r="M37" s="1236">
        <v>85855.558333333334</v>
      </c>
      <c r="N37" s="1236">
        <v>85855.558333333334</v>
      </c>
      <c r="O37" s="1247">
        <f t="shared" si="3"/>
        <v>1030266.7000000001</v>
      </c>
    </row>
    <row r="38" spans="1:15" ht="17.25" customHeight="1" x14ac:dyDescent="0.3">
      <c r="A38" s="1172" t="s">
        <v>926</v>
      </c>
      <c r="B38" s="1195">
        <v>9292866.9000000004</v>
      </c>
      <c r="C38" s="1236">
        <v>774405.57500000007</v>
      </c>
      <c r="D38" s="1236">
        <v>774405.57500000007</v>
      </c>
      <c r="E38" s="1236">
        <v>774405.57500000007</v>
      </c>
      <c r="F38" s="1236">
        <v>774405.57500000007</v>
      </c>
      <c r="G38" s="1236">
        <v>774405.57500000007</v>
      </c>
      <c r="H38" s="1236">
        <v>774405.57500000007</v>
      </c>
      <c r="I38" s="1236">
        <v>774405.57500000007</v>
      </c>
      <c r="J38" s="1236">
        <v>774405.57500000007</v>
      </c>
      <c r="K38" s="1236">
        <v>774405.57500000007</v>
      </c>
      <c r="L38" s="1236">
        <v>774405.57500000007</v>
      </c>
      <c r="M38" s="1236">
        <v>774405.57500000007</v>
      </c>
      <c r="N38" s="1236">
        <v>774405.57500000007</v>
      </c>
      <c r="O38" s="1247">
        <f t="shared" si="3"/>
        <v>9292866.9000000004</v>
      </c>
    </row>
    <row r="39" spans="1:15" ht="17.25" customHeight="1" x14ac:dyDescent="0.3">
      <c r="A39" s="1166" t="s">
        <v>927</v>
      </c>
      <c r="B39" s="1195">
        <v>1916333.4</v>
      </c>
      <c r="C39" s="1236">
        <v>159694.44999999998</v>
      </c>
      <c r="D39" s="1236">
        <v>159694.44999999998</v>
      </c>
      <c r="E39" s="1236">
        <v>159694.44999999998</v>
      </c>
      <c r="F39" s="1236">
        <v>159694.44999999998</v>
      </c>
      <c r="G39" s="1236">
        <v>159694.44999999998</v>
      </c>
      <c r="H39" s="1236">
        <v>159694.44999999998</v>
      </c>
      <c r="I39" s="1236">
        <v>159694.44999999998</v>
      </c>
      <c r="J39" s="1236">
        <v>159694.44999999998</v>
      </c>
      <c r="K39" s="1236">
        <v>159694.44999999998</v>
      </c>
      <c r="L39" s="1236">
        <v>159694.44999999998</v>
      </c>
      <c r="M39" s="1236">
        <v>159694.44999999998</v>
      </c>
      <c r="N39" s="1236">
        <v>159694.44999999998</v>
      </c>
      <c r="O39" s="1247">
        <f t="shared" si="3"/>
        <v>1916333.3999999997</v>
      </c>
    </row>
    <row r="40" spans="1:15" ht="17.25" customHeight="1" thickBot="1" x14ac:dyDescent="0.35">
      <c r="A40" s="1192" t="s">
        <v>928</v>
      </c>
      <c r="B40" s="1197">
        <v>0</v>
      </c>
      <c r="C40" s="1237"/>
      <c r="D40" s="1237"/>
      <c r="E40" s="1237"/>
      <c r="F40" s="1237"/>
      <c r="G40" s="1237"/>
      <c r="H40" s="1237"/>
      <c r="I40" s="1237"/>
      <c r="J40" s="1237"/>
      <c r="K40" s="1237"/>
      <c r="L40" s="1237"/>
      <c r="M40" s="1237"/>
      <c r="N40" s="1237"/>
      <c r="O40" s="1246"/>
    </row>
    <row r="41" spans="1:15" s="1162" customFormat="1" ht="17.25" customHeight="1" thickBot="1" x14ac:dyDescent="0.35">
      <c r="A41" s="1190" t="s">
        <v>930</v>
      </c>
      <c r="B41" s="1191">
        <v>148000000.39101666</v>
      </c>
      <c r="C41" s="1254">
        <f>C3+C4+C5+C12</f>
        <v>13750000.032584723</v>
      </c>
      <c r="D41" s="1254">
        <f t="shared" ref="D41:N41" si="4">D3+D4+D5+D12</f>
        <v>11625000.032584719</v>
      </c>
      <c r="E41" s="1254">
        <f t="shared" si="4"/>
        <v>11625000.032584723</v>
      </c>
      <c r="F41" s="1254">
        <f t="shared" si="4"/>
        <v>13750000.032584723</v>
      </c>
      <c r="G41" s="1254">
        <f t="shared" si="4"/>
        <v>11625000.032584723</v>
      </c>
      <c r="H41" s="1254">
        <f t="shared" si="4"/>
        <v>11625000.032584723</v>
      </c>
      <c r="I41" s="1254">
        <f t="shared" si="4"/>
        <v>13750000.032584723</v>
      </c>
      <c r="J41" s="1254">
        <f t="shared" si="4"/>
        <v>11625000.032584723</v>
      </c>
      <c r="K41" s="1254">
        <f t="shared" si="4"/>
        <v>11625000.032584723</v>
      </c>
      <c r="L41" s="1254">
        <f t="shared" si="4"/>
        <v>13750000.032584723</v>
      </c>
      <c r="M41" s="1254">
        <f t="shared" si="4"/>
        <v>11625000.032584723</v>
      </c>
      <c r="N41" s="1254">
        <f t="shared" si="4"/>
        <v>11625000.032584723</v>
      </c>
      <c r="O41" s="1255">
        <f>SUM(C41:N41)</f>
        <v>148000000.39101669</v>
      </c>
    </row>
    <row r="42" spans="1:15" x14ac:dyDescent="0.3">
      <c r="B42" s="1173"/>
    </row>
    <row r="43" spans="1:15" hidden="1" x14ac:dyDescent="0.3">
      <c r="B43" s="1173"/>
    </row>
    <row r="44" spans="1:15" hidden="1" x14ac:dyDescent="0.3">
      <c r="B44" s="1173"/>
    </row>
    <row r="45" spans="1:15" hidden="1" x14ac:dyDescent="0.3">
      <c r="B45" s="1173">
        <v>148000000.39101666</v>
      </c>
    </row>
    <row r="46" spans="1:15" hidden="1" x14ac:dyDescent="0.3">
      <c r="B46" s="1174"/>
    </row>
    <row r="47" spans="1:15" hidden="1" x14ac:dyDescent="0.3">
      <c r="B47" s="1173"/>
    </row>
    <row r="48" spans="1:15" hidden="1" x14ac:dyDescent="0.3">
      <c r="B48" s="1173"/>
    </row>
    <row r="49" spans="1:25" x14ac:dyDescent="0.3">
      <c r="A49" s="1175"/>
      <c r="B49" s="1173"/>
    </row>
    <row r="50" spans="1:25" x14ac:dyDescent="0.3">
      <c r="B50" s="1173"/>
    </row>
    <row r="51" spans="1:25" x14ac:dyDescent="0.3">
      <c r="B51" s="1173"/>
    </row>
    <row r="52" spans="1:25" x14ac:dyDescent="0.3">
      <c r="A52" s="1162"/>
      <c r="B52" s="1173"/>
    </row>
    <row r="53" spans="1:25" x14ac:dyDescent="0.3">
      <c r="A53" s="1176"/>
      <c r="B53" s="1173"/>
    </row>
    <row r="54" spans="1:25" x14ac:dyDescent="0.3">
      <c r="A54" s="1177"/>
      <c r="B54" s="1173"/>
    </row>
    <row r="55" spans="1:25" x14ac:dyDescent="0.3">
      <c r="A55" s="1177"/>
      <c r="B55" s="1173"/>
    </row>
    <row r="56" spans="1:25" x14ac:dyDescent="0.3">
      <c r="A56" s="1177"/>
      <c r="B56" s="1173"/>
    </row>
    <row r="57" spans="1:25" s="1178" customFormat="1" x14ac:dyDescent="0.3">
      <c r="A57" s="1177"/>
      <c r="B57" s="1173"/>
      <c r="C57" s="1164"/>
      <c r="D57" s="1164"/>
      <c r="E57" s="1164"/>
      <c r="F57" s="1164"/>
      <c r="G57" s="1164"/>
      <c r="H57" s="1164"/>
      <c r="I57" s="1164"/>
      <c r="J57" s="1164"/>
      <c r="K57" s="1164"/>
      <c r="L57" s="1164"/>
      <c r="M57" s="1164"/>
      <c r="N57" s="1164"/>
      <c r="O57" s="1164"/>
      <c r="P57" s="1164"/>
      <c r="Q57" s="1164"/>
      <c r="R57" s="1164"/>
      <c r="S57" s="1164"/>
      <c r="T57" s="1164"/>
      <c r="U57" s="1164"/>
      <c r="V57" s="1164"/>
      <c r="W57" s="1164"/>
      <c r="X57" s="1164"/>
      <c r="Y57" s="1164"/>
    </row>
    <row r="58" spans="1:25" s="1178" customFormat="1" x14ac:dyDescent="0.3">
      <c r="A58" s="1177"/>
      <c r="B58" s="1173"/>
      <c r="C58" s="1164"/>
      <c r="D58" s="1164"/>
      <c r="E58" s="1164"/>
      <c r="F58" s="1164"/>
      <c r="G58" s="1164"/>
      <c r="H58" s="1164"/>
      <c r="I58" s="1164"/>
      <c r="J58" s="1164"/>
      <c r="K58" s="1164"/>
      <c r="L58" s="1164"/>
      <c r="M58" s="1164"/>
      <c r="N58" s="1164"/>
      <c r="O58" s="1164"/>
      <c r="P58" s="1164"/>
      <c r="Q58" s="1164"/>
      <c r="R58" s="1164"/>
      <c r="S58" s="1164"/>
      <c r="T58" s="1164"/>
      <c r="U58" s="1164"/>
      <c r="V58" s="1164"/>
      <c r="W58" s="1164"/>
      <c r="X58" s="1164"/>
      <c r="Y58" s="1164"/>
    </row>
    <row r="59" spans="1:25" s="1178" customFormat="1" x14ac:dyDescent="0.3">
      <c r="A59" s="1177"/>
      <c r="B59" s="1173"/>
      <c r="C59" s="1164"/>
      <c r="D59" s="1164"/>
      <c r="E59" s="1164"/>
      <c r="F59" s="1164"/>
      <c r="G59" s="1164"/>
      <c r="H59" s="1164"/>
      <c r="I59" s="1164"/>
      <c r="J59" s="1164"/>
      <c r="K59" s="1164"/>
      <c r="L59" s="1164"/>
      <c r="M59" s="1164"/>
      <c r="N59" s="1164"/>
      <c r="O59" s="1164"/>
      <c r="P59" s="1164"/>
      <c r="Q59" s="1164"/>
      <c r="R59" s="1164"/>
      <c r="S59" s="1164"/>
      <c r="T59" s="1164"/>
      <c r="U59" s="1164"/>
      <c r="V59" s="1164"/>
      <c r="W59" s="1164"/>
      <c r="X59" s="1164"/>
      <c r="Y59" s="1164"/>
    </row>
    <row r="60" spans="1:25" s="1178" customFormat="1" x14ac:dyDescent="0.3">
      <c r="A60" s="1177"/>
      <c r="B60" s="1173"/>
      <c r="C60" s="1164"/>
      <c r="D60" s="1164"/>
      <c r="E60" s="1164"/>
      <c r="F60" s="1164"/>
      <c r="G60" s="1164"/>
      <c r="H60" s="1164"/>
      <c r="I60" s="1164"/>
      <c r="J60" s="1164"/>
      <c r="K60" s="1164"/>
      <c r="L60" s="1164"/>
      <c r="M60" s="1164"/>
      <c r="N60" s="1164"/>
      <c r="O60" s="1164"/>
      <c r="P60" s="1164"/>
      <c r="Q60" s="1164"/>
      <c r="R60" s="1164"/>
      <c r="S60" s="1164"/>
      <c r="T60" s="1164"/>
      <c r="U60" s="1164"/>
      <c r="V60" s="1164"/>
      <c r="W60" s="1164"/>
      <c r="X60" s="1164"/>
      <c r="Y60" s="1164"/>
    </row>
    <row r="61" spans="1:25" s="1178" customFormat="1" x14ac:dyDescent="0.3">
      <c r="A61" s="1164"/>
      <c r="B61" s="1173"/>
      <c r="C61" s="1164"/>
      <c r="D61" s="1164"/>
      <c r="E61" s="1164"/>
      <c r="F61" s="1164"/>
      <c r="G61" s="1164"/>
      <c r="H61" s="1164"/>
      <c r="I61" s="1164"/>
      <c r="J61" s="1164"/>
      <c r="K61" s="1164"/>
      <c r="L61" s="1164"/>
      <c r="M61" s="1164"/>
      <c r="N61" s="1164"/>
      <c r="O61" s="1164"/>
      <c r="P61" s="1164"/>
      <c r="Q61" s="1164"/>
      <c r="R61" s="1164"/>
      <c r="S61" s="1164"/>
      <c r="T61" s="1164"/>
      <c r="U61" s="1164"/>
      <c r="V61" s="1164"/>
      <c r="W61" s="1164"/>
      <c r="X61" s="1164"/>
      <c r="Y61" s="1164"/>
    </row>
    <row r="62" spans="1:25" s="1178" customFormat="1" x14ac:dyDescent="0.3">
      <c r="A62" s="1164"/>
      <c r="B62" s="1173"/>
      <c r="C62" s="1164"/>
      <c r="D62" s="1164"/>
      <c r="E62" s="1164"/>
      <c r="F62" s="1164"/>
      <c r="G62" s="1164"/>
      <c r="H62" s="1164"/>
      <c r="I62" s="1164"/>
      <c r="J62" s="1164"/>
      <c r="K62" s="1164"/>
      <c r="L62" s="1164"/>
      <c r="M62" s="1164"/>
      <c r="N62" s="1164"/>
      <c r="O62" s="1164"/>
      <c r="P62" s="1164"/>
      <c r="Q62" s="1164"/>
      <c r="R62" s="1164"/>
      <c r="S62" s="1164"/>
      <c r="T62" s="1164"/>
      <c r="U62" s="1164"/>
      <c r="V62" s="1164"/>
      <c r="W62" s="1164"/>
      <c r="X62" s="1164"/>
      <c r="Y62" s="1164"/>
    </row>
    <row r="63" spans="1:25" s="1178" customFormat="1" x14ac:dyDescent="0.3">
      <c r="A63" s="1177"/>
      <c r="B63" s="1173"/>
      <c r="C63" s="1164"/>
      <c r="D63" s="1164"/>
      <c r="E63" s="1164"/>
      <c r="F63" s="1164"/>
      <c r="G63" s="1164"/>
      <c r="H63" s="1164"/>
      <c r="I63" s="1164"/>
      <c r="J63" s="1164"/>
      <c r="K63" s="1164"/>
      <c r="L63" s="1164"/>
      <c r="M63" s="1164"/>
      <c r="N63" s="1164"/>
      <c r="O63" s="1164"/>
      <c r="P63" s="1164"/>
      <c r="Q63" s="1164"/>
      <c r="R63" s="1164"/>
      <c r="S63" s="1164"/>
      <c r="T63" s="1164"/>
      <c r="U63" s="1164"/>
      <c r="V63" s="1164"/>
      <c r="W63" s="1164"/>
      <c r="X63" s="1164"/>
      <c r="Y63" s="1164"/>
    </row>
    <row r="64" spans="1:25" s="1178" customFormat="1" x14ac:dyDescent="0.3">
      <c r="A64" s="1177"/>
      <c r="B64" s="1173"/>
      <c r="C64" s="1164"/>
      <c r="D64" s="1164"/>
      <c r="E64" s="1164"/>
      <c r="F64" s="1164"/>
      <c r="G64" s="1164"/>
      <c r="H64" s="1164"/>
      <c r="I64" s="1164"/>
      <c r="J64" s="1164"/>
      <c r="K64" s="1164"/>
      <c r="L64" s="1164"/>
      <c r="M64" s="1164"/>
      <c r="N64" s="1164"/>
      <c r="O64" s="1164"/>
      <c r="P64" s="1164"/>
      <c r="Q64" s="1164"/>
      <c r="R64" s="1164"/>
      <c r="S64" s="1164"/>
      <c r="T64" s="1164"/>
      <c r="U64" s="1164"/>
      <c r="V64" s="1164"/>
      <c r="W64" s="1164"/>
      <c r="X64" s="1164"/>
      <c r="Y64" s="1164"/>
    </row>
    <row r="65" spans="1:25" s="1178" customFormat="1" x14ac:dyDescent="0.3">
      <c r="A65" s="1177"/>
      <c r="B65" s="1173"/>
      <c r="C65" s="1164"/>
      <c r="D65" s="1164"/>
      <c r="E65" s="1164"/>
      <c r="F65" s="1164"/>
      <c r="G65" s="1164"/>
      <c r="H65" s="1164"/>
      <c r="I65" s="1164"/>
      <c r="J65" s="1164"/>
      <c r="K65" s="1164"/>
      <c r="L65" s="1164"/>
      <c r="M65" s="1164"/>
      <c r="N65" s="1164"/>
      <c r="O65" s="1164"/>
      <c r="P65" s="1164"/>
      <c r="Q65" s="1164"/>
      <c r="R65" s="1164"/>
      <c r="S65" s="1164"/>
      <c r="T65" s="1164"/>
      <c r="U65" s="1164"/>
      <c r="V65" s="1164"/>
      <c r="W65" s="1164"/>
      <c r="X65" s="1164"/>
      <c r="Y65" s="1164"/>
    </row>
    <row r="66" spans="1:25" s="1178" customFormat="1" x14ac:dyDescent="0.3">
      <c r="A66" s="1177"/>
      <c r="B66" s="1173"/>
      <c r="C66" s="1164"/>
      <c r="D66" s="1164"/>
      <c r="E66" s="1164"/>
      <c r="F66" s="1164"/>
      <c r="G66" s="1164"/>
      <c r="H66" s="1164"/>
      <c r="I66" s="1164"/>
      <c r="J66" s="1164"/>
      <c r="K66" s="1164"/>
      <c r="L66" s="1164"/>
      <c r="M66" s="1164"/>
      <c r="N66" s="1164"/>
      <c r="O66" s="1164"/>
      <c r="P66" s="1164"/>
      <c r="Q66" s="1164"/>
      <c r="R66" s="1164"/>
      <c r="S66" s="1164"/>
      <c r="T66" s="1164"/>
      <c r="U66" s="1164"/>
      <c r="V66" s="1164"/>
      <c r="W66" s="1164"/>
      <c r="X66" s="1164"/>
      <c r="Y66" s="1164"/>
    </row>
    <row r="67" spans="1:25" s="1178" customFormat="1" x14ac:dyDescent="0.3">
      <c r="A67" s="1177"/>
      <c r="B67" s="1173"/>
      <c r="C67" s="1164"/>
      <c r="D67" s="1164"/>
      <c r="E67" s="1164"/>
      <c r="F67" s="1164"/>
      <c r="G67" s="1164"/>
      <c r="H67" s="1164"/>
      <c r="I67" s="1164"/>
      <c r="J67" s="1164"/>
      <c r="K67" s="1164"/>
      <c r="L67" s="1164"/>
      <c r="M67" s="1164"/>
      <c r="N67" s="1164"/>
      <c r="O67" s="1164"/>
      <c r="P67" s="1164"/>
      <c r="Q67" s="1164"/>
      <c r="R67" s="1164"/>
      <c r="S67" s="1164"/>
      <c r="T67" s="1164"/>
      <c r="U67" s="1164"/>
      <c r="V67" s="1164"/>
      <c r="W67" s="1164"/>
      <c r="X67" s="1164"/>
      <c r="Y67" s="1164"/>
    </row>
    <row r="68" spans="1:25" s="1178" customFormat="1" x14ac:dyDescent="0.3">
      <c r="A68" s="1177"/>
      <c r="B68" s="1173"/>
      <c r="C68" s="1164"/>
      <c r="D68" s="1164"/>
      <c r="E68" s="1164"/>
      <c r="F68" s="1164"/>
      <c r="G68" s="1164"/>
      <c r="H68" s="1164"/>
      <c r="I68" s="1164"/>
      <c r="J68" s="1164"/>
      <c r="K68" s="1164"/>
      <c r="L68" s="1164"/>
      <c r="M68" s="1164"/>
      <c r="N68" s="1164"/>
      <c r="O68" s="1164"/>
      <c r="P68" s="1164"/>
      <c r="Q68" s="1164"/>
      <c r="R68" s="1164"/>
      <c r="S68" s="1164"/>
      <c r="T68" s="1164"/>
      <c r="U68" s="1164"/>
      <c r="V68" s="1164"/>
      <c r="W68" s="1164"/>
      <c r="X68" s="1164"/>
      <c r="Y68" s="1164"/>
    </row>
    <row r="69" spans="1:25" s="1178" customFormat="1" x14ac:dyDescent="0.3">
      <c r="A69" s="1177"/>
      <c r="B69" s="1173"/>
      <c r="C69" s="1164"/>
      <c r="D69" s="1164"/>
      <c r="E69" s="1164"/>
      <c r="F69" s="1164"/>
      <c r="G69" s="1164"/>
      <c r="H69" s="1164"/>
      <c r="I69" s="1164"/>
      <c r="J69" s="1164"/>
      <c r="K69" s="1164"/>
      <c r="L69" s="1164"/>
      <c r="M69" s="1164"/>
      <c r="N69" s="1164"/>
      <c r="O69" s="1164"/>
      <c r="P69" s="1164"/>
      <c r="Q69" s="1164"/>
      <c r="R69" s="1164"/>
      <c r="S69" s="1164"/>
      <c r="T69" s="1164"/>
      <c r="U69" s="1164"/>
      <c r="V69" s="1164"/>
      <c r="W69" s="1164"/>
      <c r="X69" s="1164"/>
      <c r="Y69" s="1164"/>
    </row>
    <row r="70" spans="1:25" s="1178" customFormat="1" x14ac:dyDescent="0.3">
      <c r="A70" s="1177"/>
      <c r="B70" s="1173"/>
      <c r="C70" s="1164"/>
      <c r="D70" s="1164"/>
      <c r="E70" s="1164"/>
      <c r="F70" s="1164"/>
      <c r="G70" s="1164"/>
      <c r="H70" s="1164"/>
      <c r="I70" s="1164"/>
      <c r="J70" s="1164"/>
      <c r="K70" s="1164"/>
      <c r="L70" s="1164"/>
      <c r="M70" s="1164"/>
      <c r="N70" s="1164"/>
      <c r="O70" s="1164"/>
      <c r="P70" s="1164"/>
      <c r="Q70" s="1164"/>
      <c r="R70" s="1164"/>
      <c r="S70" s="1164"/>
      <c r="T70" s="1164"/>
      <c r="U70" s="1164"/>
      <c r="V70" s="1164"/>
      <c r="W70" s="1164"/>
      <c r="X70" s="1164"/>
      <c r="Y70" s="1164"/>
    </row>
    <row r="71" spans="1:25" s="1178" customFormat="1" x14ac:dyDescent="0.3">
      <c r="A71" s="1177"/>
      <c r="B71" s="1173"/>
      <c r="C71" s="1164"/>
      <c r="D71" s="1164"/>
      <c r="E71" s="1164"/>
      <c r="F71" s="1164"/>
      <c r="G71" s="1164"/>
      <c r="H71" s="1164"/>
      <c r="I71" s="1164"/>
      <c r="J71" s="1164"/>
      <c r="K71" s="1164"/>
      <c r="L71" s="1164"/>
      <c r="M71" s="1164"/>
      <c r="N71" s="1164"/>
      <c r="O71" s="1164"/>
      <c r="P71" s="1164"/>
      <c r="Q71" s="1164"/>
      <c r="R71" s="1164"/>
      <c r="S71" s="1164"/>
      <c r="T71" s="1164"/>
      <c r="U71" s="1164"/>
      <c r="V71" s="1164"/>
      <c r="W71" s="1164"/>
      <c r="X71" s="1164"/>
      <c r="Y71" s="1164"/>
    </row>
    <row r="72" spans="1:25" s="1178" customFormat="1" x14ac:dyDescent="0.3">
      <c r="A72" s="1177"/>
      <c r="B72" s="1173"/>
      <c r="C72" s="1164"/>
      <c r="D72" s="1164"/>
      <c r="E72" s="1164"/>
      <c r="F72" s="1164"/>
      <c r="G72" s="1164"/>
      <c r="H72" s="1164"/>
      <c r="I72" s="1164"/>
      <c r="J72" s="1164"/>
      <c r="K72" s="1164"/>
      <c r="L72" s="1164"/>
      <c r="M72" s="1164"/>
      <c r="N72" s="1164"/>
      <c r="O72" s="1164"/>
      <c r="P72" s="1164"/>
      <c r="Q72" s="1164"/>
      <c r="R72" s="1164"/>
      <c r="S72" s="1164"/>
      <c r="T72" s="1164"/>
      <c r="U72" s="1164"/>
      <c r="V72" s="1164"/>
      <c r="W72" s="1164"/>
      <c r="X72" s="1164"/>
      <c r="Y72" s="1164"/>
    </row>
    <row r="73" spans="1:25" s="1178" customFormat="1" x14ac:dyDescent="0.3">
      <c r="A73" s="1177"/>
      <c r="B73" s="1173"/>
      <c r="C73" s="1164"/>
      <c r="D73" s="1164"/>
      <c r="E73" s="1164"/>
      <c r="F73" s="1164"/>
      <c r="G73" s="1164"/>
      <c r="H73" s="1164"/>
      <c r="I73" s="1164"/>
      <c r="J73" s="1164"/>
      <c r="K73" s="1164"/>
      <c r="L73" s="1164"/>
      <c r="M73" s="1164"/>
      <c r="N73" s="1164"/>
      <c r="O73" s="1164"/>
      <c r="P73" s="1164"/>
      <c r="Q73" s="1164"/>
      <c r="R73" s="1164"/>
      <c r="S73" s="1164"/>
      <c r="T73" s="1164"/>
      <c r="U73" s="1164"/>
      <c r="V73" s="1164"/>
      <c r="W73" s="1164"/>
      <c r="X73" s="1164"/>
      <c r="Y73" s="1164"/>
    </row>
    <row r="74" spans="1:25" s="1178" customFormat="1" x14ac:dyDescent="0.3">
      <c r="A74" s="1164"/>
      <c r="B74" s="1173"/>
      <c r="C74" s="1164"/>
      <c r="D74" s="1164"/>
      <c r="E74" s="1164"/>
      <c r="F74" s="1164"/>
      <c r="G74" s="1164"/>
      <c r="H74" s="1164"/>
      <c r="I74" s="1164"/>
      <c r="J74" s="1164"/>
      <c r="K74" s="1164"/>
      <c r="L74" s="1164"/>
      <c r="M74" s="1164"/>
      <c r="N74" s="1164"/>
      <c r="O74" s="1164"/>
      <c r="P74" s="1164"/>
      <c r="Q74" s="1164"/>
      <c r="R74" s="1164"/>
      <c r="S74" s="1164"/>
      <c r="T74" s="1164"/>
      <c r="U74" s="1164"/>
      <c r="V74" s="1164"/>
      <c r="W74" s="1164"/>
      <c r="X74" s="1164"/>
      <c r="Y74" s="1164"/>
    </row>
    <row r="75" spans="1:25" s="1178" customFormat="1" x14ac:dyDescent="0.3">
      <c r="A75" s="1164"/>
      <c r="B75" s="1173"/>
      <c r="C75" s="1164"/>
      <c r="D75" s="1164"/>
      <c r="E75" s="1164"/>
      <c r="F75" s="1164"/>
      <c r="G75" s="1164"/>
      <c r="H75" s="1164"/>
      <c r="I75" s="1164"/>
      <c r="J75" s="1164"/>
      <c r="K75" s="1164"/>
      <c r="L75" s="1164"/>
      <c r="M75" s="1164"/>
      <c r="N75" s="1164"/>
      <c r="O75" s="1164"/>
      <c r="P75" s="1164"/>
      <c r="Q75" s="1164"/>
      <c r="R75" s="1164"/>
      <c r="S75" s="1164"/>
      <c r="T75" s="1164"/>
      <c r="U75" s="1164"/>
      <c r="V75" s="1164"/>
      <c r="W75" s="1164"/>
      <c r="X75" s="1164"/>
      <c r="Y75" s="1164"/>
    </row>
    <row r="76" spans="1:25" s="1178" customFormat="1" x14ac:dyDescent="0.3">
      <c r="A76" s="1164"/>
      <c r="B76" s="1173"/>
      <c r="C76" s="1164"/>
      <c r="D76" s="1164"/>
      <c r="E76" s="1164"/>
      <c r="F76" s="1164"/>
      <c r="G76" s="1164"/>
      <c r="H76" s="1164"/>
      <c r="I76" s="1164"/>
      <c r="J76" s="1164"/>
      <c r="K76" s="1164"/>
      <c r="L76" s="1164"/>
      <c r="M76" s="1164"/>
      <c r="N76" s="1164"/>
      <c r="O76" s="1164"/>
      <c r="P76" s="1164"/>
      <c r="Q76" s="1164"/>
      <c r="R76" s="1164"/>
      <c r="S76" s="1164"/>
      <c r="T76" s="1164"/>
      <c r="U76" s="1164"/>
      <c r="V76" s="1164"/>
      <c r="W76" s="1164"/>
      <c r="X76" s="1164"/>
      <c r="Y76" s="1164"/>
    </row>
    <row r="77" spans="1:25" s="1178" customFormat="1" x14ac:dyDescent="0.3">
      <c r="A77" s="1164"/>
      <c r="B77" s="1173"/>
      <c r="C77" s="1164"/>
      <c r="D77" s="1164"/>
      <c r="E77" s="1164"/>
      <c r="F77" s="1164"/>
      <c r="G77" s="1164"/>
      <c r="H77" s="1164"/>
      <c r="I77" s="1164"/>
      <c r="J77" s="1164"/>
      <c r="K77" s="1164"/>
      <c r="L77" s="1164"/>
      <c r="M77" s="1164"/>
      <c r="N77" s="1164"/>
      <c r="O77" s="1164"/>
      <c r="P77" s="1164"/>
      <c r="Q77" s="1164"/>
      <c r="R77" s="1164"/>
      <c r="S77" s="1164"/>
      <c r="T77" s="1164"/>
      <c r="U77" s="1164"/>
      <c r="V77" s="1164"/>
      <c r="W77" s="1164"/>
      <c r="X77" s="1164"/>
      <c r="Y77" s="1164"/>
    </row>
    <row r="78" spans="1:25" s="1178" customFormat="1" x14ac:dyDescent="0.3">
      <c r="A78" s="1164"/>
      <c r="B78" s="1173"/>
      <c r="C78" s="1164"/>
      <c r="D78" s="1164"/>
      <c r="E78" s="1164"/>
      <c r="F78" s="1164"/>
      <c r="G78" s="1164"/>
      <c r="H78" s="1164"/>
      <c r="I78" s="1164"/>
      <c r="J78" s="1164"/>
      <c r="K78" s="1164"/>
      <c r="L78" s="1164"/>
      <c r="M78" s="1164"/>
      <c r="N78" s="1164"/>
      <c r="O78" s="1164"/>
      <c r="P78" s="1164"/>
      <c r="Q78" s="1164"/>
      <c r="R78" s="1164"/>
      <c r="S78" s="1164"/>
      <c r="T78" s="1164"/>
      <c r="U78" s="1164"/>
      <c r="V78" s="1164"/>
      <c r="W78" s="1164"/>
      <c r="X78" s="1164"/>
      <c r="Y78" s="1164"/>
    </row>
    <row r="79" spans="1:25" s="1178" customFormat="1" x14ac:dyDescent="0.3">
      <c r="A79" s="1164"/>
      <c r="B79" s="1173"/>
      <c r="C79" s="1164"/>
      <c r="D79" s="1164"/>
      <c r="E79" s="1164"/>
      <c r="F79" s="1164"/>
      <c r="G79" s="1164"/>
      <c r="H79" s="1164"/>
      <c r="I79" s="1164"/>
      <c r="J79" s="1164"/>
      <c r="K79" s="1164"/>
      <c r="L79" s="1164"/>
      <c r="M79" s="1164"/>
      <c r="N79" s="1164"/>
      <c r="O79" s="1164"/>
      <c r="P79" s="1164"/>
      <c r="Q79" s="1164"/>
      <c r="R79" s="1164"/>
      <c r="S79" s="1164"/>
      <c r="T79" s="1164"/>
      <c r="U79" s="1164"/>
      <c r="V79" s="1164"/>
      <c r="W79" s="1164"/>
      <c r="X79" s="1164"/>
      <c r="Y79" s="1164"/>
    </row>
    <row r="80" spans="1:25" s="1178" customFormat="1" x14ac:dyDescent="0.3">
      <c r="A80" s="1164"/>
      <c r="B80" s="1173"/>
      <c r="C80" s="1164"/>
      <c r="D80" s="1164"/>
      <c r="E80" s="1164"/>
      <c r="F80" s="1164"/>
      <c r="G80" s="1164"/>
      <c r="H80" s="1164"/>
      <c r="I80" s="1164"/>
      <c r="J80" s="1164"/>
      <c r="K80" s="1164"/>
      <c r="L80" s="1164"/>
      <c r="M80" s="1164"/>
      <c r="N80" s="1164"/>
      <c r="O80" s="1164"/>
      <c r="P80" s="1164"/>
      <c r="Q80" s="1164"/>
      <c r="R80" s="1164"/>
      <c r="S80" s="1164"/>
      <c r="T80" s="1164"/>
      <c r="U80" s="1164"/>
      <c r="V80" s="1164"/>
      <c r="W80" s="1164"/>
      <c r="X80" s="1164"/>
      <c r="Y80" s="1164"/>
    </row>
    <row r="81" spans="1:25" s="1178" customFormat="1" x14ac:dyDescent="0.3">
      <c r="A81" s="1164"/>
      <c r="B81" s="1173"/>
      <c r="C81" s="1164"/>
      <c r="D81" s="1164"/>
      <c r="E81" s="1164"/>
      <c r="F81" s="1164"/>
      <c r="G81" s="1164"/>
      <c r="H81" s="1164"/>
      <c r="I81" s="1164"/>
      <c r="J81" s="1164"/>
      <c r="K81" s="1164"/>
      <c r="L81" s="1164"/>
      <c r="M81" s="1164"/>
      <c r="N81" s="1164"/>
      <c r="O81" s="1164"/>
      <c r="P81" s="1164"/>
      <c r="Q81" s="1164"/>
      <c r="R81" s="1164"/>
      <c r="S81" s="1164"/>
      <c r="T81" s="1164"/>
      <c r="U81" s="1164"/>
      <c r="V81" s="1164"/>
      <c r="W81" s="1164"/>
      <c r="X81" s="1164"/>
      <c r="Y81" s="1164"/>
    </row>
    <row r="82" spans="1:25" s="1178" customFormat="1" x14ac:dyDescent="0.3">
      <c r="A82" s="1164"/>
      <c r="B82" s="1173"/>
      <c r="C82" s="1164"/>
      <c r="D82" s="1164"/>
      <c r="E82" s="1164"/>
      <c r="F82" s="1164"/>
      <c r="G82" s="1164"/>
      <c r="H82" s="1164"/>
      <c r="I82" s="1164"/>
      <c r="J82" s="1164"/>
      <c r="K82" s="1164"/>
      <c r="L82" s="1164"/>
      <c r="M82" s="1164"/>
      <c r="N82" s="1164"/>
      <c r="O82" s="1164"/>
      <c r="P82" s="1164"/>
      <c r="Q82" s="1164"/>
      <c r="R82" s="1164"/>
      <c r="S82" s="1164"/>
      <c r="T82" s="1164"/>
      <c r="U82" s="1164"/>
      <c r="V82" s="1164"/>
      <c r="W82" s="1164"/>
      <c r="X82" s="1164"/>
      <c r="Y82" s="1164"/>
    </row>
    <row r="83" spans="1:25" s="1178" customFormat="1" x14ac:dyDescent="0.3">
      <c r="A83" s="1164"/>
      <c r="B83" s="1173"/>
      <c r="C83" s="1164"/>
      <c r="D83" s="1164"/>
      <c r="E83" s="1164"/>
      <c r="F83" s="1164"/>
      <c r="G83" s="1164"/>
      <c r="H83" s="1164"/>
      <c r="I83" s="1164"/>
      <c r="J83" s="1164"/>
      <c r="K83" s="1164"/>
      <c r="L83" s="1164"/>
      <c r="M83" s="1164"/>
      <c r="N83" s="1164"/>
      <c r="O83" s="1164"/>
      <c r="P83" s="1164"/>
      <c r="Q83" s="1164"/>
      <c r="R83" s="1164"/>
      <c r="S83" s="1164"/>
      <c r="T83" s="1164"/>
      <c r="U83" s="1164"/>
      <c r="V83" s="1164"/>
      <c r="W83" s="1164"/>
      <c r="X83" s="1164"/>
      <c r="Y83" s="1164"/>
    </row>
    <row r="84" spans="1:25" s="1178" customFormat="1" x14ac:dyDescent="0.3">
      <c r="A84" s="1164"/>
      <c r="B84" s="1173"/>
      <c r="C84" s="1164"/>
      <c r="D84" s="1164"/>
      <c r="E84" s="1164"/>
      <c r="F84" s="1164"/>
      <c r="G84" s="1164"/>
      <c r="H84" s="1164"/>
      <c r="I84" s="1164"/>
      <c r="J84" s="1164"/>
      <c r="K84" s="1164"/>
      <c r="L84" s="1164"/>
      <c r="M84" s="1164"/>
      <c r="N84" s="1164"/>
      <c r="O84" s="1164"/>
      <c r="P84" s="1164"/>
      <c r="Q84" s="1164"/>
      <c r="R84" s="1164"/>
      <c r="S84" s="1164"/>
      <c r="T84" s="1164"/>
      <c r="U84" s="1164"/>
      <c r="V84" s="1164"/>
      <c r="W84" s="1164"/>
      <c r="X84" s="1164"/>
      <c r="Y84" s="1164"/>
    </row>
    <row r="85" spans="1:25" s="1178" customFormat="1" x14ac:dyDescent="0.3">
      <c r="A85" s="1164"/>
      <c r="B85" s="1173"/>
      <c r="C85" s="1164"/>
      <c r="D85" s="1164"/>
      <c r="E85" s="1164"/>
      <c r="F85" s="1164"/>
      <c r="G85" s="1164"/>
      <c r="H85" s="1164"/>
      <c r="I85" s="1164"/>
      <c r="J85" s="1164"/>
      <c r="K85" s="1164"/>
      <c r="L85" s="1164"/>
      <c r="M85" s="1164"/>
      <c r="N85" s="1164"/>
      <c r="O85" s="1164"/>
      <c r="P85" s="1164"/>
      <c r="Q85" s="1164"/>
      <c r="R85" s="1164"/>
      <c r="S85" s="1164"/>
      <c r="T85" s="1164"/>
      <c r="U85" s="1164"/>
      <c r="V85" s="1164"/>
      <c r="W85" s="1164"/>
      <c r="X85" s="1164"/>
      <c r="Y85" s="1164"/>
    </row>
    <row r="86" spans="1:25" s="1178" customFormat="1" x14ac:dyDescent="0.3">
      <c r="A86" s="1164"/>
      <c r="B86" s="1173"/>
      <c r="C86" s="1164"/>
      <c r="D86" s="1164"/>
      <c r="E86" s="1164"/>
      <c r="F86" s="1164"/>
      <c r="G86" s="1164"/>
      <c r="H86" s="1164"/>
      <c r="I86" s="1164"/>
      <c r="J86" s="1164"/>
      <c r="K86" s="1164"/>
      <c r="L86" s="1164"/>
      <c r="M86" s="1164"/>
      <c r="N86" s="1164"/>
      <c r="O86" s="1164"/>
      <c r="P86" s="1164"/>
      <c r="Q86" s="1164"/>
      <c r="R86" s="1164"/>
      <c r="S86" s="1164"/>
      <c r="T86" s="1164"/>
      <c r="U86" s="1164"/>
      <c r="V86" s="1164"/>
      <c r="W86" s="1164"/>
      <c r="X86" s="1164"/>
      <c r="Y86" s="1164"/>
    </row>
    <row r="87" spans="1:25" s="1178" customFormat="1" x14ac:dyDescent="0.3">
      <c r="A87" s="1164"/>
      <c r="B87" s="1173"/>
      <c r="C87" s="1164"/>
      <c r="D87" s="1164"/>
      <c r="E87" s="1164"/>
      <c r="F87" s="1164"/>
      <c r="G87" s="1164"/>
      <c r="H87" s="1164"/>
      <c r="I87" s="1164"/>
      <c r="J87" s="1164"/>
      <c r="K87" s="1164"/>
      <c r="L87" s="1164"/>
      <c r="M87" s="1164"/>
      <c r="N87" s="1164"/>
      <c r="O87" s="1164"/>
      <c r="P87" s="1164"/>
      <c r="Q87" s="1164"/>
      <c r="R87" s="1164"/>
      <c r="S87" s="1164"/>
      <c r="T87" s="1164"/>
      <c r="U87" s="1164"/>
      <c r="V87" s="1164"/>
      <c r="W87" s="1164"/>
      <c r="X87" s="1164"/>
      <c r="Y87" s="1164"/>
    </row>
    <row r="88" spans="1:25" s="1178" customFormat="1" x14ac:dyDescent="0.3">
      <c r="A88" s="1164"/>
      <c r="B88" s="1173"/>
      <c r="C88" s="1164"/>
      <c r="D88" s="1164"/>
      <c r="E88" s="1164"/>
      <c r="F88" s="1164"/>
      <c r="G88" s="1164"/>
      <c r="H88" s="1164"/>
      <c r="I88" s="1164"/>
      <c r="J88" s="1164"/>
      <c r="K88" s="1164"/>
      <c r="L88" s="1164"/>
      <c r="M88" s="1164"/>
      <c r="N88" s="1164"/>
      <c r="O88" s="1164"/>
      <c r="P88" s="1164"/>
      <c r="Q88" s="1164"/>
      <c r="R88" s="1164"/>
      <c r="S88" s="1164"/>
      <c r="T88" s="1164"/>
      <c r="U88" s="1164"/>
      <c r="V88" s="1164"/>
      <c r="W88" s="1164"/>
      <c r="X88" s="1164"/>
      <c r="Y88" s="1164"/>
    </row>
    <row r="89" spans="1:25" s="1178" customFormat="1" x14ac:dyDescent="0.3">
      <c r="A89" s="1164"/>
      <c r="B89" s="1173"/>
      <c r="C89" s="1164"/>
      <c r="D89" s="1164"/>
      <c r="E89" s="1164"/>
      <c r="F89" s="1164"/>
      <c r="G89" s="1164"/>
      <c r="H89" s="1164"/>
      <c r="I89" s="1164"/>
      <c r="J89" s="1164"/>
      <c r="K89" s="1164"/>
      <c r="L89" s="1164"/>
      <c r="M89" s="1164"/>
      <c r="N89" s="1164"/>
      <c r="O89" s="1164"/>
      <c r="P89" s="1164"/>
      <c r="Q89" s="1164"/>
      <c r="R89" s="1164"/>
      <c r="S89" s="1164"/>
      <c r="T89" s="1164"/>
      <c r="U89" s="1164"/>
      <c r="V89" s="1164"/>
      <c r="W89" s="1164"/>
      <c r="X89" s="1164"/>
      <c r="Y89" s="1164"/>
    </row>
    <row r="90" spans="1:25" s="1178" customFormat="1" x14ac:dyDescent="0.3">
      <c r="A90" s="1164"/>
      <c r="B90" s="1173"/>
      <c r="C90" s="1164"/>
      <c r="D90" s="1164"/>
      <c r="E90" s="1164"/>
      <c r="F90" s="1164"/>
      <c r="G90" s="1164"/>
      <c r="H90" s="1164"/>
      <c r="I90" s="1164"/>
      <c r="J90" s="1164"/>
      <c r="K90" s="1164"/>
      <c r="L90" s="1164"/>
      <c r="M90" s="1164"/>
      <c r="N90" s="1164"/>
      <c r="O90" s="1164"/>
      <c r="P90" s="1164"/>
      <c r="Q90" s="1164"/>
      <c r="R90" s="1164"/>
      <c r="S90" s="1164"/>
      <c r="T90" s="1164"/>
      <c r="U90" s="1164"/>
      <c r="V90" s="1164"/>
      <c r="W90" s="1164"/>
      <c r="X90" s="1164"/>
      <c r="Y90" s="1164"/>
    </row>
    <row r="91" spans="1:25" s="1178" customFormat="1" x14ac:dyDescent="0.3">
      <c r="A91" s="1164"/>
      <c r="B91" s="1173"/>
      <c r="C91" s="1164"/>
      <c r="D91" s="1164"/>
      <c r="E91" s="1164"/>
      <c r="F91" s="1164"/>
      <c r="G91" s="1164"/>
      <c r="H91" s="1164"/>
      <c r="I91" s="1164"/>
      <c r="J91" s="1164"/>
      <c r="K91" s="1164"/>
      <c r="L91" s="1164"/>
      <c r="M91" s="1164"/>
      <c r="N91" s="1164"/>
      <c r="O91" s="1164"/>
      <c r="P91" s="1164"/>
      <c r="Q91" s="1164"/>
      <c r="R91" s="1164"/>
      <c r="S91" s="1164"/>
      <c r="T91" s="1164"/>
      <c r="U91" s="1164"/>
      <c r="V91" s="1164"/>
      <c r="W91" s="1164"/>
      <c r="X91" s="1164"/>
      <c r="Y91" s="1164"/>
    </row>
    <row r="92" spans="1:25" s="1178" customFormat="1" x14ac:dyDescent="0.3">
      <c r="A92" s="1164"/>
      <c r="B92" s="1173"/>
      <c r="C92" s="1164"/>
      <c r="D92" s="1164"/>
      <c r="E92" s="1164"/>
      <c r="F92" s="1164"/>
      <c r="G92" s="1164"/>
      <c r="H92" s="1164"/>
      <c r="I92" s="1164"/>
      <c r="J92" s="1164"/>
      <c r="K92" s="1164"/>
      <c r="L92" s="1164"/>
      <c r="M92" s="1164"/>
      <c r="N92" s="1164"/>
      <c r="O92" s="1164"/>
      <c r="P92" s="1164"/>
      <c r="Q92" s="1164"/>
      <c r="R92" s="1164"/>
      <c r="S92" s="1164"/>
      <c r="T92" s="1164"/>
      <c r="U92" s="1164"/>
      <c r="V92" s="1164"/>
      <c r="W92" s="1164"/>
      <c r="X92" s="1164"/>
      <c r="Y92" s="1164"/>
    </row>
    <row r="93" spans="1:25" s="1178" customFormat="1" x14ac:dyDescent="0.3">
      <c r="A93" s="1164"/>
      <c r="B93" s="1173"/>
      <c r="C93" s="1164"/>
      <c r="D93" s="1164"/>
      <c r="E93" s="1164"/>
      <c r="F93" s="1164"/>
      <c r="G93" s="1164"/>
      <c r="H93" s="1164"/>
      <c r="I93" s="1164"/>
      <c r="J93" s="1164"/>
      <c r="K93" s="1164"/>
      <c r="L93" s="1164"/>
      <c r="M93" s="1164"/>
      <c r="N93" s="1164"/>
      <c r="O93" s="1164"/>
      <c r="P93" s="1164"/>
      <c r="Q93" s="1164"/>
      <c r="R93" s="1164"/>
      <c r="S93" s="1164"/>
      <c r="T93" s="1164"/>
      <c r="U93" s="1164"/>
      <c r="V93" s="1164"/>
      <c r="W93" s="1164"/>
      <c r="X93" s="1164"/>
      <c r="Y93" s="1164"/>
    </row>
    <row r="94" spans="1:25" s="1178" customFormat="1" x14ac:dyDescent="0.3">
      <c r="A94" s="1164"/>
      <c r="B94" s="1173"/>
      <c r="C94" s="1164"/>
      <c r="D94" s="1164"/>
      <c r="E94" s="1164"/>
      <c r="F94" s="1164"/>
      <c r="G94" s="1164"/>
      <c r="H94" s="1164"/>
      <c r="I94" s="1164"/>
      <c r="J94" s="1164"/>
      <c r="K94" s="1164"/>
      <c r="L94" s="1164"/>
      <c r="M94" s="1164"/>
      <c r="N94" s="1164"/>
      <c r="O94" s="1164"/>
      <c r="P94" s="1164"/>
      <c r="Q94" s="1164"/>
      <c r="R94" s="1164"/>
      <c r="S94" s="1164"/>
      <c r="T94" s="1164"/>
      <c r="U94" s="1164"/>
      <c r="V94" s="1164"/>
      <c r="W94" s="1164"/>
      <c r="X94" s="1164"/>
      <c r="Y94" s="1164"/>
    </row>
    <row r="95" spans="1:25" s="1178" customFormat="1" x14ac:dyDescent="0.3">
      <c r="A95" s="1164"/>
      <c r="B95" s="1173"/>
      <c r="C95" s="1164"/>
      <c r="D95" s="1164"/>
      <c r="E95" s="1164"/>
      <c r="F95" s="1164"/>
      <c r="G95" s="1164"/>
      <c r="H95" s="1164"/>
      <c r="I95" s="1164"/>
      <c r="J95" s="1164"/>
      <c r="K95" s="1164"/>
      <c r="L95" s="1164"/>
      <c r="M95" s="1164"/>
      <c r="N95" s="1164"/>
      <c r="O95" s="1164"/>
      <c r="P95" s="1164"/>
      <c r="Q95" s="1164"/>
      <c r="R95" s="1164"/>
      <c r="S95" s="1164"/>
      <c r="T95" s="1164"/>
      <c r="U95" s="1164"/>
      <c r="V95" s="1164"/>
      <c r="W95" s="1164"/>
      <c r="X95" s="1164"/>
      <c r="Y95" s="1164"/>
    </row>
    <row r="96" spans="1:25" s="1178" customFormat="1" x14ac:dyDescent="0.3">
      <c r="A96" s="1164"/>
      <c r="B96" s="1173"/>
      <c r="C96" s="1164"/>
      <c r="D96" s="1164"/>
      <c r="E96" s="1164"/>
      <c r="F96" s="1164"/>
      <c r="G96" s="1164"/>
      <c r="H96" s="1164"/>
      <c r="I96" s="1164"/>
      <c r="J96" s="1164"/>
      <c r="K96" s="1164"/>
      <c r="L96" s="1164"/>
      <c r="M96" s="1164"/>
      <c r="N96" s="1164"/>
      <c r="O96" s="1164"/>
      <c r="P96" s="1164"/>
      <c r="Q96" s="1164"/>
      <c r="R96" s="1164"/>
      <c r="S96" s="1164"/>
      <c r="T96" s="1164"/>
      <c r="U96" s="1164"/>
      <c r="V96" s="1164"/>
      <c r="W96" s="1164"/>
      <c r="X96" s="1164"/>
      <c r="Y96" s="1164"/>
    </row>
    <row r="97" spans="1:25" s="1178" customFormat="1" x14ac:dyDescent="0.3">
      <c r="A97" s="1164"/>
      <c r="B97" s="1173"/>
      <c r="C97" s="1164"/>
      <c r="D97" s="1164"/>
      <c r="E97" s="1164"/>
      <c r="F97" s="1164"/>
      <c r="G97" s="1164"/>
      <c r="H97" s="1164"/>
      <c r="I97" s="1164"/>
      <c r="J97" s="1164"/>
      <c r="K97" s="1164"/>
      <c r="L97" s="1164"/>
      <c r="M97" s="1164"/>
      <c r="N97" s="1164"/>
      <c r="O97" s="1164"/>
      <c r="P97" s="1164"/>
      <c r="Q97" s="1164"/>
      <c r="R97" s="1164"/>
      <c r="S97" s="1164"/>
      <c r="T97" s="1164"/>
      <c r="U97" s="1164"/>
      <c r="V97" s="1164"/>
      <c r="W97" s="1164"/>
      <c r="X97" s="1164"/>
      <c r="Y97" s="1164"/>
    </row>
    <row r="98" spans="1:25" s="1178" customFormat="1" x14ac:dyDescent="0.3">
      <c r="A98" s="1164"/>
      <c r="B98" s="1173"/>
      <c r="C98" s="1164"/>
      <c r="D98" s="1164"/>
      <c r="E98" s="1164"/>
      <c r="F98" s="1164"/>
      <c r="G98" s="1164"/>
      <c r="H98" s="1164"/>
      <c r="I98" s="1164"/>
      <c r="J98" s="1164"/>
      <c r="K98" s="1164"/>
      <c r="L98" s="1164"/>
      <c r="M98" s="1164"/>
      <c r="N98" s="1164"/>
      <c r="O98" s="1164"/>
      <c r="P98" s="1164"/>
      <c r="Q98" s="1164"/>
      <c r="R98" s="1164"/>
      <c r="S98" s="1164"/>
      <c r="T98" s="1164"/>
      <c r="U98" s="1164"/>
      <c r="V98" s="1164"/>
      <c r="W98" s="1164"/>
      <c r="X98" s="1164"/>
      <c r="Y98" s="1164"/>
    </row>
    <row r="99" spans="1:25" s="1178" customFormat="1" x14ac:dyDescent="0.3">
      <c r="A99" s="1164"/>
      <c r="B99" s="1173"/>
      <c r="C99" s="1164"/>
      <c r="D99" s="1164"/>
      <c r="E99" s="1164"/>
      <c r="F99" s="1164"/>
      <c r="G99" s="1164"/>
      <c r="H99" s="1164"/>
      <c r="I99" s="1164"/>
      <c r="J99" s="1164"/>
      <c r="K99" s="1164"/>
      <c r="L99" s="1164"/>
      <c r="M99" s="1164"/>
      <c r="N99" s="1164"/>
      <c r="O99" s="1164"/>
      <c r="P99" s="1164"/>
      <c r="Q99" s="1164"/>
      <c r="R99" s="1164"/>
      <c r="S99" s="1164"/>
      <c r="T99" s="1164"/>
      <c r="U99" s="1164"/>
      <c r="V99" s="1164"/>
      <c r="W99" s="1164"/>
      <c r="X99" s="1164"/>
      <c r="Y99" s="1164"/>
    </row>
    <row r="100" spans="1:25" s="1178" customFormat="1" x14ac:dyDescent="0.3">
      <c r="A100" s="1164"/>
      <c r="B100" s="1173"/>
      <c r="C100" s="1164"/>
      <c r="D100" s="1164"/>
      <c r="E100" s="1164"/>
      <c r="F100" s="1164"/>
      <c r="G100" s="1164"/>
      <c r="H100" s="1164"/>
      <c r="I100" s="1164"/>
      <c r="J100" s="1164"/>
      <c r="K100" s="1164"/>
      <c r="L100" s="1164"/>
      <c r="M100" s="1164"/>
      <c r="N100" s="1164"/>
      <c r="O100" s="1164"/>
      <c r="P100" s="1164"/>
      <c r="Q100" s="1164"/>
      <c r="R100" s="1164"/>
      <c r="S100" s="1164"/>
      <c r="T100" s="1164"/>
      <c r="U100" s="1164"/>
      <c r="V100" s="1164"/>
      <c r="W100" s="1164"/>
      <c r="X100" s="1164"/>
      <c r="Y100" s="1164"/>
    </row>
    <row r="101" spans="1:25" s="1178" customFormat="1" x14ac:dyDescent="0.3">
      <c r="A101" s="1164"/>
      <c r="B101" s="1173"/>
      <c r="C101" s="1164"/>
      <c r="D101" s="1164"/>
      <c r="E101" s="1164"/>
      <c r="F101" s="1164"/>
      <c r="G101" s="1164"/>
      <c r="H101" s="1164"/>
      <c r="I101" s="1164"/>
      <c r="J101" s="1164"/>
      <c r="K101" s="1164"/>
      <c r="L101" s="1164"/>
      <c r="M101" s="1164"/>
      <c r="N101" s="1164"/>
      <c r="O101" s="1164"/>
      <c r="P101" s="1164"/>
      <c r="Q101" s="1164"/>
      <c r="R101" s="1164"/>
      <c r="S101" s="1164"/>
      <c r="T101" s="1164"/>
      <c r="U101" s="1164"/>
      <c r="V101" s="1164"/>
      <c r="W101" s="1164"/>
      <c r="X101" s="1164"/>
      <c r="Y101" s="1164"/>
    </row>
    <row r="102" spans="1:25" s="1178" customFormat="1" x14ac:dyDescent="0.3">
      <c r="A102" s="1164"/>
      <c r="B102" s="1173"/>
      <c r="C102" s="1164"/>
      <c r="D102" s="1164"/>
      <c r="E102" s="1164"/>
      <c r="F102" s="1164"/>
      <c r="G102" s="1164"/>
      <c r="H102" s="1164"/>
      <c r="I102" s="1164"/>
      <c r="J102" s="1164"/>
      <c r="K102" s="1164"/>
      <c r="L102" s="1164"/>
      <c r="M102" s="1164"/>
      <c r="N102" s="1164"/>
      <c r="O102" s="1164"/>
      <c r="P102" s="1164"/>
      <c r="Q102" s="1164"/>
      <c r="R102" s="1164"/>
      <c r="S102" s="1164"/>
      <c r="T102" s="1164"/>
      <c r="U102" s="1164"/>
      <c r="V102" s="1164"/>
      <c r="W102" s="1164"/>
      <c r="X102" s="1164"/>
      <c r="Y102" s="1164"/>
    </row>
    <row r="103" spans="1:25" s="1178" customFormat="1" x14ac:dyDescent="0.3">
      <c r="A103" s="1164"/>
      <c r="B103" s="1173"/>
      <c r="C103" s="1164"/>
      <c r="D103" s="1164"/>
      <c r="E103" s="1164"/>
      <c r="F103" s="1164"/>
      <c r="G103" s="1164"/>
      <c r="H103" s="1164"/>
      <c r="I103" s="1164"/>
      <c r="J103" s="1164"/>
      <c r="K103" s="1164"/>
      <c r="L103" s="1164"/>
      <c r="M103" s="1164"/>
      <c r="N103" s="1164"/>
      <c r="O103" s="1164"/>
      <c r="P103" s="1164"/>
      <c r="Q103" s="1164"/>
      <c r="R103" s="1164"/>
      <c r="S103" s="1164"/>
      <c r="T103" s="1164"/>
      <c r="U103" s="1164"/>
      <c r="V103" s="1164"/>
      <c r="W103" s="1164"/>
      <c r="X103" s="1164"/>
      <c r="Y103" s="1164"/>
    </row>
    <row r="104" spans="1:25" s="1178" customFormat="1" x14ac:dyDescent="0.3">
      <c r="A104" s="1164"/>
      <c r="B104" s="1173"/>
      <c r="C104" s="1164"/>
      <c r="D104" s="1164"/>
      <c r="E104" s="1164"/>
      <c r="F104" s="1164"/>
      <c r="G104" s="1164"/>
      <c r="H104" s="1164"/>
      <c r="I104" s="1164"/>
      <c r="J104" s="1164"/>
      <c r="K104" s="1164"/>
      <c r="L104" s="1164"/>
      <c r="M104" s="1164"/>
      <c r="N104" s="1164"/>
      <c r="O104" s="1164"/>
      <c r="P104" s="1164"/>
      <c r="Q104" s="1164"/>
      <c r="R104" s="1164"/>
      <c r="S104" s="1164"/>
      <c r="T104" s="1164"/>
      <c r="U104" s="1164"/>
      <c r="V104" s="1164"/>
      <c r="W104" s="1164"/>
      <c r="X104" s="1164"/>
      <c r="Y104" s="1164"/>
    </row>
    <row r="105" spans="1:25" s="1178" customFormat="1" x14ac:dyDescent="0.3">
      <c r="A105" s="1164"/>
      <c r="B105" s="1173"/>
      <c r="C105" s="1164"/>
      <c r="D105" s="1164"/>
      <c r="E105" s="1164"/>
      <c r="F105" s="1164"/>
      <c r="G105" s="1164"/>
      <c r="H105" s="1164"/>
      <c r="I105" s="1164"/>
      <c r="J105" s="1164"/>
      <c r="K105" s="1164"/>
      <c r="L105" s="1164"/>
      <c r="M105" s="1164"/>
      <c r="N105" s="1164"/>
      <c r="O105" s="1164"/>
      <c r="P105" s="1164"/>
      <c r="Q105" s="1164"/>
      <c r="R105" s="1164"/>
      <c r="S105" s="1164"/>
      <c r="T105" s="1164"/>
      <c r="U105" s="1164"/>
      <c r="V105" s="1164"/>
      <c r="W105" s="1164"/>
      <c r="X105" s="1164"/>
      <c r="Y105" s="1164"/>
    </row>
    <row r="106" spans="1:25" s="1178" customFormat="1" x14ac:dyDescent="0.3">
      <c r="A106" s="1164"/>
      <c r="B106" s="1173"/>
      <c r="C106" s="1164"/>
      <c r="D106" s="1164"/>
      <c r="E106" s="1164"/>
      <c r="F106" s="1164"/>
      <c r="G106" s="1164"/>
      <c r="H106" s="1164"/>
      <c r="I106" s="1164"/>
      <c r="J106" s="1164"/>
      <c r="K106" s="1164"/>
      <c r="L106" s="1164"/>
      <c r="M106" s="1164"/>
      <c r="N106" s="1164"/>
      <c r="O106" s="1164"/>
      <c r="P106" s="1164"/>
      <c r="Q106" s="1164"/>
      <c r="R106" s="1164"/>
      <c r="S106" s="1164"/>
      <c r="T106" s="1164"/>
      <c r="U106" s="1164"/>
      <c r="V106" s="1164"/>
      <c r="W106" s="1164"/>
      <c r="X106" s="1164"/>
      <c r="Y106" s="1164"/>
    </row>
    <row r="107" spans="1:25" s="1178" customFormat="1" x14ac:dyDescent="0.3">
      <c r="A107" s="1164"/>
      <c r="B107" s="1173"/>
      <c r="C107" s="1164"/>
      <c r="D107" s="1164"/>
      <c r="E107" s="1164"/>
      <c r="F107" s="1164"/>
      <c r="G107" s="1164"/>
      <c r="H107" s="1164"/>
      <c r="I107" s="1164"/>
      <c r="J107" s="1164"/>
      <c r="K107" s="1164"/>
      <c r="L107" s="1164"/>
      <c r="M107" s="1164"/>
      <c r="N107" s="1164"/>
      <c r="O107" s="1164"/>
      <c r="P107" s="1164"/>
      <c r="Q107" s="1164"/>
      <c r="R107" s="1164"/>
      <c r="S107" s="1164"/>
      <c r="T107" s="1164"/>
      <c r="U107" s="1164"/>
      <c r="V107" s="1164"/>
      <c r="W107" s="1164"/>
      <c r="X107" s="1164"/>
      <c r="Y107" s="1164"/>
    </row>
    <row r="108" spans="1:25" s="1178" customFormat="1" x14ac:dyDescent="0.3">
      <c r="A108" s="1164"/>
      <c r="B108" s="1173"/>
      <c r="C108" s="1164"/>
      <c r="D108" s="1164"/>
      <c r="E108" s="1164"/>
      <c r="F108" s="1164"/>
      <c r="G108" s="1164"/>
      <c r="H108" s="1164"/>
      <c r="I108" s="1164"/>
      <c r="J108" s="1164"/>
      <c r="K108" s="1164"/>
      <c r="L108" s="1164"/>
      <c r="M108" s="1164"/>
      <c r="N108" s="1164"/>
      <c r="O108" s="1164"/>
      <c r="P108" s="1164"/>
      <c r="Q108" s="1164"/>
      <c r="R108" s="1164"/>
      <c r="S108" s="1164"/>
      <c r="T108" s="1164"/>
      <c r="U108" s="1164"/>
      <c r="V108" s="1164"/>
      <c r="W108" s="1164"/>
      <c r="X108" s="1164"/>
      <c r="Y108" s="1164"/>
    </row>
    <row r="109" spans="1:25" s="1178" customFormat="1" x14ac:dyDescent="0.3">
      <c r="A109" s="1164"/>
      <c r="B109" s="1173"/>
      <c r="C109" s="1164"/>
      <c r="D109" s="1164"/>
      <c r="E109" s="1164"/>
      <c r="F109" s="1164"/>
      <c r="G109" s="1164"/>
      <c r="H109" s="1164"/>
      <c r="I109" s="1164"/>
      <c r="J109" s="1164"/>
      <c r="K109" s="1164"/>
      <c r="L109" s="1164"/>
      <c r="M109" s="1164"/>
      <c r="N109" s="1164"/>
      <c r="O109" s="1164"/>
      <c r="P109" s="1164"/>
      <c r="Q109" s="1164"/>
      <c r="R109" s="1164"/>
      <c r="S109" s="1164"/>
      <c r="T109" s="1164"/>
      <c r="U109" s="1164"/>
      <c r="V109" s="1164"/>
      <c r="W109" s="1164"/>
      <c r="X109" s="1164"/>
      <c r="Y109" s="1164"/>
    </row>
    <row r="110" spans="1:25" s="1178" customFormat="1" x14ac:dyDescent="0.3">
      <c r="A110" s="1164"/>
      <c r="B110" s="1173"/>
      <c r="C110" s="1164"/>
      <c r="D110" s="1164"/>
      <c r="E110" s="1164"/>
      <c r="F110" s="1164"/>
      <c r="G110" s="1164"/>
      <c r="H110" s="1164"/>
      <c r="I110" s="1164"/>
      <c r="J110" s="1164"/>
      <c r="K110" s="1164"/>
      <c r="L110" s="1164"/>
      <c r="M110" s="1164"/>
      <c r="N110" s="1164"/>
      <c r="O110" s="1164"/>
      <c r="P110" s="1164"/>
      <c r="Q110" s="1164"/>
      <c r="R110" s="1164"/>
      <c r="S110" s="1164"/>
      <c r="T110" s="1164"/>
      <c r="U110" s="1164"/>
      <c r="V110" s="1164"/>
      <c r="W110" s="1164"/>
      <c r="X110" s="1164"/>
      <c r="Y110" s="1164"/>
    </row>
    <row r="111" spans="1:25" s="1178" customFormat="1" x14ac:dyDescent="0.3">
      <c r="A111" s="1164"/>
      <c r="B111" s="1173"/>
      <c r="C111" s="1164"/>
      <c r="D111" s="1164"/>
      <c r="E111" s="1164"/>
      <c r="F111" s="1164"/>
      <c r="G111" s="1164"/>
      <c r="H111" s="1164"/>
      <c r="I111" s="1164"/>
      <c r="J111" s="1164"/>
      <c r="K111" s="1164"/>
      <c r="L111" s="1164"/>
      <c r="M111" s="1164"/>
      <c r="N111" s="1164"/>
      <c r="O111" s="1164"/>
      <c r="P111" s="1164"/>
      <c r="Q111" s="1164"/>
      <c r="R111" s="1164"/>
      <c r="S111" s="1164"/>
      <c r="T111" s="1164"/>
      <c r="U111" s="1164"/>
      <c r="V111" s="1164"/>
      <c r="W111" s="1164"/>
      <c r="X111" s="1164"/>
      <c r="Y111" s="1164"/>
    </row>
    <row r="112" spans="1:25" s="1178" customFormat="1" x14ac:dyDescent="0.3">
      <c r="A112" s="1164"/>
      <c r="B112" s="1173"/>
      <c r="C112" s="1164"/>
      <c r="D112" s="1164"/>
      <c r="E112" s="1164"/>
      <c r="F112" s="1164"/>
      <c r="G112" s="1164"/>
      <c r="H112" s="1164"/>
      <c r="I112" s="1164"/>
      <c r="J112" s="1164"/>
      <c r="K112" s="1164"/>
      <c r="L112" s="1164"/>
      <c r="M112" s="1164"/>
      <c r="N112" s="1164"/>
      <c r="O112" s="1164"/>
      <c r="P112" s="1164"/>
      <c r="Q112" s="1164"/>
      <c r="R112" s="1164"/>
      <c r="S112" s="1164"/>
      <c r="T112" s="1164"/>
      <c r="U112" s="1164"/>
      <c r="V112" s="1164"/>
      <c r="W112" s="1164"/>
      <c r="X112" s="1164"/>
      <c r="Y112" s="1164"/>
    </row>
    <row r="113" spans="1:25" s="1178" customFormat="1" x14ac:dyDescent="0.3">
      <c r="A113" s="1164"/>
      <c r="B113" s="1173"/>
      <c r="C113" s="1164"/>
      <c r="D113" s="1164"/>
      <c r="E113" s="1164"/>
      <c r="F113" s="1164"/>
      <c r="G113" s="1164"/>
      <c r="H113" s="1164"/>
      <c r="I113" s="1164"/>
      <c r="J113" s="1164"/>
      <c r="K113" s="1164"/>
      <c r="L113" s="1164"/>
      <c r="M113" s="1164"/>
      <c r="N113" s="1164"/>
      <c r="O113" s="1164"/>
      <c r="P113" s="1164"/>
      <c r="Q113" s="1164"/>
      <c r="R113" s="1164"/>
      <c r="S113" s="1164"/>
      <c r="T113" s="1164"/>
      <c r="U113" s="1164"/>
      <c r="V113" s="1164"/>
      <c r="W113" s="1164"/>
      <c r="X113" s="1164"/>
      <c r="Y113" s="1164"/>
    </row>
    <row r="114" spans="1:25" s="1178" customFormat="1" x14ac:dyDescent="0.3">
      <c r="A114" s="1164"/>
      <c r="B114" s="1173"/>
      <c r="C114" s="1164"/>
      <c r="D114" s="1164"/>
      <c r="E114" s="1164"/>
      <c r="F114" s="1164"/>
      <c r="G114" s="1164"/>
      <c r="H114" s="1164"/>
      <c r="I114" s="1164"/>
      <c r="J114" s="1164"/>
      <c r="K114" s="1164"/>
      <c r="L114" s="1164"/>
      <c r="M114" s="1164"/>
      <c r="N114" s="1164"/>
      <c r="O114" s="1164"/>
      <c r="P114" s="1164"/>
      <c r="Q114" s="1164"/>
      <c r="R114" s="1164"/>
      <c r="S114" s="1164"/>
      <c r="T114" s="1164"/>
      <c r="U114" s="1164"/>
      <c r="V114" s="1164"/>
      <c r="W114" s="1164"/>
      <c r="X114" s="1164"/>
      <c r="Y114" s="1164"/>
    </row>
    <row r="115" spans="1:25" s="1178" customFormat="1" x14ac:dyDescent="0.3">
      <c r="A115" s="1164"/>
      <c r="B115" s="1173"/>
      <c r="C115" s="1164"/>
      <c r="D115" s="1164"/>
      <c r="E115" s="1164"/>
      <c r="F115" s="1164"/>
      <c r="G115" s="1164"/>
      <c r="H115" s="1164"/>
      <c r="I115" s="1164"/>
      <c r="J115" s="1164"/>
      <c r="K115" s="1164"/>
      <c r="L115" s="1164"/>
      <c r="M115" s="1164"/>
      <c r="N115" s="1164"/>
      <c r="O115" s="1164"/>
      <c r="P115" s="1164"/>
      <c r="Q115" s="1164"/>
      <c r="R115" s="1164"/>
      <c r="S115" s="1164"/>
      <c r="T115" s="1164"/>
      <c r="U115" s="1164"/>
      <c r="V115" s="1164"/>
      <c r="W115" s="1164"/>
      <c r="X115" s="1164"/>
      <c r="Y115" s="1164"/>
    </row>
    <row r="116" spans="1:25" s="1178" customFormat="1" x14ac:dyDescent="0.3">
      <c r="A116" s="1164"/>
      <c r="B116" s="1173"/>
      <c r="C116" s="1164"/>
      <c r="D116" s="1164"/>
      <c r="E116" s="1164"/>
      <c r="F116" s="1164"/>
      <c r="G116" s="1164"/>
      <c r="H116" s="1164"/>
      <c r="I116" s="1164"/>
      <c r="J116" s="1164"/>
      <c r="K116" s="1164"/>
      <c r="L116" s="1164"/>
      <c r="M116" s="1164"/>
      <c r="N116" s="1164"/>
      <c r="O116" s="1164"/>
      <c r="P116" s="1164"/>
      <c r="Q116" s="1164"/>
      <c r="R116" s="1164"/>
      <c r="S116" s="1164"/>
      <c r="T116" s="1164"/>
      <c r="U116" s="1164"/>
      <c r="V116" s="1164"/>
      <c r="W116" s="1164"/>
      <c r="X116" s="1164"/>
      <c r="Y116" s="1164"/>
    </row>
    <row r="117" spans="1:25" s="1178" customFormat="1" x14ac:dyDescent="0.3">
      <c r="A117" s="1164"/>
      <c r="B117" s="1173"/>
      <c r="C117" s="1164"/>
      <c r="D117" s="1164"/>
      <c r="E117" s="1164"/>
      <c r="F117" s="1164"/>
      <c r="G117" s="1164"/>
      <c r="H117" s="1164"/>
      <c r="I117" s="1164"/>
      <c r="J117" s="1164"/>
      <c r="K117" s="1164"/>
      <c r="L117" s="1164"/>
      <c r="M117" s="1164"/>
      <c r="N117" s="1164"/>
      <c r="O117" s="1164"/>
      <c r="P117" s="1164"/>
      <c r="Q117" s="1164"/>
      <c r="R117" s="1164"/>
      <c r="S117" s="1164"/>
      <c r="T117" s="1164"/>
      <c r="U117" s="1164"/>
      <c r="V117" s="1164"/>
      <c r="W117" s="1164"/>
      <c r="X117" s="1164"/>
      <c r="Y117" s="1164"/>
    </row>
    <row r="118" spans="1:25" s="1178" customFormat="1" x14ac:dyDescent="0.3">
      <c r="A118" s="1164"/>
      <c r="B118" s="1173"/>
      <c r="C118" s="1164"/>
      <c r="D118" s="1164"/>
      <c r="E118" s="1164"/>
      <c r="F118" s="1164"/>
      <c r="G118" s="1164"/>
      <c r="H118" s="1164"/>
      <c r="I118" s="1164"/>
      <c r="J118" s="1164"/>
      <c r="K118" s="1164"/>
      <c r="L118" s="1164"/>
      <c r="M118" s="1164"/>
      <c r="N118" s="1164"/>
      <c r="O118" s="1164"/>
      <c r="P118" s="1164"/>
      <c r="Q118" s="1164"/>
      <c r="R118" s="1164"/>
      <c r="S118" s="1164"/>
      <c r="T118" s="1164"/>
      <c r="U118" s="1164"/>
      <c r="V118" s="1164"/>
      <c r="W118" s="1164"/>
      <c r="X118" s="1164"/>
      <c r="Y118" s="1164"/>
    </row>
    <row r="119" spans="1:25" s="1178" customFormat="1" x14ac:dyDescent="0.3">
      <c r="A119" s="1164"/>
      <c r="B119" s="1173"/>
      <c r="C119" s="1164"/>
      <c r="D119" s="1164"/>
      <c r="E119" s="1164"/>
      <c r="F119" s="1164"/>
      <c r="G119" s="1164"/>
      <c r="H119" s="1164"/>
      <c r="I119" s="1164"/>
      <c r="J119" s="1164"/>
      <c r="K119" s="1164"/>
      <c r="L119" s="1164"/>
      <c r="M119" s="1164"/>
      <c r="N119" s="1164"/>
      <c r="O119" s="1164"/>
      <c r="P119" s="1164"/>
      <c r="Q119" s="1164"/>
      <c r="R119" s="1164"/>
      <c r="S119" s="1164"/>
      <c r="T119" s="1164"/>
      <c r="U119" s="1164"/>
      <c r="V119" s="1164"/>
      <c r="W119" s="1164"/>
      <c r="X119" s="1164"/>
      <c r="Y119" s="1164"/>
    </row>
    <row r="120" spans="1:25" s="1178" customFormat="1" x14ac:dyDescent="0.3">
      <c r="A120" s="1164"/>
      <c r="B120" s="1173"/>
      <c r="C120" s="1164"/>
      <c r="D120" s="1164"/>
      <c r="E120" s="1164"/>
      <c r="F120" s="1164"/>
      <c r="G120" s="1164"/>
      <c r="H120" s="1164"/>
      <c r="I120" s="1164"/>
      <c r="J120" s="1164"/>
      <c r="K120" s="1164"/>
      <c r="L120" s="1164"/>
      <c r="M120" s="1164"/>
      <c r="N120" s="1164"/>
      <c r="O120" s="1164"/>
      <c r="P120" s="1164"/>
      <c r="Q120" s="1164"/>
      <c r="R120" s="1164"/>
      <c r="S120" s="1164"/>
      <c r="T120" s="1164"/>
      <c r="U120" s="1164"/>
      <c r="V120" s="1164"/>
      <c r="W120" s="1164"/>
      <c r="X120" s="1164"/>
      <c r="Y120" s="1164"/>
    </row>
    <row r="121" spans="1:25" s="1178" customFormat="1" x14ac:dyDescent="0.3">
      <c r="A121" s="1164"/>
      <c r="B121" s="1173"/>
      <c r="C121" s="1164"/>
      <c r="D121" s="1164"/>
      <c r="E121" s="1164"/>
      <c r="F121" s="1164"/>
      <c r="G121" s="1164"/>
      <c r="H121" s="1164"/>
      <c r="I121" s="1164"/>
      <c r="J121" s="1164"/>
      <c r="K121" s="1164"/>
      <c r="L121" s="1164"/>
      <c r="M121" s="1164"/>
      <c r="N121" s="1164"/>
      <c r="O121" s="1164"/>
      <c r="P121" s="1164"/>
      <c r="Q121" s="1164"/>
      <c r="R121" s="1164"/>
      <c r="S121" s="1164"/>
      <c r="T121" s="1164"/>
      <c r="U121" s="1164"/>
      <c r="V121" s="1164"/>
      <c r="W121" s="1164"/>
      <c r="X121" s="1164"/>
      <c r="Y121" s="1164"/>
    </row>
    <row r="122" spans="1:25" s="1178" customFormat="1" x14ac:dyDescent="0.3">
      <c r="A122" s="1164"/>
      <c r="B122" s="1173"/>
      <c r="C122" s="1164"/>
      <c r="D122" s="1164"/>
      <c r="E122" s="1164"/>
      <c r="F122" s="1164"/>
      <c r="G122" s="1164"/>
      <c r="H122" s="1164"/>
      <c r="I122" s="1164"/>
      <c r="J122" s="1164"/>
      <c r="K122" s="1164"/>
      <c r="L122" s="1164"/>
      <c r="M122" s="1164"/>
      <c r="N122" s="1164"/>
      <c r="O122" s="1164"/>
      <c r="P122" s="1164"/>
      <c r="Q122" s="1164"/>
      <c r="R122" s="1164"/>
      <c r="S122" s="1164"/>
      <c r="T122" s="1164"/>
      <c r="U122" s="1164"/>
      <c r="V122" s="1164"/>
      <c r="W122" s="1164"/>
      <c r="X122" s="1164"/>
      <c r="Y122" s="1164"/>
    </row>
    <row r="123" spans="1:25" s="1178" customFormat="1" x14ac:dyDescent="0.3">
      <c r="A123" s="1164"/>
      <c r="B123" s="1173"/>
      <c r="C123" s="1164"/>
      <c r="D123" s="1164"/>
      <c r="E123" s="1164"/>
      <c r="F123" s="1164"/>
      <c r="G123" s="1164"/>
      <c r="H123" s="1164"/>
      <c r="I123" s="1164"/>
      <c r="J123" s="1164"/>
      <c r="K123" s="1164"/>
      <c r="L123" s="1164"/>
      <c r="M123" s="1164"/>
      <c r="N123" s="1164"/>
      <c r="O123" s="1164"/>
      <c r="P123" s="1164"/>
      <c r="Q123" s="1164"/>
      <c r="R123" s="1164"/>
      <c r="S123" s="1164"/>
      <c r="T123" s="1164"/>
      <c r="U123" s="1164"/>
      <c r="V123" s="1164"/>
      <c r="W123" s="1164"/>
      <c r="X123" s="1164"/>
      <c r="Y123" s="1164"/>
    </row>
    <row r="124" spans="1:25" s="1178" customFormat="1" x14ac:dyDescent="0.3">
      <c r="A124" s="1164"/>
      <c r="B124" s="1173"/>
      <c r="C124" s="1164"/>
      <c r="D124" s="1164"/>
      <c r="E124" s="1164"/>
      <c r="F124" s="1164"/>
      <c r="G124" s="1164"/>
      <c r="H124" s="1164"/>
      <c r="I124" s="1164"/>
      <c r="J124" s="1164"/>
      <c r="K124" s="1164"/>
      <c r="L124" s="1164"/>
      <c r="M124" s="1164"/>
      <c r="N124" s="1164"/>
      <c r="O124" s="1164"/>
      <c r="P124" s="1164"/>
      <c r="Q124" s="1164"/>
      <c r="R124" s="1164"/>
      <c r="S124" s="1164"/>
      <c r="T124" s="1164"/>
      <c r="U124" s="1164"/>
      <c r="V124" s="1164"/>
      <c r="W124" s="1164"/>
      <c r="X124" s="1164"/>
      <c r="Y124" s="1164"/>
    </row>
    <row r="125" spans="1:25" s="1178" customFormat="1" x14ac:dyDescent="0.3">
      <c r="A125" s="1164"/>
      <c r="B125" s="1173"/>
      <c r="C125" s="1164"/>
      <c r="D125" s="1164"/>
      <c r="E125" s="1164"/>
      <c r="F125" s="1164"/>
      <c r="G125" s="1164"/>
      <c r="H125" s="1164"/>
      <c r="I125" s="1164"/>
      <c r="J125" s="1164"/>
      <c r="K125" s="1164"/>
      <c r="L125" s="1164"/>
      <c r="M125" s="1164"/>
      <c r="N125" s="1164"/>
      <c r="O125" s="1164"/>
      <c r="P125" s="1164"/>
      <c r="Q125" s="1164"/>
      <c r="R125" s="1164"/>
      <c r="S125" s="1164"/>
      <c r="T125" s="1164"/>
      <c r="U125" s="1164"/>
      <c r="V125" s="1164"/>
      <c r="W125" s="1164"/>
      <c r="X125" s="1164"/>
      <c r="Y125" s="1164"/>
    </row>
    <row r="126" spans="1:25" s="1178" customFormat="1" x14ac:dyDescent="0.3">
      <c r="A126" s="1164"/>
      <c r="B126" s="1173"/>
      <c r="C126" s="1164"/>
      <c r="D126" s="1164"/>
      <c r="E126" s="1164"/>
      <c r="F126" s="1164"/>
      <c r="G126" s="1164"/>
      <c r="H126" s="1164"/>
      <c r="I126" s="1164"/>
      <c r="J126" s="1164"/>
      <c r="K126" s="1164"/>
      <c r="L126" s="1164"/>
      <c r="M126" s="1164"/>
      <c r="N126" s="1164"/>
      <c r="O126" s="1164"/>
      <c r="P126" s="1164"/>
      <c r="Q126" s="1164"/>
      <c r="R126" s="1164"/>
      <c r="S126" s="1164"/>
      <c r="T126" s="1164"/>
      <c r="U126" s="1164"/>
      <c r="V126" s="1164"/>
      <c r="W126" s="1164"/>
      <c r="X126" s="1164"/>
      <c r="Y126" s="1164"/>
    </row>
    <row r="127" spans="1:25" s="1178" customFormat="1" x14ac:dyDescent="0.3">
      <c r="A127" s="1164"/>
      <c r="B127" s="1173"/>
      <c r="C127" s="1164"/>
      <c r="D127" s="1164"/>
      <c r="E127" s="1164"/>
      <c r="F127" s="1164"/>
      <c r="G127" s="1164"/>
      <c r="H127" s="1164"/>
      <c r="I127" s="1164"/>
      <c r="J127" s="1164"/>
      <c r="K127" s="1164"/>
      <c r="L127" s="1164"/>
      <c r="M127" s="1164"/>
      <c r="N127" s="1164"/>
      <c r="O127" s="1164"/>
      <c r="P127" s="1164"/>
      <c r="Q127" s="1164"/>
      <c r="R127" s="1164"/>
      <c r="S127" s="1164"/>
      <c r="T127" s="1164"/>
      <c r="U127" s="1164"/>
      <c r="V127" s="1164"/>
      <c r="W127" s="1164"/>
      <c r="X127" s="1164"/>
      <c r="Y127" s="1164"/>
    </row>
    <row r="128" spans="1:25" s="1178" customFormat="1" x14ac:dyDescent="0.3">
      <c r="A128" s="1164"/>
      <c r="B128" s="1173"/>
      <c r="C128" s="1164"/>
      <c r="D128" s="1164"/>
      <c r="E128" s="1164"/>
      <c r="F128" s="1164"/>
      <c r="G128" s="1164"/>
      <c r="H128" s="1164"/>
      <c r="I128" s="1164"/>
      <c r="J128" s="1164"/>
      <c r="K128" s="1164"/>
      <c r="L128" s="1164"/>
      <c r="M128" s="1164"/>
      <c r="N128" s="1164"/>
      <c r="O128" s="1164"/>
      <c r="P128" s="1164"/>
      <c r="Q128" s="1164"/>
      <c r="R128" s="1164"/>
      <c r="S128" s="1164"/>
      <c r="T128" s="1164"/>
      <c r="U128" s="1164"/>
      <c r="V128" s="1164"/>
      <c r="W128" s="1164"/>
      <c r="X128" s="1164"/>
      <c r="Y128" s="1164"/>
    </row>
    <row r="129" spans="1:25" s="1178" customFormat="1" x14ac:dyDescent="0.3">
      <c r="A129" s="1164"/>
      <c r="B129" s="1173"/>
      <c r="C129" s="1164"/>
      <c r="D129" s="1164"/>
      <c r="E129" s="1164"/>
      <c r="F129" s="1164"/>
      <c r="G129" s="1164"/>
      <c r="H129" s="1164"/>
      <c r="I129" s="1164"/>
      <c r="J129" s="1164"/>
      <c r="K129" s="1164"/>
      <c r="L129" s="1164"/>
      <c r="M129" s="1164"/>
      <c r="N129" s="1164"/>
      <c r="O129" s="1164"/>
      <c r="P129" s="1164"/>
      <c r="Q129" s="1164"/>
      <c r="R129" s="1164"/>
      <c r="S129" s="1164"/>
      <c r="T129" s="1164"/>
      <c r="U129" s="1164"/>
      <c r="V129" s="1164"/>
      <c r="W129" s="1164"/>
      <c r="X129" s="1164"/>
      <c r="Y129" s="1164"/>
    </row>
    <row r="130" spans="1:25" s="1178" customFormat="1" x14ac:dyDescent="0.3">
      <c r="A130" s="1164"/>
      <c r="B130" s="1173"/>
      <c r="C130" s="1164"/>
      <c r="D130" s="1164"/>
      <c r="E130" s="1164"/>
      <c r="F130" s="1164"/>
      <c r="G130" s="1164"/>
      <c r="H130" s="1164"/>
      <c r="I130" s="1164"/>
      <c r="J130" s="1164"/>
      <c r="K130" s="1164"/>
      <c r="L130" s="1164"/>
      <c r="M130" s="1164"/>
      <c r="N130" s="1164"/>
      <c r="O130" s="1164"/>
      <c r="P130" s="1164"/>
      <c r="Q130" s="1164"/>
      <c r="R130" s="1164"/>
      <c r="S130" s="1164"/>
      <c r="T130" s="1164"/>
      <c r="U130" s="1164"/>
      <c r="V130" s="1164"/>
      <c r="W130" s="1164"/>
      <c r="X130" s="1164"/>
      <c r="Y130" s="1164"/>
    </row>
    <row r="131" spans="1:25" s="1178" customFormat="1" x14ac:dyDescent="0.3">
      <c r="A131" s="1164"/>
      <c r="B131" s="1173"/>
      <c r="C131" s="1164"/>
      <c r="D131" s="1164"/>
      <c r="E131" s="1164"/>
      <c r="F131" s="1164"/>
      <c r="G131" s="1164"/>
      <c r="H131" s="1164"/>
      <c r="I131" s="1164"/>
      <c r="J131" s="1164"/>
      <c r="K131" s="1164"/>
      <c r="L131" s="1164"/>
      <c r="M131" s="1164"/>
      <c r="N131" s="1164"/>
      <c r="O131" s="1164"/>
      <c r="P131" s="1164"/>
      <c r="Q131" s="1164"/>
      <c r="R131" s="1164"/>
      <c r="S131" s="1164"/>
      <c r="T131" s="1164"/>
      <c r="U131" s="1164"/>
      <c r="V131" s="1164"/>
      <c r="W131" s="1164"/>
      <c r="X131" s="1164"/>
      <c r="Y131" s="1164"/>
    </row>
    <row r="132" spans="1:25" s="1178" customFormat="1" x14ac:dyDescent="0.3">
      <c r="A132" s="1164"/>
      <c r="B132" s="1173"/>
      <c r="C132" s="1164"/>
      <c r="D132" s="1164"/>
      <c r="E132" s="1164"/>
      <c r="F132" s="1164"/>
      <c r="G132" s="1164"/>
      <c r="H132" s="1164"/>
      <c r="I132" s="1164"/>
      <c r="J132" s="1164"/>
      <c r="K132" s="1164"/>
      <c r="L132" s="1164"/>
      <c r="M132" s="1164"/>
      <c r="N132" s="1164"/>
      <c r="O132" s="1164"/>
      <c r="P132" s="1164"/>
      <c r="Q132" s="1164"/>
      <c r="R132" s="1164"/>
      <c r="S132" s="1164"/>
      <c r="T132" s="1164"/>
      <c r="U132" s="1164"/>
      <c r="V132" s="1164"/>
      <c r="W132" s="1164"/>
      <c r="X132" s="1164"/>
      <c r="Y132" s="1164"/>
    </row>
    <row r="133" spans="1:25" s="1178" customFormat="1" x14ac:dyDescent="0.3">
      <c r="A133" s="1164"/>
      <c r="B133" s="1173"/>
      <c r="C133" s="1164"/>
      <c r="D133" s="1164"/>
      <c r="E133" s="1164"/>
      <c r="F133" s="1164"/>
      <c r="G133" s="1164"/>
      <c r="H133" s="1164"/>
      <c r="I133" s="1164"/>
      <c r="J133" s="1164"/>
      <c r="K133" s="1164"/>
      <c r="L133" s="1164"/>
      <c r="M133" s="1164"/>
      <c r="N133" s="1164"/>
      <c r="O133" s="1164"/>
      <c r="P133" s="1164"/>
      <c r="Q133" s="1164"/>
      <c r="R133" s="1164"/>
      <c r="S133" s="1164"/>
      <c r="T133" s="1164"/>
      <c r="U133" s="1164"/>
      <c r="V133" s="1164"/>
      <c r="W133" s="1164"/>
      <c r="X133" s="1164"/>
      <c r="Y133" s="1164"/>
    </row>
    <row r="134" spans="1:25" s="1178" customFormat="1" x14ac:dyDescent="0.3">
      <c r="A134" s="1164"/>
      <c r="B134" s="1173"/>
      <c r="C134" s="1164"/>
      <c r="D134" s="1164"/>
      <c r="E134" s="1164"/>
      <c r="F134" s="1164"/>
      <c r="G134" s="1164"/>
      <c r="H134" s="1164"/>
      <c r="I134" s="1164"/>
      <c r="J134" s="1164"/>
      <c r="K134" s="1164"/>
      <c r="L134" s="1164"/>
      <c r="M134" s="1164"/>
      <c r="N134" s="1164"/>
      <c r="O134" s="1164"/>
      <c r="P134" s="1164"/>
      <c r="Q134" s="1164"/>
      <c r="R134" s="1164"/>
      <c r="S134" s="1164"/>
      <c r="T134" s="1164"/>
      <c r="U134" s="1164"/>
      <c r="V134" s="1164"/>
      <c r="W134" s="1164"/>
      <c r="X134" s="1164"/>
      <c r="Y134" s="1164"/>
    </row>
    <row r="135" spans="1:25" s="1178" customFormat="1" x14ac:dyDescent="0.3">
      <c r="A135" s="1164"/>
      <c r="B135" s="1173"/>
      <c r="C135" s="1164"/>
      <c r="D135" s="1164"/>
      <c r="E135" s="1164"/>
      <c r="F135" s="1164"/>
      <c r="G135" s="1164"/>
      <c r="H135" s="1164"/>
      <c r="I135" s="1164"/>
      <c r="J135" s="1164"/>
      <c r="K135" s="1164"/>
      <c r="L135" s="1164"/>
      <c r="M135" s="1164"/>
      <c r="N135" s="1164"/>
      <c r="O135" s="1164"/>
      <c r="P135" s="1164"/>
      <c r="Q135" s="1164"/>
      <c r="R135" s="1164"/>
      <c r="S135" s="1164"/>
      <c r="T135" s="1164"/>
      <c r="U135" s="1164"/>
      <c r="V135" s="1164"/>
      <c r="W135" s="1164"/>
      <c r="X135" s="1164"/>
      <c r="Y135" s="1164"/>
    </row>
    <row r="136" spans="1:25" s="1178" customFormat="1" x14ac:dyDescent="0.3">
      <c r="A136" s="1164"/>
      <c r="B136" s="1173"/>
      <c r="C136" s="1164"/>
      <c r="D136" s="1164"/>
      <c r="E136" s="1164"/>
      <c r="F136" s="1164"/>
      <c r="G136" s="1164"/>
      <c r="H136" s="1164"/>
      <c r="I136" s="1164"/>
      <c r="J136" s="1164"/>
      <c r="K136" s="1164"/>
      <c r="L136" s="1164"/>
      <c r="M136" s="1164"/>
      <c r="N136" s="1164"/>
      <c r="O136" s="1164"/>
      <c r="P136" s="1164"/>
      <c r="Q136" s="1164"/>
      <c r="R136" s="1164"/>
      <c r="S136" s="1164"/>
      <c r="T136" s="1164"/>
      <c r="U136" s="1164"/>
      <c r="V136" s="1164"/>
      <c r="W136" s="1164"/>
      <c r="X136" s="1164"/>
      <c r="Y136" s="1164"/>
    </row>
    <row r="137" spans="1:25" s="1178" customFormat="1" x14ac:dyDescent="0.3">
      <c r="A137" s="1164"/>
      <c r="B137" s="1173"/>
      <c r="C137" s="1164"/>
      <c r="D137" s="1164"/>
      <c r="E137" s="1164"/>
      <c r="F137" s="1164"/>
      <c r="G137" s="1164"/>
      <c r="H137" s="1164"/>
      <c r="I137" s="1164"/>
      <c r="J137" s="1164"/>
      <c r="K137" s="1164"/>
      <c r="L137" s="1164"/>
      <c r="M137" s="1164"/>
      <c r="N137" s="1164"/>
      <c r="O137" s="1164"/>
      <c r="P137" s="1164"/>
      <c r="Q137" s="1164"/>
      <c r="R137" s="1164"/>
      <c r="S137" s="1164"/>
      <c r="T137" s="1164"/>
      <c r="U137" s="1164"/>
      <c r="V137" s="1164"/>
      <c r="W137" s="1164"/>
      <c r="X137" s="1164"/>
      <c r="Y137" s="1164"/>
    </row>
    <row r="138" spans="1:25" s="1178" customFormat="1" x14ac:dyDescent="0.3">
      <c r="A138" s="1164"/>
      <c r="B138" s="1173"/>
      <c r="C138" s="1164"/>
      <c r="D138" s="1164"/>
      <c r="E138" s="1164"/>
      <c r="F138" s="1164"/>
      <c r="G138" s="1164"/>
      <c r="H138" s="1164"/>
      <c r="I138" s="1164"/>
      <c r="J138" s="1164"/>
      <c r="K138" s="1164"/>
      <c r="L138" s="1164"/>
      <c r="M138" s="1164"/>
      <c r="N138" s="1164"/>
      <c r="O138" s="1164"/>
      <c r="P138" s="1164"/>
      <c r="Q138" s="1164"/>
      <c r="R138" s="1164"/>
      <c r="S138" s="1164"/>
      <c r="T138" s="1164"/>
      <c r="U138" s="1164"/>
      <c r="V138" s="1164"/>
      <c r="W138" s="1164"/>
      <c r="X138" s="1164"/>
      <c r="Y138" s="1164"/>
    </row>
    <row r="139" spans="1:25" s="1178" customFormat="1" x14ac:dyDescent="0.3">
      <c r="A139" s="1164"/>
      <c r="B139" s="1173"/>
      <c r="C139" s="1164"/>
      <c r="D139" s="1164"/>
      <c r="E139" s="1164"/>
      <c r="F139" s="1164"/>
      <c r="G139" s="1164"/>
      <c r="H139" s="1164"/>
      <c r="I139" s="1164"/>
      <c r="J139" s="1164"/>
      <c r="K139" s="1164"/>
      <c r="L139" s="1164"/>
      <c r="M139" s="1164"/>
      <c r="N139" s="1164"/>
      <c r="O139" s="1164"/>
      <c r="P139" s="1164"/>
      <c r="Q139" s="1164"/>
      <c r="R139" s="1164"/>
      <c r="S139" s="1164"/>
      <c r="T139" s="1164"/>
      <c r="U139" s="1164"/>
      <c r="V139" s="1164"/>
      <c r="W139" s="1164"/>
      <c r="X139" s="1164"/>
      <c r="Y139" s="1164"/>
    </row>
    <row r="140" spans="1:25" s="1178" customFormat="1" x14ac:dyDescent="0.3">
      <c r="A140" s="1164"/>
      <c r="B140" s="1173"/>
      <c r="C140" s="1164"/>
      <c r="D140" s="1164"/>
      <c r="E140" s="1164"/>
      <c r="F140" s="1164"/>
      <c r="G140" s="1164"/>
      <c r="H140" s="1164"/>
      <c r="I140" s="1164"/>
      <c r="J140" s="1164"/>
      <c r="K140" s="1164"/>
      <c r="L140" s="1164"/>
      <c r="M140" s="1164"/>
      <c r="N140" s="1164"/>
      <c r="O140" s="1164"/>
      <c r="P140" s="1164"/>
      <c r="Q140" s="1164"/>
      <c r="R140" s="1164"/>
      <c r="S140" s="1164"/>
      <c r="T140" s="1164"/>
      <c r="U140" s="1164"/>
      <c r="V140" s="1164"/>
      <c r="W140" s="1164"/>
      <c r="X140" s="1164"/>
      <c r="Y140" s="1164"/>
    </row>
    <row r="141" spans="1:25" s="1178" customFormat="1" x14ac:dyDescent="0.3">
      <c r="A141" s="1164"/>
      <c r="B141" s="1173"/>
      <c r="C141" s="1164"/>
      <c r="D141" s="1164"/>
      <c r="E141" s="1164"/>
      <c r="F141" s="1164"/>
      <c r="G141" s="1164"/>
      <c r="H141" s="1164"/>
      <c r="I141" s="1164"/>
      <c r="J141" s="1164"/>
      <c r="K141" s="1164"/>
      <c r="L141" s="1164"/>
      <c r="M141" s="1164"/>
      <c r="N141" s="1164"/>
      <c r="O141" s="1164"/>
      <c r="P141" s="1164"/>
      <c r="Q141" s="1164"/>
      <c r="R141" s="1164"/>
      <c r="S141" s="1164"/>
      <c r="T141" s="1164"/>
      <c r="U141" s="1164"/>
      <c r="V141" s="1164"/>
      <c r="W141" s="1164"/>
      <c r="X141" s="1164"/>
      <c r="Y141" s="1164"/>
    </row>
    <row r="142" spans="1:25" s="1178" customFormat="1" x14ac:dyDescent="0.3">
      <c r="A142" s="1164"/>
      <c r="B142" s="1173"/>
      <c r="C142" s="1164"/>
      <c r="D142" s="1164"/>
      <c r="E142" s="1164"/>
      <c r="F142" s="1164"/>
      <c r="G142" s="1164"/>
      <c r="H142" s="1164"/>
      <c r="I142" s="1164"/>
      <c r="J142" s="1164"/>
      <c r="K142" s="1164"/>
      <c r="L142" s="1164"/>
      <c r="M142" s="1164"/>
      <c r="N142" s="1164"/>
      <c r="O142" s="1164"/>
      <c r="P142" s="1164"/>
      <c r="Q142" s="1164"/>
      <c r="R142" s="1164"/>
      <c r="S142" s="1164"/>
      <c r="T142" s="1164"/>
      <c r="U142" s="1164"/>
      <c r="V142" s="1164"/>
      <c r="W142" s="1164"/>
      <c r="X142" s="1164"/>
      <c r="Y142" s="1164"/>
    </row>
    <row r="143" spans="1:25" s="1178" customFormat="1" x14ac:dyDescent="0.3">
      <c r="A143" s="1164"/>
      <c r="B143" s="1173"/>
      <c r="C143" s="1164"/>
      <c r="D143" s="1164"/>
      <c r="E143" s="1164"/>
      <c r="F143" s="1164"/>
      <c r="G143" s="1164"/>
      <c r="H143" s="1164"/>
      <c r="I143" s="1164"/>
      <c r="J143" s="1164"/>
      <c r="K143" s="1164"/>
      <c r="L143" s="1164"/>
      <c r="M143" s="1164"/>
      <c r="N143" s="1164"/>
      <c r="O143" s="1164"/>
      <c r="P143" s="1164"/>
      <c r="Q143" s="1164"/>
      <c r="R143" s="1164"/>
      <c r="S143" s="1164"/>
      <c r="T143" s="1164"/>
      <c r="U143" s="1164"/>
      <c r="V143" s="1164"/>
      <c r="W143" s="1164"/>
      <c r="X143" s="1164"/>
      <c r="Y143" s="1164"/>
    </row>
    <row r="144" spans="1:25" s="1178" customFormat="1" x14ac:dyDescent="0.3">
      <c r="A144" s="1164"/>
      <c r="B144" s="1173"/>
      <c r="C144" s="1164"/>
      <c r="D144" s="1164"/>
      <c r="E144" s="1164"/>
      <c r="F144" s="1164"/>
      <c r="G144" s="1164"/>
      <c r="H144" s="1164"/>
      <c r="I144" s="1164"/>
      <c r="J144" s="1164"/>
      <c r="K144" s="1164"/>
      <c r="L144" s="1164"/>
      <c r="M144" s="1164"/>
      <c r="N144" s="1164"/>
      <c r="O144" s="1164"/>
      <c r="P144" s="1164"/>
      <c r="Q144" s="1164"/>
      <c r="R144" s="1164"/>
      <c r="S144" s="1164"/>
      <c r="T144" s="1164"/>
      <c r="U144" s="1164"/>
      <c r="V144" s="1164"/>
      <c r="W144" s="1164"/>
      <c r="X144" s="1164"/>
      <c r="Y144" s="1164"/>
    </row>
    <row r="145" spans="1:25" s="1178" customFormat="1" x14ac:dyDescent="0.3">
      <c r="A145" s="1164"/>
      <c r="B145" s="1173"/>
      <c r="C145" s="1164"/>
      <c r="D145" s="1164"/>
      <c r="E145" s="1164"/>
      <c r="F145" s="1164"/>
      <c r="G145" s="1164"/>
      <c r="H145" s="1164"/>
      <c r="I145" s="1164"/>
      <c r="J145" s="1164"/>
      <c r="K145" s="1164"/>
      <c r="L145" s="1164"/>
      <c r="M145" s="1164"/>
      <c r="N145" s="1164"/>
      <c r="O145" s="1164"/>
      <c r="P145" s="1164"/>
      <c r="Q145" s="1164"/>
      <c r="R145" s="1164"/>
      <c r="S145" s="1164"/>
      <c r="T145" s="1164"/>
      <c r="U145" s="1164"/>
      <c r="V145" s="1164"/>
      <c r="W145" s="1164"/>
      <c r="X145" s="1164"/>
      <c r="Y145" s="1164"/>
    </row>
    <row r="146" spans="1:25" s="1178" customFormat="1" x14ac:dyDescent="0.3">
      <c r="A146" s="1164"/>
      <c r="B146" s="1173"/>
      <c r="C146" s="1164"/>
      <c r="D146" s="1164"/>
      <c r="E146" s="1164"/>
      <c r="F146" s="1164"/>
      <c r="G146" s="1164"/>
      <c r="H146" s="1164"/>
      <c r="I146" s="1164"/>
      <c r="J146" s="1164"/>
      <c r="K146" s="1164"/>
      <c r="L146" s="1164"/>
      <c r="M146" s="1164"/>
      <c r="N146" s="1164"/>
      <c r="O146" s="1164"/>
      <c r="P146" s="1164"/>
      <c r="Q146" s="1164"/>
      <c r="R146" s="1164"/>
      <c r="S146" s="1164"/>
      <c r="T146" s="1164"/>
      <c r="U146" s="1164"/>
      <c r="V146" s="1164"/>
      <c r="W146" s="1164"/>
      <c r="X146" s="1164"/>
      <c r="Y146" s="1164"/>
    </row>
    <row r="147" spans="1:25" s="1178" customFormat="1" x14ac:dyDescent="0.3">
      <c r="A147" s="1164"/>
      <c r="B147" s="1173"/>
      <c r="C147" s="1164"/>
      <c r="D147" s="1164"/>
      <c r="E147" s="1164"/>
      <c r="F147" s="1164"/>
      <c r="G147" s="1164"/>
      <c r="H147" s="1164"/>
      <c r="I147" s="1164"/>
      <c r="J147" s="1164"/>
      <c r="K147" s="1164"/>
      <c r="L147" s="1164"/>
      <c r="M147" s="1164"/>
      <c r="N147" s="1164"/>
      <c r="O147" s="1164"/>
      <c r="P147" s="1164"/>
      <c r="Q147" s="1164"/>
      <c r="R147" s="1164"/>
      <c r="S147" s="1164"/>
      <c r="T147" s="1164"/>
      <c r="U147" s="1164"/>
      <c r="V147" s="1164"/>
      <c r="W147" s="1164"/>
      <c r="X147" s="1164"/>
      <c r="Y147" s="1164"/>
    </row>
    <row r="148" spans="1:25" s="1178" customFormat="1" x14ac:dyDescent="0.3">
      <c r="A148" s="1164"/>
      <c r="B148" s="1173"/>
      <c r="C148" s="1164"/>
      <c r="D148" s="1164"/>
      <c r="E148" s="1164"/>
      <c r="F148" s="1164"/>
      <c r="G148" s="1164"/>
      <c r="H148" s="1164"/>
      <c r="I148" s="1164"/>
      <c r="J148" s="1164"/>
      <c r="K148" s="1164"/>
      <c r="L148" s="1164"/>
      <c r="M148" s="1164"/>
      <c r="N148" s="1164"/>
      <c r="O148" s="1164"/>
      <c r="P148" s="1164"/>
      <c r="Q148" s="1164"/>
      <c r="R148" s="1164"/>
      <c r="S148" s="1164"/>
      <c r="T148" s="1164"/>
      <c r="U148" s="1164"/>
      <c r="V148" s="1164"/>
      <c r="W148" s="1164"/>
      <c r="X148" s="1164"/>
      <c r="Y148" s="1164"/>
    </row>
    <row r="149" spans="1:25" s="1178" customFormat="1" x14ac:dyDescent="0.3">
      <c r="A149" s="1164"/>
      <c r="B149" s="1173"/>
      <c r="C149" s="1164"/>
      <c r="D149" s="1164"/>
      <c r="E149" s="1164"/>
      <c r="F149" s="1164"/>
      <c r="G149" s="1164"/>
      <c r="H149" s="1164"/>
      <c r="I149" s="1164"/>
      <c r="J149" s="1164"/>
      <c r="K149" s="1164"/>
      <c r="L149" s="1164"/>
      <c r="M149" s="1164"/>
      <c r="N149" s="1164"/>
      <c r="O149" s="1164"/>
      <c r="P149" s="1164"/>
      <c r="Q149" s="1164"/>
      <c r="R149" s="1164"/>
      <c r="S149" s="1164"/>
      <c r="T149" s="1164"/>
      <c r="U149" s="1164"/>
      <c r="V149" s="1164"/>
      <c r="W149" s="1164"/>
      <c r="X149" s="1164"/>
      <c r="Y149" s="1164"/>
    </row>
    <row r="150" spans="1:25" s="1178" customFormat="1" x14ac:dyDescent="0.3">
      <c r="A150" s="1164"/>
      <c r="B150" s="1173"/>
      <c r="C150" s="1164"/>
      <c r="D150" s="1164"/>
      <c r="E150" s="1164"/>
      <c r="F150" s="1164"/>
      <c r="G150" s="1164"/>
      <c r="H150" s="1164"/>
      <c r="I150" s="1164"/>
      <c r="J150" s="1164"/>
      <c r="K150" s="1164"/>
      <c r="L150" s="1164"/>
      <c r="M150" s="1164"/>
      <c r="N150" s="1164"/>
      <c r="O150" s="1164"/>
      <c r="P150" s="1164"/>
      <c r="Q150" s="1164"/>
      <c r="R150" s="1164"/>
      <c r="S150" s="1164"/>
      <c r="T150" s="1164"/>
      <c r="U150" s="1164"/>
      <c r="V150" s="1164"/>
      <c r="W150" s="1164"/>
      <c r="X150" s="1164"/>
      <c r="Y150" s="1164"/>
    </row>
    <row r="151" spans="1:25" s="1178" customFormat="1" x14ac:dyDescent="0.3">
      <c r="A151" s="1164"/>
      <c r="B151" s="1173"/>
      <c r="C151" s="1164"/>
      <c r="D151" s="1164"/>
      <c r="E151" s="1164"/>
      <c r="F151" s="1164"/>
      <c r="G151" s="1164"/>
      <c r="H151" s="1164"/>
      <c r="I151" s="1164"/>
      <c r="J151" s="1164"/>
      <c r="K151" s="1164"/>
      <c r="L151" s="1164"/>
      <c r="M151" s="1164"/>
      <c r="N151" s="1164"/>
      <c r="O151" s="1164"/>
      <c r="P151" s="1164"/>
      <c r="Q151" s="1164"/>
      <c r="R151" s="1164"/>
      <c r="S151" s="1164"/>
      <c r="T151" s="1164"/>
      <c r="U151" s="1164"/>
      <c r="V151" s="1164"/>
      <c r="W151" s="1164"/>
      <c r="X151" s="1164"/>
      <c r="Y151" s="1164"/>
    </row>
    <row r="152" spans="1:25" s="1178" customFormat="1" x14ac:dyDescent="0.3">
      <c r="A152" s="1164"/>
      <c r="B152" s="1173"/>
      <c r="C152" s="1164"/>
      <c r="D152" s="1164"/>
      <c r="E152" s="1164"/>
      <c r="F152" s="1164"/>
      <c r="G152" s="1164"/>
      <c r="H152" s="1164"/>
      <c r="I152" s="1164"/>
      <c r="J152" s="1164"/>
      <c r="K152" s="1164"/>
      <c r="L152" s="1164"/>
      <c r="M152" s="1164"/>
      <c r="N152" s="1164"/>
      <c r="O152" s="1164"/>
      <c r="P152" s="1164"/>
      <c r="Q152" s="1164"/>
      <c r="R152" s="1164"/>
      <c r="S152" s="1164"/>
      <c r="T152" s="1164"/>
      <c r="U152" s="1164"/>
      <c r="V152" s="1164"/>
      <c r="W152" s="1164"/>
      <c r="X152" s="1164"/>
      <c r="Y152" s="1164"/>
    </row>
    <row r="153" spans="1:25" s="1178" customFormat="1" x14ac:dyDescent="0.3">
      <c r="A153" s="1164"/>
      <c r="B153" s="1173"/>
      <c r="C153" s="1164"/>
      <c r="D153" s="1164"/>
      <c r="E153" s="1164"/>
      <c r="F153" s="1164"/>
      <c r="G153" s="1164"/>
      <c r="H153" s="1164"/>
      <c r="I153" s="1164"/>
      <c r="J153" s="1164"/>
      <c r="K153" s="1164"/>
      <c r="L153" s="1164"/>
      <c r="M153" s="1164"/>
      <c r="N153" s="1164"/>
      <c r="O153" s="1164"/>
      <c r="P153" s="1164"/>
      <c r="Q153" s="1164"/>
      <c r="R153" s="1164"/>
      <c r="S153" s="1164"/>
      <c r="T153" s="1164"/>
      <c r="U153" s="1164"/>
      <c r="V153" s="1164"/>
      <c r="W153" s="1164"/>
      <c r="X153" s="1164"/>
      <c r="Y153" s="1164"/>
    </row>
    <row r="154" spans="1:25" s="1178" customFormat="1" x14ac:dyDescent="0.3">
      <c r="A154" s="1164"/>
      <c r="B154" s="1173"/>
      <c r="C154" s="1164"/>
      <c r="D154" s="1164"/>
      <c r="E154" s="1164"/>
      <c r="F154" s="1164"/>
      <c r="G154" s="1164"/>
      <c r="H154" s="1164"/>
      <c r="I154" s="1164"/>
      <c r="J154" s="1164"/>
      <c r="K154" s="1164"/>
      <c r="L154" s="1164"/>
      <c r="M154" s="1164"/>
      <c r="N154" s="1164"/>
      <c r="O154" s="1164"/>
      <c r="P154" s="1164"/>
      <c r="Q154" s="1164"/>
      <c r="R154" s="1164"/>
      <c r="S154" s="1164"/>
      <c r="T154" s="1164"/>
      <c r="U154" s="1164"/>
      <c r="V154" s="1164"/>
      <c r="W154" s="1164"/>
      <c r="X154" s="1164"/>
      <c r="Y154" s="1164"/>
    </row>
    <row r="155" spans="1:25" s="1178" customFormat="1" x14ac:dyDescent="0.3">
      <c r="A155" s="1164"/>
      <c r="B155" s="1173"/>
      <c r="C155" s="1164"/>
      <c r="D155" s="1164"/>
      <c r="E155" s="1164"/>
      <c r="F155" s="1164"/>
      <c r="G155" s="1164"/>
      <c r="H155" s="1164"/>
      <c r="I155" s="1164"/>
      <c r="J155" s="1164"/>
      <c r="K155" s="1164"/>
      <c r="L155" s="1164"/>
      <c r="M155" s="1164"/>
      <c r="N155" s="1164"/>
      <c r="O155" s="1164"/>
      <c r="P155" s="1164"/>
      <c r="Q155" s="1164"/>
      <c r="R155" s="1164"/>
      <c r="S155" s="1164"/>
      <c r="T155" s="1164"/>
      <c r="U155" s="1164"/>
      <c r="V155" s="1164"/>
      <c r="W155" s="1164"/>
      <c r="X155" s="1164"/>
      <c r="Y155" s="1164"/>
    </row>
    <row r="156" spans="1:25" s="1178" customFormat="1" x14ac:dyDescent="0.3">
      <c r="A156" s="1164"/>
      <c r="B156" s="1173"/>
      <c r="C156" s="1164"/>
      <c r="D156" s="1164"/>
      <c r="E156" s="1164"/>
      <c r="F156" s="1164"/>
      <c r="G156" s="1164"/>
      <c r="H156" s="1164"/>
      <c r="I156" s="1164"/>
      <c r="J156" s="1164"/>
      <c r="K156" s="1164"/>
      <c r="L156" s="1164"/>
      <c r="M156" s="1164"/>
      <c r="N156" s="1164"/>
      <c r="O156" s="1164"/>
      <c r="P156" s="1164"/>
      <c r="Q156" s="1164"/>
      <c r="R156" s="1164"/>
      <c r="S156" s="1164"/>
      <c r="T156" s="1164"/>
      <c r="U156" s="1164"/>
      <c r="V156" s="1164"/>
      <c r="W156" s="1164"/>
      <c r="X156" s="1164"/>
      <c r="Y156" s="1164"/>
    </row>
    <row r="157" spans="1:25" s="1178" customFormat="1" x14ac:dyDescent="0.3">
      <c r="A157" s="1164"/>
      <c r="B157" s="1173"/>
      <c r="C157" s="1164"/>
      <c r="D157" s="1164"/>
      <c r="E157" s="1164"/>
      <c r="F157" s="1164"/>
      <c r="G157" s="1164"/>
      <c r="H157" s="1164"/>
      <c r="I157" s="1164"/>
      <c r="J157" s="1164"/>
      <c r="K157" s="1164"/>
      <c r="L157" s="1164"/>
      <c r="M157" s="1164"/>
      <c r="N157" s="1164"/>
      <c r="O157" s="1164"/>
      <c r="P157" s="1164"/>
      <c r="Q157" s="1164"/>
      <c r="R157" s="1164"/>
      <c r="S157" s="1164"/>
      <c r="T157" s="1164"/>
      <c r="U157" s="1164"/>
      <c r="V157" s="1164"/>
      <c r="W157" s="1164"/>
      <c r="X157" s="1164"/>
      <c r="Y157" s="1164"/>
    </row>
    <row r="158" spans="1:25" s="1178" customFormat="1" x14ac:dyDescent="0.3">
      <c r="A158" s="1164"/>
      <c r="B158" s="1173"/>
      <c r="C158" s="1164"/>
      <c r="D158" s="1164"/>
      <c r="E158" s="1164"/>
      <c r="F158" s="1164"/>
      <c r="G158" s="1164"/>
      <c r="H158" s="1164"/>
      <c r="I158" s="1164"/>
      <c r="J158" s="1164"/>
      <c r="K158" s="1164"/>
      <c r="L158" s="1164"/>
      <c r="M158" s="1164"/>
      <c r="N158" s="1164"/>
      <c r="O158" s="1164"/>
      <c r="P158" s="1164"/>
      <c r="Q158" s="1164"/>
      <c r="R158" s="1164"/>
      <c r="S158" s="1164"/>
      <c r="T158" s="1164"/>
      <c r="U158" s="1164"/>
      <c r="V158" s="1164"/>
      <c r="W158" s="1164"/>
      <c r="X158" s="1164"/>
      <c r="Y158" s="1164"/>
    </row>
    <row r="159" spans="1:25" s="1178" customFormat="1" x14ac:dyDescent="0.3">
      <c r="A159" s="1164"/>
      <c r="B159" s="1173"/>
      <c r="C159" s="1164"/>
      <c r="D159" s="1164"/>
      <c r="E159" s="1164"/>
      <c r="F159" s="1164"/>
      <c r="G159" s="1164"/>
      <c r="H159" s="1164"/>
      <c r="I159" s="1164"/>
      <c r="J159" s="1164"/>
      <c r="K159" s="1164"/>
      <c r="L159" s="1164"/>
      <c r="M159" s="1164"/>
      <c r="N159" s="1164"/>
      <c r="O159" s="1164"/>
      <c r="P159" s="1164"/>
      <c r="Q159" s="1164"/>
      <c r="R159" s="1164"/>
      <c r="S159" s="1164"/>
      <c r="T159" s="1164"/>
      <c r="U159" s="1164"/>
      <c r="V159" s="1164"/>
      <c r="W159" s="1164"/>
      <c r="X159" s="1164"/>
      <c r="Y159" s="1164"/>
    </row>
    <row r="160" spans="1:25" s="1178" customFormat="1" x14ac:dyDescent="0.3">
      <c r="A160" s="1164"/>
      <c r="B160" s="1173"/>
      <c r="C160" s="1164"/>
      <c r="D160" s="1164"/>
      <c r="E160" s="1164"/>
      <c r="F160" s="1164"/>
      <c r="G160" s="1164"/>
      <c r="H160" s="1164"/>
      <c r="I160" s="1164"/>
      <c r="J160" s="1164"/>
      <c r="K160" s="1164"/>
      <c r="L160" s="1164"/>
      <c r="M160" s="1164"/>
      <c r="N160" s="1164"/>
      <c r="O160" s="1164"/>
      <c r="P160" s="1164"/>
      <c r="Q160" s="1164"/>
      <c r="R160" s="1164"/>
      <c r="S160" s="1164"/>
      <c r="T160" s="1164"/>
      <c r="U160" s="1164"/>
      <c r="V160" s="1164"/>
      <c r="W160" s="1164"/>
      <c r="X160" s="1164"/>
      <c r="Y160" s="1164"/>
    </row>
    <row r="161" spans="1:25" s="1178" customFormat="1" x14ac:dyDescent="0.3">
      <c r="A161" s="1164"/>
      <c r="B161" s="1173"/>
      <c r="C161" s="1164"/>
      <c r="D161" s="1164"/>
      <c r="E161" s="1164"/>
      <c r="F161" s="1164"/>
      <c r="G161" s="1164"/>
      <c r="H161" s="1164"/>
      <c r="I161" s="1164"/>
      <c r="J161" s="1164"/>
      <c r="K161" s="1164"/>
      <c r="L161" s="1164"/>
      <c r="M161" s="1164"/>
      <c r="N161" s="1164"/>
      <c r="O161" s="1164"/>
      <c r="P161" s="1164"/>
      <c r="Q161" s="1164"/>
      <c r="R161" s="1164"/>
      <c r="S161" s="1164"/>
      <c r="T161" s="1164"/>
      <c r="U161" s="1164"/>
      <c r="V161" s="1164"/>
      <c r="W161" s="1164"/>
      <c r="X161" s="1164"/>
      <c r="Y161" s="1164"/>
    </row>
    <row r="162" spans="1:25" s="1178" customFormat="1" x14ac:dyDescent="0.3">
      <c r="A162" s="1164"/>
      <c r="B162" s="1173"/>
      <c r="C162" s="1164"/>
      <c r="D162" s="1164"/>
      <c r="E162" s="1164"/>
      <c r="F162" s="1164"/>
      <c r="G162" s="1164"/>
      <c r="H162" s="1164"/>
      <c r="I162" s="1164"/>
      <c r="J162" s="1164"/>
      <c r="K162" s="1164"/>
      <c r="L162" s="1164"/>
      <c r="M162" s="1164"/>
      <c r="N162" s="1164"/>
      <c r="O162" s="1164"/>
      <c r="P162" s="1164"/>
      <c r="Q162" s="1164"/>
      <c r="R162" s="1164"/>
      <c r="S162" s="1164"/>
      <c r="T162" s="1164"/>
      <c r="U162" s="1164"/>
      <c r="V162" s="1164"/>
      <c r="W162" s="1164"/>
      <c r="X162" s="1164"/>
      <c r="Y162" s="1164"/>
    </row>
    <row r="163" spans="1:25" s="1178" customFormat="1" x14ac:dyDescent="0.3">
      <c r="A163" s="1164"/>
      <c r="B163" s="1173"/>
      <c r="C163" s="1164"/>
      <c r="D163" s="1164"/>
      <c r="E163" s="1164"/>
      <c r="F163" s="1164"/>
      <c r="G163" s="1164"/>
      <c r="H163" s="1164"/>
      <c r="I163" s="1164"/>
      <c r="J163" s="1164"/>
      <c r="K163" s="1164"/>
      <c r="L163" s="1164"/>
      <c r="M163" s="1164"/>
      <c r="N163" s="1164"/>
      <c r="O163" s="1164"/>
      <c r="P163" s="1164"/>
      <c r="Q163" s="1164"/>
      <c r="R163" s="1164"/>
      <c r="S163" s="1164"/>
      <c r="T163" s="1164"/>
      <c r="U163" s="1164"/>
      <c r="V163" s="1164"/>
      <c r="W163" s="1164"/>
      <c r="X163" s="1164"/>
      <c r="Y163" s="1164"/>
    </row>
    <row r="164" spans="1:25" s="1178" customFormat="1" x14ac:dyDescent="0.3">
      <c r="A164" s="1164"/>
      <c r="B164" s="1173"/>
      <c r="C164" s="1164"/>
      <c r="D164" s="1164"/>
      <c r="E164" s="1164"/>
      <c r="F164" s="1164"/>
      <c r="G164" s="1164"/>
      <c r="H164" s="1164"/>
      <c r="I164" s="1164"/>
      <c r="J164" s="1164"/>
      <c r="K164" s="1164"/>
      <c r="L164" s="1164"/>
      <c r="M164" s="1164"/>
      <c r="N164" s="1164"/>
      <c r="O164" s="1164"/>
      <c r="P164" s="1164"/>
      <c r="Q164" s="1164"/>
      <c r="R164" s="1164"/>
      <c r="S164" s="1164"/>
      <c r="T164" s="1164"/>
      <c r="U164" s="1164"/>
      <c r="V164" s="1164"/>
      <c r="W164" s="1164"/>
      <c r="X164" s="1164"/>
      <c r="Y164" s="1164"/>
    </row>
    <row r="165" spans="1:25" s="1178" customFormat="1" x14ac:dyDescent="0.3">
      <c r="A165" s="1164"/>
      <c r="B165" s="1173"/>
      <c r="C165" s="1164"/>
      <c r="D165" s="1164"/>
      <c r="E165" s="1164"/>
      <c r="F165" s="1164"/>
      <c r="G165" s="1164"/>
      <c r="H165" s="1164"/>
      <c r="I165" s="1164"/>
      <c r="J165" s="1164"/>
      <c r="K165" s="1164"/>
      <c r="L165" s="1164"/>
      <c r="M165" s="1164"/>
      <c r="N165" s="1164"/>
      <c r="O165" s="1164"/>
      <c r="P165" s="1164"/>
      <c r="Q165" s="1164"/>
      <c r="R165" s="1164"/>
      <c r="S165" s="1164"/>
      <c r="T165" s="1164"/>
      <c r="U165" s="1164"/>
      <c r="V165" s="1164"/>
      <c r="W165" s="1164"/>
      <c r="X165" s="1164"/>
      <c r="Y165" s="1164"/>
    </row>
    <row r="166" spans="1:25" s="1178" customFormat="1" x14ac:dyDescent="0.3">
      <c r="A166" s="1164"/>
      <c r="B166" s="1173"/>
      <c r="C166" s="1164"/>
      <c r="D166" s="1164"/>
      <c r="E166" s="1164"/>
      <c r="F166" s="1164"/>
      <c r="G166" s="1164"/>
      <c r="H166" s="1164"/>
      <c r="I166" s="1164"/>
      <c r="J166" s="1164"/>
      <c r="K166" s="1164"/>
      <c r="L166" s="1164"/>
      <c r="M166" s="1164"/>
      <c r="N166" s="1164"/>
      <c r="O166" s="1164"/>
      <c r="P166" s="1164"/>
      <c r="Q166" s="1164"/>
      <c r="R166" s="1164"/>
      <c r="S166" s="1164"/>
      <c r="T166" s="1164"/>
      <c r="U166" s="1164"/>
      <c r="V166" s="1164"/>
      <c r="W166" s="1164"/>
      <c r="X166" s="1164"/>
      <c r="Y166" s="1164"/>
    </row>
    <row r="167" spans="1:25" s="1178" customFormat="1" x14ac:dyDescent="0.3">
      <c r="A167" s="1164"/>
      <c r="B167" s="1173"/>
      <c r="C167" s="1164"/>
      <c r="D167" s="1164"/>
      <c r="E167" s="1164"/>
      <c r="F167" s="1164"/>
      <c r="G167" s="1164"/>
      <c r="H167" s="1164"/>
      <c r="I167" s="1164"/>
      <c r="J167" s="1164"/>
      <c r="K167" s="1164"/>
      <c r="L167" s="1164"/>
      <c r="M167" s="1164"/>
      <c r="N167" s="1164"/>
      <c r="O167" s="1164"/>
      <c r="P167" s="1164"/>
      <c r="Q167" s="1164"/>
      <c r="R167" s="1164"/>
      <c r="S167" s="1164"/>
      <c r="T167" s="1164"/>
      <c r="U167" s="1164"/>
      <c r="V167" s="1164"/>
      <c r="W167" s="1164"/>
      <c r="X167" s="1164"/>
      <c r="Y167" s="1164"/>
    </row>
    <row r="168" spans="1:25" s="1178" customFormat="1" x14ac:dyDescent="0.3">
      <c r="A168" s="1164"/>
      <c r="B168" s="1173"/>
      <c r="C168" s="1164"/>
      <c r="D168" s="1164"/>
      <c r="E168" s="1164"/>
      <c r="F168" s="1164"/>
      <c r="G168" s="1164"/>
      <c r="H168" s="1164"/>
      <c r="I168" s="1164"/>
      <c r="J168" s="1164"/>
      <c r="K168" s="1164"/>
      <c r="L168" s="1164"/>
      <c r="M168" s="1164"/>
      <c r="N168" s="1164"/>
      <c r="O168" s="1164"/>
      <c r="P168" s="1164"/>
      <c r="Q168" s="1164"/>
      <c r="R168" s="1164"/>
      <c r="S168" s="1164"/>
      <c r="T168" s="1164"/>
      <c r="U168" s="1164"/>
      <c r="V168" s="1164"/>
      <c r="W168" s="1164"/>
      <c r="X168" s="1164"/>
      <c r="Y168" s="1164"/>
    </row>
    <row r="169" spans="1:25" s="1178" customFormat="1" x14ac:dyDescent="0.3">
      <c r="A169" s="1164"/>
      <c r="B169" s="1173"/>
      <c r="C169" s="1164"/>
      <c r="D169" s="1164"/>
      <c r="E169" s="1164"/>
      <c r="F169" s="1164"/>
      <c r="G169" s="1164"/>
      <c r="H169" s="1164"/>
      <c r="I169" s="1164"/>
      <c r="J169" s="1164"/>
      <c r="K169" s="1164"/>
      <c r="L169" s="1164"/>
      <c r="M169" s="1164"/>
      <c r="N169" s="1164"/>
      <c r="O169" s="1164"/>
      <c r="P169" s="1164"/>
      <c r="Q169" s="1164"/>
      <c r="R169" s="1164"/>
      <c r="S169" s="1164"/>
      <c r="T169" s="1164"/>
      <c r="U169" s="1164"/>
      <c r="V169" s="1164"/>
      <c r="W169" s="1164"/>
      <c r="X169" s="1164"/>
      <c r="Y169" s="1164"/>
    </row>
    <row r="170" spans="1:25" s="1178" customFormat="1" x14ac:dyDescent="0.3">
      <c r="A170" s="1164"/>
      <c r="B170" s="1173"/>
      <c r="C170" s="1164"/>
      <c r="D170" s="1164"/>
      <c r="E170" s="1164"/>
      <c r="F170" s="1164"/>
      <c r="G170" s="1164"/>
      <c r="H170" s="1164"/>
      <c r="I170" s="1164"/>
      <c r="J170" s="1164"/>
      <c r="K170" s="1164"/>
      <c r="L170" s="1164"/>
      <c r="M170" s="1164"/>
      <c r="N170" s="1164"/>
      <c r="O170" s="1164"/>
      <c r="P170" s="1164"/>
      <c r="Q170" s="1164"/>
      <c r="R170" s="1164"/>
      <c r="S170" s="1164"/>
      <c r="T170" s="1164"/>
      <c r="U170" s="1164"/>
      <c r="V170" s="1164"/>
      <c r="W170" s="1164"/>
      <c r="X170" s="1164"/>
      <c r="Y170" s="1164"/>
    </row>
    <row r="171" spans="1:25" s="1178" customFormat="1" x14ac:dyDescent="0.3">
      <c r="A171" s="1164"/>
      <c r="B171" s="1173"/>
      <c r="C171" s="1164"/>
      <c r="D171" s="1164"/>
      <c r="E171" s="1164"/>
      <c r="F171" s="1164"/>
      <c r="G171" s="1164"/>
      <c r="H171" s="1164"/>
      <c r="I171" s="1164"/>
      <c r="J171" s="1164"/>
      <c r="K171" s="1164"/>
      <c r="L171" s="1164"/>
      <c r="M171" s="1164"/>
      <c r="N171" s="1164"/>
      <c r="O171" s="1164"/>
      <c r="P171" s="1164"/>
      <c r="Q171" s="1164"/>
      <c r="R171" s="1164"/>
      <c r="S171" s="1164"/>
      <c r="T171" s="1164"/>
      <c r="U171" s="1164"/>
      <c r="V171" s="1164"/>
      <c r="W171" s="1164"/>
      <c r="X171" s="1164"/>
      <c r="Y171" s="1164"/>
    </row>
    <row r="172" spans="1:25" s="1178" customFormat="1" x14ac:dyDescent="0.3">
      <c r="A172" s="1164"/>
      <c r="B172" s="1173"/>
      <c r="C172" s="1164"/>
      <c r="D172" s="1164"/>
      <c r="E172" s="1164"/>
      <c r="F172" s="1164"/>
      <c r="G172" s="1164"/>
      <c r="H172" s="1164"/>
      <c r="I172" s="1164"/>
      <c r="J172" s="1164"/>
      <c r="K172" s="1164"/>
      <c r="L172" s="1164"/>
      <c r="M172" s="1164"/>
      <c r="N172" s="1164"/>
      <c r="O172" s="1164"/>
      <c r="P172" s="1164"/>
      <c r="Q172" s="1164"/>
      <c r="R172" s="1164"/>
      <c r="S172" s="1164"/>
      <c r="T172" s="1164"/>
      <c r="U172" s="1164"/>
      <c r="V172" s="1164"/>
      <c r="W172" s="1164"/>
      <c r="X172" s="1164"/>
      <c r="Y172" s="1164"/>
    </row>
    <row r="173" spans="1:25" s="1178" customFormat="1" x14ac:dyDescent="0.3">
      <c r="A173" s="1164"/>
      <c r="B173" s="1173"/>
      <c r="C173" s="1164"/>
      <c r="D173" s="1164"/>
      <c r="E173" s="1164"/>
      <c r="F173" s="1164"/>
      <c r="G173" s="1164"/>
      <c r="H173" s="1164"/>
      <c r="I173" s="1164"/>
      <c r="J173" s="1164"/>
      <c r="K173" s="1164"/>
      <c r="L173" s="1164"/>
      <c r="M173" s="1164"/>
      <c r="N173" s="1164"/>
      <c r="O173" s="1164"/>
      <c r="P173" s="1164"/>
      <c r="Q173" s="1164"/>
      <c r="R173" s="1164"/>
      <c r="S173" s="1164"/>
      <c r="T173" s="1164"/>
      <c r="U173" s="1164"/>
      <c r="V173" s="1164"/>
      <c r="W173" s="1164"/>
      <c r="X173" s="1164"/>
      <c r="Y173" s="1164"/>
    </row>
    <row r="174" spans="1:25" s="1178" customFormat="1" x14ac:dyDescent="0.3">
      <c r="A174" s="1164"/>
      <c r="B174" s="1173"/>
      <c r="C174" s="1164"/>
      <c r="D174" s="1164"/>
      <c r="E174" s="1164"/>
      <c r="F174" s="1164"/>
      <c r="G174" s="1164"/>
      <c r="H174" s="1164"/>
      <c r="I174" s="1164"/>
      <c r="J174" s="1164"/>
      <c r="K174" s="1164"/>
      <c r="L174" s="1164"/>
      <c r="M174" s="1164"/>
      <c r="N174" s="1164"/>
      <c r="O174" s="1164"/>
      <c r="P174" s="1164"/>
      <c r="Q174" s="1164"/>
      <c r="R174" s="1164"/>
      <c r="S174" s="1164"/>
      <c r="T174" s="1164"/>
      <c r="U174" s="1164"/>
      <c r="V174" s="1164"/>
      <c r="W174" s="1164"/>
      <c r="X174" s="1164"/>
      <c r="Y174" s="1164"/>
    </row>
    <row r="175" spans="1:25" s="1178" customFormat="1" x14ac:dyDescent="0.3">
      <c r="A175" s="1164"/>
      <c r="B175" s="1173"/>
      <c r="C175" s="1164"/>
      <c r="D175" s="1164"/>
      <c r="E175" s="1164"/>
      <c r="F175" s="1164"/>
      <c r="G175" s="1164"/>
      <c r="H175" s="1164"/>
      <c r="I175" s="1164"/>
      <c r="J175" s="1164"/>
      <c r="K175" s="1164"/>
      <c r="L175" s="1164"/>
      <c r="M175" s="1164"/>
      <c r="N175" s="1164"/>
      <c r="O175" s="1164"/>
      <c r="P175" s="1164"/>
      <c r="Q175" s="1164"/>
      <c r="R175" s="1164"/>
      <c r="S175" s="1164"/>
      <c r="T175" s="1164"/>
      <c r="U175" s="1164"/>
      <c r="V175" s="1164"/>
      <c r="W175" s="1164"/>
      <c r="X175" s="1164"/>
      <c r="Y175" s="1164"/>
    </row>
    <row r="176" spans="1:25" s="1178" customFormat="1" x14ac:dyDescent="0.3">
      <c r="A176" s="1164"/>
      <c r="B176" s="1173"/>
      <c r="C176" s="1164"/>
      <c r="D176" s="1164"/>
      <c r="E176" s="1164"/>
      <c r="F176" s="1164"/>
      <c r="G176" s="1164"/>
      <c r="H176" s="1164"/>
      <c r="I176" s="1164"/>
      <c r="J176" s="1164"/>
      <c r="K176" s="1164"/>
      <c r="L176" s="1164"/>
      <c r="M176" s="1164"/>
      <c r="N176" s="1164"/>
      <c r="O176" s="1164"/>
      <c r="P176" s="1164"/>
      <c r="Q176" s="1164"/>
      <c r="R176" s="1164"/>
      <c r="S176" s="1164"/>
      <c r="T176" s="1164"/>
      <c r="U176" s="1164"/>
      <c r="V176" s="1164"/>
      <c r="W176" s="1164"/>
      <c r="X176" s="1164"/>
      <c r="Y176" s="1164"/>
    </row>
    <row r="177" spans="1:25" s="1178" customFormat="1" x14ac:dyDescent="0.3">
      <c r="A177" s="1164"/>
      <c r="B177" s="1173"/>
      <c r="C177" s="1164"/>
      <c r="D177" s="1164"/>
      <c r="E177" s="1164"/>
      <c r="F177" s="1164"/>
      <c r="G177" s="1164"/>
      <c r="H177" s="1164"/>
      <c r="I177" s="1164"/>
      <c r="J177" s="1164"/>
      <c r="K177" s="1164"/>
      <c r="L177" s="1164"/>
      <c r="M177" s="1164"/>
      <c r="N177" s="1164"/>
      <c r="O177" s="1164"/>
      <c r="P177" s="1164"/>
      <c r="Q177" s="1164"/>
      <c r="R177" s="1164"/>
      <c r="S177" s="1164"/>
      <c r="T177" s="1164"/>
      <c r="U177" s="1164"/>
      <c r="V177" s="1164"/>
      <c r="W177" s="1164"/>
      <c r="X177" s="1164"/>
      <c r="Y177" s="1164"/>
    </row>
    <row r="178" spans="1:25" s="1178" customFormat="1" x14ac:dyDescent="0.3">
      <c r="A178" s="1164"/>
      <c r="B178" s="1173"/>
      <c r="C178" s="1164"/>
      <c r="D178" s="1164"/>
      <c r="E178" s="1164"/>
      <c r="F178" s="1164"/>
      <c r="G178" s="1164"/>
      <c r="H178" s="1164"/>
      <c r="I178" s="1164"/>
      <c r="J178" s="1164"/>
      <c r="K178" s="1164"/>
      <c r="L178" s="1164"/>
      <c r="M178" s="1164"/>
      <c r="N178" s="1164"/>
      <c r="O178" s="1164"/>
      <c r="P178" s="1164"/>
      <c r="Q178" s="1164"/>
      <c r="R178" s="1164"/>
      <c r="S178" s="1164"/>
      <c r="T178" s="1164"/>
      <c r="U178" s="1164"/>
      <c r="V178" s="1164"/>
      <c r="W178" s="1164"/>
      <c r="X178" s="1164"/>
      <c r="Y178" s="1164"/>
    </row>
    <row r="179" spans="1:25" s="1178" customFormat="1" x14ac:dyDescent="0.3">
      <c r="A179" s="1164"/>
      <c r="B179" s="1173"/>
      <c r="C179" s="1164"/>
      <c r="D179" s="1164"/>
      <c r="E179" s="1164"/>
      <c r="F179" s="1164"/>
      <c r="G179" s="1164"/>
      <c r="H179" s="1164"/>
      <c r="I179" s="1164"/>
      <c r="J179" s="1164"/>
      <c r="K179" s="1164"/>
      <c r="L179" s="1164"/>
      <c r="M179" s="1164"/>
      <c r="N179" s="1164"/>
      <c r="O179" s="1164"/>
      <c r="P179" s="1164"/>
      <c r="Q179" s="1164"/>
      <c r="R179" s="1164"/>
      <c r="S179" s="1164"/>
      <c r="T179" s="1164"/>
      <c r="U179" s="1164"/>
      <c r="V179" s="1164"/>
      <c r="W179" s="1164"/>
      <c r="X179" s="1164"/>
      <c r="Y179" s="1164"/>
    </row>
    <row r="180" spans="1:25" s="1178" customFormat="1" x14ac:dyDescent="0.3">
      <c r="A180" s="1164"/>
      <c r="B180" s="1173"/>
      <c r="C180" s="1164"/>
      <c r="D180" s="1164"/>
      <c r="E180" s="1164"/>
      <c r="F180" s="1164"/>
      <c r="G180" s="1164"/>
      <c r="H180" s="1164"/>
      <c r="I180" s="1164"/>
      <c r="J180" s="1164"/>
      <c r="K180" s="1164"/>
      <c r="L180" s="1164"/>
      <c r="M180" s="1164"/>
      <c r="N180" s="1164"/>
      <c r="O180" s="1164"/>
      <c r="P180" s="1164"/>
      <c r="Q180" s="1164"/>
      <c r="R180" s="1164"/>
      <c r="S180" s="1164"/>
      <c r="T180" s="1164"/>
      <c r="U180" s="1164"/>
      <c r="V180" s="1164"/>
      <c r="W180" s="1164"/>
      <c r="X180" s="1164"/>
      <c r="Y180" s="1164"/>
    </row>
    <row r="181" spans="1:25" s="1178" customFormat="1" x14ac:dyDescent="0.3">
      <c r="A181" s="1164"/>
      <c r="B181" s="1173"/>
      <c r="C181" s="1164"/>
      <c r="D181" s="1164"/>
      <c r="E181" s="1164"/>
      <c r="F181" s="1164"/>
      <c r="G181" s="1164"/>
      <c r="H181" s="1164"/>
      <c r="I181" s="1164"/>
      <c r="J181" s="1164"/>
      <c r="K181" s="1164"/>
      <c r="L181" s="1164"/>
      <c r="M181" s="1164"/>
      <c r="N181" s="1164"/>
      <c r="O181" s="1164"/>
      <c r="P181" s="1164"/>
      <c r="Q181" s="1164"/>
      <c r="R181" s="1164"/>
      <c r="S181" s="1164"/>
      <c r="T181" s="1164"/>
      <c r="U181" s="1164"/>
      <c r="V181" s="1164"/>
      <c r="W181" s="1164"/>
      <c r="X181" s="1164"/>
      <c r="Y181" s="1164"/>
    </row>
    <row r="182" spans="1:25" s="1178" customFormat="1" x14ac:dyDescent="0.3">
      <c r="A182" s="1164"/>
      <c r="B182" s="1173"/>
      <c r="C182" s="1164"/>
      <c r="D182" s="1164"/>
      <c r="E182" s="1164"/>
      <c r="F182" s="1164"/>
      <c r="G182" s="1164"/>
      <c r="H182" s="1164"/>
      <c r="I182" s="1164"/>
      <c r="J182" s="1164"/>
      <c r="K182" s="1164"/>
      <c r="L182" s="1164"/>
      <c r="M182" s="1164"/>
      <c r="N182" s="1164"/>
      <c r="O182" s="1164"/>
      <c r="P182" s="1164"/>
      <c r="Q182" s="1164"/>
      <c r="R182" s="1164"/>
      <c r="S182" s="1164"/>
      <c r="T182" s="1164"/>
      <c r="U182" s="1164"/>
      <c r="V182" s="1164"/>
      <c r="W182" s="1164"/>
      <c r="X182" s="1164"/>
      <c r="Y182" s="1164"/>
    </row>
    <row r="183" spans="1:25" s="1178" customFormat="1" x14ac:dyDescent="0.3">
      <c r="A183" s="1164"/>
      <c r="B183" s="1173"/>
      <c r="C183" s="1164"/>
      <c r="D183" s="1164"/>
      <c r="E183" s="1164"/>
      <c r="F183" s="1164"/>
      <c r="G183" s="1164"/>
      <c r="H183" s="1164"/>
      <c r="I183" s="1164"/>
      <c r="J183" s="1164"/>
      <c r="K183" s="1164"/>
      <c r="L183" s="1164"/>
      <c r="M183" s="1164"/>
      <c r="N183" s="1164"/>
      <c r="O183" s="1164"/>
      <c r="P183" s="1164"/>
      <c r="Q183" s="1164"/>
      <c r="R183" s="1164"/>
      <c r="S183" s="1164"/>
      <c r="T183" s="1164"/>
      <c r="U183" s="1164"/>
      <c r="V183" s="1164"/>
      <c r="W183" s="1164"/>
      <c r="X183" s="1164"/>
      <c r="Y183" s="1164"/>
    </row>
    <row r="184" spans="1:25" s="1178" customFormat="1" x14ac:dyDescent="0.3">
      <c r="A184" s="1164"/>
      <c r="B184" s="1173"/>
      <c r="C184" s="1164"/>
      <c r="D184" s="1164"/>
      <c r="E184" s="1164"/>
      <c r="F184" s="1164"/>
      <c r="G184" s="1164"/>
      <c r="H184" s="1164"/>
      <c r="I184" s="1164"/>
      <c r="J184" s="1164"/>
      <c r="K184" s="1164"/>
      <c r="L184" s="1164"/>
      <c r="M184" s="1164"/>
      <c r="N184" s="1164"/>
      <c r="O184" s="1164"/>
      <c r="P184" s="1164"/>
      <c r="Q184" s="1164"/>
      <c r="R184" s="1164"/>
      <c r="S184" s="1164"/>
      <c r="T184" s="1164"/>
      <c r="U184" s="1164"/>
      <c r="V184" s="1164"/>
      <c r="W184" s="1164"/>
      <c r="X184" s="1164"/>
      <c r="Y184" s="1164"/>
    </row>
    <row r="185" spans="1:25" s="1178" customFormat="1" x14ac:dyDescent="0.3">
      <c r="A185" s="1164"/>
      <c r="B185" s="1173"/>
      <c r="C185" s="1164"/>
      <c r="D185" s="1164"/>
      <c r="E185" s="1164"/>
      <c r="F185" s="1164"/>
      <c r="G185" s="1164"/>
      <c r="H185" s="1164"/>
      <c r="I185" s="1164"/>
      <c r="J185" s="1164"/>
      <c r="K185" s="1164"/>
      <c r="L185" s="1164"/>
      <c r="M185" s="1164"/>
      <c r="N185" s="1164"/>
      <c r="O185" s="1164"/>
      <c r="P185" s="1164"/>
      <c r="Q185" s="1164"/>
      <c r="R185" s="1164"/>
      <c r="S185" s="1164"/>
      <c r="T185" s="1164"/>
      <c r="U185" s="1164"/>
      <c r="V185" s="1164"/>
      <c r="W185" s="1164"/>
      <c r="X185" s="1164"/>
      <c r="Y185" s="1164"/>
    </row>
    <row r="186" spans="1:25" s="1178" customFormat="1" x14ac:dyDescent="0.3">
      <c r="A186" s="1164"/>
      <c r="B186" s="1173"/>
      <c r="C186" s="1164"/>
      <c r="D186" s="1164"/>
      <c r="E186" s="1164"/>
      <c r="F186" s="1164"/>
      <c r="G186" s="1164"/>
      <c r="H186" s="1164"/>
      <c r="I186" s="1164"/>
      <c r="J186" s="1164"/>
      <c r="K186" s="1164"/>
      <c r="L186" s="1164"/>
      <c r="M186" s="1164"/>
      <c r="N186" s="1164"/>
      <c r="O186" s="1164"/>
      <c r="P186" s="1164"/>
      <c r="Q186" s="1164"/>
      <c r="R186" s="1164"/>
      <c r="S186" s="1164"/>
      <c r="T186" s="1164"/>
      <c r="U186" s="1164"/>
      <c r="V186" s="1164"/>
      <c r="W186" s="1164"/>
      <c r="X186" s="1164"/>
      <c r="Y186" s="1164"/>
    </row>
    <row r="187" spans="1:25" s="1178" customFormat="1" x14ac:dyDescent="0.3">
      <c r="A187" s="1164"/>
      <c r="B187" s="1173"/>
      <c r="C187" s="1164"/>
      <c r="D187" s="1164"/>
      <c r="E187" s="1164"/>
      <c r="F187" s="1164"/>
      <c r="G187" s="1164"/>
      <c r="H187" s="1164"/>
      <c r="I187" s="1164"/>
      <c r="J187" s="1164"/>
      <c r="K187" s="1164"/>
      <c r="L187" s="1164"/>
      <c r="M187" s="1164"/>
      <c r="N187" s="1164"/>
      <c r="O187" s="1164"/>
      <c r="P187" s="1164"/>
      <c r="Q187" s="1164"/>
      <c r="R187" s="1164"/>
      <c r="S187" s="1164"/>
      <c r="T187" s="1164"/>
      <c r="U187" s="1164"/>
      <c r="V187" s="1164"/>
      <c r="W187" s="1164"/>
      <c r="X187" s="1164"/>
      <c r="Y187" s="1164"/>
    </row>
    <row r="188" spans="1:25" s="1178" customFormat="1" x14ac:dyDescent="0.3">
      <c r="A188" s="1164"/>
      <c r="B188" s="1173"/>
      <c r="C188" s="1164"/>
      <c r="D188" s="1164"/>
      <c r="E188" s="1164"/>
      <c r="F188" s="1164"/>
      <c r="G188" s="1164"/>
      <c r="H188" s="1164"/>
      <c r="I188" s="1164"/>
      <c r="J188" s="1164"/>
      <c r="K188" s="1164"/>
      <c r="L188" s="1164"/>
      <c r="M188" s="1164"/>
      <c r="N188" s="1164"/>
      <c r="O188" s="1164"/>
      <c r="P188" s="1164"/>
      <c r="Q188" s="1164"/>
      <c r="R188" s="1164"/>
      <c r="S188" s="1164"/>
      <c r="T188" s="1164"/>
      <c r="U188" s="1164"/>
      <c r="V188" s="1164"/>
      <c r="W188" s="1164"/>
      <c r="X188" s="1164"/>
      <c r="Y188" s="1164"/>
    </row>
    <row r="189" spans="1:25" s="1178" customFormat="1" x14ac:dyDescent="0.3">
      <c r="A189" s="1164"/>
      <c r="B189" s="1173"/>
      <c r="C189" s="1164"/>
      <c r="D189" s="1164"/>
      <c r="E189" s="1164"/>
      <c r="F189" s="1164"/>
      <c r="G189" s="1164"/>
      <c r="H189" s="1164"/>
      <c r="I189" s="1164"/>
      <c r="J189" s="1164"/>
      <c r="K189" s="1164"/>
      <c r="L189" s="1164"/>
      <c r="M189" s="1164"/>
      <c r="N189" s="1164"/>
      <c r="O189" s="1164"/>
      <c r="P189" s="1164"/>
      <c r="Q189" s="1164"/>
      <c r="R189" s="1164"/>
      <c r="S189" s="1164"/>
      <c r="T189" s="1164"/>
      <c r="U189" s="1164"/>
      <c r="V189" s="1164"/>
      <c r="W189" s="1164"/>
      <c r="X189" s="1164"/>
      <c r="Y189" s="1164"/>
    </row>
    <row r="190" spans="1:25" s="1178" customFormat="1" x14ac:dyDescent="0.3">
      <c r="A190" s="1164"/>
      <c r="B190" s="1173"/>
      <c r="C190" s="1164"/>
      <c r="D190" s="1164"/>
      <c r="E190" s="1164"/>
      <c r="F190" s="1164"/>
      <c r="G190" s="1164"/>
      <c r="H190" s="1164"/>
      <c r="I190" s="1164"/>
      <c r="J190" s="1164"/>
      <c r="K190" s="1164"/>
      <c r="L190" s="1164"/>
      <c r="M190" s="1164"/>
      <c r="N190" s="1164"/>
      <c r="O190" s="1164"/>
      <c r="P190" s="1164"/>
      <c r="Q190" s="1164"/>
      <c r="R190" s="1164"/>
      <c r="S190" s="1164"/>
      <c r="T190" s="1164"/>
      <c r="U190" s="1164"/>
      <c r="V190" s="1164"/>
      <c r="W190" s="1164"/>
      <c r="X190" s="1164"/>
      <c r="Y190" s="1164"/>
    </row>
    <row r="191" spans="1:25" s="1178" customFormat="1" x14ac:dyDescent="0.3">
      <c r="A191" s="1164"/>
      <c r="B191" s="1173"/>
      <c r="C191" s="1164"/>
      <c r="D191" s="1164"/>
      <c r="E191" s="1164"/>
      <c r="F191" s="1164"/>
      <c r="G191" s="1164"/>
      <c r="H191" s="1164"/>
      <c r="I191" s="1164"/>
      <c r="J191" s="1164"/>
      <c r="K191" s="1164"/>
      <c r="L191" s="1164"/>
      <c r="M191" s="1164"/>
      <c r="N191" s="1164"/>
      <c r="O191" s="1164"/>
      <c r="P191" s="1164"/>
      <c r="Q191" s="1164"/>
      <c r="R191" s="1164"/>
      <c r="S191" s="1164"/>
      <c r="T191" s="1164"/>
      <c r="U191" s="1164"/>
      <c r="V191" s="1164"/>
      <c r="W191" s="1164"/>
      <c r="X191" s="1164"/>
      <c r="Y191" s="1164"/>
    </row>
    <row r="192" spans="1:25" s="1178" customFormat="1" x14ac:dyDescent="0.3">
      <c r="A192" s="1164"/>
      <c r="B192" s="1173"/>
      <c r="C192" s="1164"/>
      <c r="D192" s="1164"/>
      <c r="E192" s="1164"/>
      <c r="F192" s="1164"/>
      <c r="G192" s="1164"/>
      <c r="H192" s="1164"/>
      <c r="I192" s="1164"/>
      <c r="J192" s="1164"/>
      <c r="K192" s="1164"/>
      <c r="L192" s="1164"/>
      <c r="M192" s="1164"/>
      <c r="N192" s="1164"/>
      <c r="O192" s="1164"/>
      <c r="P192" s="1164"/>
      <c r="Q192" s="1164"/>
      <c r="R192" s="1164"/>
      <c r="S192" s="1164"/>
      <c r="T192" s="1164"/>
      <c r="U192" s="1164"/>
      <c r="V192" s="1164"/>
      <c r="W192" s="1164"/>
      <c r="X192" s="1164"/>
      <c r="Y192" s="1164"/>
    </row>
    <row r="193" spans="1:25" s="1178" customFormat="1" x14ac:dyDescent="0.3">
      <c r="A193" s="1164"/>
      <c r="B193" s="1173"/>
      <c r="C193" s="1164"/>
      <c r="D193" s="1164"/>
      <c r="E193" s="1164"/>
      <c r="F193" s="1164"/>
      <c r="G193" s="1164"/>
      <c r="H193" s="1164"/>
      <c r="I193" s="1164"/>
      <c r="J193" s="1164"/>
      <c r="K193" s="1164"/>
      <c r="L193" s="1164"/>
      <c r="M193" s="1164"/>
      <c r="N193" s="1164"/>
      <c r="O193" s="1164"/>
      <c r="P193" s="1164"/>
      <c r="Q193" s="1164"/>
      <c r="R193" s="1164"/>
      <c r="S193" s="1164"/>
      <c r="T193" s="1164"/>
      <c r="U193" s="1164"/>
      <c r="V193" s="1164"/>
      <c r="W193" s="1164"/>
      <c r="X193" s="1164"/>
      <c r="Y193" s="1164"/>
    </row>
    <row r="194" spans="1:25" s="1178" customFormat="1" x14ac:dyDescent="0.3">
      <c r="A194" s="1164"/>
      <c r="B194" s="1173"/>
      <c r="C194" s="1164"/>
      <c r="D194" s="1164"/>
      <c r="E194" s="1164"/>
      <c r="F194" s="1164"/>
      <c r="G194" s="1164"/>
      <c r="H194" s="1164"/>
      <c r="I194" s="1164"/>
      <c r="J194" s="1164"/>
      <c r="K194" s="1164"/>
      <c r="L194" s="1164"/>
      <c r="M194" s="1164"/>
      <c r="N194" s="1164"/>
      <c r="O194" s="1164"/>
      <c r="P194" s="1164"/>
      <c r="Q194" s="1164"/>
      <c r="R194" s="1164"/>
      <c r="S194" s="1164"/>
      <c r="T194" s="1164"/>
      <c r="U194" s="1164"/>
      <c r="V194" s="1164"/>
      <c r="W194" s="1164"/>
      <c r="X194" s="1164"/>
      <c r="Y194" s="1164"/>
    </row>
    <row r="195" spans="1:25" s="1178" customFormat="1" x14ac:dyDescent="0.3">
      <c r="A195" s="1164"/>
      <c r="B195" s="1173"/>
      <c r="C195" s="1164"/>
      <c r="D195" s="1164"/>
      <c r="E195" s="1164"/>
      <c r="F195" s="1164"/>
      <c r="G195" s="1164"/>
      <c r="H195" s="1164"/>
      <c r="I195" s="1164"/>
      <c r="J195" s="1164"/>
      <c r="K195" s="1164"/>
      <c r="L195" s="1164"/>
      <c r="M195" s="1164"/>
      <c r="N195" s="1164"/>
      <c r="O195" s="1164"/>
      <c r="P195" s="1164"/>
      <c r="Q195" s="1164"/>
      <c r="R195" s="1164"/>
      <c r="S195" s="1164"/>
      <c r="T195" s="1164"/>
      <c r="U195" s="1164"/>
      <c r="V195" s="1164"/>
      <c r="W195" s="1164"/>
      <c r="X195" s="1164"/>
      <c r="Y195" s="1164"/>
    </row>
    <row r="196" spans="1:25" s="1178" customFormat="1" x14ac:dyDescent="0.3">
      <c r="A196" s="1164"/>
      <c r="B196" s="1173"/>
      <c r="C196" s="1164"/>
      <c r="D196" s="1164"/>
      <c r="E196" s="1164"/>
      <c r="F196" s="1164"/>
      <c r="G196" s="1164"/>
      <c r="H196" s="1164"/>
      <c r="I196" s="1164"/>
      <c r="J196" s="1164"/>
      <c r="K196" s="1164"/>
      <c r="L196" s="1164"/>
      <c r="M196" s="1164"/>
      <c r="N196" s="1164"/>
      <c r="O196" s="1164"/>
      <c r="P196" s="1164"/>
      <c r="Q196" s="1164"/>
      <c r="R196" s="1164"/>
      <c r="S196" s="1164"/>
      <c r="T196" s="1164"/>
      <c r="U196" s="1164"/>
      <c r="V196" s="1164"/>
      <c r="W196" s="1164"/>
      <c r="X196" s="1164"/>
      <c r="Y196" s="1164"/>
    </row>
    <row r="197" spans="1:25" s="1178" customFormat="1" x14ac:dyDescent="0.3">
      <c r="A197" s="1164"/>
      <c r="B197" s="1173"/>
      <c r="C197" s="1164"/>
      <c r="D197" s="1164"/>
      <c r="E197" s="1164"/>
      <c r="F197" s="1164"/>
      <c r="G197" s="1164"/>
      <c r="H197" s="1164"/>
      <c r="I197" s="1164"/>
      <c r="J197" s="1164"/>
      <c r="K197" s="1164"/>
      <c r="L197" s="1164"/>
      <c r="M197" s="1164"/>
      <c r="N197" s="1164"/>
      <c r="O197" s="1164"/>
      <c r="P197" s="1164"/>
      <c r="Q197" s="1164"/>
      <c r="R197" s="1164"/>
      <c r="S197" s="1164"/>
      <c r="T197" s="1164"/>
      <c r="U197" s="1164"/>
      <c r="V197" s="1164"/>
      <c r="W197" s="1164"/>
      <c r="X197" s="1164"/>
      <c r="Y197" s="1164"/>
    </row>
    <row r="198" spans="1:25" s="1178" customFormat="1" x14ac:dyDescent="0.3">
      <c r="A198" s="1164"/>
      <c r="B198" s="1173"/>
      <c r="C198" s="1164"/>
      <c r="D198" s="1164"/>
      <c r="E198" s="1164"/>
      <c r="F198" s="1164"/>
      <c r="G198" s="1164"/>
      <c r="H198" s="1164"/>
      <c r="I198" s="1164"/>
      <c r="J198" s="1164"/>
      <c r="K198" s="1164"/>
      <c r="L198" s="1164"/>
      <c r="M198" s="1164"/>
      <c r="N198" s="1164"/>
      <c r="O198" s="1164"/>
      <c r="P198" s="1164"/>
      <c r="Q198" s="1164"/>
      <c r="R198" s="1164"/>
      <c r="S198" s="1164"/>
      <c r="T198" s="1164"/>
      <c r="U198" s="1164"/>
      <c r="V198" s="1164"/>
      <c r="W198" s="1164"/>
      <c r="X198" s="1164"/>
      <c r="Y198" s="1164"/>
    </row>
    <row r="199" spans="1:25" s="1178" customFormat="1" x14ac:dyDescent="0.3">
      <c r="A199" s="1164"/>
      <c r="B199" s="1173"/>
      <c r="C199" s="1164"/>
      <c r="D199" s="1164"/>
      <c r="E199" s="1164"/>
      <c r="F199" s="1164"/>
      <c r="G199" s="1164"/>
      <c r="H199" s="1164"/>
      <c r="I199" s="1164"/>
      <c r="J199" s="1164"/>
      <c r="K199" s="1164"/>
      <c r="L199" s="1164"/>
      <c r="M199" s="1164"/>
      <c r="N199" s="1164"/>
      <c r="O199" s="1164"/>
      <c r="P199" s="1164"/>
      <c r="Q199" s="1164"/>
      <c r="R199" s="1164"/>
      <c r="S199" s="1164"/>
      <c r="T199" s="1164"/>
      <c r="U199" s="1164"/>
      <c r="V199" s="1164"/>
      <c r="W199" s="1164"/>
      <c r="X199" s="1164"/>
      <c r="Y199" s="1164"/>
    </row>
    <row r="200" spans="1:25" s="1178" customFormat="1" x14ac:dyDescent="0.3">
      <c r="A200" s="1164"/>
      <c r="B200" s="1173"/>
      <c r="C200" s="1164"/>
      <c r="D200" s="1164"/>
      <c r="E200" s="1164"/>
      <c r="F200" s="1164"/>
      <c r="G200" s="1164"/>
      <c r="H200" s="1164"/>
      <c r="I200" s="1164"/>
      <c r="J200" s="1164"/>
      <c r="K200" s="1164"/>
      <c r="L200" s="1164"/>
      <c r="M200" s="1164"/>
      <c r="N200" s="1164"/>
      <c r="O200" s="1164"/>
      <c r="P200" s="1164"/>
      <c r="Q200" s="1164"/>
      <c r="R200" s="1164"/>
      <c r="S200" s="1164"/>
      <c r="T200" s="1164"/>
      <c r="U200" s="1164"/>
      <c r="V200" s="1164"/>
      <c r="W200" s="1164"/>
      <c r="X200" s="1164"/>
      <c r="Y200" s="1164"/>
    </row>
    <row r="201" spans="1:25" s="1178" customFormat="1" x14ac:dyDescent="0.3">
      <c r="A201" s="1164"/>
      <c r="B201" s="1173"/>
      <c r="C201" s="1164"/>
      <c r="D201" s="1164"/>
      <c r="E201" s="1164"/>
      <c r="F201" s="1164"/>
      <c r="G201" s="1164"/>
      <c r="H201" s="1164"/>
      <c r="I201" s="1164"/>
      <c r="J201" s="1164"/>
      <c r="K201" s="1164"/>
      <c r="L201" s="1164"/>
      <c r="M201" s="1164"/>
      <c r="N201" s="1164"/>
      <c r="O201" s="1164"/>
      <c r="P201" s="1164"/>
      <c r="Q201" s="1164"/>
      <c r="R201" s="1164"/>
      <c r="S201" s="1164"/>
      <c r="T201" s="1164"/>
      <c r="U201" s="1164"/>
      <c r="V201" s="1164"/>
      <c r="W201" s="1164"/>
      <c r="X201" s="1164"/>
      <c r="Y201" s="1164"/>
    </row>
    <row r="202" spans="1:25" s="1178" customFormat="1" x14ac:dyDescent="0.3">
      <c r="A202" s="1164"/>
      <c r="B202" s="1173"/>
      <c r="C202" s="1164"/>
      <c r="D202" s="1164"/>
      <c r="E202" s="1164"/>
      <c r="F202" s="1164"/>
      <c r="G202" s="1164"/>
      <c r="H202" s="1164"/>
      <c r="I202" s="1164"/>
      <c r="J202" s="1164"/>
      <c r="K202" s="1164"/>
      <c r="L202" s="1164"/>
      <c r="M202" s="1164"/>
      <c r="N202" s="1164"/>
      <c r="O202" s="1164"/>
      <c r="P202" s="1164"/>
      <c r="Q202" s="1164"/>
      <c r="R202" s="1164"/>
      <c r="S202" s="1164"/>
      <c r="T202" s="1164"/>
      <c r="U202" s="1164"/>
      <c r="V202" s="1164"/>
      <c r="W202" s="1164"/>
      <c r="X202" s="1164"/>
      <c r="Y202" s="1164"/>
    </row>
    <row r="203" spans="1:25" s="1178" customFormat="1" x14ac:dyDescent="0.3">
      <c r="A203" s="1164"/>
      <c r="B203" s="1173"/>
      <c r="C203" s="1164"/>
      <c r="D203" s="1164"/>
      <c r="E203" s="1164"/>
      <c r="F203" s="1164"/>
      <c r="G203" s="1164"/>
      <c r="H203" s="1164"/>
      <c r="I203" s="1164"/>
      <c r="J203" s="1164"/>
      <c r="K203" s="1164"/>
      <c r="L203" s="1164"/>
      <c r="M203" s="1164"/>
      <c r="N203" s="1164"/>
      <c r="O203" s="1164"/>
      <c r="P203" s="1164"/>
      <c r="Q203" s="1164"/>
      <c r="R203" s="1164"/>
      <c r="S203" s="1164"/>
      <c r="T203" s="1164"/>
      <c r="U203" s="1164"/>
      <c r="V203" s="1164"/>
      <c r="W203" s="1164"/>
      <c r="X203" s="1164"/>
      <c r="Y203" s="1164"/>
    </row>
    <row r="204" spans="1:25" s="1178" customFormat="1" x14ac:dyDescent="0.3">
      <c r="A204" s="1164"/>
      <c r="B204" s="1173"/>
      <c r="C204" s="1164"/>
      <c r="D204" s="1164"/>
      <c r="E204" s="1164"/>
      <c r="F204" s="1164"/>
      <c r="G204" s="1164"/>
      <c r="H204" s="1164"/>
      <c r="I204" s="1164"/>
      <c r="J204" s="1164"/>
      <c r="K204" s="1164"/>
      <c r="L204" s="1164"/>
      <c r="M204" s="1164"/>
      <c r="N204" s="1164"/>
      <c r="O204" s="1164"/>
      <c r="P204" s="1164"/>
      <c r="Q204" s="1164"/>
      <c r="R204" s="1164"/>
      <c r="S204" s="1164"/>
      <c r="T204" s="1164"/>
      <c r="U204" s="1164"/>
      <c r="V204" s="1164"/>
      <c r="W204" s="1164"/>
      <c r="X204" s="1164"/>
      <c r="Y204" s="1164"/>
    </row>
    <row r="205" spans="1:25" s="1178" customFormat="1" x14ac:dyDescent="0.3">
      <c r="A205" s="1164"/>
      <c r="B205" s="1173"/>
      <c r="C205" s="1164"/>
      <c r="D205" s="1164"/>
      <c r="E205" s="1164"/>
      <c r="F205" s="1164"/>
      <c r="G205" s="1164"/>
      <c r="H205" s="1164"/>
      <c r="I205" s="1164"/>
      <c r="J205" s="1164"/>
      <c r="K205" s="1164"/>
      <c r="L205" s="1164"/>
      <c r="M205" s="1164"/>
      <c r="N205" s="1164"/>
      <c r="O205" s="1164"/>
      <c r="P205" s="1164"/>
      <c r="Q205" s="1164"/>
      <c r="R205" s="1164"/>
      <c r="S205" s="1164"/>
      <c r="T205" s="1164"/>
      <c r="U205" s="1164"/>
      <c r="V205" s="1164"/>
      <c r="W205" s="1164"/>
      <c r="X205" s="1164"/>
      <c r="Y205" s="1164"/>
    </row>
    <row r="206" spans="1:25" s="1178" customFormat="1" x14ac:dyDescent="0.3">
      <c r="A206" s="1164"/>
      <c r="B206" s="1173"/>
      <c r="C206" s="1164"/>
      <c r="D206" s="1164"/>
      <c r="E206" s="1164"/>
      <c r="F206" s="1164"/>
      <c r="G206" s="1164"/>
      <c r="H206" s="1164"/>
      <c r="I206" s="1164"/>
      <c r="J206" s="1164"/>
      <c r="K206" s="1164"/>
      <c r="L206" s="1164"/>
      <c r="M206" s="1164"/>
      <c r="N206" s="1164"/>
      <c r="O206" s="1164"/>
      <c r="P206" s="1164"/>
      <c r="Q206" s="1164"/>
      <c r="R206" s="1164"/>
      <c r="S206" s="1164"/>
      <c r="T206" s="1164"/>
      <c r="U206" s="1164"/>
      <c r="V206" s="1164"/>
      <c r="W206" s="1164"/>
      <c r="X206" s="1164"/>
      <c r="Y206" s="1164"/>
    </row>
    <row r="207" spans="1:25" s="1178" customFormat="1" x14ac:dyDescent="0.3">
      <c r="A207" s="1164"/>
      <c r="B207" s="1173"/>
      <c r="C207" s="1164"/>
      <c r="D207" s="1164"/>
      <c r="E207" s="1164"/>
      <c r="F207" s="1164"/>
      <c r="G207" s="1164"/>
      <c r="H207" s="1164"/>
      <c r="I207" s="1164"/>
      <c r="J207" s="1164"/>
      <c r="K207" s="1164"/>
      <c r="L207" s="1164"/>
      <c r="M207" s="1164"/>
      <c r="N207" s="1164"/>
      <c r="O207" s="1164"/>
      <c r="P207" s="1164"/>
      <c r="Q207" s="1164"/>
      <c r="R207" s="1164"/>
      <c r="S207" s="1164"/>
      <c r="T207" s="1164"/>
      <c r="U207" s="1164"/>
      <c r="V207" s="1164"/>
      <c r="W207" s="1164"/>
      <c r="X207" s="1164"/>
      <c r="Y207" s="1164"/>
    </row>
    <row r="208" spans="1:25" s="1178" customFormat="1" x14ac:dyDescent="0.3">
      <c r="A208" s="1164"/>
      <c r="B208" s="1173"/>
      <c r="C208" s="1164"/>
      <c r="D208" s="1164"/>
      <c r="E208" s="1164"/>
      <c r="F208" s="1164"/>
      <c r="G208" s="1164"/>
      <c r="H208" s="1164"/>
      <c r="I208" s="1164"/>
      <c r="J208" s="1164"/>
      <c r="K208" s="1164"/>
      <c r="L208" s="1164"/>
      <c r="M208" s="1164"/>
      <c r="N208" s="1164"/>
      <c r="O208" s="1164"/>
      <c r="P208" s="1164"/>
      <c r="Q208" s="1164"/>
      <c r="R208" s="1164"/>
      <c r="S208" s="1164"/>
      <c r="T208" s="1164"/>
      <c r="U208" s="1164"/>
      <c r="V208" s="1164"/>
      <c r="W208" s="1164"/>
      <c r="X208" s="1164"/>
      <c r="Y208" s="1164"/>
    </row>
    <row r="209" spans="1:25" s="1178" customFormat="1" x14ac:dyDescent="0.3">
      <c r="A209" s="1164"/>
      <c r="B209" s="1173"/>
      <c r="C209" s="1164"/>
      <c r="D209" s="1164"/>
      <c r="E209" s="1164"/>
      <c r="F209" s="1164"/>
      <c r="G209" s="1164"/>
      <c r="H209" s="1164"/>
      <c r="I209" s="1164"/>
      <c r="J209" s="1164"/>
      <c r="K209" s="1164"/>
      <c r="L209" s="1164"/>
      <c r="M209" s="1164"/>
      <c r="N209" s="1164"/>
      <c r="O209" s="1164"/>
      <c r="P209" s="1164"/>
      <c r="Q209" s="1164"/>
      <c r="R209" s="1164"/>
      <c r="S209" s="1164"/>
      <c r="T209" s="1164"/>
      <c r="U209" s="1164"/>
      <c r="V209" s="1164"/>
      <c r="W209" s="1164"/>
      <c r="X209" s="1164"/>
      <c r="Y209" s="1164"/>
    </row>
    <row r="210" spans="1:25" s="1178" customFormat="1" x14ac:dyDescent="0.3">
      <c r="A210" s="1164"/>
      <c r="B210" s="1173"/>
      <c r="C210" s="1164"/>
      <c r="D210" s="1164"/>
      <c r="E210" s="1164"/>
      <c r="F210" s="1164"/>
      <c r="G210" s="1164"/>
      <c r="H210" s="1164"/>
      <c r="I210" s="1164"/>
      <c r="J210" s="1164"/>
      <c r="K210" s="1164"/>
      <c r="L210" s="1164"/>
      <c r="M210" s="1164"/>
      <c r="N210" s="1164"/>
      <c r="O210" s="1164"/>
      <c r="P210" s="1164"/>
      <c r="Q210" s="1164"/>
      <c r="R210" s="1164"/>
      <c r="S210" s="1164"/>
      <c r="T210" s="1164"/>
      <c r="U210" s="1164"/>
      <c r="V210" s="1164"/>
      <c r="W210" s="1164"/>
      <c r="X210" s="1164"/>
      <c r="Y210" s="1164"/>
    </row>
    <row r="211" spans="1:25" s="1178" customFormat="1" x14ac:dyDescent="0.3">
      <c r="A211" s="1164"/>
      <c r="B211" s="1173"/>
      <c r="C211" s="1164"/>
      <c r="D211" s="1164"/>
      <c r="E211" s="1164"/>
      <c r="F211" s="1164"/>
      <c r="G211" s="1164"/>
      <c r="H211" s="1164"/>
      <c r="I211" s="1164"/>
      <c r="J211" s="1164"/>
      <c r="K211" s="1164"/>
      <c r="L211" s="1164"/>
      <c r="M211" s="1164"/>
      <c r="N211" s="1164"/>
      <c r="O211" s="1164"/>
      <c r="P211" s="1164"/>
      <c r="Q211" s="1164"/>
      <c r="R211" s="1164"/>
      <c r="S211" s="1164"/>
      <c r="T211" s="1164"/>
      <c r="U211" s="1164"/>
      <c r="V211" s="1164"/>
      <c r="W211" s="1164"/>
      <c r="X211" s="1164"/>
      <c r="Y211" s="1164"/>
    </row>
    <row r="212" spans="1:25" s="1178" customFormat="1" x14ac:dyDescent="0.3">
      <c r="A212" s="1164"/>
      <c r="B212" s="1173"/>
      <c r="C212" s="1164"/>
      <c r="D212" s="1164"/>
      <c r="E212" s="1164"/>
      <c r="F212" s="1164"/>
      <c r="G212" s="1164"/>
      <c r="H212" s="1164"/>
      <c r="I212" s="1164"/>
      <c r="J212" s="1164"/>
      <c r="K212" s="1164"/>
      <c r="L212" s="1164"/>
      <c r="M212" s="1164"/>
      <c r="N212" s="1164"/>
      <c r="O212" s="1164"/>
      <c r="P212" s="1164"/>
      <c r="Q212" s="1164"/>
      <c r="R212" s="1164"/>
      <c r="S212" s="1164"/>
      <c r="T212" s="1164"/>
      <c r="U212" s="1164"/>
      <c r="V212" s="1164"/>
      <c r="W212" s="1164"/>
      <c r="X212" s="1164"/>
      <c r="Y212" s="1164"/>
    </row>
    <row r="213" spans="1:25" s="1178" customFormat="1" x14ac:dyDescent="0.3">
      <c r="A213" s="1164"/>
      <c r="B213" s="1173"/>
      <c r="C213" s="1164"/>
      <c r="D213" s="1164"/>
      <c r="E213" s="1164"/>
      <c r="F213" s="1164"/>
      <c r="G213" s="1164"/>
      <c r="H213" s="1164"/>
      <c r="I213" s="1164"/>
      <c r="J213" s="1164"/>
      <c r="K213" s="1164"/>
      <c r="L213" s="1164"/>
      <c r="M213" s="1164"/>
      <c r="N213" s="1164"/>
      <c r="O213" s="1164"/>
      <c r="P213" s="1164"/>
      <c r="Q213" s="1164"/>
      <c r="R213" s="1164"/>
      <c r="S213" s="1164"/>
      <c r="T213" s="1164"/>
      <c r="U213" s="1164"/>
      <c r="V213" s="1164"/>
      <c r="W213" s="1164"/>
      <c r="X213" s="1164"/>
      <c r="Y213" s="1164"/>
    </row>
    <row r="214" spans="1:25" s="1178" customFormat="1" x14ac:dyDescent="0.3">
      <c r="A214" s="1164"/>
      <c r="B214" s="1173"/>
      <c r="C214" s="1164"/>
      <c r="D214" s="1164"/>
      <c r="E214" s="1164"/>
      <c r="F214" s="1164"/>
      <c r="G214" s="1164"/>
      <c r="H214" s="1164"/>
      <c r="I214" s="1164"/>
      <c r="J214" s="1164"/>
      <c r="K214" s="1164"/>
      <c r="L214" s="1164"/>
      <c r="M214" s="1164"/>
      <c r="N214" s="1164"/>
      <c r="O214" s="1164"/>
      <c r="P214" s="1164"/>
      <c r="Q214" s="1164"/>
      <c r="R214" s="1164"/>
      <c r="S214" s="1164"/>
      <c r="T214" s="1164"/>
      <c r="U214" s="1164"/>
      <c r="V214" s="1164"/>
      <c r="W214" s="1164"/>
      <c r="X214" s="1164"/>
      <c r="Y214" s="1164"/>
    </row>
    <row r="215" spans="1:25" s="1178" customFormat="1" x14ac:dyDescent="0.3">
      <c r="A215" s="1164"/>
      <c r="B215" s="1173"/>
      <c r="C215" s="1164"/>
      <c r="D215" s="1164"/>
      <c r="E215" s="1164"/>
      <c r="F215" s="1164"/>
      <c r="G215" s="1164"/>
      <c r="H215" s="1164"/>
      <c r="I215" s="1164"/>
      <c r="J215" s="1164"/>
      <c r="K215" s="1164"/>
      <c r="L215" s="1164"/>
      <c r="M215" s="1164"/>
      <c r="N215" s="1164"/>
      <c r="O215" s="1164"/>
      <c r="P215" s="1164"/>
      <c r="Q215" s="1164"/>
      <c r="R215" s="1164"/>
      <c r="S215" s="1164"/>
      <c r="T215" s="1164"/>
      <c r="U215" s="1164"/>
      <c r="V215" s="1164"/>
      <c r="W215" s="1164"/>
      <c r="X215" s="1164"/>
      <c r="Y215" s="1164"/>
    </row>
    <row r="216" spans="1:25" s="1178" customFormat="1" x14ac:dyDescent="0.3">
      <c r="A216" s="1164"/>
      <c r="B216" s="1173"/>
      <c r="C216" s="1164"/>
      <c r="D216" s="1164"/>
      <c r="E216" s="1164"/>
      <c r="F216" s="1164"/>
      <c r="G216" s="1164"/>
      <c r="H216" s="1164"/>
      <c r="I216" s="1164"/>
      <c r="J216" s="1164"/>
      <c r="K216" s="1164"/>
      <c r="L216" s="1164"/>
      <c r="M216" s="1164"/>
      <c r="N216" s="1164"/>
      <c r="O216" s="1164"/>
      <c r="P216" s="1164"/>
      <c r="Q216" s="1164"/>
      <c r="R216" s="1164"/>
      <c r="S216" s="1164"/>
      <c r="T216" s="1164"/>
      <c r="U216" s="1164"/>
      <c r="V216" s="1164"/>
      <c r="W216" s="1164"/>
      <c r="X216" s="1164"/>
      <c r="Y216" s="1164"/>
    </row>
    <row r="217" spans="1:25" s="1178" customFormat="1" x14ac:dyDescent="0.3">
      <c r="A217" s="1164"/>
      <c r="B217" s="1173"/>
      <c r="C217" s="1164"/>
      <c r="D217" s="1164"/>
      <c r="E217" s="1164"/>
      <c r="F217" s="1164"/>
      <c r="G217" s="1164"/>
      <c r="H217" s="1164"/>
      <c r="I217" s="1164"/>
      <c r="J217" s="1164"/>
      <c r="K217" s="1164"/>
      <c r="L217" s="1164"/>
      <c r="M217" s="1164"/>
      <c r="N217" s="1164"/>
      <c r="O217" s="1164"/>
      <c r="P217" s="1164"/>
      <c r="Q217" s="1164"/>
      <c r="R217" s="1164"/>
      <c r="S217" s="1164"/>
      <c r="T217" s="1164"/>
      <c r="U217" s="1164"/>
      <c r="V217" s="1164"/>
      <c r="W217" s="1164"/>
      <c r="X217" s="1164"/>
      <c r="Y217" s="1164"/>
    </row>
    <row r="218" spans="1:25" s="1178" customFormat="1" x14ac:dyDescent="0.3">
      <c r="A218" s="1164"/>
      <c r="B218" s="1173"/>
      <c r="C218" s="1164"/>
      <c r="D218" s="1164"/>
      <c r="E218" s="1164"/>
      <c r="F218" s="1164"/>
      <c r="G218" s="1164"/>
      <c r="H218" s="1164"/>
      <c r="I218" s="1164"/>
      <c r="J218" s="1164"/>
      <c r="K218" s="1164"/>
      <c r="L218" s="1164"/>
      <c r="M218" s="1164"/>
      <c r="N218" s="1164"/>
      <c r="O218" s="1164"/>
      <c r="P218" s="1164"/>
      <c r="Q218" s="1164"/>
      <c r="R218" s="1164"/>
      <c r="S218" s="1164"/>
      <c r="T218" s="1164"/>
      <c r="U218" s="1164"/>
      <c r="V218" s="1164"/>
      <c r="W218" s="1164"/>
      <c r="X218" s="1164"/>
      <c r="Y218" s="1164"/>
    </row>
    <row r="219" spans="1:25" s="1178" customFormat="1" x14ac:dyDescent="0.3">
      <c r="A219" s="1164"/>
      <c r="B219" s="1173"/>
      <c r="C219" s="1164"/>
      <c r="D219" s="1164"/>
      <c r="E219" s="1164"/>
      <c r="F219" s="1164"/>
      <c r="G219" s="1164"/>
      <c r="H219" s="1164"/>
      <c r="I219" s="1164"/>
      <c r="J219" s="1164"/>
      <c r="K219" s="1164"/>
      <c r="L219" s="1164"/>
      <c r="M219" s="1164"/>
      <c r="N219" s="1164"/>
      <c r="O219" s="1164"/>
      <c r="P219" s="1164"/>
      <c r="Q219" s="1164"/>
      <c r="R219" s="1164"/>
      <c r="S219" s="1164"/>
      <c r="T219" s="1164"/>
      <c r="U219" s="1164"/>
      <c r="V219" s="1164"/>
      <c r="W219" s="1164"/>
      <c r="X219" s="1164"/>
      <c r="Y219" s="1164"/>
    </row>
    <row r="220" spans="1:25" s="1178" customFormat="1" x14ac:dyDescent="0.3">
      <c r="A220" s="1164"/>
      <c r="B220" s="1173"/>
      <c r="C220" s="1164"/>
      <c r="D220" s="1164"/>
      <c r="E220" s="1164"/>
      <c r="F220" s="1164"/>
      <c r="G220" s="1164"/>
      <c r="H220" s="1164"/>
      <c r="I220" s="1164"/>
      <c r="J220" s="1164"/>
      <c r="K220" s="1164"/>
      <c r="L220" s="1164"/>
      <c r="M220" s="1164"/>
      <c r="N220" s="1164"/>
      <c r="O220" s="1164"/>
      <c r="P220" s="1164"/>
      <c r="Q220" s="1164"/>
      <c r="R220" s="1164"/>
      <c r="S220" s="1164"/>
      <c r="T220" s="1164"/>
      <c r="U220" s="1164"/>
      <c r="V220" s="1164"/>
      <c r="W220" s="1164"/>
      <c r="X220" s="1164"/>
      <c r="Y220" s="1164"/>
    </row>
    <row r="221" spans="1:25" s="1178" customFormat="1" x14ac:dyDescent="0.3">
      <c r="A221" s="1164"/>
      <c r="B221" s="1173"/>
      <c r="C221" s="1164"/>
      <c r="D221" s="1164"/>
      <c r="E221" s="1164"/>
      <c r="F221" s="1164"/>
      <c r="G221" s="1164"/>
      <c r="H221" s="1164"/>
      <c r="I221" s="1164"/>
      <c r="J221" s="1164"/>
      <c r="K221" s="1164"/>
      <c r="L221" s="1164"/>
      <c r="M221" s="1164"/>
      <c r="N221" s="1164"/>
      <c r="O221" s="1164"/>
      <c r="P221" s="1164"/>
      <c r="Q221" s="1164"/>
      <c r="R221" s="1164"/>
      <c r="S221" s="1164"/>
      <c r="T221" s="1164"/>
      <c r="U221" s="1164"/>
      <c r="V221" s="1164"/>
      <c r="W221" s="1164"/>
      <c r="X221" s="1164"/>
      <c r="Y221" s="1164"/>
    </row>
    <row r="222" spans="1:25" s="1178" customFormat="1" x14ac:dyDescent="0.3">
      <c r="A222" s="1164"/>
      <c r="B222" s="1173"/>
      <c r="C222" s="1164"/>
      <c r="D222" s="1164"/>
      <c r="E222" s="1164"/>
      <c r="F222" s="1164"/>
      <c r="G222" s="1164"/>
      <c r="H222" s="1164"/>
      <c r="I222" s="1164"/>
      <c r="J222" s="1164"/>
      <c r="K222" s="1164"/>
      <c r="L222" s="1164"/>
      <c r="M222" s="1164"/>
      <c r="N222" s="1164"/>
      <c r="O222" s="1164"/>
      <c r="P222" s="1164"/>
      <c r="Q222" s="1164"/>
      <c r="R222" s="1164"/>
      <c r="S222" s="1164"/>
      <c r="T222" s="1164"/>
      <c r="U222" s="1164"/>
      <c r="V222" s="1164"/>
      <c r="W222" s="1164"/>
      <c r="X222" s="1164"/>
      <c r="Y222" s="1164"/>
    </row>
    <row r="223" spans="1:25" s="1178" customFormat="1" x14ac:dyDescent="0.3">
      <c r="A223" s="1164"/>
      <c r="B223" s="1173"/>
      <c r="C223" s="1164"/>
      <c r="D223" s="1164"/>
      <c r="E223" s="1164"/>
      <c r="F223" s="1164"/>
      <c r="G223" s="1164"/>
      <c r="H223" s="1164"/>
      <c r="I223" s="1164"/>
      <c r="J223" s="1164"/>
      <c r="K223" s="1164"/>
      <c r="L223" s="1164"/>
      <c r="M223" s="1164"/>
      <c r="N223" s="1164"/>
      <c r="O223" s="1164"/>
      <c r="P223" s="1164"/>
      <c r="Q223" s="1164"/>
      <c r="R223" s="1164"/>
      <c r="S223" s="1164"/>
      <c r="T223" s="1164"/>
      <c r="U223" s="1164"/>
      <c r="V223" s="1164"/>
      <c r="W223" s="1164"/>
      <c r="X223" s="1164"/>
      <c r="Y223" s="1164"/>
    </row>
    <row r="224" spans="1:25" s="1178" customFormat="1" x14ac:dyDescent="0.3">
      <c r="A224" s="1164"/>
      <c r="B224" s="1173"/>
      <c r="C224" s="1164"/>
      <c r="D224" s="1164"/>
      <c r="E224" s="1164"/>
      <c r="F224" s="1164"/>
      <c r="G224" s="1164"/>
      <c r="H224" s="1164"/>
      <c r="I224" s="1164"/>
      <c r="J224" s="1164"/>
      <c r="K224" s="1164"/>
      <c r="L224" s="1164"/>
      <c r="M224" s="1164"/>
      <c r="N224" s="1164"/>
      <c r="O224" s="1164"/>
      <c r="P224" s="1164"/>
      <c r="Q224" s="1164"/>
      <c r="R224" s="1164"/>
      <c r="S224" s="1164"/>
      <c r="T224" s="1164"/>
      <c r="U224" s="1164"/>
      <c r="V224" s="1164"/>
      <c r="W224" s="1164"/>
      <c r="X224" s="1164"/>
      <c r="Y224" s="1164"/>
    </row>
    <row r="225" spans="1:25" s="1178" customFormat="1" x14ac:dyDescent="0.3">
      <c r="A225" s="1164"/>
      <c r="B225" s="1173"/>
      <c r="C225" s="1164"/>
      <c r="D225" s="1164"/>
      <c r="E225" s="1164"/>
      <c r="F225" s="1164"/>
      <c r="G225" s="1164"/>
      <c r="H225" s="1164"/>
      <c r="I225" s="1164"/>
      <c r="J225" s="1164"/>
      <c r="K225" s="1164"/>
      <c r="L225" s="1164"/>
      <c r="M225" s="1164"/>
      <c r="N225" s="1164"/>
      <c r="O225" s="1164"/>
      <c r="P225" s="1164"/>
      <c r="Q225" s="1164"/>
      <c r="R225" s="1164"/>
      <c r="S225" s="1164"/>
      <c r="T225" s="1164"/>
      <c r="U225" s="1164"/>
      <c r="V225" s="1164"/>
      <c r="W225" s="1164"/>
      <c r="X225" s="1164"/>
      <c r="Y225" s="1164"/>
    </row>
    <row r="226" spans="1:25" s="1178" customFormat="1" x14ac:dyDescent="0.3">
      <c r="A226" s="1164"/>
      <c r="B226" s="1173"/>
      <c r="C226" s="1164"/>
      <c r="D226" s="1164"/>
      <c r="E226" s="1164"/>
      <c r="F226" s="1164"/>
      <c r="G226" s="1164"/>
      <c r="H226" s="1164"/>
      <c r="I226" s="1164"/>
      <c r="J226" s="1164"/>
      <c r="K226" s="1164"/>
      <c r="L226" s="1164"/>
      <c r="M226" s="1164"/>
      <c r="N226" s="1164"/>
      <c r="O226" s="1164"/>
      <c r="P226" s="1164"/>
      <c r="Q226" s="1164"/>
      <c r="R226" s="1164"/>
      <c r="S226" s="1164"/>
      <c r="T226" s="1164"/>
      <c r="U226" s="1164"/>
      <c r="V226" s="1164"/>
      <c r="W226" s="1164"/>
      <c r="X226" s="1164"/>
      <c r="Y226" s="1164"/>
    </row>
    <row r="227" spans="1:25" s="1178" customFormat="1" x14ac:dyDescent="0.3">
      <c r="A227" s="1164"/>
      <c r="B227" s="1173"/>
      <c r="C227" s="1164"/>
      <c r="D227" s="1164"/>
      <c r="E227" s="1164"/>
      <c r="F227" s="1164"/>
      <c r="G227" s="1164"/>
      <c r="H227" s="1164"/>
      <c r="I227" s="1164"/>
      <c r="J227" s="1164"/>
      <c r="K227" s="1164"/>
      <c r="L227" s="1164"/>
      <c r="M227" s="1164"/>
      <c r="N227" s="1164"/>
      <c r="O227" s="1164"/>
      <c r="P227" s="1164"/>
      <c r="Q227" s="1164"/>
      <c r="R227" s="1164"/>
      <c r="S227" s="1164"/>
      <c r="T227" s="1164"/>
      <c r="U227" s="1164"/>
      <c r="V227" s="1164"/>
      <c r="W227" s="1164"/>
      <c r="X227" s="1164"/>
      <c r="Y227" s="1164"/>
    </row>
    <row r="228" spans="1:25" s="1178" customFormat="1" x14ac:dyDescent="0.3">
      <c r="A228" s="1164"/>
      <c r="B228" s="1173"/>
      <c r="C228" s="1164"/>
      <c r="D228" s="1164"/>
      <c r="E228" s="1164"/>
      <c r="F228" s="1164"/>
      <c r="G228" s="1164"/>
      <c r="H228" s="1164"/>
      <c r="I228" s="1164"/>
      <c r="J228" s="1164"/>
      <c r="K228" s="1164"/>
      <c r="L228" s="1164"/>
      <c r="M228" s="1164"/>
      <c r="N228" s="1164"/>
      <c r="O228" s="1164"/>
      <c r="P228" s="1164"/>
      <c r="Q228" s="1164"/>
      <c r="R228" s="1164"/>
      <c r="S228" s="1164"/>
      <c r="T228" s="1164"/>
      <c r="U228" s="1164"/>
      <c r="V228" s="1164"/>
      <c r="W228" s="1164"/>
      <c r="X228" s="1164"/>
      <c r="Y228" s="1164"/>
    </row>
    <row r="229" spans="1:25" s="1178" customFormat="1" x14ac:dyDescent="0.3">
      <c r="A229" s="1164"/>
      <c r="B229" s="1173"/>
      <c r="C229" s="1164"/>
      <c r="D229" s="1164"/>
      <c r="E229" s="1164"/>
      <c r="F229" s="1164"/>
      <c r="G229" s="1164"/>
      <c r="H229" s="1164"/>
      <c r="I229" s="1164"/>
      <c r="J229" s="1164"/>
      <c r="K229" s="1164"/>
      <c r="L229" s="1164"/>
      <c r="M229" s="1164"/>
      <c r="N229" s="1164"/>
      <c r="O229" s="1164"/>
      <c r="P229" s="1164"/>
      <c r="Q229" s="1164"/>
      <c r="R229" s="1164"/>
      <c r="S229" s="1164"/>
      <c r="T229" s="1164"/>
      <c r="U229" s="1164"/>
      <c r="V229" s="1164"/>
      <c r="W229" s="1164"/>
      <c r="X229" s="1164"/>
      <c r="Y229" s="1164"/>
    </row>
    <row r="230" spans="1:25" s="1178" customFormat="1" x14ac:dyDescent="0.3">
      <c r="A230" s="1164"/>
      <c r="B230" s="1173"/>
      <c r="C230" s="1164"/>
      <c r="D230" s="1164"/>
      <c r="E230" s="1164"/>
      <c r="F230" s="1164"/>
      <c r="G230" s="1164"/>
      <c r="H230" s="1164"/>
      <c r="I230" s="1164"/>
      <c r="J230" s="1164"/>
      <c r="K230" s="1164"/>
      <c r="L230" s="1164"/>
      <c r="M230" s="1164"/>
      <c r="N230" s="1164"/>
      <c r="O230" s="1164"/>
      <c r="P230" s="1164"/>
      <c r="Q230" s="1164"/>
      <c r="R230" s="1164"/>
      <c r="S230" s="1164"/>
      <c r="T230" s="1164"/>
      <c r="U230" s="1164"/>
      <c r="V230" s="1164"/>
      <c r="W230" s="1164"/>
      <c r="X230" s="1164"/>
      <c r="Y230" s="1164"/>
    </row>
    <row r="231" spans="1:25" s="1178" customFormat="1" x14ac:dyDescent="0.3">
      <c r="A231" s="1164"/>
      <c r="B231" s="1173"/>
      <c r="C231" s="1164"/>
      <c r="D231" s="1164"/>
      <c r="E231" s="1164"/>
      <c r="F231" s="1164"/>
      <c r="G231" s="1164"/>
      <c r="H231" s="1164"/>
      <c r="I231" s="1164"/>
      <c r="J231" s="1164"/>
      <c r="K231" s="1164"/>
      <c r="L231" s="1164"/>
      <c r="M231" s="1164"/>
      <c r="N231" s="1164"/>
      <c r="O231" s="1164"/>
      <c r="P231" s="1164"/>
      <c r="Q231" s="1164"/>
      <c r="R231" s="1164"/>
      <c r="S231" s="1164"/>
      <c r="T231" s="1164"/>
      <c r="U231" s="1164"/>
      <c r="V231" s="1164"/>
      <c r="W231" s="1164"/>
      <c r="X231" s="1164"/>
      <c r="Y231" s="1164"/>
    </row>
    <row r="232" spans="1:25" s="1178" customFormat="1" x14ac:dyDescent="0.3">
      <c r="A232" s="1164"/>
      <c r="B232" s="1173"/>
      <c r="C232" s="1164"/>
      <c r="D232" s="1164"/>
      <c r="E232" s="1164"/>
      <c r="F232" s="1164"/>
      <c r="G232" s="1164"/>
      <c r="H232" s="1164"/>
      <c r="I232" s="1164"/>
      <c r="J232" s="1164"/>
      <c r="K232" s="1164"/>
      <c r="L232" s="1164"/>
      <c r="M232" s="1164"/>
      <c r="N232" s="1164"/>
      <c r="O232" s="1164"/>
      <c r="P232" s="1164"/>
      <c r="Q232" s="1164"/>
      <c r="R232" s="1164"/>
      <c r="S232" s="1164"/>
      <c r="T232" s="1164"/>
      <c r="U232" s="1164"/>
      <c r="V232" s="1164"/>
      <c r="W232" s="1164"/>
      <c r="X232" s="1164"/>
      <c r="Y232" s="1164"/>
    </row>
    <row r="233" spans="1:25" s="1178" customFormat="1" x14ac:dyDescent="0.3">
      <c r="A233" s="1164"/>
      <c r="B233" s="1173"/>
      <c r="C233" s="1164"/>
      <c r="D233" s="1164"/>
      <c r="E233" s="1164"/>
      <c r="F233" s="1164"/>
      <c r="G233" s="1164"/>
      <c r="H233" s="1164"/>
      <c r="I233" s="1164"/>
      <c r="J233" s="1164"/>
      <c r="K233" s="1164"/>
      <c r="L233" s="1164"/>
      <c r="M233" s="1164"/>
      <c r="N233" s="1164"/>
      <c r="O233" s="1164"/>
      <c r="P233" s="1164"/>
      <c r="Q233" s="1164"/>
      <c r="R233" s="1164"/>
      <c r="S233" s="1164"/>
      <c r="T233" s="1164"/>
      <c r="U233" s="1164"/>
      <c r="V233" s="1164"/>
      <c r="W233" s="1164"/>
      <c r="X233" s="1164"/>
      <c r="Y233" s="1164"/>
    </row>
    <row r="234" spans="1:25" s="1178" customFormat="1" x14ac:dyDescent="0.3">
      <c r="A234" s="1164"/>
      <c r="B234" s="1173"/>
      <c r="C234" s="1164"/>
      <c r="D234" s="1164"/>
      <c r="E234" s="1164"/>
      <c r="F234" s="1164"/>
      <c r="G234" s="1164"/>
      <c r="H234" s="1164"/>
      <c r="I234" s="1164"/>
      <c r="J234" s="1164"/>
      <c r="K234" s="1164"/>
      <c r="L234" s="1164"/>
      <c r="M234" s="1164"/>
      <c r="N234" s="1164"/>
      <c r="O234" s="1164"/>
      <c r="P234" s="1164"/>
      <c r="Q234" s="1164"/>
      <c r="R234" s="1164"/>
      <c r="S234" s="1164"/>
      <c r="T234" s="1164"/>
      <c r="U234" s="1164"/>
      <c r="V234" s="1164"/>
      <c r="W234" s="1164"/>
      <c r="X234" s="1164"/>
      <c r="Y234" s="1164"/>
    </row>
    <row r="235" spans="1:25" s="1178" customFormat="1" x14ac:dyDescent="0.3">
      <c r="A235" s="1164"/>
      <c r="B235" s="1173"/>
      <c r="C235" s="1164"/>
      <c r="D235" s="1164"/>
      <c r="E235" s="1164"/>
      <c r="F235" s="1164"/>
      <c r="G235" s="1164"/>
      <c r="H235" s="1164"/>
      <c r="I235" s="1164"/>
      <c r="J235" s="1164"/>
      <c r="K235" s="1164"/>
      <c r="L235" s="1164"/>
      <c r="M235" s="1164"/>
      <c r="N235" s="1164"/>
      <c r="O235" s="1164"/>
      <c r="P235" s="1164"/>
      <c r="Q235" s="1164"/>
      <c r="R235" s="1164"/>
      <c r="S235" s="1164"/>
      <c r="T235" s="1164"/>
      <c r="U235" s="1164"/>
      <c r="V235" s="1164"/>
      <c r="W235" s="1164"/>
      <c r="X235" s="1164"/>
      <c r="Y235" s="1164"/>
    </row>
    <row r="236" spans="1:25" s="1178" customFormat="1" x14ac:dyDescent="0.3">
      <c r="A236" s="1164"/>
      <c r="B236" s="1173"/>
      <c r="C236" s="1164"/>
      <c r="D236" s="1164"/>
      <c r="E236" s="1164"/>
      <c r="F236" s="1164"/>
      <c r="G236" s="1164"/>
      <c r="H236" s="1164"/>
      <c r="I236" s="1164"/>
      <c r="J236" s="1164"/>
      <c r="K236" s="1164"/>
      <c r="L236" s="1164"/>
      <c r="M236" s="1164"/>
      <c r="N236" s="1164"/>
      <c r="O236" s="1164"/>
      <c r="P236" s="1164"/>
      <c r="Q236" s="1164"/>
      <c r="R236" s="1164"/>
      <c r="S236" s="1164"/>
      <c r="T236" s="1164"/>
      <c r="U236" s="1164"/>
      <c r="V236" s="1164"/>
      <c r="W236" s="1164"/>
      <c r="X236" s="1164"/>
      <c r="Y236" s="1164"/>
    </row>
    <row r="237" spans="1:25" s="1178" customFormat="1" x14ac:dyDescent="0.3">
      <c r="A237" s="1164"/>
      <c r="B237" s="1173"/>
      <c r="C237" s="1164"/>
      <c r="D237" s="1164"/>
      <c r="E237" s="1164"/>
      <c r="F237" s="1164"/>
      <c r="G237" s="1164"/>
      <c r="H237" s="1164"/>
      <c r="I237" s="1164"/>
      <c r="J237" s="1164"/>
      <c r="K237" s="1164"/>
      <c r="L237" s="1164"/>
      <c r="M237" s="1164"/>
      <c r="N237" s="1164"/>
      <c r="O237" s="1164"/>
      <c r="P237" s="1164"/>
      <c r="Q237" s="1164"/>
      <c r="R237" s="1164"/>
      <c r="S237" s="1164"/>
      <c r="T237" s="1164"/>
      <c r="U237" s="1164"/>
      <c r="V237" s="1164"/>
      <c r="W237" s="1164"/>
      <c r="X237" s="1164"/>
      <c r="Y237" s="1164"/>
    </row>
    <row r="238" spans="1:25" s="1178" customFormat="1" x14ac:dyDescent="0.3">
      <c r="A238" s="1164"/>
      <c r="B238" s="1173"/>
      <c r="C238" s="1164"/>
      <c r="D238" s="1164"/>
      <c r="E238" s="1164"/>
      <c r="F238" s="1164"/>
      <c r="G238" s="1164"/>
      <c r="H238" s="1164"/>
      <c r="I238" s="1164"/>
      <c r="J238" s="1164"/>
      <c r="K238" s="1164"/>
      <c r="L238" s="1164"/>
      <c r="M238" s="1164"/>
      <c r="N238" s="1164"/>
      <c r="O238" s="1164"/>
      <c r="P238" s="1164"/>
      <c r="Q238" s="1164"/>
      <c r="R238" s="1164"/>
      <c r="S238" s="1164"/>
      <c r="T238" s="1164"/>
      <c r="U238" s="1164"/>
      <c r="V238" s="1164"/>
      <c r="W238" s="1164"/>
      <c r="X238" s="1164"/>
      <c r="Y238" s="1164"/>
    </row>
    <row r="239" spans="1:25" s="1178" customFormat="1" x14ac:dyDescent="0.3">
      <c r="A239" s="1164"/>
      <c r="B239" s="1173"/>
      <c r="C239" s="1164"/>
      <c r="D239" s="1164"/>
      <c r="E239" s="1164"/>
      <c r="F239" s="1164"/>
      <c r="G239" s="1164"/>
      <c r="H239" s="1164"/>
      <c r="I239" s="1164"/>
      <c r="J239" s="1164"/>
      <c r="K239" s="1164"/>
      <c r="L239" s="1164"/>
      <c r="M239" s="1164"/>
      <c r="N239" s="1164"/>
      <c r="O239" s="1164"/>
      <c r="P239" s="1164"/>
      <c r="Q239" s="1164"/>
      <c r="R239" s="1164"/>
      <c r="S239" s="1164"/>
      <c r="T239" s="1164"/>
      <c r="U239" s="1164"/>
      <c r="V239" s="1164"/>
      <c r="W239" s="1164"/>
      <c r="X239" s="1164"/>
      <c r="Y239" s="1164"/>
    </row>
    <row r="240" spans="1:25" s="1178" customFormat="1" x14ac:dyDescent="0.3">
      <c r="A240" s="1164"/>
      <c r="B240" s="1173"/>
      <c r="C240" s="1164"/>
      <c r="D240" s="1164"/>
      <c r="E240" s="1164"/>
      <c r="F240" s="1164"/>
      <c r="G240" s="1164"/>
      <c r="H240" s="1164"/>
      <c r="I240" s="1164"/>
      <c r="J240" s="1164"/>
      <c r="K240" s="1164"/>
      <c r="L240" s="1164"/>
      <c r="M240" s="1164"/>
      <c r="N240" s="1164"/>
      <c r="O240" s="1164"/>
      <c r="P240" s="1164"/>
      <c r="Q240" s="1164"/>
      <c r="R240" s="1164"/>
      <c r="S240" s="1164"/>
      <c r="T240" s="1164"/>
      <c r="U240" s="1164"/>
      <c r="V240" s="1164"/>
      <c r="W240" s="1164"/>
      <c r="X240" s="1164"/>
      <c r="Y240" s="1164"/>
    </row>
    <row r="241" spans="1:25" s="1178" customFormat="1" x14ac:dyDescent="0.3">
      <c r="A241" s="1164"/>
      <c r="B241" s="1173"/>
      <c r="C241" s="1164"/>
      <c r="D241" s="1164"/>
      <c r="E241" s="1164"/>
      <c r="F241" s="1164"/>
      <c r="G241" s="1164"/>
      <c r="H241" s="1164"/>
      <c r="I241" s="1164"/>
      <c r="J241" s="1164"/>
      <c r="K241" s="1164"/>
      <c r="L241" s="1164"/>
      <c r="M241" s="1164"/>
      <c r="N241" s="1164"/>
      <c r="O241" s="1164"/>
      <c r="P241" s="1164"/>
      <c r="Q241" s="1164"/>
      <c r="R241" s="1164"/>
      <c r="S241" s="1164"/>
      <c r="T241" s="1164"/>
      <c r="U241" s="1164"/>
      <c r="V241" s="1164"/>
      <c r="W241" s="1164"/>
      <c r="X241" s="1164"/>
      <c r="Y241" s="1164"/>
    </row>
    <row r="242" spans="1:25" s="1178" customFormat="1" x14ac:dyDescent="0.3">
      <c r="A242" s="1164"/>
      <c r="B242" s="1173"/>
      <c r="C242" s="1164"/>
      <c r="D242" s="1164"/>
      <c r="E242" s="1164"/>
      <c r="F242" s="1164"/>
      <c r="G242" s="1164"/>
      <c r="H242" s="1164"/>
      <c r="I242" s="1164"/>
      <c r="J242" s="1164"/>
      <c r="K242" s="1164"/>
      <c r="L242" s="1164"/>
      <c r="M242" s="1164"/>
      <c r="N242" s="1164"/>
      <c r="O242" s="1164"/>
      <c r="P242" s="1164"/>
      <c r="Q242" s="1164"/>
      <c r="R242" s="1164"/>
      <c r="S242" s="1164"/>
      <c r="T242" s="1164"/>
      <c r="U242" s="1164"/>
      <c r="V242" s="1164"/>
      <c r="W242" s="1164"/>
      <c r="X242" s="1164"/>
      <c r="Y242" s="1164"/>
    </row>
    <row r="243" spans="1:25" s="1178" customFormat="1" x14ac:dyDescent="0.3">
      <c r="A243" s="1164"/>
      <c r="B243" s="1173"/>
      <c r="C243" s="1164"/>
      <c r="D243" s="1164"/>
      <c r="E243" s="1164"/>
      <c r="F243" s="1164"/>
      <c r="G243" s="1164"/>
      <c r="H243" s="1164"/>
      <c r="I243" s="1164"/>
      <c r="J243" s="1164"/>
      <c r="K243" s="1164"/>
      <c r="L243" s="1164"/>
      <c r="M243" s="1164"/>
      <c r="N243" s="1164"/>
      <c r="O243" s="1164"/>
      <c r="P243" s="1164"/>
      <c r="Q243" s="1164"/>
      <c r="R243" s="1164"/>
      <c r="S243" s="1164"/>
      <c r="T243" s="1164"/>
      <c r="U243" s="1164"/>
      <c r="V243" s="1164"/>
      <c r="W243" s="1164"/>
      <c r="X243" s="1164"/>
      <c r="Y243" s="1164"/>
    </row>
    <row r="244" spans="1:25" s="1178" customFormat="1" x14ac:dyDescent="0.3">
      <c r="A244" s="1164"/>
      <c r="B244" s="1173"/>
      <c r="C244" s="1164"/>
      <c r="D244" s="1164"/>
      <c r="E244" s="1164"/>
      <c r="F244" s="1164"/>
      <c r="G244" s="1164"/>
      <c r="H244" s="1164"/>
      <c r="I244" s="1164"/>
      <c r="J244" s="1164"/>
      <c r="K244" s="1164"/>
      <c r="L244" s="1164"/>
      <c r="M244" s="1164"/>
      <c r="N244" s="1164"/>
      <c r="O244" s="1164"/>
      <c r="P244" s="1164"/>
      <c r="Q244" s="1164"/>
      <c r="R244" s="1164"/>
      <c r="S244" s="1164"/>
      <c r="T244" s="1164"/>
      <c r="U244" s="1164"/>
      <c r="V244" s="1164"/>
      <c r="W244" s="1164"/>
      <c r="X244" s="1164"/>
      <c r="Y244" s="1164"/>
    </row>
    <row r="245" spans="1:25" s="1178" customFormat="1" x14ac:dyDescent="0.3">
      <c r="A245" s="1164"/>
      <c r="B245" s="1173"/>
      <c r="C245" s="1164"/>
      <c r="D245" s="1164"/>
      <c r="E245" s="1164"/>
      <c r="F245" s="1164"/>
      <c r="G245" s="1164"/>
      <c r="H245" s="1164"/>
      <c r="I245" s="1164"/>
      <c r="J245" s="1164"/>
      <c r="K245" s="1164"/>
      <c r="L245" s="1164"/>
      <c r="M245" s="1164"/>
      <c r="N245" s="1164"/>
      <c r="O245" s="1164"/>
      <c r="P245" s="1164"/>
      <c r="Q245" s="1164"/>
      <c r="R245" s="1164"/>
      <c r="S245" s="1164"/>
      <c r="T245" s="1164"/>
      <c r="U245" s="1164"/>
      <c r="V245" s="1164"/>
      <c r="W245" s="1164"/>
      <c r="X245" s="1164"/>
      <c r="Y245" s="1164"/>
    </row>
    <row r="246" spans="1:25" s="1178" customFormat="1" x14ac:dyDescent="0.3">
      <c r="A246" s="1164"/>
      <c r="B246" s="1173"/>
      <c r="C246" s="1164"/>
      <c r="D246" s="1164"/>
      <c r="E246" s="1164"/>
      <c r="F246" s="1164"/>
      <c r="G246" s="1164"/>
      <c r="H246" s="1164"/>
      <c r="I246" s="1164"/>
      <c r="J246" s="1164"/>
      <c r="K246" s="1164"/>
      <c r="L246" s="1164"/>
      <c r="M246" s="1164"/>
      <c r="N246" s="1164"/>
      <c r="O246" s="1164"/>
      <c r="P246" s="1164"/>
      <c r="Q246" s="1164"/>
      <c r="R246" s="1164"/>
      <c r="S246" s="1164"/>
      <c r="T246" s="1164"/>
      <c r="U246" s="1164"/>
      <c r="V246" s="1164"/>
      <c r="W246" s="1164"/>
      <c r="X246" s="1164"/>
      <c r="Y246" s="1164"/>
    </row>
    <row r="247" spans="1:25" s="1178" customFormat="1" x14ac:dyDescent="0.3">
      <c r="A247" s="1164"/>
      <c r="B247" s="1173"/>
      <c r="C247" s="1164"/>
      <c r="D247" s="1164"/>
      <c r="E247" s="1164"/>
      <c r="F247" s="1164"/>
      <c r="G247" s="1164"/>
      <c r="H247" s="1164"/>
      <c r="I247" s="1164"/>
      <c r="J247" s="1164"/>
      <c r="K247" s="1164"/>
      <c r="L247" s="1164"/>
      <c r="M247" s="1164"/>
      <c r="N247" s="1164"/>
      <c r="O247" s="1164"/>
      <c r="P247" s="1164"/>
      <c r="Q247" s="1164"/>
      <c r="R247" s="1164"/>
      <c r="S247" s="1164"/>
      <c r="T247" s="1164"/>
      <c r="U247" s="1164"/>
      <c r="V247" s="1164"/>
      <c r="W247" s="1164"/>
      <c r="X247" s="1164"/>
      <c r="Y247" s="1164"/>
    </row>
    <row r="248" spans="1:25" s="1178" customFormat="1" x14ac:dyDescent="0.3">
      <c r="A248" s="1164"/>
      <c r="B248" s="1173"/>
      <c r="C248" s="1164"/>
      <c r="D248" s="1164"/>
      <c r="E248" s="1164"/>
      <c r="F248" s="1164"/>
      <c r="G248" s="1164"/>
      <c r="H248" s="1164"/>
      <c r="I248" s="1164"/>
      <c r="J248" s="1164"/>
      <c r="K248" s="1164"/>
      <c r="L248" s="1164"/>
      <c r="M248" s="1164"/>
      <c r="N248" s="1164"/>
      <c r="O248" s="1164"/>
      <c r="P248" s="1164"/>
      <c r="Q248" s="1164"/>
      <c r="R248" s="1164"/>
      <c r="S248" s="1164"/>
      <c r="T248" s="1164"/>
      <c r="U248" s="1164"/>
      <c r="V248" s="1164"/>
      <c r="W248" s="1164"/>
      <c r="X248" s="1164"/>
      <c r="Y248" s="1164"/>
    </row>
    <row r="249" spans="1:25" s="1178" customFormat="1" x14ac:dyDescent="0.3">
      <c r="A249" s="1164"/>
      <c r="B249" s="1173"/>
      <c r="C249" s="1164"/>
      <c r="D249" s="1164"/>
      <c r="E249" s="1164"/>
      <c r="F249" s="1164"/>
      <c r="G249" s="1164"/>
      <c r="H249" s="1164"/>
      <c r="I249" s="1164"/>
      <c r="J249" s="1164"/>
      <c r="K249" s="1164"/>
      <c r="L249" s="1164"/>
      <c r="M249" s="1164"/>
      <c r="N249" s="1164"/>
      <c r="O249" s="1164"/>
      <c r="P249" s="1164"/>
      <c r="Q249" s="1164"/>
      <c r="R249" s="1164"/>
      <c r="S249" s="1164"/>
      <c r="T249" s="1164"/>
      <c r="U249" s="1164"/>
      <c r="V249" s="1164"/>
      <c r="W249" s="1164"/>
      <c r="X249" s="1164"/>
      <c r="Y249" s="1164"/>
    </row>
    <row r="250" spans="1:25" s="1178" customFormat="1" x14ac:dyDescent="0.3">
      <c r="A250" s="1164"/>
      <c r="B250" s="1173"/>
      <c r="C250" s="1164"/>
      <c r="D250" s="1164"/>
      <c r="E250" s="1164"/>
      <c r="F250" s="1164"/>
      <c r="G250" s="1164"/>
      <c r="H250" s="1164"/>
      <c r="I250" s="1164"/>
      <c r="J250" s="1164"/>
      <c r="K250" s="1164"/>
      <c r="L250" s="1164"/>
      <c r="M250" s="1164"/>
      <c r="N250" s="1164"/>
      <c r="O250" s="1164"/>
      <c r="P250" s="1164"/>
      <c r="Q250" s="1164"/>
      <c r="R250" s="1164"/>
      <c r="S250" s="1164"/>
      <c r="T250" s="1164"/>
      <c r="U250" s="1164"/>
      <c r="V250" s="1164"/>
      <c r="W250" s="1164"/>
      <c r="X250" s="1164"/>
      <c r="Y250" s="1164"/>
    </row>
    <row r="251" spans="1:25" s="1178" customFormat="1" x14ac:dyDescent="0.3">
      <c r="A251" s="1164"/>
      <c r="B251" s="1173"/>
      <c r="C251" s="1164"/>
      <c r="D251" s="1164"/>
      <c r="E251" s="1164"/>
      <c r="F251" s="1164"/>
      <c r="G251" s="1164"/>
      <c r="H251" s="1164"/>
      <c r="I251" s="1164"/>
      <c r="J251" s="1164"/>
      <c r="K251" s="1164"/>
      <c r="L251" s="1164"/>
      <c r="M251" s="1164"/>
      <c r="N251" s="1164"/>
      <c r="O251" s="1164"/>
      <c r="P251" s="1164"/>
      <c r="Q251" s="1164"/>
      <c r="R251" s="1164"/>
      <c r="S251" s="1164"/>
      <c r="T251" s="1164"/>
      <c r="U251" s="1164"/>
      <c r="V251" s="1164"/>
      <c r="W251" s="1164"/>
      <c r="X251" s="1164"/>
      <c r="Y251" s="1164"/>
    </row>
    <row r="252" spans="1:25" s="1178" customFormat="1" x14ac:dyDescent="0.3">
      <c r="A252" s="1164"/>
      <c r="B252" s="1173"/>
      <c r="C252" s="1164"/>
      <c r="D252" s="1164"/>
      <c r="E252" s="1164"/>
      <c r="F252" s="1164"/>
      <c r="G252" s="1164"/>
      <c r="H252" s="1164"/>
      <c r="I252" s="1164"/>
      <c r="J252" s="1164"/>
      <c r="K252" s="1164"/>
      <c r="L252" s="1164"/>
      <c r="M252" s="1164"/>
      <c r="N252" s="1164"/>
      <c r="O252" s="1164"/>
      <c r="P252" s="1164"/>
      <c r="Q252" s="1164"/>
      <c r="R252" s="1164"/>
      <c r="S252" s="1164"/>
      <c r="T252" s="1164"/>
      <c r="U252" s="1164"/>
      <c r="V252" s="1164"/>
      <c r="W252" s="1164"/>
      <c r="X252" s="1164"/>
      <c r="Y252" s="1164"/>
    </row>
    <row r="253" spans="1:25" s="1178" customFormat="1" x14ac:dyDescent="0.3">
      <c r="A253" s="1164"/>
      <c r="B253" s="1173"/>
      <c r="C253" s="1164"/>
      <c r="D253" s="1164"/>
      <c r="E253" s="1164"/>
      <c r="F253" s="1164"/>
      <c r="G253" s="1164"/>
      <c r="H253" s="1164"/>
      <c r="I253" s="1164"/>
      <c r="J253" s="1164"/>
      <c r="K253" s="1164"/>
      <c r="L253" s="1164"/>
      <c r="M253" s="1164"/>
      <c r="N253" s="1164"/>
      <c r="O253" s="1164"/>
      <c r="P253" s="1164"/>
      <c r="Q253" s="1164"/>
      <c r="R253" s="1164"/>
      <c r="S253" s="1164"/>
      <c r="T253" s="1164"/>
      <c r="U253" s="1164"/>
      <c r="V253" s="1164"/>
      <c r="W253" s="1164"/>
      <c r="X253" s="1164"/>
      <c r="Y253" s="1164"/>
    </row>
    <row r="254" spans="1:25" s="1178" customFormat="1" x14ac:dyDescent="0.3">
      <c r="A254" s="1164"/>
      <c r="B254" s="1173"/>
      <c r="C254" s="1164"/>
      <c r="D254" s="1164"/>
      <c r="E254" s="1164"/>
      <c r="F254" s="1164"/>
      <c r="G254" s="1164"/>
      <c r="H254" s="1164"/>
      <c r="I254" s="1164"/>
      <c r="J254" s="1164"/>
      <c r="K254" s="1164"/>
      <c r="L254" s="1164"/>
      <c r="M254" s="1164"/>
      <c r="N254" s="1164"/>
      <c r="O254" s="1164"/>
      <c r="P254" s="1164"/>
      <c r="Q254" s="1164"/>
      <c r="R254" s="1164"/>
      <c r="S254" s="1164"/>
      <c r="T254" s="1164"/>
      <c r="U254" s="1164"/>
      <c r="V254" s="1164"/>
      <c r="W254" s="1164"/>
      <c r="X254" s="1164"/>
      <c r="Y254" s="1164"/>
    </row>
    <row r="255" spans="1:25" s="1178" customFormat="1" x14ac:dyDescent="0.3">
      <c r="A255" s="1164"/>
      <c r="B255" s="1173"/>
      <c r="C255" s="1164"/>
      <c r="D255" s="1164"/>
      <c r="E255" s="1164"/>
      <c r="F255" s="1164"/>
      <c r="G255" s="1164"/>
      <c r="H255" s="1164"/>
      <c r="I255" s="1164"/>
      <c r="J255" s="1164"/>
      <c r="K255" s="1164"/>
      <c r="L255" s="1164"/>
      <c r="M255" s="1164"/>
      <c r="N255" s="1164"/>
      <c r="O255" s="1164"/>
      <c r="P255" s="1164"/>
      <c r="Q255" s="1164"/>
      <c r="R255" s="1164"/>
      <c r="S255" s="1164"/>
      <c r="T255" s="1164"/>
      <c r="U255" s="1164"/>
      <c r="V255" s="1164"/>
      <c r="W255" s="1164"/>
      <c r="X255" s="1164"/>
      <c r="Y255" s="1164"/>
    </row>
    <row r="256" spans="1:25" s="1178" customFormat="1" x14ac:dyDescent="0.3">
      <c r="A256" s="1164"/>
      <c r="B256" s="1173"/>
      <c r="C256" s="1164"/>
      <c r="D256" s="1164"/>
      <c r="E256" s="1164"/>
      <c r="F256" s="1164"/>
      <c r="G256" s="1164"/>
      <c r="H256" s="1164"/>
      <c r="I256" s="1164"/>
      <c r="J256" s="1164"/>
      <c r="K256" s="1164"/>
      <c r="L256" s="1164"/>
      <c r="M256" s="1164"/>
      <c r="N256" s="1164"/>
      <c r="O256" s="1164"/>
      <c r="P256" s="1164"/>
      <c r="Q256" s="1164"/>
      <c r="R256" s="1164"/>
      <c r="S256" s="1164"/>
      <c r="T256" s="1164"/>
      <c r="U256" s="1164"/>
      <c r="V256" s="1164"/>
      <c r="W256" s="1164"/>
      <c r="X256" s="1164"/>
      <c r="Y256" s="1164"/>
    </row>
    <row r="257" spans="1:25" s="1178" customFormat="1" x14ac:dyDescent="0.3">
      <c r="A257" s="1164"/>
      <c r="B257" s="1173"/>
      <c r="C257" s="1164"/>
      <c r="D257" s="1164"/>
      <c r="E257" s="1164"/>
      <c r="F257" s="1164"/>
      <c r="G257" s="1164"/>
      <c r="H257" s="1164"/>
      <c r="I257" s="1164"/>
      <c r="J257" s="1164"/>
      <c r="K257" s="1164"/>
      <c r="L257" s="1164"/>
      <c r="M257" s="1164"/>
      <c r="N257" s="1164"/>
      <c r="O257" s="1164"/>
      <c r="P257" s="1164"/>
      <c r="Q257" s="1164"/>
      <c r="R257" s="1164"/>
      <c r="S257" s="1164"/>
      <c r="T257" s="1164"/>
      <c r="U257" s="1164"/>
      <c r="V257" s="1164"/>
      <c r="W257" s="1164"/>
      <c r="X257" s="1164"/>
      <c r="Y257" s="1164"/>
    </row>
    <row r="258" spans="1:25" s="1178" customFormat="1" x14ac:dyDescent="0.3">
      <c r="A258" s="1164"/>
      <c r="B258" s="1173"/>
      <c r="C258" s="1164"/>
      <c r="D258" s="1164"/>
      <c r="E258" s="1164"/>
      <c r="F258" s="1164"/>
      <c r="G258" s="1164"/>
      <c r="H258" s="1164"/>
      <c r="I258" s="1164"/>
      <c r="J258" s="1164"/>
      <c r="K258" s="1164"/>
      <c r="L258" s="1164"/>
      <c r="M258" s="1164"/>
      <c r="N258" s="1164"/>
      <c r="O258" s="1164"/>
      <c r="P258" s="1164"/>
      <c r="Q258" s="1164"/>
      <c r="R258" s="1164"/>
      <c r="S258" s="1164"/>
      <c r="T258" s="1164"/>
      <c r="U258" s="1164"/>
      <c r="V258" s="1164"/>
      <c r="W258" s="1164"/>
      <c r="X258" s="1164"/>
      <c r="Y258" s="1164"/>
    </row>
    <row r="259" spans="1:25" s="1178" customFormat="1" x14ac:dyDescent="0.3">
      <c r="A259" s="1164"/>
      <c r="B259" s="1173"/>
      <c r="C259" s="1164"/>
      <c r="D259" s="1164"/>
      <c r="E259" s="1164"/>
      <c r="F259" s="1164"/>
      <c r="G259" s="1164"/>
      <c r="H259" s="1164"/>
      <c r="I259" s="1164"/>
      <c r="J259" s="1164"/>
      <c r="K259" s="1164"/>
      <c r="L259" s="1164"/>
      <c r="M259" s="1164"/>
      <c r="N259" s="1164"/>
      <c r="O259" s="1164"/>
      <c r="P259" s="1164"/>
      <c r="Q259" s="1164"/>
      <c r="R259" s="1164"/>
      <c r="S259" s="1164"/>
      <c r="T259" s="1164"/>
      <c r="U259" s="1164"/>
      <c r="V259" s="1164"/>
      <c r="W259" s="1164"/>
      <c r="X259" s="1164"/>
      <c r="Y259" s="1164"/>
    </row>
    <row r="260" spans="1:25" s="1178" customFormat="1" x14ac:dyDescent="0.3">
      <c r="A260" s="1164"/>
      <c r="B260" s="1173"/>
      <c r="C260" s="1164"/>
      <c r="D260" s="1164"/>
      <c r="E260" s="1164"/>
      <c r="F260" s="1164"/>
      <c r="G260" s="1164"/>
      <c r="H260" s="1164"/>
      <c r="I260" s="1164"/>
      <c r="J260" s="1164"/>
      <c r="K260" s="1164"/>
      <c r="L260" s="1164"/>
      <c r="M260" s="1164"/>
      <c r="N260" s="1164"/>
      <c r="O260" s="1164"/>
      <c r="P260" s="1164"/>
      <c r="Q260" s="1164"/>
      <c r="R260" s="1164"/>
      <c r="S260" s="1164"/>
      <c r="T260" s="1164"/>
      <c r="U260" s="1164"/>
      <c r="V260" s="1164"/>
      <c r="W260" s="1164"/>
      <c r="X260" s="1164"/>
      <c r="Y260" s="1164"/>
    </row>
    <row r="261" spans="1:25" s="1178" customFormat="1" x14ac:dyDescent="0.3">
      <c r="A261" s="1164"/>
      <c r="B261" s="1173"/>
      <c r="C261" s="1164"/>
      <c r="D261" s="1164"/>
      <c r="E261" s="1164"/>
      <c r="F261" s="1164"/>
      <c r="G261" s="1164"/>
      <c r="H261" s="1164"/>
      <c r="I261" s="1164"/>
      <c r="J261" s="1164"/>
      <c r="K261" s="1164"/>
      <c r="L261" s="1164"/>
      <c r="M261" s="1164"/>
      <c r="N261" s="1164"/>
      <c r="O261" s="1164"/>
      <c r="P261" s="1164"/>
      <c r="Q261" s="1164"/>
      <c r="R261" s="1164"/>
      <c r="S261" s="1164"/>
      <c r="T261" s="1164"/>
      <c r="U261" s="1164"/>
      <c r="V261" s="1164"/>
      <c r="W261" s="1164"/>
      <c r="X261" s="1164"/>
      <c r="Y261" s="1164"/>
    </row>
    <row r="262" spans="1:25" s="1178" customFormat="1" x14ac:dyDescent="0.3">
      <c r="A262" s="1164"/>
      <c r="B262" s="1173"/>
      <c r="C262" s="1164"/>
      <c r="D262" s="1164"/>
      <c r="E262" s="1164"/>
      <c r="F262" s="1164"/>
      <c r="G262" s="1164"/>
      <c r="H262" s="1164"/>
      <c r="I262" s="1164"/>
      <c r="J262" s="1164"/>
      <c r="K262" s="1164"/>
      <c r="L262" s="1164"/>
      <c r="M262" s="1164"/>
      <c r="N262" s="1164"/>
      <c r="O262" s="1164"/>
      <c r="P262" s="1164"/>
      <c r="Q262" s="1164"/>
      <c r="R262" s="1164"/>
      <c r="S262" s="1164"/>
      <c r="T262" s="1164"/>
      <c r="U262" s="1164"/>
      <c r="V262" s="1164"/>
      <c r="W262" s="1164"/>
      <c r="X262" s="1164"/>
      <c r="Y262" s="1164"/>
    </row>
    <row r="263" spans="1:25" s="1178" customFormat="1" x14ac:dyDescent="0.3">
      <c r="A263" s="1164"/>
      <c r="B263" s="1173"/>
      <c r="C263" s="1164"/>
      <c r="D263" s="1164"/>
      <c r="E263" s="1164"/>
      <c r="F263" s="1164"/>
      <c r="G263" s="1164"/>
      <c r="H263" s="1164"/>
      <c r="I263" s="1164"/>
      <c r="J263" s="1164"/>
      <c r="K263" s="1164"/>
      <c r="L263" s="1164"/>
      <c r="M263" s="1164"/>
      <c r="N263" s="1164"/>
      <c r="O263" s="1164"/>
      <c r="P263" s="1164"/>
      <c r="Q263" s="1164"/>
      <c r="R263" s="1164"/>
      <c r="S263" s="1164"/>
      <c r="T263" s="1164"/>
      <c r="U263" s="1164"/>
      <c r="V263" s="1164"/>
      <c r="W263" s="1164"/>
      <c r="X263" s="1164"/>
      <c r="Y263" s="1164"/>
    </row>
    <row r="264" spans="1:25" s="1178" customFormat="1" x14ac:dyDescent="0.3">
      <c r="A264" s="1164"/>
      <c r="B264" s="1173"/>
      <c r="C264" s="1164"/>
      <c r="D264" s="1164"/>
      <c r="E264" s="1164"/>
      <c r="F264" s="1164"/>
      <c r="G264" s="1164"/>
      <c r="H264" s="1164"/>
      <c r="I264" s="1164"/>
      <c r="J264" s="1164"/>
      <c r="K264" s="1164"/>
      <c r="L264" s="1164"/>
      <c r="M264" s="1164"/>
      <c r="N264" s="1164"/>
      <c r="O264" s="1164"/>
      <c r="P264" s="1164"/>
      <c r="Q264" s="1164"/>
      <c r="R264" s="1164"/>
      <c r="S264" s="1164"/>
      <c r="T264" s="1164"/>
      <c r="U264" s="1164"/>
      <c r="V264" s="1164"/>
      <c r="W264" s="1164"/>
      <c r="X264" s="1164"/>
      <c r="Y264" s="1164"/>
    </row>
    <row r="265" spans="1:25" s="1178" customFormat="1" x14ac:dyDescent="0.3">
      <c r="A265" s="1164"/>
      <c r="B265" s="1173"/>
      <c r="C265" s="1164"/>
      <c r="D265" s="1164"/>
      <c r="E265" s="1164"/>
      <c r="F265" s="1164"/>
      <c r="G265" s="1164"/>
      <c r="H265" s="1164"/>
      <c r="I265" s="1164"/>
      <c r="J265" s="1164"/>
      <c r="K265" s="1164"/>
      <c r="L265" s="1164"/>
      <c r="M265" s="1164"/>
      <c r="N265" s="1164"/>
      <c r="O265" s="1164"/>
      <c r="P265" s="1164"/>
      <c r="Q265" s="1164"/>
      <c r="R265" s="1164"/>
      <c r="S265" s="1164"/>
      <c r="T265" s="1164"/>
      <c r="U265" s="1164"/>
      <c r="V265" s="1164"/>
      <c r="W265" s="1164"/>
      <c r="X265" s="1164"/>
      <c r="Y265" s="1164"/>
    </row>
    <row r="266" spans="1:25" s="1178" customFormat="1" x14ac:dyDescent="0.3">
      <c r="A266" s="1164"/>
      <c r="B266" s="1173"/>
      <c r="C266" s="1164"/>
      <c r="D266" s="1164"/>
      <c r="E266" s="1164"/>
      <c r="F266" s="1164"/>
      <c r="G266" s="1164"/>
      <c r="H266" s="1164"/>
      <c r="I266" s="1164"/>
      <c r="J266" s="1164"/>
      <c r="K266" s="1164"/>
      <c r="L266" s="1164"/>
      <c r="M266" s="1164"/>
      <c r="N266" s="1164"/>
      <c r="O266" s="1164"/>
      <c r="P266" s="1164"/>
      <c r="Q266" s="1164"/>
      <c r="R266" s="1164"/>
      <c r="S266" s="1164"/>
      <c r="T266" s="1164"/>
      <c r="U266" s="1164"/>
      <c r="V266" s="1164"/>
      <c r="W266" s="1164"/>
      <c r="X266" s="1164"/>
      <c r="Y266" s="1164"/>
    </row>
    <row r="267" spans="1:25" s="1178" customFormat="1" x14ac:dyDescent="0.3">
      <c r="A267" s="1164"/>
      <c r="B267" s="1173"/>
      <c r="C267" s="1164"/>
      <c r="D267" s="1164"/>
      <c r="E267" s="1164"/>
      <c r="F267" s="1164"/>
      <c r="G267" s="1164"/>
      <c r="H267" s="1164"/>
      <c r="I267" s="1164"/>
      <c r="J267" s="1164"/>
      <c r="K267" s="1164"/>
      <c r="L267" s="1164"/>
      <c r="M267" s="1164"/>
      <c r="N267" s="1164"/>
      <c r="O267" s="1164"/>
      <c r="P267" s="1164"/>
      <c r="Q267" s="1164"/>
      <c r="R267" s="1164"/>
      <c r="S267" s="1164"/>
      <c r="T267" s="1164"/>
      <c r="U267" s="1164"/>
      <c r="V267" s="1164"/>
      <c r="W267" s="1164"/>
      <c r="X267" s="1164"/>
      <c r="Y267" s="1164"/>
    </row>
    <row r="268" spans="1:25" s="1178" customFormat="1" x14ac:dyDescent="0.3">
      <c r="A268" s="1164"/>
      <c r="B268" s="1173"/>
      <c r="C268" s="1164"/>
      <c r="D268" s="1164"/>
      <c r="E268" s="1164"/>
      <c r="F268" s="1164"/>
      <c r="G268" s="1164"/>
      <c r="H268" s="1164"/>
      <c r="I268" s="1164"/>
      <c r="J268" s="1164"/>
      <c r="K268" s="1164"/>
      <c r="L268" s="1164"/>
      <c r="M268" s="1164"/>
      <c r="N268" s="1164"/>
      <c r="O268" s="1164"/>
      <c r="P268" s="1164"/>
      <c r="Q268" s="1164"/>
      <c r="R268" s="1164"/>
      <c r="S268" s="1164"/>
      <c r="T268" s="1164"/>
      <c r="U268" s="1164"/>
      <c r="V268" s="1164"/>
      <c r="W268" s="1164"/>
      <c r="X268" s="1164"/>
      <c r="Y268" s="1164"/>
    </row>
    <row r="269" spans="1:25" s="1178" customFormat="1" x14ac:dyDescent="0.3">
      <c r="A269" s="1164"/>
      <c r="B269" s="1173"/>
      <c r="C269" s="1164"/>
      <c r="D269" s="1164"/>
      <c r="E269" s="1164"/>
      <c r="F269" s="1164"/>
      <c r="G269" s="1164"/>
      <c r="H269" s="1164"/>
      <c r="I269" s="1164"/>
      <c r="J269" s="1164"/>
      <c r="K269" s="1164"/>
      <c r="L269" s="1164"/>
      <c r="M269" s="1164"/>
      <c r="N269" s="1164"/>
      <c r="O269" s="1164"/>
      <c r="P269" s="1164"/>
      <c r="Q269" s="1164"/>
      <c r="R269" s="1164"/>
      <c r="S269" s="1164"/>
      <c r="T269" s="1164"/>
      <c r="U269" s="1164"/>
      <c r="V269" s="1164"/>
      <c r="W269" s="1164"/>
      <c r="X269" s="1164"/>
      <c r="Y269" s="1164"/>
    </row>
    <row r="270" spans="1:25" s="1178" customFormat="1" x14ac:dyDescent="0.3">
      <c r="A270" s="1164"/>
      <c r="B270" s="1173"/>
      <c r="C270" s="1164"/>
      <c r="D270" s="1164"/>
      <c r="E270" s="1164"/>
      <c r="F270" s="1164"/>
      <c r="G270" s="1164"/>
      <c r="H270" s="1164"/>
      <c r="I270" s="1164"/>
      <c r="J270" s="1164"/>
      <c r="K270" s="1164"/>
      <c r="L270" s="1164"/>
      <c r="M270" s="1164"/>
      <c r="N270" s="1164"/>
      <c r="O270" s="1164"/>
      <c r="P270" s="1164"/>
      <c r="Q270" s="1164"/>
      <c r="R270" s="1164"/>
      <c r="S270" s="1164"/>
      <c r="T270" s="1164"/>
      <c r="U270" s="1164"/>
      <c r="V270" s="1164"/>
      <c r="W270" s="1164"/>
      <c r="X270" s="1164"/>
      <c r="Y270" s="1164"/>
    </row>
    <row r="271" spans="1:25" s="1178" customFormat="1" x14ac:dyDescent="0.3">
      <c r="A271" s="1164"/>
      <c r="B271" s="1173"/>
      <c r="C271" s="1164"/>
      <c r="D271" s="1164"/>
      <c r="E271" s="1164"/>
      <c r="F271" s="1164"/>
      <c r="G271" s="1164"/>
      <c r="H271" s="1164"/>
      <c r="I271" s="1164"/>
      <c r="J271" s="1164"/>
      <c r="K271" s="1164"/>
      <c r="L271" s="1164"/>
      <c r="M271" s="1164"/>
      <c r="N271" s="1164"/>
      <c r="O271" s="1164"/>
      <c r="P271" s="1164"/>
      <c r="Q271" s="1164"/>
      <c r="R271" s="1164"/>
      <c r="S271" s="1164"/>
      <c r="T271" s="1164"/>
      <c r="U271" s="1164"/>
      <c r="V271" s="1164"/>
      <c r="W271" s="1164"/>
      <c r="X271" s="1164"/>
      <c r="Y271" s="1164"/>
    </row>
    <row r="272" spans="1:25" s="1178" customFormat="1" x14ac:dyDescent="0.3">
      <c r="A272" s="1164"/>
      <c r="B272" s="1173"/>
      <c r="C272" s="1164"/>
      <c r="D272" s="1164"/>
      <c r="E272" s="1164"/>
      <c r="F272" s="1164"/>
      <c r="G272" s="1164"/>
      <c r="H272" s="1164"/>
      <c r="I272" s="1164"/>
      <c r="J272" s="1164"/>
      <c r="K272" s="1164"/>
      <c r="L272" s="1164"/>
      <c r="M272" s="1164"/>
      <c r="N272" s="1164"/>
      <c r="O272" s="1164"/>
      <c r="P272" s="1164"/>
      <c r="Q272" s="1164"/>
      <c r="R272" s="1164"/>
      <c r="S272" s="1164"/>
      <c r="T272" s="1164"/>
      <c r="U272" s="1164"/>
      <c r="V272" s="1164"/>
      <c r="W272" s="1164"/>
      <c r="X272" s="1164"/>
      <c r="Y272" s="1164"/>
    </row>
    <row r="273" spans="1:25" s="1178" customFormat="1" x14ac:dyDescent="0.3">
      <c r="A273" s="1164"/>
      <c r="B273" s="1173"/>
      <c r="C273" s="1164"/>
      <c r="D273" s="1164"/>
      <c r="E273" s="1164"/>
      <c r="F273" s="1164"/>
      <c r="G273" s="1164"/>
      <c r="H273" s="1164"/>
      <c r="I273" s="1164"/>
      <c r="J273" s="1164"/>
      <c r="K273" s="1164"/>
      <c r="L273" s="1164"/>
      <c r="M273" s="1164"/>
      <c r="N273" s="1164"/>
      <c r="O273" s="1164"/>
      <c r="P273" s="1164"/>
      <c r="Q273" s="1164"/>
      <c r="R273" s="1164"/>
      <c r="S273" s="1164"/>
      <c r="T273" s="1164"/>
      <c r="U273" s="1164"/>
      <c r="V273" s="1164"/>
      <c r="W273" s="1164"/>
      <c r="X273" s="1164"/>
      <c r="Y273" s="1164"/>
    </row>
    <row r="274" spans="1:25" s="1178" customFormat="1" x14ac:dyDescent="0.3">
      <c r="A274" s="1164"/>
      <c r="B274" s="1173"/>
      <c r="C274" s="1164"/>
      <c r="D274" s="1164"/>
      <c r="E274" s="1164"/>
      <c r="F274" s="1164"/>
      <c r="G274" s="1164"/>
      <c r="H274" s="1164"/>
      <c r="I274" s="1164"/>
      <c r="J274" s="1164"/>
      <c r="K274" s="1164"/>
      <c r="L274" s="1164"/>
      <c r="M274" s="1164"/>
      <c r="N274" s="1164"/>
      <c r="O274" s="1164"/>
      <c r="P274" s="1164"/>
      <c r="Q274" s="1164"/>
      <c r="R274" s="1164"/>
      <c r="S274" s="1164"/>
      <c r="T274" s="1164"/>
      <c r="U274" s="1164"/>
      <c r="V274" s="1164"/>
      <c r="W274" s="1164"/>
      <c r="X274" s="1164"/>
      <c r="Y274" s="1164"/>
    </row>
    <row r="275" spans="1:25" s="1178" customFormat="1" x14ac:dyDescent="0.3">
      <c r="A275" s="1164"/>
      <c r="B275" s="1173"/>
      <c r="C275" s="1164"/>
      <c r="D275" s="1164"/>
      <c r="E275" s="1164"/>
      <c r="F275" s="1164"/>
      <c r="G275" s="1164"/>
      <c r="H275" s="1164"/>
      <c r="I275" s="1164"/>
      <c r="J275" s="1164"/>
      <c r="K275" s="1164"/>
      <c r="L275" s="1164"/>
      <c r="M275" s="1164"/>
      <c r="N275" s="1164"/>
      <c r="O275" s="1164"/>
      <c r="P275" s="1164"/>
      <c r="Q275" s="1164"/>
      <c r="R275" s="1164"/>
      <c r="S275" s="1164"/>
      <c r="T275" s="1164"/>
      <c r="U275" s="1164"/>
      <c r="V275" s="1164"/>
      <c r="W275" s="1164"/>
      <c r="X275" s="1164"/>
      <c r="Y275" s="1164"/>
    </row>
    <row r="276" spans="1:25" s="1178" customFormat="1" x14ac:dyDescent="0.3">
      <c r="A276" s="1164"/>
      <c r="B276" s="1173"/>
      <c r="C276" s="1164"/>
      <c r="D276" s="1164"/>
      <c r="E276" s="1164"/>
      <c r="F276" s="1164"/>
      <c r="G276" s="1164"/>
      <c r="H276" s="1164"/>
      <c r="I276" s="1164"/>
      <c r="J276" s="1164"/>
      <c r="K276" s="1164"/>
      <c r="L276" s="1164"/>
      <c r="M276" s="1164"/>
      <c r="N276" s="1164"/>
      <c r="O276" s="1164"/>
      <c r="P276" s="1164"/>
      <c r="Q276" s="1164"/>
      <c r="R276" s="1164"/>
      <c r="S276" s="1164"/>
      <c r="T276" s="1164"/>
      <c r="U276" s="1164"/>
      <c r="V276" s="1164"/>
      <c r="W276" s="1164"/>
      <c r="X276" s="1164"/>
      <c r="Y276" s="1164"/>
    </row>
    <row r="277" spans="1:25" s="1178" customFormat="1" x14ac:dyDescent="0.3">
      <c r="A277" s="1164"/>
      <c r="B277" s="1173"/>
      <c r="C277" s="1164"/>
      <c r="D277" s="1164"/>
      <c r="E277" s="1164"/>
      <c r="F277" s="1164"/>
      <c r="G277" s="1164"/>
      <c r="H277" s="1164"/>
      <c r="I277" s="1164"/>
      <c r="J277" s="1164"/>
      <c r="K277" s="1164"/>
      <c r="L277" s="1164"/>
      <c r="M277" s="1164"/>
      <c r="N277" s="1164"/>
      <c r="O277" s="1164"/>
      <c r="P277" s="1164"/>
      <c r="Q277" s="1164"/>
      <c r="R277" s="1164"/>
      <c r="S277" s="1164"/>
      <c r="T277" s="1164"/>
      <c r="U277" s="1164"/>
      <c r="V277" s="1164"/>
      <c r="W277" s="1164"/>
      <c r="X277" s="1164"/>
      <c r="Y277" s="1164"/>
    </row>
    <row r="278" spans="1:25" s="1178" customFormat="1" x14ac:dyDescent="0.3">
      <c r="A278" s="1164"/>
      <c r="B278" s="1173"/>
      <c r="C278" s="1164"/>
      <c r="D278" s="1164"/>
      <c r="E278" s="1164"/>
      <c r="F278" s="1164"/>
      <c r="G278" s="1164"/>
      <c r="H278" s="1164"/>
      <c r="I278" s="1164"/>
      <c r="J278" s="1164"/>
      <c r="K278" s="1164"/>
      <c r="L278" s="1164"/>
      <c r="M278" s="1164"/>
      <c r="N278" s="1164"/>
      <c r="O278" s="1164"/>
      <c r="P278" s="1164"/>
      <c r="Q278" s="1164"/>
      <c r="R278" s="1164"/>
      <c r="S278" s="1164"/>
      <c r="T278" s="1164"/>
      <c r="U278" s="1164"/>
      <c r="V278" s="1164"/>
      <c r="W278" s="1164"/>
      <c r="X278" s="1164"/>
      <c r="Y278" s="1164"/>
    </row>
    <row r="279" spans="1:25" s="1178" customFormat="1" x14ac:dyDescent="0.3">
      <c r="A279" s="1164"/>
      <c r="B279" s="1173"/>
      <c r="C279" s="1164"/>
      <c r="D279" s="1164"/>
      <c r="E279" s="1164"/>
      <c r="F279" s="1164"/>
      <c r="G279" s="1164"/>
      <c r="H279" s="1164"/>
      <c r="I279" s="1164"/>
      <c r="J279" s="1164"/>
      <c r="K279" s="1164"/>
      <c r="L279" s="1164"/>
      <c r="M279" s="1164"/>
      <c r="N279" s="1164"/>
      <c r="O279" s="1164"/>
      <c r="P279" s="1164"/>
      <c r="Q279" s="1164"/>
      <c r="R279" s="1164"/>
      <c r="S279" s="1164"/>
      <c r="T279" s="1164"/>
      <c r="U279" s="1164"/>
      <c r="V279" s="1164"/>
      <c r="W279" s="1164"/>
      <c r="X279" s="1164"/>
      <c r="Y279" s="1164"/>
    </row>
    <row r="280" spans="1:25" s="1178" customFormat="1" x14ac:dyDescent="0.3">
      <c r="A280" s="1164"/>
      <c r="B280" s="1173"/>
      <c r="C280" s="1164"/>
      <c r="D280" s="1164"/>
      <c r="E280" s="1164"/>
      <c r="F280" s="1164"/>
      <c r="G280" s="1164"/>
      <c r="H280" s="1164"/>
      <c r="I280" s="1164"/>
      <c r="J280" s="1164"/>
      <c r="K280" s="1164"/>
      <c r="L280" s="1164"/>
      <c r="M280" s="1164"/>
      <c r="N280" s="1164"/>
      <c r="O280" s="1164"/>
      <c r="P280" s="1164"/>
      <c r="Q280" s="1164"/>
      <c r="R280" s="1164"/>
      <c r="S280" s="1164"/>
      <c r="T280" s="1164"/>
      <c r="U280" s="1164"/>
      <c r="V280" s="1164"/>
      <c r="W280" s="1164"/>
      <c r="X280" s="1164"/>
      <c r="Y280" s="1164"/>
    </row>
    <row r="281" spans="1:25" s="1178" customFormat="1" x14ac:dyDescent="0.3">
      <c r="A281" s="1164"/>
      <c r="B281" s="1173"/>
      <c r="C281" s="1164"/>
      <c r="D281" s="1164"/>
      <c r="E281" s="1164"/>
      <c r="F281" s="1164"/>
      <c r="G281" s="1164"/>
      <c r="H281" s="1164"/>
      <c r="I281" s="1164"/>
      <c r="J281" s="1164"/>
      <c r="K281" s="1164"/>
      <c r="L281" s="1164"/>
      <c r="M281" s="1164"/>
      <c r="N281" s="1164"/>
      <c r="O281" s="1164"/>
      <c r="P281" s="1164"/>
      <c r="Q281" s="1164"/>
      <c r="R281" s="1164"/>
      <c r="S281" s="1164"/>
      <c r="T281" s="1164"/>
      <c r="U281" s="1164"/>
      <c r="V281" s="1164"/>
      <c r="W281" s="1164"/>
      <c r="X281" s="1164"/>
      <c r="Y281" s="1164"/>
    </row>
    <row r="282" spans="1:25" s="1178" customFormat="1" x14ac:dyDescent="0.3">
      <c r="A282" s="1164"/>
      <c r="B282" s="1173"/>
      <c r="C282" s="1164"/>
      <c r="D282" s="1164"/>
      <c r="E282" s="1164"/>
      <c r="F282" s="1164"/>
      <c r="G282" s="1164"/>
      <c r="H282" s="1164"/>
      <c r="I282" s="1164"/>
      <c r="J282" s="1164"/>
      <c r="K282" s="1164"/>
      <c r="L282" s="1164"/>
      <c r="M282" s="1164"/>
      <c r="N282" s="1164"/>
      <c r="O282" s="1164"/>
      <c r="P282" s="1164"/>
      <c r="Q282" s="1164"/>
      <c r="R282" s="1164"/>
      <c r="S282" s="1164"/>
      <c r="T282" s="1164"/>
      <c r="U282" s="1164"/>
      <c r="V282" s="1164"/>
      <c r="W282" s="1164"/>
      <c r="X282" s="1164"/>
      <c r="Y282" s="1164"/>
    </row>
    <row r="283" spans="1:25" s="1178" customFormat="1" x14ac:dyDescent="0.3">
      <c r="A283" s="1164"/>
      <c r="B283" s="1173"/>
      <c r="C283" s="1164"/>
      <c r="D283" s="1164"/>
      <c r="E283" s="1164"/>
      <c r="F283" s="1164"/>
      <c r="G283" s="1164"/>
      <c r="H283" s="1164"/>
      <c r="I283" s="1164"/>
      <c r="J283" s="1164"/>
      <c r="K283" s="1164"/>
      <c r="L283" s="1164"/>
      <c r="M283" s="1164"/>
      <c r="N283" s="1164"/>
      <c r="O283" s="1164"/>
      <c r="P283" s="1164"/>
      <c r="Q283" s="1164"/>
      <c r="R283" s="1164"/>
      <c r="S283" s="1164"/>
      <c r="T283" s="1164"/>
      <c r="U283" s="1164"/>
      <c r="V283" s="1164"/>
      <c r="W283" s="1164"/>
      <c r="X283" s="1164"/>
      <c r="Y283" s="1164"/>
    </row>
    <row r="284" spans="1:25" s="1178" customFormat="1" x14ac:dyDescent="0.3">
      <c r="A284" s="1164"/>
      <c r="B284" s="1173"/>
      <c r="C284" s="1164"/>
      <c r="D284" s="1164"/>
      <c r="E284" s="1164"/>
      <c r="F284" s="1164"/>
      <c r="G284" s="1164"/>
      <c r="H284" s="1164"/>
      <c r="I284" s="1164"/>
      <c r="J284" s="1164"/>
      <c r="K284" s="1164"/>
      <c r="L284" s="1164"/>
      <c r="M284" s="1164"/>
      <c r="N284" s="1164"/>
      <c r="O284" s="1164"/>
      <c r="P284" s="1164"/>
      <c r="Q284" s="1164"/>
      <c r="R284" s="1164"/>
      <c r="S284" s="1164"/>
      <c r="T284" s="1164"/>
      <c r="U284" s="1164"/>
      <c r="V284" s="1164"/>
      <c r="W284" s="1164"/>
      <c r="X284" s="1164"/>
      <c r="Y284" s="1164"/>
    </row>
    <row r="285" spans="1:25" s="1178" customFormat="1" x14ac:dyDescent="0.3">
      <c r="A285" s="1164"/>
      <c r="B285" s="1173"/>
      <c r="C285" s="1164"/>
      <c r="D285" s="1164"/>
      <c r="E285" s="1164"/>
      <c r="F285" s="1164"/>
      <c r="G285" s="1164"/>
      <c r="H285" s="1164"/>
      <c r="I285" s="1164"/>
      <c r="J285" s="1164"/>
      <c r="K285" s="1164"/>
      <c r="L285" s="1164"/>
      <c r="M285" s="1164"/>
      <c r="N285" s="1164"/>
      <c r="O285" s="1164"/>
      <c r="P285" s="1164"/>
      <c r="Q285" s="1164"/>
      <c r="R285" s="1164"/>
      <c r="S285" s="1164"/>
      <c r="T285" s="1164"/>
      <c r="U285" s="1164"/>
      <c r="V285" s="1164"/>
      <c r="W285" s="1164"/>
      <c r="X285" s="1164"/>
      <c r="Y285" s="1164"/>
    </row>
    <row r="286" spans="1:25" s="1178" customFormat="1" x14ac:dyDescent="0.3">
      <c r="A286" s="1164"/>
      <c r="B286" s="1173"/>
      <c r="C286" s="1164"/>
      <c r="D286" s="1164"/>
      <c r="E286" s="1164"/>
      <c r="F286" s="1164"/>
      <c r="G286" s="1164"/>
      <c r="H286" s="1164"/>
      <c r="I286" s="1164"/>
      <c r="J286" s="1164"/>
      <c r="K286" s="1164"/>
      <c r="L286" s="1164"/>
      <c r="M286" s="1164"/>
      <c r="N286" s="1164"/>
      <c r="O286" s="1164"/>
      <c r="P286" s="1164"/>
      <c r="Q286" s="1164"/>
      <c r="R286" s="1164"/>
      <c r="S286" s="1164"/>
      <c r="T286" s="1164"/>
      <c r="U286" s="1164"/>
      <c r="V286" s="1164"/>
      <c r="W286" s="1164"/>
      <c r="X286" s="1164"/>
      <c r="Y286" s="1164"/>
    </row>
    <row r="287" spans="1:25" s="1178" customFormat="1" x14ac:dyDescent="0.3">
      <c r="A287" s="1164"/>
      <c r="B287" s="1173"/>
      <c r="C287" s="1164"/>
      <c r="D287" s="1164"/>
      <c r="E287" s="1164"/>
      <c r="F287" s="1164"/>
      <c r="G287" s="1164"/>
      <c r="H287" s="1164"/>
      <c r="I287" s="1164"/>
      <c r="J287" s="1164"/>
      <c r="K287" s="1164"/>
      <c r="L287" s="1164"/>
      <c r="M287" s="1164"/>
      <c r="N287" s="1164"/>
      <c r="O287" s="1164"/>
      <c r="P287" s="1164"/>
      <c r="Q287" s="1164"/>
      <c r="R287" s="1164"/>
      <c r="S287" s="1164"/>
      <c r="T287" s="1164"/>
      <c r="U287" s="1164"/>
      <c r="V287" s="1164"/>
      <c r="W287" s="1164"/>
      <c r="X287" s="1164"/>
      <c r="Y287" s="1164"/>
    </row>
    <row r="288" spans="1:25" s="1178" customFormat="1" x14ac:dyDescent="0.3">
      <c r="A288" s="1164"/>
      <c r="B288" s="1173"/>
      <c r="C288" s="1164"/>
      <c r="D288" s="1164"/>
      <c r="E288" s="1164"/>
      <c r="F288" s="1164"/>
      <c r="G288" s="1164"/>
      <c r="H288" s="1164"/>
      <c r="I288" s="1164"/>
      <c r="J288" s="1164"/>
      <c r="K288" s="1164"/>
      <c r="L288" s="1164"/>
      <c r="M288" s="1164"/>
      <c r="N288" s="1164"/>
      <c r="O288" s="1164"/>
      <c r="P288" s="1164"/>
      <c r="Q288" s="1164"/>
      <c r="R288" s="1164"/>
      <c r="S288" s="1164"/>
      <c r="T288" s="1164"/>
      <c r="U288" s="1164"/>
      <c r="V288" s="1164"/>
      <c r="W288" s="1164"/>
      <c r="X288" s="1164"/>
      <c r="Y288" s="1164"/>
    </row>
    <row r="289" spans="1:25" s="1178" customFormat="1" x14ac:dyDescent="0.3">
      <c r="A289" s="1164"/>
      <c r="B289" s="1173"/>
      <c r="C289" s="1164"/>
      <c r="D289" s="1164"/>
      <c r="E289" s="1164"/>
      <c r="F289" s="1164"/>
      <c r="G289" s="1164"/>
      <c r="H289" s="1164"/>
      <c r="I289" s="1164"/>
      <c r="J289" s="1164"/>
      <c r="K289" s="1164"/>
      <c r="L289" s="1164"/>
      <c r="M289" s="1164"/>
      <c r="N289" s="1164"/>
      <c r="O289" s="1164"/>
      <c r="P289" s="1164"/>
      <c r="Q289" s="1164"/>
      <c r="R289" s="1164"/>
      <c r="S289" s="1164"/>
      <c r="T289" s="1164"/>
      <c r="U289" s="1164"/>
      <c r="V289" s="1164"/>
      <c r="W289" s="1164"/>
      <c r="X289" s="1164"/>
      <c r="Y289" s="1164"/>
    </row>
    <row r="290" spans="1:25" s="1178" customFormat="1" x14ac:dyDescent="0.3">
      <c r="A290" s="1164"/>
      <c r="B290" s="1173"/>
      <c r="C290" s="1164"/>
      <c r="D290" s="1164"/>
      <c r="E290" s="1164"/>
      <c r="F290" s="1164"/>
      <c r="G290" s="1164"/>
      <c r="H290" s="1164"/>
      <c r="I290" s="1164"/>
      <c r="J290" s="1164"/>
      <c r="K290" s="1164"/>
      <c r="L290" s="1164"/>
      <c r="M290" s="1164"/>
      <c r="N290" s="1164"/>
      <c r="O290" s="1164"/>
      <c r="P290" s="1164"/>
      <c r="Q290" s="1164"/>
      <c r="R290" s="1164"/>
      <c r="S290" s="1164"/>
      <c r="T290" s="1164"/>
      <c r="U290" s="1164"/>
      <c r="V290" s="1164"/>
      <c r="W290" s="1164"/>
      <c r="X290" s="1164"/>
      <c r="Y290" s="1164"/>
    </row>
    <row r="291" spans="1:25" s="1178" customFormat="1" x14ac:dyDescent="0.3">
      <c r="A291" s="1164"/>
      <c r="B291" s="1173"/>
      <c r="C291" s="1164"/>
      <c r="D291" s="1164"/>
      <c r="E291" s="1164"/>
      <c r="F291" s="1164"/>
      <c r="G291" s="1164"/>
      <c r="H291" s="1164"/>
      <c r="I291" s="1164"/>
      <c r="J291" s="1164"/>
      <c r="K291" s="1164"/>
      <c r="L291" s="1164"/>
      <c r="M291" s="1164"/>
      <c r="N291" s="1164"/>
      <c r="O291" s="1164"/>
      <c r="P291" s="1164"/>
      <c r="Q291" s="1164"/>
      <c r="R291" s="1164"/>
      <c r="S291" s="1164"/>
      <c r="T291" s="1164"/>
      <c r="U291" s="1164"/>
      <c r="V291" s="1164"/>
      <c r="W291" s="1164"/>
      <c r="X291" s="1164"/>
      <c r="Y291" s="1164"/>
    </row>
    <row r="292" spans="1:25" s="1178" customFormat="1" x14ac:dyDescent="0.3">
      <c r="A292" s="1164"/>
      <c r="B292" s="1173"/>
      <c r="C292" s="1164"/>
      <c r="D292" s="1164"/>
      <c r="E292" s="1164"/>
      <c r="F292" s="1164"/>
      <c r="G292" s="1164"/>
      <c r="H292" s="1164"/>
      <c r="I292" s="1164"/>
      <c r="J292" s="1164"/>
      <c r="K292" s="1164"/>
      <c r="L292" s="1164"/>
      <c r="M292" s="1164"/>
      <c r="N292" s="1164"/>
      <c r="O292" s="1164"/>
      <c r="P292" s="1164"/>
      <c r="Q292" s="1164"/>
      <c r="R292" s="1164"/>
      <c r="S292" s="1164"/>
      <c r="T292" s="1164"/>
      <c r="U292" s="1164"/>
      <c r="V292" s="1164"/>
      <c r="W292" s="1164"/>
      <c r="X292" s="1164"/>
      <c r="Y292" s="1164"/>
    </row>
    <row r="293" spans="1:25" s="1178" customFormat="1" x14ac:dyDescent="0.3">
      <c r="A293" s="1164"/>
      <c r="B293" s="1173"/>
      <c r="C293" s="1164"/>
      <c r="D293" s="1164"/>
      <c r="E293" s="1164"/>
      <c r="F293" s="1164"/>
      <c r="G293" s="1164"/>
      <c r="H293" s="1164"/>
      <c r="I293" s="1164"/>
      <c r="J293" s="1164"/>
      <c r="K293" s="1164"/>
      <c r="L293" s="1164"/>
      <c r="M293" s="1164"/>
      <c r="N293" s="1164"/>
      <c r="O293" s="1164"/>
      <c r="P293" s="1164"/>
      <c r="Q293" s="1164"/>
      <c r="R293" s="1164"/>
      <c r="S293" s="1164"/>
      <c r="T293" s="1164"/>
      <c r="U293" s="1164"/>
      <c r="V293" s="1164"/>
      <c r="W293" s="1164"/>
      <c r="X293" s="1164"/>
      <c r="Y293" s="1164"/>
    </row>
    <row r="294" spans="1:25" s="1178" customFormat="1" x14ac:dyDescent="0.3">
      <c r="A294" s="1164"/>
      <c r="B294" s="1173"/>
      <c r="C294" s="1164"/>
      <c r="D294" s="1164"/>
      <c r="E294" s="1164"/>
      <c r="F294" s="1164"/>
      <c r="G294" s="1164"/>
      <c r="H294" s="1164"/>
      <c r="I294" s="1164"/>
      <c r="J294" s="1164"/>
      <c r="K294" s="1164"/>
      <c r="L294" s="1164"/>
      <c r="M294" s="1164"/>
      <c r="N294" s="1164"/>
      <c r="O294" s="1164"/>
      <c r="P294" s="1164"/>
      <c r="Q294" s="1164"/>
      <c r="R294" s="1164"/>
      <c r="S294" s="1164"/>
      <c r="T294" s="1164"/>
      <c r="U294" s="1164"/>
      <c r="V294" s="1164"/>
      <c r="W294" s="1164"/>
      <c r="X294" s="1164"/>
      <c r="Y294" s="1164"/>
    </row>
    <row r="295" spans="1:25" s="1178" customFormat="1" x14ac:dyDescent="0.3">
      <c r="A295" s="1164"/>
      <c r="B295" s="1173"/>
      <c r="C295" s="1164"/>
      <c r="D295" s="1164"/>
      <c r="E295" s="1164"/>
      <c r="F295" s="1164"/>
      <c r="G295" s="1164"/>
      <c r="H295" s="1164"/>
      <c r="I295" s="1164"/>
      <c r="J295" s="1164"/>
      <c r="K295" s="1164"/>
      <c r="L295" s="1164"/>
      <c r="M295" s="1164"/>
      <c r="N295" s="1164"/>
      <c r="O295" s="1164"/>
      <c r="P295" s="1164"/>
      <c r="Q295" s="1164"/>
      <c r="R295" s="1164"/>
      <c r="S295" s="1164"/>
      <c r="T295" s="1164"/>
      <c r="U295" s="1164"/>
      <c r="V295" s="1164"/>
      <c r="W295" s="1164"/>
      <c r="X295" s="1164"/>
      <c r="Y295" s="1164"/>
    </row>
    <row r="296" spans="1:25" s="1178" customFormat="1" x14ac:dyDescent="0.3">
      <c r="A296" s="1164"/>
      <c r="B296" s="1173"/>
      <c r="C296" s="1164"/>
      <c r="D296" s="1164"/>
      <c r="E296" s="1164"/>
      <c r="F296" s="1164"/>
      <c r="G296" s="1164"/>
      <c r="H296" s="1164"/>
      <c r="I296" s="1164"/>
      <c r="J296" s="1164"/>
      <c r="K296" s="1164"/>
      <c r="L296" s="1164"/>
      <c r="M296" s="1164"/>
      <c r="N296" s="1164"/>
      <c r="O296" s="1164"/>
      <c r="P296" s="1164"/>
      <c r="Q296" s="1164"/>
      <c r="R296" s="1164"/>
      <c r="S296" s="1164"/>
      <c r="T296" s="1164"/>
      <c r="U296" s="1164"/>
      <c r="V296" s="1164"/>
      <c r="W296" s="1164"/>
      <c r="X296" s="1164"/>
      <c r="Y296" s="1164"/>
    </row>
    <row r="297" spans="1:25" s="1178" customFormat="1" x14ac:dyDescent="0.3">
      <c r="A297" s="1164"/>
      <c r="B297" s="1173"/>
      <c r="C297" s="1164"/>
      <c r="D297" s="1164"/>
      <c r="E297" s="1164"/>
      <c r="F297" s="1164"/>
      <c r="G297" s="1164"/>
      <c r="H297" s="1164"/>
      <c r="I297" s="1164"/>
      <c r="J297" s="1164"/>
      <c r="K297" s="1164"/>
      <c r="L297" s="1164"/>
      <c r="M297" s="1164"/>
      <c r="N297" s="1164"/>
      <c r="O297" s="1164"/>
      <c r="P297" s="1164"/>
      <c r="Q297" s="1164"/>
      <c r="R297" s="1164"/>
      <c r="S297" s="1164"/>
      <c r="T297" s="1164"/>
      <c r="U297" s="1164"/>
      <c r="V297" s="1164"/>
      <c r="W297" s="1164"/>
      <c r="X297" s="1164"/>
      <c r="Y297" s="1164"/>
    </row>
    <row r="298" spans="1:25" s="1178" customFormat="1" x14ac:dyDescent="0.3">
      <c r="A298" s="1164"/>
      <c r="B298" s="1173"/>
      <c r="C298" s="1164"/>
      <c r="D298" s="1164"/>
      <c r="E298" s="1164"/>
      <c r="F298" s="1164"/>
      <c r="G298" s="1164"/>
      <c r="H298" s="1164"/>
      <c r="I298" s="1164"/>
      <c r="J298" s="1164"/>
      <c r="K298" s="1164"/>
      <c r="L298" s="1164"/>
      <c r="M298" s="1164"/>
      <c r="N298" s="1164"/>
      <c r="O298" s="1164"/>
      <c r="P298" s="1164"/>
      <c r="Q298" s="1164"/>
      <c r="R298" s="1164"/>
      <c r="S298" s="1164"/>
      <c r="T298" s="1164"/>
      <c r="U298" s="1164"/>
      <c r="V298" s="1164"/>
      <c r="W298" s="1164"/>
      <c r="X298" s="1164"/>
      <c r="Y298" s="1164"/>
    </row>
    <row r="299" spans="1:25" s="1178" customFormat="1" x14ac:dyDescent="0.3">
      <c r="A299" s="1164"/>
      <c r="B299" s="1173"/>
      <c r="C299" s="1164"/>
      <c r="D299" s="1164"/>
      <c r="E299" s="1164"/>
      <c r="F299" s="1164"/>
      <c r="G299" s="1164"/>
      <c r="H299" s="1164"/>
      <c r="I299" s="1164"/>
      <c r="J299" s="1164"/>
      <c r="K299" s="1164"/>
      <c r="L299" s="1164"/>
      <c r="M299" s="1164"/>
      <c r="N299" s="1164"/>
      <c r="O299" s="1164"/>
      <c r="P299" s="1164"/>
      <c r="Q299" s="1164"/>
      <c r="R299" s="1164"/>
      <c r="S299" s="1164"/>
      <c r="T299" s="1164"/>
      <c r="U299" s="1164"/>
      <c r="V299" s="1164"/>
      <c r="W299" s="1164"/>
      <c r="X299" s="1164"/>
      <c r="Y299" s="1164"/>
    </row>
    <row r="300" spans="1:25" s="1178" customFormat="1" x14ac:dyDescent="0.3">
      <c r="A300" s="1164"/>
      <c r="B300" s="1173"/>
      <c r="C300" s="1164"/>
      <c r="D300" s="1164"/>
      <c r="E300" s="1164"/>
      <c r="F300" s="1164"/>
      <c r="G300" s="1164"/>
      <c r="H300" s="1164"/>
      <c r="I300" s="1164"/>
      <c r="J300" s="1164"/>
      <c r="K300" s="1164"/>
      <c r="L300" s="1164"/>
      <c r="M300" s="1164"/>
      <c r="N300" s="1164"/>
      <c r="O300" s="1164"/>
      <c r="P300" s="1164"/>
      <c r="Q300" s="1164"/>
      <c r="R300" s="1164"/>
      <c r="S300" s="1164"/>
      <c r="T300" s="1164"/>
      <c r="U300" s="1164"/>
      <c r="V300" s="1164"/>
      <c r="W300" s="1164"/>
      <c r="X300" s="1164"/>
      <c r="Y300" s="1164"/>
    </row>
    <row r="301" spans="1:25" s="1178" customFormat="1" x14ac:dyDescent="0.3">
      <c r="A301" s="1164"/>
      <c r="B301" s="1173"/>
      <c r="C301" s="1164"/>
      <c r="D301" s="1164"/>
      <c r="E301" s="1164"/>
      <c r="F301" s="1164"/>
      <c r="G301" s="1164"/>
      <c r="H301" s="1164"/>
      <c r="I301" s="1164"/>
      <c r="J301" s="1164"/>
      <c r="K301" s="1164"/>
      <c r="L301" s="1164"/>
      <c r="M301" s="1164"/>
      <c r="N301" s="1164"/>
      <c r="O301" s="1164"/>
      <c r="P301" s="1164"/>
      <c r="Q301" s="1164"/>
      <c r="R301" s="1164"/>
      <c r="S301" s="1164"/>
      <c r="T301" s="1164"/>
      <c r="U301" s="1164"/>
      <c r="V301" s="1164"/>
      <c r="W301" s="1164"/>
      <c r="X301" s="1164"/>
      <c r="Y301" s="1164"/>
    </row>
    <row r="302" spans="1:25" s="1178" customFormat="1" x14ac:dyDescent="0.3">
      <c r="A302" s="1164"/>
      <c r="B302" s="1173"/>
      <c r="C302" s="1164"/>
      <c r="D302" s="1164"/>
      <c r="E302" s="1164"/>
      <c r="F302" s="1164"/>
      <c r="G302" s="1164"/>
      <c r="H302" s="1164"/>
      <c r="I302" s="1164"/>
      <c r="J302" s="1164"/>
      <c r="K302" s="1164"/>
      <c r="L302" s="1164"/>
      <c r="M302" s="1164"/>
      <c r="N302" s="1164"/>
      <c r="O302" s="1164"/>
      <c r="P302" s="1164"/>
      <c r="Q302" s="1164"/>
      <c r="R302" s="1164"/>
      <c r="S302" s="1164"/>
      <c r="T302" s="1164"/>
      <c r="U302" s="1164"/>
      <c r="V302" s="1164"/>
      <c r="W302" s="1164"/>
      <c r="X302" s="1164"/>
      <c r="Y302" s="1164"/>
    </row>
    <row r="303" spans="1:25" s="1178" customFormat="1" x14ac:dyDescent="0.3">
      <c r="A303" s="1164"/>
      <c r="B303" s="1173"/>
      <c r="C303" s="1164"/>
      <c r="D303" s="1164"/>
      <c r="E303" s="1164"/>
      <c r="F303" s="1164"/>
      <c r="G303" s="1164"/>
      <c r="H303" s="1164"/>
      <c r="I303" s="1164"/>
      <c r="J303" s="1164"/>
      <c r="K303" s="1164"/>
      <c r="L303" s="1164"/>
      <c r="M303" s="1164"/>
      <c r="N303" s="1164"/>
      <c r="O303" s="1164"/>
      <c r="P303" s="1164"/>
      <c r="Q303" s="1164"/>
      <c r="R303" s="1164"/>
      <c r="S303" s="1164"/>
      <c r="T303" s="1164"/>
      <c r="U303" s="1164"/>
      <c r="V303" s="1164"/>
      <c r="W303" s="1164"/>
      <c r="X303" s="1164"/>
      <c r="Y303" s="1164"/>
    </row>
    <row r="304" spans="1:25" s="1178" customFormat="1" x14ac:dyDescent="0.3">
      <c r="A304" s="1164"/>
      <c r="B304" s="1173"/>
      <c r="C304" s="1164"/>
      <c r="D304" s="1164"/>
      <c r="E304" s="1164"/>
      <c r="F304" s="1164"/>
      <c r="G304" s="1164"/>
      <c r="H304" s="1164"/>
      <c r="I304" s="1164"/>
      <c r="J304" s="1164"/>
      <c r="K304" s="1164"/>
      <c r="L304" s="1164"/>
      <c r="M304" s="1164"/>
      <c r="N304" s="1164"/>
      <c r="O304" s="1164"/>
      <c r="P304" s="1164"/>
      <c r="Q304" s="1164"/>
      <c r="R304" s="1164"/>
      <c r="S304" s="1164"/>
      <c r="T304" s="1164"/>
      <c r="U304" s="1164"/>
      <c r="V304" s="1164"/>
      <c r="W304" s="1164"/>
      <c r="X304" s="1164"/>
      <c r="Y304" s="1164"/>
    </row>
    <row r="305" spans="1:25" s="1178" customFormat="1" x14ac:dyDescent="0.3">
      <c r="A305" s="1164"/>
      <c r="B305" s="1173"/>
      <c r="C305" s="1164"/>
      <c r="D305" s="1164"/>
      <c r="E305" s="1164"/>
      <c r="F305" s="1164"/>
      <c r="G305" s="1164"/>
      <c r="H305" s="1164"/>
      <c r="I305" s="1164"/>
      <c r="J305" s="1164"/>
      <c r="K305" s="1164"/>
      <c r="L305" s="1164"/>
      <c r="M305" s="1164"/>
      <c r="N305" s="1164"/>
      <c r="O305" s="1164"/>
      <c r="P305" s="1164"/>
      <c r="Q305" s="1164"/>
      <c r="R305" s="1164"/>
      <c r="S305" s="1164"/>
      <c r="T305" s="1164"/>
      <c r="U305" s="1164"/>
      <c r="V305" s="1164"/>
      <c r="W305" s="1164"/>
      <c r="X305" s="1164"/>
      <c r="Y305" s="1164"/>
    </row>
    <row r="306" spans="1:25" s="1178" customFormat="1" x14ac:dyDescent="0.3">
      <c r="A306" s="1164"/>
      <c r="B306" s="1173"/>
      <c r="C306" s="1164"/>
      <c r="D306" s="1164"/>
      <c r="E306" s="1164"/>
      <c r="F306" s="1164"/>
      <c r="G306" s="1164"/>
      <c r="H306" s="1164"/>
      <c r="I306" s="1164"/>
      <c r="J306" s="1164"/>
      <c r="K306" s="1164"/>
      <c r="L306" s="1164"/>
      <c r="M306" s="1164"/>
      <c r="N306" s="1164"/>
      <c r="O306" s="1164"/>
      <c r="P306" s="1164"/>
      <c r="Q306" s="1164"/>
      <c r="R306" s="1164"/>
      <c r="S306" s="1164"/>
      <c r="T306" s="1164"/>
      <c r="U306" s="1164"/>
      <c r="V306" s="1164"/>
      <c r="W306" s="1164"/>
      <c r="X306" s="1164"/>
      <c r="Y306" s="1164"/>
    </row>
    <row r="307" spans="1:25" s="1178" customFormat="1" x14ac:dyDescent="0.3">
      <c r="A307" s="1164"/>
      <c r="B307" s="1173"/>
      <c r="C307" s="1164"/>
      <c r="D307" s="1164"/>
      <c r="E307" s="1164"/>
      <c r="F307" s="1164"/>
      <c r="G307" s="1164"/>
      <c r="H307" s="1164"/>
      <c r="I307" s="1164"/>
      <c r="J307" s="1164"/>
      <c r="K307" s="1164"/>
      <c r="L307" s="1164"/>
      <c r="M307" s="1164"/>
      <c r="N307" s="1164"/>
      <c r="O307" s="1164"/>
      <c r="P307" s="1164"/>
      <c r="Q307" s="1164"/>
      <c r="R307" s="1164"/>
      <c r="S307" s="1164"/>
      <c r="T307" s="1164"/>
      <c r="U307" s="1164"/>
      <c r="V307" s="1164"/>
      <c r="W307" s="1164"/>
      <c r="X307" s="1164"/>
      <c r="Y307" s="1164"/>
    </row>
    <row r="308" spans="1:25" s="1178" customFormat="1" x14ac:dyDescent="0.3">
      <c r="A308" s="1164"/>
      <c r="B308" s="1173"/>
      <c r="C308" s="1164"/>
      <c r="D308" s="1164"/>
      <c r="E308" s="1164"/>
      <c r="F308" s="1164"/>
      <c r="G308" s="1164"/>
      <c r="H308" s="1164"/>
      <c r="I308" s="1164"/>
      <c r="J308" s="1164"/>
      <c r="K308" s="1164"/>
      <c r="L308" s="1164"/>
      <c r="M308" s="1164"/>
      <c r="N308" s="1164"/>
      <c r="O308" s="1164"/>
      <c r="P308" s="1164"/>
      <c r="Q308" s="1164"/>
      <c r="R308" s="1164"/>
      <c r="S308" s="1164"/>
      <c r="T308" s="1164"/>
      <c r="U308" s="1164"/>
      <c r="V308" s="1164"/>
      <c r="W308" s="1164"/>
      <c r="X308" s="1164"/>
      <c r="Y308" s="1164"/>
    </row>
    <row r="309" spans="1:25" s="1178" customFormat="1" x14ac:dyDescent="0.3">
      <c r="A309" s="1164"/>
      <c r="B309" s="1173"/>
      <c r="C309" s="1164"/>
      <c r="D309" s="1164"/>
      <c r="E309" s="1164"/>
      <c r="F309" s="1164"/>
      <c r="G309" s="1164"/>
      <c r="H309" s="1164"/>
      <c r="I309" s="1164"/>
      <c r="J309" s="1164"/>
      <c r="K309" s="1164"/>
      <c r="L309" s="1164"/>
      <c r="M309" s="1164"/>
      <c r="N309" s="1164"/>
      <c r="O309" s="1164"/>
      <c r="P309" s="1164"/>
      <c r="Q309" s="1164"/>
      <c r="R309" s="1164"/>
      <c r="S309" s="1164"/>
      <c r="T309" s="1164"/>
      <c r="U309" s="1164"/>
      <c r="V309" s="1164"/>
      <c r="W309" s="1164"/>
      <c r="X309" s="1164"/>
      <c r="Y309" s="1164"/>
    </row>
    <row r="310" spans="1:25" s="1178" customFormat="1" x14ac:dyDescent="0.3">
      <c r="A310" s="1164"/>
      <c r="B310" s="1173"/>
      <c r="C310" s="1164"/>
      <c r="D310" s="1164"/>
      <c r="E310" s="1164"/>
      <c r="F310" s="1164"/>
      <c r="G310" s="1164"/>
      <c r="H310" s="1164"/>
      <c r="I310" s="1164"/>
      <c r="J310" s="1164"/>
      <c r="K310" s="1164"/>
      <c r="L310" s="1164"/>
      <c r="M310" s="1164"/>
      <c r="N310" s="1164"/>
      <c r="O310" s="1164"/>
      <c r="P310" s="1164"/>
      <c r="Q310" s="1164"/>
      <c r="R310" s="1164"/>
      <c r="S310" s="1164"/>
      <c r="T310" s="1164"/>
      <c r="U310" s="1164"/>
      <c r="V310" s="1164"/>
      <c r="W310" s="1164"/>
      <c r="X310" s="1164"/>
      <c r="Y310" s="1164"/>
    </row>
    <row r="311" spans="1:25" s="1178" customFormat="1" x14ac:dyDescent="0.3">
      <c r="A311" s="1164"/>
      <c r="B311" s="1173"/>
      <c r="C311" s="1164"/>
      <c r="D311" s="1164"/>
      <c r="E311" s="1164"/>
      <c r="F311" s="1164"/>
      <c r="G311" s="1164"/>
      <c r="H311" s="1164"/>
      <c r="I311" s="1164"/>
      <c r="J311" s="1164"/>
      <c r="K311" s="1164"/>
      <c r="L311" s="1164"/>
      <c r="M311" s="1164"/>
      <c r="N311" s="1164"/>
      <c r="O311" s="1164"/>
      <c r="P311" s="1164"/>
      <c r="Q311" s="1164"/>
      <c r="R311" s="1164"/>
      <c r="S311" s="1164"/>
      <c r="T311" s="1164"/>
      <c r="U311" s="1164"/>
      <c r="V311" s="1164"/>
      <c r="W311" s="1164"/>
      <c r="X311" s="1164"/>
      <c r="Y311" s="1164"/>
    </row>
    <row r="312" spans="1:25" s="1178" customFormat="1" x14ac:dyDescent="0.3">
      <c r="A312" s="1164"/>
      <c r="B312" s="1173"/>
      <c r="C312" s="1164"/>
      <c r="D312" s="1164"/>
      <c r="E312" s="1164"/>
      <c r="F312" s="1164"/>
      <c r="G312" s="1164"/>
      <c r="H312" s="1164"/>
      <c r="I312" s="1164"/>
      <c r="J312" s="1164"/>
      <c r="K312" s="1164"/>
      <c r="L312" s="1164"/>
      <c r="M312" s="1164"/>
      <c r="N312" s="1164"/>
      <c r="O312" s="1164"/>
      <c r="P312" s="1164"/>
      <c r="Q312" s="1164"/>
      <c r="R312" s="1164"/>
      <c r="S312" s="1164"/>
      <c r="T312" s="1164"/>
      <c r="U312" s="1164"/>
      <c r="V312" s="1164"/>
      <c r="W312" s="1164"/>
      <c r="X312" s="1164"/>
      <c r="Y312" s="1164"/>
    </row>
    <row r="313" spans="1:25" s="1178" customFormat="1" x14ac:dyDescent="0.3">
      <c r="A313" s="1164"/>
      <c r="B313" s="1173"/>
      <c r="C313" s="1164"/>
      <c r="D313" s="1164"/>
      <c r="E313" s="1164"/>
      <c r="F313" s="1164"/>
      <c r="G313" s="1164"/>
      <c r="H313" s="1164"/>
      <c r="I313" s="1164"/>
      <c r="J313" s="1164"/>
      <c r="K313" s="1164"/>
      <c r="L313" s="1164"/>
      <c r="M313" s="1164"/>
      <c r="N313" s="1164"/>
      <c r="O313" s="1164"/>
      <c r="P313" s="1164"/>
      <c r="Q313" s="1164"/>
      <c r="R313" s="1164"/>
      <c r="S313" s="1164"/>
      <c r="T313" s="1164"/>
      <c r="U313" s="1164"/>
      <c r="V313" s="1164"/>
      <c r="W313" s="1164"/>
      <c r="X313" s="1164"/>
      <c r="Y313" s="1164"/>
    </row>
    <row r="314" spans="1:25" s="1178" customFormat="1" x14ac:dyDescent="0.3">
      <c r="A314" s="1164"/>
      <c r="B314" s="1173"/>
      <c r="C314" s="1164"/>
      <c r="D314" s="1164"/>
      <c r="E314" s="1164"/>
      <c r="F314" s="1164"/>
      <c r="G314" s="1164"/>
      <c r="H314" s="1164"/>
      <c r="I314" s="1164"/>
      <c r="J314" s="1164"/>
      <c r="K314" s="1164"/>
      <c r="L314" s="1164"/>
      <c r="M314" s="1164"/>
      <c r="N314" s="1164"/>
      <c r="O314" s="1164"/>
      <c r="P314" s="1164"/>
      <c r="Q314" s="1164"/>
      <c r="R314" s="1164"/>
      <c r="S314" s="1164"/>
      <c r="T314" s="1164"/>
      <c r="U314" s="1164"/>
      <c r="V314" s="1164"/>
      <c r="W314" s="1164"/>
      <c r="X314" s="1164"/>
      <c r="Y314" s="1164"/>
    </row>
    <row r="315" spans="1:25" s="1178" customFormat="1" x14ac:dyDescent="0.3">
      <c r="A315" s="1164"/>
      <c r="B315" s="1173"/>
      <c r="C315" s="1164"/>
      <c r="D315" s="1164"/>
      <c r="E315" s="1164"/>
      <c r="F315" s="1164"/>
      <c r="G315" s="1164"/>
      <c r="H315" s="1164"/>
      <c r="I315" s="1164"/>
      <c r="J315" s="1164"/>
      <c r="K315" s="1164"/>
      <c r="L315" s="1164"/>
      <c r="M315" s="1164"/>
      <c r="N315" s="1164"/>
      <c r="O315" s="1164"/>
      <c r="P315" s="1164"/>
      <c r="Q315" s="1164"/>
      <c r="R315" s="1164"/>
      <c r="S315" s="1164"/>
      <c r="T315" s="1164"/>
      <c r="U315" s="1164"/>
      <c r="V315" s="1164"/>
      <c r="W315" s="1164"/>
      <c r="X315" s="1164"/>
      <c r="Y315" s="1164"/>
    </row>
    <row r="316" spans="1:25" s="1178" customFormat="1" x14ac:dyDescent="0.3">
      <c r="A316" s="1164"/>
      <c r="B316" s="1173"/>
      <c r="C316" s="1164"/>
      <c r="D316" s="1164"/>
      <c r="E316" s="1164"/>
      <c r="F316" s="1164"/>
      <c r="G316" s="1164"/>
      <c r="H316" s="1164"/>
      <c r="I316" s="1164"/>
      <c r="J316" s="1164"/>
      <c r="K316" s="1164"/>
      <c r="L316" s="1164"/>
      <c r="M316" s="1164"/>
      <c r="N316" s="1164"/>
      <c r="O316" s="1164"/>
      <c r="P316" s="1164"/>
      <c r="Q316" s="1164"/>
      <c r="R316" s="1164"/>
      <c r="S316" s="1164"/>
      <c r="T316" s="1164"/>
      <c r="U316" s="1164"/>
      <c r="V316" s="1164"/>
      <c r="W316" s="1164"/>
      <c r="X316" s="1164"/>
      <c r="Y316" s="1164"/>
    </row>
    <row r="317" spans="1:25" s="1178" customFormat="1" x14ac:dyDescent="0.3">
      <c r="A317" s="1164"/>
      <c r="B317" s="1173"/>
      <c r="C317" s="1164"/>
      <c r="D317" s="1164"/>
      <c r="E317" s="1164"/>
      <c r="F317" s="1164"/>
      <c r="G317" s="1164"/>
      <c r="H317" s="1164"/>
      <c r="I317" s="1164"/>
      <c r="J317" s="1164"/>
      <c r="K317" s="1164"/>
      <c r="L317" s="1164"/>
      <c r="M317" s="1164"/>
      <c r="N317" s="1164"/>
      <c r="O317" s="1164"/>
      <c r="P317" s="1164"/>
      <c r="Q317" s="1164"/>
      <c r="R317" s="1164"/>
      <c r="S317" s="1164"/>
      <c r="T317" s="1164"/>
      <c r="U317" s="1164"/>
      <c r="V317" s="1164"/>
      <c r="W317" s="1164"/>
      <c r="X317" s="1164"/>
      <c r="Y317" s="1164"/>
    </row>
    <row r="318" spans="1:25" s="1178" customFormat="1" x14ac:dyDescent="0.3">
      <c r="A318" s="1164"/>
      <c r="B318" s="1173"/>
      <c r="C318" s="1164"/>
      <c r="D318" s="1164"/>
      <c r="E318" s="1164"/>
      <c r="F318" s="1164"/>
      <c r="G318" s="1164"/>
      <c r="H318" s="1164"/>
      <c r="I318" s="1164"/>
      <c r="J318" s="1164"/>
      <c r="K318" s="1164"/>
      <c r="L318" s="1164"/>
      <c r="M318" s="1164"/>
      <c r="N318" s="1164"/>
      <c r="O318" s="1164"/>
      <c r="P318" s="1164"/>
      <c r="Q318" s="1164"/>
      <c r="R318" s="1164"/>
      <c r="S318" s="1164"/>
      <c r="T318" s="1164"/>
      <c r="U318" s="1164"/>
      <c r="V318" s="1164"/>
      <c r="W318" s="1164"/>
      <c r="X318" s="1164"/>
      <c r="Y318" s="1164"/>
    </row>
    <row r="319" spans="1:25" s="1178" customFormat="1" x14ac:dyDescent="0.3">
      <c r="A319" s="1164"/>
      <c r="B319" s="1173"/>
      <c r="C319" s="1164"/>
      <c r="D319" s="1164"/>
      <c r="E319" s="1164"/>
      <c r="F319" s="1164"/>
      <c r="G319" s="1164"/>
      <c r="H319" s="1164"/>
      <c r="I319" s="1164"/>
      <c r="J319" s="1164"/>
      <c r="K319" s="1164"/>
      <c r="L319" s="1164"/>
      <c r="M319" s="1164"/>
      <c r="N319" s="1164"/>
      <c r="O319" s="1164"/>
      <c r="P319" s="1164"/>
      <c r="Q319" s="1164"/>
      <c r="R319" s="1164"/>
      <c r="S319" s="1164"/>
      <c r="T319" s="1164"/>
      <c r="U319" s="1164"/>
      <c r="V319" s="1164"/>
      <c r="W319" s="1164"/>
      <c r="X319" s="1164"/>
      <c r="Y319" s="1164"/>
    </row>
    <row r="320" spans="1:25" s="1178" customFormat="1" x14ac:dyDescent="0.3">
      <c r="A320" s="1164"/>
      <c r="B320" s="1173"/>
      <c r="C320" s="1164"/>
      <c r="D320" s="1164"/>
      <c r="E320" s="1164"/>
      <c r="F320" s="1164"/>
      <c r="G320" s="1164"/>
      <c r="H320" s="1164"/>
      <c r="I320" s="1164"/>
      <c r="J320" s="1164"/>
      <c r="K320" s="1164"/>
      <c r="L320" s="1164"/>
      <c r="M320" s="1164"/>
      <c r="N320" s="1164"/>
      <c r="O320" s="1164"/>
      <c r="P320" s="1164"/>
      <c r="Q320" s="1164"/>
      <c r="R320" s="1164"/>
      <c r="S320" s="1164"/>
      <c r="T320" s="1164"/>
      <c r="U320" s="1164"/>
      <c r="V320" s="1164"/>
      <c r="W320" s="1164"/>
      <c r="X320" s="1164"/>
      <c r="Y320" s="1164"/>
    </row>
    <row r="321" spans="1:25" s="1178" customFormat="1" x14ac:dyDescent="0.3">
      <c r="A321" s="1164"/>
      <c r="B321" s="1173"/>
      <c r="C321" s="1164"/>
      <c r="D321" s="1164"/>
      <c r="E321" s="1164"/>
      <c r="F321" s="1164"/>
      <c r="G321" s="1164"/>
      <c r="H321" s="1164"/>
      <c r="I321" s="1164"/>
      <c r="J321" s="1164"/>
      <c r="K321" s="1164"/>
      <c r="L321" s="1164"/>
      <c r="M321" s="1164"/>
      <c r="N321" s="1164"/>
      <c r="O321" s="1164"/>
      <c r="P321" s="1164"/>
      <c r="Q321" s="1164"/>
      <c r="R321" s="1164"/>
      <c r="S321" s="1164"/>
      <c r="T321" s="1164"/>
      <c r="U321" s="1164"/>
      <c r="V321" s="1164"/>
      <c r="W321" s="1164"/>
      <c r="X321" s="1164"/>
      <c r="Y321" s="1164"/>
    </row>
    <row r="322" spans="1:25" s="1178" customFormat="1" x14ac:dyDescent="0.3">
      <c r="A322" s="1164"/>
      <c r="B322" s="1173"/>
      <c r="C322" s="1164"/>
      <c r="D322" s="1164"/>
      <c r="E322" s="1164"/>
      <c r="F322" s="1164"/>
      <c r="G322" s="1164"/>
      <c r="H322" s="1164"/>
      <c r="I322" s="1164"/>
      <c r="J322" s="1164"/>
      <c r="K322" s="1164"/>
      <c r="L322" s="1164"/>
      <c r="M322" s="1164"/>
      <c r="N322" s="1164"/>
      <c r="O322" s="1164"/>
      <c r="P322" s="1164"/>
      <c r="Q322" s="1164"/>
      <c r="R322" s="1164"/>
      <c r="S322" s="1164"/>
      <c r="T322" s="1164"/>
      <c r="U322" s="1164"/>
      <c r="V322" s="1164"/>
      <c r="W322" s="1164"/>
      <c r="X322" s="1164"/>
      <c r="Y322" s="1164"/>
    </row>
    <row r="323" spans="1:25" s="1178" customFormat="1" x14ac:dyDescent="0.3">
      <c r="A323" s="1164"/>
      <c r="B323" s="1173"/>
      <c r="C323" s="1164"/>
      <c r="D323" s="1164"/>
      <c r="E323" s="1164"/>
      <c r="F323" s="1164"/>
      <c r="G323" s="1164"/>
      <c r="H323" s="1164"/>
      <c r="I323" s="1164"/>
      <c r="J323" s="1164"/>
      <c r="K323" s="1164"/>
      <c r="L323" s="1164"/>
      <c r="M323" s="1164"/>
      <c r="N323" s="1164"/>
      <c r="O323" s="1164"/>
      <c r="P323" s="1164"/>
      <c r="Q323" s="1164"/>
      <c r="R323" s="1164"/>
      <c r="S323" s="1164"/>
      <c r="T323" s="1164"/>
      <c r="U323" s="1164"/>
      <c r="V323" s="1164"/>
      <c r="W323" s="1164"/>
      <c r="X323" s="1164"/>
      <c r="Y323" s="1164"/>
    </row>
    <row r="324" spans="1:25" s="1178" customFormat="1" x14ac:dyDescent="0.3">
      <c r="A324" s="1164"/>
      <c r="B324" s="1173"/>
      <c r="C324" s="1164"/>
      <c r="D324" s="1164"/>
      <c r="E324" s="1164"/>
      <c r="F324" s="1164"/>
      <c r="G324" s="1164"/>
      <c r="H324" s="1164"/>
      <c r="I324" s="1164"/>
      <c r="J324" s="1164"/>
      <c r="K324" s="1164"/>
      <c r="L324" s="1164"/>
      <c r="M324" s="1164"/>
      <c r="N324" s="1164"/>
      <c r="O324" s="1164"/>
      <c r="P324" s="1164"/>
      <c r="Q324" s="1164"/>
      <c r="R324" s="1164"/>
      <c r="S324" s="1164"/>
      <c r="T324" s="1164"/>
      <c r="U324" s="1164"/>
      <c r="V324" s="1164"/>
      <c r="W324" s="1164"/>
      <c r="X324" s="1164"/>
      <c r="Y324" s="1164"/>
    </row>
    <row r="325" spans="1:25" s="1178" customFormat="1" x14ac:dyDescent="0.3">
      <c r="A325" s="1164"/>
      <c r="B325" s="1173"/>
      <c r="C325" s="1164"/>
      <c r="D325" s="1164"/>
      <c r="E325" s="1164"/>
      <c r="F325" s="1164"/>
      <c r="G325" s="1164"/>
      <c r="H325" s="1164"/>
      <c r="I325" s="1164"/>
      <c r="J325" s="1164"/>
      <c r="K325" s="1164"/>
      <c r="L325" s="1164"/>
      <c r="M325" s="1164"/>
      <c r="N325" s="1164"/>
      <c r="O325" s="1164"/>
      <c r="P325" s="1164"/>
      <c r="Q325" s="1164"/>
      <c r="R325" s="1164"/>
      <c r="S325" s="1164"/>
      <c r="T325" s="1164"/>
      <c r="U325" s="1164"/>
      <c r="V325" s="1164"/>
      <c r="W325" s="1164"/>
      <c r="X325" s="1164"/>
      <c r="Y325" s="1164"/>
    </row>
    <row r="326" spans="1:25" s="1178" customFormat="1" x14ac:dyDescent="0.3">
      <c r="A326" s="1164"/>
      <c r="B326" s="1173"/>
      <c r="C326" s="1164"/>
      <c r="D326" s="1164"/>
      <c r="E326" s="1164"/>
      <c r="F326" s="1164"/>
      <c r="G326" s="1164"/>
      <c r="H326" s="1164"/>
      <c r="I326" s="1164"/>
      <c r="J326" s="1164"/>
      <c r="K326" s="1164"/>
      <c r="L326" s="1164"/>
      <c r="M326" s="1164"/>
      <c r="N326" s="1164"/>
      <c r="O326" s="1164"/>
      <c r="P326" s="1164"/>
      <c r="Q326" s="1164"/>
      <c r="R326" s="1164"/>
      <c r="S326" s="1164"/>
      <c r="T326" s="1164"/>
      <c r="U326" s="1164"/>
      <c r="V326" s="1164"/>
      <c r="W326" s="1164"/>
      <c r="X326" s="1164"/>
      <c r="Y326" s="1164"/>
    </row>
    <row r="327" spans="1:25" s="1178" customFormat="1" x14ac:dyDescent="0.3">
      <c r="A327" s="1164"/>
      <c r="B327" s="1173"/>
      <c r="C327" s="1164"/>
      <c r="D327" s="1164"/>
      <c r="E327" s="1164"/>
      <c r="F327" s="1164"/>
      <c r="G327" s="1164"/>
      <c r="H327" s="1164"/>
      <c r="I327" s="1164"/>
      <c r="J327" s="1164"/>
      <c r="K327" s="1164"/>
      <c r="L327" s="1164"/>
      <c r="M327" s="1164"/>
      <c r="N327" s="1164"/>
      <c r="O327" s="1164"/>
      <c r="P327" s="1164"/>
      <c r="Q327" s="1164"/>
      <c r="R327" s="1164"/>
      <c r="S327" s="1164"/>
      <c r="T327" s="1164"/>
      <c r="U327" s="1164"/>
      <c r="V327" s="1164"/>
      <c r="W327" s="1164"/>
      <c r="X327" s="1164"/>
      <c r="Y327" s="1164"/>
    </row>
    <row r="328" spans="1:25" s="1178" customFormat="1" x14ac:dyDescent="0.3">
      <c r="A328" s="1164"/>
      <c r="B328" s="1173"/>
      <c r="C328" s="1164"/>
      <c r="D328" s="1164"/>
      <c r="E328" s="1164"/>
      <c r="F328" s="1164"/>
      <c r="G328" s="1164"/>
      <c r="H328" s="1164"/>
      <c r="I328" s="1164"/>
      <c r="J328" s="1164"/>
      <c r="K328" s="1164"/>
      <c r="L328" s="1164"/>
      <c r="M328" s="1164"/>
      <c r="N328" s="1164"/>
      <c r="O328" s="1164"/>
      <c r="P328" s="1164"/>
      <c r="Q328" s="1164"/>
      <c r="R328" s="1164"/>
      <c r="S328" s="1164"/>
      <c r="T328" s="1164"/>
      <c r="U328" s="1164"/>
      <c r="V328" s="1164"/>
      <c r="W328" s="1164"/>
      <c r="X328" s="1164"/>
      <c r="Y328" s="1164"/>
    </row>
    <row r="329" spans="1:25" s="1178" customFormat="1" x14ac:dyDescent="0.3">
      <c r="A329" s="1164"/>
      <c r="B329" s="1173"/>
      <c r="C329" s="1164"/>
      <c r="D329" s="1164"/>
      <c r="E329" s="1164"/>
      <c r="F329" s="1164"/>
      <c r="G329" s="1164"/>
      <c r="H329" s="1164"/>
      <c r="I329" s="1164"/>
      <c r="J329" s="1164"/>
      <c r="K329" s="1164"/>
      <c r="L329" s="1164"/>
      <c r="M329" s="1164"/>
      <c r="N329" s="1164"/>
      <c r="O329" s="1164"/>
      <c r="P329" s="1164"/>
      <c r="Q329" s="1164"/>
      <c r="R329" s="1164"/>
      <c r="S329" s="1164"/>
      <c r="T329" s="1164"/>
      <c r="U329" s="1164"/>
      <c r="V329" s="1164"/>
      <c r="W329" s="1164"/>
      <c r="X329" s="1164"/>
      <c r="Y329" s="1164"/>
    </row>
    <row r="330" spans="1:25" s="1178" customFormat="1" x14ac:dyDescent="0.3">
      <c r="A330" s="1164"/>
      <c r="B330" s="1173"/>
      <c r="C330" s="1164"/>
      <c r="D330" s="1164"/>
      <c r="E330" s="1164"/>
      <c r="F330" s="1164"/>
      <c r="G330" s="1164"/>
      <c r="H330" s="1164"/>
      <c r="I330" s="1164"/>
      <c r="J330" s="1164"/>
      <c r="K330" s="1164"/>
      <c r="L330" s="1164"/>
      <c r="M330" s="1164"/>
      <c r="N330" s="1164"/>
      <c r="O330" s="1164"/>
      <c r="P330" s="1164"/>
      <c r="Q330" s="1164"/>
      <c r="R330" s="1164"/>
      <c r="S330" s="1164"/>
      <c r="T330" s="1164"/>
      <c r="U330" s="1164"/>
      <c r="V330" s="1164"/>
      <c r="W330" s="1164"/>
      <c r="X330" s="1164"/>
      <c r="Y330" s="1164"/>
    </row>
    <row r="331" spans="1:25" s="1178" customFormat="1" x14ac:dyDescent="0.3">
      <c r="A331" s="1164"/>
      <c r="B331" s="1173"/>
      <c r="C331" s="1164"/>
      <c r="D331" s="1164"/>
      <c r="E331" s="1164"/>
      <c r="F331" s="1164"/>
      <c r="G331" s="1164"/>
      <c r="H331" s="1164"/>
      <c r="I331" s="1164"/>
      <c r="J331" s="1164"/>
      <c r="K331" s="1164"/>
      <c r="L331" s="1164"/>
      <c r="M331" s="1164"/>
      <c r="N331" s="1164"/>
      <c r="O331" s="1164"/>
      <c r="P331" s="1164"/>
      <c r="Q331" s="1164"/>
      <c r="R331" s="1164"/>
      <c r="S331" s="1164"/>
      <c r="T331" s="1164"/>
      <c r="U331" s="1164"/>
      <c r="V331" s="1164"/>
      <c r="W331" s="1164"/>
      <c r="X331" s="1164"/>
      <c r="Y331" s="1164"/>
    </row>
    <row r="332" spans="1:25" s="1178" customFormat="1" x14ac:dyDescent="0.3">
      <c r="A332" s="1164"/>
      <c r="B332" s="1173"/>
      <c r="C332" s="1164"/>
      <c r="D332" s="1164"/>
      <c r="E332" s="1164"/>
      <c r="F332" s="1164"/>
      <c r="G332" s="1164"/>
      <c r="H332" s="1164"/>
      <c r="I332" s="1164"/>
      <c r="J332" s="1164"/>
      <c r="K332" s="1164"/>
      <c r="L332" s="1164"/>
      <c r="M332" s="1164"/>
      <c r="N332" s="1164"/>
      <c r="O332" s="1164"/>
      <c r="P332" s="1164"/>
      <c r="Q332" s="1164"/>
      <c r="R332" s="1164"/>
      <c r="S332" s="1164"/>
      <c r="T332" s="1164"/>
      <c r="U332" s="1164"/>
      <c r="V332" s="1164"/>
      <c r="W332" s="1164"/>
      <c r="X332" s="1164"/>
      <c r="Y332" s="1164"/>
    </row>
    <row r="333" spans="1:25" s="1178" customFormat="1" x14ac:dyDescent="0.3">
      <c r="A333" s="1164"/>
      <c r="B333" s="1173"/>
      <c r="C333" s="1164"/>
      <c r="D333" s="1164"/>
      <c r="E333" s="1164"/>
      <c r="F333" s="1164"/>
      <c r="G333" s="1164"/>
      <c r="H333" s="1164"/>
      <c r="I333" s="1164"/>
      <c r="J333" s="1164"/>
      <c r="K333" s="1164"/>
      <c r="L333" s="1164"/>
      <c r="M333" s="1164"/>
      <c r="N333" s="1164"/>
      <c r="O333" s="1164"/>
      <c r="P333" s="1164"/>
      <c r="Q333" s="1164"/>
      <c r="R333" s="1164"/>
      <c r="S333" s="1164"/>
      <c r="T333" s="1164"/>
      <c r="U333" s="1164"/>
      <c r="V333" s="1164"/>
      <c r="W333" s="1164"/>
      <c r="X333" s="1164"/>
      <c r="Y333" s="1164"/>
    </row>
    <row r="334" spans="1:25" s="1178" customFormat="1" x14ac:dyDescent="0.3">
      <c r="A334" s="1164"/>
      <c r="B334" s="1173"/>
      <c r="C334" s="1164"/>
      <c r="D334" s="1164"/>
      <c r="E334" s="1164"/>
      <c r="F334" s="1164"/>
      <c r="G334" s="1164"/>
      <c r="H334" s="1164"/>
      <c r="I334" s="1164"/>
      <c r="J334" s="1164"/>
      <c r="K334" s="1164"/>
      <c r="L334" s="1164"/>
      <c r="M334" s="1164"/>
      <c r="N334" s="1164"/>
      <c r="O334" s="1164"/>
      <c r="P334" s="1164"/>
      <c r="Q334" s="1164"/>
      <c r="R334" s="1164"/>
      <c r="S334" s="1164"/>
      <c r="T334" s="1164"/>
      <c r="U334" s="1164"/>
      <c r="V334" s="1164"/>
      <c r="W334" s="1164"/>
      <c r="X334" s="1164"/>
      <c r="Y334" s="1164"/>
    </row>
    <row r="335" spans="1:25" s="1178" customFormat="1" x14ac:dyDescent="0.3">
      <c r="A335" s="1164"/>
      <c r="B335" s="1173"/>
      <c r="C335" s="1164"/>
      <c r="D335" s="1164"/>
      <c r="E335" s="1164"/>
      <c r="F335" s="1164"/>
      <c r="G335" s="1164"/>
      <c r="H335" s="1164"/>
      <c r="I335" s="1164"/>
      <c r="J335" s="1164"/>
      <c r="K335" s="1164"/>
      <c r="L335" s="1164"/>
      <c r="M335" s="1164"/>
      <c r="N335" s="1164"/>
      <c r="O335" s="1164"/>
      <c r="P335" s="1164"/>
      <c r="Q335" s="1164"/>
      <c r="R335" s="1164"/>
      <c r="S335" s="1164"/>
      <c r="T335" s="1164"/>
      <c r="U335" s="1164"/>
      <c r="V335" s="1164"/>
      <c r="W335" s="1164"/>
      <c r="X335" s="1164"/>
      <c r="Y335" s="1164"/>
    </row>
    <row r="336" spans="1:25" s="1178" customFormat="1" x14ac:dyDescent="0.3">
      <c r="A336" s="1164"/>
      <c r="B336" s="1173"/>
      <c r="C336" s="1164"/>
      <c r="D336" s="1164"/>
      <c r="E336" s="1164"/>
      <c r="F336" s="1164"/>
      <c r="G336" s="1164"/>
      <c r="H336" s="1164"/>
      <c r="I336" s="1164"/>
      <c r="J336" s="1164"/>
      <c r="K336" s="1164"/>
      <c r="L336" s="1164"/>
      <c r="M336" s="1164"/>
      <c r="N336" s="1164"/>
      <c r="O336" s="1164"/>
      <c r="P336" s="1164"/>
      <c r="Q336" s="1164"/>
      <c r="R336" s="1164"/>
      <c r="S336" s="1164"/>
      <c r="T336" s="1164"/>
      <c r="U336" s="1164"/>
      <c r="V336" s="1164"/>
      <c r="W336" s="1164"/>
      <c r="X336" s="1164"/>
      <c r="Y336" s="1164"/>
    </row>
    <row r="337" spans="1:25" s="1178" customFormat="1" x14ac:dyDescent="0.3">
      <c r="A337" s="1164"/>
      <c r="B337" s="1173"/>
      <c r="C337" s="1164"/>
      <c r="D337" s="1164"/>
      <c r="E337" s="1164"/>
      <c r="F337" s="1164"/>
      <c r="G337" s="1164"/>
      <c r="H337" s="1164"/>
      <c r="I337" s="1164"/>
      <c r="J337" s="1164"/>
      <c r="K337" s="1164"/>
      <c r="L337" s="1164"/>
      <c r="M337" s="1164"/>
      <c r="N337" s="1164"/>
      <c r="O337" s="1164"/>
      <c r="P337" s="1164"/>
      <c r="Q337" s="1164"/>
      <c r="R337" s="1164"/>
      <c r="S337" s="1164"/>
      <c r="T337" s="1164"/>
      <c r="U337" s="1164"/>
      <c r="V337" s="1164"/>
      <c r="W337" s="1164"/>
      <c r="X337" s="1164"/>
      <c r="Y337" s="1164"/>
    </row>
    <row r="338" spans="1:25" s="1178" customFormat="1" x14ac:dyDescent="0.3">
      <c r="A338" s="1164"/>
      <c r="B338" s="1173"/>
      <c r="C338" s="1164"/>
      <c r="D338" s="1164"/>
      <c r="E338" s="1164"/>
      <c r="F338" s="1164"/>
      <c r="G338" s="1164"/>
      <c r="H338" s="1164"/>
      <c r="I338" s="1164"/>
      <c r="J338" s="1164"/>
      <c r="K338" s="1164"/>
      <c r="L338" s="1164"/>
      <c r="M338" s="1164"/>
      <c r="N338" s="1164"/>
      <c r="O338" s="1164"/>
      <c r="P338" s="1164"/>
      <c r="Q338" s="1164"/>
      <c r="R338" s="1164"/>
      <c r="S338" s="1164"/>
      <c r="T338" s="1164"/>
      <c r="U338" s="1164"/>
      <c r="V338" s="1164"/>
      <c r="W338" s="1164"/>
      <c r="X338" s="1164"/>
      <c r="Y338" s="1164"/>
    </row>
    <row r="339" spans="1:25" s="1178" customFormat="1" x14ac:dyDescent="0.3">
      <c r="A339" s="1164"/>
      <c r="B339" s="1173"/>
      <c r="C339" s="1164"/>
      <c r="D339" s="1164"/>
      <c r="E339" s="1164"/>
      <c r="F339" s="1164"/>
      <c r="G339" s="1164"/>
      <c r="H339" s="1164"/>
      <c r="I339" s="1164"/>
      <c r="J339" s="1164"/>
      <c r="K339" s="1164"/>
      <c r="L339" s="1164"/>
      <c r="M339" s="1164"/>
      <c r="N339" s="1164"/>
      <c r="O339" s="1164"/>
      <c r="P339" s="1164"/>
      <c r="Q339" s="1164"/>
      <c r="R339" s="1164"/>
      <c r="S339" s="1164"/>
      <c r="T339" s="1164"/>
      <c r="U339" s="1164"/>
      <c r="V339" s="1164"/>
      <c r="W339" s="1164"/>
      <c r="X339" s="1164"/>
      <c r="Y339" s="1164"/>
    </row>
    <row r="340" spans="1:25" s="1178" customFormat="1" x14ac:dyDescent="0.3">
      <c r="A340" s="1164"/>
      <c r="B340" s="1173"/>
      <c r="C340" s="1164"/>
      <c r="D340" s="1164"/>
      <c r="E340" s="1164"/>
      <c r="F340" s="1164"/>
      <c r="G340" s="1164"/>
      <c r="H340" s="1164"/>
      <c r="I340" s="1164"/>
      <c r="J340" s="1164"/>
      <c r="K340" s="1164"/>
      <c r="L340" s="1164"/>
      <c r="M340" s="1164"/>
      <c r="N340" s="1164"/>
      <c r="O340" s="1164"/>
      <c r="P340" s="1164"/>
      <c r="Q340" s="1164"/>
      <c r="R340" s="1164"/>
      <c r="S340" s="1164"/>
      <c r="T340" s="1164"/>
      <c r="U340" s="1164"/>
      <c r="V340" s="1164"/>
      <c r="W340" s="1164"/>
      <c r="X340" s="1164"/>
      <c r="Y340" s="1164"/>
    </row>
    <row r="341" spans="1:25" s="1178" customFormat="1" x14ac:dyDescent="0.3">
      <c r="A341" s="1164"/>
      <c r="B341" s="1173"/>
      <c r="C341" s="1164"/>
      <c r="D341" s="1164"/>
      <c r="E341" s="1164"/>
      <c r="F341" s="1164"/>
      <c r="G341" s="1164"/>
      <c r="H341" s="1164"/>
      <c r="I341" s="1164"/>
      <c r="J341" s="1164"/>
      <c r="K341" s="1164"/>
      <c r="L341" s="1164"/>
      <c r="M341" s="1164"/>
      <c r="N341" s="1164"/>
      <c r="O341" s="1164"/>
      <c r="P341" s="1164"/>
      <c r="Q341" s="1164"/>
      <c r="R341" s="1164"/>
      <c r="S341" s="1164"/>
      <c r="T341" s="1164"/>
      <c r="U341" s="1164"/>
      <c r="V341" s="1164"/>
      <c r="W341" s="1164"/>
      <c r="X341" s="1164"/>
      <c r="Y341" s="1164"/>
    </row>
    <row r="342" spans="1:25" s="1178" customFormat="1" x14ac:dyDescent="0.3">
      <c r="A342" s="1164"/>
      <c r="B342" s="1173"/>
      <c r="C342" s="1164"/>
      <c r="D342" s="1164"/>
      <c r="E342" s="1164"/>
      <c r="F342" s="1164"/>
      <c r="G342" s="1164"/>
      <c r="H342" s="1164"/>
      <c r="I342" s="1164"/>
      <c r="J342" s="1164"/>
      <c r="K342" s="1164"/>
      <c r="L342" s="1164"/>
      <c r="M342" s="1164"/>
      <c r="N342" s="1164"/>
      <c r="O342" s="1164"/>
      <c r="P342" s="1164"/>
      <c r="Q342" s="1164"/>
      <c r="R342" s="1164"/>
      <c r="S342" s="1164"/>
      <c r="T342" s="1164"/>
      <c r="U342" s="1164"/>
      <c r="V342" s="1164"/>
      <c r="W342" s="1164"/>
      <c r="X342" s="1164"/>
      <c r="Y342" s="1164"/>
    </row>
    <row r="343" spans="1:25" s="1178" customFormat="1" x14ac:dyDescent="0.3">
      <c r="A343" s="1164"/>
      <c r="B343" s="1173"/>
      <c r="C343" s="1164"/>
      <c r="D343" s="1164"/>
      <c r="E343" s="1164"/>
      <c r="F343" s="1164"/>
      <c r="G343" s="1164"/>
      <c r="H343" s="1164"/>
      <c r="I343" s="1164"/>
      <c r="J343" s="1164"/>
      <c r="K343" s="1164"/>
      <c r="L343" s="1164"/>
      <c r="M343" s="1164"/>
      <c r="N343" s="1164"/>
      <c r="O343" s="1164"/>
      <c r="P343" s="1164"/>
      <c r="Q343" s="1164"/>
      <c r="R343" s="1164"/>
      <c r="S343" s="1164"/>
      <c r="T343" s="1164"/>
      <c r="U343" s="1164"/>
      <c r="V343" s="1164"/>
      <c r="W343" s="1164"/>
      <c r="X343" s="1164"/>
      <c r="Y343" s="1164"/>
    </row>
    <row r="344" spans="1:25" s="1178" customFormat="1" x14ac:dyDescent="0.3">
      <c r="A344" s="1164"/>
      <c r="B344" s="1173"/>
      <c r="C344" s="1164"/>
      <c r="D344" s="1164"/>
      <c r="E344" s="1164"/>
      <c r="F344" s="1164"/>
      <c r="G344" s="1164"/>
      <c r="H344" s="1164"/>
      <c r="I344" s="1164"/>
      <c r="J344" s="1164"/>
      <c r="K344" s="1164"/>
      <c r="L344" s="1164"/>
      <c r="M344" s="1164"/>
      <c r="N344" s="1164"/>
      <c r="O344" s="1164"/>
      <c r="P344" s="1164"/>
      <c r="Q344" s="1164"/>
      <c r="R344" s="1164"/>
      <c r="S344" s="1164"/>
      <c r="T344" s="1164"/>
      <c r="U344" s="1164"/>
      <c r="V344" s="1164"/>
      <c r="W344" s="1164"/>
      <c r="X344" s="1164"/>
      <c r="Y344" s="1164"/>
    </row>
    <row r="345" spans="1:25" s="1178" customFormat="1" x14ac:dyDescent="0.3">
      <c r="A345" s="1164"/>
      <c r="B345" s="1173"/>
      <c r="C345" s="1164"/>
      <c r="D345" s="1164"/>
      <c r="E345" s="1164"/>
      <c r="F345" s="1164"/>
      <c r="G345" s="1164"/>
      <c r="H345" s="1164"/>
      <c r="I345" s="1164"/>
      <c r="J345" s="1164"/>
      <c r="K345" s="1164"/>
      <c r="L345" s="1164"/>
      <c r="M345" s="1164"/>
      <c r="N345" s="1164"/>
      <c r="O345" s="1164"/>
      <c r="P345" s="1164"/>
      <c r="Q345" s="1164"/>
      <c r="R345" s="1164"/>
      <c r="S345" s="1164"/>
      <c r="T345" s="1164"/>
      <c r="U345" s="1164"/>
      <c r="V345" s="1164"/>
      <c r="W345" s="1164"/>
      <c r="X345" s="1164"/>
      <c r="Y345" s="1164"/>
    </row>
    <row r="346" spans="1:25" s="1178" customFormat="1" x14ac:dyDescent="0.3">
      <c r="A346" s="1164"/>
      <c r="B346" s="1173"/>
      <c r="C346" s="1164"/>
      <c r="D346" s="1164"/>
      <c r="E346" s="1164"/>
      <c r="F346" s="1164"/>
      <c r="G346" s="1164"/>
      <c r="H346" s="1164"/>
      <c r="I346" s="1164"/>
      <c r="J346" s="1164"/>
      <c r="K346" s="1164"/>
      <c r="L346" s="1164"/>
      <c r="M346" s="1164"/>
      <c r="N346" s="1164"/>
      <c r="O346" s="1164"/>
      <c r="P346" s="1164"/>
      <c r="Q346" s="1164"/>
      <c r="R346" s="1164"/>
      <c r="S346" s="1164"/>
      <c r="T346" s="1164"/>
      <c r="U346" s="1164"/>
      <c r="V346" s="1164"/>
      <c r="W346" s="1164"/>
      <c r="X346" s="1164"/>
      <c r="Y346" s="1164"/>
    </row>
    <row r="347" spans="1:25" s="1178" customFormat="1" x14ac:dyDescent="0.3">
      <c r="A347" s="1164"/>
      <c r="B347" s="1173"/>
      <c r="C347" s="1164"/>
      <c r="D347" s="1164"/>
      <c r="E347" s="1164"/>
      <c r="F347" s="1164"/>
      <c r="G347" s="1164"/>
      <c r="H347" s="1164"/>
      <c r="I347" s="1164"/>
      <c r="J347" s="1164"/>
      <c r="K347" s="1164"/>
      <c r="L347" s="1164"/>
      <c r="M347" s="1164"/>
      <c r="N347" s="1164"/>
      <c r="O347" s="1164"/>
      <c r="P347" s="1164"/>
      <c r="Q347" s="1164"/>
      <c r="R347" s="1164"/>
      <c r="S347" s="1164"/>
      <c r="T347" s="1164"/>
      <c r="U347" s="1164"/>
      <c r="V347" s="1164"/>
      <c r="W347" s="1164"/>
      <c r="X347" s="1164"/>
      <c r="Y347" s="1164"/>
    </row>
    <row r="348" spans="1:25" s="1178" customFormat="1" x14ac:dyDescent="0.3">
      <c r="A348" s="1164"/>
      <c r="B348" s="1173"/>
      <c r="C348" s="1164"/>
      <c r="D348" s="1164"/>
      <c r="E348" s="1164"/>
      <c r="F348" s="1164"/>
      <c r="G348" s="1164"/>
      <c r="H348" s="1164"/>
      <c r="I348" s="1164"/>
      <c r="J348" s="1164"/>
      <c r="K348" s="1164"/>
      <c r="L348" s="1164"/>
      <c r="M348" s="1164"/>
      <c r="N348" s="1164"/>
      <c r="O348" s="1164"/>
      <c r="P348" s="1164"/>
      <c r="Q348" s="1164"/>
      <c r="R348" s="1164"/>
      <c r="S348" s="1164"/>
      <c r="T348" s="1164"/>
      <c r="U348" s="1164"/>
      <c r="V348" s="1164"/>
      <c r="W348" s="1164"/>
      <c r="X348" s="1164"/>
      <c r="Y348" s="1164"/>
    </row>
    <row r="349" spans="1:25" s="1178" customFormat="1" x14ac:dyDescent="0.3">
      <c r="A349" s="1164"/>
      <c r="B349" s="1173"/>
      <c r="C349" s="1164"/>
      <c r="D349" s="1164"/>
      <c r="E349" s="1164"/>
      <c r="F349" s="1164"/>
      <c r="G349" s="1164"/>
      <c r="H349" s="1164"/>
      <c r="I349" s="1164"/>
      <c r="J349" s="1164"/>
      <c r="K349" s="1164"/>
      <c r="L349" s="1164"/>
      <c r="M349" s="1164"/>
      <c r="N349" s="1164"/>
      <c r="O349" s="1164"/>
      <c r="P349" s="1164"/>
      <c r="Q349" s="1164"/>
      <c r="R349" s="1164"/>
      <c r="S349" s="1164"/>
      <c r="T349" s="1164"/>
      <c r="U349" s="1164"/>
      <c r="V349" s="1164"/>
      <c r="W349" s="1164"/>
      <c r="X349" s="1164"/>
      <c r="Y349" s="1164"/>
    </row>
    <row r="350" spans="1:25" s="1178" customFormat="1" x14ac:dyDescent="0.3">
      <c r="A350" s="1164"/>
      <c r="B350" s="1173"/>
      <c r="C350" s="1164"/>
      <c r="D350" s="1164"/>
      <c r="E350" s="1164"/>
      <c r="F350" s="1164"/>
      <c r="G350" s="1164"/>
      <c r="H350" s="1164"/>
      <c r="I350" s="1164"/>
      <c r="J350" s="1164"/>
      <c r="K350" s="1164"/>
      <c r="L350" s="1164"/>
      <c r="M350" s="1164"/>
      <c r="N350" s="1164"/>
      <c r="O350" s="1164"/>
      <c r="P350" s="1164"/>
      <c r="Q350" s="1164"/>
      <c r="R350" s="1164"/>
      <c r="S350" s="1164"/>
      <c r="T350" s="1164"/>
      <c r="U350" s="1164"/>
      <c r="V350" s="1164"/>
      <c r="W350" s="1164"/>
      <c r="X350" s="1164"/>
      <c r="Y350" s="1164"/>
    </row>
    <row r="351" spans="1:25" s="1178" customFormat="1" x14ac:dyDescent="0.3">
      <c r="A351" s="1164"/>
      <c r="B351" s="1173"/>
      <c r="C351" s="1164"/>
      <c r="D351" s="1164"/>
      <c r="E351" s="1164"/>
      <c r="F351" s="1164"/>
      <c r="G351" s="1164"/>
      <c r="H351" s="1164"/>
      <c r="I351" s="1164"/>
      <c r="J351" s="1164"/>
      <c r="K351" s="1164"/>
      <c r="L351" s="1164"/>
      <c r="M351" s="1164"/>
      <c r="N351" s="1164"/>
      <c r="O351" s="1164"/>
      <c r="P351" s="1164"/>
      <c r="Q351" s="1164"/>
      <c r="R351" s="1164"/>
      <c r="S351" s="1164"/>
      <c r="T351" s="1164"/>
      <c r="U351" s="1164"/>
      <c r="V351" s="1164"/>
      <c r="W351" s="1164"/>
      <c r="X351" s="1164"/>
      <c r="Y351" s="1164"/>
    </row>
    <row r="352" spans="1:25" s="1178" customFormat="1" x14ac:dyDescent="0.3">
      <c r="A352" s="1164"/>
      <c r="B352" s="1173"/>
      <c r="C352" s="1164"/>
      <c r="D352" s="1164"/>
      <c r="E352" s="1164"/>
      <c r="F352" s="1164"/>
      <c r="G352" s="1164"/>
      <c r="H352" s="1164"/>
      <c r="I352" s="1164"/>
      <c r="J352" s="1164"/>
      <c r="K352" s="1164"/>
      <c r="L352" s="1164"/>
      <c r="M352" s="1164"/>
      <c r="N352" s="1164"/>
      <c r="O352" s="1164"/>
      <c r="P352" s="1164"/>
      <c r="Q352" s="1164"/>
      <c r="R352" s="1164"/>
      <c r="S352" s="1164"/>
      <c r="T352" s="1164"/>
      <c r="U352" s="1164"/>
      <c r="V352" s="1164"/>
      <c r="W352" s="1164"/>
      <c r="X352" s="1164"/>
      <c r="Y352" s="1164"/>
    </row>
    <row r="353" spans="1:25" s="1178" customFormat="1" x14ac:dyDescent="0.3">
      <c r="A353" s="1164"/>
      <c r="B353" s="1173"/>
      <c r="C353" s="1164"/>
      <c r="D353" s="1164"/>
      <c r="E353" s="1164"/>
      <c r="F353" s="1164"/>
      <c r="G353" s="1164"/>
      <c r="H353" s="1164"/>
      <c r="I353" s="1164"/>
      <c r="J353" s="1164"/>
      <c r="K353" s="1164"/>
      <c r="L353" s="1164"/>
      <c r="M353" s="1164"/>
      <c r="N353" s="1164"/>
      <c r="O353" s="1164"/>
      <c r="P353" s="1164"/>
      <c r="Q353" s="1164"/>
      <c r="R353" s="1164"/>
      <c r="S353" s="1164"/>
      <c r="T353" s="1164"/>
      <c r="U353" s="1164"/>
      <c r="V353" s="1164"/>
      <c r="W353" s="1164"/>
      <c r="X353" s="1164"/>
      <c r="Y353" s="1164"/>
    </row>
    <row r="354" spans="1:25" s="1178" customFormat="1" x14ac:dyDescent="0.3">
      <c r="A354" s="1164"/>
      <c r="B354" s="1173"/>
      <c r="C354" s="1164"/>
      <c r="D354" s="1164"/>
      <c r="E354" s="1164"/>
      <c r="F354" s="1164"/>
      <c r="G354" s="1164"/>
      <c r="H354" s="1164"/>
      <c r="I354" s="1164"/>
      <c r="J354" s="1164"/>
      <c r="K354" s="1164"/>
      <c r="L354" s="1164"/>
      <c r="M354" s="1164"/>
      <c r="N354" s="1164"/>
      <c r="O354" s="1164"/>
      <c r="P354" s="1164"/>
      <c r="Q354" s="1164"/>
      <c r="R354" s="1164"/>
      <c r="S354" s="1164"/>
      <c r="T354" s="1164"/>
      <c r="U354" s="1164"/>
      <c r="V354" s="1164"/>
      <c r="W354" s="1164"/>
      <c r="X354" s="1164"/>
      <c r="Y354" s="1164"/>
    </row>
    <row r="355" spans="1:25" s="1178" customFormat="1" x14ac:dyDescent="0.3">
      <c r="A355" s="1164"/>
      <c r="B355" s="1173"/>
      <c r="C355" s="1164"/>
      <c r="D355" s="1164"/>
      <c r="E355" s="1164"/>
      <c r="F355" s="1164"/>
      <c r="G355" s="1164"/>
      <c r="H355" s="1164"/>
      <c r="I355" s="1164"/>
      <c r="J355" s="1164"/>
      <c r="K355" s="1164"/>
      <c r="L355" s="1164"/>
      <c r="M355" s="1164"/>
      <c r="N355" s="1164"/>
      <c r="O355" s="1164"/>
      <c r="P355" s="1164"/>
      <c r="Q355" s="1164"/>
      <c r="R355" s="1164"/>
      <c r="S355" s="1164"/>
      <c r="T355" s="1164"/>
      <c r="U355" s="1164"/>
      <c r="V355" s="1164"/>
      <c r="W355" s="1164"/>
      <c r="X355" s="1164"/>
      <c r="Y355" s="1164"/>
    </row>
    <row r="356" spans="1:25" s="1178" customFormat="1" x14ac:dyDescent="0.3">
      <c r="A356" s="1164"/>
      <c r="B356" s="1173"/>
      <c r="C356" s="1164"/>
      <c r="D356" s="1164"/>
      <c r="E356" s="1164"/>
      <c r="F356" s="1164"/>
      <c r="G356" s="1164"/>
      <c r="H356" s="1164"/>
      <c r="I356" s="1164"/>
      <c r="J356" s="1164"/>
      <c r="K356" s="1164"/>
      <c r="L356" s="1164"/>
      <c r="M356" s="1164"/>
      <c r="N356" s="1164"/>
      <c r="O356" s="1164"/>
      <c r="P356" s="1164"/>
      <c r="Q356" s="1164"/>
      <c r="R356" s="1164"/>
      <c r="S356" s="1164"/>
      <c r="T356" s="1164"/>
      <c r="U356" s="1164"/>
      <c r="V356" s="1164"/>
      <c r="W356" s="1164"/>
      <c r="X356" s="1164"/>
      <c r="Y356" s="1164"/>
    </row>
    <row r="357" spans="1:25" s="1178" customFormat="1" x14ac:dyDescent="0.3">
      <c r="A357" s="1164"/>
      <c r="B357" s="1173"/>
      <c r="C357" s="1164"/>
      <c r="D357" s="1164"/>
      <c r="E357" s="1164"/>
      <c r="F357" s="1164"/>
      <c r="G357" s="1164"/>
      <c r="H357" s="1164"/>
      <c r="I357" s="1164"/>
      <c r="J357" s="1164"/>
      <c r="K357" s="1164"/>
      <c r="L357" s="1164"/>
      <c r="M357" s="1164"/>
      <c r="N357" s="1164"/>
      <c r="O357" s="1164"/>
      <c r="P357" s="1164"/>
      <c r="Q357" s="1164"/>
      <c r="R357" s="1164"/>
      <c r="S357" s="1164"/>
      <c r="T357" s="1164"/>
      <c r="U357" s="1164"/>
      <c r="V357" s="1164"/>
      <c r="W357" s="1164"/>
      <c r="X357" s="1164"/>
      <c r="Y357" s="1164"/>
    </row>
    <row r="358" spans="1:25" s="1178" customFormat="1" x14ac:dyDescent="0.3">
      <c r="A358" s="1164"/>
      <c r="B358" s="1173"/>
      <c r="C358" s="1164"/>
      <c r="D358" s="1164"/>
      <c r="E358" s="1164"/>
      <c r="F358" s="1164"/>
      <c r="G358" s="1164"/>
      <c r="H358" s="1164"/>
      <c r="I358" s="1164"/>
      <c r="J358" s="1164"/>
      <c r="K358" s="1164"/>
      <c r="L358" s="1164"/>
      <c r="M358" s="1164"/>
      <c r="N358" s="1164"/>
      <c r="O358" s="1164"/>
      <c r="P358" s="1164"/>
      <c r="Q358" s="1164"/>
      <c r="R358" s="1164"/>
      <c r="S358" s="1164"/>
      <c r="T358" s="1164"/>
      <c r="U358" s="1164"/>
      <c r="V358" s="1164"/>
      <c r="W358" s="1164"/>
      <c r="X358" s="1164"/>
      <c r="Y358" s="1164"/>
    </row>
    <row r="359" spans="1:25" s="1178" customFormat="1" x14ac:dyDescent="0.3">
      <c r="A359" s="1164"/>
      <c r="B359" s="1173"/>
      <c r="C359" s="1164"/>
      <c r="D359" s="1164"/>
      <c r="E359" s="1164"/>
      <c r="F359" s="1164"/>
      <c r="G359" s="1164"/>
      <c r="H359" s="1164"/>
      <c r="I359" s="1164"/>
      <c r="J359" s="1164"/>
      <c r="K359" s="1164"/>
      <c r="L359" s="1164"/>
      <c r="M359" s="1164"/>
      <c r="N359" s="1164"/>
      <c r="O359" s="1164"/>
      <c r="P359" s="1164"/>
      <c r="Q359" s="1164"/>
      <c r="R359" s="1164"/>
      <c r="S359" s="1164"/>
      <c r="T359" s="1164"/>
      <c r="U359" s="1164"/>
      <c r="V359" s="1164"/>
      <c r="W359" s="1164"/>
      <c r="X359" s="1164"/>
      <c r="Y359" s="1164"/>
    </row>
    <row r="360" spans="1:25" s="1178" customFormat="1" x14ac:dyDescent="0.3">
      <c r="A360" s="1164"/>
      <c r="B360" s="1173"/>
      <c r="C360" s="1164"/>
      <c r="D360" s="1164"/>
      <c r="E360" s="1164"/>
      <c r="F360" s="1164"/>
      <c r="G360" s="1164"/>
      <c r="H360" s="1164"/>
      <c r="I360" s="1164"/>
      <c r="J360" s="1164"/>
      <c r="K360" s="1164"/>
      <c r="L360" s="1164"/>
      <c r="M360" s="1164"/>
      <c r="N360" s="1164"/>
      <c r="O360" s="1164"/>
      <c r="P360" s="1164"/>
      <c r="Q360" s="1164"/>
      <c r="R360" s="1164"/>
      <c r="S360" s="1164"/>
      <c r="T360" s="1164"/>
      <c r="U360" s="1164"/>
      <c r="V360" s="1164"/>
      <c r="W360" s="1164"/>
      <c r="X360" s="1164"/>
      <c r="Y360" s="1164"/>
    </row>
    <row r="361" spans="1:25" s="1178" customFormat="1" x14ac:dyDescent="0.3">
      <c r="A361" s="1164"/>
      <c r="B361" s="1173"/>
      <c r="C361" s="1164"/>
      <c r="D361" s="1164"/>
      <c r="E361" s="1164"/>
      <c r="F361" s="1164"/>
      <c r="G361" s="1164"/>
      <c r="H361" s="1164"/>
      <c r="I361" s="1164"/>
      <c r="J361" s="1164"/>
      <c r="K361" s="1164"/>
      <c r="L361" s="1164"/>
      <c r="M361" s="1164"/>
      <c r="N361" s="1164"/>
      <c r="O361" s="1164"/>
      <c r="P361" s="1164"/>
      <c r="Q361" s="1164"/>
      <c r="R361" s="1164"/>
      <c r="S361" s="1164"/>
      <c r="T361" s="1164"/>
      <c r="U361" s="1164"/>
      <c r="V361" s="1164"/>
      <c r="W361" s="1164"/>
      <c r="X361" s="1164"/>
      <c r="Y361" s="1164"/>
    </row>
    <row r="362" spans="1:25" s="1178" customFormat="1" x14ac:dyDescent="0.3">
      <c r="A362" s="1164"/>
      <c r="B362" s="1173"/>
      <c r="C362" s="1164"/>
      <c r="D362" s="1164"/>
      <c r="E362" s="1164"/>
      <c r="F362" s="1164"/>
      <c r="G362" s="1164"/>
      <c r="H362" s="1164"/>
      <c r="I362" s="1164"/>
      <c r="J362" s="1164"/>
      <c r="K362" s="1164"/>
      <c r="L362" s="1164"/>
      <c r="M362" s="1164"/>
      <c r="N362" s="1164"/>
      <c r="O362" s="1164"/>
      <c r="P362" s="1164"/>
      <c r="Q362" s="1164"/>
      <c r="R362" s="1164"/>
      <c r="S362" s="1164"/>
      <c r="T362" s="1164"/>
      <c r="U362" s="1164"/>
      <c r="V362" s="1164"/>
      <c r="W362" s="1164"/>
      <c r="X362" s="1164"/>
      <c r="Y362" s="1164"/>
    </row>
    <row r="363" spans="1:25" s="1178" customFormat="1" x14ac:dyDescent="0.3">
      <c r="A363" s="1164"/>
      <c r="B363" s="1173"/>
      <c r="C363" s="1164"/>
      <c r="D363" s="1164"/>
      <c r="E363" s="1164"/>
      <c r="F363" s="1164"/>
      <c r="G363" s="1164"/>
      <c r="H363" s="1164"/>
      <c r="I363" s="1164"/>
      <c r="J363" s="1164"/>
      <c r="K363" s="1164"/>
      <c r="L363" s="1164"/>
      <c r="M363" s="1164"/>
      <c r="N363" s="1164"/>
      <c r="O363" s="1164"/>
      <c r="P363" s="1164"/>
      <c r="Q363" s="1164"/>
      <c r="R363" s="1164"/>
      <c r="S363" s="1164"/>
      <c r="T363" s="1164"/>
      <c r="U363" s="1164"/>
      <c r="V363" s="1164"/>
      <c r="W363" s="1164"/>
      <c r="X363" s="1164"/>
      <c r="Y363" s="1164"/>
    </row>
    <row r="364" spans="1:25" s="1178" customFormat="1" x14ac:dyDescent="0.3">
      <c r="A364" s="1164"/>
      <c r="B364" s="1173"/>
      <c r="C364" s="1164"/>
      <c r="D364" s="1164"/>
      <c r="E364" s="1164"/>
      <c r="F364" s="1164"/>
      <c r="G364" s="1164"/>
      <c r="H364" s="1164"/>
      <c r="I364" s="1164"/>
      <c r="J364" s="1164"/>
      <c r="K364" s="1164"/>
      <c r="L364" s="1164"/>
      <c r="M364" s="1164"/>
      <c r="N364" s="1164"/>
      <c r="O364" s="1164"/>
      <c r="P364" s="1164"/>
      <c r="Q364" s="1164"/>
      <c r="R364" s="1164"/>
      <c r="S364" s="1164"/>
      <c r="T364" s="1164"/>
      <c r="U364" s="1164"/>
      <c r="V364" s="1164"/>
      <c r="W364" s="1164"/>
      <c r="X364" s="1164"/>
      <c r="Y364" s="1164"/>
    </row>
    <row r="365" spans="1:25" s="1178" customFormat="1" x14ac:dyDescent="0.3">
      <c r="A365" s="1164"/>
      <c r="B365" s="1173"/>
      <c r="C365" s="1164"/>
      <c r="D365" s="1164"/>
      <c r="E365" s="1164"/>
      <c r="F365" s="1164"/>
      <c r="G365" s="1164"/>
      <c r="H365" s="1164"/>
      <c r="I365" s="1164"/>
      <c r="J365" s="1164"/>
      <c r="K365" s="1164"/>
      <c r="L365" s="1164"/>
      <c r="M365" s="1164"/>
      <c r="N365" s="1164"/>
      <c r="O365" s="1164"/>
      <c r="P365" s="1164"/>
      <c r="Q365" s="1164"/>
      <c r="R365" s="1164"/>
      <c r="S365" s="1164"/>
      <c r="T365" s="1164"/>
      <c r="U365" s="1164"/>
      <c r="V365" s="1164"/>
      <c r="W365" s="1164"/>
      <c r="X365" s="1164"/>
      <c r="Y365" s="1164"/>
    </row>
    <row r="366" spans="1:25" s="1178" customFormat="1" x14ac:dyDescent="0.3">
      <c r="A366" s="1164"/>
      <c r="B366" s="1173"/>
      <c r="C366" s="1164"/>
      <c r="D366" s="1164"/>
      <c r="E366" s="1164"/>
      <c r="F366" s="1164"/>
      <c r="G366" s="1164"/>
      <c r="H366" s="1164"/>
      <c r="I366" s="1164"/>
      <c r="J366" s="1164"/>
      <c r="K366" s="1164"/>
      <c r="L366" s="1164"/>
      <c r="M366" s="1164"/>
      <c r="N366" s="1164"/>
      <c r="O366" s="1164"/>
      <c r="P366" s="1164"/>
      <c r="Q366" s="1164"/>
      <c r="R366" s="1164"/>
      <c r="S366" s="1164"/>
      <c r="T366" s="1164"/>
      <c r="U366" s="1164"/>
      <c r="V366" s="1164"/>
      <c r="W366" s="1164"/>
      <c r="X366" s="1164"/>
      <c r="Y366" s="1164"/>
    </row>
    <row r="367" spans="1:25" s="1178" customFormat="1" x14ac:dyDescent="0.3">
      <c r="A367" s="1164"/>
      <c r="B367" s="1173"/>
      <c r="C367" s="1164"/>
      <c r="D367" s="1164"/>
      <c r="E367" s="1164"/>
      <c r="F367" s="1164"/>
      <c r="G367" s="1164"/>
      <c r="H367" s="1164"/>
      <c r="I367" s="1164"/>
      <c r="J367" s="1164"/>
      <c r="K367" s="1164"/>
      <c r="L367" s="1164"/>
      <c r="M367" s="1164"/>
      <c r="N367" s="1164"/>
      <c r="O367" s="1164"/>
      <c r="P367" s="1164"/>
      <c r="Q367" s="1164"/>
      <c r="R367" s="1164"/>
      <c r="S367" s="1164"/>
      <c r="T367" s="1164"/>
      <c r="U367" s="1164"/>
      <c r="V367" s="1164"/>
      <c r="W367" s="1164"/>
      <c r="X367" s="1164"/>
      <c r="Y367" s="1164"/>
    </row>
    <row r="368" spans="1:25" s="1178" customFormat="1" x14ac:dyDescent="0.3">
      <c r="A368" s="1164"/>
      <c r="B368" s="1173"/>
      <c r="C368" s="1164"/>
      <c r="D368" s="1164"/>
      <c r="E368" s="1164"/>
      <c r="F368" s="1164"/>
      <c r="G368" s="1164"/>
      <c r="H368" s="1164"/>
      <c r="I368" s="1164"/>
      <c r="J368" s="1164"/>
      <c r="K368" s="1164"/>
      <c r="L368" s="1164"/>
      <c r="M368" s="1164"/>
      <c r="N368" s="1164"/>
      <c r="O368" s="1164"/>
      <c r="P368" s="1164"/>
      <c r="Q368" s="1164"/>
      <c r="R368" s="1164"/>
      <c r="S368" s="1164"/>
      <c r="T368" s="1164"/>
      <c r="U368" s="1164"/>
      <c r="V368" s="1164"/>
      <c r="W368" s="1164"/>
      <c r="X368" s="1164"/>
      <c r="Y368" s="1164"/>
    </row>
    <row r="369" spans="1:25" s="1178" customFormat="1" x14ac:dyDescent="0.3">
      <c r="A369" s="1164"/>
      <c r="B369" s="1173"/>
      <c r="C369" s="1164"/>
      <c r="D369" s="1164"/>
      <c r="E369" s="1164"/>
      <c r="F369" s="1164"/>
      <c r="G369" s="1164"/>
      <c r="H369" s="1164"/>
      <c r="I369" s="1164"/>
      <c r="J369" s="1164"/>
      <c r="K369" s="1164"/>
      <c r="L369" s="1164"/>
      <c r="M369" s="1164"/>
      <c r="N369" s="1164"/>
      <c r="O369" s="1164"/>
      <c r="P369" s="1164"/>
      <c r="Q369" s="1164"/>
      <c r="R369" s="1164"/>
      <c r="S369" s="1164"/>
      <c r="T369" s="1164"/>
      <c r="U369" s="1164"/>
      <c r="V369" s="1164"/>
      <c r="W369" s="1164"/>
      <c r="X369" s="1164"/>
      <c r="Y369" s="1164"/>
    </row>
    <row r="370" spans="1:25" s="1178" customFormat="1" x14ac:dyDescent="0.3">
      <c r="A370" s="1164"/>
      <c r="B370" s="1173"/>
      <c r="C370" s="1164"/>
      <c r="D370" s="1164"/>
      <c r="E370" s="1164"/>
      <c r="F370" s="1164"/>
      <c r="G370" s="1164"/>
      <c r="H370" s="1164"/>
      <c r="I370" s="1164"/>
      <c r="J370" s="1164"/>
      <c r="K370" s="1164"/>
      <c r="L370" s="1164"/>
      <c r="M370" s="1164"/>
      <c r="N370" s="1164"/>
      <c r="O370" s="1164"/>
      <c r="P370" s="1164"/>
      <c r="Q370" s="1164"/>
      <c r="R370" s="1164"/>
      <c r="S370" s="1164"/>
      <c r="T370" s="1164"/>
      <c r="U370" s="1164"/>
      <c r="V370" s="1164"/>
      <c r="W370" s="1164"/>
      <c r="X370" s="1164"/>
      <c r="Y370" s="1164"/>
    </row>
    <row r="371" spans="1:25" s="1178" customFormat="1" x14ac:dyDescent="0.3">
      <c r="A371" s="1164"/>
      <c r="B371" s="1173"/>
      <c r="C371" s="1164"/>
      <c r="D371" s="1164"/>
      <c r="E371" s="1164"/>
      <c r="F371" s="1164"/>
      <c r="G371" s="1164"/>
      <c r="H371" s="1164"/>
      <c r="I371" s="1164"/>
      <c r="J371" s="1164"/>
      <c r="K371" s="1164"/>
      <c r="L371" s="1164"/>
      <c r="M371" s="1164"/>
      <c r="N371" s="1164"/>
      <c r="O371" s="1164"/>
      <c r="P371" s="1164"/>
      <c r="Q371" s="1164"/>
      <c r="R371" s="1164"/>
      <c r="S371" s="1164"/>
      <c r="T371" s="1164"/>
      <c r="U371" s="1164"/>
      <c r="V371" s="1164"/>
      <c r="W371" s="1164"/>
      <c r="X371" s="1164"/>
      <c r="Y371" s="1164"/>
    </row>
    <row r="372" spans="1:25" s="1178" customFormat="1" x14ac:dyDescent="0.3">
      <c r="A372" s="1164"/>
      <c r="B372" s="1173"/>
      <c r="C372" s="1164"/>
      <c r="D372" s="1164"/>
      <c r="E372" s="1164"/>
      <c r="F372" s="1164"/>
      <c r="G372" s="1164"/>
      <c r="H372" s="1164"/>
      <c r="I372" s="1164"/>
      <c r="J372" s="1164"/>
      <c r="K372" s="1164"/>
      <c r="L372" s="1164"/>
      <c r="M372" s="1164"/>
      <c r="N372" s="1164"/>
      <c r="O372" s="1164"/>
      <c r="P372" s="1164"/>
      <c r="Q372" s="1164"/>
      <c r="R372" s="1164"/>
      <c r="S372" s="1164"/>
      <c r="T372" s="1164"/>
      <c r="U372" s="1164"/>
      <c r="V372" s="1164"/>
      <c r="W372" s="1164"/>
      <c r="X372" s="1164"/>
      <c r="Y372" s="1164"/>
    </row>
    <row r="373" spans="1:25" s="1178" customFormat="1" x14ac:dyDescent="0.3">
      <c r="A373" s="1164"/>
      <c r="B373" s="1173"/>
      <c r="C373" s="1164"/>
      <c r="D373" s="1164"/>
      <c r="E373" s="1164"/>
      <c r="F373" s="1164"/>
      <c r="G373" s="1164"/>
      <c r="H373" s="1164"/>
      <c r="I373" s="1164"/>
      <c r="J373" s="1164"/>
      <c r="K373" s="1164"/>
      <c r="L373" s="1164"/>
      <c r="M373" s="1164"/>
      <c r="N373" s="1164"/>
      <c r="O373" s="1164"/>
      <c r="P373" s="1164"/>
      <c r="Q373" s="1164"/>
      <c r="R373" s="1164"/>
      <c r="S373" s="1164"/>
      <c r="T373" s="1164"/>
      <c r="U373" s="1164"/>
      <c r="V373" s="1164"/>
      <c r="W373" s="1164"/>
      <c r="X373" s="1164"/>
      <c r="Y373" s="1164"/>
    </row>
    <row r="374" spans="1:25" s="1178" customFormat="1" x14ac:dyDescent="0.3">
      <c r="A374" s="1164"/>
      <c r="B374" s="1173"/>
      <c r="C374" s="1164"/>
      <c r="D374" s="1164"/>
      <c r="E374" s="1164"/>
      <c r="F374" s="1164"/>
      <c r="G374" s="1164"/>
      <c r="H374" s="1164"/>
      <c r="I374" s="1164"/>
      <c r="J374" s="1164"/>
      <c r="K374" s="1164"/>
      <c r="L374" s="1164"/>
      <c r="M374" s="1164"/>
      <c r="N374" s="1164"/>
      <c r="O374" s="1164"/>
      <c r="P374" s="1164"/>
      <c r="Q374" s="1164"/>
      <c r="R374" s="1164"/>
      <c r="S374" s="1164"/>
      <c r="T374" s="1164"/>
      <c r="U374" s="1164"/>
      <c r="V374" s="1164"/>
      <c r="W374" s="1164"/>
      <c r="X374" s="1164"/>
      <c r="Y374" s="1164"/>
    </row>
    <row r="375" spans="1:25" s="1178" customFormat="1" x14ac:dyDescent="0.3">
      <c r="A375" s="1164"/>
      <c r="B375" s="1173"/>
      <c r="C375" s="1164"/>
      <c r="D375" s="1164"/>
      <c r="E375" s="1164"/>
      <c r="F375" s="1164"/>
      <c r="G375" s="1164"/>
      <c r="H375" s="1164"/>
      <c r="I375" s="1164"/>
      <c r="J375" s="1164"/>
      <c r="K375" s="1164"/>
      <c r="L375" s="1164"/>
      <c r="M375" s="1164"/>
      <c r="N375" s="1164"/>
      <c r="O375" s="1164"/>
      <c r="P375" s="1164"/>
      <c r="Q375" s="1164"/>
      <c r="R375" s="1164"/>
      <c r="S375" s="1164"/>
      <c r="T375" s="1164"/>
      <c r="U375" s="1164"/>
      <c r="V375" s="1164"/>
      <c r="W375" s="1164"/>
      <c r="X375" s="1164"/>
      <c r="Y375" s="1164"/>
    </row>
    <row r="376" spans="1:25" s="1178" customFormat="1" x14ac:dyDescent="0.3">
      <c r="A376" s="1164"/>
      <c r="B376" s="1173"/>
      <c r="C376" s="1164"/>
      <c r="D376" s="1164"/>
      <c r="E376" s="1164"/>
      <c r="F376" s="1164"/>
      <c r="G376" s="1164"/>
      <c r="H376" s="1164"/>
      <c r="I376" s="1164"/>
      <c r="J376" s="1164"/>
      <c r="K376" s="1164"/>
      <c r="L376" s="1164"/>
      <c r="M376" s="1164"/>
      <c r="N376" s="1164"/>
      <c r="O376" s="1164"/>
      <c r="P376" s="1164"/>
      <c r="Q376" s="1164"/>
      <c r="R376" s="1164"/>
      <c r="S376" s="1164"/>
      <c r="T376" s="1164"/>
      <c r="U376" s="1164"/>
      <c r="V376" s="1164"/>
      <c r="W376" s="1164"/>
      <c r="X376" s="1164"/>
      <c r="Y376" s="1164"/>
    </row>
    <row r="377" spans="1:25" s="1178" customFormat="1" x14ac:dyDescent="0.3">
      <c r="A377" s="1164"/>
      <c r="B377" s="1173"/>
      <c r="C377" s="1164"/>
      <c r="D377" s="1164"/>
      <c r="E377" s="1164"/>
      <c r="F377" s="1164"/>
      <c r="G377" s="1164"/>
      <c r="H377" s="1164"/>
      <c r="I377" s="1164"/>
      <c r="J377" s="1164"/>
      <c r="K377" s="1164"/>
      <c r="L377" s="1164"/>
      <c r="M377" s="1164"/>
      <c r="N377" s="1164"/>
      <c r="O377" s="1164"/>
      <c r="P377" s="1164"/>
      <c r="Q377" s="1164"/>
      <c r="R377" s="1164"/>
      <c r="S377" s="1164"/>
      <c r="T377" s="1164"/>
      <c r="U377" s="1164"/>
      <c r="V377" s="1164"/>
      <c r="W377" s="1164"/>
      <c r="X377" s="1164"/>
      <c r="Y377" s="1164"/>
    </row>
    <row r="378" spans="1:25" s="1178" customFormat="1" x14ac:dyDescent="0.3">
      <c r="A378" s="1164"/>
      <c r="B378" s="1173"/>
      <c r="C378" s="1164"/>
      <c r="D378" s="1164"/>
      <c r="E378" s="1164"/>
      <c r="F378" s="1164"/>
      <c r="G378" s="1164"/>
      <c r="H378" s="1164"/>
      <c r="I378" s="1164"/>
      <c r="J378" s="1164"/>
      <c r="K378" s="1164"/>
      <c r="L378" s="1164"/>
      <c r="M378" s="1164"/>
      <c r="N378" s="1164"/>
      <c r="O378" s="1164"/>
      <c r="P378" s="1164"/>
      <c r="Q378" s="1164"/>
      <c r="R378" s="1164"/>
      <c r="S378" s="1164"/>
      <c r="T378" s="1164"/>
      <c r="U378" s="1164"/>
      <c r="V378" s="1164"/>
      <c r="W378" s="1164"/>
      <c r="X378" s="1164"/>
      <c r="Y378" s="1164"/>
    </row>
    <row r="379" spans="1:25" s="1178" customFormat="1" x14ac:dyDescent="0.3">
      <c r="A379" s="1164"/>
      <c r="B379" s="1173"/>
      <c r="C379" s="1164"/>
      <c r="D379" s="1164"/>
      <c r="E379" s="1164"/>
      <c r="F379" s="1164"/>
      <c r="G379" s="1164"/>
      <c r="H379" s="1164"/>
      <c r="I379" s="1164"/>
      <c r="J379" s="1164"/>
      <c r="K379" s="1164"/>
      <c r="L379" s="1164"/>
      <c r="M379" s="1164"/>
      <c r="N379" s="1164"/>
      <c r="O379" s="1164"/>
      <c r="P379" s="1164"/>
      <c r="Q379" s="1164"/>
      <c r="R379" s="1164"/>
      <c r="S379" s="1164"/>
      <c r="T379" s="1164"/>
      <c r="U379" s="1164"/>
      <c r="V379" s="1164"/>
      <c r="W379" s="1164"/>
      <c r="X379" s="1164"/>
      <c r="Y379" s="1164"/>
    </row>
    <row r="380" spans="1:25" s="1178" customFormat="1" x14ac:dyDescent="0.3">
      <c r="A380" s="1164"/>
      <c r="B380" s="1173"/>
      <c r="C380" s="1164"/>
      <c r="D380" s="1164"/>
      <c r="E380" s="1164"/>
      <c r="F380" s="1164"/>
      <c r="G380" s="1164"/>
      <c r="H380" s="1164"/>
      <c r="I380" s="1164"/>
      <c r="J380" s="1164"/>
      <c r="K380" s="1164"/>
      <c r="L380" s="1164"/>
      <c r="M380" s="1164"/>
      <c r="N380" s="1164"/>
      <c r="O380" s="1164"/>
      <c r="P380" s="1164"/>
      <c r="Q380" s="1164"/>
      <c r="R380" s="1164"/>
      <c r="S380" s="1164"/>
      <c r="T380" s="1164"/>
      <c r="U380" s="1164"/>
      <c r="V380" s="1164"/>
      <c r="W380" s="1164"/>
      <c r="X380" s="1164"/>
      <c r="Y380" s="1164"/>
    </row>
    <row r="381" spans="1:25" s="1178" customFormat="1" x14ac:dyDescent="0.3">
      <c r="A381" s="1164"/>
      <c r="B381" s="1173"/>
      <c r="C381" s="1164"/>
      <c r="D381" s="1164"/>
      <c r="E381" s="1164"/>
      <c r="F381" s="1164"/>
      <c r="G381" s="1164"/>
      <c r="H381" s="1164"/>
      <c r="I381" s="1164"/>
      <c r="J381" s="1164"/>
      <c r="K381" s="1164"/>
      <c r="L381" s="1164"/>
      <c r="M381" s="1164"/>
      <c r="N381" s="1164"/>
      <c r="O381" s="1164"/>
      <c r="P381" s="1164"/>
      <c r="Q381" s="1164"/>
      <c r="R381" s="1164"/>
      <c r="S381" s="1164"/>
      <c r="T381" s="1164"/>
      <c r="U381" s="1164"/>
      <c r="V381" s="1164"/>
      <c r="W381" s="1164"/>
      <c r="X381" s="1164"/>
      <c r="Y381" s="1164"/>
    </row>
    <row r="382" spans="1:25" s="1178" customFormat="1" x14ac:dyDescent="0.3">
      <c r="A382" s="1164"/>
      <c r="B382" s="1173"/>
      <c r="C382" s="1164"/>
      <c r="D382" s="1164"/>
      <c r="E382" s="1164"/>
      <c r="F382" s="1164"/>
      <c r="G382" s="1164"/>
      <c r="H382" s="1164"/>
      <c r="I382" s="1164"/>
      <c r="J382" s="1164"/>
      <c r="K382" s="1164"/>
      <c r="L382" s="1164"/>
      <c r="M382" s="1164"/>
      <c r="N382" s="1164"/>
      <c r="O382" s="1164"/>
      <c r="P382" s="1164"/>
      <c r="Q382" s="1164"/>
      <c r="R382" s="1164"/>
      <c r="S382" s="1164"/>
      <c r="T382" s="1164"/>
      <c r="U382" s="1164"/>
      <c r="V382" s="1164"/>
      <c r="W382" s="1164"/>
      <c r="X382" s="1164"/>
      <c r="Y382" s="1164"/>
    </row>
    <row r="383" spans="1:25" s="1178" customFormat="1" x14ac:dyDescent="0.3">
      <c r="A383" s="1164"/>
      <c r="B383" s="1173"/>
      <c r="C383" s="1164"/>
      <c r="D383" s="1164"/>
      <c r="E383" s="1164"/>
      <c r="F383" s="1164"/>
      <c r="G383" s="1164"/>
      <c r="H383" s="1164"/>
      <c r="I383" s="1164"/>
      <c r="J383" s="1164"/>
      <c r="K383" s="1164"/>
      <c r="L383" s="1164"/>
      <c r="M383" s="1164"/>
      <c r="N383" s="1164"/>
      <c r="O383" s="1164"/>
      <c r="P383" s="1164"/>
      <c r="Q383" s="1164"/>
      <c r="R383" s="1164"/>
      <c r="S383" s="1164"/>
      <c r="T383" s="1164"/>
      <c r="U383" s="1164"/>
      <c r="V383" s="1164"/>
      <c r="W383" s="1164"/>
      <c r="X383" s="1164"/>
      <c r="Y383" s="1164"/>
    </row>
    <row r="384" spans="1:25" s="1178" customFormat="1" x14ac:dyDescent="0.3">
      <c r="A384" s="1164"/>
      <c r="B384" s="1173"/>
      <c r="C384" s="1164"/>
      <c r="D384" s="1164"/>
      <c r="E384" s="1164"/>
      <c r="F384" s="1164"/>
      <c r="G384" s="1164"/>
      <c r="H384" s="1164"/>
      <c r="I384" s="1164"/>
      <c r="J384" s="1164"/>
      <c r="K384" s="1164"/>
      <c r="L384" s="1164"/>
      <c r="M384" s="1164"/>
      <c r="N384" s="1164"/>
      <c r="O384" s="1164"/>
      <c r="P384" s="1164"/>
      <c r="Q384" s="1164"/>
      <c r="R384" s="1164"/>
      <c r="S384" s="1164"/>
      <c r="T384" s="1164"/>
      <c r="U384" s="1164"/>
      <c r="V384" s="1164"/>
      <c r="W384" s="1164"/>
      <c r="X384" s="1164"/>
      <c r="Y384" s="1164"/>
    </row>
    <row r="385" spans="1:25" s="1178" customFormat="1" x14ac:dyDescent="0.3">
      <c r="A385" s="1164"/>
      <c r="B385" s="1173"/>
      <c r="C385" s="1164"/>
      <c r="D385" s="1164"/>
      <c r="E385" s="1164"/>
      <c r="F385" s="1164"/>
      <c r="G385" s="1164"/>
      <c r="H385" s="1164"/>
      <c r="I385" s="1164"/>
      <c r="J385" s="1164"/>
      <c r="K385" s="1164"/>
      <c r="L385" s="1164"/>
      <c r="M385" s="1164"/>
      <c r="N385" s="1164"/>
      <c r="O385" s="1164"/>
      <c r="P385" s="1164"/>
      <c r="Q385" s="1164"/>
      <c r="R385" s="1164"/>
      <c r="S385" s="1164"/>
      <c r="T385" s="1164"/>
      <c r="U385" s="1164"/>
      <c r="V385" s="1164"/>
      <c r="W385" s="1164"/>
      <c r="X385" s="1164"/>
      <c r="Y385" s="1164"/>
    </row>
    <row r="386" spans="1:25" s="1178" customFormat="1" x14ac:dyDescent="0.3">
      <c r="A386" s="1164"/>
      <c r="B386" s="1173"/>
      <c r="C386" s="1164"/>
      <c r="D386" s="1164"/>
      <c r="E386" s="1164"/>
      <c r="F386" s="1164"/>
      <c r="G386" s="1164"/>
      <c r="H386" s="1164"/>
      <c r="I386" s="1164"/>
      <c r="J386" s="1164"/>
      <c r="K386" s="1164"/>
      <c r="L386" s="1164"/>
      <c r="M386" s="1164"/>
      <c r="N386" s="1164"/>
      <c r="O386" s="1164"/>
      <c r="P386" s="1164"/>
      <c r="Q386" s="1164"/>
      <c r="R386" s="1164"/>
      <c r="S386" s="1164"/>
      <c r="T386" s="1164"/>
      <c r="U386" s="1164"/>
      <c r="V386" s="1164"/>
      <c r="W386" s="1164"/>
      <c r="X386" s="1164"/>
      <c r="Y386" s="1164"/>
    </row>
    <row r="387" spans="1:25" s="1178" customFormat="1" x14ac:dyDescent="0.3">
      <c r="A387" s="1164"/>
      <c r="B387" s="1173"/>
      <c r="C387" s="1164"/>
      <c r="D387" s="1164"/>
      <c r="E387" s="1164"/>
      <c r="F387" s="1164"/>
      <c r="G387" s="1164"/>
      <c r="H387" s="1164"/>
      <c r="I387" s="1164"/>
      <c r="J387" s="1164"/>
      <c r="K387" s="1164"/>
      <c r="L387" s="1164"/>
      <c r="M387" s="1164"/>
      <c r="N387" s="1164"/>
      <c r="O387" s="1164"/>
      <c r="P387" s="1164"/>
      <c r="Q387" s="1164"/>
      <c r="R387" s="1164"/>
      <c r="S387" s="1164"/>
      <c r="T387" s="1164"/>
      <c r="U387" s="1164"/>
      <c r="V387" s="1164"/>
      <c r="W387" s="1164"/>
      <c r="X387" s="1164"/>
      <c r="Y387" s="1164"/>
    </row>
    <row r="388" spans="1:25" s="1178" customFormat="1" x14ac:dyDescent="0.3">
      <c r="A388" s="1164"/>
      <c r="B388" s="1173"/>
      <c r="C388" s="1164"/>
      <c r="D388" s="1164"/>
      <c r="E388" s="1164"/>
      <c r="F388" s="1164"/>
      <c r="G388" s="1164"/>
      <c r="H388" s="1164"/>
      <c r="I388" s="1164"/>
      <c r="J388" s="1164"/>
      <c r="K388" s="1164"/>
      <c r="L388" s="1164"/>
      <c r="M388" s="1164"/>
      <c r="N388" s="1164"/>
      <c r="O388" s="1164"/>
      <c r="P388" s="1164"/>
      <c r="Q388" s="1164"/>
      <c r="R388" s="1164"/>
      <c r="S388" s="1164"/>
      <c r="T388" s="1164"/>
      <c r="U388" s="1164"/>
      <c r="V388" s="1164"/>
      <c r="W388" s="1164"/>
      <c r="X388" s="1164"/>
      <c r="Y388" s="1164"/>
    </row>
    <row r="389" spans="1:25" s="1178" customFormat="1" x14ac:dyDescent="0.3">
      <c r="A389" s="1164"/>
      <c r="B389" s="1173"/>
      <c r="C389" s="1164"/>
      <c r="D389" s="1164"/>
      <c r="E389" s="1164"/>
      <c r="F389" s="1164"/>
      <c r="G389" s="1164"/>
      <c r="H389" s="1164"/>
      <c r="I389" s="1164"/>
      <c r="J389" s="1164"/>
      <c r="K389" s="1164"/>
      <c r="L389" s="1164"/>
      <c r="M389" s="1164"/>
      <c r="N389" s="1164"/>
      <c r="O389" s="1164"/>
      <c r="P389" s="1164"/>
      <c r="Q389" s="1164"/>
      <c r="R389" s="1164"/>
      <c r="S389" s="1164"/>
      <c r="T389" s="1164"/>
      <c r="U389" s="1164"/>
      <c r="V389" s="1164"/>
      <c r="W389" s="1164"/>
      <c r="X389" s="1164"/>
      <c r="Y389" s="1164"/>
    </row>
    <row r="390" spans="1:25" s="1178" customFormat="1" x14ac:dyDescent="0.3">
      <c r="A390" s="1164"/>
      <c r="B390" s="1173"/>
      <c r="C390" s="1164"/>
      <c r="D390" s="1164"/>
      <c r="E390" s="1164"/>
      <c r="F390" s="1164"/>
      <c r="G390" s="1164"/>
      <c r="H390" s="1164"/>
      <c r="I390" s="1164"/>
      <c r="J390" s="1164"/>
      <c r="K390" s="1164"/>
      <c r="L390" s="1164"/>
      <c r="M390" s="1164"/>
      <c r="N390" s="1164"/>
      <c r="O390" s="1164"/>
      <c r="P390" s="1164"/>
      <c r="Q390" s="1164"/>
      <c r="R390" s="1164"/>
      <c r="S390" s="1164"/>
      <c r="T390" s="1164"/>
      <c r="U390" s="1164"/>
      <c r="V390" s="1164"/>
      <c r="W390" s="1164"/>
      <c r="X390" s="1164"/>
      <c r="Y390" s="1164"/>
    </row>
    <row r="391" spans="1:25" s="1178" customFormat="1" x14ac:dyDescent="0.3">
      <c r="A391" s="1164"/>
      <c r="B391" s="1173"/>
      <c r="C391" s="1164"/>
      <c r="D391" s="1164"/>
      <c r="E391" s="1164"/>
      <c r="F391" s="1164"/>
      <c r="G391" s="1164"/>
      <c r="H391" s="1164"/>
      <c r="I391" s="1164"/>
      <c r="J391" s="1164"/>
      <c r="K391" s="1164"/>
      <c r="L391" s="1164"/>
      <c r="M391" s="1164"/>
      <c r="N391" s="1164"/>
      <c r="O391" s="1164"/>
      <c r="P391" s="1164"/>
      <c r="Q391" s="1164"/>
      <c r="R391" s="1164"/>
      <c r="S391" s="1164"/>
      <c r="T391" s="1164"/>
      <c r="U391" s="1164"/>
      <c r="V391" s="1164"/>
      <c r="W391" s="1164"/>
      <c r="X391" s="1164"/>
      <c r="Y391" s="1164"/>
    </row>
    <row r="392" spans="1:25" s="1178" customFormat="1" x14ac:dyDescent="0.3">
      <c r="A392" s="1164"/>
      <c r="B392" s="1173"/>
      <c r="C392" s="1164"/>
      <c r="D392" s="1164"/>
      <c r="E392" s="1164"/>
      <c r="F392" s="1164"/>
      <c r="G392" s="1164"/>
      <c r="H392" s="1164"/>
      <c r="I392" s="1164"/>
      <c r="J392" s="1164"/>
      <c r="K392" s="1164"/>
      <c r="L392" s="1164"/>
      <c r="M392" s="1164"/>
      <c r="N392" s="1164"/>
      <c r="O392" s="1164"/>
      <c r="P392" s="1164"/>
      <c r="Q392" s="1164"/>
      <c r="R392" s="1164"/>
      <c r="S392" s="1164"/>
      <c r="T392" s="1164"/>
      <c r="U392" s="1164"/>
      <c r="V392" s="1164"/>
      <c r="W392" s="1164"/>
      <c r="X392" s="1164"/>
      <c r="Y392" s="1164"/>
    </row>
    <row r="393" spans="1:25" s="1178" customFormat="1" x14ac:dyDescent="0.3">
      <c r="A393" s="1164"/>
      <c r="B393" s="1173"/>
      <c r="C393" s="1164"/>
      <c r="D393" s="1164"/>
      <c r="E393" s="1164"/>
      <c r="F393" s="1164"/>
      <c r="G393" s="1164"/>
      <c r="H393" s="1164"/>
      <c r="I393" s="1164"/>
      <c r="J393" s="1164"/>
      <c r="K393" s="1164"/>
      <c r="L393" s="1164"/>
      <c r="M393" s="1164"/>
      <c r="N393" s="1164"/>
      <c r="O393" s="1164"/>
      <c r="P393" s="1164"/>
      <c r="Q393" s="1164"/>
      <c r="R393" s="1164"/>
      <c r="S393" s="1164"/>
      <c r="T393" s="1164"/>
      <c r="U393" s="1164"/>
      <c r="V393" s="1164"/>
      <c r="W393" s="1164"/>
      <c r="X393" s="1164"/>
      <c r="Y393" s="1164"/>
    </row>
    <row r="394" spans="1:25" s="1178" customFormat="1" x14ac:dyDescent="0.3">
      <c r="A394" s="1164"/>
      <c r="B394" s="1173"/>
      <c r="C394" s="1164"/>
      <c r="D394" s="1164"/>
      <c r="E394" s="1164"/>
      <c r="F394" s="1164"/>
      <c r="G394" s="1164"/>
      <c r="H394" s="1164"/>
      <c r="I394" s="1164"/>
      <c r="J394" s="1164"/>
      <c r="K394" s="1164"/>
      <c r="L394" s="1164"/>
      <c r="M394" s="1164"/>
      <c r="N394" s="1164"/>
      <c r="O394" s="1164"/>
      <c r="P394" s="1164"/>
      <c r="Q394" s="1164"/>
      <c r="R394" s="1164"/>
      <c r="S394" s="1164"/>
      <c r="T394" s="1164"/>
      <c r="U394" s="1164"/>
      <c r="V394" s="1164"/>
      <c r="W394" s="1164"/>
      <c r="X394" s="1164"/>
      <c r="Y394" s="1164"/>
    </row>
    <row r="395" spans="1:25" s="1178" customFormat="1" x14ac:dyDescent="0.3">
      <c r="A395" s="1164"/>
      <c r="B395" s="1173"/>
      <c r="C395" s="1164"/>
      <c r="D395" s="1164"/>
      <c r="E395" s="1164"/>
      <c r="F395" s="1164"/>
      <c r="G395" s="1164"/>
      <c r="H395" s="1164"/>
      <c r="I395" s="1164"/>
      <c r="J395" s="1164"/>
      <c r="K395" s="1164"/>
      <c r="L395" s="1164"/>
      <c r="M395" s="1164"/>
      <c r="N395" s="1164"/>
      <c r="O395" s="1164"/>
      <c r="P395" s="1164"/>
      <c r="Q395" s="1164"/>
      <c r="R395" s="1164"/>
      <c r="S395" s="1164"/>
      <c r="T395" s="1164"/>
      <c r="U395" s="1164"/>
      <c r="V395" s="1164"/>
      <c r="W395" s="1164"/>
      <c r="X395" s="1164"/>
      <c r="Y395" s="1164"/>
    </row>
    <row r="396" spans="1:25" s="1178" customFormat="1" x14ac:dyDescent="0.3">
      <c r="A396" s="1164"/>
      <c r="B396" s="1173"/>
      <c r="C396" s="1164"/>
      <c r="D396" s="1164"/>
      <c r="E396" s="1164"/>
      <c r="F396" s="1164"/>
      <c r="G396" s="1164"/>
      <c r="H396" s="1164"/>
      <c r="I396" s="1164"/>
      <c r="J396" s="1164"/>
      <c r="K396" s="1164"/>
      <c r="L396" s="1164"/>
      <c r="M396" s="1164"/>
      <c r="N396" s="1164"/>
      <c r="O396" s="1164"/>
      <c r="P396" s="1164"/>
      <c r="Q396" s="1164"/>
      <c r="R396" s="1164"/>
      <c r="S396" s="1164"/>
      <c r="T396" s="1164"/>
      <c r="U396" s="1164"/>
      <c r="V396" s="1164"/>
      <c r="W396" s="1164"/>
      <c r="X396" s="1164"/>
      <c r="Y396" s="1164"/>
    </row>
    <row r="397" spans="1:25" s="1178" customFormat="1" x14ac:dyDescent="0.3">
      <c r="A397" s="1164"/>
      <c r="B397" s="1173"/>
      <c r="C397" s="1164"/>
      <c r="D397" s="1164"/>
      <c r="E397" s="1164"/>
      <c r="F397" s="1164"/>
      <c r="G397" s="1164"/>
      <c r="H397" s="1164"/>
      <c r="I397" s="1164"/>
      <c r="J397" s="1164"/>
      <c r="K397" s="1164"/>
      <c r="L397" s="1164"/>
      <c r="M397" s="1164"/>
      <c r="N397" s="1164"/>
      <c r="O397" s="1164"/>
      <c r="P397" s="1164"/>
      <c r="Q397" s="1164"/>
      <c r="R397" s="1164"/>
      <c r="S397" s="1164"/>
      <c r="T397" s="1164"/>
      <c r="U397" s="1164"/>
      <c r="V397" s="1164"/>
      <c r="W397" s="1164"/>
      <c r="X397" s="1164"/>
      <c r="Y397" s="1164"/>
    </row>
    <row r="398" spans="1:25" s="1178" customFormat="1" x14ac:dyDescent="0.3">
      <c r="A398" s="1164"/>
      <c r="B398" s="1173"/>
      <c r="C398" s="1164"/>
      <c r="D398" s="1164"/>
      <c r="E398" s="1164"/>
      <c r="F398" s="1164"/>
      <c r="G398" s="1164"/>
      <c r="H398" s="1164"/>
      <c r="I398" s="1164"/>
      <c r="J398" s="1164"/>
      <c r="K398" s="1164"/>
      <c r="L398" s="1164"/>
      <c r="M398" s="1164"/>
      <c r="N398" s="1164"/>
      <c r="O398" s="1164"/>
      <c r="P398" s="1164"/>
      <c r="Q398" s="1164"/>
      <c r="R398" s="1164"/>
      <c r="S398" s="1164"/>
      <c r="T398" s="1164"/>
      <c r="U398" s="1164"/>
      <c r="V398" s="1164"/>
      <c r="W398" s="1164"/>
      <c r="X398" s="1164"/>
      <c r="Y398" s="1164"/>
    </row>
    <row r="399" spans="1:25" s="1178" customFormat="1" x14ac:dyDescent="0.3">
      <c r="A399" s="1164"/>
      <c r="B399" s="1173"/>
      <c r="C399" s="1164"/>
      <c r="D399" s="1164"/>
      <c r="E399" s="1164"/>
      <c r="F399" s="1164"/>
      <c r="G399" s="1164"/>
      <c r="H399" s="1164"/>
      <c r="I399" s="1164"/>
      <c r="J399" s="1164"/>
      <c r="K399" s="1164"/>
      <c r="L399" s="1164"/>
      <c r="M399" s="1164"/>
      <c r="N399" s="1164"/>
      <c r="O399" s="1164"/>
      <c r="P399" s="1164"/>
      <c r="Q399" s="1164"/>
      <c r="R399" s="1164"/>
      <c r="S399" s="1164"/>
      <c r="T399" s="1164"/>
      <c r="U399" s="1164"/>
      <c r="V399" s="1164"/>
      <c r="W399" s="1164"/>
      <c r="X399" s="1164"/>
      <c r="Y399" s="1164"/>
    </row>
    <row r="400" spans="1:25" s="1178" customFormat="1" x14ac:dyDescent="0.3">
      <c r="A400" s="1164"/>
      <c r="B400" s="1173"/>
      <c r="C400" s="1164"/>
      <c r="D400" s="1164"/>
      <c r="E400" s="1164"/>
      <c r="F400" s="1164"/>
      <c r="G400" s="1164"/>
      <c r="H400" s="1164"/>
      <c r="I400" s="1164"/>
      <c r="J400" s="1164"/>
      <c r="K400" s="1164"/>
      <c r="L400" s="1164"/>
      <c r="M400" s="1164"/>
      <c r="N400" s="1164"/>
      <c r="O400" s="1164"/>
      <c r="P400" s="1164"/>
      <c r="Q400" s="1164"/>
      <c r="R400" s="1164"/>
      <c r="S400" s="1164"/>
      <c r="T400" s="1164"/>
      <c r="U400" s="1164"/>
      <c r="V400" s="1164"/>
      <c r="W400" s="1164"/>
      <c r="X400" s="1164"/>
      <c r="Y400" s="1164"/>
    </row>
    <row r="401" spans="1:25" s="1178" customFormat="1" x14ac:dyDescent="0.3">
      <c r="A401" s="1164"/>
      <c r="B401" s="1173"/>
      <c r="C401" s="1164"/>
      <c r="D401" s="1164"/>
      <c r="E401" s="1164"/>
      <c r="F401" s="1164"/>
      <c r="G401" s="1164"/>
      <c r="H401" s="1164"/>
      <c r="I401" s="1164"/>
      <c r="J401" s="1164"/>
      <c r="K401" s="1164"/>
      <c r="L401" s="1164"/>
      <c r="M401" s="1164"/>
      <c r="N401" s="1164"/>
      <c r="O401" s="1164"/>
      <c r="P401" s="1164"/>
      <c r="Q401" s="1164"/>
      <c r="R401" s="1164"/>
      <c r="S401" s="1164"/>
      <c r="T401" s="1164"/>
      <c r="U401" s="1164"/>
      <c r="V401" s="1164"/>
      <c r="W401" s="1164"/>
      <c r="X401" s="1164"/>
      <c r="Y401" s="1164"/>
    </row>
    <row r="402" spans="1:25" s="1178" customFormat="1" x14ac:dyDescent="0.3">
      <c r="A402" s="1164"/>
      <c r="B402" s="1173"/>
      <c r="C402" s="1164"/>
      <c r="D402" s="1164"/>
      <c r="E402" s="1164"/>
      <c r="F402" s="1164"/>
      <c r="G402" s="1164"/>
      <c r="H402" s="1164"/>
      <c r="I402" s="1164"/>
      <c r="J402" s="1164"/>
      <c r="K402" s="1164"/>
      <c r="L402" s="1164"/>
      <c r="M402" s="1164"/>
      <c r="N402" s="1164"/>
      <c r="O402" s="1164"/>
      <c r="P402" s="1164"/>
      <c r="Q402" s="1164"/>
      <c r="R402" s="1164"/>
      <c r="S402" s="1164"/>
      <c r="T402" s="1164"/>
      <c r="U402" s="1164"/>
      <c r="V402" s="1164"/>
      <c r="W402" s="1164"/>
      <c r="X402" s="1164"/>
      <c r="Y402" s="1164"/>
    </row>
    <row r="403" spans="1:25" s="1178" customFormat="1" x14ac:dyDescent="0.3">
      <c r="A403" s="1164"/>
      <c r="B403" s="1173"/>
      <c r="C403" s="1164"/>
      <c r="D403" s="1164"/>
      <c r="E403" s="1164"/>
      <c r="F403" s="1164"/>
      <c r="G403" s="1164"/>
      <c r="H403" s="1164"/>
      <c r="I403" s="1164"/>
      <c r="J403" s="1164"/>
      <c r="K403" s="1164"/>
      <c r="L403" s="1164"/>
      <c r="M403" s="1164"/>
      <c r="N403" s="1164"/>
      <c r="O403" s="1164"/>
      <c r="P403" s="1164"/>
      <c r="Q403" s="1164"/>
      <c r="R403" s="1164"/>
      <c r="S403" s="1164"/>
      <c r="T403" s="1164"/>
      <c r="U403" s="1164"/>
      <c r="V403" s="1164"/>
      <c r="W403" s="1164"/>
      <c r="X403" s="1164"/>
      <c r="Y403" s="1164"/>
    </row>
    <row r="404" spans="1:25" s="1178" customFormat="1" x14ac:dyDescent="0.3">
      <c r="A404" s="1164"/>
      <c r="B404" s="1173"/>
      <c r="C404" s="1164"/>
      <c r="D404" s="1164"/>
      <c r="E404" s="1164"/>
      <c r="F404" s="1164"/>
      <c r="G404" s="1164"/>
      <c r="H404" s="1164"/>
      <c r="I404" s="1164"/>
      <c r="J404" s="1164"/>
      <c r="K404" s="1164"/>
      <c r="L404" s="1164"/>
      <c r="M404" s="1164"/>
      <c r="N404" s="1164"/>
      <c r="O404" s="1164"/>
      <c r="P404" s="1164"/>
      <c r="Q404" s="1164"/>
      <c r="R404" s="1164"/>
      <c r="S404" s="1164"/>
      <c r="T404" s="1164"/>
      <c r="U404" s="1164"/>
      <c r="V404" s="1164"/>
      <c r="W404" s="1164"/>
      <c r="X404" s="1164"/>
      <c r="Y404" s="1164"/>
    </row>
    <row r="405" spans="1:25" s="1178" customFormat="1" x14ac:dyDescent="0.3">
      <c r="A405" s="1164"/>
      <c r="B405" s="1173"/>
      <c r="C405" s="1164"/>
      <c r="D405" s="1164"/>
      <c r="E405" s="1164"/>
      <c r="F405" s="1164"/>
      <c r="G405" s="1164"/>
      <c r="H405" s="1164"/>
      <c r="I405" s="1164"/>
      <c r="J405" s="1164"/>
      <c r="K405" s="1164"/>
      <c r="L405" s="1164"/>
      <c r="M405" s="1164"/>
      <c r="N405" s="1164"/>
      <c r="O405" s="1164"/>
      <c r="P405" s="1164"/>
      <c r="Q405" s="1164"/>
      <c r="R405" s="1164"/>
      <c r="S405" s="1164"/>
      <c r="T405" s="1164"/>
      <c r="U405" s="1164"/>
      <c r="V405" s="1164"/>
      <c r="W405" s="1164"/>
      <c r="X405" s="1164"/>
      <c r="Y405" s="1164"/>
    </row>
    <row r="406" spans="1:25" s="1178" customFormat="1" x14ac:dyDescent="0.3">
      <c r="A406" s="1164"/>
      <c r="B406" s="1173"/>
      <c r="C406" s="1164"/>
      <c r="D406" s="1164"/>
      <c r="E406" s="1164"/>
      <c r="F406" s="1164"/>
      <c r="G406" s="1164"/>
      <c r="H406" s="1164"/>
      <c r="I406" s="1164"/>
      <c r="J406" s="1164"/>
      <c r="K406" s="1164"/>
      <c r="L406" s="1164"/>
      <c r="M406" s="1164"/>
      <c r="N406" s="1164"/>
      <c r="O406" s="1164"/>
      <c r="P406" s="1164"/>
      <c r="Q406" s="1164"/>
      <c r="R406" s="1164"/>
      <c r="S406" s="1164"/>
      <c r="T406" s="1164"/>
      <c r="U406" s="1164"/>
      <c r="V406" s="1164"/>
      <c r="W406" s="1164"/>
      <c r="X406" s="1164"/>
      <c r="Y406" s="1164"/>
    </row>
    <row r="407" spans="1:25" s="1178" customFormat="1" x14ac:dyDescent="0.3">
      <c r="A407" s="1164"/>
      <c r="B407" s="1173"/>
      <c r="C407" s="1164"/>
      <c r="D407" s="1164"/>
      <c r="E407" s="1164"/>
      <c r="F407" s="1164"/>
      <c r="G407" s="1164"/>
      <c r="H407" s="1164"/>
      <c r="I407" s="1164"/>
      <c r="J407" s="1164"/>
      <c r="K407" s="1164"/>
      <c r="L407" s="1164"/>
      <c r="M407" s="1164"/>
      <c r="N407" s="1164"/>
      <c r="O407" s="1164"/>
      <c r="P407" s="1164"/>
      <c r="Q407" s="1164"/>
      <c r="R407" s="1164"/>
      <c r="S407" s="1164"/>
      <c r="T407" s="1164"/>
      <c r="U407" s="1164"/>
      <c r="V407" s="1164"/>
      <c r="W407" s="1164"/>
      <c r="X407" s="1164"/>
      <c r="Y407" s="1164"/>
    </row>
    <row r="408" spans="1:25" s="1178" customFormat="1" x14ac:dyDescent="0.3">
      <c r="A408" s="1164"/>
      <c r="B408" s="1173"/>
      <c r="C408" s="1164"/>
      <c r="D408" s="1164"/>
      <c r="E408" s="1164"/>
      <c r="F408" s="1164"/>
      <c r="G408" s="1164"/>
      <c r="H408" s="1164"/>
      <c r="I408" s="1164"/>
      <c r="J408" s="1164"/>
      <c r="K408" s="1164"/>
      <c r="L408" s="1164"/>
      <c r="M408" s="1164"/>
      <c r="N408" s="1164"/>
      <c r="O408" s="1164"/>
      <c r="P408" s="1164"/>
      <c r="Q408" s="1164"/>
      <c r="R408" s="1164"/>
      <c r="S408" s="1164"/>
      <c r="T408" s="1164"/>
      <c r="U408" s="1164"/>
      <c r="V408" s="1164"/>
      <c r="W408" s="1164"/>
      <c r="X408" s="1164"/>
      <c r="Y408" s="1164"/>
    </row>
    <row r="409" spans="1:25" s="1178" customFormat="1" x14ac:dyDescent="0.3">
      <c r="A409" s="1164"/>
      <c r="B409" s="1173"/>
      <c r="C409" s="1164"/>
      <c r="D409" s="1164"/>
      <c r="E409" s="1164"/>
      <c r="F409" s="1164"/>
      <c r="G409" s="1164"/>
      <c r="H409" s="1164"/>
      <c r="I409" s="1164"/>
      <c r="J409" s="1164"/>
      <c r="K409" s="1164"/>
      <c r="L409" s="1164"/>
      <c r="M409" s="1164"/>
      <c r="N409" s="1164"/>
      <c r="O409" s="1164"/>
      <c r="P409" s="1164"/>
      <c r="Q409" s="1164"/>
      <c r="R409" s="1164"/>
      <c r="S409" s="1164"/>
      <c r="T409" s="1164"/>
      <c r="U409" s="1164"/>
      <c r="V409" s="1164"/>
      <c r="W409" s="1164"/>
      <c r="X409" s="1164"/>
      <c r="Y409" s="1164"/>
    </row>
    <row r="410" spans="1:25" s="1178" customFormat="1" x14ac:dyDescent="0.3">
      <c r="A410" s="1164"/>
      <c r="B410" s="1173"/>
      <c r="C410" s="1164"/>
      <c r="D410" s="1164"/>
      <c r="E410" s="1164"/>
      <c r="F410" s="1164"/>
      <c r="G410" s="1164"/>
      <c r="H410" s="1164"/>
      <c r="I410" s="1164"/>
      <c r="J410" s="1164"/>
      <c r="K410" s="1164"/>
      <c r="L410" s="1164"/>
      <c r="M410" s="1164"/>
      <c r="N410" s="1164"/>
      <c r="O410" s="1164"/>
      <c r="P410" s="1164"/>
      <c r="Q410" s="1164"/>
      <c r="R410" s="1164"/>
      <c r="S410" s="1164"/>
      <c r="T410" s="1164"/>
      <c r="U410" s="1164"/>
      <c r="V410" s="1164"/>
      <c r="W410" s="1164"/>
      <c r="X410" s="1164"/>
      <c r="Y410" s="1164"/>
    </row>
    <row r="411" spans="1:25" s="1178" customFormat="1" x14ac:dyDescent="0.3">
      <c r="A411" s="1164"/>
      <c r="B411" s="1173"/>
      <c r="C411" s="1164"/>
      <c r="D411" s="1164"/>
      <c r="E411" s="1164"/>
      <c r="F411" s="1164"/>
      <c r="G411" s="1164"/>
      <c r="H411" s="1164"/>
      <c r="I411" s="1164"/>
      <c r="J411" s="1164"/>
      <c r="K411" s="1164"/>
      <c r="L411" s="1164"/>
      <c r="M411" s="1164"/>
      <c r="N411" s="1164"/>
      <c r="O411" s="1164"/>
      <c r="P411" s="1164"/>
      <c r="Q411" s="1164"/>
      <c r="R411" s="1164"/>
      <c r="S411" s="1164"/>
      <c r="T411" s="1164"/>
      <c r="U411" s="1164"/>
      <c r="V411" s="1164"/>
      <c r="W411" s="1164"/>
      <c r="X411" s="1164"/>
      <c r="Y411" s="1164"/>
    </row>
    <row r="412" spans="1:25" s="1178" customFormat="1" x14ac:dyDescent="0.3">
      <c r="A412" s="1164"/>
      <c r="B412" s="1173"/>
      <c r="C412" s="1164"/>
      <c r="D412" s="1164"/>
      <c r="E412" s="1164"/>
      <c r="F412" s="1164"/>
      <c r="G412" s="1164"/>
      <c r="H412" s="1164"/>
      <c r="I412" s="1164"/>
      <c r="J412" s="1164"/>
      <c r="K412" s="1164"/>
      <c r="L412" s="1164"/>
      <c r="M412" s="1164"/>
      <c r="N412" s="1164"/>
      <c r="O412" s="1164"/>
      <c r="P412" s="1164"/>
      <c r="Q412" s="1164"/>
      <c r="R412" s="1164"/>
      <c r="S412" s="1164"/>
      <c r="T412" s="1164"/>
      <c r="U412" s="1164"/>
      <c r="V412" s="1164"/>
      <c r="W412" s="1164"/>
      <c r="X412" s="1164"/>
      <c r="Y412" s="1164"/>
    </row>
    <row r="413" spans="1:25" s="1178" customFormat="1" x14ac:dyDescent="0.3">
      <c r="A413" s="1164"/>
      <c r="B413" s="1173"/>
      <c r="C413" s="1164"/>
      <c r="D413" s="1164"/>
      <c r="E413" s="1164"/>
      <c r="F413" s="1164"/>
      <c r="G413" s="1164"/>
      <c r="H413" s="1164"/>
      <c r="I413" s="1164"/>
      <c r="J413" s="1164"/>
      <c r="K413" s="1164"/>
      <c r="L413" s="1164"/>
      <c r="M413" s="1164"/>
      <c r="N413" s="1164"/>
      <c r="O413" s="1164"/>
      <c r="P413" s="1164"/>
      <c r="Q413" s="1164"/>
      <c r="R413" s="1164"/>
      <c r="S413" s="1164"/>
      <c r="T413" s="1164"/>
      <c r="U413" s="1164"/>
      <c r="V413" s="1164"/>
      <c r="W413" s="1164"/>
      <c r="X413" s="1164"/>
      <c r="Y413" s="1164"/>
    </row>
    <row r="414" spans="1:25" s="1178" customFormat="1" x14ac:dyDescent="0.3">
      <c r="A414" s="1164"/>
      <c r="B414" s="1173"/>
      <c r="C414" s="1164"/>
      <c r="D414" s="1164"/>
      <c r="E414" s="1164"/>
      <c r="F414" s="1164"/>
      <c r="G414" s="1164"/>
      <c r="H414" s="1164"/>
      <c r="I414" s="1164"/>
      <c r="J414" s="1164"/>
      <c r="K414" s="1164"/>
      <c r="L414" s="1164"/>
      <c r="M414" s="1164"/>
      <c r="N414" s="1164"/>
      <c r="O414" s="1164"/>
      <c r="P414" s="1164"/>
      <c r="Q414" s="1164"/>
      <c r="R414" s="1164"/>
      <c r="S414" s="1164"/>
      <c r="T414" s="1164"/>
      <c r="U414" s="1164"/>
      <c r="V414" s="1164"/>
      <c r="W414" s="1164"/>
      <c r="X414" s="1164"/>
      <c r="Y414" s="1164"/>
    </row>
    <row r="415" spans="1:25" s="1178" customFormat="1" x14ac:dyDescent="0.3">
      <c r="A415" s="1164"/>
      <c r="B415" s="1173"/>
      <c r="C415" s="1164"/>
      <c r="D415" s="1164"/>
      <c r="E415" s="1164"/>
      <c r="F415" s="1164"/>
      <c r="G415" s="1164"/>
      <c r="H415" s="1164"/>
      <c r="I415" s="1164"/>
      <c r="J415" s="1164"/>
      <c r="K415" s="1164"/>
      <c r="L415" s="1164"/>
      <c r="M415" s="1164"/>
      <c r="N415" s="1164"/>
      <c r="O415" s="1164"/>
      <c r="P415" s="1164"/>
      <c r="Q415" s="1164"/>
      <c r="R415" s="1164"/>
      <c r="S415" s="1164"/>
      <c r="T415" s="1164"/>
      <c r="U415" s="1164"/>
      <c r="V415" s="1164"/>
      <c r="W415" s="1164"/>
      <c r="X415" s="1164"/>
      <c r="Y415" s="1164"/>
    </row>
    <row r="416" spans="1:25" s="1178" customFormat="1" x14ac:dyDescent="0.3">
      <c r="A416" s="1164"/>
      <c r="B416" s="1173"/>
      <c r="C416" s="1164"/>
      <c r="D416" s="1164"/>
      <c r="E416" s="1164"/>
      <c r="F416" s="1164"/>
      <c r="G416" s="1164"/>
      <c r="H416" s="1164"/>
      <c r="I416" s="1164"/>
      <c r="J416" s="1164"/>
      <c r="K416" s="1164"/>
      <c r="L416" s="1164"/>
      <c r="M416" s="1164"/>
      <c r="N416" s="1164"/>
      <c r="O416" s="1164"/>
      <c r="P416" s="1164"/>
      <c r="Q416" s="1164"/>
      <c r="R416" s="1164"/>
      <c r="S416" s="1164"/>
      <c r="T416" s="1164"/>
      <c r="U416" s="1164"/>
      <c r="V416" s="1164"/>
      <c r="W416" s="1164"/>
      <c r="X416" s="1164"/>
      <c r="Y416" s="1164"/>
    </row>
    <row r="417" spans="1:25" s="1178" customFormat="1" x14ac:dyDescent="0.3">
      <c r="A417" s="1164"/>
      <c r="B417" s="1173"/>
      <c r="C417" s="1164"/>
      <c r="D417" s="1164"/>
      <c r="E417" s="1164"/>
      <c r="F417" s="1164"/>
      <c r="G417" s="1164"/>
      <c r="H417" s="1164"/>
      <c r="I417" s="1164"/>
      <c r="J417" s="1164"/>
      <c r="K417" s="1164"/>
      <c r="L417" s="1164"/>
      <c r="M417" s="1164"/>
      <c r="N417" s="1164"/>
      <c r="O417" s="1164"/>
      <c r="P417" s="1164"/>
      <c r="Q417" s="1164"/>
      <c r="R417" s="1164"/>
      <c r="S417" s="1164"/>
      <c r="T417" s="1164"/>
      <c r="U417" s="1164"/>
      <c r="V417" s="1164"/>
      <c r="W417" s="1164"/>
      <c r="X417" s="1164"/>
      <c r="Y417" s="1164"/>
    </row>
    <row r="418" spans="1:25" s="1178" customFormat="1" x14ac:dyDescent="0.3">
      <c r="A418" s="1164"/>
      <c r="B418" s="1173"/>
      <c r="C418" s="1164"/>
      <c r="D418" s="1164"/>
      <c r="E418" s="1164"/>
      <c r="F418" s="1164"/>
      <c r="G418" s="1164"/>
      <c r="H418" s="1164"/>
      <c r="I418" s="1164"/>
      <c r="J418" s="1164"/>
      <c r="K418" s="1164"/>
      <c r="L418" s="1164"/>
      <c r="M418" s="1164"/>
      <c r="N418" s="1164"/>
      <c r="O418" s="1164"/>
      <c r="P418" s="1164"/>
      <c r="Q418" s="1164"/>
      <c r="R418" s="1164"/>
      <c r="S418" s="1164"/>
      <c r="T418" s="1164"/>
      <c r="U418" s="1164"/>
      <c r="V418" s="1164"/>
      <c r="W418" s="1164"/>
      <c r="X418" s="1164"/>
      <c r="Y418" s="1164"/>
    </row>
    <row r="419" spans="1:25" s="1178" customFormat="1" x14ac:dyDescent="0.3">
      <c r="A419" s="1164"/>
      <c r="B419" s="1173"/>
      <c r="C419" s="1164"/>
      <c r="D419" s="1164"/>
      <c r="E419" s="1164"/>
      <c r="F419" s="1164"/>
      <c r="G419" s="1164"/>
      <c r="H419" s="1164"/>
      <c r="I419" s="1164"/>
      <c r="J419" s="1164"/>
      <c r="K419" s="1164"/>
      <c r="L419" s="1164"/>
      <c r="M419" s="1164"/>
      <c r="N419" s="1164"/>
      <c r="O419" s="1164"/>
      <c r="P419" s="1164"/>
      <c r="Q419" s="1164"/>
      <c r="R419" s="1164"/>
      <c r="S419" s="1164"/>
      <c r="T419" s="1164"/>
      <c r="U419" s="1164"/>
      <c r="V419" s="1164"/>
      <c r="W419" s="1164"/>
      <c r="X419" s="1164"/>
      <c r="Y419" s="1164"/>
    </row>
    <row r="420" spans="1:25" s="1178" customFormat="1" x14ac:dyDescent="0.3">
      <c r="A420" s="1164"/>
      <c r="B420" s="1173"/>
      <c r="C420" s="1164"/>
      <c r="D420" s="1164"/>
      <c r="E420" s="1164"/>
      <c r="F420" s="1164"/>
      <c r="G420" s="1164"/>
      <c r="H420" s="1164"/>
      <c r="I420" s="1164"/>
      <c r="J420" s="1164"/>
      <c r="K420" s="1164"/>
      <c r="L420" s="1164"/>
      <c r="M420" s="1164"/>
      <c r="N420" s="1164"/>
      <c r="O420" s="1164"/>
      <c r="P420" s="1164"/>
      <c r="Q420" s="1164"/>
      <c r="R420" s="1164"/>
      <c r="S420" s="1164"/>
      <c r="T420" s="1164"/>
      <c r="U420" s="1164"/>
      <c r="V420" s="1164"/>
      <c r="W420" s="1164"/>
      <c r="X420" s="1164"/>
      <c r="Y420" s="1164"/>
    </row>
    <row r="421" spans="1:25" s="1178" customFormat="1" x14ac:dyDescent="0.3">
      <c r="A421" s="1164"/>
      <c r="B421" s="1173"/>
      <c r="C421" s="1164"/>
      <c r="D421" s="1164"/>
      <c r="E421" s="1164"/>
      <c r="F421" s="1164"/>
      <c r="G421" s="1164"/>
      <c r="H421" s="1164"/>
      <c r="I421" s="1164"/>
      <c r="J421" s="1164"/>
      <c r="K421" s="1164"/>
      <c r="L421" s="1164"/>
      <c r="M421" s="1164"/>
      <c r="N421" s="1164"/>
      <c r="O421" s="1164"/>
      <c r="P421" s="1164"/>
      <c r="Q421" s="1164"/>
      <c r="R421" s="1164"/>
      <c r="S421" s="1164"/>
      <c r="T421" s="1164"/>
      <c r="U421" s="1164"/>
      <c r="V421" s="1164"/>
      <c r="W421" s="1164"/>
      <c r="X421" s="1164"/>
      <c r="Y421" s="1164"/>
    </row>
    <row r="422" spans="1:25" s="1178" customFormat="1" x14ac:dyDescent="0.3">
      <c r="A422" s="1164"/>
      <c r="B422" s="1173"/>
      <c r="C422" s="1164"/>
      <c r="D422" s="1164"/>
      <c r="E422" s="1164"/>
      <c r="F422" s="1164"/>
      <c r="G422" s="1164"/>
      <c r="H422" s="1164"/>
      <c r="I422" s="1164"/>
      <c r="J422" s="1164"/>
      <c r="K422" s="1164"/>
      <c r="L422" s="1164"/>
      <c r="M422" s="1164"/>
      <c r="N422" s="1164"/>
      <c r="O422" s="1164"/>
      <c r="P422" s="1164"/>
      <c r="Q422" s="1164"/>
      <c r="R422" s="1164"/>
      <c r="S422" s="1164"/>
      <c r="T422" s="1164"/>
      <c r="U422" s="1164"/>
      <c r="V422" s="1164"/>
      <c r="W422" s="1164"/>
      <c r="X422" s="1164"/>
      <c r="Y422" s="1164"/>
    </row>
    <row r="423" spans="1:25" s="1178" customFormat="1" x14ac:dyDescent="0.3">
      <c r="A423" s="1164"/>
      <c r="B423" s="1173"/>
      <c r="C423" s="1164"/>
      <c r="D423" s="1164"/>
      <c r="E423" s="1164"/>
      <c r="F423" s="1164"/>
      <c r="G423" s="1164"/>
      <c r="H423" s="1164"/>
      <c r="I423" s="1164"/>
      <c r="J423" s="1164"/>
      <c r="K423" s="1164"/>
      <c r="L423" s="1164"/>
      <c r="M423" s="1164"/>
      <c r="N423" s="1164"/>
      <c r="O423" s="1164"/>
      <c r="P423" s="1164"/>
      <c r="Q423" s="1164"/>
      <c r="R423" s="1164"/>
      <c r="S423" s="1164"/>
      <c r="T423" s="1164"/>
      <c r="U423" s="1164"/>
      <c r="V423" s="1164"/>
      <c r="W423" s="1164"/>
      <c r="X423" s="1164"/>
      <c r="Y423" s="1164"/>
    </row>
    <row r="424" spans="1:25" s="1178" customFormat="1" x14ac:dyDescent="0.3">
      <c r="A424" s="1164"/>
      <c r="B424" s="1173"/>
      <c r="C424" s="1164"/>
      <c r="D424" s="1164"/>
      <c r="E424" s="1164"/>
      <c r="F424" s="1164"/>
      <c r="G424" s="1164"/>
      <c r="H424" s="1164"/>
      <c r="I424" s="1164"/>
      <c r="J424" s="1164"/>
      <c r="K424" s="1164"/>
      <c r="L424" s="1164"/>
      <c r="M424" s="1164"/>
      <c r="N424" s="1164"/>
      <c r="O424" s="1164"/>
      <c r="P424" s="1164"/>
      <c r="Q424" s="1164"/>
      <c r="R424" s="1164"/>
      <c r="S424" s="1164"/>
      <c r="T424" s="1164"/>
      <c r="U424" s="1164"/>
      <c r="V424" s="1164"/>
      <c r="W424" s="1164"/>
      <c r="X424" s="1164"/>
      <c r="Y424" s="1164"/>
    </row>
    <row r="425" spans="1:25" s="1178" customFormat="1" x14ac:dyDescent="0.3">
      <c r="A425" s="1164"/>
      <c r="B425" s="1173"/>
      <c r="C425" s="1164"/>
      <c r="D425" s="1164"/>
      <c r="E425" s="1164"/>
      <c r="F425" s="1164"/>
      <c r="G425" s="1164"/>
      <c r="H425" s="1164"/>
      <c r="I425" s="1164"/>
      <c r="J425" s="1164"/>
      <c r="K425" s="1164"/>
      <c r="L425" s="1164"/>
      <c r="M425" s="1164"/>
      <c r="N425" s="1164"/>
      <c r="O425" s="1164"/>
      <c r="P425" s="1164"/>
      <c r="Q425" s="1164"/>
      <c r="R425" s="1164"/>
      <c r="S425" s="1164"/>
      <c r="T425" s="1164"/>
      <c r="U425" s="1164"/>
      <c r="V425" s="1164"/>
      <c r="W425" s="1164"/>
      <c r="X425" s="1164"/>
      <c r="Y425" s="1164"/>
    </row>
    <row r="426" spans="1:25" s="1178" customFormat="1" x14ac:dyDescent="0.3">
      <c r="A426" s="1164"/>
      <c r="B426" s="1173"/>
      <c r="C426" s="1164"/>
      <c r="D426" s="1164"/>
      <c r="E426" s="1164"/>
      <c r="F426" s="1164"/>
      <c r="G426" s="1164"/>
      <c r="H426" s="1164"/>
      <c r="I426" s="1164"/>
      <c r="J426" s="1164"/>
      <c r="K426" s="1164"/>
      <c r="L426" s="1164"/>
      <c r="M426" s="1164"/>
      <c r="N426" s="1164"/>
      <c r="O426" s="1164"/>
      <c r="P426" s="1164"/>
      <c r="Q426" s="1164"/>
      <c r="R426" s="1164"/>
      <c r="S426" s="1164"/>
      <c r="T426" s="1164"/>
      <c r="U426" s="1164"/>
      <c r="V426" s="1164"/>
      <c r="W426" s="1164"/>
      <c r="X426" s="1164"/>
      <c r="Y426" s="1164"/>
    </row>
    <row r="427" spans="1:25" s="1178" customFormat="1" x14ac:dyDescent="0.3">
      <c r="A427" s="1164"/>
      <c r="B427" s="1173"/>
      <c r="C427" s="1164"/>
      <c r="D427" s="1164"/>
      <c r="E427" s="1164"/>
      <c r="F427" s="1164"/>
      <c r="G427" s="1164"/>
      <c r="H427" s="1164"/>
      <c r="I427" s="1164"/>
      <c r="J427" s="1164"/>
      <c r="K427" s="1164"/>
      <c r="L427" s="1164"/>
      <c r="M427" s="1164"/>
      <c r="N427" s="1164"/>
      <c r="O427" s="1164"/>
      <c r="P427" s="1164"/>
      <c r="Q427" s="1164"/>
      <c r="R427" s="1164"/>
      <c r="S427" s="1164"/>
      <c r="T427" s="1164"/>
      <c r="U427" s="1164"/>
      <c r="V427" s="1164"/>
      <c r="W427" s="1164"/>
      <c r="X427" s="1164"/>
      <c r="Y427" s="1164"/>
    </row>
    <row r="428" spans="1:25" s="1178" customFormat="1" x14ac:dyDescent="0.3">
      <c r="A428" s="1164"/>
      <c r="B428" s="1173"/>
      <c r="C428" s="1164"/>
      <c r="D428" s="1164"/>
      <c r="E428" s="1164"/>
      <c r="F428" s="1164"/>
      <c r="G428" s="1164"/>
      <c r="H428" s="1164"/>
      <c r="I428" s="1164"/>
      <c r="J428" s="1164"/>
      <c r="K428" s="1164"/>
      <c r="L428" s="1164"/>
      <c r="M428" s="1164"/>
      <c r="N428" s="1164"/>
      <c r="O428" s="1164"/>
      <c r="P428" s="1164"/>
      <c r="Q428" s="1164"/>
      <c r="R428" s="1164"/>
      <c r="S428" s="1164"/>
      <c r="T428" s="1164"/>
      <c r="U428" s="1164"/>
      <c r="V428" s="1164"/>
      <c r="W428" s="1164"/>
      <c r="X428" s="1164"/>
      <c r="Y428" s="1164"/>
    </row>
    <row r="429" spans="1:25" s="1178" customFormat="1" x14ac:dyDescent="0.3">
      <c r="A429" s="1164"/>
      <c r="B429" s="1173"/>
      <c r="C429" s="1164"/>
      <c r="D429" s="1164"/>
      <c r="E429" s="1164"/>
      <c r="F429" s="1164"/>
      <c r="G429" s="1164"/>
      <c r="H429" s="1164"/>
      <c r="I429" s="1164"/>
      <c r="J429" s="1164"/>
      <c r="K429" s="1164"/>
      <c r="L429" s="1164"/>
      <c r="M429" s="1164"/>
      <c r="N429" s="1164"/>
      <c r="O429" s="1164"/>
      <c r="P429" s="1164"/>
      <c r="Q429" s="1164"/>
      <c r="R429" s="1164"/>
      <c r="S429" s="1164"/>
      <c r="T429" s="1164"/>
      <c r="U429" s="1164"/>
      <c r="V429" s="1164"/>
      <c r="W429" s="1164"/>
      <c r="X429" s="1164"/>
      <c r="Y429" s="1164"/>
    </row>
    <row r="430" spans="1:25" s="1178" customFormat="1" x14ac:dyDescent="0.3">
      <c r="A430" s="1164"/>
      <c r="B430" s="1173"/>
      <c r="C430" s="1164"/>
      <c r="D430" s="1164"/>
      <c r="E430" s="1164"/>
      <c r="F430" s="1164"/>
      <c r="G430" s="1164"/>
      <c r="H430" s="1164"/>
      <c r="I430" s="1164"/>
      <c r="J430" s="1164"/>
      <c r="K430" s="1164"/>
      <c r="L430" s="1164"/>
      <c r="M430" s="1164"/>
      <c r="N430" s="1164"/>
      <c r="O430" s="1164"/>
      <c r="P430" s="1164"/>
      <c r="Q430" s="1164"/>
      <c r="R430" s="1164"/>
      <c r="S430" s="1164"/>
      <c r="T430" s="1164"/>
      <c r="U430" s="1164"/>
      <c r="V430" s="1164"/>
      <c r="W430" s="1164"/>
      <c r="X430" s="1164"/>
      <c r="Y430" s="1164"/>
    </row>
    <row r="431" spans="1:25" s="1178" customFormat="1" x14ac:dyDescent="0.3">
      <c r="A431" s="1164"/>
      <c r="B431" s="1173"/>
      <c r="C431" s="1164"/>
      <c r="D431" s="1164"/>
      <c r="E431" s="1164"/>
      <c r="F431" s="1164"/>
      <c r="G431" s="1164"/>
      <c r="H431" s="1164"/>
      <c r="I431" s="1164"/>
      <c r="J431" s="1164"/>
      <c r="K431" s="1164"/>
      <c r="L431" s="1164"/>
      <c r="M431" s="1164"/>
      <c r="N431" s="1164"/>
      <c r="O431" s="1164"/>
      <c r="P431" s="1164"/>
      <c r="Q431" s="1164"/>
      <c r="R431" s="1164"/>
      <c r="S431" s="1164"/>
      <c r="T431" s="1164"/>
      <c r="U431" s="1164"/>
      <c r="V431" s="1164"/>
      <c r="W431" s="1164"/>
      <c r="X431" s="1164"/>
      <c r="Y431" s="1164"/>
    </row>
    <row r="432" spans="1:25" s="1178" customFormat="1" x14ac:dyDescent="0.3">
      <c r="A432" s="1164"/>
      <c r="B432" s="1173"/>
      <c r="C432" s="1164"/>
      <c r="D432" s="1164"/>
      <c r="E432" s="1164"/>
      <c r="F432" s="1164"/>
      <c r="G432" s="1164"/>
      <c r="H432" s="1164"/>
      <c r="I432" s="1164"/>
      <c r="J432" s="1164"/>
      <c r="K432" s="1164"/>
      <c r="L432" s="1164"/>
      <c r="M432" s="1164"/>
      <c r="N432" s="1164"/>
      <c r="O432" s="1164"/>
      <c r="P432" s="1164"/>
      <c r="Q432" s="1164"/>
      <c r="R432" s="1164"/>
      <c r="S432" s="1164"/>
      <c r="T432" s="1164"/>
      <c r="U432" s="1164"/>
      <c r="V432" s="1164"/>
      <c r="W432" s="1164"/>
      <c r="X432" s="1164"/>
      <c r="Y432" s="1164"/>
    </row>
    <row r="433" spans="1:25" s="1178" customFormat="1" x14ac:dyDescent="0.3">
      <c r="A433" s="1164"/>
      <c r="B433" s="1173"/>
      <c r="C433" s="1164"/>
      <c r="D433" s="1164"/>
      <c r="E433" s="1164"/>
      <c r="F433" s="1164"/>
      <c r="G433" s="1164"/>
      <c r="H433" s="1164"/>
      <c r="I433" s="1164"/>
      <c r="J433" s="1164"/>
      <c r="K433" s="1164"/>
      <c r="L433" s="1164"/>
      <c r="M433" s="1164"/>
      <c r="N433" s="1164"/>
      <c r="O433" s="1164"/>
      <c r="P433" s="1164"/>
      <c r="Q433" s="1164"/>
      <c r="R433" s="1164"/>
      <c r="S433" s="1164"/>
      <c r="T433" s="1164"/>
      <c r="U433" s="1164"/>
      <c r="V433" s="1164"/>
      <c r="W433" s="1164"/>
      <c r="X433" s="1164"/>
      <c r="Y433" s="1164"/>
    </row>
    <row r="434" spans="1:25" s="1178" customFormat="1" x14ac:dyDescent="0.3">
      <c r="A434" s="1164"/>
      <c r="B434" s="1173"/>
      <c r="C434" s="1164"/>
      <c r="D434" s="1164"/>
      <c r="E434" s="1164"/>
      <c r="F434" s="1164"/>
      <c r="G434" s="1164"/>
      <c r="H434" s="1164"/>
      <c r="I434" s="1164"/>
      <c r="J434" s="1164"/>
      <c r="K434" s="1164"/>
      <c r="L434" s="1164"/>
      <c r="M434" s="1164"/>
      <c r="N434" s="1164"/>
      <c r="O434" s="1164"/>
      <c r="P434" s="1164"/>
      <c r="Q434" s="1164"/>
      <c r="R434" s="1164"/>
      <c r="S434" s="1164"/>
      <c r="T434" s="1164"/>
      <c r="U434" s="1164"/>
      <c r="V434" s="1164"/>
      <c r="W434" s="1164"/>
      <c r="X434" s="1164"/>
      <c r="Y434" s="1164"/>
    </row>
    <row r="435" spans="1:25" s="1178" customFormat="1" x14ac:dyDescent="0.3">
      <c r="A435" s="1164"/>
      <c r="B435" s="1173"/>
      <c r="C435" s="1164"/>
      <c r="D435" s="1164"/>
      <c r="E435" s="1164"/>
      <c r="F435" s="1164"/>
      <c r="G435" s="1164"/>
      <c r="H435" s="1164"/>
      <c r="I435" s="1164"/>
      <c r="J435" s="1164"/>
      <c r="K435" s="1164"/>
      <c r="L435" s="1164"/>
      <c r="M435" s="1164"/>
      <c r="N435" s="1164"/>
      <c r="O435" s="1164"/>
      <c r="P435" s="1164"/>
      <c r="Q435" s="1164"/>
      <c r="R435" s="1164"/>
      <c r="S435" s="1164"/>
      <c r="T435" s="1164"/>
      <c r="U435" s="1164"/>
      <c r="V435" s="1164"/>
      <c r="W435" s="1164"/>
      <c r="X435" s="1164"/>
      <c r="Y435" s="1164"/>
    </row>
    <row r="436" spans="1:25" s="1178" customFormat="1" x14ac:dyDescent="0.3">
      <c r="A436" s="1164"/>
      <c r="B436" s="1173"/>
      <c r="C436" s="1164"/>
      <c r="D436" s="1164"/>
      <c r="E436" s="1164"/>
      <c r="F436" s="1164"/>
      <c r="G436" s="1164"/>
      <c r="H436" s="1164"/>
      <c r="I436" s="1164"/>
      <c r="J436" s="1164"/>
      <c r="K436" s="1164"/>
      <c r="L436" s="1164"/>
      <c r="M436" s="1164"/>
      <c r="N436" s="1164"/>
      <c r="O436" s="1164"/>
      <c r="P436" s="1164"/>
      <c r="Q436" s="1164"/>
      <c r="R436" s="1164"/>
      <c r="S436" s="1164"/>
      <c r="T436" s="1164"/>
      <c r="U436" s="1164"/>
      <c r="V436" s="1164"/>
      <c r="W436" s="1164"/>
      <c r="X436" s="1164"/>
      <c r="Y436" s="1164"/>
    </row>
    <row r="437" spans="1:25" s="1178" customFormat="1" x14ac:dyDescent="0.3">
      <c r="A437" s="1164"/>
      <c r="B437" s="1173"/>
      <c r="C437" s="1164"/>
      <c r="D437" s="1164"/>
      <c r="E437" s="1164"/>
      <c r="F437" s="1164"/>
      <c r="G437" s="1164"/>
      <c r="H437" s="1164"/>
      <c r="I437" s="1164"/>
      <c r="J437" s="1164"/>
      <c r="K437" s="1164"/>
      <c r="L437" s="1164"/>
      <c r="M437" s="1164"/>
      <c r="N437" s="1164"/>
      <c r="O437" s="1164"/>
      <c r="P437" s="1164"/>
      <c r="Q437" s="1164"/>
      <c r="R437" s="1164"/>
      <c r="S437" s="1164"/>
      <c r="T437" s="1164"/>
      <c r="U437" s="1164"/>
      <c r="V437" s="1164"/>
      <c r="W437" s="1164"/>
      <c r="X437" s="1164"/>
      <c r="Y437" s="1164"/>
    </row>
    <row r="438" spans="1:25" s="1178" customFormat="1" x14ac:dyDescent="0.3">
      <c r="A438" s="1164"/>
      <c r="B438" s="1173"/>
      <c r="C438" s="1164"/>
      <c r="D438" s="1164"/>
      <c r="E438" s="1164"/>
      <c r="F438" s="1164"/>
      <c r="G438" s="1164"/>
      <c r="H438" s="1164"/>
      <c r="I438" s="1164"/>
      <c r="J438" s="1164"/>
      <c r="K438" s="1164"/>
      <c r="L438" s="1164"/>
      <c r="M438" s="1164"/>
      <c r="N438" s="1164"/>
      <c r="O438" s="1164"/>
      <c r="P438" s="1164"/>
      <c r="Q438" s="1164"/>
      <c r="R438" s="1164"/>
      <c r="S438" s="1164"/>
      <c r="T438" s="1164"/>
      <c r="U438" s="1164"/>
      <c r="V438" s="1164"/>
      <c r="W438" s="1164"/>
      <c r="X438" s="1164"/>
      <c r="Y438" s="1164"/>
    </row>
    <row r="439" spans="1:25" s="1178" customFormat="1" x14ac:dyDescent="0.3">
      <c r="A439" s="1164"/>
      <c r="B439" s="1173"/>
      <c r="C439" s="1164"/>
      <c r="D439" s="1164"/>
      <c r="E439" s="1164"/>
      <c r="F439" s="1164"/>
      <c r="G439" s="1164"/>
      <c r="H439" s="1164"/>
      <c r="I439" s="1164"/>
      <c r="J439" s="1164"/>
      <c r="K439" s="1164"/>
      <c r="L439" s="1164"/>
      <c r="M439" s="1164"/>
      <c r="N439" s="1164"/>
      <c r="O439" s="1164"/>
      <c r="P439" s="1164"/>
      <c r="Q439" s="1164"/>
      <c r="R439" s="1164"/>
      <c r="S439" s="1164"/>
      <c r="T439" s="1164"/>
      <c r="U439" s="1164"/>
      <c r="V439" s="1164"/>
      <c r="W439" s="1164"/>
      <c r="X439" s="1164"/>
      <c r="Y439" s="1164"/>
    </row>
    <row r="440" spans="1:25" s="1178" customFormat="1" x14ac:dyDescent="0.3">
      <c r="A440" s="1164"/>
      <c r="B440" s="1173"/>
      <c r="C440" s="1164"/>
      <c r="D440" s="1164"/>
      <c r="E440" s="1164"/>
      <c r="F440" s="1164"/>
      <c r="G440" s="1164"/>
      <c r="H440" s="1164"/>
      <c r="I440" s="1164"/>
      <c r="J440" s="1164"/>
      <c r="K440" s="1164"/>
      <c r="L440" s="1164"/>
      <c r="M440" s="1164"/>
      <c r="N440" s="1164"/>
      <c r="O440" s="1164"/>
      <c r="P440" s="1164"/>
      <c r="Q440" s="1164"/>
      <c r="R440" s="1164"/>
      <c r="S440" s="1164"/>
      <c r="T440" s="1164"/>
      <c r="U440" s="1164"/>
      <c r="V440" s="1164"/>
      <c r="W440" s="1164"/>
      <c r="X440" s="1164"/>
      <c r="Y440" s="1164"/>
    </row>
    <row r="441" spans="1:25" s="1178" customFormat="1" x14ac:dyDescent="0.3">
      <c r="A441" s="1164"/>
      <c r="B441" s="1173"/>
      <c r="C441" s="1164"/>
      <c r="D441" s="1164"/>
      <c r="E441" s="1164"/>
      <c r="F441" s="1164"/>
      <c r="G441" s="1164"/>
      <c r="H441" s="1164"/>
      <c r="I441" s="1164"/>
      <c r="J441" s="1164"/>
      <c r="K441" s="1164"/>
      <c r="L441" s="1164"/>
      <c r="M441" s="1164"/>
      <c r="N441" s="1164"/>
      <c r="O441" s="1164"/>
      <c r="P441" s="1164"/>
      <c r="Q441" s="1164"/>
      <c r="R441" s="1164"/>
      <c r="S441" s="1164"/>
      <c r="T441" s="1164"/>
      <c r="U441" s="1164"/>
      <c r="V441" s="1164"/>
      <c r="W441" s="1164"/>
      <c r="X441" s="1164"/>
      <c r="Y441" s="1164"/>
    </row>
    <row r="442" spans="1:25" s="1178" customFormat="1" x14ac:dyDescent="0.3">
      <c r="A442" s="1164"/>
      <c r="B442" s="1173"/>
      <c r="C442" s="1164"/>
      <c r="D442" s="1164"/>
      <c r="E442" s="1164"/>
      <c r="F442" s="1164"/>
      <c r="G442" s="1164"/>
      <c r="H442" s="1164"/>
      <c r="I442" s="1164"/>
      <c r="J442" s="1164"/>
      <c r="K442" s="1164"/>
      <c r="L442" s="1164"/>
      <c r="M442" s="1164"/>
      <c r="N442" s="1164"/>
      <c r="O442" s="1164"/>
      <c r="P442" s="1164"/>
      <c r="Q442" s="1164"/>
      <c r="R442" s="1164"/>
      <c r="S442" s="1164"/>
      <c r="T442" s="1164"/>
      <c r="U442" s="1164"/>
      <c r="V442" s="1164"/>
      <c r="W442" s="1164"/>
      <c r="X442" s="1164"/>
      <c r="Y442" s="1164"/>
    </row>
    <row r="443" spans="1:25" s="1178" customFormat="1" x14ac:dyDescent="0.3">
      <c r="A443" s="1164"/>
      <c r="B443" s="1173"/>
      <c r="C443" s="1164"/>
      <c r="D443" s="1164"/>
      <c r="E443" s="1164"/>
      <c r="F443" s="1164"/>
      <c r="G443" s="1164"/>
      <c r="H443" s="1164"/>
      <c r="I443" s="1164"/>
      <c r="J443" s="1164"/>
      <c r="K443" s="1164"/>
      <c r="L443" s="1164"/>
      <c r="M443" s="1164"/>
      <c r="N443" s="1164"/>
      <c r="O443" s="1164"/>
      <c r="P443" s="1164"/>
      <c r="Q443" s="1164"/>
      <c r="R443" s="1164"/>
      <c r="S443" s="1164"/>
      <c r="T443" s="1164"/>
      <c r="U443" s="1164"/>
      <c r="V443" s="1164"/>
      <c r="W443" s="1164"/>
      <c r="X443" s="1164"/>
      <c r="Y443" s="1164"/>
    </row>
    <row r="444" spans="1:25" s="1178" customFormat="1" x14ac:dyDescent="0.3">
      <c r="A444" s="1164"/>
      <c r="B444" s="1173"/>
      <c r="C444" s="1164"/>
      <c r="D444" s="1164"/>
      <c r="E444" s="1164"/>
      <c r="F444" s="1164"/>
      <c r="G444" s="1164"/>
      <c r="H444" s="1164"/>
      <c r="I444" s="1164"/>
      <c r="J444" s="1164"/>
      <c r="K444" s="1164"/>
      <c r="L444" s="1164"/>
      <c r="M444" s="1164"/>
      <c r="N444" s="1164"/>
      <c r="O444" s="1164"/>
      <c r="P444" s="1164"/>
      <c r="Q444" s="1164"/>
      <c r="R444" s="1164"/>
      <c r="S444" s="1164"/>
      <c r="T444" s="1164"/>
      <c r="U444" s="1164"/>
      <c r="V444" s="1164"/>
      <c r="W444" s="1164"/>
      <c r="X444" s="1164"/>
      <c r="Y444" s="1164"/>
    </row>
    <row r="445" spans="1:25" s="1178" customFormat="1" x14ac:dyDescent="0.3">
      <c r="A445" s="1164"/>
      <c r="B445" s="1173"/>
      <c r="C445" s="1164"/>
      <c r="D445" s="1164"/>
      <c r="E445" s="1164"/>
      <c r="F445" s="1164"/>
      <c r="G445" s="1164"/>
      <c r="H445" s="1164"/>
      <c r="I445" s="1164"/>
      <c r="J445" s="1164"/>
      <c r="K445" s="1164"/>
      <c r="L445" s="1164"/>
      <c r="M445" s="1164"/>
      <c r="N445" s="1164"/>
      <c r="O445" s="1164"/>
      <c r="P445" s="1164"/>
      <c r="Q445" s="1164"/>
      <c r="R445" s="1164"/>
      <c r="S445" s="1164"/>
      <c r="T445" s="1164"/>
      <c r="U445" s="1164"/>
      <c r="V445" s="1164"/>
      <c r="W445" s="1164"/>
      <c r="X445" s="1164"/>
      <c r="Y445" s="1164"/>
    </row>
    <row r="446" spans="1:25" s="1178" customFormat="1" x14ac:dyDescent="0.3">
      <c r="A446" s="1164"/>
      <c r="B446" s="1173"/>
      <c r="C446" s="1164"/>
      <c r="D446" s="1164"/>
      <c r="E446" s="1164"/>
      <c r="F446" s="1164"/>
      <c r="G446" s="1164"/>
      <c r="H446" s="1164"/>
      <c r="I446" s="1164"/>
      <c r="J446" s="1164"/>
      <c r="K446" s="1164"/>
      <c r="L446" s="1164"/>
      <c r="M446" s="1164"/>
      <c r="N446" s="1164"/>
      <c r="O446" s="1164"/>
      <c r="P446" s="1164"/>
      <c r="Q446" s="1164"/>
      <c r="R446" s="1164"/>
      <c r="S446" s="1164"/>
      <c r="T446" s="1164"/>
      <c r="U446" s="1164"/>
      <c r="V446" s="1164"/>
      <c r="W446" s="1164"/>
      <c r="X446" s="1164"/>
      <c r="Y446" s="1164"/>
    </row>
    <row r="447" spans="1:25" s="1178" customFormat="1" x14ac:dyDescent="0.3">
      <c r="A447" s="1164"/>
      <c r="B447" s="1173"/>
      <c r="C447" s="1164"/>
      <c r="D447" s="1164"/>
      <c r="E447" s="1164"/>
      <c r="F447" s="1164"/>
      <c r="G447" s="1164"/>
      <c r="H447" s="1164"/>
      <c r="I447" s="1164"/>
      <c r="J447" s="1164"/>
      <c r="K447" s="1164"/>
      <c r="L447" s="1164"/>
      <c r="M447" s="1164"/>
      <c r="N447" s="1164"/>
      <c r="O447" s="1164"/>
      <c r="P447" s="1164"/>
      <c r="Q447" s="1164"/>
      <c r="R447" s="1164"/>
      <c r="S447" s="1164"/>
      <c r="T447" s="1164"/>
      <c r="U447" s="1164"/>
      <c r="V447" s="1164"/>
      <c r="W447" s="1164"/>
      <c r="X447" s="1164"/>
      <c r="Y447" s="1164"/>
    </row>
    <row r="448" spans="1:25" s="1178" customFormat="1" x14ac:dyDescent="0.3">
      <c r="A448" s="1164"/>
      <c r="B448" s="1173"/>
      <c r="C448" s="1164"/>
      <c r="D448" s="1164"/>
      <c r="E448" s="1164"/>
      <c r="F448" s="1164"/>
      <c r="G448" s="1164"/>
      <c r="H448" s="1164"/>
      <c r="I448" s="1164"/>
      <c r="J448" s="1164"/>
      <c r="K448" s="1164"/>
      <c r="L448" s="1164"/>
      <c r="M448" s="1164"/>
      <c r="N448" s="1164"/>
      <c r="O448" s="1164"/>
      <c r="P448" s="1164"/>
      <c r="Q448" s="1164"/>
      <c r="R448" s="1164"/>
      <c r="S448" s="1164"/>
      <c r="T448" s="1164"/>
      <c r="U448" s="1164"/>
      <c r="V448" s="1164"/>
      <c r="W448" s="1164"/>
      <c r="X448" s="1164"/>
      <c r="Y448" s="1164"/>
    </row>
    <row r="449" spans="1:25" s="1178" customFormat="1" x14ac:dyDescent="0.3">
      <c r="A449" s="1164"/>
      <c r="B449" s="1173"/>
      <c r="C449" s="1164"/>
      <c r="D449" s="1164"/>
      <c r="E449" s="1164"/>
      <c r="F449" s="1164"/>
      <c r="G449" s="1164"/>
      <c r="H449" s="1164"/>
      <c r="I449" s="1164"/>
      <c r="J449" s="1164"/>
      <c r="K449" s="1164"/>
      <c r="L449" s="1164"/>
      <c r="M449" s="1164"/>
      <c r="N449" s="1164"/>
      <c r="O449" s="1164"/>
      <c r="P449" s="1164"/>
      <c r="Q449" s="1164"/>
      <c r="R449" s="1164"/>
      <c r="S449" s="1164"/>
      <c r="T449" s="1164"/>
      <c r="U449" s="1164"/>
      <c r="V449" s="1164"/>
      <c r="W449" s="1164"/>
      <c r="X449" s="1164"/>
      <c r="Y449" s="1164"/>
    </row>
    <row r="450" spans="1:25" s="1178" customFormat="1" x14ac:dyDescent="0.3">
      <c r="A450" s="1164"/>
      <c r="B450" s="1173"/>
      <c r="C450" s="1164"/>
      <c r="D450" s="1164"/>
      <c r="E450" s="1164"/>
      <c r="F450" s="1164"/>
      <c r="G450" s="1164"/>
      <c r="H450" s="1164"/>
      <c r="I450" s="1164"/>
      <c r="J450" s="1164"/>
      <c r="K450" s="1164"/>
      <c r="L450" s="1164"/>
      <c r="M450" s="1164"/>
      <c r="N450" s="1164"/>
      <c r="O450" s="1164"/>
      <c r="P450" s="1164"/>
      <c r="Q450" s="1164"/>
      <c r="R450" s="1164"/>
      <c r="S450" s="1164"/>
      <c r="T450" s="1164"/>
      <c r="U450" s="1164"/>
      <c r="V450" s="1164"/>
      <c r="W450" s="1164"/>
      <c r="X450" s="1164"/>
      <c r="Y450" s="1164"/>
    </row>
    <row r="451" spans="1:25" s="1178" customFormat="1" x14ac:dyDescent="0.3">
      <c r="A451" s="1164"/>
      <c r="B451" s="1173"/>
      <c r="C451" s="1164"/>
      <c r="D451" s="1164"/>
      <c r="E451" s="1164"/>
      <c r="F451" s="1164"/>
      <c r="G451" s="1164"/>
      <c r="H451" s="1164"/>
      <c r="I451" s="1164"/>
      <c r="J451" s="1164"/>
      <c r="K451" s="1164"/>
      <c r="L451" s="1164"/>
      <c r="M451" s="1164"/>
      <c r="N451" s="1164"/>
      <c r="O451" s="1164"/>
      <c r="P451" s="1164"/>
      <c r="Q451" s="1164"/>
      <c r="R451" s="1164"/>
      <c r="S451" s="1164"/>
      <c r="T451" s="1164"/>
      <c r="U451" s="1164"/>
      <c r="V451" s="1164"/>
      <c r="W451" s="1164"/>
      <c r="X451" s="1164"/>
      <c r="Y451" s="1164"/>
    </row>
    <row r="452" spans="1:25" s="1178" customFormat="1" x14ac:dyDescent="0.3">
      <c r="A452" s="1164"/>
      <c r="B452" s="1173"/>
      <c r="C452" s="1164"/>
      <c r="D452" s="1164"/>
      <c r="E452" s="1164"/>
      <c r="F452" s="1164"/>
      <c r="G452" s="1164"/>
      <c r="H452" s="1164"/>
      <c r="I452" s="1164"/>
      <c r="J452" s="1164"/>
      <c r="K452" s="1164"/>
      <c r="L452" s="1164"/>
      <c r="M452" s="1164"/>
      <c r="N452" s="1164"/>
      <c r="O452" s="1164"/>
      <c r="P452" s="1164"/>
      <c r="Q452" s="1164"/>
      <c r="R452" s="1164"/>
      <c r="S452" s="1164"/>
      <c r="T452" s="1164"/>
      <c r="U452" s="1164"/>
      <c r="V452" s="1164"/>
      <c r="W452" s="1164"/>
      <c r="X452" s="1164"/>
      <c r="Y452" s="1164"/>
    </row>
    <row r="453" spans="1:25" s="1178" customFormat="1" x14ac:dyDescent="0.3">
      <c r="A453" s="1164"/>
      <c r="B453" s="1173"/>
      <c r="C453" s="1164"/>
      <c r="D453" s="1164"/>
      <c r="E453" s="1164"/>
      <c r="F453" s="1164"/>
      <c r="G453" s="1164"/>
      <c r="H453" s="1164"/>
      <c r="I453" s="1164"/>
      <c r="J453" s="1164"/>
      <c r="K453" s="1164"/>
      <c r="L453" s="1164"/>
      <c r="M453" s="1164"/>
      <c r="N453" s="1164"/>
      <c r="O453" s="1164"/>
      <c r="P453" s="1164"/>
      <c r="Q453" s="1164"/>
      <c r="R453" s="1164"/>
      <c r="S453" s="1164"/>
      <c r="T453" s="1164"/>
      <c r="U453" s="1164"/>
      <c r="V453" s="1164"/>
      <c r="W453" s="1164"/>
      <c r="X453" s="1164"/>
      <c r="Y453" s="1164"/>
    </row>
    <row r="454" spans="1:25" s="1178" customFormat="1" x14ac:dyDescent="0.3">
      <c r="A454" s="1164"/>
      <c r="B454" s="1173"/>
      <c r="C454" s="1164"/>
      <c r="D454" s="1164"/>
      <c r="E454" s="1164"/>
      <c r="F454" s="1164"/>
      <c r="G454" s="1164"/>
      <c r="H454" s="1164"/>
      <c r="I454" s="1164"/>
      <c r="J454" s="1164"/>
      <c r="K454" s="1164"/>
      <c r="L454" s="1164"/>
      <c r="M454" s="1164"/>
      <c r="N454" s="1164"/>
      <c r="O454" s="1164"/>
      <c r="P454" s="1164"/>
      <c r="Q454" s="1164"/>
      <c r="R454" s="1164"/>
      <c r="S454" s="1164"/>
      <c r="T454" s="1164"/>
      <c r="U454" s="1164"/>
      <c r="V454" s="1164"/>
      <c r="W454" s="1164"/>
      <c r="X454" s="1164"/>
      <c r="Y454" s="1164"/>
    </row>
    <row r="455" spans="1:25" s="1178" customFormat="1" x14ac:dyDescent="0.3">
      <c r="A455" s="1164"/>
      <c r="B455" s="1173"/>
      <c r="C455" s="1164"/>
      <c r="D455" s="1164"/>
      <c r="E455" s="1164"/>
      <c r="F455" s="1164"/>
      <c r="G455" s="1164"/>
      <c r="H455" s="1164"/>
      <c r="I455" s="1164"/>
      <c r="J455" s="1164"/>
      <c r="K455" s="1164"/>
      <c r="L455" s="1164"/>
      <c r="M455" s="1164"/>
      <c r="N455" s="1164"/>
      <c r="O455" s="1164"/>
      <c r="P455" s="1164"/>
      <c r="Q455" s="1164"/>
      <c r="R455" s="1164"/>
      <c r="S455" s="1164"/>
      <c r="T455" s="1164"/>
      <c r="U455" s="1164"/>
      <c r="V455" s="1164"/>
      <c r="W455" s="1164"/>
      <c r="X455" s="1164"/>
      <c r="Y455" s="1164"/>
    </row>
    <row r="456" spans="1:25" s="1178" customFormat="1" x14ac:dyDescent="0.3">
      <c r="A456" s="1164"/>
      <c r="B456" s="1173"/>
      <c r="C456" s="1164"/>
      <c r="D456" s="1164"/>
      <c r="E456" s="1164"/>
      <c r="F456" s="1164"/>
      <c r="G456" s="1164"/>
      <c r="H456" s="1164"/>
      <c r="I456" s="1164"/>
      <c r="J456" s="1164"/>
      <c r="K456" s="1164"/>
      <c r="L456" s="1164"/>
      <c r="M456" s="1164"/>
      <c r="N456" s="1164"/>
      <c r="O456" s="1164"/>
      <c r="P456" s="1164"/>
      <c r="Q456" s="1164"/>
      <c r="R456" s="1164"/>
      <c r="S456" s="1164"/>
      <c r="T456" s="1164"/>
      <c r="U456" s="1164"/>
      <c r="V456" s="1164"/>
      <c r="W456" s="1164"/>
      <c r="X456" s="1164"/>
      <c r="Y456" s="1164"/>
    </row>
    <row r="457" spans="1:25" s="1178" customFormat="1" x14ac:dyDescent="0.3">
      <c r="A457" s="1164"/>
      <c r="B457" s="1173"/>
      <c r="C457" s="1164"/>
      <c r="D457" s="1164"/>
      <c r="E457" s="1164"/>
      <c r="F457" s="1164"/>
      <c r="G457" s="1164"/>
      <c r="H457" s="1164"/>
      <c r="I457" s="1164"/>
      <c r="J457" s="1164"/>
      <c r="K457" s="1164"/>
      <c r="L457" s="1164"/>
      <c r="M457" s="1164"/>
      <c r="N457" s="1164"/>
      <c r="O457" s="1164"/>
      <c r="P457" s="1164"/>
      <c r="Q457" s="1164"/>
      <c r="R457" s="1164"/>
      <c r="S457" s="1164"/>
      <c r="T457" s="1164"/>
      <c r="U457" s="1164"/>
      <c r="V457" s="1164"/>
      <c r="W457" s="1164"/>
      <c r="X457" s="1164"/>
      <c r="Y457" s="1164"/>
    </row>
    <row r="458" spans="1:25" s="1178" customFormat="1" x14ac:dyDescent="0.3">
      <c r="A458" s="1164"/>
      <c r="B458" s="1173"/>
      <c r="C458" s="1164"/>
      <c r="D458" s="1164"/>
      <c r="E458" s="1164"/>
      <c r="F458" s="1164"/>
      <c r="G458" s="1164"/>
      <c r="H458" s="1164"/>
      <c r="I458" s="1164"/>
      <c r="J458" s="1164"/>
      <c r="K458" s="1164"/>
      <c r="L458" s="1164"/>
      <c r="M458" s="1164"/>
      <c r="N458" s="1164"/>
      <c r="O458" s="1164"/>
      <c r="P458" s="1164"/>
      <c r="Q458" s="1164"/>
      <c r="R458" s="1164"/>
      <c r="S458" s="1164"/>
      <c r="T458" s="1164"/>
      <c r="U458" s="1164"/>
      <c r="V458" s="1164"/>
      <c r="W458" s="1164"/>
      <c r="X458" s="1164"/>
      <c r="Y458" s="1164"/>
    </row>
    <row r="459" spans="1:25" s="1178" customFormat="1" x14ac:dyDescent="0.3">
      <c r="A459" s="1164"/>
      <c r="B459" s="1173"/>
      <c r="C459" s="1164"/>
      <c r="D459" s="1164"/>
      <c r="E459" s="1164"/>
      <c r="F459" s="1164"/>
      <c r="G459" s="1164"/>
      <c r="H459" s="1164"/>
      <c r="I459" s="1164"/>
      <c r="J459" s="1164"/>
      <c r="K459" s="1164"/>
      <c r="L459" s="1164"/>
      <c r="M459" s="1164"/>
      <c r="N459" s="1164"/>
      <c r="O459" s="1164"/>
      <c r="P459" s="1164"/>
      <c r="Q459" s="1164"/>
      <c r="R459" s="1164"/>
      <c r="S459" s="1164"/>
      <c r="T459" s="1164"/>
      <c r="U459" s="1164"/>
      <c r="V459" s="1164"/>
      <c r="W459" s="1164"/>
      <c r="X459" s="1164"/>
      <c r="Y459" s="1164"/>
    </row>
    <row r="460" spans="1:25" s="1178" customFormat="1" x14ac:dyDescent="0.3">
      <c r="A460" s="1164"/>
      <c r="B460" s="1173"/>
      <c r="C460" s="1164"/>
      <c r="D460" s="1164"/>
      <c r="E460" s="1164"/>
      <c r="F460" s="1164"/>
      <c r="G460" s="1164"/>
      <c r="H460" s="1164"/>
      <c r="I460" s="1164"/>
      <c r="J460" s="1164"/>
      <c r="K460" s="1164"/>
      <c r="L460" s="1164"/>
      <c r="M460" s="1164"/>
      <c r="N460" s="1164"/>
      <c r="O460" s="1164"/>
      <c r="P460" s="1164"/>
      <c r="Q460" s="1164"/>
      <c r="R460" s="1164"/>
      <c r="S460" s="1164"/>
      <c r="T460" s="1164"/>
      <c r="U460" s="1164"/>
      <c r="V460" s="1164"/>
      <c r="W460" s="1164"/>
      <c r="X460" s="1164"/>
      <c r="Y460" s="1164"/>
    </row>
    <row r="461" spans="1:25" s="1178" customFormat="1" x14ac:dyDescent="0.3">
      <c r="A461" s="1164"/>
      <c r="B461" s="1173"/>
      <c r="C461" s="1164"/>
      <c r="D461" s="1164"/>
      <c r="E461" s="1164"/>
      <c r="F461" s="1164"/>
      <c r="G461" s="1164"/>
      <c r="H461" s="1164"/>
      <c r="I461" s="1164"/>
      <c r="J461" s="1164"/>
      <c r="K461" s="1164"/>
      <c r="L461" s="1164"/>
      <c r="M461" s="1164"/>
      <c r="N461" s="1164"/>
      <c r="O461" s="1164"/>
      <c r="P461" s="1164"/>
      <c r="Q461" s="1164"/>
      <c r="R461" s="1164"/>
      <c r="S461" s="1164"/>
      <c r="T461" s="1164"/>
      <c r="U461" s="1164"/>
      <c r="V461" s="1164"/>
      <c r="W461" s="1164"/>
      <c r="X461" s="1164"/>
      <c r="Y461" s="1164"/>
    </row>
    <row r="462" spans="1:25" s="1178" customFormat="1" x14ac:dyDescent="0.3">
      <c r="A462" s="1164"/>
      <c r="B462" s="1173"/>
      <c r="C462" s="1164"/>
      <c r="D462" s="1164"/>
      <c r="E462" s="1164"/>
      <c r="F462" s="1164"/>
      <c r="G462" s="1164"/>
      <c r="H462" s="1164"/>
      <c r="I462" s="1164"/>
      <c r="J462" s="1164"/>
      <c r="K462" s="1164"/>
      <c r="L462" s="1164"/>
      <c r="M462" s="1164"/>
      <c r="N462" s="1164"/>
      <c r="O462" s="1164"/>
      <c r="P462" s="1164"/>
      <c r="Q462" s="1164"/>
      <c r="R462" s="1164"/>
      <c r="S462" s="1164"/>
      <c r="T462" s="1164"/>
      <c r="U462" s="1164"/>
      <c r="V462" s="1164"/>
      <c r="W462" s="1164"/>
      <c r="X462" s="1164"/>
      <c r="Y462" s="1164"/>
    </row>
    <row r="463" spans="1:25" s="1178" customFormat="1" x14ac:dyDescent="0.3">
      <c r="A463" s="1164"/>
      <c r="B463" s="1173"/>
      <c r="C463" s="1164"/>
      <c r="D463" s="1164"/>
      <c r="E463" s="1164"/>
      <c r="F463" s="1164"/>
      <c r="G463" s="1164"/>
      <c r="H463" s="1164"/>
      <c r="I463" s="1164"/>
      <c r="J463" s="1164"/>
      <c r="K463" s="1164"/>
      <c r="L463" s="1164"/>
      <c r="M463" s="1164"/>
      <c r="N463" s="1164"/>
      <c r="O463" s="1164"/>
      <c r="P463" s="1164"/>
      <c r="Q463" s="1164"/>
      <c r="R463" s="1164"/>
      <c r="S463" s="1164"/>
      <c r="T463" s="1164"/>
      <c r="U463" s="1164"/>
      <c r="V463" s="1164"/>
      <c r="W463" s="1164"/>
      <c r="X463" s="1164"/>
      <c r="Y463" s="1164"/>
    </row>
    <row r="464" spans="1:25" s="1178" customFormat="1" x14ac:dyDescent="0.3">
      <c r="A464" s="1164"/>
      <c r="B464" s="1173"/>
      <c r="C464" s="1164"/>
      <c r="D464" s="1164"/>
      <c r="E464" s="1164"/>
      <c r="F464" s="1164"/>
      <c r="G464" s="1164"/>
      <c r="H464" s="1164"/>
      <c r="I464" s="1164"/>
      <c r="J464" s="1164"/>
      <c r="K464" s="1164"/>
      <c r="L464" s="1164"/>
      <c r="M464" s="1164"/>
      <c r="N464" s="1164"/>
      <c r="O464" s="1164"/>
      <c r="P464" s="1164"/>
      <c r="Q464" s="1164"/>
      <c r="R464" s="1164"/>
      <c r="S464" s="1164"/>
      <c r="T464" s="1164"/>
      <c r="U464" s="1164"/>
      <c r="V464" s="1164"/>
      <c r="W464" s="1164"/>
      <c r="X464" s="1164"/>
      <c r="Y464" s="1164"/>
    </row>
    <row r="465" spans="1:25" s="1178" customFormat="1" x14ac:dyDescent="0.3">
      <c r="A465" s="1164"/>
      <c r="B465" s="1173"/>
      <c r="C465" s="1164"/>
      <c r="D465" s="1164"/>
      <c r="E465" s="1164"/>
      <c r="F465" s="1164"/>
      <c r="G465" s="1164"/>
      <c r="H465" s="1164"/>
      <c r="I465" s="1164"/>
      <c r="J465" s="1164"/>
      <c r="K465" s="1164"/>
      <c r="L465" s="1164"/>
      <c r="M465" s="1164"/>
      <c r="N465" s="1164"/>
      <c r="O465" s="1164"/>
      <c r="P465" s="1164"/>
      <c r="Q465" s="1164"/>
      <c r="R465" s="1164"/>
      <c r="S465" s="1164"/>
      <c r="T465" s="1164"/>
      <c r="U465" s="1164"/>
      <c r="V465" s="1164"/>
      <c r="W465" s="1164"/>
      <c r="X465" s="1164"/>
      <c r="Y465" s="1164"/>
    </row>
    <row r="466" spans="1:25" s="1178" customFormat="1" x14ac:dyDescent="0.3">
      <c r="A466" s="1164"/>
      <c r="B466" s="1173"/>
      <c r="C466" s="1164"/>
      <c r="D466" s="1164"/>
      <c r="E466" s="1164"/>
      <c r="F466" s="1164"/>
      <c r="G466" s="1164"/>
      <c r="H466" s="1164"/>
      <c r="I466" s="1164"/>
      <c r="J466" s="1164"/>
      <c r="K466" s="1164"/>
      <c r="L466" s="1164"/>
      <c r="M466" s="1164"/>
      <c r="N466" s="1164"/>
      <c r="O466" s="1164"/>
      <c r="P466" s="1164"/>
      <c r="Q466" s="1164"/>
      <c r="R466" s="1164"/>
      <c r="S466" s="1164"/>
      <c r="T466" s="1164"/>
      <c r="U466" s="1164"/>
      <c r="V466" s="1164"/>
      <c r="W466" s="1164"/>
      <c r="X466" s="1164"/>
      <c r="Y466" s="1164"/>
    </row>
    <row r="467" spans="1:25" s="1178" customFormat="1" x14ac:dyDescent="0.3">
      <c r="A467" s="1164"/>
      <c r="B467" s="1173"/>
      <c r="C467" s="1164"/>
      <c r="D467" s="1164"/>
      <c r="E467" s="1164"/>
      <c r="F467" s="1164"/>
      <c r="G467" s="1164"/>
      <c r="H467" s="1164"/>
      <c r="I467" s="1164"/>
      <c r="J467" s="1164"/>
      <c r="K467" s="1164"/>
      <c r="L467" s="1164"/>
      <c r="M467" s="1164"/>
      <c r="N467" s="1164"/>
      <c r="O467" s="1164"/>
      <c r="P467" s="1164"/>
      <c r="Q467" s="1164"/>
      <c r="R467" s="1164"/>
      <c r="S467" s="1164"/>
      <c r="T467" s="1164"/>
      <c r="U467" s="1164"/>
      <c r="V467" s="1164"/>
      <c r="W467" s="1164"/>
      <c r="X467" s="1164"/>
      <c r="Y467" s="1164"/>
    </row>
    <row r="468" spans="1:25" s="1178" customFormat="1" x14ac:dyDescent="0.3">
      <c r="A468" s="1164"/>
      <c r="B468" s="1173"/>
      <c r="C468" s="1164"/>
      <c r="D468" s="1164"/>
      <c r="E468" s="1164"/>
      <c r="F468" s="1164"/>
      <c r="G468" s="1164"/>
      <c r="H468" s="1164"/>
      <c r="I468" s="1164"/>
      <c r="J468" s="1164"/>
      <c r="K468" s="1164"/>
      <c r="L468" s="1164"/>
      <c r="M468" s="1164"/>
      <c r="N468" s="1164"/>
      <c r="O468" s="1164"/>
      <c r="P468" s="1164"/>
      <c r="Q468" s="1164"/>
      <c r="R468" s="1164"/>
      <c r="S468" s="1164"/>
      <c r="T468" s="1164"/>
      <c r="U468" s="1164"/>
      <c r="V468" s="1164"/>
      <c r="W468" s="1164"/>
      <c r="X468" s="1164"/>
      <c r="Y468" s="1164"/>
    </row>
    <row r="469" spans="1:25" s="1178" customFormat="1" x14ac:dyDescent="0.3">
      <c r="A469" s="1164"/>
      <c r="B469" s="1173"/>
      <c r="C469" s="1164"/>
      <c r="D469" s="1164"/>
      <c r="E469" s="1164"/>
      <c r="F469" s="1164"/>
      <c r="G469" s="1164"/>
      <c r="H469" s="1164"/>
      <c r="I469" s="1164"/>
      <c r="J469" s="1164"/>
      <c r="K469" s="1164"/>
      <c r="L469" s="1164"/>
      <c r="M469" s="1164"/>
      <c r="N469" s="1164"/>
      <c r="O469" s="1164"/>
      <c r="P469" s="1164"/>
      <c r="Q469" s="1164"/>
      <c r="R469" s="1164"/>
      <c r="S469" s="1164"/>
      <c r="T469" s="1164"/>
      <c r="U469" s="1164"/>
      <c r="V469" s="1164"/>
      <c r="W469" s="1164"/>
      <c r="X469" s="1164"/>
      <c r="Y469" s="1164"/>
    </row>
    <row r="470" spans="1:25" s="1178" customFormat="1" x14ac:dyDescent="0.3">
      <c r="A470" s="1164"/>
      <c r="B470" s="1173"/>
      <c r="C470" s="1164"/>
      <c r="D470" s="1164"/>
      <c r="E470" s="1164"/>
      <c r="F470" s="1164"/>
      <c r="G470" s="1164"/>
      <c r="H470" s="1164"/>
      <c r="I470" s="1164"/>
      <c r="J470" s="1164"/>
      <c r="K470" s="1164"/>
      <c r="L470" s="1164"/>
      <c r="M470" s="1164"/>
      <c r="N470" s="1164"/>
      <c r="O470" s="1164"/>
      <c r="P470" s="1164"/>
      <c r="Q470" s="1164"/>
      <c r="R470" s="1164"/>
      <c r="S470" s="1164"/>
      <c r="T470" s="1164"/>
      <c r="U470" s="1164"/>
      <c r="V470" s="1164"/>
      <c r="W470" s="1164"/>
      <c r="X470" s="1164"/>
      <c r="Y470" s="1164"/>
    </row>
    <row r="471" spans="1:25" s="1178" customFormat="1" x14ac:dyDescent="0.3">
      <c r="A471" s="1164"/>
      <c r="B471" s="1173"/>
      <c r="C471" s="1164"/>
      <c r="D471" s="1164"/>
      <c r="E471" s="1164"/>
      <c r="F471" s="1164"/>
      <c r="G471" s="1164"/>
      <c r="H471" s="1164"/>
      <c r="I471" s="1164"/>
      <c r="J471" s="1164"/>
      <c r="K471" s="1164"/>
      <c r="L471" s="1164"/>
      <c r="M471" s="1164"/>
      <c r="N471" s="1164"/>
      <c r="O471" s="1164"/>
      <c r="P471" s="1164"/>
      <c r="Q471" s="1164"/>
      <c r="R471" s="1164"/>
      <c r="S471" s="1164"/>
      <c r="T471" s="1164"/>
      <c r="U471" s="1164"/>
      <c r="V471" s="1164"/>
      <c r="W471" s="1164"/>
      <c r="X471" s="1164"/>
      <c r="Y471" s="1164"/>
    </row>
    <row r="472" spans="1:25" s="1178" customFormat="1" x14ac:dyDescent="0.3">
      <c r="A472" s="1164"/>
      <c r="B472" s="1173"/>
      <c r="C472" s="1164"/>
      <c r="D472" s="1164"/>
      <c r="E472" s="1164"/>
      <c r="F472" s="1164"/>
      <c r="G472" s="1164"/>
      <c r="H472" s="1164"/>
      <c r="I472" s="1164"/>
      <c r="J472" s="1164"/>
      <c r="K472" s="1164"/>
      <c r="L472" s="1164"/>
      <c r="M472" s="1164"/>
      <c r="N472" s="1164"/>
      <c r="O472" s="1164"/>
      <c r="P472" s="1164"/>
      <c r="Q472" s="1164"/>
      <c r="R472" s="1164"/>
      <c r="S472" s="1164"/>
      <c r="T472" s="1164"/>
      <c r="U472" s="1164"/>
      <c r="V472" s="1164"/>
      <c r="W472" s="1164"/>
      <c r="X472" s="1164"/>
      <c r="Y472" s="1164"/>
    </row>
    <row r="473" spans="1:25" s="1178" customFormat="1" x14ac:dyDescent="0.3">
      <c r="A473" s="1164"/>
      <c r="B473" s="1173"/>
      <c r="C473" s="1164"/>
      <c r="D473" s="1164"/>
      <c r="E473" s="1164"/>
      <c r="F473" s="1164"/>
      <c r="G473" s="1164"/>
      <c r="H473" s="1164"/>
      <c r="I473" s="1164"/>
      <c r="J473" s="1164"/>
      <c r="K473" s="1164"/>
      <c r="L473" s="1164"/>
      <c r="M473" s="1164"/>
      <c r="N473" s="1164"/>
      <c r="O473" s="1164"/>
      <c r="P473" s="1164"/>
      <c r="Q473" s="1164"/>
      <c r="R473" s="1164"/>
      <c r="S473" s="1164"/>
      <c r="T473" s="1164"/>
      <c r="U473" s="1164"/>
      <c r="V473" s="1164"/>
      <c r="W473" s="1164"/>
      <c r="X473" s="1164"/>
      <c r="Y473" s="1164"/>
    </row>
    <row r="474" spans="1:25" s="1178" customFormat="1" x14ac:dyDescent="0.3">
      <c r="A474" s="1164"/>
      <c r="B474" s="1173"/>
      <c r="C474" s="1164"/>
      <c r="D474" s="1164"/>
      <c r="E474" s="1164"/>
      <c r="F474" s="1164"/>
      <c r="G474" s="1164"/>
      <c r="H474" s="1164"/>
      <c r="I474" s="1164"/>
      <c r="J474" s="1164"/>
      <c r="K474" s="1164"/>
      <c r="L474" s="1164"/>
      <c r="M474" s="1164"/>
      <c r="N474" s="1164"/>
      <c r="O474" s="1164"/>
      <c r="P474" s="1164"/>
      <c r="Q474" s="1164"/>
      <c r="R474" s="1164"/>
      <c r="S474" s="1164"/>
      <c r="T474" s="1164"/>
      <c r="U474" s="1164"/>
      <c r="V474" s="1164"/>
      <c r="W474" s="1164"/>
      <c r="X474" s="1164"/>
      <c r="Y474" s="1164"/>
    </row>
    <row r="475" spans="1:25" s="1178" customFormat="1" x14ac:dyDescent="0.3">
      <c r="A475" s="1164"/>
      <c r="B475" s="1173"/>
      <c r="C475" s="1164"/>
      <c r="D475" s="1164"/>
      <c r="E475" s="1164"/>
      <c r="F475" s="1164"/>
      <c r="G475" s="1164"/>
      <c r="H475" s="1164"/>
      <c r="I475" s="1164"/>
      <c r="J475" s="1164"/>
      <c r="K475" s="1164"/>
      <c r="L475" s="1164"/>
      <c r="M475" s="1164"/>
      <c r="N475" s="1164"/>
      <c r="O475" s="1164"/>
      <c r="P475" s="1164"/>
      <c r="Q475" s="1164"/>
      <c r="R475" s="1164"/>
      <c r="S475" s="1164"/>
      <c r="T475" s="1164"/>
      <c r="U475" s="1164"/>
      <c r="V475" s="1164"/>
      <c r="W475" s="1164"/>
      <c r="X475" s="1164"/>
      <c r="Y475" s="1164"/>
    </row>
    <row r="476" spans="1:25" s="1178" customFormat="1" x14ac:dyDescent="0.3">
      <c r="A476" s="1164"/>
      <c r="B476" s="1173"/>
      <c r="C476" s="1164"/>
      <c r="D476" s="1164"/>
      <c r="E476" s="1164"/>
      <c r="F476" s="1164"/>
      <c r="G476" s="1164"/>
      <c r="H476" s="1164"/>
      <c r="I476" s="1164"/>
      <c r="J476" s="1164"/>
      <c r="K476" s="1164"/>
      <c r="L476" s="1164"/>
      <c r="M476" s="1164"/>
      <c r="N476" s="1164"/>
      <c r="O476" s="1164"/>
      <c r="P476" s="1164"/>
      <c r="Q476" s="1164"/>
      <c r="R476" s="1164"/>
      <c r="S476" s="1164"/>
      <c r="T476" s="1164"/>
      <c r="U476" s="1164"/>
      <c r="V476" s="1164"/>
      <c r="W476" s="1164"/>
      <c r="X476" s="1164"/>
      <c r="Y476" s="1164"/>
    </row>
  </sheetData>
  <pageMargins left="0.70866141732283472" right="0.70866141732283472" top="0.74803149606299213" bottom="0.74803149606299213" header="0.31496062992125984" footer="0.31496062992125984"/>
  <pageSetup paperSize="8" orientation="portrait" r:id="rId1"/>
  <headerFooter>
    <oddFooter>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5"/>
  <sheetViews>
    <sheetView topLeftCell="A7" zoomScaleNormal="100" workbookViewId="0">
      <selection activeCell="D58" sqref="D58"/>
    </sheetView>
  </sheetViews>
  <sheetFormatPr defaultColWidth="8.6640625" defaultRowHeight="12.75" customHeight="1" x14ac:dyDescent="0.3"/>
  <cols>
    <col min="1" max="1" width="18.88671875" style="179" customWidth="1"/>
    <col min="2" max="2" width="35.109375" style="211" customWidth="1"/>
    <col min="3" max="3" width="12.6640625" style="211" customWidth="1"/>
    <col min="4" max="4" width="12.44140625" style="211" customWidth="1"/>
    <col min="5" max="6" width="11.6640625" style="211" customWidth="1"/>
    <col min="7" max="7" width="7.88671875" style="211" bestFit="1" customWidth="1"/>
    <col min="8" max="8" width="45.44140625" style="211" customWidth="1"/>
    <col min="9" max="9" width="13.109375" style="211" bestFit="1" customWidth="1"/>
    <col min="10" max="10" width="12.88671875" style="211" customWidth="1"/>
    <col min="11" max="12" width="12.44140625" style="211" customWidth="1"/>
    <col min="13" max="13" width="8.6640625" style="211" customWidth="1"/>
    <col min="14" max="15" width="8.6640625" style="211"/>
    <col min="16" max="16384" width="8.6640625" style="179"/>
  </cols>
  <sheetData>
    <row r="1" spans="2:15" ht="16.5" customHeight="1" thickBot="1" x14ac:dyDescent="0.35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3"/>
      <c r="M1" s="213" t="s">
        <v>392</v>
      </c>
      <c r="N1" s="178"/>
      <c r="O1" s="178"/>
    </row>
    <row r="2" spans="2:15" ht="26.25" customHeight="1" thickBot="1" x14ac:dyDescent="0.35">
      <c r="B2" s="214" t="s">
        <v>341</v>
      </c>
      <c r="C2" s="262" t="s">
        <v>817</v>
      </c>
      <c r="D2" s="215" t="s">
        <v>282</v>
      </c>
      <c r="E2" s="215" t="s">
        <v>305</v>
      </c>
      <c r="F2" s="216" t="s">
        <v>342</v>
      </c>
      <c r="G2" s="216" t="s">
        <v>601</v>
      </c>
      <c r="H2" s="214" t="s">
        <v>343</v>
      </c>
      <c r="I2" s="262" t="s">
        <v>817</v>
      </c>
      <c r="J2" s="215" t="s">
        <v>282</v>
      </c>
      <c r="K2" s="215" t="s">
        <v>305</v>
      </c>
      <c r="L2" s="216" t="s">
        <v>342</v>
      </c>
      <c r="M2" s="216" t="s">
        <v>601</v>
      </c>
      <c r="N2" s="217"/>
      <c r="O2" s="178"/>
    </row>
    <row r="3" spans="2:15" ht="13.5" customHeight="1" thickBot="1" x14ac:dyDescent="0.35">
      <c r="B3" s="218" t="s">
        <v>344</v>
      </c>
      <c r="C3" s="524">
        <v>996291</v>
      </c>
      <c r="D3" s="525">
        <f>SUM(D4:D8)</f>
        <v>864102</v>
      </c>
      <c r="E3" s="219"/>
      <c r="F3" s="406"/>
      <c r="G3" s="656">
        <f>+D3/C3</f>
        <v>0.86731888574723648</v>
      </c>
      <c r="H3" s="676" t="s">
        <v>446</v>
      </c>
      <c r="I3" s="531">
        <v>1512657.9100000001</v>
      </c>
      <c r="J3" s="684">
        <f>+J4+J5+J6+J8+J9+J10</f>
        <v>1234864.48</v>
      </c>
      <c r="K3" s="677"/>
      <c r="L3" s="216"/>
      <c r="M3" s="216"/>
      <c r="N3" s="217"/>
      <c r="O3" s="178"/>
    </row>
    <row r="4" spans="2:15" ht="15" customHeight="1" x14ac:dyDescent="0.3">
      <c r="B4" s="221" t="s">
        <v>422</v>
      </c>
      <c r="C4" s="263">
        <v>480944</v>
      </c>
      <c r="D4" s="222">
        <f>+'3.mell. Bevétel'!D23+'6. mell. Int.összesen'!E15</f>
        <v>489570</v>
      </c>
      <c r="E4" s="222"/>
      <c r="F4" s="405"/>
      <c r="G4" s="657">
        <f t="shared" ref="G4:G17" si="0">+D4/C4</f>
        <v>1.0179355600652051</v>
      </c>
      <c r="H4" s="680" t="s">
        <v>345</v>
      </c>
      <c r="I4" s="895">
        <v>339970</v>
      </c>
      <c r="J4" s="681">
        <f>+'5. mell. Önk.össz kiadás'!E5+'6. mell. Int.összesen'!E55</f>
        <v>360484</v>
      </c>
      <c r="K4" s="682"/>
      <c r="L4" s="683"/>
      <c r="M4" s="683">
        <f>+J4/I4</f>
        <v>1.0603406182898492</v>
      </c>
      <c r="N4" s="217"/>
      <c r="O4" s="178"/>
    </row>
    <row r="5" spans="2:15" ht="15" customHeight="1" x14ac:dyDescent="0.3">
      <c r="B5" s="221" t="s">
        <v>447</v>
      </c>
      <c r="C5" s="432">
        <v>288500</v>
      </c>
      <c r="D5" s="432">
        <f>+'3.mell. Bevétel'!D54</f>
        <v>292500</v>
      </c>
      <c r="E5" s="222"/>
      <c r="F5" s="405"/>
      <c r="G5" s="657">
        <f t="shared" si="0"/>
        <v>1.0138648180242635</v>
      </c>
      <c r="H5" s="270" t="s">
        <v>346</v>
      </c>
      <c r="I5" s="896">
        <v>72827</v>
      </c>
      <c r="J5" s="224">
        <f>+'5. mell. Önk.össz kiadás'!E7+'6. mell. Int.összesen'!E56</f>
        <v>74188.5</v>
      </c>
      <c r="K5" s="408"/>
      <c r="L5" s="223"/>
      <c r="M5" s="223">
        <f t="shared" ref="M5:M10" si="1">+J5/I5</f>
        <v>1.0186949894956541</v>
      </c>
      <c r="N5" s="217"/>
      <c r="O5" s="178"/>
    </row>
    <row r="6" spans="2:15" ht="15" customHeight="1" x14ac:dyDescent="0.3">
      <c r="B6" s="221" t="s">
        <v>344</v>
      </c>
      <c r="C6" s="432">
        <v>225804</v>
      </c>
      <c r="D6" s="432">
        <f>+'3.mell. Bevétel'!D65+'6. mell. Int.összesen'!E36</f>
        <v>81289</v>
      </c>
      <c r="E6" s="222"/>
      <c r="F6" s="405"/>
      <c r="G6" s="657">
        <f t="shared" si="0"/>
        <v>0.35999805140741525</v>
      </c>
      <c r="H6" s="270" t="s">
        <v>347</v>
      </c>
      <c r="I6" s="896">
        <v>500962.91000000003</v>
      </c>
      <c r="J6" s="263">
        <f>+'5. mell. Önk.össz kiadás'!E14+'6. mell. Int.összesen'!E63</f>
        <v>374637.98</v>
      </c>
      <c r="K6" s="268"/>
      <c r="L6" s="223"/>
      <c r="M6" s="223">
        <f t="shared" si="1"/>
        <v>0.74783576293103204</v>
      </c>
      <c r="N6" s="217"/>
      <c r="O6" s="178"/>
    </row>
    <row r="7" spans="2:15" ht="15" customHeight="1" x14ac:dyDescent="0.3">
      <c r="B7" s="259" t="s">
        <v>423</v>
      </c>
      <c r="C7" s="432">
        <v>1043</v>
      </c>
      <c r="D7" s="432">
        <f>+'1.mell. Mérleg'!D14</f>
        <v>743</v>
      </c>
      <c r="E7" s="263"/>
      <c r="F7" s="405"/>
      <c r="G7" s="657">
        <f t="shared" si="0"/>
        <v>0.71236816874400766</v>
      </c>
      <c r="H7" s="672" t="s">
        <v>617</v>
      </c>
      <c r="I7" s="897">
        <v>311492</v>
      </c>
      <c r="J7" s="263">
        <f>+'5.b. mell. VF saját forrásból'!D30+'5.c. mell. VF Eu forrásból'!D30</f>
        <v>159067</v>
      </c>
      <c r="K7" s="268"/>
      <c r="L7" s="223"/>
      <c r="M7" s="223"/>
      <c r="N7" s="217"/>
      <c r="O7" s="178"/>
    </row>
    <row r="8" spans="2:15" ht="15" customHeight="1" x14ac:dyDescent="0.3">
      <c r="B8" s="221"/>
      <c r="C8" s="263"/>
      <c r="D8" s="432"/>
      <c r="E8" s="222"/>
      <c r="F8" s="405"/>
      <c r="G8" s="657"/>
      <c r="H8" s="270" t="s">
        <v>348</v>
      </c>
      <c r="I8" s="896">
        <v>23333</v>
      </c>
      <c r="J8" s="263">
        <f>+'5. mell. Önk.össz kiadás'!E16</f>
        <v>17964</v>
      </c>
      <c r="K8" s="268"/>
      <c r="L8" s="223"/>
      <c r="M8" s="223">
        <f t="shared" si="1"/>
        <v>0.76989671281018301</v>
      </c>
      <c r="N8" s="217"/>
      <c r="O8" s="178"/>
    </row>
    <row r="9" spans="2:15" ht="15" customHeight="1" x14ac:dyDescent="0.3">
      <c r="B9" s="221"/>
      <c r="C9" s="263"/>
      <c r="D9" s="222"/>
      <c r="E9" s="222"/>
      <c r="F9" s="405"/>
      <c r="G9" s="657"/>
      <c r="H9" s="270" t="s">
        <v>382</v>
      </c>
      <c r="I9" s="896">
        <v>237325</v>
      </c>
      <c r="J9" s="263">
        <f>+'5. mell. Önk.össz kiadás'!E18+'6. mell. Int.összesen'!E66-J10</f>
        <v>263248</v>
      </c>
      <c r="K9" s="268"/>
      <c r="L9" s="223"/>
      <c r="M9" s="223">
        <f t="shared" si="1"/>
        <v>1.1092299589170969</v>
      </c>
      <c r="N9" s="217"/>
      <c r="O9" s="178"/>
    </row>
    <row r="10" spans="2:15" ht="15" customHeight="1" x14ac:dyDescent="0.3">
      <c r="B10" s="225" t="s">
        <v>287</v>
      </c>
      <c r="C10" s="1023">
        <v>489162</v>
      </c>
      <c r="D10" s="226">
        <f>+D11</f>
        <v>361938</v>
      </c>
      <c r="E10" s="222"/>
      <c r="F10" s="405"/>
      <c r="G10" s="657"/>
      <c r="H10" s="270" t="s">
        <v>772</v>
      </c>
      <c r="I10" s="896">
        <v>338240</v>
      </c>
      <c r="J10" s="263">
        <f>+'5. mell. Önk.össz kiadás'!E19</f>
        <v>144342</v>
      </c>
      <c r="K10" s="268"/>
      <c r="L10" s="223"/>
      <c r="M10" s="223">
        <f t="shared" si="1"/>
        <v>0.42674432355723746</v>
      </c>
      <c r="N10" s="217"/>
      <c r="O10" s="178"/>
    </row>
    <row r="11" spans="2:15" ht="15" customHeight="1" x14ac:dyDescent="0.3">
      <c r="B11" s="221" t="s">
        <v>387</v>
      </c>
      <c r="C11" s="263">
        <v>489162</v>
      </c>
      <c r="D11" s="222">
        <f>+'3.mell. Bevétel'!D76+'6. mell. Int.összesen'!E44</f>
        <v>361938</v>
      </c>
      <c r="E11" s="222"/>
      <c r="F11" s="405"/>
      <c r="G11" s="657">
        <f t="shared" si="0"/>
        <v>0.73991438419174016</v>
      </c>
      <c r="H11" s="976" t="s">
        <v>773</v>
      </c>
      <c r="I11" s="897">
        <v>6500</v>
      </c>
      <c r="J11" s="263">
        <f>+'5.g. mell. Egyéb tev.'!AG64</f>
        <v>4394</v>
      </c>
      <c r="K11" s="268"/>
      <c r="L11" s="223"/>
      <c r="M11" s="223"/>
      <c r="N11" s="217"/>
      <c r="O11" s="178"/>
    </row>
    <row r="12" spans="2:15" ht="15" customHeight="1" x14ac:dyDescent="0.3">
      <c r="B12" s="260"/>
      <c r="C12" s="261"/>
      <c r="D12" s="261"/>
      <c r="E12" s="222"/>
      <c r="F12" s="405"/>
      <c r="G12" s="657"/>
      <c r="H12" s="976" t="s">
        <v>760</v>
      </c>
      <c r="I12" s="259">
        <v>239565</v>
      </c>
      <c r="J12" s="263">
        <f>+'5.g. mell. Egyéb tev.'!AG68</f>
        <v>0</v>
      </c>
      <c r="K12" s="268"/>
      <c r="L12" s="223"/>
      <c r="M12" s="223"/>
      <c r="N12" s="217"/>
      <c r="O12" s="178"/>
    </row>
    <row r="13" spans="2:15" ht="15" customHeight="1" x14ac:dyDescent="0.3">
      <c r="B13" s="221"/>
      <c r="C13" s="263"/>
      <c r="D13" s="222"/>
      <c r="E13" s="222"/>
      <c r="F13" s="405"/>
      <c r="G13" s="657"/>
      <c r="H13" s="976" t="s">
        <v>870</v>
      </c>
      <c r="I13" s="263">
        <v>1050</v>
      </c>
      <c r="J13" s="263">
        <f>+'5.g. mell. Egyéb tev.'!AG70</f>
        <v>2340</v>
      </c>
      <c r="K13" s="674"/>
      <c r="L13" s="223"/>
      <c r="M13" s="223"/>
      <c r="N13" s="217"/>
      <c r="O13" s="178"/>
    </row>
    <row r="14" spans="2:15" s="230" customFormat="1" ht="15" customHeight="1" x14ac:dyDescent="0.3">
      <c r="B14" s="221"/>
      <c r="C14" s="263"/>
      <c r="D14" s="222"/>
      <c r="E14" s="222"/>
      <c r="F14" s="405"/>
      <c r="G14" s="657"/>
      <c r="H14" s="976" t="s">
        <v>671</v>
      </c>
      <c r="I14" s="263">
        <v>10000</v>
      </c>
      <c r="J14" s="263">
        <f>+'5.g. mell. Egyéb tev.'!AG72</f>
        <v>25600</v>
      </c>
      <c r="K14" s="674"/>
      <c r="L14" s="223"/>
      <c r="M14" s="223"/>
      <c r="N14" s="217"/>
      <c r="O14" s="178"/>
    </row>
    <row r="15" spans="2:15" s="230" customFormat="1" ht="15" customHeight="1" x14ac:dyDescent="0.3">
      <c r="B15" s="1147"/>
      <c r="C15" s="1148"/>
      <c r="D15" s="1148"/>
      <c r="E15" s="1148"/>
      <c r="F15" s="1149"/>
      <c r="G15" s="1150"/>
      <c r="H15" s="976" t="s">
        <v>875</v>
      </c>
      <c r="I15" s="1148"/>
      <c r="J15" s="263">
        <f>'5.g. mell. Egyéb tev.'!AG69</f>
        <v>19500</v>
      </c>
      <c r="K15" s="1151"/>
      <c r="L15" s="664"/>
      <c r="M15" s="664"/>
      <c r="N15" s="217"/>
      <c r="O15" s="178"/>
    </row>
    <row r="16" spans="2:15" s="234" customFormat="1" ht="15" thickBot="1" x14ac:dyDescent="0.35">
      <c r="B16" s="228"/>
      <c r="C16" s="229"/>
      <c r="D16" s="229"/>
      <c r="E16" s="229"/>
      <c r="F16" s="407"/>
      <c r="G16" s="658"/>
      <c r="H16" s="976" t="s">
        <v>652</v>
      </c>
      <c r="I16" s="678">
        <v>69863</v>
      </c>
      <c r="J16" s="263">
        <f>+'5.g. mell. Egyéb tev.'!AG73</f>
        <v>92508</v>
      </c>
      <c r="K16" s="679"/>
      <c r="L16" s="664"/>
      <c r="M16" s="664"/>
      <c r="N16" s="217"/>
      <c r="O16" s="178"/>
    </row>
    <row r="17" spans="2:15" ht="15" thickBot="1" x14ac:dyDescent="0.35">
      <c r="B17" s="231" t="s">
        <v>349</v>
      </c>
      <c r="C17" s="894">
        <v>1485453</v>
      </c>
      <c r="D17" s="232">
        <f>+D10+D3</f>
        <v>1226040</v>
      </c>
      <c r="E17" s="232"/>
      <c r="F17" s="233"/>
      <c r="G17" s="659">
        <f t="shared" si="0"/>
        <v>0.82536438379403454</v>
      </c>
      <c r="H17" s="673" t="s">
        <v>349</v>
      </c>
      <c r="I17" s="232">
        <v>1512657.9100000001</v>
      </c>
      <c r="J17" s="232">
        <f>+J3</f>
        <v>1234864.48</v>
      </c>
      <c r="K17" s="675"/>
      <c r="L17" s="233"/>
      <c r="M17" s="233">
        <f>+J17/I17</f>
        <v>0.81635409555356764</v>
      </c>
      <c r="N17" s="178"/>
    </row>
    <row r="18" spans="2:15" ht="13.5" customHeight="1" x14ac:dyDescent="0.3">
      <c r="B18" s="235"/>
      <c r="C18" s="235"/>
      <c r="D18" s="235"/>
      <c r="E18" s="235"/>
      <c r="F18" s="236"/>
      <c r="G18" s="236"/>
      <c r="H18" s="237"/>
      <c r="I18" s="655"/>
      <c r="J18" s="655"/>
      <c r="K18" s="237"/>
      <c r="L18" s="236"/>
      <c r="M18" s="236"/>
      <c r="N18" s="178"/>
      <c r="O18" s="1085"/>
    </row>
    <row r="19" spans="2:15" ht="13.5" customHeight="1" x14ac:dyDescent="0.3">
      <c r="B19" s="1084"/>
      <c r="C19" s="1084"/>
      <c r="D19" s="1084"/>
      <c r="E19" s="1084"/>
      <c r="F19" s="978"/>
      <c r="G19" s="978"/>
      <c r="H19" s="655"/>
      <c r="I19" s="655"/>
      <c r="J19" s="655"/>
      <c r="K19" s="655"/>
      <c r="L19" s="978"/>
      <c r="M19" s="978"/>
      <c r="N19" s="178"/>
      <c r="O19" s="1085"/>
    </row>
    <row r="20" spans="2:15" ht="13.5" customHeight="1" x14ac:dyDescent="0.3">
      <c r="B20" s="1084"/>
      <c r="C20" s="1084"/>
      <c r="D20" s="1084"/>
      <c r="E20" s="1084"/>
      <c r="F20" s="978"/>
      <c r="G20" s="978"/>
      <c r="H20" s="655"/>
      <c r="I20" s="655"/>
      <c r="J20" s="655"/>
      <c r="K20" s="655"/>
      <c r="L20" s="978"/>
      <c r="M20" s="978"/>
      <c r="N20" s="178"/>
      <c r="O20" s="1085"/>
    </row>
    <row r="21" spans="2:15" s="211" customFormat="1" ht="25.5" customHeight="1" thickBot="1" x14ac:dyDescent="0.35">
      <c r="B21" s="1084"/>
      <c r="C21" s="273"/>
      <c r="D21" s="655"/>
      <c r="E21" s="655"/>
      <c r="F21" s="978"/>
      <c r="G21" s="978"/>
      <c r="H21" s="238"/>
      <c r="I21" s="238"/>
      <c r="J21" s="238"/>
      <c r="K21" s="238"/>
      <c r="L21" s="240"/>
      <c r="M21" s="240"/>
      <c r="N21" s="273"/>
      <c r="O21" s="1085"/>
    </row>
    <row r="22" spans="2:15" s="211" customFormat="1" ht="27" thickBot="1" x14ac:dyDescent="0.35">
      <c r="B22" s="264" t="s">
        <v>341</v>
      </c>
      <c r="C22" s="262" t="s">
        <v>817</v>
      </c>
      <c r="D22" s="262" t="s">
        <v>282</v>
      </c>
      <c r="E22" s="262" t="s">
        <v>305</v>
      </c>
      <c r="F22" s="216" t="s">
        <v>342</v>
      </c>
      <c r="G22" s="987" t="s">
        <v>601</v>
      </c>
      <c r="H22" s="977" t="s">
        <v>343</v>
      </c>
      <c r="I22" s="262" t="s">
        <v>817</v>
      </c>
      <c r="J22" s="219" t="s">
        <v>282</v>
      </c>
      <c r="K22" s="219" t="s">
        <v>305</v>
      </c>
      <c r="L22" s="220" t="s">
        <v>342</v>
      </c>
      <c r="M22" s="216" t="s">
        <v>601</v>
      </c>
      <c r="N22" s="217"/>
      <c r="O22" s="1086"/>
    </row>
    <row r="23" spans="2:15" s="211" customFormat="1" ht="14.4" x14ac:dyDescent="0.3">
      <c r="B23" s="271" t="s">
        <v>460</v>
      </c>
      <c r="C23" s="513">
        <v>574643</v>
      </c>
      <c r="D23" s="979">
        <f>+D24+D25+D26</f>
        <v>168148</v>
      </c>
      <c r="E23" s="985"/>
      <c r="F23" s="980"/>
      <c r="G23" s="981"/>
      <c r="H23" s="272" t="s">
        <v>417</v>
      </c>
      <c r="I23" s="670">
        <v>1550346</v>
      </c>
      <c r="J23" s="671">
        <f>(+J24+J25)+J26</f>
        <v>1424360</v>
      </c>
      <c r="K23" s="241"/>
      <c r="L23" s="242"/>
      <c r="M23" s="242">
        <f>+J23/I23</f>
        <v>0.91873684970967773</v>
      </c>
      <c r="N23" s="217"/>
      <c r="O23" s="1087"/>
    </row>
    <row r="24" spans="2:15" s="211" customFormat="1" ht="14.4" x14ac:dyDescent="0.3">
      <c r="B24" s="270" t="s">
        <v>774</v>
      </c>
      <c r="C24" s="263">
        <v>574643</v>
      </c>
      <c r="D24" s="432">
        <f>+'1.mell. Mérleg'!D16</f>
        <v>148648</v>
      </c>
      <c r="E24" s="263"/>
      <c r="F24" s="223"/>
      <c r="G24" s="982"/>
      <c r="H24" s="221" t="s">
        <v>161</v>
      </c>
      <c r="I24" s="243">
        <v>1465764</v>
      </c>
      <c r="J24" s="243">
        <f>+'5. mell. Önk.össz kiadás'!E21+'6. mell. Int.összesen'!E68</f>
        <v>1372651</v>
      </c>
      <c r="K24" s="243"/>
      <c r="L24" s="223"/>
      <c r="M24" s="689">
        <f t="shared" ref="M24:M31" si="2">+J24/I24</f>
        <v>0.93647476674280439</v>
      </c>
      <c r="N24" s="217"/>
      <c r="O24" s="1086"/>
    </row>
    <row r="25" spans="2:15" s="211" customFormat="1" ht="14.4" x14ac:dyDescent="0.3">
      <c r="B25" s="270" t="s">
        <v>350</v>
      </c>
      <c r="C25" s="432">
        <v>0</v>
      </c>
      <c r="D25" s="432">
        <f>+'3.mell. Bevétel'!D70</f>
        <v>0</v>
      </c>
      <c r="E25" s="263"/>
      <c r="F25" s="223"/>
      <c r="G25" s="982"/>
      <c r="H25" s="221" t="s">
        <v>317</v>
      </c>
      <c r="I25" s="243">
        <v>84582</v>
      </c>
      <c r="J25" s="243">
        <f>+'5. mell. Önk.össz kiadás'!E23</f>
        <v>51709</v>
      </c>
      <c r="K25" s="243"/>
      <c r="L25" s="223"/>
      <c r="M25" s="689">
        <f t="shared" si="2"/>
        <v>0.6113475680404814</v>
      </c>
      <c r="N25" s="217"/>
      <c r="O25" s="1086"/>
    </row>
    <row r="26" spans="2:15" s="211" customFormat="1" ht="14.4" x14ac:dyDescent="0.3">
      <c r="B26" s="270" t="s">
        <v>704</v>
      </c>
      <c r="C26" s="259">
        <v>0</v>
      </c>
      <c r="D26" s="263">
        <f>+'3.mell. Bevétel'!D66</f>
        <v>19500</v>
      </c>
      <c r="E26" s="263"/>
      <c r="F26" s="223"/>
      <c r="G26" s="982"/>
      <c r="H26" s="221" t="s">
        <v>425</v>
      </c>
      <c r="I26" s="243">
        <v>0</v>
      </c>
      <c r="J26" s="243">
        <f>+'5. mell. Önk.össz kiadás'!E25</f>
        <v>0</v>
      </c>
      <c r="K26" s="243"/>
      <c r="L26" s="223"/>
      <c r="M26" s="689"/>
      <c r="N26" s="217"/>
      <c r="O26" s="1086"/>
    </row>
    <row r="27" spans="2:15" s="211" customFormat="1" ht="14.4" x14ac:dyDescent="0.3">
      <c r="B27" s="265" t="s">
        <v>287</v>
      </c>
      <c r="C27" s="517">
        <v>1002908</v>
      </c>
      <c r="D27" s="529">
        <f>+D28+D29</f>
        <v>1265036</v>
      </c>
      <c r="E27" s="263"/>
      <c r="F27" s="223"/>
      <c r="G27" s="982">
        <f t="shared" ref="G27:G31" si="3">+D27/C27</f>
        <v>1.2613679420245925</v>
      </c>
      <c r="H27" s="221"/>
      <c r="I27" s="259"/>
      <c r="J27" s="221"/>
      <c r="K27" s="245"/>
      <c r="L27" s="223"/>
      <c r="M27" s="689"/>
      <c r="N27" s="217"/>
      <c r="O27" s="1086"/>
    </row>
    <row r="28" spans="2:15" s="211" customFormat="1" ht="14.4" x14ac:dyDescent="0.3">
      <c r="B28" s="270" t="s">
        <v>388</v>
      </c>
      <c r="C28" s="263">
        <v>622908</v>
      </c>
      <c r="D28" s="263">
        <f>+'3.mell. Bevétel'!D77</f>
        <v>1147536</v>
      </c>
      <c r="E28" s="263"/>
      <c r="F28" s="223"/>
      <c r="G28" s="982">
        <f t="shared" si="3"/>
        <v>1.8422238918106686</v>
      </c>
      <c r="H28" s="227" t="s">
        <v>277</v>
      </c>
      <c r="I28" s="898">
        <v>0</v>
      </c>
      <c r="J28" s="246">
        <f>+J29</f>
        <v>0</v>
      </c>
      <c r="K28" s="243"/>
      <c r="L28" s="223"/>
      <c r="M28" s="689"/>
      <c r="N28" s="217"/>
      <c r="O28" s="1086"/>
    </row>
    <row r="29" spans="2:15" s="234" customFormat="1" ht="18.75" customHeight="1" x14ac:dyDescent="0.3">
      <c r="B29" s="968" t="s">
        <v>771</v>
      </c>
      <c r="C29" s="432">
        <v>380000</v>
      </c>
      <c r="D29" s="263">
        <f>+'3.mell. Bevétel'!D74</f>
        <v>117500</v>
      </c>
      <c r="E29" s="263"/>
      <c r="F29" s="223"/>
      <c r="G29" s="982"/>
      <c r="H29" s="221"/>
      <c r="I29" s="243"/>
      <c r="J29" s="245"/>
      <c r="K29" s="243"/>
      <c r="L29" s="223"/>
      <c r="M29" s="689"/>
      <c r="N29" s="217"/>
      <c r="O29" s="1086"/>
    </row>
    <row r="30" spans="2:15" s="234" customFormat="1" ht="15" thickBot="1" x14ac:dyDescent="0.35">
      <c r="B30" s="661" t="s">
        <v>351</v>
      </c>
      <c r="C30" s="662">
        <v>1577551</v>
      </c>
      <c r="D30" s="663">
        <f>+D23+D27</f>
        <v>1433184</v>
      </c>
      <c r="E30" s="986"/>
      <c r="F30" s="664"/>
      <c r="G30" s="983">
        <f t="shared" si="3"/>
        <v>0.90848663529736917</v>
      </c>
      <c r="H30" s="247" t="s">
        <v>351</v>
      </c>
      <c r="I30" s="248">
        <v>1550346</v>
      </c>
      <c r="J30" s="248">
        <f>+J28+J23</f>
        <v>1424360</v>
      </c>
      <c r="K30" s="249"/>
      <c r="L30" s="669"/>
      <c r="M30" s="690">
        <f t="shared" si="2"/>
        <v>0.91873684970967773</v>
      </c>
      <c r="N30" s="217"/>
      <c r="O30" s="1086"/>
    </row>
    <row r="31" spans="2:15" ht="15" thickBot="1" x14ac:dyDescent="0.35">
      <c r="B31" s="665" t="s">
        <v>281</v>
      </c>
      <c r="C31" s="666">
        <v>3063004</v>
      </c>
      <c r="D31" s="667">
        <f>D17+D30</f>
        <v>2659224</v>
      </c>
      <c r="E31" s="667"/>
      <c r="F31" s="233"/>
      <c r="G31" s="984">
        <f t="shared" si="3"/>
        <v>0.86817516398933858</v>
      </c>
      <c r="H31" s="250" t="s">
        <v>281</v>
      </c>
      <c r="I31" s="688">
        <v>3063003.91</v>
      </c>
      <c r="J31" s="688">
        <f>J17+J30</f>
        <v>2659224.48</v>
      </c>
      <c r="K31" s="251"/>
      <c r="L31" s="668"/>
      <c r="M31" s="691">
        <f t="shared" si="2"/>
        <v>0.86817534620776893</v>
      </c>
      <c r="N31" s="178"/>
      <c r="O31" s="1088"/>
    </row>
    <row r="32" spans="2:15" ht="14.4" x14ac:dyDescent="0.3">
      <c r="B32" s="1084"/>
      <c r="C32" s="273"/>
      <c r="D32" s="660"/>
      <c r="E32" s="253"/>
      <c r="F32" s="253"/>
      <c r="G32" s="253"/>
      <c r="H32" s="252"/>
      <c r="I32" s="252"/>
      <c r="J32" s="252"/>
      <c r="K32" s="252"/>
      <c r="L32" s="252"/>
      <c r="M32" s="252"/>
      <c r="N32" s="178"/>
      <c r="O32" s="1089"/>
    </row>
    <row r="33" spans="2:15" ht="14.4" x14ac:dyDescent="0.3">
      <c r="B33" s="1084"/>
      <c r="C33" s="178"/>
      <c r="D33" s="254"/>
      <c r="E33" s="254"/>
      <c r="F33" s="254"/>
      <c r="G33" s="254"/>
      <c r="H33" s="254"/>
      <c r="I33" s="254"/>
      <c r="J33" s="254"/>
      <c r="K33" s="254"/>
      <c r="L33" s="178"/>
      <c r="M33" s="178"/>
      <c r="N33" s="178"/>
      <c r="O33" s="1089"/>
    </row>
    <row r="34" spans="2:15" ht="14.4" x14ac:dyDescent="0.3">
      <c r="B34" s="1084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089"/>
    </row>
    <row r="35" spans="2:15" ht="12.75" customHeight="1" x14ac:dyDescent="0.3">
      <c r="B35" s="178"/>
      <c r="C35" s="178"/>
      <c r="D35" s="254"/>
      <c r="E35" s="254"/>
      <c r="F35" s="254"/>
      <c r="G35" s="254"/>
      <c r="H35" s="178"/>
      <c r="I35" s="178"/>
      <c r="J35" s="178"/>
      <c r="K35" s="178"/>
      <c r="L35" s="254"/>
      <c r="M35" s="254"/>
      <c r="O35" s="108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&amp;C&amp;"Times New Roman,Félkövér"&amp;14Martonvásár Város Önkormányzata 2019. évi költségvetésének pénzügyi mérlege&amp;R&amp;"Times New Roman,Félkövér"&amp;12 2. melléklet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zoomScaleNormal="100" workbookViewId="0">
      <selection activeCell="D58" sqref="D58"/>
    </sheetView>
  </sheetViews>
  <sheetFormatPr defaultColWidth="9.109375" defaultRowHeight="13.2" x14ac:dyDescent="0.25"/>
  <cols>
    <col min="1" max="1" width="6.33203125" style="95" customWidth="1"/>
    <col min="2" max="2" width="57" style="92" customWidth="1"/>
    <col min="3" max="3" width="14" style="92" customWidth="1"/>
    <col min="4" max="4" width="12.88671875" style="92" customWidth="1"/>
    <col min="5" max="6" width="9.109375" style="92"/>
    <col min="7" max="7" width="8.109375" style="452" customWidth="1"/>
    <col min="8" max="16384" width="9.109375" style="92"/>
  </cols>
  <sheetData>
    <row r="1" spans="1:9" ht="15.6" x14ac:dyDescent="0.3">
      <c r="A1" s="1268"/>
      <c r="B1" s="1268"/>
      <c r="C1" s="1268"/>
      <c r="D1" s="1268"/>
      <c r="E1" s="1268"/>
      <c r="F1" s="1268"/>
      <c r="I1" s="588"/>
    </row>
    <row r="2" spans="1:9" ht="11.25" customHeight="1" x14ac:dyDescent="0.25">
      <c r="B2" s="409"/>
      <c r="C2" s="409"/>
      <c r="D2" s="1274" t="s">
        <v>392</v>
      </c>
      <c r="E2" s="1274"/>
      <c r="F2" s="1274"/>
    </row>
    <row r="3" spans="1:9" s="88" customFormat="1" ht="15" customHeight="1" x14ac:dyDescent="0.3">
      <c r="A3" s="1272" t="s">
        <v>0</v>
      </c>
      <c r="B3" s="1272" t="s">
        <v>182</v>
      </c>
      <c r="C3" s="1269" t="s">
        <v>821</v>
      </c>
      <c r="D3" s="1273" t="s">
        <v>887</v>
      </c>
      <c r="E3" s="1273"/>
      <c r="F3" s="1273"/>
      <c r="G3" s="1271" t="s">
        <v>601</v>
      </c>
    </row>
    <row r="4" spans="1:9" s="89" customFormat="1" x14ac:dyDescent="0.3">
      <c r="A4" s="1272"/>
      <c r="B4" s="1272"/>
      <c r="C4" s="1270"/>
      <c r="D4" s="3" t="s">
        <v>177</v>
      </c>
      <c r="E4" s="3" t="s">
        <v>178</v>
      </c>
      <c r="F4" s="3" t="s">
        <v>179</v>
      </c>
      <c r="G4" s="1271"/>
    </row>
    <row r="5" spans="1:9" s="91" customFormat="1" ht="12.75" customHeight="1" x14ac:dyDescent="0.25">
      <c r="A5" s="73" t="s">
        <v>195</v>
      </c>
      <c r="B5" s="15" t="s">
        <v>194</v>
      </c>
      <c r="C5" s="447">
        <v>128756</v>
      </c>
      <c r="D5" s="447">
        <v>122328</v>
      </c>
      <c r="E5" s="447"/>
      <c r="F5" s="447"/>
      <c r="G5" s="453">
        <f>+D5/C5</f>
        <v>0.95007611295784278</v>
      </c>
    </row>
    <row r="6" spans="1:9" s="91" customFormat="1" ht="12.75" customHeight="1" x14ac:dyDescent="0.25">
      <c r="A6" s="73" t="s">
        <v>197</v>
      </c>
      <c r="B6" s="66" t="s">
        <v>196</v>
      </c>
      <c r="C6" s="447">
        <v>146671</v>
      </c>
      <c r="D6" s="447">
        <v>148840</v>
      </c>
      <c r="E6" s="447"/>
      <c r="F6" s="447"/>
      <c r="G6" s="453">
        <f t="shared" ref="G6:G69" si="0">+D6/C6</f>
        <v>1.014788199439562</v>
      </c>
    </row>
    <row r="7" spans="1:9" s="91" customFormat="1" ht="12.75" customHeight="1" x14ac:dyDescent="0.25">
      <c r="A7" s="73" t="s">
        <v>199</v>
      </c>
      <c r="B7" s="66" t="s">
        <v>198</v>
      </c>
      <c r="C7" s="447">
        <v>170614</v>
      </c>
      <c r="D7" s="447">
        <v>174051</v>
      </c>
      <c r="E7" s="447"/>
      <c r="F7" s="447"/>
      <c r="G7" s="453">
        <f t="shared" si="0"/>
        <v>1.0201448884616737</v>
      </c>
    </row>
    <row r="8" spans="1:9" ht="12.75" customHeight="1" x14ac:dyDescent="0.25">
      <c r="A8" s="73" t="s">
        <v>201</v>
      </c>
      <c r="B8" s="66" t="s">
        <v>200</v>
      </c>
      <c r="C8" s="447">
        <v>6903</v>
      </c>
      <c r="D8" s="447">
        <v>6965</v>
      </c>
      <c r="E8" s="447"/>
      <c r="F8" s="447"/>
      <c r="G8" s="453">
        <f t="shared" si="0"/>
        <v>1.0089816022019411</v>
      </c>
    </row>
    <row r="9" spans="1:9" s="93" customFormat="1" ht="12.75" customHeight="1" x14ac:dyDescent="0.25">
      <c r="A9" s="73" t="s">
        <v>202</v>
      </c>
      <c r="B9" s="66" t="s">
        <v>676</v>
      </c>
      <c r="C9" s="448"/>
      <c r="D9" s="448">
        <f>15600-2364</f>
        <v>13236</v>
      </c>
      <c r="E9" s="448"/>
      <c r="F9" s="448"/>
      <c r="G9" s="453"/>
    </row>
    <row r="10" spans="1:9" s="93" customFormat="1" ht="12.75" customHeight="1" x14ac:dyDescent="0.25">
      <c r="A10" s="73" t="s">
        <v>203</v>
      </c>
      <c r="B10" s="66" t="s">
        <v>677</v>
      </c>
      <c r="C10" s="448">
        <v>0</v>
      </c>
      <c r="D10" s="448">
        <v>0</v>
      </c>
      <c r="E10" s="448"/>
      <c r="F10" s="448"/>
      <c r="G10" s="453"/>
    </row>
    <row r="11" spans="1:9" ht="12.75" customHeight="1" x14ac:dyDescent="0.25">
      <c r="A11" s="84" t="s">
        <v>204</v>
      </c>
      <c r="B11" s="67" t="s">
        <v>334</v>
      </c>
      <c r="C11" s="449">
        <v>452944</v>
      </c>
      <c r="D11" s="449">
        <f>SUM(D5:D10)</f>
        <v>465420</v>
      </c>
      <c r="E11" s="449"/>
      <c r="F11" s="449">
        <f t="shared" ref="F11" si="1">SUM(F5:F10)</f>
        <v>0</v>
      </c>
      <c r="G11" s="453">
        <f t="shared" si="0"/>
        <v>1.0275442438800382</v>
      </c>
    </row>
    <row r="12" spans="1:9" ht="12.75" customHeight="1" x14ac:dyDescent="0.25">
      <c r="A12" s="644" t="s">
        <v>206</v>
      </c>
      <c r="B12" s="67" t="s">
        <v>205</v>
      </c>
      <c r="C12" s="449">
        <v>28000</v>
      </c>
      <c r="D12" s="449">
        <f>SUM(D13:D22)</f>
        <v>24150</v>
      </c>
      <c r="E12" s="447"/>
      <c r="F12" s="447"/>
      <c r="G12" s="453">
        <f t="shared" si="0"/>
        <v>0.86250000000000004</v>
      </c>
    </row>
    <row r="13" spans="1:9" s="108" customFormat="1" ht="12.75" customHeight="1" x14ac:dyDescent="0.25">
      <c r="A13" s="105"/>
      <c r="B13" s="106" t="s">
        <v>335</v>
      </c>
      <c r="C13" s="450">
        <v>600</v>
      </c>
      <c r="D13" s="450">
        <f>600</f>
        <v>600</v>
      </c>
      <c r="E13" s="450"/>
      <c r="F13" s="450"/>
      <c r="G13" s="453">
        <f t="shared" si="0"/>
        <v>1</v>
      </c>
    </row>
    <row r="14" spans="1:9" s="108" customFormat="1" ht="12.75" customHeight="1" x14ac:dyDescent="0.25">
      <c r="A14" s="105"/>
      <c r="B14" s="106" t="s">
        <v>325</v>
      </c>
      <c r="C14" s="450"/>
      <c r="D14" s="450"/>
      <c r="E14" s="450"/>
      <c r="F14" s="450"/>
      <c r="G14" s="453"/>
    </row>
    <row r="15" spans="1:9" s="108" customFormat="1" ht="12.75" customHeight="1" x14ac:dyDescent="0.25">
      <c r="A15" s="105"/>
      <c r="B15" s="106" t="s">
        <v>326</v>
      </c>
      <c r="C15" s="450"/>
      <c r="D15" s="450">
        <v>250</v>
      </c>
      <c r="E15" s="450"/>
      <c r="F15" s="450"/>
      <c r="G15" s="453"/>
    </row>
    <row r="16" spans="1:9" s="108" customFormat="1" ht="12.75" customHeight="1" x14ac:dyDescent="0.25">
      <c r="A16" s="105"/>
      <c r="B16" s="106" t="s">
        <v>327</v>
      </c>
      <c r="C16" s="450">
        <v>10330</v>
      </c>
      <c r="D16" s="450">
        <v>1080</v>
      </c>
      <c r="E16" s="450"/>
      <c r="F16" s="450"/>
      <c r="G16" s="453">
        <f t="shared" si="0"/>
        <v>0.10454985479186835</v>
      </c>
    </row>
    <row r="17" spans="1:7" s="108" customFormat="1" ht="12.75" customHeight="1" x14ac:dyDescent="0.25">
      <c r="A17" s="105"/>
      <c r="B17" s="106" t="s">
        <v>328</v>
      </c>
      <c r="C17" s="450">
        <v>13070</v>
      </c>
      <c r="D17" s="450">
        <v>15720</v>
      </c>
      <c r="E17" s="450"/>
      <c r="F17" s="450"/>
      <c r="G17" s="453">
        <f t="shared" si="0"/>
        <v>1.2027543993879113</v>
      </c>
    </row>
    <row r="18" spans="1:7" s="108" customFormat="1" ht="12.75" customHeight="1" x14ac:dyDescent="0.25">
      <c r="A18" s="105"/>
      <c r="B18" s="106" t="s">
        <v>329</v>
      </c>
      <c r="C18" s="450"/>
      <c r="D18" s="450">
        <v>2500</v>
      </c>
      <c r="E18" s="450"/>
      <c r="F18" s="450"/>
      <c r="G18" s="453"/>
    </row>
    <row r="19" spans="1:7" s="108" customFormat="1" ht="12.75" customHeight="1" x14ac:dyDescent="0.25">
      <c r="A19" s="105"/>
      <c r="B19" s="106" t="s">
        <v>99</v>
      </c>
      <c r="C19" s="450"/>
      <c r="D19" s="450"/>
      <c r="E19" s="450"/>
      <c r="F19" s="450"/>
      <c r="G19" s="453"/>
    </row>
    <row r="20" spans="1:7" s="108" customFormat="1" ht="12.75" customHeight="1" x14ac:dyDescent="0.25">
      <c r="A20" s="105"/>
      <c r="B20" s="106" t="s">
        <v>100</v>
      </c>
      <c r="C20" s="450">
        <v>4000</v>
      </c>
      <c r="D20" s="450">
        <v>4000</v>
      </c>
      <c r="E20" s="450"/>
      <c r="F20" s="450"/>
      <c r="G20" s="453">
        <f t="shared" si="0"/>
        <v>1</v>
      </c>
    </row>
    <row r="21" spans="1:7" s="108" customFormat="1" ht="12.75" customHeight="1" x14ac:dyDescent="0.25">
      <c r="A21" s="105"/>
      <c r="B21" s="106" t="s">
        <v>330</v>
      </c>
      <c r="C21" s="450"/>
      <c r="D21" s="450"/>
      <c r="E21" s="450"/>
      <c r="F21" s="450"/>
      <c r="G21" s="453"/>
    </row>
    <row r="22" spans="1:7" s="108" customFormat="1" ht="12.75" customHeight="1" x14ac:dyDescent="0.25">
      <c r="A22" s="105"/>
      <c r="B22" s="106" t="s">
        <v>331</v>
      </c>
      <c r="C22" s="450"/>
      <c r="D22" s="450"/>
      <c r="E22" s="450"/>
      <c r="F22" s="450"/>
      <c r="G22" s="453"/>
    </row>
    <row r="23" spans="1:7" ht="12.75" customHeight="1" x14ac:dyDescent="0.25">
      <c r="A23" s="84" t="s">
        <v>207</v>
      </c>
      <c r="B23" s="67" t="s">
        <v>332</v>
      </c>
      <c r="C23" s="449">
        <v>480944</v>
      </c>
      <c r="D23" s="449">
        <f>+D11+D12</f>
        <v>489570</v>
      </c>
      <c r="E23" s="449"/>
      <c r="F23" s="447"/>
      <c r="G23" s="453">
        <f t="shared" si="0"/>
        <v>1.0179355600652051</v>
      </c>
    </row>
    <row r="24" spans="1:7" ht="12.75" customHeight="1" x14ac:dyDescent="0.25">
      <c r="A24" s="73" t="s">
        <v>393</v>
      </c>
      <c r="B24" s="66" t="s">
        <v>394</v>
      </c>
      <c r="C24" s="447">
        <v>0</v>
      </c>
      <c r="D24" s="447">
        <v>0</v>
      </c>
      <c r="E24" s="447"/>
      <c r="F24" s="447"/>
      <c r="G24" s="453"/>
    </row>
    <row r="25" spans="1:7" ht="12.75" customHeight="1" x14ac:dyDescent="0.25">
      <c r="A25" s="73" t="s">
        <v>385</v>
      </c>
      <c r="B25" s="66" t="s">
        <v>386</v>
      </c>
      <c r="C25" s="447">
        <v>0</v>
      </c>
      <c r="D25" s="447">
        <v>0</v>
      </c>
      <c r="E25" s="447"/>
      <c r="F25" s="447"/>
      <c r="G25" s="453"/>
    </row>
    <row r="26" spans="1:7" ht="12.75" customHeight="1" x14ac:dyDescent="0.25">
      <c r="A26" s="73" t="s">
        <v>209</v>
      </c>
      <c r="B26" s="66" t="s">
        <v>208</v>
      </c>
      <c r="C26" s="447">
        <v>574643</v>
      </c>
      <c r="D26" s="447">
        <f>SUM(D27:D36)</f>
        <v>148648</v>
      </c>
      <c r="E26" s="447"/>
      <c r="F26" s="447"/>
      <c r="G26" s="453"/>
    </row>
    <row r="27" spans="1:7" s="108" customFormat="1" ht="12.75" customHeight="1" x14ac:dyDescent="0.25">
      <c r="A27" s="105"/>
      <c r="B27" s="106" t="s">
        <v>324</v>
      </c>
      <c r="C27" s="450"/>
      <c r="D27" s="450"/>
      <c r="E27" s="450"/>
      <c r="F27" s="450"/>
      <c r="G27" s="453"/>
    </row>
    <row r="28" spans="1:7" s="108" customFormat="1" ht="12.75" customHeight="1" x14ac:dyDescent="0.25">
      <c r="A28" s="105"/>
      <c r="B28" s="106" t="s">
        <v>325</v>
      </c>
      <c r="C28" s="450"/>
      <c r="D28" s="450"/>
      <c r="E28" s="450"/>
      <c r="F28" s="450"/>
      <c r="G28" s="453"/>
    </row>
    <row r="29" spans="1:7" s="108" customFormat="1" ht="30.75" customHeight="1" x14ac:dyDescent="0.25">
      <c r="A29" s="105"/>
      <c r="B29" s="106" t="s">
        <v>326</v>
      </c>
      <c r="C29" s="450">
        <v>574643</v>
      </c>
      <c r="D29" s="450">
        <f>31949+66699+50000</f>
        <v>148648</v>
      </c>
      <c r="E29" s="450"/>
      <c r="F29" s="450"/>
      <c r="G29" s="453"/>
    </row>
    <row r="30" spans="1:7" s="108" customFormat="1" ht="12.75" customHeight="1" x14ac:dyDescent="0.25">
      <c r="A30" s="105"/>
      <c r="B30" s="106" t="s">
        <v>327</v>
      </c>
      <c r="C30" s="450"/>
      <c r="D30" s="450"/>
      <c r="E30" s="450"/>
      <c r="F30" s="450"/>
      <c r="G30" s="453"/>
    </row>
    <row r="31" spans="1:7" s="108" customFormat="1" ht="12.75" customHeight="1" x14ac:dyDescent="0.25">
      <c r="A31" s="105"/>
      <c r="B31" s="106" t="s">
        <v>328</v>
      </c>
      <c r="C31" s="450"/>
      <c r="D31" s="450"/>
      <c r="E31" s="450"/>
      <c r="F31" s="450"/>
      <c r="G31" s="453"/>
    </row>
    <row r="32" spans="1:7" s="108" customFormat="1" ht="12.75" customHeight="1" x14ac:dyDescent="0.25">
      <c r="A32" s="105"/>
      <c r="B32" s="106" t="s">
        <v>329</v>
      </c>
      <c r="C32" s="450"/>
      <c r="D32" s="450"/>
      <c r="E32" s="450"/>
      <c r="F32" s="450"/>
      <c r="G32" s="453"/>
    </row>
    <row r="33" spans="1:7" s="108" customFormat="1" ht="12.75" customHeight="1" x14ac:dyDescent="0.25">
      <c r="A33" s="105"/>
      <c r="B33" s="106" t="s">
        <v>99</v>
      </c>
      <c r="C33" s="450"/>
      <c r="D33" s="450"/>
      <c r="E33" s="450"/>
      <c r="F33" s="450"/>
      <c r="G33" s="453"/>
    </row>
    <row r="34" spans="1:7" s="108" customFormat="1" ht="12.75" customHeight="1" x14ac:dyDescent="0.25">
      <c r="A34" s="105"/>
      <c r="B34" s="106" t="s">
        <v>100</v>
      </c>
      <c r="C34" s="450"/>
      <c r="D34" s="450"/>
      <c r="E34" s="450"/>
      <c r="F34" s="450"/>
      <c r="G34" s="453"/>
    </row>
    <row r="35" spans="1:7" s="108" customFormat="1" ht="12.75" customHeight="1" x14ac:dyDescent="0.25">
      <c r="A35" s="105"/>
      <c r="B35" s="106" t="s">
        <v>330</v>
      </c>
      <c r="C35" s="450"/>
      <c r="D35" s="450"/>
      <c r="E35" s="450"/>
      <c r="F35" s="450"/>
      <c r="G35" s="453"/>
    </row>
    <row r="36" spans="1:7" s="108" customFormat="1" ht="12.75" customHeight="1" x14ac:dyDescent="0.25">
      <c r="A36" s="105"/>
      <c r="B36" s="106" t="s">
        <v>331</v>
      </c>
      <c r="C36" s="450"/>
      <c r="D36" s="450"/>
      <c r="E36" s="450"/>
      <c r="F36" s="450"/>
      <c r="G36" s="453"/>
    </row>
    <row r="37" spans="1:7" ht="12.75" customHeight="1" x14ac:dyDescent="0.25">
      <c r="A37" s="84" t="s">
        <v>210</v>
      </c>
      <c r="B37" s="67" t="s">
        <v>333</v>
      </c>
      <c r="C37" s="449">
        <v>574643</v>
      </c>
      <c r="D37" s="449">
        <f>+D26+D25+D24</f>
        <v>148648</v>
      </c>
      <c r="E37" s="449"/>
      <c r="F37" s="447"/>
      <c r="G37" s="453"/>
    </row>
    <row r="38" spans="1:7" ht="12.75" customHeight="1" x14ac:dyDescent="0.25">
      <c r="A38" s="73" t="s">
        <v>212</v>
      </c>
      <c r="B38" s="66" t="s">
        <v>211</v>
      </c>
      <c r="C38" s="447"/>
      <c r="D38" s="447"/>
      <c r="E38" s="447"/>
      <c r="F38" s="447"/>
      <c r="G38" s="453"/>
    </row>
    <row r="39" spans="1:7" ht="12.75" customHeight="1" x14ac:dyDescent="0.25">
      <c r="A39" s="73" t="s">
        <v>214</v>
      </c>
      <c r="B39" s="66" t="s">
        <v>213</v>
      </c>
      <c r="C39" s="447"/>
      <c r="D39" s="447"/>
      <c r="E39" s="447"/>
      <c r="F39" s="447"/>
      <c r="G39" s="453"/>
    </row>
    <row r="40" spans="1:7" s="95" customFormat="1" ht="12.75" customHeight="1" x14ac:dyDescent="0.25">
      <c r="A40" s="84" t="s">
        <v>215</v>
      </c>
      <c r="B40" s="67" t="s">
        <v>336</v>
      </c>
      <c r="C40" s="449">
        <v>0</v>
      </c>
      <c r="D40" s="449">
        <f>SUM(D38:D39)</f>
        <v>0</v>
      </c>
      <c r="E40" s="447"/>
      <c r="F40" s="447"/>
      <c r="G40" s="453"/>
    </row>
    <row r="41" spans="1:7" ht="12.75" customHeight="1" x14ac:dyDescent="0.25">
      <c r="A41" s="73" t="s">
        <v>217</v>
      </c>
      <c r="B41" s="66" t="s">
        <v>216</v>
      </c>
      <c r="C41" s="447"/>
      <c r="D41" s="447"/>
      <c r="E41" s="447"/>
      <c r="F41" s="447"/>
      <c r="G41" s="453"/>
    </row>
    <row r="42" spans="1:7" ht="12.75" customHeight="1" x14ac:dyDescent="0.25">
      <c r="A42" s="73" t="s">
        <v>219</v>
      </c>
      <c r="B42" s="66" t="s">
        <v>218</v>
      </c>
      <c r="C42" s="447"/>
      <c r="D42" s="447"/>
      <c r="E42" s="447"/>
      <c r="F42" s="447"/>
      <c r="G42" s="453"/>
    </row>
    <row r="43" spans="1:7" ht="12.75" customHeight="1" x14ac:dyDescent="0.25">
      <c r="A43" s="84" t="s">
        <v>221</v>
      </c>
      <c r="B43" s="67" t="s">
        <v>220</v>
      </c>
      <c r="C43" s="449">
        <v>129000</v>
      </c>
      <c r="D43" s="449">
        <f>+D44+D45+D46</f>
        <v>126000</v>
      </c>
      <c r="E43" s="449"/>
      <c r="F43" s="447"/>
      <c r="G43" s="453">
        <f t="shared" si="0"/>
        <v>0.97674418604651159</v>
      </c>
    </row>
    <row r="44" spans="1:7" ht="12.75" customHeight="1" x14ac:dyDescent="0.25">
      <c r="A44" s="73"/>
      <c r="B44" s="106" t="s">
        <v>373</v>
      </c>
      <c r="C44" s="450">
        <v>20000</v>
      </c>
      <c r="D44" s="450">
        <v>25000</v>
      </c>
      <c r="E44" s="447"/>
      <c r="F44" s="447"/>
      <c r="G44" s="453">
        <f t="shared" si="0"/>
        <v>1.25</v>
      </c>
    </row>
    <row r="45" spans="1:7" ht="12.75" customHeight="1" x14ac:dyDescent="0.25">
      <c r="A45" s="73"/>
      <c r="B45" s="106" t="s">
        <v>374</v>
      </c>
      <c r="C45" s="450">
        <v>54000</v>
      </c>
      <c r="D45" s="450">
        <v>48000</v>
      </c>
      <c r="E45" s="447"/>
      <c r="F45" s="447"/>
      <c r="G45" s="453">
        <f t="shared" si="0"/>
        <v>0.88888888888888884</v>
      </c>
    </row>
    <row r="46" spans="1:7" ht="12.75" customHeight="1" x14ac:dyDescent="0.25">
      <c r="A46" s="73"/>
      <c r="B46" s="106" t="s">
        <v>375</v>
      </c>
      <c r="C46" s="450">
        <v>55000</v>
      </c>
      <c r="D46" s="450">
        <v>53000</v>
      </c>
      <c r="E46" s="447"/>
      <c r="F46" s="447"/>
      <c r="G46" s="453">
        <f t="shared" si="0"/>
        <v>0.96363636363636362</v>
      </c>
    </row>
    <row r="47" spans="1:7" s="91" customFormat="1" ht="12.75" customHeight="1" x14ac:dyDescent="0.25">
      <c r="A47" s="739" t="s">
        <v>223</v>
      </c>
      <c r="B47" s="67" t="s">
        <v>222</v>
      </c>
      <c r="C47" s="449">
        <v>136000</v>
      </c>
      <c r="D47" s="449">
        <v>141000</v>
      </c>
      <c r="E47" s="449"/>
      <c r="F47" s="449"/>
      <c r="G47" s="747">
        <f t="shared" si="0"/>
        <v>1.036764705882353</v>
      </c>
    </row>
    <row r="48" spans="1:7" ht="12.75" customHeight="1" x14ac:dyDescent="0.25">
      <c r="A48" s="73" t="s">
        <v>225</v>
      </c>
      <c r="B48" s="66" t="s">
        <v>224</v>
      </c>
      <c r="C48" s="447"/>
      <c r="D48" s="447"/>
      <c r="E48" s="447"/>
      <c r="F48" s="447"/>
      <c r="G48" s="453"/>
    </row>
    <row r="49" spans="1:7" ht="12.75" customHeight="1" x14ac:dyDescent="0.25">
      <c r="A49" s="73" t="s">
        <v>227</v>
      </c>
      <c r="B49" s="66" t="s">
        <v>226</v>
      </c>
      <c r="C49" s="447"/>
      <c r="D49" s="447"/>
      <c r="E49" s="447"/>
      <c r="F49" s="447"/>
      <c r="G49" s="453"/>
    </row>
    <row r="50" spans="1:7" ht="12.75" customHeight="1" x14ac:dyDescent="0.25">
      <c r="A50" s="73" t="s">
        <v>229</v>
      </c>
      <c r="B50" s="66" t="s">
        <v>228</v>
      </c>
      <c r="C50" s="447">
        <v>18000</v>
      </c>
      <c r="D50" s="447">
        <v>19000</v>
      </c>
      <c r="E50" s="447"/>
      <c r="F50" s="447"/>
      <c r="G50" s="453">
        <f t="shared" si="0"/>
        <v>1.0555555555555556</v>
      </c>
    </row>
    <row r="51" spans="1:7" ht="12.75" customHeight="1" x14ac:dyDescent="0.25">
      <c r="A51" s="73" t="s">
        <v>231</v>
      </c>
      <c r="B51" s="66" t="s">
        <v>230</v>
      </c>
      <c r="C51" s="447"/>
      <c r="D51" s="447"/>
      <c r="E51" s="447"/>
      <c r="F51" s="447"/>
      <c r="G51" s="453"/>
    </row>
    <row r="52" spans="1:7" ht="12.75" customHeight="1" x14ac:dyDescent="0.25">
      <c r="A52" s="84" t="s">
        <v>232</v>
      </c>
      <c r="B52" s="67" t="s">
        <v>337</v>
      </c>
      <c r="C52" s="449">
        <v>154000</v>
      </c>
      <c r="D52" s="449">
        <f>+D51+D50+D49+D48+D47</f>
        <v>160000</v>
      </c>
      <c r="E52" s="449"/>
      <c r="F52" s="447"/>
      <c r="G52" s="453">
        <f t="shared" si="0"/>
        <v>1.0389610389610389</v>
      </c>
    </row>
    <row r="53" spans="1:7" ht="12.75" customHeight="1" x14ac:dyDescent="0.25">
      <c r="A53" s="84" t="s">
        <v>234</v>
      </c>
      <c r="B53" s="67" t="s">
        <v>233</v>
      </c>
      <c r="C53" s="449">
        <v>5500</v>
      </c>
      <c r="D53" s="449">
        <v>6500</v>
      </c>
      <c r="E53" s="447"/>
      <c r="F53" s="447"/>
      <c r="G53" s="453">
        <f t="shared" si="0"/>
        <v>1.1818181818181819</v>
      </c>
    </row>
    <row r="54" spans="1:7" ht="12.75" customHeight="1" x14ac:dyDescent="0.25">
      <c r="A54" s="84" t="s">
        <v>235</v>
      </c>
      <c r="B54" s="67" t="s">
        <v>338</v>
      </c>
      <c r="C54" s="449">
        <v>288500</v>
      </c>
      <c r="D54" s="449">
        <f>+D53+D52+D40+D41+D42+D43</f>
        <v>292500</v>
      </c>
      <c r="E54" s="449"/>
      <c r="F54" s="447"/>
      <c r="G54" s="453">
        <f t="shared" si="0"/>
        <v>1.0138648180242635</v>
      </c>
    </row>
    <row r="55" spans="1:7" ht="12.75" customHeight="1" x14ac:dyDescent="0.25">
      <c r="A55" s="73" t="s">
        <v>237</v>
      </c>
      <c r="B55" s="66" t="s">
        <v>236</v>
      </c>
      <c r="C55" s="447"/>
      <c r="D55" s="447"/>
      <c r="E55" s="447"/>
      <c r="F55" s="447"/>
      <c r="G55" s="453"/>
    </row>
    <row r="56" spans="1:7" ht="12.75" customHeight="1" x14ac:dyDescent="0.25">
      <c r="A56" s="73" t="s">
        <v>239</v>
      </c>
      <c r="B56" s="66" t="s">
        <v>238</v>
      </c>
      <c r="C56" s="447">
        <v>18715</v>
      </c>
      <c r="D56" s="447">
        <f>18465</f>
        <v>18465</v>
      </c>
      <c r="E56" s="447"/>
      <c r="F56" s="447"/>
      <c r="G56" s="453">
        <f t="shared" si="0"/>
        <v>0.98664173123163235</v>
      </c>
    </row>
    <row r="57" spans="1:7" ht="12.75" customHeight="1" x14ac:dyDescent="0.25">
      <c r="A57" s="73" t="s">
        <v>241</v>
      </c>
      <c r="B57" s="66" t="s">
        <v>240</v>
      </c>
      <c r="C57" s="447">
        <v>1500</v>
      </c>
      <c r="D57" s="447">
        <v>500</v>
      </c>
      <c r="E57" s="447"/>
      <c r="F57" s="447"/>
      <c r="G57" s="453"/>
    </row>
    <row r="58" spans="1:7" ht="12.75" customHeight="1" x14ac:dyDescent="0.25">
      <c r="A58" s="73" t="s">
        <v>243</v>
      </c>
      <c r="B58" s="66" t="s">
        <v>242</v>
      </c>
      <c r="C58" s="447">
        <v>16755</v>
      </c>
      <c r="D58" s="447">
        <f>16745+1355+600+420+1950</f>
        <v>21070</v>
      </c>
      <c r="E58" s="447"/>
      <c r="F58" s="447"/>
      <c r="G58" s="453">
        <f t="shared" si="0"/>
        <v>1.2575350641599523</v>
      </c>
    </row>
    <row r="59" spans="1:7" ht="12.75" customHeight="1" x14ac:dyDescent="0.25">
      <c r="A59" s="73" t="s">
        <v>245</v>
      </c>
      <c r="B59" s="66" t="s">
        <v>244</v>
      </c>
      <c r="C59" s="447"/>
      <c r="D59" s="447"/>
      <c r="E59" s="447"/>
      <c r="F59" s="447"/>
      <c r="G59" s="453"/>
    </row>
    <row r="60" spans="1:7" ht="12.75" customHeight="1" x14ac:dyDescent="0.25">
      <c r="A60" s="73" t="s">
        <v>247</v>
      </c>
      <c r="B60" s="66" t="s">
        <v>246</v>
      </c>
      <c r="C60" s="447">
        <v>9617</v>
      </c>
      <c r="D60" s="447">
        <v>9643</v>
      </c>
      <c r="E60" s="447"/>
      <c r="F60" s="447"/>
      <c r="G60" s="453">
        <f t="shared" si="0"/>
        <v>1.002703545804305</v>
      </c>
    </row>
    <row r="61" spans="1:7" ht="12.75" customHeight="1" x14ac:dyDescent="0.25">
      <c r="A61" s="73" t="s">
        <v>249</v>
      </c>
      <c r="B61" s="66" t="s">
        <v>248</v>
      </c>
      <c r="C61" s="447">
        <v>164188</v>
      </c>
      <c r="D61" s="447">
        <f>9917-4403+582</f>
        <v>6096</v>
      </c>
      <c r="E61" s="447"/>
      <c r="F61" s="447"/>
      <c r="G61" s="453">
        <f t="shared" si="0"/>
        <v>3.7128170146417519E-2</v>
      </c>
    </row>
    <row r="62" spans="1:7" ht="12.75" customHeight="1" x14ac:dyDescent="0.25">
      <c r="A62" s="73" t="s">
        <v>251</v>
      </c>
      <c r="B62" s="66" t="s">
        <v>250</v>
      </c>
      <c r="C62" s="447">
        <v>4350</v>
      </c>
      <c r="D62" s="447">
        <v>1763</v>
      </c>
      <c r="E62" s="447"/>
      <c r="F62" s="447"/>
      <c r="G62" s="453">
        <f t="shared" si="0"/>
        <v>0.4052873563218391</v>
      </c>
    </row>
    <row r="63" spans="1:7" ht="12.75" customHeight="1" x14ac:dyDescent="0.25">
      <c r="A63" s="73" t="s">
        <v>253</v>
      </c>
      <c r="B63" s="66" t="s">
        <v>252</v>
      </c>
      <c r="C63" s="447"/>
      <c r="D63" s="447"/>
      <c r="E63" s="447"/>
      <c r="F63" s="447"/>
      <c r="G63" s="453"/>
    </row>
    <row r="64" spans="1:7" ht="12.75" customHeight="1" x14ac:dyDescent="0.25">
      <c r="A64" s="73" t="s">
        <v>675</v>
      </c>
      <c r="B64" s="66" t="s">
        <v>254</v>
      </c>
      <c r="C64" s="447"/>
      <c r="D64" s="447">
        <v>11846</v>
      </c>
      <c r="E64" s="447"/>
      <c r="F64" s="447"/>
      <c r="G64" s="453"/>
    </row>
    <row r="65" spans="1:7" ht="12.75" customHeight="1" x14ac:dyDescent="0.25">
      <c r="A65" s="84" t="s">
        <v>255</v>
      </c>
      <c r="B65" s="67" t="s">
        <v>280</v>
      </c>
      <c r="C65" s="449">
        <v>215125</v>
      </c>
      <c r="D65" s="449">
        <f>SUM(D55:D64)</f>
        <v>69383</v>
      </c>
      <c r="E65" s="449"/>
      <c r="F65" s="447"/>
      <c r="G65" s="453">
        <f t="shared" si="0"/>
        <v>0.32252411388727487</v>
      </c>
    </row>
    <row r="66" spans="1:7" ht="12.75" customHeight="1" x14ac:dyDescent="0.25">
      <c r="A66" s="84" t="s">
        <v>256</v>
      </c>
      <c r="B66" s="67" t="s">
        <v>279</v>
      </c>
      <c r="C66" s="449">
        <v>0</v>
      </c>
      <c r="D66" s="449">
        <v>19500</v>
      </c>
      <c r="E66" s="447"/>
      <c r="F66" s="447"/>
      <c r="G66" s="453"/>
    </row>
    <row r="67" spans="1:7" ht="12.75" customHeight="1" x14ac:dyDescent="0.25">
      <c r="A67" s="73" t="s">
        <v>679</v>
      </c>
      <c r="B67" s="66" t="s">
        <v>546</v>
      </c>
      <c r="C67" s="447">
        <v>700</v>
      </c>
      <c r="D67" s="447"/>
      <c r="E67" s="447"/>
      <c r="F67" s="447"/>
      <c r="G67" s="453">
        <f t="shared" si="0"/>
        <v>0</v>
      </c>
    </row>
    <row r="68" spans="1:7" ht="12.75" customHeight="1" x14ac:dyDescent="0.25">
      <c r="A68" s="73" t="s">
        <v>678</v>
      </c>
      <c r="B68" s="66" t="s">
        <v>257</v>
      </c>
      <c r="C68" s="447">
        <v>43</v>
      </c>
      <c r="D68" s="447">
        <v>43</v>
      </c>
      <c r="E68" s="447"/>
      <c r="F68" s="447"/>
      <c r="G68" s="453"/>
    </row>
    <row r="69" spans="1:7" ht="12.75" customHeight="1" x14ac:dyDescent="0.25">
      <c r="A69" s="84" t="s">
        <v>259</v>
      </c>
      <c r="B69" s="67" t="s">
        <v>278</v>
      </c>
      <c r="C69" s="449">
        <v>743</v>
      </c>
      <c r="D69" s="449">
        <f>+D68+D67</f>
        <v>43</v>
      </c>
      <c r="E69" s="449"/>
      <c r="F69" s="449">
        <f t="shared" ref="F69" si="2">+F68+F67</f>
        <v>0</v>
      </c>
      <c r="G69" s="453">
        <f t="shared" si="0"/>
        <v>5.7873485868102287E-2</v>
      </c>
    </row>
    <row r="70" spans="1:7" ht="12.75" customHeight="1" x14ac:dyDescent="0.25">
      <c r="A70" s="73" t="s">
        <v>680</v>
      </c>
      <c r="B70" s="66" t="s">
        <v>260</v>
      </c>
      <c r="C70" s="447"/>
      <c r="D70" s="447"/>
      <c r="E70" s="447"/>
      <c r="F70" s="447"/>
      <c r="G70" s="453"/>
    </row>
    <row r="71" spans="1:7" ht="12.75" customHeight="1" x14ac:dyDescent="0.25">
      <c r="A71" s="84" t="s">
        <v>262</v>
      </c>
      <c r="B71" s="67" t="s">
        <v>284</v>
      </c>
      <c r="C71" s="449">
        <v>0</v>
      </c>
      <c r="D71" s="449">
        <f>+D70</f>
        <v>0</v>
      </c>
      <c r="E71" s="449"/>
      <c r="F71" s="447"/>
      <c r="G71" s="453"/>
    </row>
    <row r="72" spans="1:7" ht="12.75" customHeight="1" x14ac:dyDescent="0.25">
      <c r="A72" s="84" t="s">
        <v>263</v>
      </c>
      <c r="B72" s="67" t="s">
        <v>276</v>
      </c>
      <c r="C72" s="449">
        <v>1559955</v>
      </c>
      <c r="D72" s="449">
        <f>+D71+D69+D66+D65+D54+D37+D23</f>
        <v>1019644</v>
      </c>
      <c r="E72" s="449"/>
      <c r="F72" s="447"/>
      <c r="G72" s="453">
        <f t="shared" ref="G72:G79" si="3">+D72/C72</f>
        <v>0.65363680362574561</v>
      </c>
    </row>
    <row r="73" spans="1:7" ht="12.75" customHeight="1" x14ac:dyDescent="0.25">
      <c r="A73" s="70" t="s">
        <v>615</v>
      </c>
      <c r="B73" s="969" t="s">
        <v>614</v>
      </c>
      <c r="C73" s="447"/>
      <c r="D73" s="447"/>
      <c r="E73" s="447"/>
      <c r="F73" s="447"/>
      <c r="G73" s="453"/>
    </row>
    <row r="74" spans="1:7" s="91" customFormat="1" ht="12.75" customHeight="1" x14ac:dyDescent="0.25">
      <c r="A74" s="70" t="s">
        <v>770</v>
      </c>
      <c r="B74" s="969" t="s">
        <v>769</v>
      </c>
      <c r="C74" s="449">
        <v>380000</v>
      </c>
      <c r="D74" s="449">
        <v>117500</v>
      </c>
      <c r="E74" s="449"/>
      <c r="F74" s="449"/>
      <c r="G74" s="449"/>
    </row>
    <row r="75" spans="1:7" x14ac:dyDescent="0.25">
      <c r="A75" s="82" t="s">
        <v>273</v>
      </c>
      <c r="B75" s="66" t="s">
        <v>272</v>
      </c>
      <c r="C75" s="451">
        <v>1112070</v>
      </c>
      <c r="D75" s="451">
        <f>+D76+D77</f>
        <v>1496376</v>
      </c>
      <c r="E75" s="447"/>
      <c r="F75" s="447"/>
      <c r="G75" s="453">
        <f t="shared" si="3"/>
        <v>1.345577166904961</v>
      </c>
    </row>
    <row r="76" spans="1:7" s="108" customFormat="1" x14ac:dyDescent="0.25">
      <c r="A76" s="157"/>
      <c r="B76" s="132" t="s">
        <v>399</v>
      </c>
      <c r="C76" s="450">
        <v>489162</v>
      </c>
      <c r="D76" s="450">
        <f>72715+61915+12641+6775+3817+70778+2340+20000+4394+10001+1075+50+500+39757+14532+4819+21432+1299</f>
        <v>348840</v>
      </c>
      <c r="E76" s="450"/>
      <c r="F76" s="450"/>
      <c r="G76" s="453">
        <f t="shared" si="3"/>
        <v>0.71313797882909957</v>
      </c>
    </row>
    <row r="77" spans="1:7" s="108" customFormat="1" x14ac:dyDescent="0.25">
      <c r="A77" s="157"/>
      <c r="B77" s="132" t="s">
        <v>400</v>
      </c>
      <c r="C77" s="450">
        <v>622908</v>
      </c>
      <c r="D77" s="450">
        <f>269283+221822+57451+6429+51117+23186+63383+46784+380000+408+1944+16905+8824</f>
        <v>1147536</v>
      </c>
      <c r="E77" s="450"/>
      <c r="F77" s="450"/>
      <c r="G77" s="453">
        <f t="shared" si="3"/>
        <v>1.8422238918106686</v>
      </c>
    </row>
    <row r="78" spans="1:7" x14ac:dyDescent="0.25">
      <c r="A78" s="83" t="s">
        <v>274</v>
      </c>
      <c r="B78" s="83" t="s">
        <v>339</v>
      </c>
      <c r="C78" s="449">
        <v>1112070</v>
      </c>
      <c r="D78" s="449">
        <f>+D75</f>
        <v>1496376</v>
      </c>
      <c r="E78" s="449"/>
      <c r="F78" s="447"/>
      <c r="G78" s="453">
        <f t="shared" si="3"/>
        <v>1.345577166904961</v>
      </c>
    </row>
    <row r="79" spans="1:7" x14ac:dyDescent="0.25">
      <c r="A79" s="83" t="s">
        <v>275</v>
      </c>
      <c r="B79" s="70" t="s">
        <v>340</v>
      </c>
      <c r="C79" s="449">
        <v>1492070</v>
      </c>
      <c r="D79" s="449">
        <f>+D78+D74</f>
        <v>1613876</v>
      </c>
      <c r="E79" s="449"/>
      <c r="F79" s="447"/>
      <c r="G79" s="453">
        <f t="shared" si="3"/>
        <v>1.0816355801001294</v>
      </c>
    </row>
  </sheetData>
  <mergeCells count="7">
    <mergeCell ref="A1:F1"/>
    <mergeCell ref="C3:C4"/>
    <mergeCell ref="G3:G4"/>
    <mergeCell ref="A3:A4"/>
    <mergeCell ref="B3:B4"/>
    <mergeCell ref="D3:F3"/>
    <mergeCell ref="D2:F2"/>
  </mergeCells>
  <pageMargins left="0.70866141732283472" right="0.70866141732283472" top="0.74803149606299213" bottom="0.74803149606299213" header="0.31496062992125984" footer="0.31496062992125984"/>
  <pageSetup paperSize="9" scale="74" orientation="portrait" cellComments="asDisplayed" errors="blank" r:id="rId1"/>
  <headerFooter>
    <oddHeader>&amp;C&amp;"Times New Roman,Félkövér"&amp;12Martonvásár Város Önkormányzatának bevételei 2019.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Normal="100" workbookViewId="0">
      <selection activeCell="B12" sqref="B12"/>
    </sheetView>
  </sheetViews>
  <sheetFormatPr defaultColWidth="9.109375" defaultRowHeight="13.8" x14ac:dyDescent="0.25"/>
  <cols>
    <col min="1" max="1" width="43.44140625" style="543" customWidth="1"/>
    <col min="2" max="2" width="15.44140625" style="543" customWidth="1"/>
    <col min="3" max="3" width="13" style="543" customWidth="1"/>
    <col min="4" max="4" width="14.44140625" style="543" customWidth="1"/>
    <col min="5" max="5" width="10.5546875" style="543" customWidth="1"/>
    <col min="6" max="16384" width="9.109375" style="543"/>
  </cols>
  <sheetData>
    <row r="1" spans="1:5" ht="14.4" thickBot="1" x14ac:dyDescent="0.3">
      <c r="D1" s="1275" t="s">
        <v>392</v>
      </c>
      <c r="E1" s="1275"/>
    </row>
    <row r="2" spans="1:5" x14ac:dyDescent="0.25">
      <c r="A2" s="1276" t="s">
        <v>565</v>
      </c>
      <c r="B2" s="1277"/>
      <c r="C2" s="1278"/>
      <c r="D2" s="1278"/>
      <c r="E2" s="1279"/>
    </row>
    <row r="3" spans="1:5" ht="14.4" thickBot="1" x14ac:dyDescent="0.3">
      <c r="A3" s="832"/>
      <c r="B3" s="833"/>
      <c r="C3" s="834"/>
      <c r="D3" s="834"/>
      <c r="E3" s="835"/>
    </row>
    <row r="4" spans="1:5" s="589" customFormat="1" ht="27.75" customHeight="1" x14ac:dyDescent="0.25">
      <c r="A4" s="836" t="s">
        <v>283</v>
      </c>
      <c r="B4" s="841" t="s">
        <v>282</v>
      </c>
      <c r="C4" s="830" t="s">
        <v>305</v>
      </c>
      <c r="D4" s="830" t="s">
        <v>342</v>
      </c>
      <c r="E4" s="842" t="s">
        <v>547</v>
      </c>
    </row>
    <row r="5" spans="1:5" x14ac:dyDescent="0.25">
      <c r="A5" s="544" t="s">
        <v>689</v>
      </c>
      <c r="B5" s="545">
        <v>1080</v>
      </c>
      <c r="C5" s="750"/>
      <c r="D5" s="750"/>
      <c r="E5" s="751"/>
    </row>
    <row r="6" spans="1:5" x14ac:dyDescent="0.25">
      <c r="A6" s="544" t="s">
        <v>690</v>
      </c>
      <c r="B6" s="545">
        <v>2500</v>
      </c>
      <c r="C6" s="750"/>
      <c r="D6" s="750"/>
      <c r="E6" s="751"/>
    </row>
    <row r="7" spans="1:5" x14ac:dyDescent="0.25">
      <c r="A7" s="544" t="s">
        <v>691</v>
      </c>
      <c r="B7" s="1051">
        <v>7000</v>
      </c>
      <c r="C7" s="750"/>
      <c r="D7" s="750"/>
      <c r="E7" s="751"/>
    </row>
    <row r="8" spans="1:5" x14ac:dyDescent="0.25">
      <c r="A8" s="544" t="s">
        <v>692</v>
      </c>
      <c r="B8" s="545">
        <v>15720</v>
      </c>
      <c r="C8" s="753"/>
      <c r="D8" s="753"/>
      <c r="E8" s="751"/>
    </row>
    <row r="9" spans="1:5" x14ac:dyDescent="0.25">
      <c r="A9" s="758" t="s">
        <v>693</v>
      </c>
      <c r="B9" s="759">
        <v>250</v>
      </c>
      <c r="C9" s="753"/>
      <c r="D9" s="753"/>
      <c r="E9" s="751"/>
    </row>
    <row r="10" spans="1:5" x14ac:dyDescent="0.25">
      <c r="A10" s="840" t="s">
        <v>707</v>
      </c>
      <c r="B10" s="750">
        <v>600</v>
      </c>
      <c r="C10" s="753"/>
      <c r="D10" s="753"/>
      <c r="E10" s="751"/>
    </row>
    <row r="11" spans="1:5" x14ac:dyDescent="0.25">
      <c r="A11" s="840" t="s">
        <v>820</v>
      </c>
      <c r="B11" s="1228">
        <v>13236</v>
      </c>
      <c r="C11" s="753"/>
      <c r="D11" s="753"/>
      <c r="E11" s="754"/>
    </row>
    <row r="12" spans="1:5" x14ac:dyDescent="0.25">
      <c r="A12" s="544" t="s">
        <v>818</v>
      </c>
      <c r="B12" s="1256">
        <v>0</v>
      </c>
      <c r="C12" s="753"/>
      <c r="D12" s="753"/>
      <c r="E12" s="754"/>
    </row>
    <row r="13" spans="1:5" x14ac:dyDescent="0.25">
      <c r="A13" s="544" t="s">
        <v>819</v>
      </c>
      <c r="B13" s="752">
        <v>0</v>
      </c>
      <c r="C13" s="753"/>
      <c r="D13" s="753"/>
      <c r="E13" s="754"/>
    </row>
    <row r="14" spans="1:5" x14ac:dyDescent="0.25">
      <c r="A14" s="758" t="s">
        <v>869</v>
      </c>
      <c r="B14" s="752">
        <v>11846</v>
      </c>
      <c r="C14" s="752"/>
      <c r="D14" s="752"/>
      <c r="E14" s="754"/>
    </row>
    <row r="15" spans="1:5" ht="14.4" thickBot="1" x14ac:dyDescent="0.3">
      <c r="A15" s="755" t="s">
        <v>180</v>
      </c>
      <c r="B15" s="756">
        <f>SUM(B5:B14)</f>
        <v>52232</v>
      </c>
      <c r="C15" s="756">
        <f>SUM(C5:C13)</f>
        <v>0</v>
      </c>
      <c r="D15" s="756">
        <f>SUM(D5:D13)</f>
        <v>0</v>
      </c>
      <c r="E15" s="757"/>
    </row>
    <row r="16" spans="1:5" x14ac:dyDescent="0.25">
      <c r="A16" s="550"/>
      <c r="B16" s="550"/>
      <c r="C16" s="551"/>
      <c r="D16" s="551"/>
      <c r="E16" s="552"/>
    </row>
    <row r="17" spans="1:5" ht="14.4" thickBot="1" x14ac:dyDescent="0.3">
      <c r="A17" s="553"/>
      <c r="B17" s="553"/>
      <c r="C17" s="553"/>
      <c r="D17" s="554"/>
      <c r="E17" s="553"/>
    </row>
    <row r="18" spans="1:5" x14ac:dyDescent="0.25">
      <c r="A18" s="1276" t="s">
        <v>566</v>
      </c>
      <c r="B18" s="1277"/>
      <c r="C18" s="1278"/>
      <c r="D18" s="1278"/>
      <c r="E18" s="1280"/>
    </row>
    <row r="19" spans="1:5" ht="14.4" thickBot="1" x14ac:dyDescent="0.3">
      <c r="A19" s="832"/>
      <c r="B19" s="833"/>
      <c r="C19" s="834"/>
      <c r="D19" s="834"/>
      <c r="E19" s="835"/>
    </row>
    <row r="20" spans="1:5" ht="26.4" x14ac:dyDescent="0.25">
      <c r="A20" s="828" t="s">
        <v>283</v>
      </c>
      <c r="B20" s="829" t="s">
        <v>282</v>
      </c>
      <c r="C20" s="830" t="s">
        <v>305</v>
      </c>
      <c r="D20" s="830" t="s">
        <v>342</v>
      </c>
      <c r="E20" s="831" t="s">
        <v>547</v>
      </c>
    </row>
    <row r="21" spans="1:5" s="589" customFormat="1" ht="15.75" customHeight="1" x14ac:dyDescent="0.25">
      <c r="A21" s="544" t="s">
        <v>874</v>
      </c>
      <c r="B21" s="545">
        <v>50000</v>
      </c>
      <c r="C21" s="546"/>
      <c r="D21" s="546"/>
      <c r="E21" s="547"/>
    </row>
    <row r="22" spans="1:5" x14ac:dyDescent="0.25">
      <c r="A22" s="544" t="s">
        <v>832</v>
      </c>
      <c r="B22" s="545">
        <v>31949</v>
      </c>
      <c r="C22" s="546"/>
      <c r="D22" s="546"/>
      <c r="E22" s="547"/>
    </row>
    <row r="23" spans="1:5" x14ac:dyDescent="0.25">
      <c r="A23" s="544" t="s">
        <v>833</v>
      </c>
      <c r="B23" s="545">
        <v>66699</v>
      </c>
      <c r="C23" s="546"/>
      <c r="D23" s="546"/>
      <c r="E23" s="547"/>
    </row>
    <row r="24" spans="1:5" ht="14.4" thickBot="1" x14ac:dyDescent="0.3">
      <c r="A24" s="548" t="s">
        <v>180</v>
      </c>
      <c r="B24" s="549">
        <f>SUM(B21:B23)</f>
        <v>148648</v>
      </c>
      <c r="C24" s="549">
        <f>SUM(C21:C23)</f>
        <v>0</v>
      </c>
      <c r="D24" s="549">
        <f>SUM(D21:D23)</f>
        <v>0</v>
      </c>
      <c r="E24" s="555"/>
    </row>
    <row r="25" spans="1:5" x14ac:dyDescent="0.25">
      <c r="A25" s="556"/>
      <c r="B25" s="556"/>
      <c r="C25" s="557"/>
      <c r="D25" s="557"/>
      <c r="E25" s="552"/>
    </row>
    <row r="26" spans="1:5" ht="14.4" thickBot="1" x14ac:dyDescent="0.3">
      <c r="A26" s="553"/>
      <c r="B26" s="553"/>
      <c r="C26" s="553"/>
      <c r="D26" s="554"/>
      <c r="E26" s="553"/>
    </row>
    <row r="27" spans="1:5" x14ac:dyDescent="0.25">
      <c r="A27" s="1281" t="s">
        <v>567</v>
      </c>
      <c r="B27" s="1282"/>
      <c r="C27" s="1282"/>
      <c r="D27" s="1282"/>
      <c r="E27" s="1283"/>
    </row>
    <row r="28" spans="1:5" ht="14.4" thickBot="1" x14ac:dyDescent="0.3">
      <c r="A28" s="837"/>
      <c r="B28" s="838"/>
      <c r="C28" s="838"/>
      <c r="D28" s="838"/>
      <c r="E28" s="839"/>
    </row>
    <row r="29" spans="1:5" ht="26.4" x14ac:dyDescent="0.25">
      <c r="A29" s="828" t="s">
        <v>283</v>
      </c>
      <c r="B29" s="829" t="s">
        <v>282</v>
      </c>
      <c r="C29" s="830" t="s">
        <v>305</v>
      </c>
      <c r="D29" s="830" t="s">
        <v>342</v>
      </c>
      <c r="E29" s="831" t="s">
        <v>547</v>
      </c>
    </row>
    <row r="30" spans="1:5" x14ac:dyDescent="0.25">
      <c r="A30" s="544" t="s">
        <v>548</v>
      </c>
      <c r="B30" s="559">
        <v>43</v>
      </c>
      <c r="C30" s="560"/>
      <c r="D30" s="560"/>
      <c r="E30" s="561"/>
    </row>
    <row r="31" spans="1:5" s="589" customFormat="1" ht="20.25" customHeight="1" x14ac:dyDescent="0.25">
      <c r="A31" s="558" t="s">
        <v>831</v>
      </c>
      <c r="B31" s="1227">
        <v>700</v>
      </c>
      <c r="C31" s="560"/>
      <c r="D31" s="560"/>
      <c r="E31" s="561"/>
    </row>
    <row r="32" spans="1:5" ht="14.4" thickBot="1" x14ac:dyDescent="0.3">
      <c r="A32" s="548" t="s">
        <v>180</v>
      </c>
      <c r="B32" s="562">
        <f>SUM(B30:B31)</f>
        <v>743</v>
      </c>
      <c r="C32" s="562">
        <f>SUM(C30:C31)</f>
        <v>0</v>
      </c>
      <c r="D32" s="562">
        <f>SUM(D30:D31)</f>
        <v>0</v>
      </c>
      <c r="E32" s="563"/>
    </row>
    <row r="33" spans="1:5" ht="14.4" thickBot="1" x14ac:dyDescent="0.3">
      <c r="A33" s="553"/>
      <c r="B33" s="553"/>
      <c r="C33" s="553"/>
      <c r="D33" s="553"/>
      <c r="E33" s="553"/>
    </row>
    <row r="34" spans="1:5" x14ac:dyDescent="0.25">
      <c r="A34" s="1281" t="s">
        <v>568</v>
      </c>
      <c r="B34" s="1282"/>
      <c r="C34" s="1282"/>
      <c r="D34" s="1282"/>
      <c r="E34" s="1283"/>
    </row>
    <row r="35" spans="1:5" ht="14.4" thickBot="1" x14ac:dyDescent="0.3">
      <c r="A35" s="837"/>
      <c r="B35" s="838"/>
      <c r="C35" s="838"/>
      <c r="D35" s="838"/>
      <c r="E35" s="839"/>
    </row>
    <row r="36" spans="1:5" ht="26.4" x14ac:dyDescent="0.25">
      <c r="A36" s="826" t="s">
        <v>283</v>
      </c>
      <c r="B36" s="590" t="s">
        <v>282</v>
      </c>
      <c r="C36" s="591" t="s">
        <v>305</v>
      </c>
      <c r="D36" s="591" t="s">
        <v>342</v>
      </c>
      <c r="E36" s="827" t="s">
        <v>547</v>
      </c>
    </row>
    <row r="37" spans="1:5" x14ac:dyDescent="0.25">
      <c r="A37" s="558" t="s">
        <v>831</v>
      </c>
      <c r="B37" s="559"/>
      <c r="C37" s="560"/>
      <c r="D37" s="560"/>
      <c r="E37" s="561"/>
    </row>
    <row r="38" spans="1:5" s="589" customFormat="1" ht="16.5" customHeight="1" x14ac:dyDescent="0.25">
      <c r="A38" s="544"/>
      <c r="B38" s="559"/>
      <c r="C38" s="560"/>
      <c r="D38" s="560"/>
      <c r="E38" s="561"/>
    </row>
    <row r="39" spans="1:5" x14ac:dyDescent="0.25">
      <c r="A39" s="544"/>
      <c r="B39" s="559"/>
      <c r="C39" s="560"/>
      <c r="D39" s="560"/>
      <c r="E39" s="561"/>
    </row>
    <row r="40" spans="1:5" x14ac:dyDescent="0.25">
      <c r="A40" s="544"/>
      <c r="B40" s="559"/>
      <c r="C40" s="560"/>
      <c r="D40" s="560"/>
      <c r="E40" s="561"/>
    </row>
    <row r="41" spans="1:5" ht="14.4" thickBot="1" x14ac:dyDescent="0.3">
      <c r="A41" s="548" t="s">
        <v>180</v>
      </c>
      <c r="B41" s="562">
        <f>SUM(B37:B40)</f>
        <v>0</v>
      </c>
      <c r="C41" s="562">
        <f t="shared" ref="C41:D41" si="0">SUM(C37:C40)</f>
        <v>0</v>
      </c>
      <c r="D41" s="562">
        <f t="shared" si="0"/>
        <v>0</v>
      </c>
      <c r="E41" s="563"/>
    </row>
    <row r="42" spans="1:5" x14ac:dyDescent="0.25">
      <c r="A42" s="553"/>
      <c r="B42" s="553"/>
      <c r="C42" s="553"/>
      <c r="D42" s="553"/>
      <c r="E42" s="553"/>
    </row>
    <row r="43" spans="1:5" x14ac:dyDescent="0.25">
      <c r="A43" s="553"/>
      <c r="B43" s="553"/>
      <c r="C43" s="553"/>
      <c r="D43" s="553"/>
      <c r="E43" s="553"/>
    </row>
  </sheetData>
  <mergeCells count="5">
    <mergeCell ref="D1:E1"/>
    <mergeCell ref="A2:E2"/>
    <mergeCell ref="A18:E18"/>
    <mergeCell ref="A27:E27"/>
    <mergeCell ref="A34:E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Normal="100" workbookViewId="0">
      <selection activeCell="B11" sqref="B11"/>
    </sheetView>
  </sheetViews>
  <sheetFormatPr defaultColWidth="9.109375" defaultRowHeight="13.2" x14ac:dyDescent="0.25"/>
  <cols>
    <col min="1" max="1" width="39.88671875" style="564" customWidth="1"/>
    <col min="2" max="2" width="13.109375" style="564" customWidth="1"/>
    <col min="3" max="3" width="14.6640625" style="564" customWidth="1"/>
    <col min="4" max="4" width="13.109375" style="564" customWidth="1"/>
    <col min="5" max="16384" width="9.109375" style="564"/>
  </cols>
  <sheetData>
    <row r="1" spans="1:5" ht="13.5" customHeight="1" thickBot="1" x14ac:dyDescent="0.35">
      <c r="A1" s="640"/>
      <c r="B1" s="640"/>
      <c r="C1" s="1284" t="s">
        <v>392</v>
      </c>
      <c r="D1" s="1284"/>
      <c r="E1" s="1284"/>
    </row>
    <row r="2" spans="1:5" s="593" customFormat="1" ht="26.4" x14ac:dyDescent="0.25">
      <c r="A2" s="594" t="s">
        <v>283</v>
      </c>
      <c r="B2" s="590" t="s">
        <v>282</v>
      </c>
      <c r="C2" s="591" t="s">
        <v>305</v>
      </c>
      <c r="D2" s="591" t="s">
        <v>342</v>
      </c>
      <c r="E2" s="592" t="s">
        <v>547</v>
      </c>
    </row>
    <row r="3" spans="1:5" x14ac:dyDescent="0.25">
      <c r="A3" s="565" t="s">
        <v>569</v>
      </c>
      <c r="B3" s="566">
        <v>1300</v>
      </c>
      <c r="C3" s="567"/>
      <c r="D3" s="567"/>
      <c r="E3" s="568"/>
    </row>
    <row r="4" spans="1:5" x14ac:dyDescent="0.25">
      <c r="A4" s="565" t="s">
        <v>629</v>
      </c>
      <c r="B4" s="566">
        <v>200</v>
      </c>
      <c r="C4" s="567"/>
      <c r="D4" s="567"/>
      <c r="E4" s="568"/>
    </row>
    <row r="5" spans="1:5" x14ac:dyDescent="0.25">
      <c r="A5" s="565" t="s">
        <v>787</v>
      </c>
      <c r="B5" s="686">
        <v>17198</v>
      </c>
      <c r="C5" s="567"/>
      <c r="D5" s="567"/>
      <c r="E5" s="568"/>
    </row>
    <row r="6" spans="1:5" x14ac:dyDescent="0.25">
      <c r="A6" s="565" t="s">
        <v>570</v>
      </c>
      <c r="B6" s="566">
        <f>16305+440</f>
        <v>16745</v>
      </c>
      <c r="C6" s="567"/>
      <c r="D6" s="567"/>
      <c r="E6" s="568"/>
    </row>
    <row r="7" spans="1:5" x14ac:dyDescent="0.25">
      <c r="A7" s="565" t="s">
        <v>622</v>
      </c>
      <c r="B7" s="566">
        <f>4403+54+5325+135</f>
        <v>9917</v>
      </c>
      <c r="C7" s="567"/>
      <c r="D7" s="567"/>
      <c r="E7" s="568"/>
    </row>
    <row r="8" spans="1:5" ht="15" customHeight="1" x14ac:dyDescent="0.25">
      <c r="A8" s="565" t="s">
        <v>549</v>
      </c>
      <c r="B8" s="566">
        <v>500</v>
      </c>
      <c r="C8" s="567"/>
      <c r="D8" s="567"/>
      <c r="E8" s="568"/>
    </row>
    <row r="9" spans="1:5" x14ac:dyDescent="0.25">
      <c r="A9" s="565" t="s">
        <v>550</v>
      </c>
      <c r="B9" s="686">
        <v>1763</v>
      </c>
      <c r="C9" s="567"/>
      <c r="D9" s="567"/>
      <c r="E9" s="568"/>
    </row>
    <row r="10" spans="1:5" x14ac:dyDescent="0.25">
      <c r="A10" s="565" t="s">
        <v>618</v>
      </c>
      <c r="B10" s="566">
        <f>960+395+1950+420+600</f>
        <v>4325</v>
      </c>
      <c r="C10" s="567"/>
      <c r="D10" s="567"/>
      <c r="E10" s="568"/>
    </row>
    <row r="11" spans="1:5" x14ac:dyDescent="0.25">
      <c r="A11" s="565" t="s">
        <v>574</v>
      </c>
      <c r="B11" s="686">
        <v>9706</v>
      </c>
      <c r="C11" s="567"/>
      <c r="D11" s="567"/>
      <c r="E11" s="568"/>
    </row>
    <row r="12" spans="1:5" x14ac:dyDescent="0.25">
      <c r="A12" s="565" t="s">
        <v>632</v>
      </c>
      <c r="B12" s="566"/>
      <c r="C12" s="567"/>
      <c r="D12" s="567"/>
      <c r="E12" s="568"/>
    </row>
    <row r="13" spans="1:5" x14ac:dyDescent="0.25">
      <c r="A13" s="565" t="s">
        <v>708</v>
      </c>
      <c r="B13" s="566"/>
      <c r="C13" s="567"/>
      <c r="D13" s="567"/>
      <c r="E13" s="568"/>
    </row>
    <row r="14" spans="1:5" x14ac:dyDescent="0.25">
      <c r="A14" s="565" t="s">
        <v>571</v>
      </c>
      <c r="B14" s="686">
        <v>300</v>
      </c>
      <c r="C14" s="567"/>
      <c r="D14" s="567"/>
      <c r="E14" s="568"/>
    </row>
    <row r="15" spans="1:5" x14ac:dyDescent="0.25">
      <c r="A15" s="565" t="s">
        <v>572</v>
      </c>
      <c r="B15" s="686">
        <v>1500</v>
      </c>
      <c r="C15" s="569"/>
      <c r="D15" s="567"/>
      <c r="E15" s="568"/>
    </row>
    <row r="16" spans="1:5" x14ac:dyDescent="0.25">
      <c r="A16" s="565" t="s">
        <v>573</v>
      </c>
      <c r="B16" s="686">
        <v>900</v>
      </c>
      <c r="C16" s="569"/>
      <c r="D16" s="567"/>
      <c r="E16" s="568"/>
    </row>
    <row r="17" spans="1:5" x14ac:dyDescent="0.25">
      <c r="A17" s="565" t="s">
        <v>631</v>
      </c>
      <c r="B17" s="686">
        <v>1800</v>
      </c>
      <c r="C17" s="569"/>
      <c r="D17" s="567"/>
      <c r="E17" s="568"/>
    </row>
    <row r="18" spans="1:5" x14ac:dyDescent="0.25">
      <c r="A18" s="565" t="s">
        <v>574</v>
      </c>
      <c r="B18" s="686">
        <v>729</v>
      </c>
      <c r="C18" s="569"/>
      <c r="D18" s="567"/>
      <c r="E18" s="568"/>
    </row>
    <row r="19" spans="1:5" x14ac:dyDescent="0.25">
      <c r="A19" s="565" t="s">
        <v>619</v>
      </c>
      <c r="B19" s="686">
        <v>729</v>
      </c>
      <c r="C19" s="569"/>
      <c r="D19" s="567"/>
      <c r="E19" s="568"/>
    </row>
    <row r="20" spans="1:5" x14ac:dyDescent="0.25">
      <c r="A20" s="565"/>
      <c r="B20" s="570"/>
      <c r="C20" s="569"/>
      <c r="D20" s="569"/>
      <c r="E20" s="568"/>
    </row>
    <row r="21" spans="1:5" ht="13.8" thickBot="1" x14ac:dyDescent="0.3">
      <c r="A21" s="571" t="s">
        <v>551</v>
      </c>
      <c r="B21" s="572">
        <f>SUM(B3:B20)</f>
        <v>67612</v>
      </c>
      <c r="C21" s="573">
        <f>SUM(C3:C19)</f>
        <v>0</v>
      </c>
      <c r="D21" s="573">
        <f>SUM(D3:D19)</f>
        <v>0</v>
      </c>
      <c r="E21" s="574"/>
    </row>
    <row r="23" spans="1:5" ht="13.8" thickBot="1" x14ac:dyDescent="0.3"/>
    <row r="24" spans="1:5" x14ac:dyDescent="0.25">
      <c r="A24" s="843" t="s">
        <v>830</v>
      </c>
      <c r="B24" s="844">
        <v>19500</v>
      </c>
      <c r="C24" s="845"/>
      <c r="D24" s="846"/>
      <c r="E24" s="847"/>
    </row>
    <row r="25" spans="1:5" x14ac:dyDescent="0.25">
      <c r="A25" s="575"/>
      <c r="B25" s="576"/>
      <c r="C25" s="577"/>
      <c r="D25" s="578"/>
      <c r="E25" s="579"/>
    </row>
    <row r="26" spans="1:5" ht="13.8" thickBot="1" x14ac:dyDescent="0.3">
      <c r="A26" s="571" t="s">
        <v>552</v>
      </c>
      <c r="B26" s="580">
        <f>SUM(B24:B25)</f>
        <v>19500</v>
      </c>
      <c r="C26" s="581"/>
      <c r="D26" s="573">
        <f>SUM(D24:D25)</f>
        <v>0</v>
      </c>
      <c r="E26" s="582"/>
    </row>
    <row r="32" spans="1:5" x14ac:dyDescent="0.25">
      <c r="A32" s="564" t="s">
        <v>553</v>
      </c>
    </row>
  </sheetData>
  <mergeCells count="1">
    <mergeCell ref="C1:E1"/>
  </mergeCells>
  <printOptions horizontalCentered="1"/>
  <pageMargins left="0.78740157480314965" right="0.78740157480314965" top="0.98425196850393704" bottom="0.98425196850393704" header="0.51181102362204722" footer="0.51181102362204722"/>
  <pageSetup scale="98"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workbookViewId="0">
      <selection activeCell="B7" sqref="B7"/>
    </sheetView>
  </sheetViews>
  <sheetFormatPr defaultColWidth="9.109375" defaultRowHeight="13.2" x14ac:dyDescent="0.25"/>
  <cols>
    <col min="1" max="1" width="39.33203125" style="564" customWidth="1"/>
    <col min="2" max="2" width="15.109375" style="564" customWidth="1"/>
    <col min="3" max="3" width="16.6640625" style="564" customWidth="1"/>
    <col min="4" max="4" width="15.6640625" style="564" customWidth="1"/>
    <col min="5" max="5" width="8.5546875" style="564" customWidth="1"/>
    <col min="6" max="16384" width="9.109375" style="564"/>
  </cols>
  <sheetData>
    <row r="1" spans="1:5" ht="15.75" customHeight="1" thickBot="1" x14ac:dyDescent="0.3">
      <c r="D1" s="1285" t="s">
        <v>392</v>
      </c>
      <c r="E1" s="1285"/>
    </row>
    <row r="2" spans="1:5" s="593" customFormat="1" ht="26.4" x14ac:dyDescent="0.25">
      <c r="A2" s="848" t="s">
        <v>283</v>
      </c>
      <c r="B2" s="590" t="s">
        <v>282</v>
      </c>
      <c r="C2" s="591" t="s">
        <v>305</v>
      </c>
      <c r="D2" s="591" t="s">
        <v>342</v>
      </c>
      <c r="E2" s="592" t="s">
        <v>547</v>
      </c>
    </row>
    <row r="3" spans="1:5" x14ac:dyDescent="0.25">
      <c r="A3" s="849" t="s">
        <v>554</v>
      </c>
      <c r="B3" s="569">
        <v>25000</v>
      </c>
      <c r="C3" s="569"/>
      <c r="D3" s="569"/>
      <c r="E3" s="583"/>
    </row>
    <row r="4" spans="1:5" x14ac:dyDescent="0.25">
      <c r="A4" s="849" t="s">
        <v>555</v>
      </c>
      <c r="B4" s="569">
        <v>48000</v>
      </c>
      <c r="C4" s="569"/>
      <c r="D4" s="569"/>
      <c r="E4" s="583"/>
    </row>
    <row r="5" spans="1:5" x14ac:dyDescent="0.25">
      <c r="A5" s="849" t="s">
        <v>556</v>
      </c>
      <c r="B5" s="569">
        <v>53000</v>
      </c>
      <c r="C5" s="569"/>
      <c r="D5" s="569"/>
      <c r="E5" s="583"/>
    </row>
    <row r="6" spans="1:5" x14ac:dyDescent="0.25">
      <c r="A6" s="849" t="s">
        <v>557</v>
      </c>
      <c r="B6" s="569">
        <v>141000</v>
      </c>
      <c r="C6" s="569"/>
      <c r="D6" s="569"/>
      <c r="E6" s="583"/>
    </row>
    <row r="7" spans="1:5" x14ac:dyDescent="0.25">
      <c r="A7" s="850" t="s">
        <v>558</v>
      </c>
      <c r="B7" s="584">
        <f>SUM(B3:B6)</f>
        <v>267000</v>
      </c>
      <c r="C7" s="585"/>
      <c r="D7" s="585"/>
      <c r="E7" s="583"/>
    </row>
    <row r="8" spans="1:5" x14ac:dyDescent="0.25">
      <c r="A8" s="849"/>
      <c r="B8" s="566"/>
      <c r="C8" s="569"/>
      <c r="D8" s="569"/>
      <c r="E8" s="583"/>
    </row>
    <row r="9" spans="1:5" x14ac:dyDescent="0.25">
      <c r="A9" s="849" t="s">
        <v>559</v>
      </c>
      <c r="B9" s="566">
        <v>19000</v>
      </c>
      <c r="C9" s="569"/>
      <c r="D9" s="569"/>
      <c r="E9" s="583"/>
    </row>
    <row r="10" spans="1:5" x14ac:dyDescent="0.25">
      <c r="A10" s="850" t="s">
        <v>560</v>
      </c>
      <c r="B10" s="584">
        <f>+B9</f>
        <v>19000</v>
      </c>
      <c r="C10" s="585"/>
      <c r="D10" s="585"/>
      <c r="E10" s="583"/>
    </row>
    <row r="11" spans="1:5" x14ac:dyDescent="0.25">
      <c r="A11" s="849"/>
      <c r="B11" s="566"/>
      <c r="C11" s="569"/>
      <c r="D11" s="569"/>
      <c r="E11" s="583"/>
    </row>
    <row r="12" spans="1:5" x14ac:dyDescent="0.25">
      <c r="A12" s="849" t="s">
        <v>575</v>
      </c>
      <c r="B12" s="686">
        <v>3500</v>
      </c>
      <c r="C12" s="569"/>
      <c r="D12" s="569"/>
      <c r="E12" s="583"/>
    </row>
    <row r="13" spans="1:5" ht="13.5" customHeight="1" x14ac:dyDescent="0.25">
      <c r="A13" s="849" t="s">
        <v>561</v>
      </c>
      <c r="B13" s="566">
        <v>3000</v>
      </c>
      <c r="C13" s="569"/>
      <c r="D13" s="569"/>
      <c r="E13" s="583"/>
    </row>
    <row r="14" spans="1:5" ht="13.5" customHeight="1" x14ac:dyDescent="0.25">
      <c r="A14" s="849" t="s">
        <v>562</v>
      </c>
      <c r="B14" s="566"/>
      <c r="C14" s="569"/>
      <c r="D14" s="569"/>
      <c r="E14" s="583"/>
    </row>
    <row r="15" spans="1:5" x14ac:dyDescent="0.25">
      <c r="A15" s="850" t="s">
        <v>563</v>
      </c>
      <c r="B15" s="584">
        <f>SUM(B12:B14)</f>
        <v>6500</v>
      </c>
      <c r="C15" s="585"/>
      <c r="D15" s="585"/>
      <c r="E15" s="583"/>
    </row>
    <row r="16" spans="1:5" x14ac:dyDescent="0.25">
      <c r="A16" s="849"/>
      <c r="B16" s="570"/>
      <c r="C16" s="569"/>
      <c r="D16" s="569"/>
      <c r="E16" s="583"/>
    </row>
    <row r="17" spans="1:5" x14ac:dyDescent="0.25">
      <c r="A17" s="849" t="s">
        <v>714</v>
      </c>
      <c r="B17" s="569"/>
      <c r="C17" s="569"/>
      <c r="D17" s="569"/>
      <c r="E17" s="583"/>
    </row>
    <row r="18" spans="1:5" x14ac:dyDescent="0.25">
      <c r="A18" s="849" t="s">
        <v>759</v>
      </c>
      <c r="B18" s="569"/>
      <c r="C18" s="569"/>
      <c r="D18" s="569"/>
      <c r="E18" s="583"/>
    </row>
    <row r="19" spans="1:5" x14ac:dyDescent="0.25">
      <c r="A19" s="849" t="s">
        <v>715</v>
      </c>
      <c r="B19" s="569"/>
      <c r="C19" s="569"/>
      <c r="D19" s="569"/>
      <c r="E19" s="583"/>
    </row>
    <row r="20" spans="1:5" x14ac:dyDescent="0.25">
      <c r="A20" s="849" t="s">
        <v>720</v>
      </c>
      <c r="B20" s="569"/>
      <c r="C20" s="569"/>
      <c r="D20" s="569"/>
      <c r="E20" s="583"/>
    </row>
    <row r="21" spans="1:5" x14ac:dyDescent="0.25">
      <c r="A21" s="850" t="s">
        <v>713</v>
      </c>
      <c r="B21" s="584">
        <f>SUM(B17:B20)</f>
        <v>0</v>
      </c>
      <c r="C21" s="569"/>
      <c r="D21" s="569"/>
      <c r="E21" s="583"/>
    </row>
    <row r="22" spans="1:5" x14ac:dyDescent="0.25">
      <c r="A22" s="849"/>
      <c r="B22" s="566"/>
      <c r="C22" s="569"/>
      <c r="D22" s="569"/>
      <c r="E22" s="583"/>
    </row>
    <row r="23" spans="1:5" ht="13.8" thickBot="1" x14ac:dyDescent="0.3">
      <c r="A23" s="851" t="s">
        <v>564</v>
      </c>
      <c r="B23" s="572">
        <f>+B15+B10+B7+B21</f>
        <v>292500</v>
      </c>
      <c r="C23" s="573"/>
      <c r="D23" s="573"/>
      <c r="E23" s="586"/>
    </row>
    <row r="24" spans="1:5" x14ac:dyDescent="0.25">
      <c r="D24" s="587"/>
      <c r="E24" s="587"/>
    </row>
    <row r="25" spans="1:5" x14ac:dyDescent="0.25">
      <c r="D25" s="587"/>
      <c r="E25" s="587"/>
    </row>
    <row r="26" spans="1:5" x14ac:dyDescent="0.25">
      <c r="D26" s="587"/>
      <c r="E26" s="587"/>
    </row>
  </sheetData>
  <mergeCells count="1">
    <mergeCell ref="D1:E1"/>
  </mergeCells>
  <printOptions horizontalCentered="1"/>
  <pageMargins left="0.78740157480314965" right="0.78740157480314965" top="0.98425196850393704" bottom="0.98425196850393704" header="0.51181102362204722" footer="0.51181102362204722"/>
  <pageSetup scale="92"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topLeftCell="A10" zoomScale="90" zoomScaleNormal="90" zoomScalePageLayoutView="70" workbookViewId="0">
      <selection activeCell="A5" sqref="A5"/>
    </sheetView>
  </sheetViews>
  <sheetFormatPr defaultColWidth="9.109375" defaultRowHeight="13.2" x14ac:dyDescent="0.3"/>
  <cols>
    <col min="1" max="1" width="36.6640625" style="461" customWidth="1"/>
    <col min="2" max="3" width="12.6640625" style="463" customWidth="1"/>
    <col min="4" max="5" width="14.33203125" style="461" customWidth="1"/>
    <col min="6" max="7" width="14.33203125" style="462" customWidth="1"/>
    <col min="8" max="8" width="10.44140625" style="462" customWidth="1"/>
    <col min="9" max="16384" width="9.109375" style="461"/>
  </cols>
  <sheetData>
    <row r="1" spans="1:8" ht="53.25" customHeight="1" x14ac:dyDescent="0.3">
      <c r="A1" s="1288" t="s">
        <v>576</v>
      </c>
      <c r="B1" s="1290" t="s">
        <v>650</v>
      </c>
      <c r="C1" s="1291"/>
      <c r="D1" s="1290" t="s">
        <v>651</v>
      </c>
      <c r="E1" s="1290"/>
      <c r="F1" s="1286" t="s">
        <v>749</v>
      </c>
      <c r="G1" s="1286" t="s">
        <v>824</v>
      </c>
      <c r="H1" s="1286" t="s">
        <v>601</v>
      </c>
    </row>
    <row r="2" spans="1:8" s="462" customFormat="1" ht="39.75" customHeight="1" x14ac:dyDescent="0.3">
      <c r="A2" s="1289"/>
      <c r="B2" s="468" t="s">
        <v>748</v>
      </c>
      <c r="C2" s="468" t="s">
        <v>823</v>
      </c>
      <c r="D2" s="468" t="s">
        <v>748</v>
      </c>
      <c r="E2" s="468" t="s">
        <v>823</v>
      </c>
      <c r="F2" s="1287"/>
      <c r="G2" s="1287"/>
      <c r="H2" s="1287"/>
    </row>
    <row r="3" spans="1:8" ht="16.5" customHeight="1" x14ac:dyDescent="0.3">
      <c r="A3" s="469" t="s">
        <v>577</v>
      </c>
      <c r="B3" s="470">
        <v>100714200</v>
      </c>
      <c r="C3" s="1145">
        <v>101034800</v>
      </c>
      <c r="D3" s="471">
        <v>0</v>
      </c>
      <c r="E3" s="471">
        <v>0</v>
      </c>
      <c r="F3" s="695">
        <f>+B3+D3</f>
        <v>100714200</v>
      </c>
      <c r="G3" s="695">
        <f>+C3+E3</f>
        <v>101034800</v>
      </c>
      <c r="H3" s="764">
        <f>+G3/F3</f>
        <v>1.0031832651205093</v>
      </c>
    </row>
    <row r="4" spans="1:8" ht="16.5" customHeight="1" x14ac:dyDescent="0.3">
      <c r="A4" s="472" t="s">
        <v>578</v>
      </c>
      <c r="B4" s="509">
        <v>25387472</v>
      </c>
      <c r="C4" s="509">
        <v>25369152</v>
      </c>
      <c r="D4" s="474">
        <v>0</v>
      </c>
      <c r="E4" s="474">
        <v>0</v>
      </c>
      <c r="F4" s="695">
        <f t="shared" ref="F4:G45" si="0">+B4+D4</f>
        <v>25387472</v>
      </c>
      <c r="G4" s="695">
        <f t="shared" si="0"/>
        <v>25369152</v>
      </c>
      <c r="H4" s="764">
        <f t="shared" ref="H4:H15" si="1">+G4/F4</f>
        <v>0.99927838423613036</v>
      </c>
    </row>
    <row r="5" spans="1:8" s="511" customFormat="1" ht="16.5" customHeight="1" x14ac:dyDescent="0.3">
      <c r="A5" s="508" t="s">
        <v>609</v>
      </c>
      <c r="B5" s="509">
        <v>7900890</v>
      </c>
      <c r="C5" s="509">
        <v>7909810</v>
      </c>
      <c r="D5" s="510">
        <v>0</v>
      </c>
      <c r="E5" s="510">
        <v>0</v>
      </c>
      <c r="F5" s="695">
        <f t="shared" si="0"/>
        <v>7900890</v>
      </c>
      <c r="G5" s="695">
        <f t="shared" si="0"/>
        <v>7909810</v>
      </c>
      <c r="H5" s="764">
        <f t="shared" si="1"/>
        <v>1.001128986734406</v>
      </c>
    </row>
    <row r="6" spans="1:8" s="511" customFormat="1" ht="16.5" customHeight="1" x14ac:dyDescent="0.3">
      <c r="A6" s="508" t="s">
        <v>611</v>
      </c>
      <c r="B6" s="509">
        <v>10880000</v>
      </c>
      <c r="C6" s="509">
        <v>10880000</v>
      </c>
      <c r="D6" s="510">
        <v>0</v>
      </c>
      <c r="E6" s="510">
        <v>0</v>
      </c>
      <c r="F6" s="695">
        <f t="shared" si="0"/>
        <v>10880000</v>
      </c>
      <c r="G6" s="695">
        <f t="shared" si="0"/>
        <v>10880000</v>
      </c>
      <c r="H6" s="764">
        <f t="shared" si="1"/>
        <v>1</v>
      </c>
    </row>
    <row r="7" spans="1:8" s="511" customFormat="1" ht="16.5" customHeight="1" x14ac:dyDescent="0.3">
      <c r="A7" s="508" t="s">
        <v>612</v>
      </c>
      <c r="B7" s="509">
        <v>1539942</v>
      </c>
      <c r="C7" s="509">
        <v>1539942</v>
      </c>
      <c r="D7" s="510">
        <v>0</v>
      </c>
      <c r="E7" s="510">
        <v>0</v>
      </c>
      <c r="F7" s="695">
        <f t="shared" si="0"/>
        <v>1539942</v>
      </c>
      <c r="G7" s="695">
        <f t="shared" si="0"/>
        <v>1539942</v>
      </c>
      <c r="H7" s="764">
        <f t="shared" si="1"/>
        <v>1</v>
      </c>
    </row>
    <row r="8" spans="1:8" s="511" customFormat="1" ht="16.5" customHeight="1" x14ac:dyDescent="0.3">
      <c r="A8" s="508" t="s">
        <v>610</v>
      </c>
      <c r="B8" s="509">
        <v>5066640</v>
      </c>
      <c r="C8" s="509">
        <v>5039400</v>
      </c>
      <c r="D8" s="510">
        <v>0</v>
      </c>
      <c r="E8" s="510">
        <v>0</v>
      </c>
      <c r="F8" s="695">
        <f t="shared" si="0"/>
        <v>5066640</v>
      </c>
      <c r="G8" s="695">
        <f t="shared" si="0"/>
        <v>5039400</v>
      </c>
      <c r="H8" s="764">
        <f t="shared" si="1"/>
        <v>0.9946236559139785</v>
      </c>
    </row>
    <row r="9" spans="1:8" ht="16.5" customHeight="1" x14ac:dyDescent="0.3">
      <c r="A9" s="475" t="s">
        <v>580</v>
      </c>
      <c r="B9" s="996">
        <v>15403500</v>
      </c>
      <c r="C9" s="996">
        <v>15541200</v>
      </c>
      <c r="D9" s="477">
        <v>0</v>
      </c>
      <c r="E9" s="477">
        <v>0</v>
      </c>
      <c r="F9" s="901">
        <f t="shared" ref="F9" si="2">+B9+D9</f>
        <v>15403500</v>
      </c>
      <c r="G9" s="901">
        <f t="shared" ref="G9" si="3">+C9+E9</f>
        <v>15541200</v>
      </c>
      <c r="H9" s="902">
        <f t="shared" ref="H9" si="4">+G9/F9</f>
        <v>1.0089395267309378</v>
      </c>
    </row>
    <row r="10" spans="1:8" ht="26.25" customHeight="1" x14ac:dyDescent="0.3">
      <c r="A10" s="748" t="s">
        <v>579</v>
      </c>
      <c r="B10" s="1004">
        <v>-15402975</v>
      </c>
      <c r="C10" s="1004">
        <v>-22203982</v>
      </c>
      <c r="D10" s="749">
        <v>0</v>
      </c>
      <c r="E10" s="749">
        <v>0</v>
      </c>
      <c r="F10" s="899">
        <f t="shared" si="0"/>
        <v>-15402975</v>
      </c>
      <c r="G10" s="899">
        <f t="shared" si="0"/>
        <v>-22203982</v>
      </c>
      <c r="H10" s="900">
        <f t="shared" si="1"/>
        <v>1.441538533952045</v>
      </c>
    </row>
    <row r="11" spans="1:8" s="462" customFormat="1" ht="16.5" customHeight="1" x14ac:dyDescent="0.3">
      <c r="A11" s="478" t="s">
        <v>595</v>
      </c>
      <c r="B11" s="1005">
        <v>0</v>
      </c>
      <c r="C11" s="1005">
        <v>0</v>
      </c>
      <c r="D11" s="479">
        <v>0</v>
      </c>
      <c r="E11" s="479">
        <v>0</v>
      </c>
      <c r="F11" s="903">
        <f t="shared" si="0"/>
        <v>0</v>
      </c>
      <c r="G11" s="903">
        <f t="shared" si="0"/>
        <v>0</v>
      </c>
      <c r="H11" s="904" t="e">
        <f t="shared" si="1"/>
        <v>#DIV/0!</v>
      </c>
    </row>
    <row r="12" spans="1:8" s="462" customFormat="1" ht="16.5" customHeight="1" x14ac:dyDescent="0.3">
      <c r="A12" s="712" t="s">
        <v>597</v>
      </c>
      <c r="B12" s="1006">
        <v>897600</v>
      </c>
      <c r="C12" s="1006">
        <v>905250</v>
      </c>
      <c r="D12" s="713">
        <v>0</v>
      </c>
      <c r="E12" s="713">
        <v>0</v>
      </c>
      <c r="F12" s="696">
        <f t="shared" si="0"/>
        <v>897600</v>
      </c>
      <c r="G12" s="696">
        <f t="shared" si="0"/>
        <v>905250</v>
      </c>
      <c r="H12" s="710">
        <f t="shared" si="1"/>
        <v>1.0085227272727273</v>
      </c>
    </row>
    <row r="13" spans="1:8" s="462" customFormat="1" ht="16.5" customHeight="1" thickBot="1" x14ac:dyDescent="0.35">
      <c r="A13" s="998" t="s">
        <v>785</v>
      </c>
      <c r="B13" s="1000">
        <v>1756400</v>
      </c>
      <c r="C13" s="1000">
        <v>1681600</v>
      </c>
      <c r="D13" s="999"/>
      <c r="E13" s="999"/>
      <c r="F13" s="905">
        <f t="shared" ref="F13" si="5">+B13+D13</f>
        <v>1756400</v>
      </c>
      <c r="G13" s="905">
        <f t="shared" ref="G13" si="6">+C13+E13</f>
        <v>1681600</v>
      </c>
      <c r="H13" s="710">
        <f t="shared" si="1"/>
        <v>0.95741289000227736</v>
      </c>
    </row>
    <row r="14" spans="1:8" s="462" customFormat="1" ht="13.8" thickBot="1" x14ac:dyDescent="0.35">
      <c r="A14" s="697" t="s">
        <v>582</v>
      </c>
      <c r="B14" s="496">
        <v>128756197</v>
      </c>
      <c r="C14" s="995">
        <f>+C3+C4+C10+C9+C11+C12+C13</f>
        <v>122328020</v>
      </c>
      <c r="D14" s="995">
        <f t="shared" ref="D14:G14" si="7">+D3+D4+D10+D9+D11+D12+D13</f>
        <v>0</v>
      </c>
      <c r="E14" s="995">
        <f t="shared" si="7"/>
        <v>0</v>
      </c>
      <c r="F14" s="995">
        <f t="shared" si="7"/>
        <v>128756197</v>
      </c>
      <c r="G14" s="995">
        <f t="shared" si="7"/>
        <v>122328020</v>
      </c>
      <c r="H14" s="711">
        <f>+G14/F14</f>
        <v>0.9500748146514455</v>
      </c>
    </row>
    <row r="15" spans="1:8" ht="16.5" customHeight="1" x14ac:dyDescent="0.3">
      <c r="A15" s="483" t="s">
        <v>751</v>
      </c>
      <c r="B15" s="470">
        <v>63928200</v>
      </c>
      <c r="C15" s="1145">
        <v>62949600</v>
      </c>
      <c r="D15" s="471"/>
      <c r="E15" s="471"/>
      <c r="F15" s="695">
        <f t="shared" si="0"/>
        <v>63928200</v>
      </c>
      <c r="G15" s="695">
        <f t="shared" si="0"/>
        <v>62949600</v>
      </c>
      <c r="H15" s="764">
        <f t="shared" si="1"/>
        <v>0.98469220156362924</v>
      </c>
    </row>
    <row r="16" spans="1:8" ht="16.5" customHeight="1" x14ac:dyDescent="0.3">
      <c r="A16" s="484" t="s">
        <v>752</v>
      </c>
      <c r="B16" s="476">
        <v>30933000</v>
      </c>
      <c r="C16" s="996">
        <v>30746217</v>
      </c>
      <c r="D16" s="477"/>
      <c r="E16" s="477"/>
      <c r="F16" s="696">
        <f t="shared" si="0"/>
        <v>30933000</v>
      </c>
      <c r="G16" s="696">
        <f t="shared" si="0"/>
        <v>30746217</v>
      </c>
      <c r="H16" s="710">
        <f>+G16/F16</f>
        <v>0.99396169139753665</v>
      </c>
    </row>
    <row r="17" spans="1:8" s="462" customFormat="1" ht="16.5" customHeight="1" x14ac:dyDescent="0.3">
      <c r="A17" s="740" t="s">
        <v>583</v>
      </c>
      <c r="B17" s="481">
        <v>94861200</v>
      </c>
      <c r="C17" s="890">
        <f>SUM(C15:C16)</f>
        <v>93695817</v>
      </c>
      <c r="D17" s="481"/>
      <c r="E17" s="481">
        <f t="shared" ref="E17" si="8">SUM(E15:E16)</f>
        <v>0</v>
      </c>
      <c r="F17" s="901">
        <f t="shared" si="0"/>
        <v>94861200</v>
      </c>
      <c r="G17" s="901">
        <f t="shared" si="0"/>
        <v>93695817</v>
      </c>
      <c r="H17" s="902">
        <f t="shared" ref="H17:H46" si="9">+G17/F17</f>
        <v>0.98771486129207731</v>
      </c>
    </row>
    <row r="18" spans="1:8" s="462" customFormat="1" ht="16.5" customHeight="1" x14ac:dyDescent="0.3">
      <c r="A18" s="740" t="s">
        <v>584</v>
      </c>
      <c r="B18" s="481"/>
      <c r="C18" s="890"/>
      <c r="D18" s="482"/>
      <c r="E18" s="482"/>
      <c r="F18" s="901">
        <f t="shared" si="0"/>
        <v>0</v>
      </c>
      <c r="G18" s="901">
        <f t="shared" si="0"/>
        <v>0</v>
      </c>
      <c r="H18" s="902" t="e">
        <f t="shared" si="9"/>
        <v>#DIV/0!</v>
      </c>
    </row>
    <row r="19" spans="1:8" s="462" customFormat="1" ht="33.75" customHeight="1" x14ac:dyDescent="0.3">
      <c r="A19" s="746" t="s">
        <v>603</v>
      </c>
      <c r="B19" s="481">
        <v>1604000</v>
      </c>
      <c r="C19" s="890">
        <v>1190100</v>
      </c>
      <c r="D19" s="482"/>
      <c r="E19" s="482"/>
      <c r="F19" s="901">
        <f t="shared" si="0"/>
        <v>1604000</v>
      </c>
      <c r="G19" s="901">
        <f t="shared" si="0"/>
        <v>1190100</v>
      </c>
      <c r="H19" s="902">
        <f t="shared" si="9"/>
        <v>0.74195760598503746</v>
      </c>
    </row>
    <row r="20" spans="1:8" ht="16.5" customHeight="1" x14ac:dyDescent="0.3">
      <c r="A20" s="483" t="s">
        <v>753</v>
      </c>
      <c r="B20" s="470">
        <v>20580000</v>
      </c>
      <c r="C20" s="1145">
        <v>20580000</v>
      </c>
      <c r="D20" s="471"/>
      <c r="E20" s="471"/>
      <c r="F20" s="695">
        <f t="shared" si="0"/>
        <v>20580000</v>
      </c>
      <c r="G20" s="695">
        <f t="shared" si="0"/>
        <v>20580000</v>
      </c>
      <c r="H20" s="764">
        <f t="shared" si="9"/>
        <v>1</v>
      </c>
    </row>
    <row r="21" spans="1:8" ht="16.5" customHeight="1" x14ac:dyDescent="0.3">
      <c r="A21" s="484" t="s">
        <v>752</v>
      </c>
      <c r="B21" s="476">
        <v>10290000</v>
      </c>
      <c r="C21" s="996">
        <v>10290000</v>
      </c>
      <c r="D21" s="477"/>
      <c r="E21" s="477"/>
      <c r="F21" s="696">
        <f t="shared" si="0"/>
        <v>10290000</v>
      </c>
      <c r="G21" s="696">
        <f t="shared" si="0"/>
        <v>10290000</v>
      </c>
      <c r="H21" s="710">
        <f t="shared" si="9"/>
        <v>1</v>
      </c>
    </row>
    <row r="22" spans="1:8" s="462" customFormat="1" ht="29.25" customHeight="1" x14ac:dyDescent="0.3">
      <c r="A22" s="741" t="s">
        <v>754</v>
      </c>
      <c r="B22" s="481">
        <v>30870000</v>
      </c>
      <c r="C22" s="890">
        <f t="shared" ref="C22:E22" si="10">SUM(C20:C21)</f>
        <v>30870000</v>
      </c>
      <c r="D22" s="482"/>
      <c r="E22" s="482">
        <f t="shared" si="10"/>
        <v>0</v>
      </c>
      <c r="F22" s="901">
        <f t="shared" si="0"/>
        <v>30870000</v>
      </c>
      <c r="G22" s="901">
        <f t="shared" si="0"/>
        <v>30870000</v>
      </c>
      <c r="H22" s="902">
        <f t="shared" si="9"/>
        <v>1</v>
      </c>
    </row>
    <row r="23" spans="1:8" ht="16.5" customHeight="1" x14ac:dyDescent="0.3">
      <c r="A23" s="483" t="s">
        <v>753</v>
      </c>
      <c r="B23" s="470">
        <v>13072000</v>
      </c>
      <c r="C23" s="1145">
        <v>15389200</v>
      </c>
      <c r="D23" s="471"/>
      <c r="E23" s="471"/>
      <c r="F23" s="695">
        <f t="shared" si="0"/>
        <v>13072000</v>
      </c>
      <c r="G23" s="695">
        <f t="shared" si="0"/>
        <v>15389200</v>
      </c>
      <c r="H23" s="764">
        <f t="shared" si="9"/>
        <v>1.1772643818849449</v>
      </c>
    </row>
    <row r="24" spans="1:8" ht="16.5" customHeight="1" x14ac:dyDescent="0.3">
      <c r="A24" s="484" t="s">
        <v>752</v>
      </c>
      <c r="B24" s="476">
        <v>6263667</v>
      </c>
      <c r="C24" s="996">
        <v>7694600</v>
      </c>
      <c r="D24" s="477"/>
      <c r="E24" s="477"/>
      <c r="F24" s="696">
        <f t="shared" si="0"/>
        <v>6263667</v>
      </c>
      <c r="G24" s="696">
        <f t="shared" si="0"/>
        <v>7694600</v>
      </c>
      <c r="H24" s="710">
        <f t="shared" si="9"/>
        <v>1.2284497244186192</v>
      </c>
    </row>
    <row r="25" spans="1:8" s="462" customFormat="1" ht="16.5" customHeight="1" x14ac:dyDescent="0.3">
      <c r="A25" s="740" t="s">
        <v>585</v>
      </c>
      <c r="B25" s="481">
        <v>19335667</v>
      </c>
      <c r="C25" s="890">
        <f t="shared" ref="C25:E25" si="11">+C23+C24</f>
        <v>23083800</v>
      </c>
      <c r="D25" s="482"/>
      <c r="E25" s="482">
        <f t="shared" si="11"/>
        <v>0</v>
      </c>
      <c r="F25" s="901">
        <f t="shared" si="0"/>
        <v>19335667</v>
      </c>
      <c r="G25" s="901">
        <f t="shared" si="0"/>
        <v>23083800</v>
      </c>
      <c r="H25" s="902">
        <f t="shared" si="9"/>
        <v>1.1938455497811375</v>
      </c>
    </row>
    <row r="26" spans="1:8" ht="16.5" customHeight="1" x14ac:dyDescent="0.3">
      <c r="A26" s="485" t="s">
        <v>586</v>
      </c>
      <c r="B26" s="486">
        <v>31654000</v>
      </c>
      <c r="C26" s="486">
        <v>32376000</v>
      </c>
      <c r="D26" s="487"/>
      <c r="E26" s="487"/>
      <c r="F26" s="695">
        <f t="shared" si="0"/>
        <v>31654000</v>
      </c>
      <c r="G26" s="695">
        <f t="shared" si="0"/>
        <v>32376000</v>
      </c>
      <c r="H26" s="764">
        <f t="shared" si="9"/>
        <v>1.0228091236494599</v>
      </c>
    </row>
    <row r="27" spans="1:8" ht="16.5" customHeight="1" x14ac:dyDescent="0.3">
      <c r="A27" s="488" t="s">
        <v>587</v>
      </c>
      <c r="B27" s="489">
        <v>32530540</v>
      </c>
      <c r="C27" s="489">
        <v>36141117</v>
      </c>
      <c r="D27" s="490"/>
      <c r="E27" s="490"/>
      <c r="F27" s="696">
        <f t="shared" si="0"/>
        <v>32530540</v>
      </c>
      <c r="G27" s="696">
        <f t="shared" si="0"/>
        <v>36141117</v>
      </c>
      <c r="H27" s="710">
        <f t="shared" si="9"/>
        <v>1.1109903801166534</v>
      </c>
    </row>
    <row r="28" spans="1:8" s="462" customFormat="1" ht="16.5" customHeight="1" thickBot="1" x14ac:dyDescent="0.35">
      <c r="A28" s="742" t="s">
        <v>588</v>
      </c>
      <c r="B28" s="743">
        <v>64184540</v>
      </c>
      <c r="C28" s="997">
        <f t="shared" ref="C28:E28" si="12">SUM(C26:C27)</f>
        <v>68517117</v>
      </c>
      <c r="D28" s="744"/>
      <c r="E28" s="744">
        <f t="shared" si="12"/>
        <v>0</v>
      </c>
      <c r="F28" s="905">
        <f t="shared" si="0"/>
        <v>64184540</v>
      </c>
      <c r="G28" s="905">
        <f t="shared" si="0"/>
        <v>68517117</v>
      </c>
      <c r="H28" s="906">
        <f t="shared" si="9"/>
        <v>1.0675018781781407</v>
      </c>
    </row>
    <row r="29" spans="1:8" ht="16.5" customHeight="1" thickBot="1" x14ac:dyDescent="0.35">
      <c r="A29" s="697" t="s">
        <v>589</v>
      </c>
      <c r="B29" s="496">
        <v>210855407</v>
      </c>
      <c r="C29" s="496">
        <f>+C28+C25+C22+C19+C18+C17</f>
        <v>217356834</v>
      </c>
      <c r="D29" s="497"/>
      <c r="E29" s="497">
        <f t="shared" ref="E29" si="13">+E28+E25+E22+E19+E18+E17</f>
        <v>0</v>
      </c>
      <c r="F29" s="698">
        <f t="shared" si="0"/>
        <v>210855407</v>
      </c>
      <c r="G29" s="698">
        <f t="shared" si="0"/>
        <v>217356834</v>
      </c>
      <c r="H29" s="711">
        <f t="shared" si="9"/>
        <v>1.0308335797146526</v>
      </c>
    </row>
    <row r="30" spans="1:8" ht="16.5" customHeight="1" x14ac:dyDescent="0.3">
      <c r="A30" s="493" t="s">
        <v>656</v>
      </c>
      <c r="B30" s="470"/>
      <c r="C30" s="470"/>
      <c r="D30" s="471">
        <v>17000000</v>
      </c>
      <c r="E30" s="471">
        <v>17000000</v>
      </c>
      <c r="F30" s="695">
        <f t="shared" si="0"/>
        <v>17000000</v>
      </c>
      <c r="G30" s="695">
        <f t="shared" si="0"/>
        <v>17000000</v>
      </c>
      <c r="H30" s="764">
        <f t="shared" si="9"/>
        <v>1</v>
      </c>
    </row>
    <row r="31" spans="1:8" ht="16.5" customHeight="1" x14ac:dyDescent="0.3">
      <c r="A31" s="493" t="s">
        <v>657</v>
      </c>
      <c r="B31" s="470"/>
      <c r="C31" s="470"/>
      <c r="D31" s="471">
        <v>10890000</v>
      </c>
      <c r="E31" s="471">
        <v>14190000</v>
      </c>
      <c r="F31" s="695">
        <f t="shared" si="0"/>
        <v>10890000</v>
      </c>
      <c r="G31" s="695">
        <f t="shared" si="0"/>
        <v>14190000</v>
      </c>
      <c r="H31" s="764">
        <f t="shared" si="9"/>
        <v>1.303030303030303</v>
      </c>
    </row>
    <row r="32" spans="1:8" ht="16.5" customHeight="1" x14ac:dyDescent="0.3">
      <c r="A32" s="493" t="s">
        <v>658</v>
      </c>
      <c r="B32" s="745"/>
      <c r="C32" s="745"/>
      <c r="D32" s="471">
        <v>387520</v>
      </c>
      <c r="E32" s="471">
        <v>548064</v>
      </c>
      <c r="F32" s="695">
        <f t="shared" si="0"/>
        <v>387520</v>
      </c>
      <c r="G32" s="695">
        <f t="shared" si="0"/>
        <v>548064</v>
      </c>
      <c r="H32" s="764">
        <f t="shared" si="9"/>
        <v>1.4142857142857144</v>
      </c>
    </row>
    <row r="33" spans="1:8" ht="16.5" customHeight="1" x14ac:dyDescent="0.3">
      <c r="A33" s="472" t="s">
        <v>590</v>
      </c>
      <c r="B33" s="473"/>
      <c r="C33" s="473"/>
      <c r="D33" s="474">
        <v>26648000</v>
      </c>
      <c r="E33" s="474">
        <f>24882000+50000</f>
        <v>24932000</v>
      </c>
      <c r="F33" s="695">
        <f t="shared" si="0"/>
        <v>26648000</v>
      </c>
      <c r="G33" s="695">
        <f t="shared" si="0"/>
        <v>24932000</v>
      </c>
      <c r="H33" s="764">
        <f t="shared" si="9"/>
        <v>0.93560492344641244</v>
      </c>
    </row>
    <row r="34" spans="1:8" ht="16.5" customHeight="1" x14ac:dyDescent="0.3">
      <c r="A34" s="472" t="s">
        <v>592</v>
      </c>
      <c r="B34" s="473"/>
      <c r="C34" s="473"/>
      <c r="D34" s="474">
        <v>163500</v>
      </c>
      <c r="E34" s="474">
        <v>163500</v>
      </c>
      <c r="F34" s="695">
        <f t="shared" si="0"/>
        <v>163500</v>
      </c>
      <c r="G34" s="695">
        <f t="shared" si="0"/>
        <v>163500</v>
      </c>
      <c r="H34" s="764">
        <f t="shared" si="9"/>
        <v>1</v>
      </c>
    </row>
    <row r="35" spans="1:8" ht="16.5" customHeight="1" x14ac:dyDescent="0.3">
      <c r="A35" s="472" t="s">
        <v>591</v>
      </c>
      <c r="B35" s="473"/>
      <c r="C35" s="473"/>
      <c r="D35" s="474">
        <v>3100000</v>
      </c>
      <c r="E35" s="474">
        <v>3100000</v>
      </c>
      <c r="F35" s="695">
        <f t="shared" si="0"/>
        <v>3100000</v>
      </c>
      <c r="G35" s="695">
        <f t="shared" si="0"/>
        <v>3100000</v>
      </c>
      <c r="H35" s="764">
        <f t="shared" si="9"/>
        <v>1</v>
      </c>
    </row>
    <row r="36" spans="1:8" ht="16.5" customHeight="1" x14ac:dyDescent="0.3">
      <c r="A36" s="472" t="s">
        <v>710</v>
      </c>
      <c r="B36" s="473"/>
      <c r="C36" s="473"/>
      <c r="D36" s="474">
        <v>4680000</v>
      </c>
      <c r="E36" s="474">
        <v>6552000</v>
      </c>
      <c r="F36" s="695">
        <f t="shared" si="0"/>
        <v>4680000</v>
      </c>
      <c r="G36" s="695">
        <f t="shared" si="0"/>
        <v>6552000</v>
      </c>
      <c r="H36" s="764">
        <f t="shared" si="9"/>
        <v>1.4</v>
      </c>
    </row>
    <row r="37" spans="1:8" ht="16.5" customHeight="1" x14ac:dyDescent="0.3">
      <c r="A37" s="715" t="s">
        <v>659</v>
      </c>
      <c r="B37" s="491"/>
      <c r="C37" s="491"/>
      <c r="D37" s="492">
        <v>10040000</v>
      </c>
      <c r="E37" s="492">
        <f>5940000+4100000</f>
        <v>10040000</v>
      </c>
      <c r="F37" s="696">
        <f t="shared" si="0"/>
        <v>10040000</v>
      </c>
      <c r="G37" s="696">
        <f t="shared" si="0"/>
        <v>10040000</v>
      </c>
      <c r="H37" s="710">
        <f t="shared" si="9"/>
        <v>1</v>
      </c>
    </row>
    <row r="38" spans="1:8" ht="26.4" x14ac:dyDescent="0.3">
      <c r="A38" s="1146" t="s">
        <v>868</v>
      </c>
      <c r="B38" s="491"/>
      <c r="C38" s="491"/>
      <c r="D38" s="492"/>
      <c r="E38" s="492">
        <v>11525039</v>
      </c>
      <c r="F38" s="696"/>
      <c r="G38" s="696">
        <f t="shared" si="0"/>
        <v>11525039</v>
      </c>
      <c r="H38" s="710"/>
    </row>
    <row r="39" spans="1:8" s="462" customFormat="1" ht="16.5" customHeight="1" x14ac:dyDescent="0.3">
      <c r="A39" s="494" t="s">
        <v>593</v>
      </c>
      <c r="B39" s="481">
        <v>0</v>
      </c>
      <c r="C39" s="481">
        <v>0</v>
      </c>
      <c r="D39" s="482">
        <v>72909020</v>
      </c>
      <c r="E39" s="482">
        <f>SUM(E30:E38)</f>
        <v>88050603</v>
      </c>
      <c r="F39" s="901">
        <f t="shared" si="0"/>
        <v>72909020</v>
      </c>
      <c r="G39" s="901">
        <f>+C39+E39</f>
        <v>88050603</v>
      </c>
      <c r="H39" s="902">
        <f t="shared" si="9"/>
        <v>1.2076777743000797</v>
      </c>
    </row>
    <row r="40" spans="1:8" s="462" customFormat="1" ht="16.5" customHeight="1" x14ac:dyDescent="0.3">
      <c r="A40" s="494" t="s">
        <v>655</v>
      </c>
      <c r="B40" s="988">
        <v>262200</v>
      </c>
      <c r="C40" s="890">
        <v>201082</v>
      </c>
      <c r="D40" s="482"/>
      <c r="E40" s="482"/>
      <c r="F40" s="901"/>
      <c r="G40" s="901">
        <f t="shared" si="0"/>
        <v>201082</v>
      </c>
      <c r="H40" s="902"/>
    </row>
    <row r="41" spans="1:8" s="462" customFormat="1" ht="29.25" customHeight="1" x14ac:dyDescent="0.3">
      <c r="A41" s="480" t="s">
        <v>581</v>
      </c>
      <c r="B41" s="988">
        <v>33258000</v>
      </c>
      <c r="C41" s="890">
        <v>17283000</v>
      </c>
      <c r="D41" s="482"/>
      <c r="E41" s="482"/>
      <c r="F41" s="901">
        <f t="shared" si="0"/>
        <v>33258000</v>
      </c>
      <c r="G41" s="901">
        <f t="shared" si="0"/>
        <v>17283000</v>
      </c>
      <c r="H41" s="902">
        <f t="shared" si="9"/>
        <v>0.5196644416381021</v>
      </c>
    </row>
    <row r="42" spans="1:8" s="462" customFormat="1" ht="30.75" customHeight="1" x14ac:dyDescent="0.3">
      <c r="A42" s="480" t="s">
        <v>594</v>
      </c>
      <c r="B42" s="481">
        <v>6903050</v>
      </c>
      <c r="C42" s="890">
        <v>6964760</v>
      </c>
      <c r="D42" s="482"/>
      <c r="E42" s="482"/>
      <c r="F42" s="901">
        <f t="shared" si="0"/>
        <v>6903050</v>
      </c>
      <c r="G42" s="901">
        <f t="shared" si="0"/>
        <v>6964760</v>
      </c>
      <c r="H42" s="902">
        <f t="shared" si="9"/>
        <v>1.0089395267309378</v>
      </c>
    </row>
    <row r="43" spans="1:8" s="462" customFormat="1" ht="16.5" customHeight="1" x14ac:dyDescent="0.3">
      <c r="A43" s="480" t="s">
        <v>596</v>
      </c>
      <c r="B43" s="481"/>
      <c r="C43" s="481"/>
      <c r="D43" s="482"/>
      <c r="E43" s="482"/>
      <c r="F43" s="901">
        <f t="shared" si="0"/>
        <v>0</v>
      </c>
      <c r="G43" s="901">
        <f t="shared" si="0"/>
        <v>0</v>
      </c>
      <c r="H43" s="902"/>
    </row>
    <row r="44" spans="1:8" s="462" customFormat="1" ht="16.5" customHeight="1" x14ac:dyDescent="0.3">
      <c r="A44" s="494" t="s">
        <v>598</v>
      </c>
      <c r="B44" s="481"/>
      <c r="C44" s="481"/>
      <c r="D44" s="482"/>
      <c r="E44" s="482"/>
      <c r="F44" s="901">
        <f t="shared" si="0"/>
        <v>0</v>
      </c>
      <c r="G44" s="901">
        <f t="shared" si="0"/>
        <v>0</v>
      </c>
      <c r="H44" s="902"/>
    </row>
    <row r="45" spans="1:8" s="462" customFormat="1" ht="16.5" customHeight="1" thickBot="1" x14ac:dyDescent="0.35">
      <c r="A45" s="699" t="s">
        <v>599</v>
      </c>
      <c r="B45" s="700"/>
      <c r="C45" s="700"/>
      <c r="D45" s="701"/>
      <c r="E45" s="701"/>
      <c r="F45" s="696">
        <f t="shared" si="0"/>
        <v>0</v>
      </c>
      <c r="G45" s="696">
        <f t="shared" si="0"/>
        <v>0</v>
      </c>
      <c r="H45" s="710"/>
    </row>
    <row r="46" spans="1:8" s="462" customFormat="1" ht="16.5" customHeight="1" thickBot="1" x14ac:dyDescent="0.35">
      <c r="A46" s="495" t="s">
        <v>600</v>
      </c>
      <c r="B46" s="496">
        <v>380034854</v>
      </c>
      <c r="C46" s="496">
        <f>+C43+C42+C41+C29+C14+C40</f>
        <v>364133696</v>
      </c>
      <c r="D46" s="497">
        <f>+D39+D29</f>
        <v>72909020</v>
      </c>
      <c r="E46" s="497">
        <f>+E39+E29</f>
        <v>88050603</v>
      </c>
      <c r="F46" s="698">
        <f>+B46+D46</f>
        <v>452943874</v>
      </c>
      <c r="G46" s="698">
        <f>+C46+E46</f>
        <v>452184299</v>
      </c>
      <c r="H46" s="711">
        <f t="shared" si="9"/>
        <v>0.99832302622112512</v>
      </c>
    </row>
    <row r="47" spans="1:8" hidden="1" x14ac:dyDescent="0.3"/>
    <row r="48" spans="1:8" hidden="1" x14ac:dyDescent="0.3"/>
    <row r="49" spans="1:5" hidden="1" x14ac:dyDescent="0.3">
      <c r="D49" s="464"/>
      <c r="E49" s="465"/>
    </row>
    <row r="50" spans="1:5" ht="25.5" hidden="1" customHeight="1" x14ac:dyDescent="0.3">
      <c r="D50" s="650"/>
      <c r="E50" s="466"/>
    </row>
    <row r="51" spans="1:5" hidden="1" x14ac:dyDescent="0.3"/>
    <row r="52" spans="1:5" hidden="1" x14ac:dyDescent="0.3"/>
    <row r="53" spans="1:5" hidden="1" x14ac:dyDescent="0.3"/>
    <row r="54" spans="1:5" hidden="1" x14ac:dyDescent="0.3"/>
    <row r="55" spans="1:5" hidden="1" x14ac:dyDescent="0.3">
      <c r="D55" s="464"/>
      <c r="E55" s="465"/>
    </row>
    <row r="56" spans="1:5" ht="12.75" hidden="1" customHeight="1" x14ac:dyDescent="0.3">
      <c r="D56" s="650"/>
      <c r="E56" s="466"/>
    </row>
    <row r="57" spans="1:5" hidden="1" x14ac:dyDescent="0.3"/>
    <row r="58" spans="1:5" hidden="1" x14ac:dyDescent="0.3"/>
    <row r="59" spans="1:5" hidden="1" x14ac:dyDescent="0.3"/>
    <row r="60" spans="1:5" hidden="1" x14ac:dyDescent="0.3"/>
    <row r="61" spans="1:5" hidden="1" x14ac:dyDescent="0.3"/>
    <row r="62" spans="1:5" hidden="1" x14ac:dyDescent="0.3"/>
    <row r="63" spans="1:5" hidden="1" x14ac:dyDescent="0.3"/>
    <row r="64" spans="1:5" hidden="1" x14ac:dyDescent="0.3">
      <c r="A64" s="461" t="s">
        <v>604</v>
      </c>
    </row>
    <row r="65" spans="1:7" ht="26.4" hidden="1" x14ac:dyDescent="0.3">
      <c r="B65" s="463" t="s">
        <v>605</v>
      </c>
      <c r="C65" s="463" t="s">
        <v>606</v>
      </c>
      <c r="D65" s="467" t="s">
        <v>607</v>
      </c>
      <c r="E65" s="467"/>
      <c r="F65" s="462" t="s">
        <v>608</v>
      </c>
      <c r="G65" s="462" t="s">
        <v>608</v>
      </c>
    </row>
    <row r="66" spans="1:7" hidden="1" x14ac:dyDescent="0.3">
      <c r="B66" s="463">
        <v>19</v>
      </c>
      <c r="C66" s="463">
        <v>26</v>
      </c>
      <c r="D66" s="461">
        <v>2</v>
      </c>
      <c r="F66" s="462" t="e">
        <f>+#REF!+D66</f>
        <v>#REF!</v>
      </c>
      <c r="G66" s="462">
        <f>+D66+E66</f>
        <v>2</v>
      </c>
    </row>
    <row r="67" spans="1:7" hidden="1" x14ac:dyDescent="0.3"/>
    <row r="68" spans="1:7" hidden="1" x14ac:dyDescent="0.3"/>
    <row r="69" spans="1:7" hidden="1" x14ac:dyDescent="0.3"/>
    <row r="70" spans="1:7" hidden="1" x14ac:dyDescent="0.3"/>
    <row r="72" spans="1:7" x14ac:dyDescent="0.3">
      <c r="A72" s="462"/>
    </row>
  </sheetData>
  <mergeCells count="6">
    <mergeCell ref="H1:H2"/>
    <mergeCell ref="A1:A2"/>
    <mergeCell ref="B1:C1"/>
    <mergeCell ref="D1:E1"/>
    <mergeCell ref="F1:F2"/>
    <mergeCell ref="G1:G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65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Normal="100" workbookViewId="0">
      <selection activeCell="D58" sqref="D58"/>
    </sheetView>
  </sheetViews>
  <sheetFormatPr defaultColWidth="9.109375" defaultRowHeight="14.4" x14ac:dyDescent="0.3"/>
  <cols>
    <col min="1" max="1" width="6.33203125" style="420" customWidth="1"/>
    <col min="2" max="2" width="7.109375" style="135" customWidth="1"/>
    <col min="3" max="3" width="22" style="135" customWidth="1"/>
    <col min="4" max="4" width="9.88671875" style="629" customWidth="1"/>
    <col min="5" max="5" width="9.5546875" style="68" customWidth="1"/>
    <col min="6" max="6" width="6.88671875" style="68" customWidth="1"/>
    <col min="7" max="7" width="7.109375" style="68" customWidth="1"/>
    <col min="8" max="8" width="9.88671875" style="454" customWidth="1"/>
    <col min="9" max="9" width="8.5546875" style="68" customWidth="1"/>
    <col min="10" max="10" width="7.109375" style="68" customWidth="1"/>
    <col min="11" max="11" width="6.5546875" style="68" customWidth="1"/>
    <col min="12" max="19" width="9.5546875" style="68" customWidth="1"/>
    <col min="20" max="20" width="7.6640625" style="68" customWidth="1"/>
    <col min="21" max="21" width="10.33203125" style="68" bestFit="1" customWidth="1"/>
    <col min="22" max="26" width="7.6640625" style="68" customWidth="1"/>
    <col min="27" max="27" width="11.33203125" style="68" bestFit="1" customWidth="1"/>
    <col min="28" max="29" width="7.6640625" style="68" customWidth="1"/>
    <col min="30" max="31" width="9.109375" style="422"/>
    <col min="32" max="32" width="9.109375" style="1"/>
    <col min="33" max="16384" width="9.109375" style="20"/>
  </cols>
  <sheetData>
    <row r="1" spans="1:31" s="35" customFormat="1" ht="12.75" customHeight="1" x14ac:dyDescent="0.3">
      <c r="A1" s="1292" t="s">
        <v>0</v>
      </c>
      <c r="B1" s="1294" t="s">
        <v>182</v>
      </c>
      <c r="C1" s="1295"/>
      <c r="D1" s="1303" t="s">
        <v>821</v>
      </c>
      <c r="E1" s="1298" t="s">
        <v>180</v>
      </c>
      <c r="F1" s="1299"/>
      <c r="G1" s="1299"/>
      <c r="H1" s="1305" t="s">
        <v>601</v>
      </c>
      <c r="I1" s="1298" t="s">
        <v>264</v>
      </c>
      <c r="J1" s="1299"/>
      <c r="K1" s="1300"/>
      <c r="L1" s="1298" t="s">
        <v>540</v>
      </c>
      <c r="M1" s="1299"/>
      <c r="N1" s="1300"/>
      <c r="O1" s="1298" t="s">
        <v>541</v>
      </c>
      <c r="P1" s="1299"/>
      <c r="Q1" s="1300"/>
      <c r="R1" s="1301" t="s">
        <v>542</v>
      </c>
      <c r="S1" s="1299"/>
      <c r="T1" s="1302"/>
      <c r="U1" s="1298" t="s">
        <v>265</v>
      </c>
      <c r="V1" s="1299"/>
      <c r="W1" s="1300"/>
      <c r="X1" s="1298" t="s">
        <v>543</v>
      </c>
      <c r="Y1" s="1299"/>
      <c r="Z1" s="1300"/>
      <c r="AA1" s="1301" t="s">
        <v>266</v>
      </c>
      <c r="AB1" s="1299"/>
      <c r="AC1" s="1300"/>
      <c r="AD1" s="411"/>
      <c r="AE1" s="411"/>
    </row>
    <row r="2" spans="1:31" s="19" customFormat="1" ht="27" thickBot="1" x14ac:dyDescent="0.35">
      <c r="A2" s="1293"/>
      <c r="B2" s="1296"/>
      <c r="C2" s="1297"/>
      <c r="D2" s="1304"/>
      <c r="E2" s="455" t="s">
        <v>177</v>
      </c>
      <c r="F2" s="423" t="s">
        <v>178</v>
      </c>
      <c r="G2" s="423" t="s">
        <v>179</v>
      </c>
      <c r="H2" s="1306"/>
      <c r="I2" s="455" t="s">
        <v>177</v>
      </c>
      <c r="J2" s="423" t="s">
        <v>178</v>
      </c>
      <c r="K2" s="424" t="s">
        <v>179</v>
      </c>
      <c r="L2" s="455" t="s">
        <v>177</v>
      </c>
      <c r="M2" s="423" t="s">
        <v>178</v>
      </c>
      <c r="N2" s="424" t="s">
        <v>179</v>
      </c>
      <c r="O2" s="455" t="s">
        <v>177</v>
      </c>
      <c r="P2" s="423" t="s">
        <v>178</v>
      </c>
      <c r="Q2" s="424" t="s">
        <v>179</v>
      </c>
      <c r="R2" s="425" t="s">
        <v>177</v>
      </c>
      <c r="S2" s="423" t="s">
        <v>178</v>
      </c>
      <c r="T2" s="603" t="s">
        <v>179</v>
      </c>
      <c r="U2" s="455" t="s">
        <v>177</v>
      </c>
      <c r="V2" s="423" t="s">
        <v>178</v>
      </c>
      <c r="W2" s="424" t="s">
        <v>179</v>
      </c>
      <c r="X2" s="455" t="s">
        <v>177</v>
      </c>
      <c r="Y2" s="423" t="s">
        <v>178</v>
      </c>
      <c r="Z2" s="424" t="s">
        <v>179</v>
      </c>
      <c r="AA2" s="425" t="s">
        <v>177</v>
      </c>
      <c r="AB2" s="423" t="s">
        <v>178</v>
      </c>
      <c r="AC2" s="424" t="s">
        <v>179</v>
      </c>
      <c r="AD2" s="421"/>
      <c r="AE2" s="421"/>
    </row>
    <row r="3" spans="1:31" s="48" customFormat="1" ht="13.2" x14ac:dyDescent="0.25">
      <c r="A3" s="595" t="s">
        <v>27</v>
      </c>
      <c r="B3" s="1318" t="s">
        <v>174</v>
      </c>
      <c r="C3" s="1319"/>
      <c r="D3" s="630">
        <v>19193</v>
      </c>
      <c r="E3" s="604">
        <f>+I3+L3+O3+R3+U3+X3+AA3</f>
        <v>23690</v>
      </c>
      <c r="F3" s="605">
        <f>+J3+M3+P3+S3+V3+Y3+AB3</f>
        <v>0</v>
      </c>
      <c r="G3" s="605"/>
      <c r="H3" s="638">
        <f>+E3/D3</f>
        <v>1.2343041733965507</v>
      </c>
      <c r="I3" s="604">
        <f>+'5.a. mell. Jogalkotás'!E5</f>
        <v>0</v>
      </c>
      <c r="J3" s="605">
        <f>+'5.a. mell. Jogalkotás'!F5</f>
        <v>0</v>
      </c>
      <c r="K3" s="606">
        <f>+'5.a. mell. Jogalkotás'!G5</f>
        <v>0</v>
      </c>
      <c r="L3" s="604">
        <f>+'5.b. mell. VF saját forrásból'!D5</f>
        <v>10000</v>
      </c>
      <c r="M3" s="604">
        <f>+'5.b. mell. VF saját forrásból'!E5</f>
        <v>0</v>
      </c>
      <c r="N3" s="604">
        <f>+'5.b. mell. VF saját forrásból'!F5</f>
        <v>0</v>
      </c>
      <c r="O3" s="604">
        <f>+'5.c. mell. VF Eu forrásból'!D5</f>
        <v>0</v>
      </c>
      <c r="P3" s="605">
        <f>+'5.c. mell. VF Eu forrásból'!E5</f>
        <v>0</v>
      </c>
      <c r="Q3" s="606">
        <f>+'5.c. mell. VF Eu forrásból'!F5</f>
        <v>0</v>
      </c>
      <c r="R3" s="607">
        <f>+'5.d. mell. Védőnő, EÜ'!E5</f>
        <v>11598</v>
      </c>
      <c r="S3" s="605">
        <f>+'5.d. mell. Védőnő, EÜ'!F5</f>
        <v>0</v>
      </c>
      <c r="T3" s="608">
        <f>+'5.d. mell. Védőnő, EÜ'!G5</f>
        <v>0</v>
      </c>
      <c r="U3" s="604"/>
      <c r="V3" s="605"/>
      <c r="W3" s="606"/>
      <c r="X3" s="604"/>
      <c r="Y3" s="605"/>
      <c r="Z3" s="606"/>
      <c r="AA3" s="607">
        <f>+'5.g. mell. Egyéb tev.'!E6</f>
        <v>2092</v>
      </c>
      <c r="AB3" s="605"/>
      <c r="AC3" s="606"/>
      <c r="AD3" s="275"/>
      <c r="AE3" s="275"/>
    </row>
    <row r="4" spans="1:31" s="48" customFormat="1" ht="12.75" customHeight="1" x14ac:dyDescent="0.25">
      <c r="A4" s="596" t="s">
        <v>33</v>
      </c>
      <c r="B4" s="1320" t="s">
        <v>173</v>
      </c>
      <c r="C4" s="1321"/>
      <c r="D4" s="631">
        <v>20120</v>
      </c>
      <c r="E4" s="604">
        <f t="shared" ref="E4:E5" si="0">+I4+L4+O4+R4+U4+X4+AA4</f>
        <v>33081</v>
      </c>
      <c r="F4" s="609"/>
      <c r="G4" s="609"/>
      <c r="H4" s="638">
        <f t="shared" ref="H4:H29" si="1">+E4/D4</f>
        <v>1.6441848906560637</v>
      </c>
      <c r="I4" s="610">
        <f>+'5.a. mell. Jogalkotás'!E6</f>
        <v>20581</v>
      </c>
      <c r="J4" s="609">
        <f>+'5.a. mell. Jogalkotás'!F6</f>
        <v>0</v>
      </c>
      <c r="K4" s="611">
        <f>+'5.a. mell. Jogalkotás'!G6</f>
        <v>0</v>
      </c>
      <c r="L4" s="610">
        <f>+'5.b. mell. VF saját forrásból'!D6</f>
        <v>0</v>
      </c>
      <c r="M4" s="610">
        <f>+'5.b. mell. VF saját forrásból'!E6</f>
        <v>0</v>
      </c>
      <c r="N4" s="610">
        <f>+'5.b. mell. VF saját forrásból'!F6</f>
        <v>0</v>
      </c>
      <c r="O4" s="610">
        <f>+'5.c. mell. VF Eu forrásból'!D6</f>
        <v>11420</v>
      </c>
      <c r="P4" s="609">
        <f>+'5.c. mell. VF Eu forrásból'!E6</f>
        <v>0</v>
      </c>
      <c r="Q4" s="611">
        <f>+'5.c. mell. VF Eu forrásból'!F6</f>
        <v>0</v>
      </c>
      <c r="R4" s="612">
        <f>+'5.d. mell. Védőnő, EÜ'!E6</f>
        <v>1080</v>
      </c>
      <c r="S4" s="609">
        <f>+'5.d. mell. Védőnő, EÜ'!F6</f>
        <v>0</v>
      </c>
      <c r="T4" s="613">
        <f>+'5.d. mell. Védőnő, EÜ'!G6</f>
        <v>0</v>
      </c>
      <c r="U4" s="610"/>
      <c r="V4" s="609"/>
      <c r="W4" s="611"/>
      <c r="X4" s="610"/>
      <c r="Y4" s="609"/>
      <c r="Z4" s="611"/>
      <c r="AA4" s="612">
        <f>+'5.g. mell. Egyéb tev.'!E7</f>
        <v>0</v>
      </c>
      <c r="AB4" s="609"/>
      <c r="AC4" s="611"/>
      <c r="AD4" s="275"/>
      <c r="AE4" s="275"/>
    </row>
    <row r="5" spans="1:31" s="48" customFormat="1" ht="12.75" customHeight="1" x14ac:dyDescent="0.25">
      <c r="A5" s="597" t="s">
        <v>34</v>
      </c>
      <c r="B5" s="1310" t="s">
        <v>172</v>
      </c>
      <c r="C5" s="1311"/>
      <c r="D5" s="632">
        <v>39313</v>
      </c>
      <c r="E5" s="604">
        <f t="shared" si="0"/>
        <v>56771</v>
      </c>
      <c r="F5" s="609"/>
      <c r="G5" s="609"/>
      <c r="H5" s="638">
        <f t="shared" si="1"/>
        <v>1.4440770228677537</v>
      </c>
      <c r="I5" s="610">
        <f>+I3+I4</f>
        <v>20581</v>
      </c>
      <c r="J5" s="609">
        <f t="shared" ref="J5:K5" si="2">+J3+J4</f>
        <v>0</v>
      </c>
      <c r="K5" s="611">
        <f t="shared" si="2"/>
        <v>0</v>
      </c>
      <c r="L5" s="1071">
        <f>+'5.b. mell. VF saját forrásból'!D7</f>
        <v>10000</v>
      </c>
      <c r="M5" s="1071">
        <f>+'5.b. mell. VF saját forrásból'!E7</f>
        <v>0</v>
      </c>
      <c r="N5" s="1071">
        <f>+'5.b. mell. VF saját forrásból'!F7</f>
        <v>0</v>
      </c>
      <c r="O5" s="1071">
        <f>+O3+O4</f>
        <v>11420</v>
      </c>
      <c r="P5" s="1072">
        <f t="shared" ref="P5:Q5" si="3">+P3+P4</f>
        <v>0</v>
      </c>
      <c r="Q5" s="1073">
        <f t="shared" si="3"/>
        <v>0</v>
      </c>
      <c r="R5" s="1074">
        <f>+R3+R4</f>
        <v>12678</v>
      </c>
      <c r="S5" s="1072">
        <f t="shared" ref="S5:T5" si="4">+S3+S4</f>
        <v>0</v>
      </c>
      <c r="T5" s="1075">
        <f t="shared" si="4"/>
        <v>0</v>
      </c>
      <c r="U5" s="610"/>
      <c r="V5" s="609"/>
      <c r="W5" s="611"/>
      <c r="X5" s="610"/>
      <c r="Y5" s="609"/>
      <c r="Z5" s="611"/>
      <c r="AA5" s="612">
        <f>+'5.g. mell. Egyéb tev.'!E8</f>
        <v>2092</v>
      </c>
      <c r="AB5" s="609"/>
      <c r="AC5" s="611"/>
      <c r="AD5" s="275"/>
      <c r="AE5" s="275"/>
    </row>
    <row r="6" spans="1:31" x14ac:dyDescent="0.3">
      <c r="A6" s="115"/>
      <c r="B6" s="600"/>
      <c r="C6" s="426"/>
      <c r="D6" s="633"/>
      <c r="E6" s="614"/>
      <c r="F6" s="615"/>
      <c r="G6" s="615"/>
      <c r="H6" s="638"/>
      <c r="I6" s="616"/>
      <c r="J6" s="615"/>
      <c r="K6" s="617"/>
      <c r="L6" s="1076"/>
      <c r="M6" s="1077"/>
      <c r="N6" s="1078"/>
      <c r="O6" s="1076"/>
      <c r="P6" s="1077"/>
      <c r="Q6" s="1078"/>
      <c r="R6" s="1077"/>
      <c r="S6" s="1077"/>
      <c r="T6" s="1077"/>
      <c r="U6" s="616"/>
      <c r="V6" s="615"/>
      <c r="W6" s="617"/>
      <c r="X6" s="616"/>
      <c r="Y6" s="615"/>
      <c r="Z6" s="617"/>
      <c r="AA6" s="615"/>
      <c r="AB6" s="615"/>
      <c r="AC6" s="617"/>
    </row>
    <row r="7" spans="1:31" s="48" customFormat="1" ht="12.75" customHeight="1" x14ac:dyDescent="0.25">
      <c r="A7" s="597" t="s">
        <v>35</v>
      </c>
      <c r="B7" s="1310" t="s">
        <v>171</v>
      </c>
      <c r="C7" s="1311"/>
      <c r="D7" s="632">
        <v>8343</v>
      </c>
      <c r="E7" s="610">
        <f>+I7+L7+O7+R7+U7+X7+AA7</f>
        <v>8991</v>
      </c>
      <c r="F7" s="609"/>
      <c r="G7" s="609"/>
      <c r="H7" s="638">
        <f t="shared" si="1"/>
        <v>1.0776699029126213</v>
      </c>
      <c r="I7" s="610">
        <f>+'5.a. mell. Jogalkotás'!E9</f>
        <v>4067</v>
      </c>
      <c r="J7" s="609">
        <f>+'5.a. mell. Jogalkotás'!F9</f>
        <v>0</v>
      </c>
      <c r="K7" s="611">
        <f>+'5.a. mell. Jogalkotás'!G9</f>
        <v>0</v>
      </c>
      <c r="L7" s="1071">
        <f>+'5.b. mell. VF saját forrásból'!D9</f>
        <v>0</v>
      </c>
      <c r="M7" s="1071">
        <f>+'5.b. mell. VF saját forrásból'!E9</f>
        <v>0</v>
      </c>
      <c r="N7" s="1071">
        <f>+'5.b. mell. VF saját forrásból'!F9</f>
        <v>0</v>
      </c>
      <c r="O7" s="1071">
        <f>+'5.c. mell. VF Eu forrásból'!D9</f>
        <v>2004</v>
      </c>
      <c r="P7" s="1072">
        <f>+'5.c. mell. VF Eu forrásból'!E9</f>
        <v>0</v>
      </c>
      <c r="Q7" s="1073">
        <f>+'5.c. mell. VF Eu forrásból'!F9</f>
        <v>0</v>
      </c>
      <c r="R7" s="1074">
        <f>+'5.d. mell. Védőnő, EÜ'!E9</f>
        <v>2512</v>
      </c>
      <c r="S7" s="1072">
        <f>+'5.d. mell. Védőnő, EÜ'!F9</f>
        <v>0</v>
      </c>
      <c r="T7" s="1075">
        <f>+'5.d. mell. Védőnő, EÜ'!G9</f>
        <v>0</v>
      </c>
      <c r="U7" s="610"/>
      <c r="V7" s="609"/>
      <c r="W7" s="611"/>
      <c r="X7" s="610"/>
      <c r="Y7" s="609"/>
      <c r="Z7" s="611"/>
      <c r="AA7" s="612">
        <f>+'5.g. mell. Egyéb tev.'!E10</f>
        <v>408</v>
      </c>
      <c r="AB7" s="609"/>
      <c r="AC7" s="611"/>
      <c r="AD7" s="275"/>
      <c r="AE7" s="275"/>
    </row>
    <row r="8" spans="1:31" x14ac:dyDescent="0.3">
      <c r="A8" s="115"/>
      <c r="B8" s="601"/>
      <c r="C8" s="427"/>
      <c r="D8" s="633"/>
      <c r="E8" s="614"/>
      <c r="F8" s="615"/>
      <c r="G8" s="615"/>
      <c r="H8" s="638"/>
      <c r="I8" s="616"/>
      <c r="J8" s="615"/>
      <c r="K8" s="617"/>
      <c r="L8" s="1076"/>
      <c r="M8" s="1077"/>
      <c r="N8" s="1078"/>
      <c r="O8" s="1076"/>
      <c r="P8" s="1077"/>
      <c r="Q8" s="1078"/>
      <c r="R8" s="1077"/>
      <c r="S8" s="1077"/>
      <c r="T8" s="1077"/>
      <c r="U8" s="616"/>
      <c r="V8" s="615"/>
      <c r="W8" s="617"/>
      <c r="X8" s="616"/>
      <c r="Y8" s="615"/>
      <c r="Z8" s="617"/>
      <c r="AA8" s="615"/>
      <c r="AB8" s="615"/>
      <c r="AC8" s="617"/>
    </row>
    <row r="9" spans="1:31" s="48" customFormat="1" ht="12.75" customHeight="1" x14ac:dyDescent="0.25">
      <c r="A9" s="596" t="s">
        <v>47</v>
      </c>
      <c r="B9" s="1320" t="s">
        <v>170</v>
      </c>
      <c r="C9" s="1321"/>
      <c r="D9" s="631">
        <v>3268</v>
      </c>
      <c r="E9" s="610">
        <f>+I9+L9+O9+R9+U9+X9+AA9</f>
        <v>2776</v>
      </c>
      <c r="F9" s="618"/>
      <c r="G9" s="618"/>
      <c r="H9" s="638">
        <f t="shared" si="1"/>
        <v>0.84944920440636473</v>
      </c>
      <c r="I9" s="619">
        <f>+'5.a. mell. Jogalkotás'!E14</f>
        <v>660</v>
      </c>
      <c r="J9" s="618">
        <f>+'5.a. mell. Jogalkotás'!F14</f>
        <v>0</v>
      </c>
      <c r="K9" s="620">
        <f>+'5.a. mell. Jogalkotás'!G14</f>
        <v>0</v>
      </c>
      <c r="L9" s="1079">
        <f>+'5.b. mell. VF saját forrásból'!D14</f>
        <v>0</v>
      </c>
      <c r="M9" s="1080"/>
      <c r="N9" s="1081"/>
      <c r="O9" s="1079">
        <f>+'5.c. mell. VF Eu forrásból'!D14</f>
        <v>1442</v>
      </c>
      <c r="P9" s="1080">
        <f>+'5.c. mell. VF Eu forrásból'!E14</f>
        <v>0</v>
      </c>
      <c r="Q9" s="1081">
        <f>+'5.c. mell. VF Eu forrásból'!F14</f>
        <v>0</v>
      </c>
      <c r="R9" s="1082">
        <f>+'5.d. mell. Védőnő, EÜ'!E14</f>
        <v>374</v>
      </c>
      <c r="S9" s="1080">
        <f>+'5.d. mell. Védőnő, EÜ'!F14</f>
        <v>0</v>
      </c>
      <c r="T9" s="1083">
        <f>+'5.d. mell. Védőnő, EÜ'!G14</f>
        <v>0</v>
      </c>
      <c r="U9" s="619"/>
      <c r="V9" s="618"/>
      <c r="W9" s="620"/>
      <c r="X9" s="619"/>
      <c r="Y9" s="618"/>
      <c r="Z9" s="620"/>
      <c r="AA9" s="621">
        <f>+'5.g. mell. Egyéb tev.'!E15</f>
        <v>300</v>
      </c>
      <c r="AB9" s="618">
        <f>+'5.g. mell. Egyéb tev.'!F15</f>
        <v>0</v>
      </c>
      <c r="AC9" s="620">
        <f>+'5.g. mell. Egyéb tev.'!G15</f>
        <v>0</v>
      </c>
      <c r="AD9" s="275"/>
      <c r="AE9" s="275"/>
    </row>
    <row r="10" spans="1:31" s="48" customFormat="1" ht="12.75" customHeight="1" x14ac:dyDescent="0.25">
      <c r="A10" s="596" t="s">
        <v>52</v>
      </c>
      <c r="B10" s="1320" t="s">
        <v>169</v>
      </c>
      <c r="C10" s="1321"/>
      <c r="D10" s="631">
        <v>3520</v>
      </c>
      <c r="E10" s="610">
        <f t="shared" ref="E10:E12" si="5">+I10+L10+O10+R10+U10+X10+AA10</f>
        <v>3377</v>
      </c>
      <c r="F10" s="618"/>
      <c r="G10" s="618"/>
      <c r="H10" s="638">
        <f t="shared" si="1"/>
        <v>0.95937499999999998</v>
      </c>
      <c r="I10" s="619">
        <f>+'5.a. mell. Jogalkotás'!E17</f>
        <v>300</v>
      </c>
      <c r="J10" s="618">
        <f>+'5.a. mell. Jogalkotás'!F17</f>
        <v>0</v>
      </c>
      <c r="K10" s="620">
        <f>+'5.a. mell. Jogalkotás'!G17</f>
        <v>0</v>
      </c>
      <c r="L10" s="1079">
        <f>+'5.b. mell. VF saját forrásból'!D17</f>
        <v>0</v>
      </c>
      <c r="M10" s="1080"/>
      <c r="N10" s="1081"/>
      <c r="O10" s="1079">
        <f>+'5.c. mell. VF Eu forrásból'!D17</f>
        <v>0</v>
      </c>
      <c r="P10" s="1080">
        <f>+'5.c. mell. VF Eu forrásból'!E17</f>
        <v>0</v>
      </c>
      <c r="Q10" s="1081">
        <f>+'5.c. mell. VF Eu forrásból'!F17</f>
        <v>0</v>
      </c>
      <c r="R10" s="1082">
        <f>+'5.d. mell. Védőnő, EÜ'!E17</f>
        <v>317</v>
      </c>
      <c r="S10" s="1080">
        <f>+'5.d. mell. Védőnő, EÜ'!F17</f>
        <v>0</v>
      </c>
      <c r="T10" s="1083">
        <f>+'5.d. mell. Védőnő, EÜ'!G17</f>
        <v>0</v>
      </c>
      <c r="U10" s="619"/>
      <c r="V10" s="618"/>
      <c r="W10" s="620"/>
      <c r="X10" s="619"/>
      <c r="Y10" s="618"/>
      <c r="Z10" s="620"/>
      <c r="AA10" s="621">
        <f>+'5.g. mell. Egyéb tev.'!E18</f>
        <v>2760</v>
      </c>
      <c r="AB10" s="618">
        <f>+'5.g. mell. Egyéb tev.'!F18</f>
        <v>0</v>
      </c>
      <c r="AC10" s="620">
        <f>+'5.g. mell. Egyéb tev.'!G18</f>
        <v>0</v>
      </c>
      <c r="AD10" s="275"/>
      <c r="AE10" s="275"/>
    </row>
    <row r="11" spans="1:31" s="48" customFormat="1" ht="12.75" customHeight="1" x14ac:dyDescent="0.25">
      <c r="A11" s="596" t="s">
        <v>66</v>
      </c>
      <c r="B11" s="1320" t="s">
        <v>156</v>
      </c>
      <c r="C11" s="1321"/>
      <c r="D11" s="631">
        <v>83101</v>
      </c>
      <c r="E11" s="610">
        <f t="shared" si="5"/>
        <v>90835</v>
      </c>
      <c r="F11" s="618"/>
      <c r="G11" s="618"/>
      <c r="H11" s="638">
        <f t="shared" si="1"/>
        <v>1.0930674721122489</v>
      </c>
      <c r="I11" s="619">
        <f>+'5.a. mell. Jogalkotás'!E25</f>
        <v>4975</v>
      </c>
      <c r="J11" s="618">
        <f>+'5.a. mell. Jogalkotás'!F25</f>
        <v>0</v>
      </c>
      <c r="K11" s="620">
        <f>+'5.a. mell. Jogalkotás'!G25</f>
        <v>0</v>
      </c>
      <c r="L11" s="1079">
        <f>+'5.b. mell. VF saját forrásból'!D25</f>
        <v>10000</v>
      </c>
      <c r="M11" s="1080"/>
      <c r="N11" s="1081"/>
      <c r="O11" s="1079">
        <f>+'5.c. mell. VF Eu forrásból'!D25</f>
        <v>8640</v>
      </c>
      <c r="P11" s="1080">
        <f>+'5.c. mell. VF Eu forrásból'!E25</f>
        <v>0</v>
      </c>
      <c r="Q11" s="1081">
        <f>+'5.c. mell. VF Eu forrásból'!F25</f>
        <v>0</v>
      </c>
      <c r="R11" s="1082">
        <f>+'5.d. mell. Védőnő, EÜ'!E25</f>
        <v>1796</v>
      </c>
      <c r="S11" s="1080">
        <f>+'5.d. mell. Védőnő, EÜ'!F25</f>
        <v>0</v>
      </c>
      <c r="T11" s="1083">
        <f>+'5.d. mell. Védőnő, EÜ'!G25</f>
        <v>0</v>
      </c>
      <c r="U11" s="619"/>
      <c r="V11" s="618"/>
      <c r="W11" s="620"/>
      <c r="X11" s="619"/>
      <c r="Y11" s="618"/>
      <c r="Z11" s="620"/>
      <c r="AA11" s="621">
        <f>+'5.g. mell. Egyéb tev.'!E26</f>
        <v>65424</v>
      </c>
      <c r="AB11" s="618">
        <f>+'5.g. mell. Egyéb tev.'!F26</f>
        <v>0</v>
      </c>
      <c r="AC11" s="620">
        <f>+'5.g. mell. Egyéb tev.'!G26</f>
        <v>0</v>
      </c>
      <c r="AD11" s="275"/>
      <c r="AE11" s="275"/>
    </row>
    <row r="12" spans="1:31" s="48" customFormat="1" ht="12.75" customHeight="1" x14ac:dyDescent="0.25">
      <c r="A12" s="596" t="s">
        <v>71</v>
      </c>
      <c r="B12" s="1320" t="s">
        <v>155</v>
      </c>
      <c r="C12" s="1321"/>
      <c r="D12" s="631">
        <v>2251</v>
      </c>
      <c r="E12" s="610">
        <f t="shared" si="5"/>
        <v>5547</v>
      </c>
      <c r="F12" s="618"/>
      <c r="G12" s="618"/>
      <c r="H12" s="638">
        <f t="shared" si="1"/>
        <v>2.4642381163927145</v>
      </c>
      <c r="I12" s="619">
        <f>+'5.a. mell. Jogalkotás'!E28</f>
        <v>0</v>
      </c>
      <c r="J12" s="618">
        <f>+'5.a. mell. Jogalkotás'!F28</f>
        <v>0</v>
      </c>
      <c r="K12" s="620">
        <f>+'5.a. mell. Jogalkotás'!G28</f>
        <v>0</v>
      </c>
      <c r="L12" s="1079">
        <f>+'5.b. mell. VF saját forrásból'!D28</f>
        <v>1000</v>
      </c>
      <c r="M12" s="1080"/>
      <c r="N12" s="1081"/>
      <c r="O12" s="1079">
        <f>+'5.c. mell. VF Eu forrásból'!D28</f>
        <v>4307</v>
      </c>
      <c r="P12" s="1080">
        <f>+'5.c. mell. VF Eu forrásból'!E28</f>
        <v>0</v>
      </c>
      <c r="Q12" s="1081">
        <f>+'5.c. mell. VF Eu forrásból'!F28</f>
        <v>0</v>
      </c>
      <c r="R12" s="1082">
        <f>+'5.d. mell. Védőnő, EÜ'!E28</f>
        <v>240</v>
      </c>
      <c r="S12" s="1080">
        <f>+'5.d. mell. Védőnő, EÜ'!F28</f>
        <v>0</v>
      </c>
      <c r="T12" s="1083">
        <f>+'5.d. mell. Védőnő, EÜ'!G28</f>
        <v>0</v>
      </c>
      <c r="U12" s="619"/>
      <c r="V12" s="618"/>
      <c r="W12" s="620"/>
      <c r="X12" s="619"/>
      <c r="Y12" s="618"/>
      <c r="Z12" s="620"/>
      <c r="AA12" s="621">
        <f>+'5.g. mell. Egyéb tev.'!E29</f>
        <v>0</v>
      </c>
      <c r="AB12" s="618">
        <f>+'5.g. mell. Egyéb tev.'!F29</f>
        <v>0</v>
      </c>
      <c r="AC12" s="620">
        <f>+'5.g. mell. Egyéb tev.'!G29</f>
        <v>0</v>
      </c>
      <c r="AD12" s="275"/>
      <c r="AE12" s="275"/>
    </row>
    <row r="13" spans="1:31" s="48" customFormat="1" ht="28.5" customHeight="1" x14ac:dyDescent="0.25">
      <c r="A13" s="596" t="s">
        <v>80</v>
      </c>
      <c r="B13" s="1320" t="s">
        <v>152</v>
      </c>
      <c r="C13" s="1321"/>
      <c r="D13" s="631">
        <v>347870</v>
      </c>
      <c r="E13" s="610">
        <f>+I13+L13+O13+R13+U13+X13+AA13</f>
        <v>196610</v>
      </c>
      <c r="F13" s="618"/>
      <c r="G13" s="618"/>
      <c r="H13" s="638">
        <f t="shared" si="1"/>
        <v>0.56518239572254003</v>
      </c>
      <c r="I13" s="619">
        <f>+'5.a. mell. Jogalkotás'!E34</f>
        <v>541</v>
      </c>
      <c r="J13" s="618">
        <f>+'5.a. mell. Jogalkotás'!F34</f>
        <v>0</v>
      </c>
      <c r="K13" s="620">
        <f>+'5.a. mell. Jogalkotás'!G34</f>
        <v>0</v>
      </c>
      <c r="L13" s="1079">
        <f>+'5.b. mell. VF saját forrásból'!D34</f>
        <v>71715</v>
      </c>
      <c r="M13" s="1080"/>
      <c r="N13" s="1081"/>
      <c r="O13" s="1079">
        <f>+'5.c. mell. VF Eu forrásból'!D34</f>
        <v>107458</v>
      </c>
      <c r="P13" s="1080">
        <f>+'5.c. mell. VF Eu forrásból'!E34</f>
        <v>0</v>
      </c>
      <c r="Q13" s="1081">
        <f>+'5.c. mell. VF Eu forrásból'!F34</f>
        <v>0</v>
      </c>
      <c r="R13" s="1082">
        <f>+'5.d. mell. Védőnő, EÜ'!E34</f>
        <v>183</v>
      </c>
      <c r="S13" s="1080">
        <f>+'5.d. mell. Védőnő, EÜ'!F34</f>
        <v>0</v>
      </c>
      <c r="T13" s="1083">
        <f>+'5.d. mell. Védőnő, EÜ'!G34</f>
        <v>0</v>
      </c>
      <c r="U13" s="619"/>
      <c r="V13" s="618"/>
      <c r="W13" s="620"/>
      <c r="X13" s="619"/>
      <c r="Y13" s="618"/>
      <c r="Z13" s="620"/>
      <c r="AA13" s="621">
        <f>+'5.g. mell. Egyéb tev.'!E35</f>
        <v>16713</v>
      </c>
      <c r="AB13" s="618">
        <f>+'5.g. mell. Egyéb tev.'!F35</f>
        <v>0</v>
      </c>
      <c r="AC13" s="620">
        <f>+'5.g. mell. Egyéb tev.'!G35</f>
        <v>0</v>
      </c>
      <c r="AD13" s="275"/>
      <c r="AE13" s="275"/>
    </row>
    <row r="14" spans="1:31" s="48" customFormat="1" ht="12.75" customHeight="1" x14ac:dyDescent="0.25">
      <c r="A14" s="597" t="s">
        <v>81</v>
      </c>
      <c r="B14" s="1310" t="s">
        <v>151</v>
      </c>
      <c r="C14" s="1311"/>
      <c r="D14" s="632">
        <v>440010</v>
      </c>
      <c r="E14" s="610">
        <f>+I14+L14+O14+R14+U14+X14+AA14</f>
        <v>299145</v>
      </c>
      <c r="F14" s="609"/>
      <c r="G14" s="609"/>
      <c r="H14" s="638">
        <f t="shared" si="1"/>
        <v>0.67985954864662168</v>
      </c>
      <c r="I14" s="610">
        <f>SUM(I9:I13)</f>
        <v>6476</v>
      </c>
      <c r="J14" s="609">
        <f t="shared" ref="J14:K14" si="6">SUM(J9:J13)</f>
        <v>0</v>
      </c>
      <c r="K14" s="611">
        <f t="shared" si="6"/>
        <v>0</v>
      </c>
      <c r="L14" s="610">
        <f>+'5.b. mell. VF saját forrásból'!D35</f>
        <v>82715</v>
      </c>
      <c r="M14" s="609"/>
      <c r="N14" s="611"/>
      <c r="O14" s="610">
        <f>SUM(O9:O13)</f>
        <v>121847</v>
      </c>
      <c r="P14" s="609">
        <f t="shared" ref="P14:Q14" si="7">SUM(P9:P13)</f>
        <v>0</v>
      </c>
      <c r="Q14" s="611">
        <f t="shared" si="7"/>
        <v>0</v>
      </c>
      <c r="R14" s="612">
        <f>SUM(R9:R13)</f>
        <v>2910</v>
      </c>
      <c r="S14" s="609">
        <f t="shared" ref="S14:T14" si="8">SUM(S9:S13)</f>
        <v>0</v>
      </c>
      <c r="T14" s="613">
        <f t="shared" si="8"/>
        <v>0</v>
      </c>
      <c r="U14" s="610"/>
      <c r="V14" s="609"/>
      <c r="W14" s="611"/>
      <c r="X14" s="610"/>
      <c r="Y14" s="609"/>
      <c r="Z14" s="611"/>
      <c r="AA14" s="612">
        <f>SUM(AA9:AA13)</f>
        <v>85197</v>
      </c>
      <c r="AB14" s="609">
        <f t="shared" ref="AB14:AC14" si="9">SUM(AB9:AB13)</f>
        <v>0</v>
      </c>
      <c r="AC14" s="611">
        <f t="shared" si="9"/>
        <v>0</v>
      </c>
      <c r="AD14" s="275"/>
      <c r="AE14" s="275"/>
    </row>
    <row r="15" spans="1:31" x14ac:dyDescent="0.3">
      <c r="A15" s="115"/>
      <c r="B15" s="600"/>
      <c r="C15" s="426"/>
      <c r="D15" s="633"/>
      <c r="E15" s="614"/>
      <c r="F15" s="615"/>
      <c r="G15" s="615"/>
      <c r="H15" s="638"/>
      <c r="I15" s="616"/>
      <c r="J15" s="615"/>
      <c r="K15" s="617"/>
      <c r="L15" s="616"/>
      <c r="M15" s="615"/>
      <c r="N15" s="617"/>
      <c r="O15" s="616"/>
      <c r="P15" s="615"/>
      <c r="Q15" s="617"/>
      <c r="R15" s="615"/>
      <c r="S15" s="615"/>
      <c r="T15" s="615"/>
      <c r="U15" s="616"/>
      <c r="V15" s="615"/>
      <c r="W15" s="617"/>
      <c r="X15" s="616"/>
      <c r="Y15" s="615"/>
      <c r="Z15" s="617"/>
      <c r="AA15" s="615"/>
      <c r="AB15" s="615"/>
      <c r="AC15" s="617"/>
    </row>
    <row r="16" spans="1:31" s="48" customFormat="1" ht="12.75" customHeight="1" x14ac:dyDescent="0.25">
      <c r="A16" s="597" t="s">
        <v>94</v>
      </c>
      <c r="B16" s="1312" t="s">
        <v>150</v>
      </c>
      <c r="C16" s="1313"/>
      <c r="D16" s="634">
        <v>23333</v>
      </c>
      <c r="E16" s="610">
        <f>+I16+L16+O16+R16+U16+X16+AA16</f>
        <v>17964</v>
      </c>
      <c r="F16" s="609"/>
      <c r="G16" s="609"/>
      <c r="H16" s="638">
        <f t="shared" si="1"/>
        <v>0.76989671281018301</v>
      </c>
      <c r="I16" s="610"/>
      <c r="J16" s="609"/>
      <c r="K16" s="611"/>
      <c r="L16" s="610"/>
      <c r="M16" s="609"/>
      <c r="N16" s="611"/>
      <c r="O16" s="610"/>
      <c r="P16" s="609"/>
      <c r="Q16" s="611"/>
      <c r="R16" s="612"/>
      <c r="S16" s="609"/>
      <c r="T16" s="613"/>
      <c r="U16" s="610">
        <f>+'5.e. mell. Szociális ellátások'!D8</f>
        <v>17964</v>
      </c>
      <c r="V16" s="609">
        <f>+'5.e. mell. Szociális ellátások'!E8</f>
        <v>0</v>
      </c>
      <c r="W16" s="611">
        <f>+'5.e. mell. Szociális ellátások'!F8</f>
        <v>0</v>
      </c>
      <c r="X16" s="610"/>
      <c r="Y16" s="609"/>
      <c r="Z16" s="611"/>
      <c r="AA16" s="612"/>
      <c r="AB16" s="609"/>
      <c r="AC16" s="611"/>
      <c r="AD16" s="275"/>
      <c r="AE16" s="275"/>
    </row>
    <row r="17" spans="1:31" x14ac:dyDescent="0.3">
      <c r="A17" s="115"/>
      <c r="B17" s="1314"/>
      <c r="C17" s="1315"/>
      <c r="D17" s="635"/>
      <c r="E17" s="614"/>
      <c r="F17" s="615"/>
      <c r="G17" s="615"/>
      <c r="H17" s="638"/>
      <c r="I17" s="616"/>
      <c r="J17" s="615"/>
      <c r="K17" s="617"/>
      <c r="L17" s="616"/>
      <c r="M17" s="615"/>
      <c r="N17" s="617"/>
      <c r="O17" s="616"/>
      <c r="P17" s="615"/>
      <c r="Q17" s="617"/>
      <c r="R17" s="615"/>
      <c r="S17" s="615"/>
      <c r="T17" s="615"/>
      <c r="U17" s="616"/>
      <c r="V17" s="615"/>
      <c r="W17" s="617"/>
      <c r="X17" s="616"/>
      <c r="Y17" s="615"/>
      <c r="Z17" s="617"/>
      <c r="AA17" s="615"/>
      <c r="AB17" s="615"/>
      <c r="AC17" s="617"/>
    </row>
    <row r="18" spans="1:31" s="48" customFormat="1" ht="12.75" customHeight="1" x14ac:dyDescent="0.25">
      <c r="A18" s="597" t="s">
        <v>108</v>
      </c>
      <c r="B18" s="1310" t="s">
        <v>163</v>
      </c>
      <c r="C18" s="1311"/>
      <c r="D18" s="632">
        <v>546522</v>
      </c>
      <c r="E18" s="610">
        <f>+I18+L18+O18+R18+U18+X18+AA18</f>
        <v>379973</v>
      </c>
      <c r="F18" s="609"/>
      <c r="G18" s="609"/>
      <c r="H18" s="638">
        <f t="shared" si="1"/>
        <v>0.69525654959910121</v>
      </c>
      <c r="I18" s="610"/>
      <c r="J18" s="609"/>
      <c r="K18" s="611"/>
      <c r="L18" s="610"/>
      <c r="M18" s="609"/>
      <c r="N18" s="611"/>
      <c r="O18" s="610"/>
      <c r="P18" s="609"/>
      <c r="Q18" s="611"/>
      <c r="R18" s="612"/>
      <c r="S18" s="609"/>
      <c r="T18" s="613"/>
      <c r="U18" s="610"/>
      <c r="V18" s="609"/>
      <c r="W18" s="611"/>
      <c r="X18" s="610">
        <f>+'5.f. mell. Átadott pénzeszk.'!L39</f>
        <v>235631</v>
      </c>
      <c r="Y18" s="609">
        <f>+'5.f. mell. Átadott pénzeszk.'!M39</f>
        <v>0</v>
      </c>
      <c r="Z18" s="611">
        <f>+'5.f. mell. Átadott pénzeszk.'!N39</f>
        <v>0</v>
      </c>
      <c r="AA18" s="612">
        <f>+'5.g. mell. Egyéb tev.'!E74</f>
        <v>144342</v>
      </c>
      <c r="AB18" s="609">
        <f>+'5.g. mell. Egyéb tev.'!F74</f>
        <v>0</v>
      </c>
      <c r="AC18" s="611">
        <f>+'5.g. mell. Egyéb tev.'!G74</f>
        <v>0</v>
      </c>
      <c r="AD18" s="275"/>
      <c r="AE18" s="275"/>
    </row>
    <row r="19" spans="1:31" s="48" customFormat="1" ht="12.75" customHeight="1" x14ac:dyDescent="0.25">
      <c r="A19" s="597"/>
      <c r="B19" s="1320" t="s">
        <v>602</v>
      </c>
      <c r="C19" s="1321"/>
      <c r="D19" s="631">
        <v>338240</v>
      </c>
      <c r="E19" s="610">
        <f>+I19+L19+O19+R19+U19+X19+AA19</f>
        <v>144342</v>
      </c>
      <c r="F19" s="609"/>
      <c r="G19" s="609"/>
      <c r="H19" s="638">
        <f t="shared" si="1"/>
        <v>0.42674432355723746</v>
      </c>
      <c r="I19" s="610"/>
      <c r="J19" s="609"/>
      <c r="K19" s="611"/>
      <c r="L19" s="610"/>
      <c r="M19" s="609"/>
      <c r="N19" s="611"/>
      <c r="O19" s="610"/>
      <c r="P19" s="609"/>
      <c r="Q19" s="611"/>
      <c r="R19" s="612"/>
      <c r="S19" s="609"/>
      <c r="T19" s="613"/>
      <c r="U19" s="610"/>
      <c r="V19" s="609"/>
      <c r="W19" s="611"/>
      <c r="X19" s="610"/>
      <c r="Y19" s="609"/>
      <c r="Z19" s="611"/>
      <c r="AA19" s="612">
        <f>+'5.g. mell. Egyéb tev.'!E63</f>
        <v>144342</v>
      </c>
      <c r="AB19" s="609"/>
      <c r="AC19" s="611"/>
      <c r="AD19" s="275"/>
      <c r="AE19" s="275"/>
    </row>
    <row r="20" spans="1:31" x14ac:dyDescent="0.3">
      <c r="A20" s="115"/>
      <c r="B20" s="600"/>
      <c r="C20" s="426"/>
      <c r="D20" s="633"/>
      <c r="E20" s="614"/>
      <c r="F20" s="615"/>
      <c r="G20" s="615"/>
      <c r="H20" s="638"/>
      <c r="I20" s="616"/>
      <c r="J20" s="615"/>
      <c r="K20" s="617"/>
      <c r="L20" s="616"/>
      <c r="M20" s="615"/>
      <c r="N20" s="617"/>
      <c r="O20" s="616"/>
      <c r="P20" s="615"/>
      <c r="Q20" s="617"/>
      <c r="R20" s="615"/>
      <c r="S20" s="615"/>
      <c r="T20" s="615"/>
      <c r="U20" s="616"/>
      <c r="V20" s="615"/>
      <c r="W20" s="617"/>
      <c r="X20" s="616"/>
      <c r="Y20" s="615"/>
      <c r="Z20" s="617"/>
      <c r="AA20" s="615"/>
      <c r="AB20" s="615"/>
      <c r="AC20" s="617"/>
    </row>
    <row r="21" spans="1:31" s="48" customFormat="1" ht="12.75" customHeight="1" x14ac:dyDescent="0.25">
      <c r="A21" s="597" t="s">
        <v>123</v>
      </c>
      <c r="B21" s="1310" t="s">
        <v>161</v>
      </c>
      <c r="C21" s="1311"/>
      <c r="D21" s="632">
        <v>1459664</v>
      </c>
      <c r="E21" s="610">
        <f>+I21+L21+O21+R21+U21+X21+AA21</f>
        <v>1372651</v>
      </c>
      <c r="F21" s="609"/>
      <c r="G21" s="609"/>
      <c r="H21" s="638">
        <f t="shared" si="1"/>
        <v>0.94038833594580673</v>
      </c>
      <c r="I21" s="610"/>
      <c r="J21" s="609"/>
      <c r="K21" s="611"/>
      <c r="L21" s="610">
        <f>+'5.b. mell. VF saját forrásból'!D53</f>
        <v>663227</v>
      </c>
      <c r="M21" s="609"/>
      <c r="N21" s="611"/>
      <c r="O21" s="610">
        <f>+'5.c. mell. VF Eu forrásból'!D52</f>
        <v>709424</v>
      </c>
      <c r="P21" s="609">
        <f>+'5.c. mell. VF Eu forrásból'!E52</f>
        <v>0</v>
      </c>
      <c r="Q21" s="611">
        <f>+'5.c. mell. VF Eu forrásból'!F52</f>
        <v>0</v>
      </c>
      <c r="R21" s="612">
        <f>+'5.d. mell. Védőnő, EÜ'!E45</f>
        <v>0</v>
      </c>
      <c r="S21" s="609">
        <f>+'5.d. mell. Védőnő, EÜ'!F45</f>
        <v>0</v>
      </c>
      <c r="T21" s="613">
        <f>+'5.d. mell. Védőnő, EÜ'!G45</f>
        <v>0</v>
      </c>
      <c r="U21" s="610"/>
      <c r="V21" s="609"/>
      <c r="W21" s="611"/>
      <c r="X21" s="610"/>
      <c r="Y21" s="609"/>
      <c r="Z21" s="611"/>
      <c r="AA21" s="612"/>
      <c r="AB21" s="609"/>
      <c r="AC21" s="611"/>
      <c r="AD21" s="275"/>
      <c r="AE21" s="275"/>
    </row>
    <row r="22" spans="1:31" x14ac:dyDescent="0.3">
      <c r="A22" s="115"/>
      <c r="B22" s="600"/>
      <c r="C22" s="426"/>
      <c r="D22" s="633"/>
      <c r="E22" s="614"/>
      <c r="F22" s="615"/>
      <c r="G22" s="615"/>
      <c r="H22" s="638"/>
      <c r="I22" s="616"/>
      <c r="J22" s="615"/>
      <c r="K22" s="617"/>
      <c r="L22" s="616"/>
      <c r="M22" s="615"/>
      <c r="N22" s="617"/>
      <c r="O22" s="616"/>
      <c r="P22" s="615"/>
      <c r="Q22" s="617"/>
      <c r="R22" s="615"/>
      <c r="S22" s="615"/>
      <c r="T22" s="615"/>
      <c r="U22" s="616"/>
      <c r="V22" s="615"/>
      <c r="W22" s="617"/>
      <c r="X22" s="616"/>
      <c r="Y22" s="615"/>
      <c r="Z22" s="617"/>
      <c r="AA22" s="615"/>
      <c r="AB22" s="615"/>
      <c r="AC22" s="617"/>
    </row>
    <row r="23" spans="1:31" s="48" customFormat="1" ht="12.75" customHeight="1" x14ac:dyDescent="0.25">
      <c r="A23" s="597" t="s">
        <v>132</v>
      </c>
      <c r="B23" s="1310" t="s">
        <v>160</v>
      </c>
      <c r="C23" s="1311"/>
      <c r="D23" s="632">
        <v>84582</v>
      </c>
      <c r="E23" s="610">
        <f>+I23+L23+O23+R23+U23+X23+AA23</f>
        <v>51709</v>
      </c>
      <c r="F23" s="609"/>
      <c r="G23" s="609"/>
      <c r="H23" s="638"/>
      <c r="I23" s="610"/>
      <c r="J23" s="609"/>
      <c r="K23" s="611"/>
      <c r="L23" s="610">
        <f>+'5.b. mell. VF saját forrásból'!D59</f>
        <v>17068</v>
      </c>
      <c r="M23" s="609"/>
      <c r="N23" s="611"/>
      <c r="O23" s="610">
        <f>+'5.c. mell. VF Eu forrásból'!D58</f>
        <v>34641</v>
      </c>
      <c r="P23" s="609">
        <f>+'5.c. mell. VF Eu forrásból'!E58</f>
        <v>0</v>
      </c>
      <c r="Q23" s="611">
        <f>+'5.c. mell. VF Eu forrásból'!F58</f>
        <v>0</v>
      </c>
      <c r="R23" s="612"/>
      <c r="S23" s="609"/>
      <c r="T23" s="613"/>
      <c r="U23" s="610"/>
      <c r="V23" s="609"/>
      <c r="W23" s="611"/>
      <c r="X23" s="610"/>
      <c r="Y23" s="609"/>
      <c r="Z23" s="611"/>
      <c r="AA23" s="612"/>
      <c r="AB23" s="609"/>
      <c r="AC23" s="611"/>
      <c r="AD23" s="275"/>
      <c r="AE23" s="275"/>
    </row>
    <row r="24" spans="1:31" x14ac:dyDescent="0.3">
      <c r="A24" s="115"/>
      <c r="B24" s="600"/>
      <c r="C24" s="426"/>
      <c r="D24" s="633"/>
      <c r="E24" s="614"/>
      <c r="F24" s="615"/>
      <c r="G24" s="615"/>
      <c r="H24" s="638"/>
      <c r="I24" s="616"/>
      <c r="J24" s="615"/>
      <c r="K24" s="617"/>
      <c r="L24" s="616"/>
      <c r="M24" s="615"/>
      <c r="N24" s="617"/>
      <c r="O24" s="616"/>
      <c r="P24" s="615"/>
      <c r="Q24" s="617"/>
      <c r="R24" s="615"/>
      <c r="S24" s="615"/>
      <c r="T24" s="615"/>
      <c r="U24" s="616"/>
      <c r="V24" s="615"/>
      <c r="W24" s="617"/>
      <c r="X24" s="616"/>
      <c r="Y24" s="615"/>
      <c r="Z24" s="617"/>
      <c r="AA24" s="615"/>
      <c r="AB24" s="615"/>
      <c r="AC24" s="617"/>
    </row>
    <row r="25" spans="1:31" s="48" customFormat="1" ht="12.75" customHeight="1" x14ac:dyDescent="0.25">
      <c r="A25" s="597" t="s">
        <v>134</v>
      </c>
      <c r="B25" s="1310" t="s">
        <v>158</v>
      </c>
      <c r="C25" s="1311"/>
      <c r="D25" s="632">
        <v>0</v>
      </c>
      <c r="E25" s="610">
        <f>+I25+L25+O25+R25+U25+X25+AA25</f>
        <v>0</v>
      </c>
      <c r="F25" s="609"/>
      <c r="G25" s="609"/>
      <c r="H25" s="638"/>
      <c r="I25" s="610"/>
      <c r="J25" s="609"/>
      <c r="K25" s="611"/>
      <c r="L25" s="610"/>
      <c r="M25" s="609"/>
      <c r="N25" s="611"/>
      <c r="O25" s="610"/>
      <c r="P25" s="609"/>
      <c r="Q25" s="611"/>
      <c r="R25" s="612"/>
      <c r="S25" s="609"/>
      <c r="T25" s="613"/>
      <c r="U25" s="610"/>
      <c r="V25" s="609"/>
      <c r="W25" s="611"/>
      <c r="X25" s="610"/>
      <c r="Y25" s="609"/>
      <c r="Z25" s="611"/>
      <c r="AA25" s="612"/>
      <c r="AB25" s="609"/>
      <c r="AC25" s="611"/>
      <c r="AD25" s="275"/>
      <c r="AE25" s="275"/>
    </row>
    <row r="26" spans="1:31" x14ac:dyDescent="0.3">
      <c r="A26" s="115"/>
      <c r="B26" s="600"/>
      <c r="C26" s="426"/>
      <c r="D26" s="633"/>
      <c r="E26" s="614"/>
      <c r="F26" s="615"/>
      <c r="G26" s="615"/>
      <c r="H26" s="638"/>
      <c r="I26" s="616"/>
      <c r="J26" s="615"/>
      <c r="K26" s="617"/>
      <c r="L26" s="616"/>
      <c r="M26" s="615"/>
      <c r="N26" s="617"/>
      <c r="O26" s="616"/>
      <c r="P26" s="615"/>
      <c r="Q26" s="617"/>
      <c r="R26" s="615"/>
      <c r="S26" s="615"/>
      <c r="T26" s="615"/>
      <c r="U26" s="616"/>
      <c r="V26" s="615"/>
      <c r="W26" s="617"/>
      <c r="X26" s="616"/>
      <c r="Y26" s="615"/>
      <c r="Z26" s="617"/>
      <c r="AA26" s="615"/>
      <c r="AB26" s="615"/>
      <c r="AC26" s="617"/>
    </row>
    <row r="27" spans="1:31" s="48" customFormat="1" ht="12.75" customHeight="1" x14ac:dyDescent="0.25">
      <c r="A27" s="598" t="s">
        <v>135</v>
      </c>
      <c r="B27" s="1310" t="s">
        <v>157</v>
      </c>
      <c r="C27" s="1311"/>
      <c r="D27" s="632">
        <v>2601767</v>
      </c>
      <c r="E27" s="610">
        <f>+I27+L27+O27+R27+U27+X27+AA27</f>
        <v>2187204</v>
      </c>
      <c r="F27" s="609">
        <f t="shared" ref="F27:G27" si="10">+F25+F23+F21+F18+F16+F14+F7+F5</f>
        <v>0</v>
      </c>
      <c r="G27" s="609">
        <f t="shared" si="10"/>
        <v>0</v>
      </c>
      <c r="H27" s="638">
        <f t="shared" si="1"/>
        <v>0.84066098155599633</v>
      </c>
      <c r="I27" s="610">
        <f>+I25+I23+I21+I18+I16+I14+I7+I5</f>
        <v>31124</v>
      </c>
      <c r="J27" s="609">
        <f t="shared" ref="J27:AC27" si="11">+J25+J23+J21+J18+J16+J14+J7+J5</f>
        <v>0</v>
      </c>
      <c r="K27" s="611">
        <f t="shared" si="11"/>
        <v>0</v>
      </c>
      <c r="L27" s="610">
        <f t="shared" si="11"/>
        <v>773010</v>
      </c>
      <c r="M27" s="609">
        <f t="shared" si="11"/>
        <v>0</v>
      </c>
      <c r="N27" s="611">
        <f t="shared" si="11"/>
        <v>0</v>
      </c>
      <c r="O27" s="610">
        <f t="shared" si="11"/>
        <v>879336</v>
      </c>
      <c r="P27" s="609">
        <f t="shared" si="11"/>
        <v>0</v>
      </c>
      <c r="Q27" s="611">
        <f t="shared" si="11"/>
        <v>0</v>
      </c>
      <c r="R27" s="612">
        <f t="shared" si="11"/>
        <v>18100</v>
      </c>
      <c r="S27" s="609">
        <f t="shared" si="11"/>
        <v>0</v>
      </c>
      <c r="T27" s="613">
        <f t="shared" si="11"/>
        <v>0</v>
      </c>
      <c r="U27" s="610">
        <f t="shared" si="11"/>
        <v>17964</v>
      </c>
      <c r="V27" s="609">
        <f t="shared" si="11"/>
        <v>0</v>
      </c>
      <c r="W27" s="611">
        <f t="shared" si="11"/>
        <v>0</v>
      </c>
      <c r="X27" s="610">
        <f t="shared" si="11"/>
        <v>235631</v>
      </c>
      <c r="Y27" s="609">
        <f t="shared" si="11"/>
        <v>0</v>
      </c>
      <c r="Z27" s="611">
        <f t="shared" si="11"/>
        <v>0</v>
      </c>
      <c r="AA27" s="612">
        <f t="shared" si="11"/>
        <v>232039</v>
      </c>
      <c r="AB27" s="609">
        <f t="shared" si="11"/>
        <v>0</v>
      </c>
      <c r="AC27" s="609">
        <f t="shared" si="11"/>
        <v>0</v>
      </c>
      <c r="AD27" s="275"/>
      <c r="AE27" s="275"/>
    </row>
    <row r="28" spans="1:31" ht="9.75" customHeight="1" x14ac:dyDescent="0.3">
      <c r="A28" s="116"/>
      <c r="B28" s="601"/>
      <c r="C28" s="428"/>
      <c r="D28" s="636"/>
      <c r="E28" s="614"/>
      <c r="F28" s="615"/>
      <c r="G28" s="615"/>
      <c r="H28" s="638"/>
      <c r="I28" s="616"/>
      <c r="J28" s="615"/>
      <c r="K28" s="617"/>
      <c r="L28" s="616"/>
      <c r="M28" s="615"/>
      <c r="N28" s="617"/>
      <c r="O28" s="616"/>
      <c r="P28" s="615"/>
      <c r="Q28" s="617"/>
      <c r="R28" s="615"/>
      <c r="S28" s="615"/>
      <c r="T28" s="615"/>
      <c r="U28" s="616"/>
      <c r="V28" s="615"/>
      <c r="W28" s="617"/>
      <c r="X28" s="616"/>
      <c r="Y28" s="615"/>
      <c r="Z28" s="617"/>
      <c r="AA28" s="615"/>
      <c r="AB28" s="615"/>
      <c r="AC28" s="617"/>
    </row>
    <row r="29" spans="1:31" s="48" customFormat="1" ht="13.8" thickBot="1" x14ac:dyDescent="0.3">
      <c r="A29" s="599" t="s">
        <v>271</v>
      </c>
      <c r="B29" s="1316" t="s">
        <v>277</v>
      </c>
      <c r="C29" s="1317"/>
      <c r="D29" s="637">
        <v>450258</v>
      </c>
      <c r="E29" s="622">
        <f>+I29+L29+O29+R29+U29+X29+AA29</f>
        <v>459415</v>
      </c>
      <c r="F29" s="623"/>
      <c r="G29" s="623"/>
      <c r="H29" s="639">
        <f t="shared" si="1"/>
        <v>1.0203372288776658</v>
      </c>
      <c r="I29" s="624"/>
      <c r="J29" s="625"/>
      <c r="K29" s="626"/>
      <c r="L29" s="622">
        <f>+'5.b. mell. VF saját forrásból'!D68</f>
        <v>0</v>
      </c>
      <c r="M29" s="622">
        <f>+'5.b. mell. VF saját forrásból'!E68</f>
        <v>0</v>
      </c>
      <c r="N29" s="622">
        <f>+'5.b. mell. VF saját forrásból'!F68</f>
        <v>0</v>
      </c>
      <c r="O29" s="622"/>
      <c r="P29" s="623"/>
      <c r="Q29" s="626"/>
      <c r="R29" s="627"/>
      <c r="S29" s="623"/>
      <c r="T29" s="628"/>
      <c r="U29" s="622"/>
      <c r="V29" s="623"/>
      <c r="W29" s="626"/>
      <c r="X29" s="622"/>
      <c r="Y29" s="623"/>
      <c r="Z29" s="626"/>
      <c r="AA29" s="627">
        <f>+'5.g. mell. Egyéb tev.'!AG104</f>
        <v>459415</v>
      </c>
      <c r="AB29" s="623"/>
      <c r="AC29" s="626"/>
      <c r="AD29" s="275"/>
      <c r="AE29" s="275"/>
    </row>
    <row r="30" spans="1:31" s="48" customFormat="1" ht="18.75" customHeight="1" thickBot="1" x14ac:dyDescent="0.3">
      <c r="A30" s="1307" t="s">
        <v>633</v>
      </c>
      <c r="B30" s="1308"/>
      <c r="C30" s="1309"/>
      <c r="D30" s="637">
        <v>3052025</v>
      </c>
      <c r="E30" s="637">
        <f t="shared" ref="E30:AC30" si="12">+E29+E27</f>
        <v>2646619</v>
      </c>
      <c r="F30" s="637">
        <f t="shared" si="12"/>
        <v>0</v>
      </c>
      <c r="G30" s="637">
        <f t="shared" si="12"/>
        <v>0</v>
      </c>
      <c r="H30" s="724">
        <f t="shared" si="12"/>
        <v>1.860998210433662</v>
      </c>
      <c r="I30" s="637">
        <f t="shared" si="12"/>
        <v>31124</v>
      </c>
      <c r="J30" s="637">
        <f t="shared" si="12"/>
        <v>0</v>
      </c>
      <c r="K30" s="637">
        <f t="shared" si="12"/>
        <v>0</v>
      </c>
      <c r="L30" s="637">
        <f>+L29+L27</f>
        <v>773010</v>
      </c>
      <c r="M30" s="637">
        <f t="shared" si="12"/>
        <v>0</v>
      </c>
      <c r="N30" s="637">
        <f t="shared" si="12"/>
        <v>0</v>
      </c>
      <c r="O30" s="637">
        <f t="shared" si="12"/>
        <v>879336</v>
      </c>
      <c r="P30" s="637">
        <f t="shared" si="12"/>
        <v>0</v>
      </c>
      <c r="Q30" s="637">
        <f t="shared" si="12"/>
        <v>0</v>
      </c>
      <c r="R30" s="637">
        <f t="shared" si="12"/>
        <v>18100</v>
      </c>
      <c r="S30" s="637">
        <f t="shared" si="12"/>
        <v>0</v>
      </c>
      <c r="T30" s="637">
        <f t="shared" si="12"/>
        <v>0</v>
      </c>
      <c r="U30" s="637">
        <f t="shared" si="12"/>
        <v>17964</v>
      </c>
      <c r="V30" s="637">
        <f t="shared" si="12"/>
        <v>0</v>
      </c>
      <c r="W30" s="637">
        <f t="shared" si="12"/>
        <v>0</v>
      </c>
      <c r="X30" s="637">
        <f t="shared" si="12"/>
        <v>235631</v>
      </c>
      <c r="Y30" s="637">
        <f t="shared" si="12"/>
        <v>0</v>
      </c>
      <c r="Z30" s="637">
        <f t="shared" si="12"/>
        <v>0</v>
      </c>
      <c r="AA30" s="637">
        <f t="shared" si="12"/>
        <v>691454</v>
      </c>
      <c r="AB30" s="637">
        <f t="shared" si="12"/>
        <v>0</v>
      </c>
      <c r="AC30" s="637">
        <f t="shared" si="12"/>
        <v>0</v>
      </c>
      <c r="AD30" s="275"/>
      <c r="AE30" s="275"/>
    </row>
  </sheetData>
  <mergeCells count="32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E1:G1"/>
    <mergeCell ref="X1:Z1"/>
    <mergeCell ref="AA1:AC1"/>
    <mergeCell ref="R1:T1"/>
    <mergeCell ref="D1:D2"/>
    <mergeCell ref="H1:H2"/>
    <mergeCell ref="U1:W1"/>
    <mergeCell ref="L1:N1"/>
    <mergeCell ref="O1:Q1"/>
    <mergeCell ref="I1:K1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80" orientation="landscape" r:id="rId1"/>
  <headerFooter>
    <oddHeader>&amp;C&amp;"Times New Roman,Félkövér"&amp;12Martonvásár Város Önkormányzatának kiadásai 2019.
&amp;"Times New Roman,Dőlt"(intézmények nélkül)&amp;R&amp;"Times New Roman,Félkövér"&amp;12 5.melléklet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11</vt:i4>
      </vt:variant>
    </vt:vector>
  </HeadingPairs>
  <TitlesOfParts>
    <vt:vector size="39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12.mell. Közv.tám</vt:lpstr>
      <vt:lpstr>13.mell. Mérleg</vt:lpstr>
      <vt:lpstr>Tájékoztató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Tájékoztató!Nyomtatási_terület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Windows-felhasználó</cp:lastModifiedBy>
  <cp:lastPrinted>2019-01-29T13:52:54Z</cp:lastPrinted>
  <dcterms:created xsi:type="dcterms:W3CDTF">2014-01-29T08:39:20Z</dcterms:created>
  <dcterms:modified xsi:type="dcterms:W3CDTF">2019-02-19T22:59:04Z</dcterms:modified>
</cp:coreProperties>
</file>