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kumentumok\2019\2018évi_zárszamadas\Szentgyörgyvár\"/>
    </mc:Choice>
  </mc:AlternateContent>
  <bookViews>
    <workbookView xWindow="360" yWindow="315" windowWidth="9720" windowHeight="7320" tabRatio="636" activeTab="9"/>
  </bookViews>
  <sheets>
    <sheet name="1" sheetId="7" r:id="rId1"/>
    <sheet name="3" sheetId="43" r:id="rId2"/>
    <sheet name="2" sheetId="9" r:id="rId3"/>
    <sheet name="6" sheetId="49" r:id="rId4"/>
    <sheet name="5" sheetId="51" r:id="rId5"/>
    <sheet name="10" sheetId="48" r:id="rId6"/>
    <sheet name="8" sheetId="47" r:id="rId7"/>
    <sheet name="9" sheetId="46" r:id="rId8"/>
    <sheet name="7" sheetId="44" r:id="rId9"/>
    <sheet name="4" sheetId="30" r:id="rId10"/>
  </sheets>
  <definedNames>
    <definedName name="_xlnm.Print_Area" localSheetId="2">'2'!$A$1:$L$83</definedName>
    <definedName name="_xlnm.Print_Area" localSheetId="3">'6'!$A$1:$D$127</definedName>
  </definedNames>
  <calcPr calcId="152511"/>
</workbook>
</file>

<file path=xl/calcChain.xml><?xml version="1.0" encoding="utf-8"?>
<calcChain xmlns="http://schemas.openxmlformats.org/spreadsheetml/2006/main">
  <c r="D7" i="49" l="1"/>
  <c r="D121" i="49" l="1"/>
  <c r="C121" i="49" l="1"/>
  <c r="C116" i="49"/>
  <c r="C108" i="49"/>
  <c r="C98" i="49"/>
  <c r="C91" i="49"/>
  <c r="C87" i="49"/>
  <c r="C79" i="49"/>
  <c r="C70" i="49"/>
  <c r="C54" i="49"/>
  <c r="C45" i="49"/>
  <c r="C44" i="49" s="1"/>
  <c r="C28" i="49"/>
  <c r="C20" i="49"/>
  <c r="C16" i="49"/>
  <c r="C11" i="49" s="1"/>
  <c r="J61" i="9"/>
  <c r="J58" i="9"/>
  <c r="L48" i="9"/>
  <c r="I48" i="9"/>
  <c r="J48" i="9"/>
  <c r="K48" i="9"/>
  <c r="F54" i="9"/>
  <c r="J54" i="9"/>
  <c r="H47" i="9"/>
  <c r="I47" i="9"/>
  <c r="J47" i="9"/>
  <c r="K47" i="9"/>
  <c r="G47" i="9"/>
  <c r="H34" i="9"/>
  <c r="G34" i="9"/>
  <c r="J17" i="9"/>
  <c r="G17" i="9"/>
  <c r="J16" i="9"/>
  <c r="G16" i="9"/>
  <c r="C126" i="49" l="1"/>
  <c r="C127" i="49" s="1"/>
  <c r="C74" i="49"/>
  <c r="D16" i="9"/>
  <c r="F8" i="30" l="1"/>
  <c r="G8" i="30"/>
  <c r="F16" i="30"/>
  <c r="C27" i="30"/>
  <c r="B27" i="30"/>
  <c r="D16" i="30"/>
  <c r="E17" i="30"/>
  <c r="I67" i="9"/>
  <c r="K54" i="9"/>
  <c r="K58" i="9" s="1"/>
  <c r="H81" i="9"/>
  <c r="E81" i="9"/>
  <c r="D80" i="9"/>
  <c r="I79" i="9"/>
  <c r="F79" i="9"/>
  <c r="I78" i="9"/>
  <c r="F78" i="9"/>
  <c r="I77" i="9"/>
  <c r="F77" i="9"/>
  <c r="G76" i="9"/>
  <c r="G81" i="9" s="1"/>
  <c r="D76" i="9"/>
  <c r="F76" i="9" s="1"/>
  <c r="I75" i="9"/>
  <c r="F75" i="9"/>
  <c r="I70" i="9"/>
  <c r="F70" i="9"/>
  <c r="I69" i="9"/>
  <c r="F69" i="9"/>
  <c r="G68" i="9"/>
  <c r="G73" i="9" s="1"/>
  <c r="D68" i="9"/>
  <c r="F68" i="9" s="1"/>
  <c r="F67" i="9"/>
  <c r="I66" i="9"/>
  <c r="H66" i="9"/>
  <c r="H74" i="9" s="1"/>
  <c r="F66" i="9"/>
  <c r="E66" i="9"/>
  <c r="E74" i="9" s="1"/>
  <c r="E65" i="9"/>
  <c r="E64" i="9" s="1"/>
  <c r="D64" i="9" s="1"/>
  <c r="D65" i="9"/>
  <c r="H64" i="9"/>
  <c r="G64" i="9" s="1"/>
  <c r="G63" i="9"/>
  <c r="G66" i="9" s="1"/>
  <c r="D63" i="9"/>
  <c r="D66" i="9" s="1"/>
  <c r="I57" i="9"/>
  <c r="F57" i="9"/>
  <c r="I56" i="9"/>
  <c r="F56" i="9"/>
  <c r="G54" i="9"/>
  <c r="D54" i="9"/>
  <c r="F53" i="9"/>
  <c r="I52" i="9"/>
  <c r="F52" i="9"/>
  <c r="H51" i="9"/>
  <c r="G51" i="9"/>
  <c r="E51" i="9"/>
  <c r="D51" i="9"/>
  <c r="F51" i="9" s="1"/>
  <c r="H48" i="9"/>
  <c r="G48" i="9"/>
  <c r="E48" i="9"/>
  <c r="D48" i="9"/>
  <c r="I46" i="9"/>
  <c r="I42" i="9" s="1"/>
  <c r="F46" i="9"/>
  <c r="I45" i="9"/>
  <c r="F45" i="9"/>
  <c r="F44" i="9"/>
  <c r="D43" i="9"/>
  <c r="H42" i="9"/>
  <c r="G42" i="9"/>
  <c r="E42" i="9"/>
  <c r="D42" i="9"/>
  <c r="H38" i="9"/>
  <c r="G38" i="9"/>
  <c r="E38" i="9"/>
  <c r="I40" i="9"/>
  <c r="I38" i="9" s="1"/>
  <c r="F40" i="9"/>
  <c r="F38" i="9" s="1"/>
  <c r="I34" i="9"/>
  <c r="F34" i="9"/>
  <c r="H14" i="9"/>
  <c r="I29" i="9"/>
  <c r="I28" i="9"/>
  <c r="I22" i="9"/>
  <c r="H26" i="9"/>
  <c r="G19" i="9"/>
  <c r="G14" i="9"/>
  <c r="F29" i="9"/>
  <c r="F28" i="9"/>
  <c r="F14" i="9"/>
  <c r="F22" i="9" s="1"/>
  <c r="D26" i="9"/>
  <c r="D19" i="9"/>
  <c r="D14" i="9"/>
  <c r="E14" i="9"/>
  <c r="E27" i="30" l="1"/>
  <c r="G16" i="30"/>
  <c r="G27" i="30" s="1"/>
  <c r="F27" i="30"/>
  <c r="D8" i="30"/>
  <c r="D27" i="30" s="1"/>
  <c r="E34" i="9"/>
  <c r="D34" i="9" s="1"/>
  <c r="F42" i="9"/>
  <c r="F47" i="9"/>
  <c r="I68" i="9"/>
  <c r="F58" i="9"/>
  <c r="I76" i="9"/>
  <c r="E22" i="9"/>
  <c r="F30" i="9"/>
  <c r="F82" i="9" s="1"/>
  <c r="E58" i="9"/>
  <c r="I54" i="9"/>
  <c r="I58" i="9" s="1"/>
  <c r="D58" i="9"/>
  <c r="I30" i="9"/>
  <c r="I82" i="9" s="1"/>
  <c r="E47" i="9"/>
  <c r="E61" i="9" s="1"/>
  <c r="E83" i="9" s="1"/>
  <c r="D38" i="9"/>
  <c r="I73" i="9"/>
  <c r="I74" i="9" s="1"/>
  <c r="G58" i="9"/>
  <c r="G74" i="9"/>
  <c r="D73" i="9"/>
  <c r="F73" i="9" s="1"/>
  <c r="F74" i="9" s="1"/>
  <c r="D81" i="9"/>
  <c r="G61" i="9"/>
  <c r="G26" i="9"/>
  <c r="H22" i="9"/>
  <c r="H30" i="9" s="1"/>
  <c r="H82" i="9" s="1"/>
  <c r="G22" i="9"/>
  <c r="D22" i="9"/>
  <c r="D30" i="9" s="1"/>
  <c r="E26" i="9"/>
  <c r="F61" i="9" l="1"/>
  <c r="F62" i="9" s="1"/>
  <c r="D47" i="9"/>
  <c r="D61" i="9" s="1"/>
  <c r="D83" i="9" s="1"/>
  <c r="G30" i="9"/>
  <c r="G82" i="9" s="1"/>
  <c r="D74" i="9"/>
  <c r="D82" i="9"/>
  <c r="I61" i="9"/>
  <c r="I62" i="9" s="1"/>
  <c r="E30" i="9"/>
  <c r="G83" i="9"/>
  <c r="F83" i="9" l="1"/>
  <c r="I83" i="9"/>
  <c r="D62" i="9"/>
  <c r="G62" i="9"/>
  <c r="E62" i="9"/>
  <c r="E82" i="9"/>
  <c r="AF18" i="51" l="1"/>
  <c r="V18" i="51"/>
  <c r="AA18" i="51"/>
  <c r="C16" i="48" l="1"/>
  <c r="J73" i="9"/>
  <c r="K66" i="9"/>
  <c r="K74" i="9" s="1"/>
  <c r="L66" i="9"/>
  <c r="J81" i="9"/>
  <c r="K81" i="9"/>
  <c r="J52" i="9"/>
  <c r="J51" i="9" s="1"/>
  <c r="K26" i="9"/>
  <c r="L26" i="9"/>
  <c r="L54" i="9"/>
  <c r="K51" i="9"/>
  <c r="K42" i="9"/>
  <c r="L42" i="9"/>
  <c r="J45" i="9"/>
  <c r="J46" i="9"/>
  <c r="K38" i="9"/>
  <c r="K34" i="9"/>
  <c r="L14" i="9"/>
  <c r="L22" i="9" s="1"/>
  <c r="D87" i="49"/>
  <c r="D79" i="49"/>
  <c r="D16" i="49"/>
  <c r="D20" i="49"/>
  <c r="D28" i="49"/>
  <c r="D54" i="49"/>
  <c r="D70" i="49"/>
  <c r="D108" i="49"/>
  <c r="D116" i="49"/>
  <c r="F13" i="47"/>
  <c r="F14" i="47"/>
  <c r="F16" i="47"/>
  <c r="F17" i="47"/>
  <c r="E18" i="47"/>
  <c r="F19" i="47"/>
  <c r="E20" i="47"/>
  <c r="F20" i="47"/>
  <c r="F21" i="47"/>
  <c r="E22" i="47"/>
  <c r="F22" i="47"/>
  <c r="F23" i="47"/>
  <c r="B17" i="46"/>
  <c r="D26" i="44"/>
  <c r="C26" i="44"/>
  <c r="C13" i="43"/>
  <c r="C10" i="43"/>
  <c r="K14" i="9"/>
  <c r="J66" i="9"/>
  <c r="J15" i="9"/>
  <c r="J19" i="9"/>
  <c r="J20" i="9"/>
  <c r="J77" i="9"/>
  <c r="J78" i="9"/>
  <c r="F18" i="47"/>
  <c r="E24" i="47"/>
  <c r="F24" i="47"/>
  <c r="K22" i="9" l="1"/>
  <c r="K30" i="9" s="1"/>
  <c r="K82" i="9" s="1"/>
  <c r="J14" i="9"/>
  <c r="J22" i="9" s="1"/>
  <c r="L30" i="9"/>
  <c r="L82" i="9" s="1"/>
  <c r="D44" i="49"/>
  <c r="D96" i="49" s="1"/>
  <c r="L58" i="9"/>
  <c r="D126" i="49"/>
  <c r="D11" i="49"/>
  <c r="J74" i="9"/>
  <c r="C14" i="43"/>
  <c r="C23" i="43" s="1"/>
  <c r="J42" i="9"/>
  <c r="K61" i="9"/>
  <c r="J26" i="9"/>
  <c r="K83" i="9" l="1"/>
  <c r="J30" i="9"/>
  <c r="J82" i="9" s="1"/>
  <c r="K62" i="9" l="1"/>
  <c r="L41" i="9" l="1"/>
  <c r="L38" i="9" s="1"/>
  <c r="J38" i="9" l="1"/>
  <c r="L37" i="9"/>
  <c r="L34" i="9" l="1"/>
  <c r="L33" i="9" l="1"/>
  <c r="J34" i="9"/>
  <c r="L47" i="9" l="1"/>
  <c r="L61" i="9" s="1"/>
  <c r="L83" i="9" l="1"/>
  <c r="L62" i="9"/>
  <c r="J62" i="9"/>
  <c r="J83" i="9"/>
  <c r="H54" i="9"/>
  <c r="H58" i="9"/>
  <c r="H61" i="9" s="1"/>
  <c r="H62" i="9" l="1"/>
  <c r="H83" i="9"/>
</calcChain>
</file>

<file path=xl/sharedStrings.xml><?xml version="1.0" encoding="utf-8"?>
<sst xmlns="http://schemas.openxmlformats.org/spreadsheetml/2006/main" count="499" uniqueCount="323">
  <si>
    <t>Önkormányzatok sajátos felhalmozási és tőke bevételei</t>
  </si>
  <si>
    <t>Pénzforgalom nélküli bevételek</t>
  </si>
  <si>
    <t>1.</t>
  </si>
  <si>
    <t>10.</t>
  </si>
  <si>
    <t>Sor-
szám</t>
  </si>
  <si>
    <t>Kötelezettség jogcíme</t>
  </si>
  <si>
    <t>Köt. váll.
 éve</t>
  </si>
  <si>
    <t>2.</t>
  </si>
  <si>
    <t>3.</t>
  </si>
  <si>
    <t>4.</t>
  </si>
  <si>
    <t>5.</t>
  </si>
  <si>
    <t>6.</t>
  </si>
  <si>
    <t>7.</t>
  </si>
  <si>
    <t>8.</t>
  </si>
  <si>
    <t>9.</t>
  </si>
  <si>
    <t>11.</t>
  </si>
  <si>
    <t xml:space="preserve">Egyéb </t>
  </si>
  <si>
    <t>12.</t>
  </si>
  <si>
    <t>Összesen (1+4+7+9+11)</t>
  </si>
  <si>
    <t>Összesen:</t>
  </si>
  <si>
    <t>Bevételi jogcím</t>
  </si>
  <si>
    <t>Kedvezmény nélkül elérhető bevétel</t>
  </si>
  <si>
    <t>Kedvezmények összege</t>
  </si>
  <si>
    <t>Ellátottak térítési díjának méltányosságból történő elengedése</t>
  </si>
  <si>
    <t>Ellátottak kártérítésének méltányosságból történő elengedése</t>
  </si>
  <si>
    <t>Lakosság részére lakásépítéshez nyújtott kölcsön elengedése</t>
  </si>
  <si>
    <t>Lakosság részére lakásfelújításhoz nyújtott kölcsön elengedése</t>
  </si>
  <si>
    <t>Helyi adóból biztosított kedvezmény, mentesség összesen</t>
  </si>
  <si>
    <t xml:space="preserve">-ebből:            Építményadó </t>
  </si>
  <si>
    <t xml:space="preserve">Telekadó </t>
  </si>
  <si>
    <t xml:space="preserve">Vállalkozók kommunális adója </t>
  </si>
  <si>
    <t xml:space="preserve">Magánszemélyek kommunális adója </t>
  </si>
  <si>
    <t xml:space="preserve">Idegenforgalmi adó tartózkodás után </t>
  </si>
  <si>
    <t>d.</t>
  </si>
  <si>
    <t>2.1.</t>
  </si>
  <si>
    <t>2.2.</t>
  </si>
  <si>
    <t>2.3.</t>
  </si>
  <si>
    <t>3.1.</t>
  </si>
  <si>
    <t>3.2.</t>
  </si>
  <si>
    <t>3.3.</t>
  </si>
  <si>
    <t>Központosított előirányzatokból a működési célúak</t>
  </si>
  <si>
    <t>4.1.</t>
  </si>
  <si>
    <t>4.2.</t>
  </si>
  <si>
    <t>4.3.</t>
  </si>
  <si>
    <t>4.4.</t>
  </si>
  <si>
    <t>Támogatásértékű működési bevételek összesen</t>
  </si>
  <si>
    <t>Működési célú pénzeszköz átvétel államháztartáson kívülről</t>
  </si>
  <si>
    <t>Előző évi költségvetési kiegészítések, visszatérülések</t>
  </si>
  <si>
    <t>Működési bevételek (1+2+3+4)</t>
  </si>
  <si>
    <t>5.1.</t>
  </si>
  <si>
    <t>5.2.</t>
  </si>
  <si>
    <t>Tárgyi eszközök, immateriális javak értékesítése</t>
  </si>
  <si>
    <t>6.1.</t>
  </si>
  <si>
    <t>6.2.</t>
  </si>
  <si>
    <t>Köpontosított előirányzatokból fejlesztési célúak</t>
  </si>
  <si>
    <t>Fejlesztési célú támogatások</t>
  </si>
  <si>
    <t>7.1.</t>
  </si>
  <si>
    <t>7.2.</t>
  </si>
  <si>
    <t>7.3.</t>
  </si>
  <si>
    <t>Támogatásértékű felhalmozási bevételek összesen</t>
  </si>
  <si>
    <t>előző évi felhalmozási célú előirányzat-maradvány</t>
  </si>
  <si>
    <t>Működési célra</t>
  </si>
  <si>
    <t>Felhalmozási célra</t>
  </si>
  <si>
    <t xml:space="preserve">Működési célú hitel felvétele </t>
  </si>
  <si>
    <t>Felhalmozási célú hitel felvétele</t>
  </si>
  <si>
    <t>Felhalmozási célú hitel törlesztése</t>
  </si>
  <si>
    <t xml:space="preserve">Idegenforgalmi adó épület után </t>
  </si>
  <si>
    <t xml:space="preserve">Iparűzési adó állandó jelleggel végzett iparűzési tevékenység után </t>
  </si>
  <si>
    <t>13.</t>
  </si>
  <si>
    <t>Gépjárműadóból biztosított kedvezmény, mentesség</t>
  </si>
  <si>
    <t>14.</t>
  </si>
  <si>
    <t>Helyiségek hasznosítása utáni kedvezmény, menteség</t>
  </si>
  <si>
    <t>15.</t>
  </si>
  <si>
    <t>Eszközök hasznosítása utáni kedvezmény, menteség</t>
  </si>
  <si>
    <t>16.</t>
  </si>
  <si>
    <t>Egyéb kedvezmény</t>
  </si>
  <si>
    <t>17.</t>
  </si>
  <si>
    <t>Egyéb kölcsön elengedése</t>
  </si>
  <si>
    <t>18.</t>
  </si>
  <si>
    <t>19.</t>
  </si>
  <si>
    <t>Felhalmozási kiadás  megnevezése</t>
  </si>
  <si>
    <t>Teljes költség</t>
  </si>
  <si>
    <t>ÖSSZESEN:</t>
  </si>
  <si>
    <t>Működési támogatások</t>
  </si>
  <si>
    <t>Egyéb működési bevételek</t>
  </si>
  <si>
    <t>Felhalmozási támogatások</t>
  </si>
  <si>
    <t>Egyéb felhalmozási bevételek</t>
  </si>
  <si>
    <t>Támogatási kölcsönök visszatérülése</t>
  </si>
  <si>
    <t>B.</t>
  </si>
  <si>
    <t>Költségvetési bevételek összesen (I+II+III+IV)</t>
  </si>
  <si>
    <t>A.Költségvetési kiadások és B.költségvetési bevételek egyenlege (A-B)</t>
  </si>
  <si>
    <t>Pénzmaradvány igénybevétele</t>
  </si>
  <si>
    <t>C.</t>
  </si>
  <si>
    <t>Hitelek felvétele</t>
  </si>
  <si>
    <t>D.</t>
  </si>
  <si>
    <t>Költségvetési hiány belső finanszírozására szolgáló pénzforgalom nélküli bevételek (V)</t>
  </si>
  <si>
    <t>Költségvetési hiány belső finanszírozását meghaladó összegének külső finanszírozására szolgáló bevételek  (VI+VII)</t>
  </si>
  <si>
    <t>E.</t>
  </si>
  <si>
    <t>Finanszírozási bevételek (C+D)</t>
  </si>
  <si>
    <t>Értékpapír vásárlásainak kiadása</t>
  </si>
  <si>
    <t>Hitelek törlesztése</t>
  </si>
  <si>
    <t>F.</t>
  </si>
  <si>
    <t>Finanszírozási kiadások összesen (VIII+IX)</t>
  </si>
  <si>
    <t>Működési kiadások (1+….+5)</t>
  </si>
  <si>
    <t>a.</t>
  </si>
  <si>
    <t>b.</t>
  </si>
  <si>
    <t>c.</t>
  </si>
  <si>
    <t>Társadalom-, szociálpolitikai és egyéb juttatás, Önormányzat által folyósított ellátások</t>
  </si>
  <si>
    <t>Egyéb felhalmozási kiadások</t>
  </si>
  <si>
    <t>A.</t>
  </si>
  <si>
    <r>
      <t xml:space="preserve">Költségvetési kiadások összesen </t>
    </r>
    <r>
      <rPr>
        <sz val="12"/>
        <rFont val="Times New Roman"/>
        <family val="1"/>
        <charset val="238"/>
      </rPr>
      <t>(I+II+III+IV+V)</t>
    </r>
  </si>
  <si>
    <t>Egyéb működési kiadások (a+b+c+d)</t>
  </si>
  <si>
    <t>Helyi adók</t>
  </si>
  <si>
    <t>Átengedett központi adók</t>
  </si>
  <si>
    <t>Bírságok, egyéb bevételek</t>
  </si>
  <si>
    <t>Ellátottak pénzbeli juttatásai</t>
  </si>
  <si>
    <t>IV.</t>
  </si>
  <si>
    <t>V.</t>
  </si>
  <si>
    <t>VI.</t>
  </si>
  <si>
    <t>VII.</t>
  </si>
  <si>
    <t>VIII.</t>
  </si>
  <si>
    <t>IX.</t>
  </si>
  <si>
    <t>Megnevezés</t>
  </si>
  <si>
    <t>Személyi juttatások</t>
  </si>
  <si>
    <t>Felújítás</t>
  </si>
  <si>
    <t>Beruházás</t>
  </si>
  <si>
    <t>Felhalmozási és tőkejellegű bevételek</t>
  </si>
  <si>
    <t>CÍMREND</t>
  </si>
  <si>
    <t>I.</t>
  </si>
  <si>
    <t>II.</t>
  </si>
  <si>
    <t>III.</t>
  </si>
  <si>
    <t xml:space="preserve">Munkaadókat terhelő járulékok </t>
  </si>
  <si>
    <t>Dologi és egyéb folyó kiadások</t>
  </si>
  <si>
    <t>Önkormányzatok sajátos működési bevételei</t>
  </si>
  <si>
    <t>Kiadásainak és bevételeinek fő összesítője</t>
  </si>
  <si>
    <t>Sor-szám</t>
  </si>
  <si>
    <t>KIADÁSOK</t>
  </si>
  <si>
    <t>BEVÉTELEK</t>
  </si>
  <si>
    <t>G.</t>
  </si>
  <si>
    <t>H.</t>
  </si>
  <si>
    <t>Tárgyévi kiadások  össsesen (A+F)</t>
  </si>
  <si>
    <t>Tárgyévi bevételek összesen (B+E)</t>
  </si>
  <si>
    <t>Felhalmozási bevételek (5+6+7)</t>
  </si>
  <si>
    <t>Felhalmozási kiadások feladatonként</t>
  </si>
  <si>
    <t xml:space="preserve">Adott, közvetett támogatások  </t>
  </si>
  <si>
    <t>Működési célú hitel törlesztése (folyószámlahitel)</t>
  </si>
  <si>
    <t>Folyószámlahitel</t>
  </si>
  <si>
    <t>Intézményi Működési bevételek</t>
  </si>
  <si>
    <t>Általános és céltartalék</t>
  </si>
  <si>
    <t>Felhalmozási kiadások (6+7+8)</t>
  </si>
  <si>
    <t>Helyi Önkormányzatok általános működésének támogatása</t>
  </si>
  <si>
    <t>Működési célú pénzeszközátadás AHT-n kívülre és belül</t>
  </si>
  <si>
    <t>Kötelező feladat</t>
  </si>
  <si>
    <t>Önként vállalt feladat</t>
  </si>
  <si>
    <t>2.melléklet</t>
  </si>
  <si>
    <t>4.melléklet</t>
  </si>
  <si>
    <t>8.melléklet</t>
  </si>
  <si>
    <t>9.melléklet</t>
  </si>
  <si>
    <t>Szentgyörgyvár Község  Önkormányzata</t>
  </si>
  <si>
    <t>Szentgyörgyvár Község Önkormányzata</t>
  </si>
  <si>
    <t>7.melléklet</t>
  </si>
  <si>
    <t>Szentgyörgyvár Község  Önkorm.</t>
  </si>
  <si>
    <t>Államháztartáson belüli megelőlegezések</t>
  </si>
  <si>
    <t>Maradvány kimutatás</t>
  </si>
  <si>
    <t>sr.</t>
  </si>
  <si>
    <t>összeg</t>
  </si>
  <si>
    <t>Alaptevékenység költségvetési bevételei</t>
  </si>
  <si>
    <t>Alaptevékenység költségvetési kiadásai</t>
  </si>
  <si>
    <t>Alaptevékenység költségvetési egyenlege</t>
  </si>
  <si>
    <t>Alaptevékenység finanszírozási bevételei</t>
  </si>
  <si>
    <t>Alaptevékenység finanszírozási kiadásai</t>
  </si>
  <si>
    <t>Alaptevékenység finanszírozási egyenlege</t>
  </si>
  <si>
    <t>Alaptevékenység maradványa 3+6</t>
  </si>
  <si>
    <t>Vállalkozásitevékenység költségvetési bevételei</t>
  </si>
  <si>
    <t>Vállalkozási tevékenység költségvetési kiadásai</t>
  </si>
  <si>
    <t>Vállalkozási tevékenység költségvetési egyenlege</t>
  </si>
  <si>
    <t>Vállalkozási tevékenység finanszírozási bevételei</t>
  </si>
  <si>
    <t>Vállalkozási tevékenység finanszírozási kiadásai</t>
  </si>
  <si>
    <t>Vállalkozási tevékenység finanszírozási egyenlege</t>
  </si>
  <si>
    <t>Vállalkozási tevékenység maradványa 10.+13.</t>
  </si>
  <si>
    <t>Összes maradvány 7.+14.</t>
  </si>
  <si>
    <t>Alaptevékenség kötelezettségvállalással terhelt maradványa</t>
  </si>
  <si>
    <t>Alaptevékenység szabad maradványa</t>
  </si>
  <si>
    <t>Vállalkozási tevékenységet terhelő befizetési kötelezettség</t>
  </si>
  <si>
    <t>Vállalkozási tevékenység felhasználható maradványa</t>
  </si>
  <si>
    <t>3.melléklet</t>
  </si>
  <si>
    <t>20.</t>
  </si>
  <si>
    <t>Maradvány korrekció</t>
  </si>
  <si>
    <t>Adósságállomány</t>
  </si>
  <si>
    <t>Hitelek</t>
  </si>
  <si>
    <t>Összeg</t>
  </si>
  <si>
    <t>Lejárat</t>
  </si>
  <si>
    <t>Hitelező</t>
  </si>
  <si>
    <t>Hosszúlejáratú működési célú hitel</t>
  </si>
  <si>
    <t>Stabilitási tv 3§-aszerinti adósságot keletkeztető ügyletek és értékei</t>
  </si>
  <si>
    <t>Adósságot keletkezetető ügylet neve:</t>
  </si>
  <si>
    <t>Összege:</t>
  </si>
  <si>
    <t>Köt. váll.
 Összege</t>
  </si>
  <si>
    <t>Fennmaradó összeg:</t>
  </si>
  <si>
    <t>Részesedések alakulása</t>
  </si>
  <si>
    <t>Sr.</t>
  </si>
  <si>
    <t>összesen:</t>
  </si>
  <si>
    <t>Vagyonkimutatás</t>
  </si>
  <si>
    <t>Befektetett eszközök</t>
  </si>
  <si>
    <t>Immateriális javak</t>
  </si>
  <si>
    <t>Törzsvagyon forgalomképes</t>
  </si>
  <si>
    <t>Törzsvagyon forgalomképtelen</t>
  </si>
  <si>
    <t>Törzsvagyonon kívüli egyéb vagyon</t>
  </si>
  <si>
    <t>Tárgyi eszközök</t>
  </si>
  <si>
    <t>Ingalanok és a kapcsolódó vagyoni értékű jogok</t>
  </si>
  <si>
    <t>Korlátozottan forgalomképes törzsvagyon</t>
  </si>
  <si>
    <t>Forgalomképtelen törzsvagyon</t>
  </si>
  <si>
    <t>Üzleti vagyon</t>
  </si>
  <si>
    <t>Gépek berendezések és felszerelések</t>
  </si>
  <si>
    <t>Járművek</t>
  </si>
  <si>
    <t>Tenyészállatok</t>
  </si>
  <si>
    <t>Beruházások, felújítások</t>
  </si>
  <si>
    <t>Beruházásra adott előlegek</t>
  </si>
  <si>
    <t>Állami készletek, tartalékok</t>
  </si>
  <si>
    <t>Tárgyi eszközök értékhelyesbítése</t>
  </si>
  <si>
    <t>Befektetett pénzügyi eszközök</t>
  </si>
  <si>
    <t>Egyéb tartós részesedés</t>
  </si>
  <si>
    <t>Tartós hitelviszonyt megtestesítő értékpapír</t>
  </si>
  <si>
    <t>tartósan adott kölcsön</t>
  </si>
  <si>
    <t>Hosszú lejáratú bankbetétek</t>
  </si>
  <si>
    <t>Egyéb hosszú lejáratú követelések</t>
  </si>
  <si>
    <t>Befektetett pénzügyi eszközök értékhelyesbítése</t>
  </si>
  <si>
    <t>Üzemeltetésre, kezelésre átadott, koncesszióba, vagyonkezelésbe adott, illetve vett eszközök</t>
  </si>
  <si>
    <t>FORGÓESZKÖZÖK</t>
  </si>
  <si>
    <t>Készletek</t>
  </si>
  <si>
    <t>Követelések</t>
  </si>
  <si>
    <t>Értékpapírok</t>
  </si>
  <si>
    <t>Pénzeszközök</t>
  </si>
  <si>
    <t>Egyéb aktív pénzügyi elszámolások</t>
  </si>
  <si>
    <t>ESZKÖZÖK ÖSSZESEN</t>
  </si>
  <si>
    <t>FORRÁSOK</t>
  </si>
  <si>
    <t>Saját tőke</t>
  </si>
  <si>
    <t>Nemzeti vagyon induláskori értéke</t>
  </si>
  <si>
    <t>Mérleg szerinti eredmény</t>
  </si>
  <si>
    <t>TARTALÉKOK</t>
  </si>
  <si>
    <t>KÖTELEZETTSÉGEK</t>
  </si>
  <si>
    <t>Hosszú lejáratú kötelezettségek</t>
  </si>
  <si>
    <t>Rövid lejártú kötelezettségek</t>
  </si>
  <si>
    <t>Egyéb passzív pénzügyi elszámolások</t>
  </si>
  <si>
    <t>FORRÁSOK ÖSSZESEN</t>
  </si>
  <si>
    <t>6.sz.melléklet</t>
  </si>
  <si>
    <t>Tartós Tőke</t>
  </si>
  <si>
    <t>Tőke változás</t>
  </si>
  <si>
    <t>Költségvetési tartalékok</t>
  </si>
  <si>
    <t>Vállalkozási tartalékok</t>
  </si>
  <si>
    <t>Egyéb sajátos eszközoldali elszámolások</t>
  </si>
  <si>
    <t>Egyéb eszközök induláskori értéke és változásai</t>
  </si>
  <si>
    <t>Felhalmozott eredmény</t>
  </si>
  <si>
    <t>Eszközök értékhelyesbítésének forrása</t>
  </si>
  <si>
    <t>Önkormányzat eredeti</t>
  </si>
  <si>
    <t>Kötelező feladat eredeti</t>
  </si>
  <si>
    <t>Önként vállalt feladat eredeti</t>
  </si>
  <si>
    <t>Önkormányzat módosított</t>
  </si>
  <si>
    <t>Kötelező feladat módosított</t>
  </si>
  <si>
    <t>Önként vállalt feladat módosított</t>
  </si>
  <si>
    <t>Működési célú visszatérítendő kölcsönök ÁHT-n kívülre és belül</t>
  </si>
  <si>
    <t>Kötött tartalék koncessziós díj+bankszla egy., pályázati önrész, utak karbantartása</t>
  </si>
  <si>
    <t>Egyéb működési célú támogatások ÁHT-n belülről</t>
  </si>
  <si>
    <t>Működési célú kölcsön visszatérülése</t>
  </si>
  <si>
    <t>Felhalmozási célú kölcsön visszatérülése</t>
  </si>
  <si>
    <t>Bérhitel</t>
  </si>
  <si>
    <t>Működési célú hitel törlesztése (éven túli)</t>
  </si>
  <si>
    <t>X.</t>
  </si>
  <si>
    <t>ÁHT-n belüli megelőlegezés visszafizetése</t>
  </si>
  <si>
    <t>DRV Zrt.</t>
  </si>
  <si>
    <t>Zalavíz</t>
  </si>
  <si>
    <t>Net Blaze</t>
  </si>
  <si>
    <t>Nemzeti vagyon változásai</t>
  </si>
  <si>
    <t>teljesítés (Ft)</t>
  </si>
  <si>
    <t>Önkormányzatok által folyósított ellátások részletezése</t>
  </si>
  <si>
    <t>5.melléklet</t>
  </si>
  <si>
    <t>Eredeti előirányzat</t>
  </si>
  <si>
    <t>Módosított előirányzat</t>
  </si>
  <si>
    <t xml:space="preserve">Önkormányzatok által folyósított ellátások összesen </t>
  </si>
  <si>
    <t>Ft</t>
  </si>
  <si>
    <t>Törzsvagyon korlátozottan forgalomképes</t>
  </si>
  <si>
    <t>Előző évi állami támog visszafizetésk, elvonások</t>
  </si>
  <si>
    <t>Családi támogatások</t>
  </si>
  <si>
    <t>Lakhatással kapcsolatos ellátások</t>
  </si>
  <si>
    <t>Egyéb nem intézményi ellátás</t>
  </si>
  <si>
    <t>Felújítási kiadások célonként</t>
  </si>
  <si>
    <t>Beruházási kiadások feladatonként</t>
  </si>
  <si>
    <t>10. melléklet</t>
  </si>
  <si>
    <t xml:space="preserve">2018 ÉVI Zárszámadás </t>
  </si>
  <si>
    <t>2018 évi előirányzat (Ft)</t>
  </si>
  <si>
    <t>2018. évi zárszámadás</t>
  </si>
  <si>
    <t>2018. Évi zárszámadás</t>
  </si>
  <si>
    <t>Teljesítés</t>
  </si>
  <si>
    <t>2018. évi Zárszámadás</t>
  </si>
  <si>
    <t>2018. évi ZÁRSZÁMADÁS</t>
  </si>
  <si>
    <t xml:space="preserve"> 2018. évi zárszámadás</t>
  </si>
  <si>
    <t>2018 Évi költségvetés</t>
  </si>
  <si>
    <t>2018. évi előirányzat</t>
  </si>
  <si>
    <t>2018. év utáni szükséglet
(6=2 - 4 - 5)</t>
  </si>
  <si>
    <t>2018. évi módosított előirányzat</t>
  </si>
  <si>
    <t>2018. évi teljesítés</t>
  </si>
  <si>
    <t>VPG-7-2-1 Külterületi utak fejlesztése pályázat</t>
  </si>
  <si>
    <t>1 db traktor vásárlása</t>
  </si>
  <si>
    <t>ZP-1-2017  Zártkerti földrészletek mezőgazdasági hasznosítását segítő, infrastrukturális hátterét biztosító fejlesztések támogatása.</t>
  </si>
  <si>
    <t>Felhasználás
2018. XII.31-ig</t>
  </si>
  <si>
    <t>Ford Tranzit javítása - féltengely csere</t>
  </si>
  <si>
    <t>Zalavíz Zrt. - Gerincvezeték kiváltás, csere</t>
  </si>
  <si>
    <t>Temető előtti járda térkövezés, padka rendezés</t>
  </si>
  <si>
    <t>Kulturház előtti járda térkövezés, padka rendezés</t>
  </si>
  <si>
    <t>Járda asztfaltozás (pályázat)</t>
  </si>
  <si>
    <t xml:space="preserve">Járda asztfaltozás </t>
  </si>
  <si>
    <t>Számítógép, nyomtató, egér, winchester vás.</t>
  </si>
  <si>
    <t>Jelzőlámpa, forgalomtechnikai tükör</t>
  </si>
  <si>
    <t>Ágvágó olló</t>
  </si>
  <si>
    <t>Tartókonzol Hitachi HAS-WMO3 interaktív táblához  (iskola)</t>
  </si>
  <si>
    <t xml:space="preserve">P-02 pad </t>
  </si>
  <si>
    <t>1 db traktor vásárlásához erő plussz munkagépek</t>
  </si>
  <si>
    <t>Telefonkészülék háziorvosi rendelőbe</t>
  </si>
  <si>
    <t>Ravatalozó</t>
  </si>
  <si>
    <t>,</t>
  </si>
  <si>
    <t>ezer Ft-ban</t>
  </si>
  <si>
    <t>Forintban</t>
  </si>
  <si>
    <t>2018. törlesztés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</si>
</sst>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\ _F_t_-;\-* #,##0.00\ _F_t_-;_-* &quot;-&quot;??\ _F_t_-;_-@_-"/>
    <numFmt numFmtId="164" formatCode="_-* #,##0.00\ _€_-;\-* #,##0.00\ _€_-;_-* &quot;-&quot;??\ _€_-;_-@_-"/>
    <numFmt numFmtId="165" formatCode="#,##0\ _F_t"/>
    <numFmt numFmtId="166" formatCode="#,###"/>
    <numFmt numFmtId="167" formatCode="#"/>
    <numFmt numFmtId="168" formatCode="_-* #,##0\ _F_t_-;\-* #,##0\ _F_t_-;_-* &quot;-&quot;??\ _F_t_-;_-@_-"/>
    <numFmt numFmtId="169" formatCode="#,##0_ ;\-#,##0\ "/>
  </numFmts>
  <fonts count="67" x14ac:knownFonts="1">
    <font>
      <sz val="10"/>
      <name val="Arial CE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4"/>
      <name val="Times New Roman"/>
      <family val="1"/>
      <charset val="238"/>
    </font>
    <font>
      <sz val="12"/>
      <name val="Times New Roman"/>
      <family val="1"/>
      <charset val="238"/>
    </font>
    <font>
      <sz val="12"/>
      <name val="Arial"/>
      <family val="2"/>
      <charset val="238"/>
    </font>
    <font>
      <b/>
      <sz val="12"/>
      <name val="Times New Roman"/>
      <family val="1"/>
      <charset val="238"/>
    </font>
    <font>
      <u/>
      <sz val="14"/>
      <name val="Times New Roman"/>
      <family val="1"/>
      <charset val="238"/>
    </font>
    <font>
      <sz val="14"/>
      <name val="Times New Roman"/>
      <family val="1"/>
      <charset val="238"/>
    </font>
    <font>
      <sz val="12"/>
      <name val="Arial"/>
      <family val="2"/>
    </font>
    <font>
      <b/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1"/>
      <name val="Times New Roman"/>
      <family val="1"/>
      <charset val="238"/>
    </font>
    <font>
      <sz val="8"/>
      <name val="Arial CE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0"/>
      <name val="Times New Roman CE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  <font>
      <b/>
      <sz val="8"/>
      <name val="Times New Roman CE"/>
      <charset val="238"/>
    </font>
    <font>
      <sz val="8"/>
      <name val="Times New Roman"/>
      <family val="1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sz val="12"/>
      <name val="Times New Roman CE"/>
      <charset val="238"/>
    </font>
    <font>
      <sz val="9"/>
      <name val="Times New Roman CE"/>
      <family val="1"/>
      <charset val="238"/>
    </font>
    <font>
      <sz val="12"/>
      <name val="Times New Roman CE"/>
      <charset val="238"/>
    </font>
    <font>
      <sz val="12"/>
      <name val="Times New Roman CE"/>
      <family val="1"/>
      <charset val="238"/>
    </font>
    <font>
      <b/>
      <sz val="14"/>
      <name val="Arial"/>
      <family val="2"/>
      <charset val="238"/>
    </font>
    <font>
      <b/>
      <sz val="14"/>
      <name val="Arial CE"/>
      <charset val="238"/>
    </font>
    <font>
      <b/>
      <sz val="12"/>
      <name val="Arial"/>
      <family val="2"/>
      <charset val="238"/>
    </font>
    <font>
      <b/>
      <sz val="14"/>
      <name val="Times New Roman CE"/>
      <charset val="238"/>
    </font>
    <font>
      <sz val="14"/>
      <name val="Times New Roman CE"/>
      <charset val="238"/>
    </font>
    <font>
      <b/>
      <sz val="13"/>
      <name val="Times New Roman"/>
      <family val="1"/>
      <charset val="238"/>
    </font>
    <font>
      <sz val="14"/>
      <name val="Arial"/>
      <family val="2"/>
      <charset val="238"/>
    </font>
    <font>
      <sz val="12"/>
      <name val="Arial"/>
      <family val="2"/>
      <charset val="238"/>
    </font>
    <font>
      <b/>
      <sz val="12"/>
      <name val="Arial CE"/>
      <charset val="238"/>
    </font>
    <font>
      <b/>
      <sz val="16"/>
      <name val="Arial CE"/>
      <charset val="238"/>
    </font>
    <font>
      <sz val="16"/>
      <name val="Arial CE"/>
      <charset val="238"/>
    </font>
    <font>
      <b/>
      <sz val="10"/>
      <name val="Arial CE"/>
      <charset val="238"/>
    </font>
    <font>
      <b/>
      <sz val="10"/>
      <name val="Arial"/>
      <family val="2"/>
      <charset val="238"/>
    </font>
    <font>
      <b/>
      <sz val="14"/>
      <name val="Arial"/>
      <family val="2"/>
      <charset val="238"/>
    </font>
    <font>
      <b/>
      <sz val="12"/>
      <name val="Arial"/>
      <family val="2"/>
      <charset val="238"/>
    </font>
    <font>
      <sz val="9"/>
      <name val="Arial CE"/>
      <charset val="238"/>
    </font>
  </fonts>
  <fills count="20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53"/>
      </patternFill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55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57"/>
      </patternFill>
    </fill>
    <fill>
      <patternFill patternType="solid">
        <fgColor indexed="10"/>
      </patternFill>
    </fill>
    <fill>
      <patternFill patternType="solid">
        <fgColor indexed="54"/>
      </patternFill>
    </fill>
    <fill>
      <patternFill patternType="solid">
        <fgColor indexed="42"/>
      </patternFill>
    </fill>
    <fill>
      <patternFill patternType="solid">
        <fgColor indexed="9"/>
      </patternFill>
    </fill>
    <fill>
      <patternFill patternType="solid">
        <fgColor indexed="45"/>
      </patternFill>
    </fill>
    <fill>
      <patternFill patternType="lightHorizontal"/>
    </fill>
    <fill>
      <patternFill patternType="solid">
        <fgColor indexed="65"/>
        <bgColor indexed="64"/>
      </patternFill>
    </fill>
  </fills>
  <borders count="4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6">
    <xf numFmtId="0" fontId="0" fillId="0" borderId="0"/>
    <xf numFmtId="0" fontId="19" fillId="4" borderId="0" applyNumberFormat="0" applyBorder="0" applyAlignment="0" applyProtection="0"/>
    <xf numFmtId="0" fontId="19" fillId="5" borderId="0" applyNumberFormat="0" applyBorder="0" applyAlignment="0" applyProtection="0"/>
    <xf numFmtId="0" fontId="19" fillId="6" borderId="0" applyNumberFormat="0" applyBorder="0" applyAlignment="0" applyProtection="0"/>
    <xf numFmtId="0" fontId="19" fillId="4" borderId="0" applyNumberFormat="0" applyBorder="0" applyAlignment="0" applyProtection="0"/>
    <xf numFmtId="0" fontId="19" fillId="7" borderId="0" applyNumberFormat="0" applyBorder="0" applyAlignment="0" applyProtection="0"/>
    <xf numFmtId="0" fontId="19" fillId="6" borderId="0" applyNumberFormat="0" applyBorder="0" applyAlignment="0" applyProtection="0"/>
    <xf numFmtId="0" fontId="19" fillId="9" borderId="0" applyNumberFormat="0" applyBorder="0" applyAlignment="0" applyProtection="0"/>
    <xf numFmtId="0" fontId="19" fillId="5" borderId="0" applyNumberFormat="0" applyBorder="0" applyAlignment="0" applyProtection="0"/>
    <xf numFmtId="0" fontId="19" fillId="10" borderId="0" applyNumberFormat="0" applyBorder="0" applyAlignment="0" applyProtection="0"/>
    <xf numFmtId="0" fontId="19" fillId="9" borderId="0" applyNumberFormat="0" applyBorder="0" applyAlignment="0" applyProtection="0"/>
    <xf numFmtId="0" fontId="19" fillId="11" borderId="0" applyNumberFormat="0" applyBorder="0" applyAlignment="0" applyProtection="0"/>
    <xf numFmtId="0" fontId="19" fillId="10" borderId="0" applyNumberFormat="0" applyBorder="0" applyAlignment="0" applyProtection="0"/>
    <xf numFmtId="0" fontId="20" fillId="2" borderId="0" applyNumberFormat="0" applyBorder="0" applyAlignment="0" applyProtection="0"/>
    <xf numFmtId="0" fontId="20" fillId="5" borderId="0" applyNumberFormat="0" applyBorder="0" applyAlignment="0" applyProtection="0"/>
    <xf numFmtId="0" fontId="20" fillId="10" borderId="0" applyNumberFormat="0" applyBorder="0" applyAlignment="0" applyProtection="0"/>
    <xf numFmtId="0" fontId="20" fillId="9" borderId="0" applyNumberFormat="0" applyBorder="0" applyAlignment="0" applyProtection="0"/>
    <xf numFmtId="0" fontId="20" fillId="2" borderId="0" applyNumberFormat="0" applyBorder="0" applyAlignment="0" applyProtection="0"/>
    <xf numFmtId="0" fontId="20" fillId="5" borderId="0" applyNumberFormat="0" applyBorder="0" applyAlignment="0" applyProtection="0"/>
    <xf numFmtId="0" fontId="21" fillId="10" borderId="1" applyNumberFormat="0" applyAlignment="0" applyProtection="0"/>
    <xf numFmtId="0" fontId="22" fillId="0" borderId="0" applyNumberFormat="0" applyFill="0" applyBorder="0" applyAlignment="0" applyProtection="0"/>
    <xf numFmtId="0" fontId="23" fillId="0" borderId="2" applyNumberFormat="0" applyFill="0" applyAlignment="0" applyProtection="0"/>
    <xf numFmtId="0" fontId="24" fillId="0" borderId="3" applyNumberFormat="0" applyFill="0" applyAlignment="0" applyProtection="0"/>
    <xf numFmtId="0" fontId="25" fillId="0" borderId="4" applyNumberFormat="0" applyFill="0" applyAlignment="0" applyProtection="0"/>
    <xf numFmtId="0" fontId="25" fillId="0" borderId="0" applyNumberFormat="0" applyFill="0" applyBorder="0" applyAlignment="0" applyProtection="0"/>
    <xf numFmtId="0" fontId="26" fillId="8" borderId="5" applyNumberFormat="0" applyAlignment="0" applyProtection="0"/>
    <xf numFmtId="43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6" applyNumberFormat="0" applyFill="0" applyAlignment="0" applyProtection="0"/>
    <xf numFmtId="0" fontId="29" fillId="6" borderId="7" applyNumberFormat="0" applyFont="0" applyAlignment="0" applyProtection="0"/>
    <xf numFmtId="0" fontId="20" fillId="2" borderId="0" applyNumberFormat="0" applyBorder="0" applyAlignment="0" applyProtection="0"/>
    <xf numFmtId="0" fontId="20" fillId="13" borderId="0" applyNumberFormat="0" applyBorder="0" applyAlignment="0" applyProtection="0"/>
    <xf numFmtId="0" fontId="20" fillId="12" borderId="0" applyNumberFormat="0" applyBorder="0" applyAlignment="0" applyProtection="0"/>
    <xf numFmtId="0" fontId="20" fillId="14" borderId="0" applyNumberFormat="0" applyBorder="0" applyAlignment="0" applyProtection="0"/>
    <xf numFmtId="0" fontId="20" fillId="2" borderId="0" applyNumberFormat="0" applyBorder="0" applyAlignment="0" applyProtection="0"/>
    <xf numFmtId="0" fontId="20" fillId="3" borderId="0" applyNumberFormat="0" applyBorder="0" applyAlignment="0" applyProtection="0"/>
    <xf numFmtId="0" fontId="30" fillId="15" borderId="0" applyNumberFormat="0" applyBorder="0" applyAlignment="0" applyProtection="0"/>
    <xf numFmtId="0" fontId="31" fillId="16" borderId="8" applyNumberFormat="0" applyAlignment="0" applyProtection="0"/>
    <xf numFmtId="0" fontId="32" fillId="0" borderId="0" applyNumberFormat="0" applyFill="0" applyBorder="0" applyAlignment="0" applyProtection="0"/>
    <xf numFmtId="0" fontId="2" fillId="0" borderId="0"/>
    <xf numFmtId="0" fontId="29" fillId="0" borderId="0"/>
    <xf numFmtId="0" fontId="33" fillId="0" borderId="9" applyNumberFormat="0" applyFill="0" applyAlignment="0" applyProtection="0"/>
    <xf numFmtId="0" fontId="34" fillId="17" borderId="0" applyNumberFormat="0" applyBorder="0" applyAlignment="0" applyProtection="0"/>
    <xf numFmtId="0" fontId="35" fillId="10" borderId="0" applyNumberFormat="0" applyBorder="0" applyAlignment="0" applyProtection="0"/>
    <xf numFmtId="0" fontId="36" fillId="16" borderId="1" applyNumberFormat="0" applyAlignment="0" applyProtection="0"/>
  </cellStyleXfs>
  <cellXfs count="370">
    <xf numFmtId="0" fontId="0" fillId="0" borderId="0" xfId="0"/>
    <xf numFmtId="0" fontId="5" fillId="0" borderId="0" xfId="40" applyFont="1" applyAlignment="1">
      <alignment vertical="center"/>
    </xf>
    <xf numFmtId="0" fontId="5" fillId="0" borderId="0" xfId="40" applyFont="1" applyAlignment="1">
      <alignment horizontal="center" vertical="center"/>
    </xf>
    <xf numFmtId="0" fontId="6" fillId="0" borderId="0" xfId="40" applyFont="1" applyAlignment="1">
      <alignment horizontal="center" vertical="center"/>
    </xf>
    <xf numFmtId="0" fontId="7" fillId="0" borderId="0" xfId="40" applyFont="1" applyAlignment="1">
      <alignment horizontal="center" vertical="center"/>
    </xf>
    <xf numFmtId="0" fontId="7" fillId="0" borderId="0" xfId="40" applyFont="1" applyAlignment="1">
      <alignment vertical="center"/>
    </xf>
    <xf numFmtId="0" fontId="7" fillId="0" borderId="0" xfId="40" applyFont="1" applyAlignment="1">
      <alignment horizontal="left" vertical="center"/>
    </xf>
    <xf numFmtId="0" fontId="8" fillId="0" borderId="0" xfId="40" applyFont="1" applyAlignment="1">
      <alignment horizontal="left" vertical="center"/>
    </xf>
    <xf numFmtId="0" fontId="9" fillId="0" borderId="0" xfId="40" applyFont="1" applyAlignment="1">
      <alignment horizontal="center" vertical="center"/>
    </xf>
    <xf numFmtId="0" fontId="5" fillId="0" borderId="10" xfId="40" applyFont="1" applyBorder="1" applyAlignment="1">
      <alignment horizontal="center" vertical="center"/>
    </xf>
    <xf numFmtId="0" fontId="10" fillId="0" borderId="0" xfId="40" applyFont="1" applyAlignment="1">
      <alignment horizontal="center" vertical="center"/>
    </xf>
    <xf numFmtId="0" fontId="6" fillId="0" borderId="0" xfId="40" applyFont="1" applyAlignment="1">
      <alignment vertical="center"/>
    </xf>
    <xf numFmtId="165" fontId="4" fillId="0" borderId="11" xfId="27" applyNumberFormat="1" applyFont="1" applyFill="1" applyBorder="1" applyAlignment="1">
      <alignment horizontal="center"/>
    </xf>
    <xf numFmtId="165" fontId="5" fillId="0" borderId="12" xfId="40" applyNumberFormat="1" applyFont="1" applyBorder="1" applyAlignment="1">
      <alignment horizontal="center" vertical="center"/>
    </xf>
    <xf numFmtId="0" fontId="5" fillId="0" borderId="0" xfId="40" applyFont="1" applyAlignment="1">
      <alignment vertical="center" wrapText="1"/>
    </xf>
    <xf numFmtId="0" fontId="5" fillId="0" borderId="0" xfId="40" applyFont="1" applyAlignment="1">
      <alignment horizontal="center" vertical="center" wrapText="1"/>
    </xf>
    <xf numFmtId="0" fontId="5" fillId="18" borderId="10" xfId="40" applyFont="1" applyFill="1" applyBorder="1" applyAlignment="1">
      <alignment horizontal="center" vertical="center"/>
    </xf>
    <xf numFmtId="165" fontId="5" fillId="18" borderId="12" xfId="27" applyNumberFormat="1" applyFont="1" applyFill="1" applyBorder="1" applyAlignment="1">
      <alignment horizontal="center"/>
    </xf>
    <xf numFmtId="0" fontId="13" fillId="0" borderId="0" xfId="0" applyFont="1"/>
    <xf numFmtId="0" fontId="13" fillId="0" borderId="0" xfId="0" applyFont="1" applyAlignment="1">
      <alignment horizontal="centerContinuous"/>
    </xf>
    <xf numFmtId="0" fontId="13" fillId="0" borderId="0" xfId="0" applyFont="1" applyBorder="1" applyAlignment="1">
      <alignment horizontal="centerContinuous"/>
    </xf>
    <xf numFmtId="0" fontId="13" fillId="0" borderId="16" xfId="0" applyFont="1" applyBorder="1" applyAlignment="1">
      <alignment horizontal="centerContinuous"/>
    </xf>
    <xf numFmtId="165" fontId="4" fillId="0" borderId="20" xfId="40" applyNumberFormat="1" applyFont="1" applyBorder="1" applyAlignment="1">
      <alignment horizontal="center"/>
    </xf>
    <xf numFmtId="166" fontId="29" fillId="0" borderId="0" xfId="41" applyNumberFormat="1" applyFill="1" applyAlignment="1">
      <alignment horizontal="center" vertical="center" wrapText="1"/>
    </xf>
    <xf numFmtId="166" fontId="29" fillId="0" borderId="0" xfId="41" applyNumberFormat="1" applyFill="1" applyAlignment="1">
      <alignment vertical="center" wrapText="1"/>
    </xf>
    <xf numFmtId="166" fontId="39" fillId="0" borderId="10" xfId="41" applyNumberFormat="1" applyFont="1" applyFill="1" applyBorder="1" applyAlignment="1">
      <alignment horizontal="center" vertical="center" wrapText="1"/>
    </xf>
    <xf numFmtId="167" fontId="41" fillId="0" borderId="12" xfId="41" applyNumberFormat="1" applyFont="1" applyFill="1" applyBorder="1" applyAlignment="1" applyProtection="1">
      <alignment horizontal="left" vertical="center" wrapText="1" indent="2"/>
      <protection locked="0"/>
    </xf>
    <xf numFmtId="166" fontId="40" fillId="0" borderId="12" xfId="41" applyNumberFormat="1" applyFont="1" applyFill="1" applyBorder="1" applyAlignment="1" applyProtection="1">
      <alignment vertical="center" wrapText="1"/>
      <protection locked="0"/>
    </xf>
    <xf numFmtId="166" fontId="44" fillId="0" borderId="0" xfId="41" applyNumberFormat="1" applyFont="1" applyFill="1" applyAlignment="1">
      <alignment horizontal="center" vertical="center" wrapText="1"/>
    </xf>
    <xf numFmtId="166" fontId="44" fillId="0" borderId="0" xfId="41" applyNumberFormat="1" applyFont="1" applyFill="1" applyAlignment="1">
      <alignment vertical="center" wrapText="1"/>
    </xf>
    <xf numFmtId="0" fontId="38" fillId="0" borderId="24" xfId="41" applyFont="1" applyFill="1" applyBorder="1" applyAlignment="1">
      <alignment horizontal="center" vertical="center" wrapText="1"/>
    </xf>
    <xf numFmtId="0" fontId="38" fillId="0" borderId="25" xfId="41" applyFont="1" applyFill="1" applyBorder="1" applyAlignment="1">
      <alignment horizontal="center" vertical="center" wrapText="1"/>
    </xf>
    <xf numFmtId="0" fontId="38" fillId="0" borderId="23" xfId="41" applyFont="1" applyFill="1" applyBorder="1" applyAlignment="1">
      <alignment horizontal="center" vertical="center" wrapText="1"/>
    </xf>
    <xf numFmtId="0" fontId="39" fillId="0" borderId="24" xfId="41" applyFont="1" applyFill="1" applyBorder="1" applyAlignment="1">
      <alignment horizontal="center" vertical="center" wrapText="1"/>
    </xf>
    <xf numFmtId="0" fontId="39" fillId="0" borderId="25" xfId="41" applyFont="1" applyFill="1" applyBorder="1" applyAlignment="1">
      <alignment horizontal="center" vertical="center" wrapText="1"/>
    </xf>
    <xf numFmtId="0" fontId="39" fillId="0" borderId="23" xfId="41" applyFont="1" applyFill="1" applyBorder="1" applyAlignment="1">
      <alignment horizontal="center" vertical="center" wrapText="1"/>
    </xf>
    <xf numFmtId="0" fontId="45" fillId="0" borderId="31" xfId="41" applyFont="1" applyFill="1" applyBorder="1" applyAlignment="1">
      <alignment horizontal="center" vertical="center" wrapText="1"/>
    </xf>
    <xf numFmtId="0" fontId="43" fillId="0" borderId="32" xfId="41" applyFont="1" applyFill="1" applyBorder="1" applyAlignment="1" applyProtection="1">
      <alignment horizontal="left" vertical="center" wrapText="1" indent="1"/>
      <protection locked="0"/>
    </xf>
    <xf numFmtId="166" fontId="45" fillId="0" borderId="32" xfId="41" applyNumberFormat="1" applyFont="1" applyFill="1" applyBorder="1" applyAlignment="1" applyProtection="1">
      <alignment horizontal="right" vertical="center" wrapText="1" indent="1"/>
      <protection locked="0"/>
    </xf>
    <xf numFmtId="166" fontId="45" fillId="0" borderId="33" xfId="41" applyNumberFormat="1" applyFont="1" applyFill="1" applyBorder="1" applyAlignment="1" applyProtection="1">
      <alignment horizontal="right" vertical="center" wrapText="1" indent="1"/>
      <protection locked="0"/>
    </xf>
    <xf numFmtId="0" fontId="29" fillId="0" borderId="0" xfId="41" applyFill="1" applyAlignment="1">
      <alignment vertical="center" wrapText="1"/>
    </xf>
    <xf numFmtId="0" fontId="45" fillId="0" borderId="10" xfId="41" applyFont="1" applyFill="1" applyBorder="1" applyAlignment="1">
      <alignment horizontal="center" vertical="center" wrapText="1"/>
    </xf>
    <xf numFmtId="0" fontId="43" fillId="0" borderId="19" xfId="41" applyFont="1" applyFill="1" applyBorder="1" applyAlignment="1" applyProtection="1">
      <alignment horizontal="left" vertical="center" wrapText="1" indent="1"/>
      <protection locked="0"/>
    </xf>
    <xf numFmtId="166" fontId="45" fillId="0" borderId="19" xfId="41" applyNumberFormat="1" applyFont="1" applyFill="1" applyBorder="1" applyAlignment="1" applyProtection="1">
      <alignment horizontal="right" vertical="center" wrapText="1" indent="1"/>
      <protection locked="0"/>
    </xf>
    <xf numFmtId="166" fontId="45" fillId="0" borderId="11" xfId="41" applyNumberFormat="1" applyFont="1" applyFill="1" applyBorder="1" applyAlignment="1" applyProtection="1">
      <alignment horizontal="right" vertical="center" wrapText="1" indent="1"/>
      <protection locked="0"/>
    </xf>
    <xf numFmtId="0" fontId="43" fillId="0" borderId="19" xfId="41" applyFont="1" applyFill="1" applyBorder="1" applyAlignment="1" applyProtection="1">
      <alignment horizontal="left" vertical="center" wrapText="1" indent="8"/>
      <protection locked="0"/>
    </xf>
    <xf numFmtId="0" fontId="45" fillId="0" borderId="34" xfId="41" applyFont="1" applyFill="1" applyBorder="1" applyAlignment="1" applyProtection="1">
      <alignment vertical="center" wrapText="1"/>
      <protection locked="0"/>
    </xf>
    <xf numFmtId="166" fontId="45" fillId="0" borderId="12" xfId="41" applyNumberFormat="1" applyFont="1" applyFill="1" applyBorder="1" applyAlignment="1" applyProtection="1">
      <alignment horizontal="right" vertical="center" wrapText="1" indent="1"/>
      <protection locked="0"/>
    </xf>
    <xf numFmtId="0" fontId="42" fillId="0" borderId="24" xfId="41" applyFont="1" applyFill="1" applyBorder="1" applyAlignment="1">
      <alignment horizontal="center" vertical="center" wrapText="1"/>
    </xf>
    <xf numFmtId="0" fontId="46" fillId="0" borderId="35" xfId="41" applyFont="1" applyFill="1" applyBorder="1" applyAlignment="1">
      <alignment vertical="center" wrapText="1"/>
    </xf>
    <xf numFmtId="166" fontId="42" fillId="0" borderId="35" xfId="41" applyNumberFormat="1" applyFont="1" applyFill="1" applyBorder="1" applyAlignment="1">
      <alignment vertical="center" wrapText="1"/>
    </xf>
    <xf numFmtId="166" fontId="42" fillId="0" borderId="36" xfId="41" applyNumberFormat="1" applyFont="1" applyFill="1" applyBorder="1" applyAlignment="1">
      <alignment vertical="center" wrapText="1"/>
    </xf>
    <xf numFmtId="0" fontId="29" fillId="0" borderId="0" xfId="41" applyFill="1" applyAlignment="1">
      <alignment horizontal="center" vertical="center" wrapText="1"/>
    </xf>
    <xf numFmtId="166" fontId="37" fillId="0" borderId="0" xfId="41" applyNumberFormat="1" applyFont="1" applyFill="1" applyAlignment="1">
      <alignment horizontal="right" wrapText="1"/>
    </xf>
    <xf numFmtId="166" fontId="38" fillId="0" borderId="24" xfId="41" applyNumberFormat="1" applyFont="1" applyFill="1" applyBorder="1" applyAlignment="1">
      <alignment horizontal="center" vertical="center" wrapText="1"/>
    </xf>
    <xf numFmtId="166" fontId="38" fillId="0" borderId="25" xfId="41" applyNumberFormat="1" applyFont="1" applyFill="1" applyBorder="1" applyAlignment="1">
      <alignment horizontal="center" vertical="center" wrapText="1"/>
    </xf>
    <xf numFmtId="166" fontId="38" fillId="0" borderId="23" xfId="41" applyNumberFormat="1" applyFont="1" applyFill="1" applyBorder="1" applyAlignment="1" applyProtection="1">
      <alignment horizontal="center" vertical="center" wrapText="1"/>
    </xf>
    <xf numFmtId="166" fontId="39" fillId="0" borderId="37" xfId="41" applyNumberFormat="1" applyFont="1" applyFill="1" applyBorder="1" applyAlignment="1" applyProtection="1">
      <alignment horizontal="center" vertical="center" wrapText="1"/>
    </xf>
    <xf numFmtId="166" fontId="39" fillId="0" borderId="35" xfId="41" applyNumberFormat="1" applyFont="1" applyFill="1" applyBorder="1" applyAlignment="1" applyProtection="1">
      <alignment horizontal="center" vertical="center" wrapText="1"/>
    </xf>
    <xf numFmtId="166" fontId="39" fillId="0" borderId="36" xfId="41" applyNumberFormat="1" applyFont="1" applyFill="1" applyBorder="1" applyAlignment="1" applyProtection="1">
      <alignment horizontal="center" vertical="center" wrapText="1"/>
    </xf>
    <xf numFmtId="166" fontId="47" fillId="0" borderId="10" xfId="41" applyNumberFormat="1" applyFont="1" applyFill="1" applyBorder="1" applyAlignment="1" applyProtection="1">
      <alignment horizontal="left" vertical="center" wrapText="1" indent="1"/>
      <protection locked="0"/>
    </xf>
    <xf numFmtId="166" fontId="48" fillId="0" borderId="12" xfId="41" applyNumberFormat="1" applyFont="1" applyFill="1" applyBorder="1" applyAlignment="1" applyProtection="1">
      <alignment vertical="center" wrapText="1"/>
      <protection locked="0"/>
    </xf>
    <xf numFmtId="166" fontId="48" fillId="0" borderId="11" xfId="41" applyNumberFormat="1" applyFont="1" applyFill="1" applyBorder="1" applyAlignment="1" applyProtection="1">
      <alignment vertical="center" wrapText="1"/>
    </xf>
    <xf numFmtId="166" fontId="49" fillId="0" borderId="10" xfId="41" applyNumberFormat="1" applyFont="1" applyFill="1" applyBorder="1" applyAlignment="1" applyProtection="1">
      <alignment horizontal="left" vertical="center" wrapText="1" indent="1"/>
      <protection locked="0"/>
    </xf>
    <xf numFmtId="166" fontId="50" fillId="0" borderId="10" xfId="41" applyNumberFormat="1" applyFont="1" applyFill="1" applyBorder="1" applyAlignment="1" applyProtection="1">
      <alignment horizontal="left" vertical="center" wrapText="1" indent="1"/>
      <protection locked="0"/>
    </xf>
    <xf numFmtId="166" fontId="38" fillId="0" borderId="24" xfId="41" applyNumberFormat="1" applyFont="1" applyFill="1" applyBorder="1" applyAlignment="1">
      <alignment horizontal="left" vertical="center" wrapText="1"/>
    </xf>
    <xf numFmtId="166" fontId="38" fillId="0" borderId="25" xfId="41" applyNumberFormat="1" applyFont="1" applyFill="1" applyBorder="1" applyAlignment="1">
      <alignment vertical="center" wrapText="1"/>
    </xf>
    <xf numFmtId="0" fontId="0" fillId="0" borderId="12" xfId="0" applyBorder="1"/>
    <xf numFmtId="0" fontId="4" fillId="0" borderId="10" xfId="40" applyFont="1" applyBorder="1" applyAlignment="1">
      <alignment horizontal="center" vertical="center"/>
    </xf>
    <xf numFmtId="0" fontId="51" fillId="0" borderId="0" xfId="40" applyFont="1" applyAlignment="1">
      <alignment vertical="center"/>
    </xf>
    <xf numFmtId="0" fontId="0" fillId="0" borderId="38" xfId="0" applyBorder="1"/>
    <xf numFmtId="0" fontId="0" fillId="0" borderId="10" xfId="0" applyBorder="1"/>
    <xf numFmtId="0" fontId="0" fillId="0" borderId="39" xfId="0" applyBorder="1"/>
    <xf numFmtId="0" fontId="0" fillId="0" borderId="31" xfId="0" applyBorder="1"/>
    <xf numFmtId="165" fontId="4" fillId="0" borderId="11" xfId="40" applyNumberFormat="1" applyFont="1" applyBorder="1" applyAlignment="1">
      <alignment horizontal="center"/>
    </xf>
    <xf numFmtId="0" fontId="4" fillId="0" borderId="39" xfId="40" applyFont="1" applyBorder="1" applyAlignment="1">
      <alignment horizontal="center" vertical="center"/>
    </xf>
    <xf numFmtId="0" fontId="4" fillId="0" borderId="20" xfId="40" applyFont="1" applyBorder="1" applyAlignment="1">
      <alignment vertical="center"/>
    </xf>
    <xf numFmtId="165" fontId="4" fillId="0" borderId="22" xfId="40" applyNumberFormat="1" applyFont="1" applyBorder="1" applyAlignment="1">
      <alignment horizontal="center"/>
    </xf>
    <xf numFmtId="14" fontId="41" fillId="0" borderId="12" xfId="41" applyNumberFormat="1" applyFont="1" applyFill="1" applyBorder="1" applyAlignment="1" applyProtection="1">
      <alignment horizontal="left" vertical="center" wrapText="1" indent="2"/>
      <protection locked="0"/>
    </xf>
    <xf numFmtId="49" fontId="5" fillId="0" borderId="12" xfId="0" applyNumberFormat="1" applyFont="1" applyBorder="1" applyAlignment="1">
      <alignment horizontal="center"/>
    </xf>
    <xf numFmtId="49" fontId="5" fillId="0" borderId="12" xfId="40" applyNumberFormat="1" applyFont="1" applyBorder="1" applyAlignment="1">
      <alignment horizontal="left"/>
    </xf>
    <xf numFmtId="0" fontId="7" fillId="0" borderId="10" xfId="40" applyFont="1" applyBorder="1" applyAlignment="1">
      <alignment horizontal="center" vertical="center"/>
    </xf>
    <xf numFmtId="0" fontId="53" fillId="0" borderId="0" xfId="40" applyFont="1" applyAlignment="1">
      <alignment vertical="center"/>
    </xf>
    <xf numFmtId="166" fontId="29" fillId="0" borderId="0" xfId="41" applyNumberFormat="1" applyFont="1" applyFill="1" applyAlignment="1">
      <alignment horizontal="right" vertical="center"/>
    </xf>
    <xf numFmtId="0" fontId="29" fillId="0" borderId="0" xfId="41" applyNumberFormat="1" applyFill="1" applyAlignment="1">
      <alignment horizontal="center" vertical="center" wrapText="1"/>
    </xf>
    <xf numFmtId="0" fontId="5" fillId="0" borderId="0" xfId="40" applyFont="1" applyBorder="1" applyAlignment="1">
      <alignment horizontal="left"/>
    </xf>
    <xf numFmtId="0" fontId="5" fillId="0" borderId="12" xfId="40" applyFont="1" applyBorder="1" applyAlignment="1">
      <alignment horizontal="left" vertical="center"/>
    </xf>
    <xf numFmtId="49" fontId="5" fillId="0" borderId="12" xfId="40" applyNumberFormat="1" applyFont="1" applyBorder="1" applyAlignment="1">
      <alignment horizontal="right"/>
    </xf>
    <xf numFmtId="165" fontId="4" fillId="0" borderId="11" xfId="27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40" applyFont="1" applyAlignment="1">
      <alignment horizontal="center"/>
    </xf>
    <xf numFmtId="165" fontId="5" fillId="0" borderId="12" xfId="27" applyNumberFormat="1" applyFont="1" applyBorder="1" applyAlignment="1">
      <alignment horizontal="center"/>
    </xf>
    <xf numFmtId="165" fontId="7" fillId="0" borderId="12" xfId="27" applyNumberFormat="1" applyFont="1" applyBorder="1" applyAlignment="1">
      <alignment horizontal="center"/>
    </xf>
    <xf numFmtId="165" fontId="5" fillId="19" borderId="12" xfId="27" applyNumberFormat="1" applyFont="1" applyFill="1" applyBorder="1" applyAlignment="1">
      <alignment horizontal="center"/>
    </xf>
    <xf numFmtId="165" fontId="4" fillId="0" borderId="12" xfId="27" applyNumberFormat="1" applyFont="1" applyBorder="1" applyAlignment="1">
      <alignment horizontal="center"/>
    </xf>
    <xf numFmtId="165" fontId="9" fillId="0" borderId="12" xfId="27" applyNumberFormat="1" applyFont="1" applyBorder="1" applyAlignment="1">
      <alignment horizontal="center"/>
    </xf>
    <xf numFmtId="165" fontId="4" fillId="0" borderId="12" xfId="40" applyNumberFormat="1" applyFont="1" applyBorder="1" applyAlignment="1">
      <alignment horizontal="center"/>
    </xf>
    <xf numFmtId="0" fontId="0" fillId="0" borderId="17" xfId="0" applyBorder="1"/>
    <xf numFmtId="0" fontId="5" fillId="0" borderId="17" xfId="40" applyFont="1" applyBorder="1" applyAlignment="1">
      <alignment horizontal="left"/>
    </xf>
    <xf numFmtId="0" fontId="5" fillId="0" borderId="17" xfId="0" applyFont="1" applyBorder="1"/>
    <xf numFmtId="0" fontId="4" fillId="0" borderId="21" xfId="40" applyFont="1" applyBorder="1" applyAlignment="1">
      <alignment vertical="center"/>
    </xf>
    <xf numFmtId="0" fontId="11" fillId="18" borderId="27" xfId="40" applyFont="1" applyFill="1" applyBorder="1" applyAlignment="1">
      <alignment horizontal="center" vertical="center" wrapText="1"/>
    </xf>
    <xf numFmtId="165" fontId="5" fillId="0" borderId="10" xfId="27" applyNumberFormat="1" applyFont="1" applyBorder="1" applyAlignment="1">
      <alignment horizontal="center"/>
    </xf>
    <xf numFmtId="165" fontId="9" fillId="0" borderId="10" xfId="27" applyNumberFormat="1" applyFont="1" applyBorder="1" applyAlignment="1">
      <alignment horizontal="center"/>
    </xf>
    <xf numFmtId="0" fontId="59" fillId="0" borderId="0" xfId="0" applyFont="1" applyAlignment="1">
      <alignment horizontal="center"/>
    </xf>
    <xf numFmtId="0" fontId="0" fillId="0" borderId="24" xfId="0" applyBorder="1"/>
    <xf numFmtId="0" fontId="0" fillId="0" borderId="25" xfId="0" applyBorder="1"/>
    <xf numFmtId="0" fontId="0" fillId="0" borderId="23" xfId="0" applyBorder="1"/>
    <xf numFmtId="0" fontId="0" fillId="0" borderId="20" xfId="0" applyBorder="1"/>
    <xf numFmtId="0" fontId="52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0" fillId="0" borderId="40" xfId="0" applyBorder="1"/>
    <xf numFmtId="0" fontId="0" fillId="0" borderId="41" xfId="0" applyBorder="1"/>
    <xf numFmtId="168" fontId="0" fillId="0" borderId="12" xfId="26" applyNumberFormat="1" applyFont="1" applyBorder="1"/>
    <xf numFmtId="14" fontId="0" fillId="0" borderId="12" xfId="0" applyNumberFormat="1" applyBorder="1"/>
    <xf numFmtId="0" fontId="0" fillId="0" borderId="11" xfId="0" applyBorder="1"/>
    <xf numFmtId="168" fontId="0" fillId="0" borderId="20" xfId="26" applyNumberFormat="1" applyFont="1" applyBorder="1"/>
    <xf numFmtId="0" fontId="0" fillId="0" borderId="22" xfId="0" applyBorder="1"/>
    <xf numFmtId="0" fontId="61" fillId="0" borderId="0" xfId="0" applyFont="1"/>
    <xf numFmtId="0" fontId="59" fillId="0" borderId="0" xfId="0" applyFont="1" applyAlignment="1">
      <alignment horizontal="left"/>
    </xf>
    <xf numFmtId="166" fontId="39" fillId="0" borderId="12" xfId="41" applyNumberFormat="1" applyFont="1" applyFill="1" applyBorder="1" applyAlignment="1">
      <alignment horizontal="center" vertical="center" wrapText="1"/>
    </xf>
    <xf numFmtId="166" fontId="39" fillId="0" borderId="11" xfId="41" applyNumberFormat="1" applyFont="1" applyFill="1" applyBorder="1" applyAlignment="1">
      <alignment horizontal="center" vertical="center" wrapText="1"/>
    </xf>
    <xf numFmtId="166" fontId="49" fillId="0" borderId="12" xfId="41" applyNumberFormat="1" applyFont="1" applyFill="1" applyBorder="1" applyAlignment="1">
      <alignment horizontal="left" vertical="center" wrapText="1" indent="1"/>
    </xf>
    <xf numFmtId="166" fontId="40" fillId="0" borderId="12" xfId="41" applyNumberFormat="1" applyFont="1" applyFill="1" applyBorder="1" applyAlignment="1" applyProtection="1">
      <alignment horizontal="left" vertical="center" wrapText="1" indent="2"/>
    </xf>
    <xf numFmtId="168" fontId="40" fillId="0" borderId="12" xfId="26" applyNumberFormat="1" applyFont="1" applyFill="1" applyBorder="1" applyAlignment="1" applyProtection="1">
      <alignment vertical="center" wrapText="1"/>
    </xf>
    <xf numFmtId="168" fontId="40" fillId="0" borderId="11" xfId="26" applyNumberFormat="1" applyFont="1" applyFill="1" applyBorder="1" applyAlignment="1">
      <alignment vertical="center" wrapText="1"/>
    </xf>
    <xf numFmtId="166" fontId="40" fillId="0" borderId="12" xfId="41" applyNumberFormat="1" applyFont="1" applyFill="1" applyBorder="1" applyAlignment="1" applyProtection="1">
      <alignment horizontal="left" vertical="center" wrapText="1" indent="1"/>
      <protection locked="0"/>
    </xf>
    <xf numFmtId="166" fontId="40" fillId="0" borderId="11" xfId="41" applyNumberFormat="1" applyFont="1" applyFill="1" applyBorder="1" applyAlignment="1">
      <alignment vertical="center" wrapText="1"/>
    </xf>
    <xf numFmtId="166" fontId="39" fillId="0" borderId="12" xfId="41" applyNumberFormat="1" applyFont="1" applyFill="1" applyBorder="1" applyAlignment="1" applyProtection="1">
      <alignment horizontal="left" vertical="center" wrapText="1" indent="1"/>
      <protection locked="0"/>
    </xf>
    <xf numFmtId="166" fontId="41" fillId="0" borderId="12" xfId="41" applyNumberFormat="1" applyFont="1" applyFill="1" applyBorder="1" applyAlignment="1" applyProtection="1">
      <alignment horizontal="left" vertical="center" wrapText="1" indent="2"/>
    </xf>
    <xf numFmtId="166" fontId="40" fillId="0" borderId="12" xfId="41" applyNumberFormat="1" applyFont="1" applyFill="1" applyBorder="1" applyAlignment="1" applyProtection="1">
      <alignment vertical="center" wrapText="1"/>
    </xf>
    <xf numFmtId="166" fontId="49" fillId="0" borderId="12" xfId="41" applyNumberFormat="1" applyFont="1" applyFill="1" applyBorder="1" applyAlignment="1" applyProtection="1">
      <alignment horizontal="left" vertical="center" wrapText="1" indent="1"/>
      <protection locked="0"/>
    </xf>
    <xf numFmtId="166" fontId="42" fillId="0" borderId="12" xfId="41" applyNumberFormat="1" applyFont="1" applyFill="1" applyBorder="1" applyAlignment="1" applyProtection="1">
      <alignment horizontal="left" vertical="center" wrapText="1" indent="1"/>
      <protection locked="0"/>
    </xf>
    <xf numFmtId="166" fontId="41" fillId="18" borderId="20" xfId="41" applyNumberFormat="1" applyFont="1" applyFill="1" applyBorder="1" applyAlignment="1" applyProtection="1">
      <alignment horizontal="left" vertical="center" wrapText="1" indent="2"/>
    </xf>
    <xf numFmtId="166" fontId="40" fillId="0" borderId="20" xfId="41" applyNumberFormat="1" applyFont="1" applyFill="1" applyBorder="1" applyAlignment="1" applyProtection="1">
      <alignment vertical="center" wrapText="1"/>
    </xf>
    <xf numFmtId="166" fontId="40" fillId="0" borderId="22" xfId="41" applyNumberFormat="1" applyFont="1" applyFill="1" applyBorder="1" applyAlignment="1">
      <alignment vertical="center" wrapText="1"/>
    </xf>
    <xf numFmtId="0" fontId="61" fillId="0" borderId="0" xfId="0" applyFont="1" applyAlignment="1">
      <alignment horizontal="center"/>
    </xf>
    <xf numFmtId="0" fontId="0" fillId="0" borderId="12" xfId="0" applyBorder="1" applyAlignment="1">
      <alignment horizontal="center"/>
    </xf>
    <xf numFmtId="168" fontId="0" fillId="0" borderId="0" xfId="26" applyNumberFormat="1" applyFont="1"/>
    <xf numFmtId="0" fontId="62" fillId="0" borderId="0" xfId="0" applyFont="1"/>
    <xf numFmtId="0" fontId="17" fillId="0" borderId="0" xfId="0" applyFont="1"/>
    <xf numFmtId="169" fontId="17" fillId="0" borderId="0" xfId="26" applyNumberFormat="1" applyFont="1"/>
    <xf numFmtId="0" fontId="17" fillId="0" borderId="12" xfId="0" applyFont="1" applyBorder="1"/>
    <xf numFmtId="0" fontId="12" fillId="0" borderId="12" xfId="0" applyFont="1" applyBorder="1"/>
    <xf numFmtId="168" fontId="62" fillId="0" borderId="12" xfId="26" applyNumberFormat="1" applyFont="1" applyBorder="1"/>
    <xf numFmtId="168" fontId="62" fillId="0" borderId="27" xfId="26" applyNumberFormat="1" applyFont="1" applyBorder="1"/>
    <xf numFmtId="168" fontId="0" fillId="0" borderId="34" xfId="26" applyNumberFormat="1" applyFont="1" applyBorder="1"/>
    <xf numFmtId="168" fontId="0" fillId="0" borderId="27" xfId="26" applyNumberFormat="1" applyFont="1" applyBorder="1"/>
    <xf numFmtId="0" fontId="17" fillId="0" borderId="34" xfId="0" applyFont="1" applyBorder="1"/>
    <xf numFmtId="0" fontId="12" fillId="0" borderId="12" xfId="0" applyFont="1" applyBorder="1" applyAlignment="1">
      <alignment wrapText="1"/>
    </xf>
    <xf numFmtId="168" fontId="1" fillId="0" borderId="12" xfId="26" applyNumberFormat="1" applyFont="1" applyBorder="1"/>
    <xf numFmtId="0" fontId="12" fillId="0" borderId="27" xfId="0" applyFont="1" applyBorder="1"/>
    <xf numFmtId="0" fontId="12" fillId="0" borderId="27" xfId="0" applyFont="1" applyBorder="1" applyAlignment="1">
      <alignment wrapText="1"/>
    </xf>
    <xf numFmtId="0" fontId="12" fillId="0" borderId="0" xfId="0" applyFont="1" applyBorder="1"/>
    <xf numFmtId="0" fontId="17" fillId="0" borderId="0" xfId="0" applyFont="1" applyBorder="1" applyAlignment="1">
      <alignment wrapText="1"/>
    </xf>
    <xf numFmtId="168" fontId="0" fillId="0" borderId="0" xfId="26" applyNumberFormat="1" applyFont="1" applyBorder="1"/>
    <xf numFmtId="0" fontId="12" fillId="0" borderId="0" xfId="0" applyFont="1" applyBorder="1" applyAlignment="1">
      <alignment wrapText="1"/>
    </xf>
    <xf numFmtId="169" fontId="17" fillId="0" borderId="0" xfId="26" applyNumberFormat="1" applyFont="1" applyBorder="1"/>
    <xf numFmtId="168" fontId="62" fillId="0" borderId="0" xfId="26" applyNumberFormat="1" applyFont="1" applyBorder="1"/>
    <xf numFmtId="169" fontId="17" fillId="0" borderId="12" xfId="26" applyNumberFormat="1" applyFont="1" applyBorder="1" applyAlignment="1">
      <alignment horizontal="center"/>
    </xf>
    <xf numFmtId="0" fontId="12" fillId="0" borderId="31" xfId="40" applyFont="1" applyBorder="1" applyAlignment="1">
      <alignment horizontal="center" vertical="center" wrapText="1"/>
    </xf>
    <xf numFmtId="165" fontId="5" fillId="0" borderId="17" xfId="40" applyNumberFormat="1" applyFont="1" applyBorder="1" applyAlignment="1">
      <alignment horizontal="center" vertical="center"/>
    </xf>
    <xf numFmtId="165" fontId="5" fillId="0" borderId="17" xfId="27" applyNumberFormat="1" applyFont="1" applyBorder="1" applyAlignment="1">
      <alignment horizontal="center"/>
    </xf>
    <xf numFmtId="165" fontId="7" fillId="0" borderId="17" xfId="27" applyNumberFormat="1" applyFont="1" applyBorder="1" applyAlignment="1">
      <alignment horizontal="center"/>
    </xf>
    <xf numFmtId="165" fontId="4" fillId="0" borderId="17" xfId="27" applyNumberFormat="1" applyFont="1" applyBorder="1" applyAlignment="1">
      <alignment horizontal="center"/>
    </xf>
    <xf numFmtId="165" fontId="5" fillId="18" borderId="17" xfId="27" applyNumberFormat="1" applyFont="1" applyFill="1" applyBorder="1" applyAlignment="1">
      <alignment horizontal="center"/>
    </xf>
    <xf numFmtId="165" fontId="4" fillId="0" borderId="19" xfId="27" applyNumberFormat="1" applyFont="1" applyBorder="1" applyAlignment="1">
      <alignment horizontal="center"/>
    </xf>
    <xf numFmtId="165" fontId="4" fillId="0" borderId="17" xfId="40" applyNumberFormat="1" applyFont="1" applyBorder="1" applyAlignment="1">
      <alignment horizontal="center"/>
    </xf>
    <xf numFmtId="0" fontId="58" fillId="0" borderId="0" xfId="40" applyFont="1" applyAlignment="1">
      <alignment vertical="top"/>
    </xf>
    <xf numFmtId="0" fontId="63" fillId="18" borderId="27" xfId="40" applyFont="1" applyFill="1" applyBorder="1" applyAlignment="1">
      <alignment vertical="top" wrapText="1"/>
    </xf>
    <xf numFmtId="0" fontId="63" fillId="18" borderId="28" xfId="40" applyFont="1" applyFill="1" applyBorder="1" applyAlignment="1">
      <alignment vertical="top" wrapText="1"/>
    </xf>
    <xf numFmtId="168" fontId="58" fillId="0" borderId="41" xfId="26" applyNumberFormat="1" applyFont="1" applyBorder="1" applyAlignment="1">
      <alignment vertical="top"/>
    </xf>
    <xf numFmtId="168" fontId="58" fillId="0" borderId="12" xfId="26" applyNumberFormat="1" applyFont="1" applyBorder="1" applyAlignment="1">
      <alignment vertical="top"/>
    </xf>
    <xf numFmtId="168" fontId="58" fillId="0" borderId="11" xfId="26" applyNumberFormat="1" applyFont="1" applyBorder="1" applyAlignment="1">
      <alignment vertical="top"/>
    </xf>
    <xf numFmtId="165" fontId="58" fillId="0" borderId="12" xfId="40" applyNumberFormat="1" applyFont="1" applyBorder="1" applyAlignment="1">
      <alignment vertical="top"/>
    </xf>
    <xf numFmtId="165" fontId="58" fillId="0" borderId="11" xfId="40" applyNumberFormat="1" applyFont="1" applyBorder="1" applyAlignment="1">
      <alignment vertical="top"/>
    </xf>
    <xf numFmtId="165" fontId="58" fillId="0" borderId="19" xfId="40" applyNumberFormat="1" applyFont="1" applyBorder="1" applyAlignment="1">
      <alignment vertical="top"/>
    </xf>
    <xf numFmtId="165" fontId="64" fillId="0" borderId="12" xfId="27" applyNumberFormat="1" applyFont="1" applyBorder="1" applyAlignment="1">
      <alignment vertical="top"/>
    </xf>
    <xf numFmtId="165" fontId="64" fillId="0" borderId="11" xfId="27" applyNumberFormat="1" applyFont="1" applyBorder="1" applyAlignment="1">
      <alignment vertical="top"/>
    </xf>
    <xf numFmtId="165" fontId="58" fillId="18" borderId="12" xfId="27" applyNumberFormat="1" applyFont="1" applyFill="1" applyBorder="1" applyAlignment="1">
      <alignment vertical="top"/>
    </xf>
    <xf numFmtId="165" fontId="58" fillId="18" borderId="19" xfId="27" applyNumberFormat="1" applyFont="1" applyFill="1" applyBorder="1" applyAlignment="1">
      <alignment vertical="top"/>
    </xf>
    <xf numFmtId="165" fontId="58" fillId="0" borderId="12" xfId="27" applyNumberFormat="1" applyFont="1" applyBorder="1" applyAlignment="1">
      <alignment vertical="top"/>
    </xf>
    <xf numFmtId="165" fontId="58" fillId="0" borderId="19" xfId="27" applyNumberFormat="1" applyFont="1" applyBorder="1" applyAlignment="1">
      <alignment vertical="top"/>
    </xf>
    <xf numFmtId="168" fontId="65" fillId="0" borderId="12" xfId="26" applyNumberFormat="1" applyFont="1" applyBorder="1" applyAlignment="1">
      <alignment vertical="top"/>
    </xf>
    <xf numFmtId="165" fontId="65" fillId="0" borderId="11" xfId="27" applyNumberFormat="1" applyFont="1" applyBorder="1" applyAlignment="1">
      <alignment vertical="top"/>
    </xf>
    <xf numFmtId="165" fontId="65" fillId="0" borderId="12" xfId="27" applyNumberFormat="1" applyFont="1" applyBorder="1" applyAlignment="1">
      <alignment vertical="top"/>
    </xf>
    <xf numFmtId="168" fontId="65" fillId="0" borderId="11" xfId="26" applyNumberFormat="1" applyFont="1" applyBorder="1" applyAlignment="1">
      <alignment vertical="top"/>
    </xf>
    <xf numFmtId="168" fontId="64" fillId="0" borderId="12" xfId="26" applyNumberFormat="1" applyFont="1" applyBorder="1" applyAlignment="1">
      <alignment vertical="top"/>
    </xf>
    <xf numFmtId="168" fontId="64" fillId="0" borderId="11" xfId="26" applyNumberFormat="1" applyFont="1" applyBorder="1" applyAlignment="1">
      <alignment vertical="top"/>
    </xf>
    <xf numFmtId="168" fontId="57" fillId="0" borderId="12" xfId="26" applyNumberFormat="1" applyFont="1" applyBorder="1" applyAlignment="1">
      <alignment vertical="top"/>
    </xf>
    <xf numFmtId="168" fontId="57" fillId="0" borderId="11" xfId="26" applyNumberFormat="1" applyFont="1" applyBorder="1" applyAlignment="1">
      <alignment vertical="top"/>
    </xf>
    <xf numFmtId="0" fontId="11" fillId="18" borderId="43" xfId="40" applyFont="1" applyFill="1" applyBorder="1" applyAlignment="1">
      <alignment horizontal="center" vertical="center" wrapText="1"/>
    </xf>
    <xf numFmtId="0" fontId="11" fillId="18" borderId="15" xfId="40" applyFont="1" applyFill="1" applyBorder="1" applyAlignment="1">
      <alignment horizontal="center" vertical="center" wrapText="1"/>
    </xf>
    <xf numFmtId="165" fontId="58" fillId="0" borderId="11" xfId="27" applyNumberFormat="1" applyFont="1" applyBorder="1" applyAlignment="1">
      <alignment vertical="top"/>
    </xf>
    <xf numFmtId="165" fontId="58" fillId="18" borderId="11" xfId="27" applyNumberFormat="1" applyFont="1" applyFill="1" applyBorder="1" applyAlignment="1">
      <alignment vertical="top"/>
    </xf>
    <xf numFmtId="165" fontId="58" fillId="0" borderId="11" xfId="27" applyNumberFormat="1" applyFont="1" applyFill="1" applyBorder="1" applyAlignment="1">
      <alignment vertical="top"/>
    </xf>
    <xf numFmtId="165" fontId="64" fillId="0" borderId="11" xfId="40" applyNumberFormat="1" applyFont="1" applyBorder="1" applyAlignment="1">
      <alignment vertical="top"/>
    </xf>
    <xf numFmtId="168" fontId="58" fillId="0" borderId="19" xfId="26" applyNumberFormat="1" applyFont="1" applyBorder="1" applyAlignment="1">
      <alignment vertical="top"/>
    </xf>
    <xf numFmtId="165" fontId="64" fillId="0" borderId="19" xfId="27" applyNumberFormat="1" applyFont="1" applyBorder="1" applyAlignment="1">
      <alignment vertical="top"/>
    </xf>
    <xf numFmtId="165" fontId="65" fillId="0" borderId="19" xfId="27" applyNumberFormat="1" applyFont="1" applyBorder="1" applyAlignment="1">
      <alignment vertical="top"/>
    </xf>
    <xf numFmtId="168" fontId="65" fillId="0" borderId="19" xfId="26" applyNumberFormat="1" applyFont="1" applyBorder="1" applyAlignment="1">
      <alignment vertical="top"/>
    </xf>
    <xf numFmtId="168" fontId="64" fillId="0" borderId="19" xfId="26" applyNumberFormat="1" applyFont="1" applyBorder="1" applyAlignment="1">
      <alignment vertical="top"/>
    </xf>
    <xf numFmtId="168" fontId="57" fillId="0" borderId="19" xfId="26" applyNumberFormat="1" applyFont="1" applyBorder="1" applyAlignment="1">
      <alignment vertical="top"/>
    </xf>
    <xf numFmtId="165" fontId="4" fillId="0" borderId="19" xfId="40" applyNumberFormat="1" applyFont="1" applyBorder="1" applyAlignment="1">
      <alignment horizontal="center"/>
    </xf>
    <xf numFmtId="165" fontId="4" fillId="0" borderId="44" xfId="40" applyNumberFormat="1" applyFont="1" applyBorder="1" applyAlignment="1">
      <alignment horizontal="center"/>
    </xf>
    <xf numFmtId="165" fontId="9" fillId="0" borderId="19" xfId="40" applyNumberFormat="1" applyFont="1" applyBorder="1" applyAlignment="1">
      <alignment horizontal="center"/>
    </xf>
    <xf numFmtId="165" fontId="9" fillId="0" borderId="12" xfId="40" applyNumberFormat="1" applyFont="1" applyBorder="1" applyAlignment="1">
      <alignment horizontal="center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center" vertical="center"/>
    </xf>
    <xf numFmtId="0" fontId="13" fillId="0" borderId="45" xfId="0" applyFont="1" applyBorder="1" applyAlignment="1">
      <alignment horizontal="centerContinuous"/>
    </xf>
    <xf numFmtId="0" fontId="66" fillId="0" borderId="34" xfId="0" applyFont="1" applyBorder="1" applyAlignment="1">
      <alignment horizontal="right"/>
    </xf>
    <xf numFmtId="168" fontId="66" fillId="0" borderId="33" xfId="26" applyNumberFormat="1" applyFont="1" applyBorder="1"/>
    <xf numFmtId="0" fontId="66" fillId="0" borderId="12" xfId="0" applyFont="1" applyBorder="1" applyAlignment="1">
      <alignment horizontal="right"/>
    </xf>
    <xf numFmtId="168" fontId="66" fillId="0" borderId="11" xfId="26" applyNumberFormat="1" applyFont="1" applyBorder="1"/>
    <xf numFmtId="0" fontId="66" fillId="0" borderId="12" xfId="0" applyFont="1" applyBorder="1"/>
    <xf numFmtId="0" fontId="66" fillId="0" borderId="12" xfId="0" applyFont="1" applyBorder="1" applyAlignment="1">
      <alignment horizontal="left"/>
    </xf>
    <xf numFmtId="168" fontId="66" fillId="0" borderId="11" xfId="0" applyNumberFormat="1" applyFont="1" applyBorder="1" applyAlignment="1">
      <alignment horizontal="center"/>
    </xf>
    <xf numFmtId="0" fontId="66" fillId="0" borderId="11" xfId="0" applyFont="1" applyBorder="1" applyAlignment="1">
      <alignment horizontal="center"/>
    </xf>
    <xf numFmtId="0" fontId="66" fillId="0" borderId="20" xfId="0" applyFont="1" applyBorder="1"/>
    <xf numFmtId="0" fontId="66" fillId="0" borderId="22" xfId="0" applyFont="1" applyBorder="1" applyAlignment="1">
      <alignment horizontal="center"/>
    </xf>
    <xf numFmtId="166" fontId="55" fillId="0" borderId="0" xfId="41" applyNumberFormat="1" applyFont="1" applyFill="1" applyAlignment="1">
      <alignment horizontal="center" vertical="center" wrapText="1"/>
    </xf>
    <xf numFmtId="166" fontId="55" fillId="0" borderId="0" xfId="41" applyNumberFormat="1" applyFont="1" applyFill="1" applyAlignment="1">
      <alignment vertical="center" wrapText="1"/>
    </xf>
    <xf numFmtId="165" fontId="5" fillId="0" borderId="19" xfId="40" applyNumberFormat="1" applyFont="1" applyBorder="1" applyAlignment="1">
      <alignment horizontal="center" vertical="center"/>
    </xf>
    <xf numFmtId="165" fontId="4" fillId="0" borderId="18" xfId="27" applyNumberFormat="1" applyFont="1" applyBorder="1" applyAlignment="1">
      <alignment horizontal="center"/>
    </xf>
    <xf numFmtId="165" fontId="9" fillId="0" borderId="17" xfId="27" applyNumberFormat="1" applyFont="1" applyBorder="1" applyAlignment="1">
      <alignment horizontal="center"/>
    </xf>
    <xf numFmtId="165" fontId="5" fillId="0" borderId="12" xfId="27" applyNumberFormat="1" applyFont="1" applyFill="1" applyBorder="1" applyAlignment="1">
      <alignment horizontal="center"/>
    </xf>
    <xf numFmtId="165" fontId="5" fillId="0" borderId="19" xfId="27" applyNumberFormat="1" applyFont="1" applyFill="1" applyBorder="1" applyAlignment="1">
      <alignment horizontal="center"/>
    </xf>
    <xf numFmtId="165" fontId="4" fillId="0" borderId="47" xfId="27" applyNumberFormat="1" applyFont="1" applyBorder="1" applyAlignment="1">
      <alignment horizontal="center"/>
    </xf>
    <xf numFmtId="165" fontId="5" fillId="18" borderId="19" xfId="27" applyNumberFormat="1" applyFont="1" applyFill="1" applyBorder="1" applyAlignment="1">
      <alignment horizontal="center"/>
    </xf>
    <xf numFmtId="165" fontId="5" fillId="0" borderId="19" xfId="27" applyNumberFormat="1" applyFont="1" applyBorder="1" applyAlignment="1">
      <alignment horizontal="center"/>
    </xf>
    <xf numFmtId="165" fontId="5" fillId="0" borderId="47" xfId="27" applyNumberFormat="1" applyFont="1" applyBorder="1" applyAlignment="1">
      <alignment horizontal="center"/>
    </xf>
    <xf numFmtId="165" fontId="7" fillId="0" borderId="47" xfId="27" applyNumberFormat="1" applyFont="1" applyBorder="1" applyAlignment="1">
      <alignment horizontal="center"/>
    </xf>
    <xf numFmtId="165" fontId="7" fillId="0" borderId="19" xfId="27" applyNumberFormat="1" applyFont="1" applyFill="1" applyBorder="1" applyAlignment="1">
      <alignment horizontal="center"/>
    </xf>
    <xf numFmtId="165" fontId="9" fillId="0" borderId="19" xfId="27" applyNumberFormat="1" applyFont="1" applyFill="1" applyBorder="1" applyAlignment="1">
      <alignment horizontal="center"/>
    </xf>
    <xf numFmtId="165" fontId="4" fillId="0" borderId="19" xfId="27" applyNumberFormat="1" applyFont="1" applyFill="1" applyBorder="1" applyAlignment="1">
      <alignment horizontal="center"/>
    </xf>
    <xf numFmtId="165" fontId="4" fillId="0" borderId="47" xfId="40" applyNumberFormat="1" applyFont="1" applyBorder="1" applyAlignment="1">
      <alignment horizontal="center"/>
    </xf>
    <xf numFmtId="166" fontId="2" fillId="0" borderId="0" xfId="41" applyNumberFormat="1" applyFont="1" applyFill="1" applyAlignment="1">
      <alignment horizontal="right" wrapText="1"/>
    </xf>
    <xf numFmtId="166" fontId="48" fillId="0" borderId="29" xfId="41" applyNumberFormat="1" applyFont="1" applyFill="1" applyBorder="1" applyAlignment="1" applyProtection="1">
      <alignment vertical="center" wrapText="1"/>
      <protection locked="0"/>
    </xf>
    <xf numFmtId="166" fontId="48" fillId="0" borderId="30" xfId="41" applyNumberFormat="1" applyFont="1" applyFill="1" applyBorder="1" applyAlignment="1" applyProtection="1">
      <alignment vertical="center" wrapText="1"/>
    </xf>
    <xf numFmtId="166" fontId="38" fillId="0" borderId="23" xfId="41" applyNumberFormat="1" applyFont="1" applyFill="1" applyBorder="1" applyAlignment="1" applyProtection="1">
      <alignment vertical="center" wrapText="1"/>
    </xf>
    <xf numFmtId="166" fontId="40" fillId="0" borderId="10" xfId="41" applyNumberFormat="1" applyFont="1" applyFill="1" applyBorder="1" applyAlignment="1" applyProtection="1">
      <alignment vertical="center" wrapText="1"/>
      <protection locked="0"/>
    </xf>
    <xf numFmtId="166" fontId="29" fillId="0" borderId="12" xfId="41" applyNumberFormat="1" applyFill="1" applyBorder="1" applyAlignment="1">
      <alignment vertical="center" wrapText="1"/>
    </xf>
    <xf numFmtId="166" fontId="48" fillId="0" borderId="17" xfId="41" applyNumberFormat="1" applyFont="1" applyFill="1" applyBorder="1" applyAlignment="1" applyProtection="1">
      <alignment vertical="center" wrapText="1"/>
    </xf>
    <xf numFmtId="166" fontId="48" fillId="0" borderId="19" xfId="41" applyNumberFormat="1" applyFont="1" applyFill="1" applyBorder="1" applyAlignment="1" applyProtection="1">
      <alignment vertical="center" wrapText="1"/>
      <protection locked="0"/>
    </xf>
    <xf numFmtId="166" fontId="48" fillId="0" borderId="33" xfId="41" applyNumberFormat="1" applyFont="1" applyFill="1" applyBorder="1" applyAlignment="1" applyProtection="1">
      <alignment vertical="center" wrapText="1"/>
      <protection locked="0"/>
    </xf>
    <xf numFmtId="166" fontId="29" fillId="0" borderId="17" xfId="41" applyNumberFormat="1" applyFill="1" applyBorder="1" applyAlignment="1">
      <alignment vertical="center" wrapText="1"/>
    </xf>
    <xf numFmtId="166" fontId="40" fillId="0" borderId="19" xfId="41" applyNumberFormat="1" applyFont="1" applyFill="1" applyBorder="1" applyAlignment="1" applyProtection="1">
      <alignment vertical="center" wrapText="1"/>
      <protection locked="0"/>
    </xf>
    <xf numFmtId="166" fontId="38" fillId="0" borderId="12" xfId="41" applyNumberFormat="1" applyFont="1" applyFill="1" applyBorder="1" applyAlignment="1" applyProtection="1">
      <alignment vertical="center" wrapText="1"/>
      <protection locked="0"/>
    </xf>
    <xf numFmtId="166" fontId="38" fillId="0" borderId="11" xfId="41" applyNumberFormat="1" applyFont="1" applyFill="1" applyBorder="1" applyAlignment="1" applyProtection="1">
      <alignment vertical="center" wrapText="1"/>
    </xf>
    <xf numFmtId="0" fontId="66" fillId="0" borderId="0" xfId="0" applyFont="1"/>
    <xf numFmtId="0" fontId="9" fillId="0" borderId="12" xfId="40" applyFont="1" applyBorder="1" applyAlignment="1">
      <alignment horizontal="left" vertical="center"/>
    </xf>
    <xf numFmtId="0" fontId="9" fillId="0" borderId="11" xfId="40" applyFont="1" applyBorder="1" applyAlignment="1">
      <alignment horizontal="left" vertical="center"/>
    </xf>
    <xf numFmtId="0" fontId="4" fillId="0" borderId="0" xfId="40" applyFont="1" applyAlignment="1">
      <alignment horizontal="center" vertical="center"/>
    </xf>
    <xf numFmtId="0" fontId="7" fillId="0" borderId="0" xfId="40" applyFont="1" applyAlignment="1">
      <alignment horizontal="center" vertical="center"/>
    </xf>
    <xf numFmtId="0" fontId="4" fillId="0" borderId="31" xfId="40" applyFont="1" applyBorder="1" applyAlignment="1">
      <alignment horizontal="center" vertical="center"/>
    </xf>
    <xf numFmtId="0" fontId="4" fillId="0" borderId="40" xfId="40" applyFont="1" applyBorder="1" applyAlignment="1">
      <alignment horizontal="center" vertical="center"/>
    </xf>
    <xf numFmtId="0" fontId="4" fillId="0" borderId="41" xfId="40" applyFont="1" applyBorder="1" applyAlignment="1">
      <alignment horizontal="center" vertical="center"/>
    </xf>
    <xf numFmtId="0" fontId="5" fillId="0" borderId="12" xfId="40" applyFont="1" applyBorder="1" applyAlignment="1">
      <alignment horizontal="left"/>
    </xf>
    <xf numFmtId="0" fontId="5" fillId="0" borderId="17" xfId="40" applyFont="1" applyBorder="1" applyAlignment="1">
      <alignment horizontal="left"/>
    </xf>
    <xf numFmtId="0" fontId="4" fillId="0" borderId="12" xfId="40" applyFont="1" applyBorder="1" applyAlignment="1">
      <alignment horizontal="left" wrapText="1"/>
    </xf>
    <xf numFmtId="0" fontId="4" fillId="0" borderId="17" xfId="40" applyFont="1" applyBorder="1" applyAlignment="1">
      <alignment horizontal="left" wrapText="1"/>
    </xf>
    <xf numFmtId="0" fontId="56" fillId="0" borderId="12" xfId="40" applyFont="1" applyBorder="1" applyAlignment="1">
      <alignment horizontal="left" wrapText="1"/>
    </xf>
    <xf numFmtId="0" fontId="56" fillId="0" borderId="17" xfId="40" applyFont="1" applyBorder="1" applyAlignment="1">
      <alignment horizontal="left" wrapText="1"/>
    </xf>
    <xf numFmtId="0" fontId="4" fillId="0" borderId="12" xfId="40" applyFont="1" applyBorder="1" applyAlignment="1">
      <alignment horizontal="left"/>
    </xf>
    <xf numFmtId="0" fontId="4" fillId="0" borderId="17" xfId="40" applyFont="1" applyBorder="1" applyAlignment="1">
      <alignment horizontal="left"/>
    </xf>
    <xf numFmtId="0" fontId="7" fillId="0" borderId="12" xfId="40" applyFont="1" applyBorder="1" applyAlignment="1">
      <alignment horizontal="left"/>
    </xf>
    <xf numFmtId="0" fontId="7" fillId="0" borderId="17" xfId="40" applyFont="1" applyBorder="1" applyAlignment="1">
      <alignment horizontal="left"/>
    </xf>
    <xf numFmtId="0" fontId="5" fillId="0" borderId="12" xfId="40" applyFont="1" applyBorder="1" applyAlignment="1">
      <alignment horizontal="left" vertical="center" wrapText="1"/>
    </xf>
    <xf numFmtId="0" fontId="5" fillId="0" borderId="17" xfId="40" applyFont="1" applyBorder="1" applyAlignment="1">
      <alignment horizontal="left" vertical="center" wrapText="1"/>
    </xf>
    <xf numFmtId="0" fontId="5" fillId="0" borderId="12" xfId="40" applyFont="1" applyBorder="1" applyAlignment="1">
      <alignment horizontal="right" vertical="center" wrapText="1"/>
    </xf>
    <xf numFmtId="0" fontId="5" fillId="0" borderId="17" xfId="40" applyFont="1" applyBorder="1" applyAlignment="1">
      <alignment horizontal="right" vertical="center" wrapText="1"/>
    </xf>
    <xf numFmtId="0" fontId="5" fillId="0" borderId="12" xfId="40" applyFont="1" applyBorder="1" applyAlignment="1">
      <alignment horizontal="left" wrapText="1"/>
    </xf>
    <xf numFmtId="0" fontId="5" fillId="0" borderId="17" xfId="40" applyFont="1" applyBorder="1" applyAlignment="1">
      <alignment horizontal="left" wrapText="1"/>
    </xf>
    <xf numFmtId="0" fontId="5" fillId="18" borderId="12" xfId="40" applyFont="1" applyFill="1" applyBorder="1" applyAlignment="1">
      <alignment horizontal="center"/>
    </xf>
    <xf numFmtId="0" fontId="5" fillId="18" borderId="17" xfId="40" applyFont="1" applyFill="1" applyBorder="1" applyAlignment="1">
      <alignment horizontal="center"/>
    </xf>
    <xf numFmtId="0" fontId="11" fillId="0" borderId="40" xfId="40" applyFont="1" applyBorder="1" applyAlignment="1">
      <alignment horizontal="center" vertical="center" wrapText="1"/>
    </xf>
    <xf numFmtId="0" fontId="11" fillId="0" borderId="12" xfId="40" applyFont="1" applyBorder="1" applyAlignment="1">
      <alignment horizontal="center" vertical="center" wrapText="1"/>
    </xf>
    <xf numFmtId="0" fontId="5" fillId="0" borderId="12" xfId="40" applyFont="1" applyBorder="1" applyAlignment="1">
      <alignment horizontal="left" vertical="center"/>
    </xf>
    <xf numFmtId="0" fontId="5" fillId="0" borderId="17" xfId="40" applyFont="1" applyBorder="1" applyAlignment="1">
      <alignment horizontal="left" vertical="center"/>
    </xf>
    <xf numFmtId="0" fontId="5" fillId="0" borderId="12" xfId="40" applyFont="1" applyBorder="1" applyAlignment="1">
      <alignment horizontal="right" vertical="center"/>
    </xf>
    <xf numFmtId="0" fontId="5" fillId="0" borderId="17" xfId="40" applyFont="1" applyBorder="1" applyAlignment="1">
      <alignment horizontal="right" vertical="center"/>
    </xf>
    <xf numFmtId="0" fontId="7" fillId="0" borderId="40" xfId="40" applyFont="1" applyBorder="1" applyAlignment="1">
      <alignment horizontal="center" vertical="center"/>
    </xf>
    <xf numFmtId="0" fontId="5" fillId="0" borderId="12" xfId="40" applyFont="1" applyBorder="1" applyAlignment="1">
      <alignment horizontal="right" wrapText="1"/>
    </xf>
    <xf numFmtId="0" fontId="5" fillId="0" borderId="17" xfId="40" applyFont="1" applyBorder="1" applyAlignment="1">
      <alignment horizontal="right" wrapText="1"/>
    </xf>
    <xf numFmtId="0" fontId="11" fillId="0" borderId="13" xfId="40" applyFont="1" applyBorder="1" applyAlignment="1">
      <alignment horizontal="center" vertical="center" wrapText="1"/>
    </xf>
    <xf numFmtId="0" fontId="11" fillId="0" borderId="14" xfId="4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58" fillId="0" borderId="31" xfId="40" applyFont="1" applyBorder="1" applyAlignment="1">
      <alignment horizontal="center" vertical="center" wrapText="1"/>
    </xf>
    <xf numFmtId="0" fontId="58" fillId="0" borderId="39" xfId="40" applyFont="1" applyBorder="1" applyAlignment="1">
      <alignment horizontal="center" vertical="center" wrapText="1"/>
    </xf>
    <xf numFmtId="0" fontId="58" fillId="0" borderId="40" xfId="40" applyFont="1" applyBorder="1" applyAlignment="1">
      <alignment horizontal="center" vertical="center" wrapText="1"/>
    </xf>
    <xf numFmtId="0" fontId="58" fillId="0" borderId="20" xfId="40" applyFont="1" applyBorder="1" applyAlignment="1">
      <alignment horizontal="center" vertical="center" wrapText="1"/>
    </xf>
    <xf numFmtId="0" fontId="58" fillId="0" borderId="41" xfId="40" applyFont="1" applyBorder="1" applyAlignment="1">
      <alignment horizontal="center" vertical="center" wrapText="1"/>
    </xf>
    <xf numFmtId="0" fontId="58" fillId="0" borderId="22" xfId="40" applyFont="1" applyBorder="1" applyAlignment="1">
      <alignment horizontal="center" vertical="center" wrapText="1"/>
    </xf>
    <xf numFmtId="0" fontId="2" fillId="0" borderId="34" xfId="40" applyFont="1" applyBorder="1" applyAlignment="1">
      <alignment horizontal="center" vertical="top" wrapText="1"/>
    </xf>
    <xf numFmtId="0" fontId="16" fillId="0" borderId="34" xfId="40" applyFont="1" applyBorder="1" applyAlignment="1">
      <alignment horizontal="center" vertical="top" wrapText="1"/>
    </xf>
    <xf numFmtId="0" fontId="4" fillId="0" borderId="0" xfId="40" applyFont="1" applyAlignment="1">
      <alignment horizontal="center"/>
    </xf>
    <xf numFmtId="0" fontId="0" fillId="0" borderId="0" xfId="0" applyAlignment="1">
      <alignment horizontal="center"/>
    </xf>
    <xf numFmtId="0" fontId="7" fillId="0" borderId="0" xfId="40" applyFont="1" applyBorder="1" applyAlignment="1">
      <alignment horizontal="right"/>
    </xf>
    <xf numFmtId="0" fontId="7" fillId="0" borderId="0" xfId="40" applyFont="1" applyAlignment="1">
      <alignment horizontal="center"/>
    </xf>
    <xf numFmtId="0" fontId="12" fillId="0" borderId="31" xfId="40" applyFont="1" applyBorder="1" applyAlignment="1">
      <alignment horizontal="center" vertical="center" wrapText="1"/>
    </xf>
    <xf numFmtId="0" fontId="12" fillId="0" borderId="10" xfId="40" applyFont="1" applyBorder="1" applyAlignment="1">
      <alignment horizontal="center" vertical="center" wrapText="1"/>
    </xf>
    <xf numFmtId="0" fontId="12" fillId="0" borderId="26" xfId="40" applyFont="1" applyBorder="1" applyAlignment="1">
      <alignment horizontal="center" vertical="center" wrapText="1"/>
    </xf>
    <xf numFmtId="0" fontId="7" fillId="0" borderId="12" xfId="40" applyFont="1" applyBorder="1" applyAlignment="1">
      <alignment horizontal="center" vertical="center"/>
    </xf>
    <xf numFmtId="0" fontId="7" fillId="0" borderId="27" xfId="40" applyFont="1" applyBorder="1" applyAlignment="1">
      <alignment horizontal="center" vertical="center"/>
    </xf>
    <xf numFmtId="0" fontId="6" fillId="0" borderId="40" xfId="40" applyFont="1" applyBorder="1" applyAlignment="1">
      <alignment horizontal="center" vertical="center" wrapText="1"/>
    </xf>
    <xf numFmtId="0" fontId="6" fillId="0" borderId="12" xfId="40" applyFont="1" applyBorder="1" applyAlignment="1">
      <alignment horizontal="center" vertical="center" wrapText="1"/>
    </xf>
    <xf numFmtId="0" fontId="7" fillId="0" borderId="12" xfId="40" applyFont="1" applyBorder="1" applyAlignment="1">
      <alignment horizontal="center"/>
    </xf>
    <xf numFmtId="0" fontId="7" fillId="0" borderId="17" xfId="40" applyFont="1" applyBorder="1" applyAlignment="1">
      <alignment horizontal="center"/>
    </xf>
    <xf numFmtId="0" fontId="59" fillId="0" borderId="0" xfId="0" applyFont="1" applyAlignment="1">
      <alignment horizontal="center"/>
    </xf>
    <xf numFmtId="0" fontId="7" fillId="0" borderId="42" xfId="0" applyFont="1" applyBorder="1" applyAlignment="1">
      <alignment horizontal="center"/>
    </xf>
    <xf numFmtId="0" fontId="0" fillId="0" borderId="42" xfId="0" applyBorder="1" applyAlignment="1">
      <alignment horizontal="center"/>
    </xf>
    <xf numFmtId="165" fontId="13" fillId="19" borderId="17" xfId="0" applyNumberFormat="1" applyFont="1" applyFill="1" applyBorder="1" applyAlignment="1">
      <alignment horizontal="center"/>
    </xf>
    <xf numFmtId="165" fontId="13" fillId="19" borderId="18" xfId="0" applyNumberFormat="1" applyFont="1" applyFill="1" applyBorder="1" applyAlignment="1">
      <alignment horizontal="center"/>
    </xf>
    <xf numFmtId="165" fontId="13" fillId="19" borderId="19" xfId="0" applyNumberFormat="1" applyFont="1" applyFill="1" applyBorder="1" applyAlignment="1">
      <alignment horizontal="center"/>
    </xf>
    <xf numFmtId="165" fontId="14" fillId="19" borderId="17" xfId="0" applyNumberFormat="1" applyFont="1" applyFill="1" applyBorder="1" applyAlignment="1">
      <alignment horizontal="center"/>
    </xf>
    <xf numFmtId="165" fontId="14" fillId="19" borderId="18" xfId="0" applyNumberFormat="1" applyFont="1" applyFill="1" applyBorder="1" applyAlignment="1">
      <alignment horizontal="center"/>
    </xf>
    <xf numFmtId="165" fontId="14" fillId="19" borderId="19" xfId="0" applyNumberFormat="1" applyFont="1" applyFill="1" applyBorder="1" applyAlignment="1">
      <alignment horizontal="center"/>
    </xf>
    <xf numFmtId="0" fontId="13" fillId="0" borderId="13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3" fillId="0" borderId="46" xfId="0" applyFont="1" applyBorder="1" applyAlignment="1">
      <alignment horizontal="center" vertical="center" wrapText="1"/>
    </xf>
    <xf numFmtId="0" fontId="13" fillId="0" borderId="42" xfId="0" applyFont="1" applyBorder="1" applyAlignment="1">
      <alignment horizontal="center" vertical="center" wrapText="1"/>
    </xf>
    <xf numFmtId="0" fontId="13" fillId="0" borderId="32" xfId="0" applyFont="1" applyBorder="1" applyAlignment="1">
      <alignment horizontal="center" vertical="center" wrapText="1"/>
    </xf>
    <xf numFmtId="165" fontId="13" fillId="0" borderId="17" xfId="0" applyNumberFormat="1" applyFont="1" applyFill="1" applyBorder="1" applyAlignment="1">
      <alignment horizontal="center"/>
    </xf>
    <xf numFmtId="165" fontId="13" fillId="0" borderId="18" xfId="0" applyNumberFormat="1" applyFont="1" applyFill="1" applyBorder="1" applyAlignment="1">
      <alignment horizontal="center"/>
    </xf>
    <xf numFmtId="165" fontId="13" fillId="0" borderId="19" xfId="0" applyNumberFormat="1" applyFont="1" applyFill="1" applyBorder="1" applyAlignment="1">
      <alignment horizontal="center"/>
    </xf>
    <xf numFmtId="165" fontId="13" fillId="0" borderId="17" xfId="0" applyNumberFormat="1" applyFont="1" applyBorder="1" applyAlignment="1">
      <alignment horizontal="center"/>
    </xf>
    <xf numFmtId="165" fontId="13" fillId="0" borderId="18" xfId="0" applyNumberFormat="1" applyFont="1" applyBorder="1" applyAlignment="1">
      <alignment horizontal="center"/>
    </xf>
    <xf numFmtId="165" fontId="13" fillId="0" borderId="19" xfId="0" applyNumberFormat="1" applyFont="1" applyBorder="1" applyAlignment="1">
      <alignment horizontal="center"/>
    </xf>
    <xf numFmtId="0" fontId="13" fillId="0" borderId="46" xfId="0" applyFont="1" applyBorder="1" applyAlignment="1">
      <alignment horizontal="left" vertical="top" wrapText="1"/>
    </xf>
    <xf numFmtId="0" fontId="13" fillId="0" borderId="42" xfId="0" applyFont="1" applyBorder="1" applyAlignment="1">
      <alignment horizontal="left" vertical="top"/>
    </xf>
    <xf numFmtId="0" fontId="13" fillId="0" borderId="32" xfId="0" applyFont="1" applyBorder="1" applyAlignment="1">
      <alignment horizontal="left" vertical="top"/>
    </xf>
    <xf numFmtId="0" fontId="13" fillId="0" borderId="17" xfId="0" quotePrefix="1" applyFont="1" applyBorder="1" applyAlignment="1">
      <alignment horizontal="center" vertical="center"/>
    </xf>
    <xf numFmtId="0" fontId="13" fillId="0" borderId="19" xfId="0" quotePrefix="1" applyFont="1" applyBorder="1" applyAlignment="1">
      <alignment horizontal="center" vertical="center"/>
    </xf>
    <xf numFmtId="0" fontId="13" fillId="0" borderId="17" xfId="0" applyFont="1" applyFill="1" applyBorder="1" applyAlignment="1">
      <alignment horizontal="left" vertical="center" wrapText="1"/>
    </xf>
    <xf numFmtId="0" fontId="13" fillId="0" borderId="18" xfId="0" applyFont="1" applyFill="1" applyBorder="1" applyAlignment="1">
      <alignment horizontal="left" vertical="center" wrapText="1"/>
    </xf>
    <xf numFmtId="0" fontId="13" fillId="0" borderId="19" xfId="0" applyFont="1" applyFill="1" applyBorder="1" applyAlignment="1">
      <alignment horizontal="left" vertical="center" wrapText="1"/>
    </xf>
    <xf numFmtId="0" fontId="14" fillId="0" borderId="17" xfId="0" applyFont="1" applyBorder="1" applyAlignment="1">
      <alignment horizontal="left" vertical="center" wrapText="1"/>
    </xf>
    <xf numFmtId="0" fontId="14" fillId="0" borderId="18" xfId="0" applyFont="1" applyBorder="1" applyAlignment="1">
      <alignment horizontal="left" vertical="center" wrapText="1"/>
    </xf>
    <xf numFmtId="0" fontId="14" fillId="0" borderId="19" xfId="0" applyFont="1" applyBorder="1" applyAlignment="1">
      <alignment horizontal="left" vertical="center" wrapText="1"/>
    </xf>
    <xf numFmtId="0" fontId="13" fillId="0" borderId="17" xfId="0" applyFont="1" applyBorder="1" applyAlignment="1">
      <alignment horizontal="left" vertical="center" wrapText="1"/>
    </xf>
    <xf numFmtId="0" fontId="13" fillId="0" borderId="18" xfId="0" applyFont="1" applyBorder="1" applyAlignment="1">
      <alignment horizontal="left" vertical="center" wrapText="1"/>
    </xf>
    <xf numFmtId="0" fontId="13" fillId="0" borderId="19" xfId="0" applyFont="1" applyBorder="1" applyAlignment="1">
      <alignment horizontal="left" vertical="center" wrapText="1"/>
    </xf>
    <xf numFmtId="0" fontId="13" fillId="0" borderId="17" xfId="0" applyFont="1" applyBorder="1" applyAlignment="1">
      <alignment horizontal="left" vertical="center"/>
    </xf>
    <xf numFmtId="0" fontId="13" fillId="0" borderId="18" xfId="0" applyFont="1" applyBorder="1" applyAlignment="1">
      <alignment horizontal="left" vertical="center"/>
    </xf>
    <xf numFmtId="0" fontId="13" fillId="0" borderId="19" xfId="0" applyFont="1" applyBorder="1" applyAlignment="1">
      <alignment horizontal="left" vertical="center"/>
    </xf>
    <xf numFmtId="0" fontId="13" fillId="0" borderId="17" xfId="0" quotePrefix="1" applyFont="1" applyFill="1" applyBorder="1" applyAlignment="1">
      <alignment horizontal="center" vertical="center"/>
    </xf>
    <xf numFmtId="0" fontId="13" fillId="0" borderId="19" xfId="0" quotePrefix="1" applyFont="1" applyFill="1" applyBorder="1" applyAlignment="1">
      <alignment horizontal="center" vertical="center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166" fontId="38" fillId="0" borderId="40" xfId="41" applyNumberFormat="1" applyFont="1" applyFill="1" applyBorder="1" applyAlignment="1">
      <alignment horizontal="center" vertical="center" wrapText="1"/>
    </xf>
    <xf numFmtId="166" fontId="38" fillId="0" borderId="12" xfId="41" applyNumberFormat="1" applyFont="1" applyFill="1" applyBorder="1" applyAlignment="1">
      <alignment horizontal="center" vertical="center" wrapText="1"/>
    </xf>
    <xf numFmtId="166" fontId="38" fillId="0" borderId="43" xfId="41" applyNumberFormat="1" applyFont="1" applyFill="1" applyBorder="1" applyAlignment="1">
      <alignment horizontal="center" vertical="center" wrapText="1"/>
    </xf>
    <xf numFmtId="166" fontId="38" fillId="0" borderId="33" xfId="41" applyNumberFormat="1" applyFont="1" applyFill="1" applyBorder="1" applyAlignment="1">
      <alignment horizontal="center" vertical="center" wrapText="1"/>
    </xf>
    <xf numFmtId="166" fontId="38" fillId="0" borderId="39" xfId="41" applyNumberFormat="1" applyFont="1" applyFill="1" applyBorder="1" applyAlignment="1">
      <alignment horizontal="left" vertical="center" wrapText="1" indent="2"/>
    </xf>
    <xf numFmtId="166" fontId="38" fillId="0" borderId="20" xfId="41" applyNumberFormat="1" applyFont="1" applyFill="1" applyBorder="1" applyAlignment="1">
      <alignment horizontal="left" vertical="center" wrapText="1" indent="2"/>
    </xf>
    <xf numFmtId="166" fontId="38" fillId="0" borderId="31" xfId="41" applyNumberFormat="1" applyFont="1" applyFill="1" applyBorder="1" applyAlignment="1">
      <alignment horizontal="center" vertical="center" wrapText="1"/>
    </xf>
    <xf numFmtId="166" fontId="38" fillId="0" borderId="10" xfId="41" applyNumberFormat="1" applyFont="1" applyFill="1" applyBorder="1" applyAlignment="1">
      <alignment horizontal="center" vertical="center" wrapText="1"/>
    </xf>
    <xf numFmtId="166" fontId="38" fillId="0" borderId="40" xfId="41" applyNumberFormat="1" applyFont="1" applyFill="1" applyBorder="1" applyAlignment="1">
      <alignment horizontal="center" vertical="center"/>
    </xf>
    <xf numFmtId="166" fontId="38" fillId="0" borderId="12" xfId="41" applyNumberFormat="1" applyFont="1" applyFill="1" applyBorder="1" applyAlignment="1">
      <alignment horizontal="center" vertical="center"/>
    </xf>
    <xf numFmtId="0" fontId="60" fillId="0" borderId="0" xfId="0" applyFont="1" applyAlignment="1">
      <alignment horizontal="center"/>
    </xf>
    <xf numFmtId="0" fontId="54" fillId="0" borderId="0" xfId="41" applyFont="1" applyFill="1" applyAlignment="1">
      <alignment horizontal="center" vertical="center" wrapText="1"/>
    </xf>
    <xf numFmtId="0" fontId="52" fillId="0" borderId="0" xfId="0" applyFont="1" applyAlignment="1">
      <alignment horizontal="center" vertical="center" wrapText="1"/>
    </xf>
    <xf numFmtId="166" fontId="55" fillId="0" borderId="0" xfId="41" applyNumberFormat="1" applyFont="1" applyFill="1" applyAlignment="1">
      <alignment horizontal="center" vertical="center" wrapText="1"/>
    </xf>
    <xf numFmtId="166" fontId="55" fillId="0" borderId="0" xfId="41" applyNumberFormat="1" applyFont="1" applyFill="1" applyAlignment="1">
      <alignment vertical="center" wrapText="1"/>
    </xf>
  </cellXfs>
  <cellStyles count="46"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40% - 1. jelölőszín" xfId="7" builtinId="31" customBuiltin="1"/>
    <cellStyle name="40% - 2. jelölőszín" xfId="8" builtinId="35" customBuiltin="1"/>
    <cellStyle name="40% - 3. jelölőszín" xfId="9" builtinId="39" customBuiltin="1"/>
    <cellStyle name="40% - 4. jelölőszín" xfId="10" builtinId="43" customBuiltin="1"/>
    <cellStyle name="40% - 5. jelölőszín" xfId="11" builtinId="47" customBuiltin="1"/>
    <cellStyle name="40% - 6. jelölőszín" xfId="12" builtinId="51" customBuiltin="1"/>
    <cellStyle name="60% - 1. jelölőszín" xfId="13" builtinId="32" customBuiltin="1"/>
    <cellStyle name="60% - 2. jelölőszín" xfId="14" builtinId="36" customBuiltin="1"/>
    <cellStyle name="60% - 3. jelölőszín" xfId="15" builtinId="40" customBuiltin="1"/>
    <cellStyle name="60% - 4. jelölőszín" xfId="16" builtinId="44" customBuiltin="1"/>
    <cellStyle name="60% - 5. jelölőszín" xfId="17" builtinId="48" customBuiltin="1"/>
    <cellStyle name="60% - 6. jelölőszín" xfId="18" builtinId="52" customBuiltin="1"/>
    <cellStyle name="Bevitel" xfId="19" builtinId="20" customBuiltin="1"/>
    <cellStyle name="Cím" xfId="20" builtinId="15" customBuiltin="1"/>
    <cellStyle name="Címsor 1" xfId="21" builtinId="16" customBuiltin="1"/>
    <cellStyle name="Címsor 2" xfId="22" builtinId="17" customBuiltin="1"/>
    <cellStyle name="Címsor 3" xfId="23" builtinId="18" customBuiltin="1"/>
    <cellStyle name="Címsor 4" xfId="24" builtinId="19" customBuiltin="1"/>
    <cellStyle name="Ellenőrzőcella" xfId="25" builtinId="23" customBuiltin="1"/>
    <cellStyle name="Ezres" xfId="26" builtinId="3"/>
    <cellStyle name="Ezres_Ktgvetési rendelet mellékletek_2008_Eszteregnye" xfId="27"/>
    <cellStyle name="Figyelmeztetés" xfId="28" builtinId="11" customBuiltin="1"/>
    <cellStyle name="Hivatkozott cella" xfId="29" builtinId="24" customBuiltin="1"/>
    <cellStyle name="Jegyzet" xfId="30" builtinId="10" customBuiltin="1"/>
    <cellStyle name="Jelölőszín (1)" xfId="31"/>
    <cellStyle name="Jelölőszín (2)" xfId="32"/>
    <cellStyle name="Jelölőszín (3)" xfId="33"/>
    <cellStyle name="Jelölőszín (4)" xfId="34"/>
    <cellStyle name="Jelölőszín (5)" xfId="35"/>
    <cellStyle name="Jelölőszín (6)" xfId="36"/>
    <cellStyle name="Jó" xfId="37" builtinId="26" customBuiltin="1"/>
    <cellStyle name="Kimenet" xfId="38" builtinId="21" customBuiltin="1"/>
    <cellStyle name="Magyarázó szöveg" xfId="39" builtinId="53" customBuiltin="1"/>
    <cellStyle name="Normál" xfId="0" builtinId="0"/>
    <cellStyle name="Normál_Ktgvetési rendelet mellékletek_2008_Eszteregnye" xfId="40"/>
    <cellStyle name="Normál_KVIREND" xfId="41"/>
    <cellStyle name="Összesen" xfId="42" builtinId="25" customBuiltin="1"/>
    <cellStyle name="Rossz" xfId="43" builtinId="27" customBuiltin="1"/>
    <cellStyle name="Semleges" xfId="44" builtinId="28" customBuiltin="1"/>
    <cellStyle name="Számítás" xfId="45" builtinId="22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workbookViewId="0">
      <selection activeCell="B13" sqref="B13"/>
    </sheetView>
  </sheetViews>
  <sheetFormatPr defaultRowHeight="15.75" x14ac:dyDescent="0.2"/>
  <cols>
    <col min="1" max="1" width="5.5703125" style="3" customWidth="1"/>
    <col min="2" max="2" width="48.140625" style="2" customWidth="1"/>
    <col min="3" max="3" width="21.28515625" style="2" customWidth="1"/>
    <col min="4" max="10" width="9.140625" style="2"/>
    <col min="11" max="16384" width="9.140625" style="3"/>
  </cols>
  <sheetData>
    <row r="1" spans="1:10" ht="21.75" customHeight="1" x14ac:dyDescent="0.2">
      <c r="A1" s="252"/>
      <c r="B1" s="252"/>
      <c r="C1" s="252"/>
      <c r="D1" s="1"/>
      <c r="E1" s="1"/>
      <c r="F1" s="1"/>
    </row>
    <row r="2" spans="1:10" ht="30" customHeight="1" x14ac:dyDescent="0.2">
      <c r="A2" s="253"/>
      <c r="B2" s="253"/>
      <c r="C2" s="253"/>
      <c r="D2" s="5"/>
      <c r="E2" s="5"/>
      <c r="F2" s="5"/>
      <c r="G2" s="5"/>
    </row>
    <row r="3" spans="1:10" ht="30" customHeight="1" x14ac:dyDescent="0.2">
      <c r="B3" s="4"/>
      <c r="C3" s="4"/>
      <c r="D3" s="4"/>
      <c r="E3" s="5"/>
      <c r="F3" s="5"/>
      <c r="G3" s="5"/>
    </row>
    <row r="4" spans="1:10" ht="21.75" customHeight="1" x14ac:dyDescent="0.2">
      <c r="B4" s="6"/>
      <c r="C4" s="4"/>
      <c r="D4" s="4"/>
      <c r="E4" s="4"/>
      <c r="F4" s="4"/>
      <c r="G4" s="5"/>
    </row>
    <row r="5" spans="1:10" ht="19.5" thickBot="1" x14ac:dyDescent="0.25">
      <c r="B5" s="7"/>
      <c r="C5" s="8"/>
    </row>
    <row r="6" spans="1:10" ht="27.75" customHeight="1" x14ac:dyDescent="0.2">
      <c r="A6" s="254" t="s">
        <v>127</v>
      </c>
      <c r="B6" s="255"/>
      <c r="C6" s="256"/>
    </row>
    <row r="7" spans="1:10" ht="18.75" x14ac:dyDescent="0.2">
      <c r="A7" s="9" t="s">
        <v>128</v>
      </c>
      <c r="B7" s="250" t="s">
        <v>158</v>
      </c>
      <c r="C7" s="251"/>
    </row>
    <row r="8" spans="1:10" s="10" customFormat="1" ht="18.75" x14ac:dyDescent="0.2">
      <c r="A8" s="9"/>
      <c r="B8" s="250"/>
      <c r="C8" s="251"/>
      <c r="D8" s="2"/>
      <c r="E8" s="2"/>
      <c r="F8" s="2"/>
      <c r="G8" s="2"/>
      <c r="H8" s="2"/>
      <c r="I8" s="2"/>
      <c r="J8" s="2"/>
    </row>
    <row r="9" spans="1:10" x14ac:dyDescent="0.2">
      <c r="B9" s="4"/>
    </row>
  </sheetData>
  <mergeCells count="5">
    <mergeCell ref="B8:C8"/>
    <mergeCell ref="A1:C1"/>
    <mergeCell ref="A2:C2"/>
    <mergeCell ref="A6:C6"/>
    <mergeCell ref="B7:C7"/>
  </mergeCells>
  <phoneticPr fontId="3" type="noConversion"/>
  <printOptions horizontalCentered="1"/>
  <pageMargins left="0.75" right="0.75" top="1" bottom="1" header="0.5" footer="0.5"/>
  <pageSetup paperSize="9" orientation="portrait" verticalDpi="300" r:id="rId1"/>
  <headerFooter alignWithMargins="0">
    <oddHeader>&amp;R1. sz. melléklet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G28"/>
  <sheetViews>
    <sheetView tabSelected="1" view="pageBreakPreview" topLeftCell="A19" zoomScaleNormal="100" zoomScaleSheetLayoutView="100" workbookViewId="0">
      <selection activeCell="D35" sqref="D35"/>
    </sheetView>
  </sheetViews>
  <sheetFormatPr defaultRowHeight="12.75" x14ac:dyDescent="0.2"/>
  <cols>
    <col min="1" max="1" width="43.28515625" style="23" customWidth="1"/>
    <col min="2" max="2" width="13.42578125" style="24" customWidth="1"/>
    <col min="3" max="3" width="14" style="24" customWidth="1"/>
    <col min="4" max="4" width="15.42578125" style="24" customWidth="1"/>
    <col min="5" max="5" width="14.28515625" style="24" customWidth="1"/>
    <col min="6" max="6" width="16.140625" style="24" customWidth="1"/>
    <col min="7" max="7" width="15.85546875" bestFit="1" customWidth="1"/>
    <col min="8" max="8" width="9.5703125" customWidth="1"/>
  </cols>
  <sheetData>
    <row r="1" spans="1:7" ht="18.75" x14ac:dyDescent="0.2">
      <c r="A1" s="368" t="s">
        <v>296</v>
      </c>
      <c r="B1" s="368"/>
      <c r="C1" s="368"/>
      <c r="D1" s="368"/>
      <c r="E1" s="368"/>
    </row>
    <row r="2" spans="1:7" ht="15.75" x14ac:dyDescent="0.25">
      <c r="A2" s="298" t="s">
        <v>159</v>
      </c>
      <c r="B2" s="298"/>
      <c r="C2" s="298"/>
      <c r="D2" s="298"/>
      <c r="E2" s="298"/>
      <c r="F2" s="298"/>
    </row>
    <row r="4" spans="1:7" ht="18.75" x14ac:dyDescent="0.2">
      <c r="A4" s="368" t="s">
        <v>143</v>
      </c>
      <c r="B4" s="369"/>
      <c r="C4" s="369"/>
      <c r="D4" s="369"/>
      <c r="E4" s="369"/>
      <c r="F4" s="236" t="s">
        <v>155</v>
      </c>
    </row>
    <row r="5" spans="1:7" ht="19.5" thickBot="1" x14ac:dyDescent="0.3">
      <c r="A5" s="220"/>
      <c r="B5" s="221"/>
      <c r="C5" s="221"/>
      <c r="D5" s="221"/>
      <c r="E5" s="221"/>
      <c r="F5" s="53"/>
      <c r="G5" t="s">
        <v>320</v>
      </c>
    </row>
    <row r="6" spans="1:7" ht="36.75" thickBot="1" x14ac:dyDescent="0.25">
      <c r="A6" s="54" t="s">
        <v>80</v>
      </c>
      <c r="B6" s="55" t="s">
        <v>81</v>
      </c>
      <c r="C6" s="55" t="s">
        <v>304</v>
      </c>
      <c r="D6" s="55" t="s">
        <v>297</v>
      </c>
      <c r="E6" s="56" t="s">
        <v>298</v>
      </c>
      <c r="F6" s="55" t="s">
        <v>299</v>
      </c>
      <c r="G6" s="55" t="s">
        <v>300</v>
      </c>
    </row>
    <row r="7" spans="1:7" ht="13.5" thickBot="1" x14ac:dyDescent="0.25">
      <c r="A7" s="57">
        <v>1</v>
      </c>
      <c r="B7" s="58">
        <v>2</v>
      </c>
      <c r="C7" s="58">
        <v>4</v>
      </c>
      <c r="D7" s="58">
        <v>5</v>
      </c>
      <c r="E7" s="59">
        <v>6</v>
      </c>
      <c r="F7" s="58">
        <v>5</v>
      </c>
      <c r="G7" s="58">
        <v>5</v>
      </c>
    </row>
    <row r="8" spans="1:7" s="139" customFormat="1" ht="20.25" customHeight="1" x14ac:dyDescent="0.2">
      <c r="A8" s="60" t="s">
        <v>285</v>
      </c>
      <c r="B8" s="247"/>
      <c r="C8" s="247"/>
      <c r="D8" s="247">
        <f>SUM(D9:D15)</f>
        <v>1524000</v>
      </c>
      <c r="E8" s="248"/>
      <c r="F8" s="247">
        <f>SUM(F9:F15)</f>
        <v>8987271</v>
      </c>
      <c r="G8" s="247">
        <f>SUM(G9:G15)</f>
        <v>5815332</v>
      </c>
    </row>
    <row r="9" spans="1:7" ht="20.25" customHeight="1" x14ac:dyDescent="0.2">
      <c r="A9" s="63" t="s">
        <v>306</v>
      </c>
      <c r="B9" s="61">
        <v>250602</v>
      </c>
      <c r="C9" s="61">
        <v>250602</v>
      </c>
      <c r="D9" s="61">
        <v>1270000</v>
      </c>
      <c r="E9" s="62"/>
      <c r="F9" s="61">
        <v>300000</v>
      </c>
      <c r="G9" s="61">
        <v>250602</v>
      </c>
    </row>
    <row r="10" spans="1:7" ht="20.25" customHeight="1" x14ac:dyDescent="0.2">
      <c r="A10" s="63" t="s">
        <v>318</v>
      </c>
      <c r="B10" s="61"/>
      <c r="C10" s="61"/>
      <c r="D10" s="61">
        <v>254000</v>
      </c>
      <c r="E10" s="62"/>
      <c r="F10" s="61"/>
      <c r="G10" s="61"/>
    </row>
    <row r="11" spans="1:7" ht="36" customHeight="1" x14ac:dyDescent="0.2">
      <c r="A11" s="63" t="s">
        <v>305</v>
      </c>
      <c r="B11" s="61">
        <v>164465</v>
      </c>
      <c r="C11" s="61">
        <v>164465</v>
      </c>
      <c r="D11" s="61" t="s">
        <v>319</v>
      </c>
      <c r="E11" s="62"/>
      <c r="F11" s="61">
        <v>164465</v>
      </c>
      <c r="G11" s="61">
        <v>164465</v>
      </c>
    </row>
    <row r="12" spans="1:7" ht="36" customHeight="1" x14ac:dyDescent="0.2">
      <c r="A12" s="64" t="s">
        <v>307</v>
      </c>
      <c r="B12" s="61">
        <v>1600734</v>
      </c>
      <c r="C12" s="61">
        <v>1600734</v>
      </c>
      <c r="D12" s="61"/>
      <c r="E12" s="62"/>
      <c r="F12" s="61">
        <v>1600734</v>
      </c>
      <c r="G12" s="61">
        <v>1600734</v>
      </c>
    </row>
    <row r="13" spans="1:7" ht="36" customHeight="1" x14ac:dyDescent="0.2">
      <c r="A13" s="64" t="s">
        <v>308</v>
      </c>
      <c r="B13" s="61">
        <v>1449002</v>
      </c>
      <c r="C13" s="61">
        <v>1449002</v>
      </c>
      <c r="D13" s="61"/>
      <c r="E13" s="62"/>
      <c r="F13" s="61">
        <v>1449002</v>
      </c>
      <c r="G13" s="61">
        <v>1449002</v>
      </c>
    </row>
    <row r="14" spans="1:7" ht="36" customHeight="1" x14ac:dyDescent="0.2">
      <c r="A14" s="64" t="s">
        <v>309</v>
      </c>
      <c r="B14" s="61">
        <v>999884</v>
      </c>
      <c r="C14" s="61">
        <v>999884</v>
      </c>
      <c r="D14" s="61"/>
      <c r="E14" s="62"/>
      <c r="F14" s="61">
        <v>999884</v>
      </c>
      <c r="G14" s="61">
        <v>999884</v>
      </c>
    </row>
    <row r="15" spans="1:7" ht="34.5" customHeight="1" x14ac:dyDescent="0.2">
      <c r="A15" s="64" t="s">
        <v>310</v>
      </c>
      <c r="B15" s="61">
        <v>4473186</v>
      </c>
      <c r="C15" s="61">
        <v>1350645</v>
      </c>
      <c r="D15" s="61"/>
      <c r="E15" s="62"/>
      <c r="F15" s="61">
        <v>4473186</v>
      </c>
      <c r="G15" s="61">
        <v>1350645</v>
      </c>
    </row>
    <row r="16" spans="1:7" s="139" customFormat="1" ht="22.5" customHeight="1" x14ac:dyDescent="0.2">
      <c r="A16" s="60" t="s">
        <v>286</v>
      </c>
      <c r="B16" s="247"/>
      <c r="C16" s="247"/>
      <c r="D16" s="247">
        <f>SUM(D17:D26)</f>
        <v>8262226</v>
      </c>
      <c r="E16" s="248"/>
      <c r="F16" s="247">
        <f>SUM(F17:F26)</f>
        <v>16797555</v>
      </c>
      <c r="G16" s="247">
        <f>SUM(G17:G26)</f>
        <v>8811840</v>
      </c>
    </row>
    <row r="17" spans="1:7" ht="31.5" customHeight="1" x14ac:dyDescent="0.2">
      <c r="A17" s="63" t="s">
        <v>301</v>
      </c>
      <c r="B17" s="61"/>
      <c r="C17" s="61"/>
      <c r="D17" s="61"/>
      <c r="E17" s="62">
        <f>+B17-D17-C17</f>
        <v>0</v>
      </c>
      <c r="F17" s="61">
        <v>0</v>
      </c>
      <c r="G17" s="61">
        <v>0</v>
      </c>
    </row>
    <row r="18" spans="1:7" ht="31.5" customHeight="1" x14ac:dyDescent="0.2">
      <c r="A18" s="63" t="s">
        <v>311</v>
      </c>
      <c r="B18" s="61"/>
      <c r="C18" s="61"/>
      <c r="D18" s="61"/>
      <c r="E18" s="242"/>
      <c r="F18" s="61"/>
      <c r="G18" s="243">
        <v>136000</v>
      </c>
    </row>
    <row r="19" spans="1:7" ht="31.5" customHeight="1" x14ac:dyDescent="0.2">
      <c r="A19" s="63" t="s">
        <v>312</v>
      </c>
      <c r="B19" s="61"/>
      <c r="C19" s="61"/>
      <c r="D19" s="61"/>
      <c r="E19" s="242"/>
      <c r="F19" s="61"/>
      <c r="G19" s="243">
        <v>68453</v>
      </c>
    </row>
    <row r="20" spans="1:7" ht="31.5" customHeight="1" x14ac:dyDescent="0.2">
      <c r="A20" s="63" t="s">
        <v>313</v>
      </c>
      <c r="B20" s="61"/>
      <c r="C20" s="61"/>
      <c r="D20" s="61"/>
      <c r="E20" s="242"/>
      <c r="F20" s="61"/>
      <c r="G20" s="243">
        <v>16490</v>
      </c>
    </row>
    <row r="21" spans="1:7" ht="31.5" customHeight="1" x14ac:dyDescent="0.2">
      <c r="A21" s="63" t="s">
        <v>314</v>
      </c>
      <c r="B21" s="61"/>
      <c r="C21" s="61"/>
      <c r="D21" s="61"/>
      <c r="E21" s="242"/>
      <c r="F21" s="61"/>
      <c r="G21" s="243">
        <v>96500</v>
      </c>
    </row>
    <row r="22" spans="1:7" ht="31.5" customHeight="1" x14ac:dyDescent="0.2">
      <c r="A22" s="63" t="s">
        <v>315</v>
      </c>
      <c r="B22" s="61"/>
      <c r="C22" s="61"/>
      <c r="D22" s="61"/>
      <c r="E22" s="242"/>
      <c r="F22" s="61"/>
      <c r="G22" s="243">
        <v>74930</v>
      </c>
    </row>
    <row r="23" spans="1:7" ht="31.5" customHeight="1" x14ac:dyDescent="0.2">
      <c r="A23" s="63" t="s">
        <v>317</v>
      </c>
      <c r="B23" s="61"/>
      <c r="C23" s="61"/>
      <c r="D23" s="61"/>
      <c r="E23" s="242"/>
      <c r="F23" s="61"/>
      <c r="G23" s="243">
        <v>4600</v>
      </c>
    </row>
    <row r="24" spans="1:7" ht="33" customHeight="1" x14ac:dyDescent="0.2">
      <c r="A24" s="63" t="s">
        <v>302</v>
      </c>
      <c r="B24" s="61"/>
      <c r="C24" s="61"/>
      <c r="D24" s="61">
        <v>8262226</v>
      </c>
      <c r="E24" s="241"/>
      <c r="F24" s="61">
        <v>4629150</v>
      </c>
      <c r="G24" s="240">
        <v>4629150</v>
      </c>
    </row>
    <row r="25" spans="1:7" ht="33" customHeight="1" x14ac:dyDescent="0.2">
      <c r="A25" s="63" t="s">
        <v>316</v>
      </c>
      <c r="B25" s="61"/>
      <c r="C25" s="61"/>
      <c r="D25" s="61"/>
      <c r="E25" s="245"/>
      <c r="F25" s="61">
        <v>3785717</v>
      </c>
      <c r="G25" s="246">
        <v>3785717</v>
      </c>
    </row>
    <row r="26" spans="1:7" ht="45.75" customHeight="1" thickBot="1" x14ac:dyDescent="0.25">
      <c r="A26" s="64" t="s">
        <v>303</v>
      </c>
      <c r="B26" s="237"/>
      <c r="C26" s="237"/>
      <c r="D26" s="237"/>
      <c r="E26" s="238"/>
      <c r="F26" s="244">
        <v>8382688</v>
      </c>
      <c r="G26" s="237"/>
    </row>
    <row r="27" spans="1:7" ht="13.5" thickBot="1" x14ac:dyDescent="0.25">
      <c r="A27" s="65" t="s">
        <v>82</v>
      </c>
      <c r="B27" s="66">
        <f>SUM(B9:B26)</f>
        <v>8937873</v>
      </c>
      <c r="C27" s="66">
        <f>SUM(C8:C24)</f>
        <v>5815332</v>
      </c>
      <c r="D27" s="66">
        <f>D8+D16</f>
        <v>9786226</v>
      </c>
      <c r="E27" s="239">
        <f>SUM(E9:E26)</f>
        <v>0</v>
      </c>
      <c r="F27" s="66">
        <f>F8+F16</f>
        <v>25784826</v>
      </c>
      <c r="G27" s="66">
        <f>G8+G16</f>
        <v>14627172</v>
      </c>
    </row>
    <row r="28" spans="1:7" ht="15.75" x14ac:dyDescent="0.25">
      <c r="A28" s="85"/>
      <c r="C28" s="84"/>
      <c r="D28" s="84"/>
    </row>
  </sheetData>
  <mergeCells count="3">
    <mergeCell ref="A1:E1"/>
    <mergeCell ref="A2:F2"/>
    <mergeCell ref="A4:E4"/>
  </mergeCells>
  <phoneticPr fontId="18" type="noConversion"/>
  <printOptions horizontalCentered="1" gridLines="1"/>
  <pageMargins left="0.62992125984251968" right="0.15748031496062992" top="1.4566929133858268" bottom="0.98425196850393704" header="0.51181102362204722" footer="0.51181102362204722"/>
  <pageSetup paperSize="9" scale="7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2:C27"/>
  <sheetViews>
    <sheetView view="pageBreakPreview" zoomScale="142" zoomScaleNormal="100" zoomScaleSheetLayoutView="142" workbookViewId="0">
      <selection activeCell="F23" sqref="F23"/>
    </sheetView>
  </sheetViews>
  <sheetFormatPr defaultRowHeight="12.75" x14ac:dyDescent="0.2"/>
  <cols>
    <col min="1" max="1" width="4.28515625" customWidth="1"/>
    <col min="2" max="2" width="59" customWidth="1"/>
    <col min="3" max="3" width="13.5703125" customWidth="1"/>
  </cols>
  <sheetData>
    <row r="2" spans="1:3" ht="15.75" x14ac:dyDescent="0.25">
      <c r="B2" s="104" t="s">
        <v>290</v>
      </c>
      <c r="C2" s="104"/>
    </row>
    <row r="3" spans="1:3" ht="15.75" x14ac:dyDescent="0.25">
      <c r="B3" s="104" t="s">
        <v>159</v>
      </c>
      <c r="C3" s="104"/>
    </row>
    <row r="4" spans="1:3" x14ac:dyDescent="0.2">
      <c r="B4" s="89" t="s">
        <v>163</v>
      </c>
    </row>
    <row r="5" spans="1:3" x14ac:dyDescent="0.2">
      <c r="C5" s="249" t="s">
        <v>185</v>
      </c>
    </row>
    <row r="6" spans="1:3" ht="13.5" thickBot="1" x14ac:dyDescent="0.25">
      <c r="C6" t="s">
        <v>321</v>
      </c>
    </row>
    <row r="7" spans="1:3" ht="13.5" thickBot="1" x14ac:dyDescent="0.25">
      <c r="A7" s="105" t="s">
        <v>164</v>
      </c>
      <c r="B7" s="106" t="s">
        <v>122</v>
      </c>
      <c r="C7" s="107" t="s">
        <v>165</v>
      </c>
    </row>
    <row r="8" spans="1:3" x14ac:dyDescent="0.2">
      <c r="A8" s="70" t="s">
        <v>2</v>
      </c>
      <c r="B8" s="210" t="s">
        <v>166</v>
      </c>
      <c r="C8" s="211">
        <v>68302652</v>
      </c>
    </row>
    <row r="9" spans="1:3" x14ac:dyDescent="0.2">
      <c r="A9" s="71" t="s">
        <v>7</v>
      </c>
      <c r="B9" s="212" t="s">
        <v>167</v>
      </c>
      <c r="C9" s="213">
        <v>60226592</v>
      </c>
    </row>
    <row r="10" spans="1:3" x14ac:dyDescent="0.2">
      <c r="A10" s="71" t="s">
        <v>8</v>
      </c>
      <c r="B10" s="214" t="s">
        <v>168</v>
      </c>
      <c r="C10" s="213">
        <f>+C8-C9</f>
        <v>8076060</v>
      </c>
    </row>
    <row r="11" spans="1:3" x14ac:dyDescent="0.2">
      <c r="A11" s="71" t="s">
        <v>9</v>
      </c>
      <c r="B11" s="212" t="s">
        <v>169</v>
      </c>
      <c r="C11" s="213">
        <v>25129046</v>
      </c>
    </row>
    <row r="12" spans="1:3" x14ac:dyDescent="0.2">
      <c r="A12" s="71" t="s">
        <v>10</v>
      </c>
      <c r="B12" s="212" t="s">
        <v>170</v>
      </c>
      <c r="C12" s="213">
        <v>1024685</v>
      </c>
    </row>
    <row r="13" spans="1:3" x14ac:dyDescent="0.2">
      <c r="A13" s="71" t="s">
        <v>11</v>
      </c>
      <c r="B13" s="215" t="s">
        <v>171</v>
      </c>
      <c r="C13" s="213">
        <f>+C11-C12</f>
        <v>24104361</v>
      </c>
    </row>
    <row r="14" spans="1:3" x14ac:dyDescent="0.2">
      <c r="A14" s="71" t="s">
        <v>12</v>
      </c>
      <c r="B14" s="215" t="s">
        <v>172</v>
      </c>
      <c r="C14" s="213">
        <f>+C13+C10</f>
        <v>32180421</v>
      </c>
    </row>
    <row r="15" spans="1:3" x14ac:dyDescent="0.2">
      <c r="A15" s="71" t="s">
        <v>13</v>
      </c>
      <c r="B15" s="212" t="s">
        <v>173</v>
      </c>
      <c r="C15" s="213"/>
    </row>
    <row r="16" spans="1:3" x14ac:dyDescent="0.2">
      <c r="A16" s="71" t="s">
        <v>14</v>
      </c>
      <c r="B16" s="212" t="s">
        <v>174</v>
      </c>
      <c r="C16" s="213"/>
    </row>
    <row r="17" spans="1:3" x14ac:dyDescent="0.2">
      <c r="A17" s="71" t="s">
        <v>3</v>
      </c>
      <c r="B17" s="214" t="s">
        <v>175</v>
      </c>
      <c r="C17" s="213"/>
    </row>
    <row r="18" spans="1:3" x14ac:dyDescent="0.2">
      <c r="A18" s="71" t="s">
        <v>15</v>
      </c>
      <c r="B18" s="212" t="s">
        <v>176</v>
      </c>
      <c r="C18" s="213"/>
    </row>
    <row r="19" spans="1:3" x14ac:dyDescent="0.2">
      <c r="A19" s="71" t="s">
        <v>17</v>
      </c>
      <c r="B19" s="212" t="s">
        <v>177</v>
      </c>
      <c r="C19" s="213"/>
    </row>
    <row r="20" spans="1:3" x14ac:dyDescent="0.2">
      <c r="A20" s="71" t="s">
        <v>68</v>
      </c>
      <c r="B20" s="215" t="s">
        <v>178</v>
      </c>
      <c r="C20" s="213"/>
    </row>
    <row r="21" spans="1:3" x14ac:dyDescent="0.2">
      <c r="A21" s="71" t="s">
        <v>70</v>
      </c>
      <c r="B21" s="215" t="s">
        <v>179</v>
      </c>
      <c r="C21" s="213"/>
    </row>
    <row r="22" spans="1:3" x14ac:dyDescent="0.2">
      <c r="A22" s="71" t="s">
        <v>72</v>
      </c>
      <c r="B22" s="215" t="s">
        <v>187</v>
      </c>
      <c r="C22" s="213"/>
    </row>
    <row r="23" spans="1:3" x14ac:dyDescent="0.2">
      <c r="A23" s="71" t="s">
        <v>74</v>
      </c>
      <c r="B23" s="214" t="s">
        <v>180</v>
      </c>
      <c r="C23" s="213">
        <f>+C14+C22</f>
        <v>32180421</v>
      </c>
    </row>
    <row r="24" spans="1:3" x14ac:dyDescent="0.2">
      <c r="A24" s="71" t="s">
        <v>76</v>
      </c>
      <c r="B24" s="214" t="s">
        <v>181</v>
      </c>
      <c r="C24" s="213">
        <v>32180421</v>
      </c>
    </row>
    <row r="25" spans="1:3" x14ac:dyDescent="0.2">
      <c r="A25" s="71" t="s">
        <v>78</v>
      </c>
      <c r="B25" s="214" t="s">
        <v>182</v>
      </c>
      <c r="C25" s="216"/>
    </row>
    <row r="26" spans="1:3" x14ac:dyDescent="0.2">
      <c r="A26" s="71" t="s">
        <v>79</v>
      </c>
      <c r="B26" s="214" t="s">
        <v>183</v>
      </c>
      <c r="C26" s="217"/>
    </row>
    <row r="27" spans="1:3" ht="13.5" thickBot="1" x14ac:dyDescent="0.25">
      <c r="A27" s="71" t="s">
        <v>186</v>
      </c>
      <c r="B27" s="218" t="s">
        <v>184</v>
      </c>
      <c r="C27" s="219"/>
    </row>
  </sheetData>
  <phoneticPr fontId="18" type="noConversion"/>
  <pageMargins left="0.75" right="0.75" top="1" bottom="1" header="0.5" footer="0.5"/>
  <pageSetup paperSize="9" scale="92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L103"/>
  <sheetViews>
    <sheetView view="pageBreakPreview" topLeftCell="D25" zoomScale="75" zoomScaleNormal="73" zoomScaleSheetLayoutView="75" workbookViewId="0">
      <selection activeCell="K50" sqref="K50"/>
    </sheetView>
  </sheetViews>
  <sheetFormatPr defaultRowHeight="20.100000000000001" customHeight="1" x14ac:dyDescent="0.2"/>
  <cols>
    <col min="1" max="1" width="6" style="2" customWidth="1"/>
    <col min="2" max="2" width="5.140625" style="1" customWidth="1"/>
    <col min="3" max="3" width="82.5703125" style="1" customWidth="1"/>
    <col min="4" max="4" width="17.42578125" style="2" customWidth="1"/>
    <col min="5" max="5" width="17.28515625" style="2" customWidth="1"/>
    <col min="6" max="6" width="17.5703125" style="2" customWidth="1"/>
    <col min="7" max="7" width="19.140625" style="11" customWidth="1"/>
    <col min="8" max="8" width="27" style="11" customWidth="1"/>
    <col min="9" max="9" width="18.42578125" style="11" customWidth="1"/>
    <col min="10" max="10" width="20.85546875" style="168" customWidth="1"/>
    <col min="11" max="11" width="18.5703125" style="168" customWidth="1"/>
    <col min="12" max="12" width="23.140625" style="168" bestFit="1" customWidth="1"/>
    <col min="13" max="16384" width="9.140625" style="11"/>
  </cols>
  <sheetData>
    <row r="1" spans="1:12" ht="20.100000000000001" customHeight="1" x14ac:dyDescent="0.3">
      <c r="A1" s="295" t="s">
        <v>288</v>
      </c>
      <c r="B1" s="296"/>
      <c r="C1" s="296"/>
      <c r="D1" s="296"/>
      <c r="E1" s="296"/>
      <c r="F1" s="296"/>
    </row>
    <row r="2" spans="1:12" ht="20.100000000000001" customHeight="1" x14ac:dyDescent="0.2">
      <c r="A2" s="253"/>
      <c r="B2" s="253"/>
      <c r="C2" s="253"/>
      <c r="D2" s="253"/>
      <c r="E2" s="253"/>
      <c r="F2" s="253"/>
    </row>
    <row r="3" spans="1:12" ht="20.100000000000001" customHeight="1" x14ac:dyDescent="0.25">
      <c r="A3" s="298" t="s">
        <v>159</v>
      </c>
      <c r="B3" s="298"/>
      <c r="C3" s="298"/>
      <c r="D3" s="298"/>
      <c r="E3" s="298"/>
      <c r="F3" s="298"/>
    </row>
    <row r="4" spans="1:12" ht="20.100000000000001" customHeight="1" x14ac:dyDescent="0.2">
      <c r="A4" s="253" t="s">
        <v>134</v>
      </c>
      <c r="B4" s="253"/>
      <c r="C4" s="253"/>
      <c r="D4" s="253"/>
      <c r="E4" s="253"/>
      <c r="F4" s="253"/>
    </row>
    <row r="5" spans="1:12" ht="16.5" thickBot="1" x14ac:dyDescent="0.3">
      <c r="A5" s="297" t="s">
        <v>154</v>
      </c>
      <c r="B5" s="297"/>
      <c r="C5" s="297"/>
      <c r="D5" s="297"/>
      <c r="E5" s="297"/>
      <c r="F5" s="297"/>
    </row>
    <row r="6" spans="1:12" ht="20.100000000000001" customHeight="1" x14ac:dyDescent="0.2">
      <c r="A6" s="299" t="s">
        <v>135</v>
      </c>
      <c r="B6" s="281" t="s">
        <v>122</v>
      </c>
      <c r="C6" s="281"/>
      <c r="D6" s="275" t="s">
        <v>254</v>
      </c>
      <c r="E6" s="304" t="s">
        <v>255</v>
      </c>
      <c r="F6" s="304" t="s">
        <v>256</v>
      </c>
      <c r="G6" s="275" t="s">
        <v>257</v>
      </c>
      <c r="H6" s="304" t="s">
        <v>258</v>
      </c>
      <c r="I6" s="304" t="s">
        <v>259</v>
      </c>
      <c r="J6" s="287" t="s">
        <v>161</v>
      </c>
      <c r="K6" s="289" t="s">
        <v>152</v>
      </c>
      <c r="L6" s="291" t="s">
        <v>153</v>
      </c>
    </row>
    <row r="7" spans="1:12" ht="38.25" customHeight="1" thickBot="1" x14ac:dyDescent="0.25">
      <c r="A7" s="300"/>
      <c r="B7" s="302"/>
      <c r="C7" s="302"/>
      <c r="D7" s="276"/>
      <c r="E7" s="305"/>
      <c r="F7" s="305"/>
      <c r="G7" s="276"/>
      <c r="H7" s="305"/>
      <c r="I7" s="305"/>
      <c r="J7" s="288"/>
      <c r="K7" s="290"/>
      <c r="L7" s="292"/>
    </row>
    <row r="8" spans="1:12" ht="22.5" customHeight="1" thickBot="1" x14ac:dyDescent="0.25">
      <c r="A8" s="301"/>
      <c r="B8" s="303"/>
      <c r="C8" s="303"/>
      <c r="D8" s="284" t="s">
        <v>289</v>
      </c>
      <c r="E8" s="285"/>
      <c r="F8" s="285"/>
      <c r="G8" s="286"/>
      <c r="H8" s="286"/>
      <c r="I8" s="286"/>
      <c r="J8" s="293" t="s">
        <v>273</v>
      </c>
      <c r="K8" s="294"/>
      <c r="L8" s="294"/>
    </row>
    <row r="9" spans="1:12" ht="15.95" customHeight="1" thickBot="1" x14ac:dyDescent="0.25">
      <c r="A9" s="160"/>
      <c r="B9" s="281" t="s">
        <v>136</v>
      </c>
      <c r="C9" s="281"/>
      <c r="D9" s="191"/>
      <c r="E9" s="192"/>
      <c r="F9" s="101"/>
      <c r="G9" s="101"/>
      <c r="H9" s="101"/>
      <c r="I9" s="101"/>
      <c r="J9" s="169"/>
      <c r="K9" s="169"/>
      <c r="L9" s="170"/>
    </row>
    <row r="10" spans="1:12" ht="15.95" customHeight="1" x14ac:dyDescent="0.25">
      <c r="A10" s="9">
        <v>1</v>
      </c>
      <c r="B10" s="267" t="s">
        <v>123</v>
      </c>
      <c r="C10" s="268"/>
      <c r="D10" s="222">
        <v>10744287</v>
      </c>
      <c r="E10" s="222">
        <v>10744287</v>
      </c>
      <c r="F10" s="225"/>
      <c r="G10" s="222">
        <v>12037061</v>
      </c>
      <c r="H10" s="222">
        <v>12037061</v>
      </c>
      <c r="I10" s="225"/>
      <c r="J10" s="222">
        <v>10543357</v>
      </c>
      <c r="K10" s="222">
        <v>10543357</v>
      </c>
      <c r="L10" s="171"/>
    </row>
    <row r="11" spans="1:12" ht="15.95" customHeight="1" x14ac:dyDescent="0.25">
      <c r="A11" s="9">
        <v>2</v>
      </c>
      <c r="B11" s="267" t="s">
        <v>131</v>
      </c>
      <c r="C11" s="268"/>
      <c r="D11" s="222">
        <v>2715775</v>
      </c>
      <c r="E11" s="222">
        <v>2715775</v>
      </c>
      <c r="F11" s="225"/>
      <c r="G11" s="222">
        <v>2263646</v>
      </c>
      <c r="H11" s="222">
        <v>2263646</v>
      </c>
      <c r="I11" s="225"/>
      <c r="J11" s="222">
        <v>1949503</v>
      </c>
      <c r="K11" s="222">
        <v>1949503</v>
      </c>
      <c r="L11" s="173"/>
    </row>
    <row r="12" spans="1:12" ht="15.95" customHeight="1" x14ac:dyDescent="0.25">
      <c r="A12" s="9">
        <v>3</v>
      </c>
      <c r="B12" s="267" t="s">
        <v>132</v>
      </c>
      <c r="C12" s="268"/>
      <c r="D12" s="222">
        <v>18197162</v>
      </c>
      <c r="E12" s="222">
        <v>18197162</v>
      </c>
      <c r="F12" s="225"/>
      <c r="G12" s="222">
        <v>30631050</v>
      </c>
      <c r="H12" s="222">
        <v>30631050</v>
      </c>
      <c r="I12" s="225"/>
      <c r="J12" s="197">
        <v>25076269</v>
      </c>
      <c r="K12" s="197">
        <v>25076269</v>
      </c>
      <c r="L12" s="173"/>
    </row>
    <row r="13" spans="1:12" ht="15.95" customHeight="1" x14ac:dyDescent="0.25">
      <c r="A13" s="9" t="s">
        <v>9</v>
      </c>
      <c r="B13" s="267" t="s">
        <v>115</v>
      </c>
      <c r="C13" s="268"/>
      <c r="D13" s="161"/>
      <c r="E13" s="13"/>
      <c r="F13" s="226"/>
      <c r="G13" s="161"/>
      <c r="H13" s="13"/>
      <c r="I13" s="226"/>
      <c r="J13" s="197"/>
      <c r="K13" s="172"/>
      <c r="L13" s="173"/>
    </row>
    <row r="14" spans="1:12" ht="15.95" customHeight="1" x14ac:dyDescent="0.2">
      <c r="A14" s="9" t="s">
        <v>10</v>
      </c>
      <c r="B14" s="277" t="s">
        <v>111</v>
      </c>
      <c r="C14" s="278"/>
      <c r="D14" s="161">
        <f>D15+D16+D18+D19+D17</f>
        <v>4916975</v>
      </c>
      <c r="E14" s="13">
        <f>SUM(E16:E19)</f>
        <v>4281975</v>
      </c>
      <c r="F14" s="222">
        <f>SUM(F16:F19)</f>
        <v>635000</v>
      </c>
      <c r="G14" s="161">
        <f>G16+G17+G18+G19</f>
        <v>8341858</v>
      </c>
      <c r="H14" s="13">
        <f>SUM(H16:H19)</f>
        <v>6948958</v>
      </c>
      <c r="I14" s="222">
        <v>1392900</v>
      </c>
      <c r="J14" s="197">
        <f>K14+L14</f>
        <v>6171989</v>
      </c>
      <c r="K14" s="172">
        <f t="shared" ref="K14:L14" si="0">SUM(K15:K19)</f>
        <v>4779089</v>
      </c>
      <c r="L14" s="173">
        <f t="shared" si="0"/>
        <v>1392900</v>
      </c>
    </row>
    <row r="15" spans="1:12" ht="15.95" customHeight="1" x14ac:dyDescent="0.2">
      <c r="A15" s="9" t="s">
        <v>104</v>
      </c>
      <c r="B15" s="279"/>
      <c r="C15" s="280"/>
      <c r="I15" s="2"/>
      <c r="J15" s="197">
        <f t="shared" ref="J15:J20" si="1">+K15+L15</f>
        <v>0</v>
      </c>
      <c r="K15" s="172"/>
      <c r="L15" s="173"/>
    </row>
    <row r="16" spans="1:12" ht="15.95" customHeight="1" x14ac:dyDescent="0.25">
      <c r="A16" s="9" t="s">
        <v>105</v>
      </c>
      <c r="B16" s="279" t="s">
        <v>151</v>
      </c>
      <c r="C16" s="280"/>
      <c r="D16" s="222">
        <f>E16+F16</f>
        <v>1583675</v>
      </c>
      <c r="E16" s="13">
        <v>948675</v>
      </c>
      <c r="F16" s="226">
        <v>635000</v>
      </c>
      <c r="G16" s="222">
        <f>H16+I16</f>
        <v>2415839</v>
      </c>
      <c r="H16" s="13">
        <v>1022939</v>
      </c>
      <c r="I16" s="226">
        <v>1392900</v>
      </c>
      <c r="J16" s="197">
        <f>K16+L16</f>
        <v>1935770</v>
      </c>
      <c r="K16" s="172">
        <v>542870</v>
      </c>
      <c r="L16" s="173">
        <v>1392900</v>
      </c>
    </row>
    <row r="17" spans="1:12" ht="15.95" customHeight="1" x14ac:dyDescent="0.25">
      <c r="A17" s="9"/>
      <c r="B17" s="282" t="s">
        <v>281</v>
      </c>
      <c r="C17" s="283"/>
      <c r="D17" s="222"/>
      <c r="E17" s="222"/>
      <c r="F17" s="222"/>
      <c r="G17" s="222">
        <f t="shared" ref="G17" si="2">SUM(H17:I17)</f>
        <v>1961719</v>
      </c>
      <c r="H17" s="13">
        <v>1961719</v>
      </c>
      <c r="I17" s="226"/>
      <c r="J17" s="197">
        <f>K17+L17</f>
        <v>1961719</v>
      </c>
      <c r="K17" s="172">
        <v>1961719</v>
      </c>
      <c r="L17" s="173"/>
    </row>
    <row r="18" spans="1:12" ht="15.95" customHeight="1" x14ac:dyDescent="0.25">
      <c r="A18" s="9" t="s">
        <v>106</v>
      </c>
      <c r="B18" s="269" t="s">
        <v>107</v>
      </c>
      <c r="C18" s="270"/>
      <c r="D18" s="222">
        <v>3333300</v>
      </c>
      <c r="E18" s="222">
        <v>3333300</v>
      </c>
      <c r="F18" s="226"/>
      <c r="G18" s="222">
        <v>3964300</v>
      </c>
      <c r="H18" s="222">
        <v>3964300</v>
      </c>
      <c r="I18" s="226"/>
      <c r="J18" s="197">
        <v>2274500</v>
      </c>
      <c r="K18" s="197">
        <v>2274500</v>
      </c>
      <c r="L18" s="173"/>
    </row>
    <row r="19" spans="1:12" ht="15.95" customHeight="1" x14ac:dyDescent="0.25">
      <c r="A19" s="9" t="s">
        <v>33</v>
      </c>
      <c r="B19" s="279" t="s">
        <v>260</v>
      </c>
      <c r="C19" s="280"/>
      <c r="D19" s="222">
        <f t="shared" ref="D19" si="3">SUM(E19:F19)</f>
        <v>0</v>
      </c>
      <c r="E19" s="13"/>
      <c r="F19" s="226"/>
      <c r="G19" s="222">
        <f t="shared" ref="G19" si="4">SUM(H19:I19)</f>
        <v>0</v>
      </c>
      <c r="H19" s="13"/>
      <c r="I19" s="226"/>
      <c r="J19" s="197">
        <f t="shared" si="1"/>
        <v>0</v>
      </c>
      <c r="K19" s="172"/>
      <c r="L19" s="173"/>
    </row>
    <row r="20" spans="1:12" ht="15.95" customHeight="1" x14ac:dyDescent="0.25">
      <c r="A20" s="9"/>
      <c r="B20" s="267" t="s">
        <v>261</v>
      </c>
      <c r="C20" s="268"/>
      <c r="D20" s="222">
        <v>3589557</v>
      </c>
      <c r="E20" s="222">
        <v>3589557</v>
      </c>
      <c r="F20" s="226"/>
      <c r="G20" s="222">
        <v>3589557</v>
      </c>
      <c r="H20" s="222">
        <v>3589557</v>
      </c>
      <c r="I20" s="226"/>
      <c r="J20" s="197">
        <f t="shared" si="1"/>
        <v>0</v>
      </c>
      <c r="K20" s="172"/>
      <c r="L20" s="173"/>
    </row>
    <row r="21" spans="1:12" ht="15.95" customHeight="1" x14ac:dyDescent="0.25">
      <c r="A21" s="9"/>
      <c r="B21" s="267" t="s">
        <v>148</v>
      </c>
      <c r="C21" s="268"/>
      <c r="D21" s="222">
        <v>17305248</v>
      </c>
      <c r="E21" s="222">
        <v>17305248</v>
      </c>
      <c r="F21" s="226"/>
      <c r="G21" s="222">
        <v>12596571</v>
      </c>
      <c r="H21" s="222">
        <v>12596571</v>
      </c>
      <c r="I21" s="226"/>
      <c r="J21" s="176"/>
      <c r="K21" s="174"/>
      <c r="L21" s="175"/>
    </row>
    <row r="22" spans="1:12" ht="15.95" customHeight="1" x14ac:dyDescent="0.2">
      <c r="A22" s="9" t="s">
        <v>128</v>
      </c>
      <c r="B22" s="86" t="s">
        <v>103</v>
      </c>
      <c r="C22" s="97"/>
      <c r="D22" s="161">
        <f>+D10+D11+D12+D13+D14+D21+D20</f>
        <v>57469004</v>
      </c>
      <c r="E22" s="13">
        <f>+E10+E11+E12+E13+E14+E21+E20</f>
        <v>56834004</v>
      </c>
      <c r="F22" s="222">
        <f>+F10+F11+F12+F13+F14+F21</f>
        <v>635000</v>
      </c>
      <c r="G22" s="161">
        <f>+G10+G11+G12+G13+G14+G21+G20</f>
        <v>69459743</v>
      </c>
      <c r="H22" s="13">
        <f>+H10+H11+H12+H13+H14+H21+H20</f>
        <v>68066843</v>
      </c>
      <c r="I22" s="222">
        <f>+I10+I11+I12+I13+I14+I21</f>
        <v>1392900</v>
      </c>
      <c r="J22" s="176">
        <f>+J10+J11+J12+J13+J14+J21+J20</f>
        <v>43741118</v>
      </c>
      <c r="K22" s="174">
        <f>+K10+K11+K12+K13+K14+K21+K20</f>
        <v>42348218</v>
      </c>
      <c r="L22" s="175">
        <f>+L10+L11+L12+L13+L14+L21</f>
        <v>1392900</v>
      </c>
    </row>
    <row r="23" spans="1:12" ht="15.95" customHeight="1" x14ac:dyDescent="0.25">
      <c r="A23" s="9" t="s">
        <v>11</v>
      </c>
      <c r="B23" s="267" t="s">
        <v>125</v>
      </c>
      <c r="C23" s="268"/>
      <c r="D23" s="162">
        <v>8262226</v>
      </c>
      <c r="E23" s="162">
        <v>8262226</v>
      </c>
      <c r="F23" s="226"/>
      <c r="G23" s="162">
        <v>16797555</v>
      </c>
      <c r="H23" s="162">
        <v>16797555</v>
      </c>
      <c r="I23" s="226"/>
      <c r="J23" s="197">
        <v>8811840</v>
      </c>
      <c r="K23" s="197">
        <v>8811840</v>
      </c>
      <c r="L23" s="173"/>
    </row>
    <row r="24" spans="1:12" ht="15.95" customHeight="1" x14ac:dyDescent="0.25">
      <c r="A24" s="9" t="s">
        <v>12</v>
      </c>
      <c r="B24" s="267" t="s">
        <v>124</v>
      </c>
      <c r="C24" s="268"/>
      <c r="D24" s="162">
        <v>1524000</v>
      </c>
      <c r="E24" s="162">
        <v>1524000</v>
      </c>
      <c r="F24" s="226"/>
      <c r="G24" s="162">
        <v>8987271</v>
      </c>
      <c r="H24" s="162">
        <v>8987271</v>
      </c>
      <c r="I24" s="226"/>
      <c r="J24" s="197">
        <v>5815332</v>
      </c>
      <c r="K24" s="197">
        <v>5815332</v>
      </c>
      <c r="L24" s="173"/>
    </row>
    <row r="25" spans="1:12" ht="15.95" customHeight="1" x14ac:dyDescent="0.25">
      <c r="A25" s="9" t="s">
        <v>13</v>
      </c>
      <c r="B25" s="267" t="s">
        <v>108</v>
      </c>
      <c r="C25" s="268"/>
      <c r="D25" s="162"/>
      <c r="E25" s="91"/>
      <c r="F25" s="226"/>
      <c r="G25" s="162">
        <v>1858302</v>
      </c>
      <c r="H25" s="162">
        <v>1858302</v>
      </c>
      <c r="I25" s="226"/>
      <c r="J25" s="197">
        <v>1858302</v>
      </c>
      <c r="K25" s="197">
        <v>1858302</v>
      </c>
      <c r="L25" s="173"/>
    </row>
    <row r="26" spans="1:12" ht="15.95" customHeight="1" x14ac:dyDescent="0.25">
      <c r="A26" s="9" t="s">
        <v>129</v>
      </c>
      <c r="B26" s="267" t="s">
        <v>149</v>
      </c>
      <c r="C26" s="268"/>
      <c r="D26" s="162">
        <f>+D23+D24+D25</f>
        <v>9786226</v>
      </c>
      <c r="E26" s="91">
        <f>+E23+E24+E25</f>
        <v>9786226</v>
      </c>
      <c r="F26" s="226"/>
      <c r="G26" s="162">
        <f>+G23+G24+G25</f>
        <v>27643128</v>
      </c>
      <c r="H26" s="91">
        <f>+H23+H24+H25</f>
        <v>27643128</v>
      </c>
      <c r="I26" s="226"/>
      <c r="J26" s="182">
        <f t="shared" ref="J26:L26" si="5">+J23+J24+J25</f>
        <v>16485474</v>
      </c>
      <c r="K26" s="181">
        <f t="shared" si="5"/>
        <v>16485474</v>
      </c>
      <c r="L26" s="193">
        <f t="shared" si="5"/>
        <v>0</v>
      </c>
    </row>
    <row r="27" spans="1:12" ht="15.95" customHeight="1" x14ac:dyDescent="0.25">
      <c r="A27" s="9" t="s">
        <v>130</v>
      </c>
      <c r="B27" s="267"/>
      <c r="C27" s="268"/>
      <c r="D27" s="162"/>
      <c r="E27" s="91"/>
      <c r="F27" s="226"/>
      <c r="G27" s="162"/>
      <c r="H27" s="91"/>
      <c r="I27" s="226"/>
      <c r="J27" s="197"/>
      <c r="K27" s="172"/>
      <c r="L27" s="173"/>
    </row>
    <row r="28" spans="1:12" ht="15.95" customHeight="1" x14ac:dyDescent="0.25">
      <c r="A28" s="9" t="s">
        <v>116</v>
      </c>
      <c r="B28" s="271"/>
      <c r="C28" s="272"/>
      <c r="D28" s="163"/>
      <c r="E28" s="92"/>
      <c r="F28" s="226">
        <f>+D28+E28</f>
        <v>0</v>
      </c>
      <c r="G28" s="163"/>
      <c r="H28" s="92"/>
      <c r="I28" s="226">
        <f>+G28+H28</f>
        <v>0</v>
      </c>
      <c r="J28" s="197"/>
      <c r="K28" s="172"/>
      <c r="L28" s="173"/>
    </row>
    <row r="29" spans="1:12" ht="15.95" customHeight="1" x14ac:dyDescent="0.25">
      <c r="A29" s="9" t="s">
        <v>117</v>
      </c>
      <c r="B29" s="271"/>
      <c r="C29" s="272"/>
      <c r="D29" s="163"/>
      <c r="E29" s="93"/>
      <c r="F29" s="226">
        <f>+D29+E29</f>
        <v>0</v>
      </c>
      <c r="G29" s="163"/>
      <c r="H29" s="93"/>
      <c r="I29" s="226">
        <f>+G29+H29</f>
        <v>0</v>
      </c>
      <c r="J29" s="198"/>
      <c r="K29" s="177"/>
      <c r="L29" s="178"/>
    </row>
    <row r="30" spans="1:12" ht="15.95" customHeight="1" x14ac:dyDescent="0.3">
      <c r="A30" s="68" t="s">
        <v>109</v>
      </c>
      <c r="B30" s="259" t="s">
        <v>110</v>
      </c>
      <c r="C30" s="260"/>
      <c r="D30" s="164">
        <f t="shared" ref="D30:H30" si="6">+D22+D26+D27+D28+D29</f>
        <v>67255230</v>
      </c>
      <c r="E30" s="94">
        <f t="shared" si="6"/>
        <v>66620230</v>
      </c>
      <c r="F30" s="227">
        <f t="shared" si="6"/>
        <v>635000</v>
      </c>
      <c r="G30" s="164">
        <f>+G22+G26+G27+G28+G29</f>
        <v>97102871</v>
      </c>
      <c r="H30" s="94">
        <f t="shared" si="6"/>
        <v>95709971</v>
      </c>
      <c r="I30" s="227">
        <f t="shared" ref="I30" si="7">+I22+I26+I27+I28+I29</f>
        <v>1392900</v>
      </c>
      <c r="J30" s="198">
        <f t="shared" ref="J30:L30" si="8">+J22+J26+J27+J28+J29</f>
        <v>60226592</v>
      </c>
      <c r="K30" s="177">
        <f t="shared" si="8"/>
        <v>58833692</v>
      </c>
      <c r="L30" s="178">
        <f t="shared" si="8"/>
        <v>1392900</v>
      </c>
    </row>
    <row r="31" spans="1:12" ht="15.95" customHeight="1" x14ac:dyDescent="0.25">
      <c r="A31" s="16"/>
      <c r="B31" s="273"/>
      <c r="C31" s="274"/>
      <c r="D31" s="165"/>
      <c r="E31" s="17"/>
      <c r="F31" s="228"/>
      <c r="G31" s="165"/>
      <c r="H31" s="17"/>
      <c r="I31" s="228"/>
      <c r="J31" s="180"/>
      <c r="K31" s="179"/>
      <c r="L31" s="194"/>
    </row>
    <row r="32" spans="1:12" ht="15.95" customHeight="1" x14ac:dyDescent="0.25">
      <c r="A32" s="9"/>
      <c r="B32" s="306" t="s">
        <v>137</v>
      </c>
      <c r="C32" s="307"/>
      <c r="D32" s="162"/>
      <c r="E32" s="91"/>
      <c r="F32" s="226"/>
      <c r="G32" s="162"/>
      <c r="H32" s="91"/>
      <c r="I32" s="226"/>
      <c r="J32" s="197"/>
      <c r="K32" s="172"/>
      <c r="L32" s="173">
        <v>0</v>
      </c>
    </row>
    <row r="33" spans="1:12" ht="15.95" customHeight="1" x14ac:dyDescent="0.25">
      <c r="A33" s="9">
        <v>7</v>
      </c>
      <c r="B33" s="257" t="s">
        <v>147</v>
      </c>
      <c r="C33" s="258"/>
      <c r="D33" s="222">
        <v>1496480</v>
      </c>
      <c r="E33" s="222">
        <v>1496480</v>
      </c>
      <c r="F33" s="226"/>
      <c r="G33" s="222">
        <v>2085866</v>
      </c>
      <c r="H33" s="222">
        <v>2085866</v>
      </c>
      <c r="I33" s="226"/>
      <c r="J33" s="197">
        <v>2085889</v>
      </c>
      <c r="K33" s="197">
        <v>2085889</v>
      </c>
      <c r="L33" s="173">
        <f t="shared" ref="L33" si="9">SUM(L34:L36)</f>
        <v>0</v>
      </c>
    </row>
    <row r="34" spans="1:12" ht="15.95" customHeight="1" x14ac:dyDescent="0.25">
      <c r="A34" s="9" t="s">
        <v>7</v>
      </c>
      <c r="B34" s="257" t="s">
        <v>133</v>
      </c>
      <c r="C34" s="258"/>
      <c r="D34" s="222">
        <f t="shared" ref="D34:D38" si="10">SUM(E34:F34)</f>
        <v>10000000</v>
      </c>
      <c r="E34" s="91">
        <f>SUM(E35:E37)</f>
        <v>10000000</v>
      </c>
      <c r="F34" s="229">
        <f>SUM(F35:F37)</f>
        <v>0</v>
      </c>
      <c r="G34" s="222">
        <f>G35+G36+G37</f>
        <v>12444385</v>
      </c>
      <c r="H34" s="222">
        <f>H35+H36+H37</f>
        <v>12444385</v>
      </c>
      <c r="I34" s="229">
        <f>SUM(I35:I37)</f>
        <v>0</v>
      </c>
      <c r="J34" s="176">
        <f t="shared" ref="J34" si="11">SUM(K34:L34)</f>
        <v>13695173</v>
      </c>
      <c r="K34" s="181">
        <f>SUM(K35:K37)</f>
        <v>13695173</v>
      </c>
      <c r="L34" s="193">
        <f>SUM(L35:L37)</f>
        <v>0</v>
      </c>
    </row>
    <row r="35" spans="1:12" ht="15.95" customHeight="1" x14ac:dyDescent="0.25">
      <c r="A35" s="9"/>
      <c r="B35" s="79" t="s">
        <v>34</v>
      </c>
      <c r="C35" s="99" t="s">
        <v>112</v>
      </c>
      <c r="D35" s="222">
        <v>5000000</v>
      </c>
      <c r="E35" s="91">
        <v>5000000</v>
      </c>
      <c r="F35" s="226"/>
      <c r="G35" s="222">
        <v>6897161</v>
      </c>
      <c r="H35" s="222">
        <v>6897161</v>
      </c>
      <c r="I35" s="226"/>
      <c r="J35" s="197">
        <v>6901656</v>
      </c>
      <c r="K35" s="197">
        <v>6901656</v>
      </c>
      <c r="L35" s="173"/>
    </row>
    <row r="36" spans="1:12" ht="15.95" customHeight="1" x14ac:dyDescent="0.25">
      <c r="A36" s="9"/>
      <c r="B36" s="79" t="s">
        <v>35</v>
      </c>
      <c r="C36" s="99" t="s">
        <v>113</v>
      </c>
      <c r="D36" s="222">
        <v>4800000</v>
      </c>
      <c r="E36" s="91">
        <v>4800000</v>
      </c>
      <c r="F36" s="226"/>
      <c r="G36" s="222">
        <v>5041820</v>
      </c>
      <c r="H36" s="222">
        <v>5041820</v>
      </c>
      <c r="I36" s="226"/>
      <c r="J36" s="197">
        <v>6576626</v>
      </c>
      <c r="K36" s="197">
        <v>6576626</v>
      </c>
      <c r="L36" s="173"/>
    </row>
    <row r="37" spans="1:12" ht="15.95" customHeight="1" x14ac:dyDescent="0.25">
      <c r="A37" s="9"/>
      <c r="B37" s="79" t="s">
        <v>36</v>
      </c>
      <c r="C37" s="99" t="s">
        <v>114</v>
      </c>
      <c r="D37" s="222">
        <v>200000</v>
      </c>
      <c r="E37" s="91">
        <v>200000</v>
      </c>
      <c r="F37" s="226"/>
      <c r="G37" s="222">
        <v>505404</v>
      </c>
      <c r="H37" s="91">
        <v>505404</v>
      </c>
      <c r="I37" s="226"/>
      <c r="J37" s="197">
        <v>216891</v>
      </c>
      <c r="K37" s="172">
        <v>216891</v>
      </c>
      <c r="L37" s="173">
        <f t="shared" ref="L37" si="12">SUM(L38:L40)</f>
        <v>0</v>
      </c>
    </row>
    <row r="38" spans="1:12" ht="15.95" customHeight="1" x14ac:dyDescent="0.25">
      <c r="A38" s="9" t="s">
        <v>8</v>
      </c>
      <c r="B38" s="257" t="s">
        <v>83</v>
      </c>
      <c r="C38" s="258"/>
      <c r="D38" s="222">
        <f t="shared" si="10"/>
        <v>26008636</v>
      </c>
      <c r="E38" s="91">
        <f>SUM(E39:E41)</f>
        <v>26008636</v>
      </c>
      <c r="F38" s="226">
        <f>SUM(F39:F41)</f>
        <v>0</v>
      </c>
      <c r="G38" s="222">
        <f>G39+G40+G41</f>
        <v>39746966</v>
      </c>
      <c r="H38" s="222">
        <f>H39+H40+H41</f>
        <v>39746966</v>
      </c>
      <c r="I38" s="226">
        <f>SUM(I39:I41)</f>
        <v>0</v>
      </c>
      <c r="J38" s="176">
        <f t="shared" ref="J38" si="13">SUM(K38:L38)</f>
        <v>39746966</v>
      </c>
      <c r="K38" s="181">
        <f>SUM(K39:K41)</f>
        <v>39746966</v>
      </c>
      <c r="L38" s="195">
        <f>SUM(L39:L41)</f>
        <v>0</v>
      </c>
    </row>
    <row r="39" spans="1:12" ht="15.95" customHeight="1" x14ac:dyDescent="0.25">
      <c r="A39" s="9"/>
      <c r="B39" s="80" t="s">
        <v>37</v>
      </c>
      <c r="C39" s="98" t="s">
        <v>150</v>
      </c>
      <c r="D39" s="222">
        <v>25823036</v>
      </c>
      <c r="E39" s="222">
        <v>25823036</v>
      </c>
      <c r="F39" s="226"/>
      <c r="G39" s="222">
        <v>27814507</v>
      </c>
      <c r="H39" s="222">
        <v>27814507</v>
      </c>
      <c r="I39" s="226"/>
      <c r="J39" s="197">
        <v>27814507</v>
      </c>
      <c r="K39" s="197">
        <v>27814507</v>
      </c>
      <c r="L39" s="173"/>
    </row>
    <row r="40" spans="1:12" ht="15.95" customHeight="1" x14ac:dyDescent="0.25">
      <c r="A40" s="9"/>
      <c r="B40" s="80" t="s">
        <v>38</v>
      </c>
      <c r="C40" s="98" t="s">
        <v>40</v>
      </c>
      <c r="D40" s="162"/>
      <c r="E40" s="91"/>
      <c r="F40" s="226">
        <f t="shared" ref="F40:F46" si="14">SUM(D40:D40)</f>
        <v>0</v>
      </c>
      <c r="G40" s="162"/>
      <c r="H40" s="91"/>
      <c r="I40" s="226">
        <f t="shared" ref="I40" si="15">SUM(G40:G40)</f>
        <v>0</v>
      </c>
      <c r="J40" s="197"/>
      <c r="K40" s="172"/>
      <c r="L40" s="173"/>
    </row>
    <row r="41" spans="1:12" ht="15.95" customHeight="1" x14ac:dyDescent="0.25">
      <c r="A41" s="9"/>
      <c r="B41" s="80" t="s">
        <v>39</v>
      </c>
      <c r="C41" s="98" t="s">
        <v>262</v>
      </c>
      <c r="D41" s="222">
        <v>185600</v>
      </c>
      <c r="E41" s="91">
        <v>185600</v>
      </c>
      <c r="F41" s="226"/>
      <c r="G41" s="222">
        <v>11932459</v>
      </c>
      <c r="H41" s="91">
        <v>11932459</v>
      </c>
      <c r="I41" s="226"/>
      <c r="J41" s="197">
        <v>11932459</v>
      </c>
      <c r="K41" s="197">
        <v>11932459</v>
      </c>
      <c r="L41" s="173">
        <f t="shared" ref="L41" si="16">SUM(L42:L45)</f>
        <v>0</v>
      </c>
    </row>
    <row r="42" spans="1:12" ht="15.95" customHeight="1" x14ac:dyDescent="0.25">
      <c r="A42" s="9" t="s">
        <v>9</v>
      </c>
      <c r="B42" s="257" t="s">
        <v>84</v>
      </c>
      <c r="C42" s="258"/>
      <c r="D42" s="162">
        <f t="shared" ref="D42:F42" si="17">SUM(D43:D46)</f>
        <v>0</v>
      </c>
      <c r="E42" s="91">
        <f t="shared" si="17"/>
        <v>0</v>
      </c>
      <c r="F42" s="229">
        <f t="shared" si="17"/>
        <v>0</v>
      </c>
      <c r="G42" s="162">
        <f t="shared" ref="G42:I42" si="18">SUM(G43:G46)</f>
        <v>1952000</v>
      </c>
      <c r="H42" s="91">
        <f t="shared" si="18"/>
        <v>1952000</v>
      </c>
      <c r="I42" s="229">
        <f t="shared" si="18"/>
        <v>0</v>
      </c>
      <c r="J42" s="182">
        <f t="shared" ref="J42:L42" si="19">SUM(J43:J46)</f>
        <v>1952000</v>
      </c>
      <c r="K42" s="181">
        <f t="shared" si="19"/>
        <v>1952000</v>
      </c>
      <c r="L42" s="193">
        <f t="shared" si="19"/>
        <v>0</v>
      </c>
    </row>
    <row r="43" spans="1:12" ht="15.95" customHeight="1" x14ac:dyDescent="0.25">
      <c r="A43" s="9"/>
      <c r="B43" s="80" t="s">
        <v>41</v>
      </c>
      <c r="C43" s="98" t="s">
        <v>45</v>
      </c>
      <c r="D43" s="162">
        <f>E43+F43</f>
        <v>0</v>
      </c>
      <c r="E43" s="91"/>
      <c r="F43" s="226"/>
      <c r="G43" s="162"/>
      <c r="H43" s="91"/>
      <c r="I43" s="226"/>
      <c r="J43" s="197"/>
      <c r="K43" s="172"/>
      <c r="L43" s="173"/>
    </row>
    <row r="44" spans="1:12" ht="15.95" customHeight="1" x14ac:dyDescent="0.25">
      <c r="A44" s="9"/>
      <c r="B44" s="80" t="s">
        <v>42</v>
      </c>
      <c r="C44" s="98" t="s">
        <v>46</v>
      </c>
      <c r="D44" s="162"/>
      <c r="E44" s="91"/>
      <c r="F44" s="226">
        <f t="shared" si="14"/>
        <v>0</v>
      </c>
      <c r="G44" s="162">
        <v>1952000</v>
      </c>
      <c r="H44" s="91">
        <v>1952000</v>
      </c>
      <c r="I44" s="226"/>
      <c r="J44" s="197">
        <v>1952000</v>
      </c>
      <c r="K44" s="172">
        <v>1952000</v>
      </c>
      <c r="L44" s="173"/>
    </row>
    <row r="45" spans="1:12" ht="15.95" customHeight="1" x14ac:dyDescent="0.25">
      <c r="A45" s="9"/>
      <c r="B45" s="80" t="s">
        <v>43</v>
      </c>
      <c r="C45" s="98" t="s">
        <v>263</v>
      </c>
      <c r="D45" s="162"/>
      <c r="E45" s="91"/>
      <c r="F45" s="226">
        <f t="shared" si="14"/>
        <v>0</v>
      </c>
      <c r="G45" s="162"/>
      <c r="H45" s="91"/>
      <c r="I45" s="226">
        <f t="shared" ref="I45:I46" si="20">SUM(G45:G45)</f>
        <v>0</v>
      </c>
      <c r="J45" s="197">
        <f t="shared" ref="J45:J46" si="21">+K45+L45</f>
        <v>0</v>
      </c>
      <c r="K45" s="172"/>
      <c r="L45" s="173"/>
    </row>
    <row r="46" spans="1:12" s="82" customFormat="1" ht="15.95" customHeight="1" x14ac:dyDescent="0.25">
      <c r="A46" s="9"/>
      <c r="B46" s="80" t="s">
        <v>44</v>
      </c>
      <c r="C46" s="98" t="s">
        <v>47</v>
      </c>
      <c r="D46" s="162"/>
      <c r="E46" s="91"/>
      <c r="F46" s="226">
        <f t="shared" si="14"/>
        <v>0</v>
      </c>
      <c r="G46" s="162"/>
      <c r="H46" s="91"/>
      <c r="I46" s="226">
        <f t="shared" si="20"/>
        <v>0</v>
      </c>
      <c r="J46" s="197">
        <f t="shared" si="21"/>
        <v>0</v>
      </c>
      <c r="K46" s="183"/>
      <c r="L46" s="184"/>
    </row>
    <row r="47" spans="1:12" ht="15.95" customHeight="1" x14ac:dyDescent="0.25">
      <c r="A47" s="81" t="s">
        <v>128</v>
      </c>
      <c r="B47" s="265" t="s">
        <v>48</v>
      </c>
      <c r="C47" s="266"/>
      <c r="D47" s="162">
        <f t="shared" ref="D47:F47" si="22">+D33+D34+D38+D42</f>
        <v>37505116</v>
      </c>
      <c r="E47" s="91">
        <f t="shared" si="22"/>
        <v>37505116</v>
      </c>
      <c r="F47" s="230">
        <f t="shared" si="22"/>
        <v>0</v>
      </c>
      <c r="G47" s="162">
        <f>G33+G34+G38+G42</f>
        <v>56229217</v>
      </c>
      <c r="H47" s="162">
        <f t="shared" ref="H47:K47" si="23">H33+H34+H38+H42</f>
        <v>56229217</v>
      </c>
      <c r="I47" s="162">
        <f t="shared" si="23"/>
        <v>0</v>
      </c>
      <c r="J47" s="162">
        <f t="shared" si="23"/>
        <v>57480028</v>
      </c>
      <c r="K47" s="162">
        <f t="shared" si="23"/>
        <v>57480028</v>
      </c>
      <c r="L47" s="193">
        <f t="shared" ref="L47" si="24">+L33+L34+L38+L42</f>
        <v>0</v>
      </c>
    </row>
    <row r="48" spans="1:12" ht="15.95" customHeight="1" x14ac:dyDescent="0.25">
      <c r="A48" s="9" t="s">
        <v>10</v>
      </c>
      <c r="B48" s="257" t="s">
        <v>126</v>
      </c>
      <c r="C48" s="258"/>
      <c r="D48" s="162">
        <f>SUM(D49:D50)</f>
        <v>0</v>
      </c>
      <c r="E48" s="91">
        <f>SUM(E49:E50)</f>
        <v>0</v>
      </c>
      <c r="F48" s="229"/>
      <c r="G48" s="162">
        <f>SUM(G49:G50)</f>
        <v>0</v>
      </c>
      <c r="H48" s="91">
        <f>SUM(H49:H50)</f>
        <v>0</v>
      </c>
      <c r="I48" s="91">
        <f t="shared" ref="I48:L48" si="25">SUM(I49:I50)</f>
        <v>0</v>
      </c>
      <c r="J48" s="91">
        <f t="shared" si="25"/>
        <v>0</v>
      </c>
      <c r="K48" s="91">
        <f t="shared" si="25"/>
        <v>0</v>
      </c>
      <c r="L48" s="91">
        <f t="shared" si="25"/>
        <v>0</v>
      </c>
    </row>
    <row r="49" spans="1:12" ht="15.95" customHeight="1" x14ac:dyDescent="0.25">
      <c r="A49" s="9"/>
      <c r="B49" s="80" t="s">
        <v>49</v>
      </c>
      <c r="C49" s="98" t="s">
        <v>51</v>
      </c>
      <c r="D49" s="162"/>
      <c r="E49" s="91"/>
      <c r="F49" s="226"/>
      <c r="G49" s="162"/>
      <c r="H49" s="91"/>
      <c r="I49" s="226"/>
      <c r="J49" s="182"/>
      <c r="K49" s="182"/>
      <c r="L49" s="173"/>
    </row>
    <row r="50" spans="1:12" ht="15.95" customHeight="1" x14ac:dyDescent="0.25">
      <c r="A50" s="9"/>
      <c r="B50" s="80" t="s">
        <v>50</v>
      </c>
      <c r="C50" s="98" t="s">
        <v>0</v>
      </c>
      <c r="D50" s="162"/>
      <c r="E50" s="91"/>
      <c r="F50" s="226"/>
      <c r="G50" s="162"/>
      <c r="H50" s="91"/>
      <c r="I50" s="226"/>
      <c r="J50" s="197"/>
      <c r="K50" s="172"/>
      <c r="L50" s="173"/>
    </row>
    <row r="51" spans="1:12" ht="15.95" customHeight="1" x14ac:dyDescent="0.25">
      <c r="A51" s="9" t="s">
        <v>11</v>
      </c>
      <c r="B51" s="257" t="s">
        <v>85</v>
      </c>
      <c r="C51" s="258"/>
      <c r="D51" s="162">
        <f>SUM(D52:D53)</f>
        <v>0</v>
      </c>
      <c r="E51" s="91">
        <f>SUM(E52:E53)</f>
        <v>0</v>
      </c>
      <c r="F51" s="226">
        <f t="shared" ref="F51:F57" si="26">SUM(D51:D51)</f>
        <v>0</v>
      </c>
      <c r="G51" s="162">
        <f>SUM(G52:G53)</f>
        <v>10572624</v>
      </c>
      <c r="H51" s="91">
        <f>SUM(H52:H53)</f>
        <v>10572624</v>
      </c>
      <c r="I51" s="91">
        <v>0</v>
      </c>
      <c r="J51" s="182">
        <f>SUM(J52:J53)</f>
        <v>10572624</v>
      </c>
      <c r="K51" s="181">
        <f>SUM(K52:K53)</f>
        <v>0</v>
      </c>
      <c r="L51" s="193">
        <v>10572624</v>
      </c>
    </row>
    <row r="52" spans="1:12" ht="15.95" customHeight="1" x14ac:dyDescent="0.25">
      <c r="A52" s="9"/>
      <c r="B52" s="80" t="s">
        <v>52</v>
      </c>
      <c r="C52" s="98" t="s">
        <v>54</v>
      </c>
      <c r="D52" s="162"/>
      <c r="E52" s="91"/>
      <c r="F52" s="226">
        <f t="shared" si="26"/>
        <v>0</v>
      </c>
      <c r="G52" s="162"/>
      <c r="H52" s="91"/>
      <c r="I52" s="226">
        <f t="shared" ref="I52" si="27">SUM(G52:G52)</f>
        <v>0</v>
      </c>
      <c r="J52" s="197">
        <f t="shared" ref="J52" si="28">+K52+L52</f>
        <v>0</v>
      </c>
      <c r="K52" s="172"/>
      <c r="L52" s="173"/>
    </row>
    <row r="53" spans="1:12" ht="15.95" customHeight="1" x14ac:dyDescent="0.25">
      <c r="A53" s="9"/>
      <c r="B53" s="80" t="s">
        <v>53</v>
      </c>
      <c r="C53" s="98" t="s">
        <v>55</v>
      </c>
      <c r="D53" s="162">
        <v>0</v>
      </c>
      <c r="E53" s="91"/>
      <c r="F53" s="226">
        <f t="shared" si="26"/>
        <v>0</v>
      </c>
      <c r="G53" s="162">
        <v>10572624</v>
      </c>
      <c r="H53" s="162">
        <v>10572624</v>
      </c>
      <c r="I53" s="226"/>
      <c r="J53" s="162">
        <v>10572624</v>
      </c>
      <c r="K53" s="162">
        <v>0</v>
      </c>
      <c r="L53" s="173"/>
    </row>
    <row r="54" spans="1:12" ht="15.95" customHeight="1" x14ac:dyDescent="0.25">
      <c r="A54" s="9" t="s">
        <v>12</v>
      </c>
      <c r="B54" s="257" t="s">
        <v>86</v>
      </c>
      <c r="C54" s="258"/>
      <c r="D54" s="162">
        <f t="shared" ref="D54:J54" si="29">SUM(D55:D57)</f>
        <v>6196669</v>
      </c>
      <c r="E54" s="91">
        <v>0</v>
      </c>
      <c r="F54" s="226">
        <f t="shared" si="29"/>
        <v>6196669</v>
      </c>
      <c r="G54" s="162">
        <f t="shared" si="29"/>
        <v>6196669</v>
      </c>
      <c r="H54" s="91">
        <f t="shared" si="29"/>
        <v>0</v>
      </c>
      <c r="I54" s="226">
        <f t="shared" si="29"/>
        <v>6196669</v>
      </c>
      <c r="J54" s="226">
        <f t="shared" si="29"/>
        <v>250000</v>
      </c>
      <c r="K54" s="91">
        <f t="shared" ref="K54" si="30">SUM(K55:K57)</f>
        <v>0</v>
      </c>
      <c r="L54" s="195">
        <f t="shared" ref="L54" si="31">SUM(L55:L57)</f>
        <v>250000</v>
      </c>
    </row>
    <row r="55" spans="1:12" ht="15.95" customHeight="1" x14ac:dyDescent="0.25">
      <c r="A55" s="9"/>
      <c r="B55" s="80" t="s">
        <v>56</v>
      </c>
      <c r="C55" s="98" t="s">
        <v>59</v>
      </c>
      <c r="D55" s="162">
        <v>6196669</v>
      </c>
      <c r="E55" s="91"/>
      <c r="F55" s="226">
        <v>6196669</v>
      </c>
      <c r="G55" s="162">
        <v>6196669</v>
      </c>
      <c r="H55" s="162">
        <v>0</v>
      </c>
      <c r="I55" s="226">
        <v>6196669</v>
      </c>
      <c r="J55" s="162">
        <v>250000</v>
      </c>
      <c r="K55" s="162">
        <v>0</v>
      </c>
      <c r="L55" s="173">
        <v>250000</v>
      </c>
    </row>
    <row r="56" spans="1:12" ht="15.95" customHeight="1" x14ac:dyDescent="0.25">
      <c r="A56" s="9"/>
      <c r="B56" s="80" t="s">
        <v>57</v>
      </c>
      <c r="C56" s="98" t="s">
        <v>264</v>
      </c>
      <c r="D56" s="162"/>
      <c r="E56" s="91"/>
      <c r="F56" s="226">
        <f t="shared" si="26"/>
        <v>0</v>
      </c>
      <c r="G56" s="162"/>
      <c r="H56" s="91"/>
      <c r="I56" s="226">
        <f t="shared" ref="I56:I57" si="32">SUM(G56:G56)</f>
        <v>0</v>
      </c>
      <c r="J56" s="197"/>
      <c r="K56" s="172"/>
      <c r="L56" s="173"/>
    </row>
    <row r="57" spans="1:12" s="82" customFormat="1" ht="15.95" customHeight="1" x14ac:dyDescent="0.25">
      <c r="A57" s="9"/>
      <c r="B57" s="80" t="s">
        <v>58</v>
      </c>
      <c r="C57" s="98" t="s">
        <v>60</v>
      </c>
      <c r="D57" s="162"/>
      <c r="E57" s="91"/>
      <c r="F57" s="226">
        <f t="shared" si="26"/>
        <v>0</v>
      </c>
      <c r="G57" s="162"/>
      <c r="H57" s="91"/>
      <c r="I57" s="226">
        <f t="shared" si="32"/>
        <v>0</v>
      </c>
      <c r="J57" s="199"/>
      <c r="K57" s="185"/>
      <c r="L57" s="184"/>
    </row>
    <row r="58" spans="1:12" s="82" customFormat="1" ht="15.95" customHeight="1" x14ac:dyDescent="0.25">
      <c r="A58" s="81" t="s">
        <v>129</v>
      </c>
      <c r="B58" s="265" t="s">
        <v>142</v>
      </c>
      <c r="C58" s="266"/>
      <c r="D58" s="163">
        <f t="shared" ref="D58:J58" si="33">+D48+D51+D54</f>
        <v>6196669</v>
      </c>
      <c r="E58" s="92">
        <f t="shared" si="33"/>
        <v>0</v>
      </c>
      <c r="F58" s="231">
        <f t="shared" si="33"/>
        <v>6196669</v>
      </c>
      <c r="G58" s="163">
        <f t="shared" si="33"/>
        <v>16769293</v>
      </c>
      <c r="H58" s="92">
        <f t="shared" si="33"/>
        <v>10572624</v>
      </c>
      <c r="I58" s="231">
        <f t="shared" si="33"/>
        <v>6196669</v>
      </c>
      <c r="J58" s="231">
        <f t="shared" si="33"/>
        <v>10822624</v>
      </c>
      <c r="K58" s="199">
        <f>K54+K48</f>
        <v>0</v>
      </c>
      <c r="L58" s="184">
        <f t="shared" ref="L58" si="34">+L48+L51+L54</f>
        <v>10822624</v>
      </c>
    </row>
    <row r="59" spans="1:12" s="82" customFormat="1" ht="15.95" customHeight="1" x14ac:dyDescent="0.25">
      <c r="A59" s="81" t="s">
        <v>130</v>
      </c>
      <c r="B59" s="265" t="s">
        <v>87</v>
      </c>
      <c r="C59" s="266"/>
      <c r="D59" s="163"/>
      <c r="E59" s="92"/>
      <c r="F59" s="232"/>
      <c r="G59" s="163"/>
      <c r="H59" s="92"/>
      <c r="I59" s="232"/>
      <c r="J59" s="200"/>
      <c r="K59" s="183"/>
      <c r="L59" s="186"/>
    </row>
    <row r="60" spans="1:12" s="69" customFormat="1" ht="15.95" customHeight="1" x14ac:dyDescent="0.25">
      <c r="A60" s="81" t="s">
        <v>116</v>
      </c>
      <c r="B60" s="265" t="s">
        <v>1</v>
      </c>
      <c r="C60" s="266"/>
      <c r="D60" s="163"/>
      <c r="E60" s="92"/>
      <c r="F60" s="232"/>
      <c r="G60" s="163"/>
      <c r="H60" s="92"/>
      <c r="I60" s="232"/>
      <c r="J60" s="201"/>
      <c r="K60" s="187"/>
      <c r="L60" s="188"/>
    </row>
    <row r="61" spans="1:12" s="69" customFormat="1" ht="24" customHeight="1" x14ac:dyDescent="0.3">
      <c r="A61" s="68" t="s">
        <v>88</v>
      </c>
      <c r="B61" s="263" t="s">
        <v>89</v>
      </c>
      <c r="C61" s="264"/>
      <c r="D61" s="164">
        <f t="shared" ref="D61:J61" si="35">+D47+D58+D59+D60</f>
        <v>43701785</v>
      </c>
      <c r="E61" s="94">
        <f t="shared" si="35"/>
        <v>37505116</v>
      </c>
      <c r="F61" s="94">
        <f t="shared" si="35"/>
        <v>6196669</v>
      </c>
      <c r="G61" s="164">
        <f t="shared" si="35"/>
        <v>72998510</v>
      </c>
      <c r="H61" s="94">
        <f t="shared" si="35"/>
        <v>66801841</v>
      </c>
      <c r="I61" s="94">
        <f t="shared" si="35"/>
        <v>6196669</v>
      </c>
      <c r="J61" s="164">
        <f t="shared" si="35"/>
        <v>68302652</v>
      </c>
      <c r="K61" s="198">
        <f>+K47+K58+K59+K60+K51</f>
        <v>57480028</v>
      </c>
      <c r="L61" s="178">
        <f t="shared" ref="L61" si="36">+L47+L58+L59+L60</f>
        <v>10822624</v>
      </c>
    </row>
    <row r="62" spans="1:12" ht="15.95" customHeight="1" x14ac:dyDescent="0.3">
      <c r="A62" s="68"/>
      <c r="B62" s="263" t="s">
        <v>90</v>
      </c>
      <c r="C62" s="264"/>
      <c r="D62" s="164">
        <f t="shared" ref="D62:I62" si="37">+D30-D61</f>
        <v>23553445</v>
      </c>
      <c r="E62" s="94">
        <f t="shared" si="37"/>
        <v>29115114</v>
      </c>
      <c r="F62" s="94">
        <f t="shared" si="37"/>
        <v>-5561669</v>
      </c>
      <c r="G62" s="164">
        <f t="shared" si="37"/>
        <v>24104361</v>
      </c>
      <c r="H62" s="94">
        <f t="shared" si="37"/>
        <v>28908130</v>
      </c>
      <c r="I62" s="94">
        <f t="shared" si="37"/>
        <v>-4803769</v>
      </c>
      <c r="J62" s="198">
        <f t="shared" ref="J62:L62" si="38">+J30-J61</f>
        <v>-8076060</v>
      </c>
      <c r="K62" s="177">
        <f t="shared" si="38"/>
        <v>1353664</v>
      </c>
      <c r="L62" s="178">
        <f t="shared" si="38"/>
        <v>-9429724</v>
      </c>
    </row>
    <row r="63" spans="1:12" s="69" customFormat="1" ht="15.95" hidden="1" customHeight="1" x14ac:dyDescent="0.25">
      <c r="A63" s="81" t="s">
        <v>117</v>
      </c>
      <c r="B63" s="265" t="s">
        <v>91</v>
      </c>
      <c r="C63" s="266"/>
      <c r="D63" s="163">
        <f>SUM(E63:F63)</f>
        <v>15952765</v>
      </c>
      <c r="E63" s="92">
        <v>15952765</v>
      </c>
      <c r="F63" s="91"/>
      <c r="G63" s="163">
        <f>SUM(H63:I63)</f>
        <v>15952765</v>
      </c>
      <c r="H63" s="92">
        <v>15952765</v>
      </c>
      <c r="I63" s="91"/>
      <c r="J63" s="102">
        <v>10242417</v>
      </c>
      <c r="K63" s="91">
        <v>10242417</v>
      </c>
      <c r="L63" s="173"/>
    </row>
    <row r="64" spans="1:12" s="69" customFormat="1" ht="15.95" hidden="1" customHeight="1" x14ac:dyDescent="0.3">
      <c r="A64" s="68"/>
      <c r="B64" s="87" t="s">
        <v>2</v>
      </c>
      <c r="C64" s="98" t="s">
        <v>61</v>
      </c>
      <c r="D64" s="162">
        <f t="shared" ref="D64:D65" si="39">SUM(E64:F64)</f>
        <v>12292672</v>
      </c>
      <c r="E64" s="91">
        <f>E63-E65</f>
        <v>12292672</v>
      </c>
      <c r="F64" s="233"/>
      <c r="G64" s="162">
        <f t="shared" ref="G64" si="40">SUM(H64:I64)</f>
        <v>14952881</v>
      </c>
      <c r="H64" s="91">
        <f>H63-H65</f>
        <v>14952881</v>
      </c>
      <c r="I64" s="233"/>
      <c r="J64" s="102">
        <v>10242417</v>
      </c>
      <c r="K64" s="91">
        <v>10242417</v>
      </c>
      <c r="L64" s="190"/>
    </row>
    <row r="65" spans="1:12" s="69" customFormat="1" ht="39.75" hidden="1" customHeight="1" x14ac:dyDescent="0.25">
      <c r="A65" s="68"/>
      <c r="B65" s="87" t="s">
        <v>7</v>
      </c>
      <c r="C65" s="98" t="s">
        <v>62</v>
      </c>
      <c r="D65" s="162">
        <f t="shared" si="39"/>
        <v>3660093</v>
      </c>
      <c r="E65" s="91">
        <f>563530+865173+2231390</f>
        <v>3660093</v>
      </c>
      <c r="F65" s="226"/>
      <c r="G65" s="162">
        <v>999884</v>
      </c>
      <c r="H65" s="91">
        <v>999884</v>
      </c>
      <c r="I65" s="226"/>
      <c r="J65" s="201"/>
      <c r="K65" s="187"/>
      <c r="L65" s="188"/>
    </row>
    <row r="66" spans="1:12" s="69" customFormat="1" ht="15.95" hidden="1" customHeight="1" x14ac:dyDescent="0.3">
      <c r="A66" s="68" t="s">
        <v>92</v>
      </c>
      <c r="B66" s="259" t="s">
        <v>95</v>
      </c>
      <c r="C66" s="260"/>
      <c r="D66" s="223">
        <f t="shared" ref="D66:I66" si="41">+D63</f>
        <v>15952765</v>
      </c>
      <c r="E66" s="94">
        <f t="shared" si="41"/>
        <v>15952765</v>
      </c>
      <c r="F66" s="227">
        <f t="shared" si="41"/>
        <v>0</v>
      </c>
      <c r="G66" s="223">
        <f t="shared" si="41"/>
        <v>15952765</v>
      </c>
      <c r="H66" s="94">
        <f t="shared" si="41"/>
        <v>15952765</v>
      </c>
      <c r="I66" s="227">
        <f t="shared" si="41"/>
        <v>0</v>
      </c>
      <c r="J66" s="166">
        <f>+J64</f>
        <v>10242417</v>
      </c>
      <c r="K66" s="94">
        <f>+K64</f>
        <v>10242417</v>
      </c>
      <c r="L66" s="88">
        <f>+L63</f>
        <v>0</v>
      </c>
    </row>
    <row r="67" spans="1:12" s="69" customFormat="1" ht="15.95" hidden="1" customHeight="1" x14ac:dyDescent="0.3">
      <c r="A67" s="9" t="s">
        <v>118</v>
      </c>
      <c r="B67" s="257" t="s">
        <v>162</v>
      </c>
      <c r="C67" s="258"/>
      <c r="D67" s="164"/>
      <c r="E67" s="94"/>
      <c r="F67" s="234">
        <f t="shared" ref="F67:F79" si="42">SUM(D67:E67)</f>
        <v>0</v>
      </c>
      <c r="G67" s="164"/>
      <c r="H67" s="94"/>
      <c r="I67" s="234">
        <f t="shared" ref="I67:I70" si="43">SUM(G67:H67)</f>
        <v>0</v>
      </c>
      <c r="J67" s="103">
        <v>879073</v>
      </c>
      <c r="K67" s="95">
        <v>879073</v>
      </c>
      <c r="L67" s="188"/>
    </row>
    <row r="68" spans="1:12" s="69" customFormat="1" ht="15.95" hidden="1" customHeight="1" x14ac:dyDescent="0.3">
      <c r="A68" s="9" t="s">
        <v>119</v>
      </c>
      <c r="B68" s="257" t="s">
        <v>93</v>
      </c>
      <c r="C68" s="258"/>
      <c r="D68" s="164">
        <f>SUM(D69:D72)</f>
        <v>0</v>
      </c>
      <c r="E68" s="94"/>
      <c r="F68" s="234">
        <f t="shared" si="42"/>
        <v>0</v>
      </c>
      <c r="G68" s="164">
        <f>SUM(G69:G72)</f>
        <v>0</v>
      </c>
      <c r="H68" s="94"/>
      <c r="I68" s="234">
        <f t="shared" si="43"/>
        <v>0</v>
      </c>
      <c r="J68" s="201"/>
      <c r="K68" s="187"/>
      <c r="L68" s="188"/>
    </row>
    <row r="69" spans="1:12" s="69" customFormat="1" ht="15.95" hidden="1" customHeight="1" x14ac:dyDescent="0.3">
      <c r="A69" s="9"/>
      <c r="B69" s="80" t="s">
        <v>2</v>
      </c>
      <c r="C69" s="98" t="s">
        <v>63</v>
      </c>
      <c r="D69" s="224"/>
      <c r="E69" s="95"/>
      <c r="F69" s="233">
        <f t="shared" si="42"/>
        <v>0</v>
      </c>
      <c r="G69" s="224"/>
      <c r="H69" s="95"/>
      <c r="I69" s="233">
        <f t="shared" si="43"/>
        <v>0</v>
      </c>
      <c r="J69" s="201"/>
      <c r="K69" s="187"/>
      <c r="L69" s="188"/>
    </row>
    <row r="70" spans="1:12" s="69" customFormat="1" ht="15.95" hidden="1" customHeight="1" x14ac:dyDescent="0.3">
      <c r="A70" s="9"/>
      <c r="B70" s="80" t="s">
        <v>7</v>
      </c>
      <c r="C70" s="98" t="s">
        <v>64</v>
      </c>
      <c r="D70" s="164"/>
      <c r="E70" s="94"/>
      <c r="F70" s="234">
        <f t="shared" si="42"/>
        <v>0</v>
      </c>
      <c r="G70" s="164"/>
      <c r="H70" s="94"/>
      <c r="I70" s="234">
        <f t="shared" si="43"/>
        <v>0</v>
      </c>
      <c r="J70" s="202"/>
      <c r="K70" s="189"/>
      <c r="L70" s="188"/>
    </row>
    <row r="71" spans="1:12" s="69" customFormat="1" ht="15.95" hidden="1" customHeight="1" x14ac:dyDescent="0.3">
      <c r="A71" s="9"/>
      <c r="B71" s="80" t="s">
        <v>8</v>
      </c>
      <c r="C71" s="98" t="s">
        <v>265</v>
      </c>
      <c r="D71" s="224"/>
      <c r="E71" s="94"/>
      <c r="F71" s="234"/>
      <c r="G71" s="224"/>
      <c r="H71" s="94"/>
      <c r="I71" s="234"/>
      <c r="J71" s="201"/>
      <c r="K71" s="187"/>
      <c r="L71" s="188"/>
    </row>
    <row r="72" spans="1:12" s="69" customFormat="1" ht="33" hidden="1" customHeight="1" x14ac:dyDescent="0.3">
      <c r="A72" s="9"/>
      <c r="B72" s="80" t="s">
        <v>9</v>
      </c>
      <c r="C72" s="98" t="s">
        <v>146</v>
      </c>
      <c r="D72" s="224"/>
      <c r="E72" s="94"/>
      <c r="F72" s="234"/>
      <c r="G72" s="224"/>
      <c r="H72" s="94"/>
      <c r="I72" s="234"/>
      <c r="J72" s="201"/>
      <c r="K72" s="187"/>
      <c r="L72" s="188"/>
    </row>
    <row r="73" spans="1:12" s="69" customFormat="1" ht="15.95" hidden="1" customHeight="1" x14ac:dyDescent="0.3">
      <c r="A73" s="68" t="s">
        <v>94</v>
      </c>
      <c r="B73" s="261" t="s">
        <v>96</v>
      </c>
      <c r="C73" s="262"/>
      <c r="D73" s="164">
        <f>+D67+D68</f>
        <v>0</v>
      </c>
      <c r="E73" s="94"/>
      <c r="F73" s="234">
        <f t="shared" si="42"/>
        <v>0</v>
      </c>
      <c r="G73" s="164">
        <f>+G67+G68</f>
        <v>0</v>
      </c>
      <c r="H73" s="94"/>
      <c r="I73" s="234">
        <f t="shared" ref="I73" si="44">SUM(G73:H73)</f>
        <v>0</v>
      </c>
      <c r="J73" s="166">
        <f>+J67+J68</f>
        <v>879073</v>
      </c>
      <c r="K73" s="94"/>
      <c r="L73" s="12"/>
    </row>
    <row r="74" spans="1:12" s="69" customFormat="1" ht="15.95" hidden="1" customHeight="1" x14ac:dyDescent="0.3">
      <c r="A74" s="68" t="s">
        <v>97</v>
      </c>
      <c r="B74" s="263" t="s">
        <v>98</v>
      </c>
      <c r="C74" s="264"/>
      <c r="D74" s="223">
        <f t="shared" ref="D74:I74" si="45">+D66+D73</f>
        <v>15952765</v>
      </c>
      <c r="E74" s="94">
        <f t="shared" si="45"/>
        <v>15952765</v>
      </c>
      <c r="F74" s="166">
        <f t="shared" si="45"/>
        <v>0</v>
      </c>
      <c r="G74" s="223">
        <f t="shared" si="45"/>
        <v>15952765</v>
      </c>
      <c r="H74" s="94">
        <f t="shared" si="45"/>
        <v>15952765</v>
      </c>
      <c r="I74" s="166">
        <f t="shared" si="45"/>
        <v>0</v>
      </c>
      <c r="J74" s="166">
        <f t="shared" ref="J74:K74" si="46">+J66+J73</f>
        <v>11121490</v>
      </c>
      <c r="K74" s="94">
        <f t="shared" si="46"/>
        <v>10242417</v>
      </c>
      <c r="L74" s="88"/>
    </row>
    <row r="75" spans="1:12" s="69" customFormat="1" ht="15.95" hidden="1" customHeight="1" x14ac:dyDescent="0.3">
      <c r="A75" s="9" t="s">
        <v>120</v>
      </c>
      <c r="B75" s="257" t="s">
        <v>99</v>
      </c>
      <c r="C75" s="258"/>
      <c r="D75" s="164"/>
      <c r="E75" s="94"/>
      <c r="F75" s="234">
        <f t="shared" si="42"/>
        <v>0</v>
      </c>
      <c r="G75" s="164"/>
      <c r="H75" s="94"/>
      <c r="I75" s="234">
        <f t="shared" ref="I75:I79" si="47">SUM(G75:H75)</f>
        <v>0</v>
      </c>
      <c r="J75" s="202"/>
      <c r="K75" s="189"/>
      <c r="L75" s="188"/>
    </row>
    <row r="76" spans="1:12" s="69" customFormat="1" ht="15.95" hidden="1" customHeight="1" x14ac:dyDescent="0.3">
      <c r="A76" s="9" t="s">
        <v>121</v>
      </c>
      <c r="B76" s="257" t="s">
        <v>100</v>
      </c>
      <c r="C76" s="258"/>
      <c r="D76" s="224">
        <f>SUM(D77:D79)</f>
        <v>0</v>
      </c>
      <c r="E76" s="95"/>
      <c r="F76" s="233">
        <f t="shared" si="42"/>
        <v>0</v>
      </c>
      <c r="G76" s="224">
        <f>SUM(G77:G79)</f>
        <v>0</v>
      </c>
      <c r="H76" s="95"/>
      <c r="I76" s="233">
        <f t="shared" si="47"/>
        <v>0</v>
      </c>
      <c r="J76" s="202"/>
      <c r="K76" s="189"/>
      <c r="L76" s="188"/>
    </row>
    <row r="77" spans="1:12" s="69" customFormat="1" ht="15.95" hidden="1" customHeight="1" x14ac:dyDescent="0.3">
      <c r="A77" s="9"/>
      <c r="B77" s="80" t="s">
        <v>2</v>
      </c>
      <c r="C77" s="98" t="s">
        <v>145</v>
      </c>
      <c r="D77" s="224"/>
      <c r="E77" s="95"/>
      <c r="F77" s="233">
        <f t="shared" si="42"/>
        <v>0</v>
      </c>
      <c r="G77" s="224"/>
      <c r="H77" s="95"/>
      <c r="I77" s="233">
        <f t="shared" si="47"/>
        <v>0</v>
      </c>
      <c r="J77" s="202">
        <f>+K77+L77</f>
        <v>0</v>
      </c>
      <c r="K77" s="189"/>
      <c r="L77" s="188"/>
    </row>
    <row r="78" spans="1:12" s="69" customFormat="1" ht="15.95" hidden="1" customHeight="1" x14ac:dyDescent="0.3">
      <c r="A78" s="9"/>
      <c r="B78" s="80" t="s">
        <v>7</v>
      </c>
      <c r="C78" s="98" t="s">
        <v>266</v>
      </c>
      <c r="D78" s="224"/>
      <c r="E78" s="95"/>
      <c r="F78" s="233">
        <f t="shared" si="42"/>
        <v>0</v>
      </c>
      <c r="G78" s="224"/>
      <c r="H78" s="95"/>
      <c r="I78" s="233">
        <f t="shared" si="47"/>
        <v>0</v>
      </c>
      <c r="J78" s="202">
        <f>+K78+L78</f>
        <v>0</v>
      </c>
      <c r="K78" s="187"/>
      <c r="L78" s="188"/>
    </row>
    <row r="79" spans="1:12" s="69" customFormat="1" ht="15.95" hidden="1" customHeight="1" x14ac:dyDescent="0.3">
      <c r="A79" s="9"/>
      <c r="B79" s="80" t="s">
        <v>8</v>
      </c>
      <c r="C79" s="98" t="s">
        <v>65</v>
      </c>
      <c r="D79" s="224"/>
      <c r="E79" s="95"/>
      <c r="F79" s="233">
        <f t="shared" si="42"/>
        <v>0</v>
      </c>
      <c r="G79" s="224"/>
      <c r="H79" s="95"/>
      <c r="I79" s="233">
        <f t="shared" si="47"/>
        <v>0</v>
      </c>
      <c r="J79" s="201"/>
      <c r="K79" s="187"/>
      <c r="L79" s="188"/>
    </row>
    <row r="80" spans="1:12" s="69" customFormat="1" ht="15.95" hidden="1" customHeight="1" x14ac:dyDescent="0.3">
      <c r="A80" s="9" t="s">
        <v>267</v>
      </c>
      <c r="B80" s="257" t="s">
        <v>268</v>
      </c>
      <c r="C80" s="258"/>
      <c r="D80" s="224">
        <f>SUM(E80:F80)</f>
        <v>879073</v>
      </c>
      <c r="E80" s="95">
        <v>879073</v>
      </c>
      <c r="F80" s="233"/>
      <c r="G80" s="224">
        <v>1024685</v>
      </c>
      <c r="H80" s="95">
        <v>1024685</v>
      </c>
      <c r="I80" s="233"/>
      <c r="J80" s="205">
        <v>1024685</v>
      </c>
      <c r="K80" s="206">
        <v>1024350</v>
      </c>
      <c r="L80" s="196"/>
    </row>
    <row r="81" spans="1:12" s="69" customFormat="1" ht="15.95" hidden="1" customHeight="1" x14ac:dyDescent="0.3">
      <c r="A81" s="68" t="s">
        <v>101</v>
      </c>
      <c r="B81" s="263" t="s">
        <v>102</v>
      </c>
      <c r="C81" s="264"/>
      <c r="D81" s="164">
        <f>+D75+D76+D80</f>
        <v>879073</v>
      </c>
      <c r="E81" s="164">
        <f>+E75+E76+E80</f>
        <v>879073</v>
      </c>
      <c r="F81" s="234"/>
      <c r="G81" s="164">
        <f>+G75+G76+G80</f>
        <v>1024685</v>
      </c>
      <c r="H81" s="164">
        <f>+H75+H76+H80</f>
        <v>1024685</v>
      </c>
      <c r="I81" s="234"/>
      <c r="J81" s="166">
        <f>+J75+J76+J80</f>
        <v>1024685</v>
      </c>
      <c r="K81" s="94">
        <f>+K75+K76+K80</f>
        <v>1024350</v>
      </c>
      <c r="L81" s="88"/>
    </row>
    <row r="82" spans="1:12" ht="20.100000000000001" hidden="1" customHeight="1" x14ac:dyDescent="0.3">
      <c r="A82" s="68" t="s">
        <v>138</v>
      </c>
      <c r="B82" s="263" t="s">
        <v>140</v>
      </c>
      <c r="C82" s="264"/>
      <c r="D82" s="167">
        <f t="shared" ref="D82:I82" si="48">+D30+D81</f>
        <v>68134303</v>
      </c>
      <c r="E82" s="96">
        <f t="shared" si="48"/>
        <v>67499303</v>
      </c>
      <c r="F82" s="235">
        <f t="shared" si="48"/>
        <v>635000</v>
      </c>
      <c r="G82" s="167">
        <f t="shared" si="48"/>
        <v>98127556</v>
      </c>
      <c r="H82" s="96">
        <f t="shared" si="48"/>
        <v>96734656</v>
      </c>
      <c r="I82" s="235">
        <f t="shared" si="48"/>
        <v>1392900</v>
      </c>
      <c r="J82" s="203">
        <f t="shared" ref="J82:L82" si="49">+J30+J81</f>
        <v>61251277</v>
      </c>
      <c r="K82" s="96">
        <f t="shared" si="49"/>
        <v>59858042</v>
      </c>
      <c r="L82" s="74">
        <f t="shared" si="49"/>
        <v>1392900</v>
      </c>
    </row>
    <row r="83" spans="1:12" ht="20.100000000000001" hidden="1" customHeight="1" thickBot="1" x14ac:dyDescent="0.35">
      <c r="A83" s="75" t="s">
        <v>139</v>
      </c>
      <c r="B83" s="76" t="s">
        <v>141</v>
      </c>
      <c r="C83" s="100"/>
      <c r="D83" s="77">
        <f t="shared" ref="D83:I83" si="50">+D61+D74</f>
        <v>59654550</v>
      </c>
      <c r="E83" s="77">
        <f t="shared" si="50"/>
        <v>53457881</v>
      </c>
      <c r="F83" s="77">
        <f t="shared" si="50"/>
        <v>6196669</v>
      </c>
      <c r="G83" s="77">
        <f t="shared" si="50"/>
        <v>88951275</v>
      </c>
      <c r="H83" s="77">
        <f t="shared" si="50"/>
        <v>82754606</v>
      </c>
      <c r="I83" s="77">
        <f t="shared" si="50"/>
        <v>6196669</v>
      </c>
      <c r="J83" s="204">
        <f t="shared" ref="J83:L83" si="51">+J61+J74</f>
        <v>79424142</v>
      </c>
      <c r="K83" s="22">
        <f t="shared" si="51"/>
        <v>67722445</v>
      </c>
      <c r="L83" s="77">
        <f t="shared" si="51"/>
        <v>10822624</v>
      </c>
    </row>
    <row r="84" spans="1:12" ht="20.100000000000001" hidden="1" customHeight="1" x14ac:dyDescent="0.2">
      <c r="B84" s="14"/>
      <c r="C84" s="14"/>
      <c r="D84" s="15"/>
      <c r="E84" s="15"/>
      <c r="F84" s="15"/>
    </row>
    <row r="85" spans="1:12" ht="20.100000000000001" customHeight="1" x14ac:dyDescent="0.2">
      <c r="B85" s="14"/>
      <c r="C85" s="14"/>
      <c r="D85" s="15"/>
      <c r="E85" s="15"/>
      <c r="F85" s="15"/>
    </row>
    <row r="86" spans="1:12" ht="20.100000000000001" customHeight="1" x14ac:dyDescent="0.2">
      <c r="B86" s="14"/>
      <c r="C86" s="14"/>
      <c r="D86" s="15"/>
      <c r="E86" s="15"/>
      <c r="F86" s="15"/>
    </row>
    <row r="87" spans="1:12" ht="20.100000000000001" customHeight="1" x14ac:dyDescent="0.2">
      <c r="B87" s="14"/>
      <c r="C87" s="14"/>
      <c r="D87" s="15"/>
      <c r="E87" s="15"/>
      <c r="F87" s="15"/>
    </row>
    <row r="88" spans="1:12" ht="20.100000000000001" customHeight="1" x14ac:dyDescent="0.2">
      <c r="B88" s="14"/>
      <c r="C88" s="14"/>
      <c r="D88" s="15"/>
      <c r="E88" s="15"/>
      <c r="F88" s="15"/>
    </row>
    <row r="89" spans="1:12" ht="20.100000000000001" customHeight="1" x14ac:dyDescent="0.2">
      <c r="B89" s="14"/>
      <c r="C89" s="14"/>
      <c r="D89" s="15"/>
      <c r="E89" s="15"/>
      <c r="F89" s="15"/>
    </row>
    <row r="90" spans="1:12" ht="20.100000000000001" customHeight="1" x14ac:dyDescent="0.2">
      <c r="B90" s="14"/>
      <c r="C90" s="14"/>
      <c r="D90" s="15"/>
      <c r="E90" s="15"/>
      <c r="F90" s="15"/>
    </row>
    <row r="91" spans="1:12" ht="20.100000000000001" customHeight="1" x14ac:dyDescent="0.2">
      <c r="B91" s="14"/>
      <c r="C91" s="14"/>
      <c r="D91" s="15"/>
      <c r="E91" s="15"/>
      <c r="F91" s="15"/>
    </row>
    <row r="92" spans="1:12" ht="20.100000000000001" customHeight="1" x14ac:dyDescent="0.2">
      <c r="B92" s="14"/>
      <c r="C92" s="14"/>
      <c r="D92" s="15"/>
      <c r="E92" s="15"/>
      <c r="F92" s="15"/>
    </row>
    <row r="93" spans="1:12" ht="20.100000000000001" customHeight="1" x14ac:dyDescent="0.2">
      <c r="B93" s="14"/>
      <c r="C93" s="14"/>
      <c r="D93" s="15"/>
      <c r="E93" s="15"/>
      <c r="F93" s="15"/>
    </row>
    <row r="94" spans="1:12" ht="20.100000000000001" customHeight="1" x14ac:dyDescent="0.2">
      <c r="B94" s="14"/>
      <c r="C94" s="14"/>
      <c r="D94" s="15"/>
      <c r="E94" s="15"/>
      <c r="F94" s="15"/>
    </row>
    <row r="95" spans="1:12" ht="20.100000000000001" customHeight="1" x14ac:dyDescent="0.2">
      <c r="B95" s="14"/>
      <c r="C95" s="14"/>
      <c r="D95" s="15"/>
      <c r="E95" s="15"/>
      <c r="F95" s="15"/>
    </row>
    <row r="96" spans="1:12" ht="20.100000000000001" customHeight="1" x14ac:dyDescent="0.2">
      <c r="B96" s="14"/>
      <c r="C96" s="14"/>
      <c r="D96" s="15"/>
      <c r="E96" s="15"/>
      <c r="F96" s="15"/>
    </row>
    <row r="97" spans="2:6" ht="20.100000000000001" customHeight="1" x14ac:dyDescent="0.2">
      <c r="B97" s="14"/>
      <c r="C97" s="14"/>
      <c r="D97" s="15"/>
      <c r="E97" s="15"/>
      <c r="F97" s="15"/>
    </row>
    <row r="98" spans="2:6" ht="20.100000000000001" customHeight="1" x14ac:dyDescent="0.2">
      <c r="B98" s="14"/>
      <c r="C98" s="14"/>
      <c r="D98" s="15"/>
      <c r="E98" s="15"/>
      <c r="F98" s="15"/>
    </row>
    <row r="99" spans="2:6" ht="20.100000000000001" customHeight="1" x14ac:dyDescent="0.2">
      <c r="B99" s="14"/>
      <c r="C99" s="14"/>
      <c r="D99" s="15"/>
      <c r="E99" s="15"/>
      <c r="F99" s="15"/>
    </row>
    <row r="100" spans="2:6" ht="20.100000000000001" customHeight="1" x14ac:dyDescent="0.2">
      <c r="B100" s="14"/>
      <c r="C100" s="14"/>
      <c r="D100" s="15"/>
      <c r="E100" s="15"/>
      <c r="F100" s="15"/>
    </row>
    <row r="101" spans="2:6" ht="20.100000000000001" customHeight="1" x14ac:dyDescent="0.2">
      <c r="B101" s="14"/>
      <c r="C101" s="14"/>
      <c r="D101" s="15"/>
      <c r="E101" s="15"/>
      <c r="F101" s="15"/>
    </row>
    <row r="102" spans="2:6" ht="20.100000000000001" customHeight="1" x14ac:dyDescent="0.2">
      <c r="B102" s="14"/>
      <c r="C102" s="14"/>
      <c r="D102" s="15"/>
      <c r="E102" s="15"/>
      <c r="F102" s="15"/>
    </row>
    <row r="103" spans="2:6" ht="20.100000000000001" customHeight="1" x14ac:dyDescent="0.2">
      <c r="B103" s="14"/>
      <c r="C103" s="14"/>
      <c r="D103" s="15"/>
      <c r="E103" s="15"/>
      <c r="F103" s="15"/>
    </row>
  </sheetData>
  <mergeCells count="65">
    <mergeCell ref="B76:C76"/>
    <mergeCell ref="B81:C81"/>
    <mergeCell ref="B82:C82"/>
    <mergeCell ref="B21:C21"/>
    <mergeCell ref="B34:C34"/>
    <mergeCell ref="B38:C38"/>
    <mergeCell ref="B42:C42"/>
    <mergeCell ref="B48:C48"/>
    <mergeCell ref="B51:C51"/>
    <mergeCell ref="B80:C80"/>
    <mergeCell ref="B30:C30"/>
    <mergeCell ref="B32:C32"/>
    <mergeCell ref="B47:C47"/>
    <mergeCell ref="B67:C67"/>
    <mergeCell ref="B23:C23"/>
    <mergeCell ref="B26:C26"/>
    <mergeCell ref="J6:J7"/>
    <mergeCell ref="K6:K7"/>
    <mergeCell ref="L6:L7"/>
    <mergeCell ref="J8:L8"/>
    <mergeCell ref="A1:F1"/>
    <mergeCell ref="A5:F5"/>
    <mergeCell ref="A4:F4"/>
    <mergeCell ref="A3:F3"/>
    <mergeCell ref="A2:F2"/>
    <mergeCell ref="A6:A8"/>
    <mergeCell ref="B6:C8"/>
    <mergeCell ref="H6:H7"/>
    <mergeCell ref="F6:F7"/>
    <mergeCell ref="G6:G7"/>
    <mergeCell ref="E6:E7"/>
    <mergeCell ref="I6:I7"/>
    <mergeCell ref="D6:D7"/>
    <mergeCell ref="B14:C14"/>
    <mergeCell ref="B19:C19"/>
    <mergeCell ref="B9:C9"/>
    <mergeCell ref="B10:C10"/>
    <mergeCell ref="B15:C15"/>
    <mergeCell ref="B16:C16"/>
    <mergeCell ref="B17:C17"/>
    <mergeCell ref="B13:C13"/>
    <mergeCell ref="B11:C11"/>
    <mergeCell ref="B12:C12"/>
    <mergeCell ref="D8:I8"/>
    <mergeCell ref="B24:C24"/>
    <mergeCell ref="B54:C54"/>
    <mergeCell ref="B63:C63"/>
    <mergeCell ref="B20:C20"/>
    <mergeCell ref="B18:C18"/>
    <mergeCell ref="B25:C25"/>
    <mergeCell ref="B28:C28"/>
    <mergeCell ref="B62:C62"/>
    <mergeCell ref="B27:C27"/>
    <mergeCell ref="B33:C33"/>
    <mergeCell ref="B31:C31"/>
    <mergeCell ref="B58:C58"/>
    <mergeCell ref="B59:C59"/>
    <mergeCell ref="B61:C61"/>
    <mergeCell ref="B29:C29"/>
    <mergeCell ref="B75:C75"/>
    <mergeCell ref="B66:C66"/>
    <mergeCell ref="B73:C73"/>
    <mergeCell ref="B74:C74"/>
    <mergeCell ref="B60:C60"/>
    <mergeCell ref="B68:C68"/>
  </mergeCells>
  <phoneticPr fontId="3" type="noConversion"/>
  <printOptions horizontalCentered="1"/>
  <pageMargins left="0.19685039370078741" right="0.15748031496062992" top="0.23622047244094491" bottom="0.15748031496062992" header="0.15748031496062992" footer="0.15748031496062992"/>
  <pageSetup paperSize="8" scale="7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H137"/>
  <sheetViews>
    <sheetView view="pageBreakPreview" topLeftCell="A106" zoomScaleNormal="100" zoomScaleSheetLayoutView="100" workbookViewId="0">
      <selection activeCell="G59" sqref="G58:G59"/>
    </sheetView>
  </sheetViews>
  <sheetFormatPr defaultRowHeight="12.75" x14ac:dyDescent="0.2"/>
  <cols>
    <col min="1" max="1" width="4.140625" bestFit="1" customWidth="1"/>
    <col min="2" max="2" width="42.5703125" bestFit="1" customWidth="1"/>
    <col min="3" max="3" width="16.28515625" bestFit="1" customWidth="1"/>
    <col min="4" max="6" width="16.28515625" customWidth="1"/>
  </cols>
  <sheetData>
    <row r="1" spans="1:8" x14ac:dyDescent="0.2">
      <c r="D1" s="138" t="s">
        <v>245</v>
      </c>
    </row>
    <row r="2" spans="1:8" ht="15.75" x14ac:dyDescent="0.25">
      <c r="B2" s="308" t="s">
        <v>290</v>
      </c>
      <c r="C2" s="296"/>
      <c r="D2" s="296"/>
    </row>
    <row r="3" spans="1:8" ht="18.75" x14ac:dyDescent="0.3">
      <c r="A3" s="139"/>
      <c r="B3" s="295" t="s">
        <v>159</v>
      </c>
      <c r="C3" s="295"/>
      <c r="D3" s="295"/>
      <c r="E3" s="90"/>
      <c r="F3" s="90"/>
      <c r="G3" s="90"/>
      <c r="H3" s="90"/>
    </row>
    <row r="4" spans="1:8" ht="15.75" x14ac:dyDescent="0.25">
      <c r="A4" s="140"/>
      <c r="B4" s="309" t="s">
        <v>202</v>
      </c>
      <c r="C4" s="310"/>
      <c r="D4" s="310"/>
      <c r="E4" s="138"/>
      <c r="F4" s="141"/>
    </row>
    <row r="5" spans="1:8" ht="15" x14ac:dyDescent="0.25">
      <c r="A5" s="142"/>
      <c r="B5" s="142"/>
      <c r="C5" s="159">
        <v>2017</v>
      </c>
      <c r="D5" s="159">
        <v>2018</v>
      </c>
      <c r="E5" s="157"/>
      <c r="F5" s="157"/>
    </row>
    <row r="6" spans="1:8" ht="14.25" x14ac:dyDescent="0.2">
      <c r="A6" s="143"/>
      <c r="B6" s="143" t="s">
        <v>203</v>
      </c>
      <c r="C6" s="113">
        <v>307784000</v>
      </c>
      <c r="D6" s="113">
        <v>307784000</v>
      </c>
      <c r="E6" s="155"/>
      <c r="F6" s="155"/>
    </row>
    <row r="7" spans="1:8" ht="14.25" x14ac:dyDescent="0.2">
      <c r="A7" s="143" t="s">
        <v>128</v>
      </c>
      <c r="B7" s="143" t="s">
        <v>204</v>
      </c>
      <c r="C7" s="144">
        <v>168088</v>
      </c>
      <c r="D7" s="144">
        <f>D8+D9</f>
        <v>75687</v>
      </c>
      <c r="E7" s="158"/>
      <c r="F7" s="158"/>
    </row>
    <row r="8" spans="1:8" ht="15" x14ac:dyDescent="0.25">
      <c r="A8" s="142"/>
      <c r="B8" s="142" t="s">
        <v>205</v>
      </c>
      <c r="C8" s="113">
        <v>56176</v>
      </c>
      <c r="D8" s="113"/>
      <c r="E8" s="155"/>
      <c r="F8" s="155"/>
    </row>
    <row r="9" spans="1:8" ht="15" x14ac:dyDescent="0.25">
      <c r="A9" s="142"/>
      <c r="B9" s="142" t="s">
        <v>280</v>
      </c>
      <c r="C9" s="113">
        <v>111912</v>
      </c>
      <c r="D9" s="113">
        <v>75687</v>
      </c>
      <c r="E9" s="155"/>
      <c r="F9" s="155"/>
    </row>
    <row r="10" spans="1:8" ht="15" x14ac:dyDescent="0.25">
      <c r="A10" s="142"/>
      <c r="B10" s="142" t="s">
        <v>207</v>
      </c>
      <c r="C10" s="113"/>
      <c r="D10" s="113"/>
      <c r="E10" s="155"/>
      <c r="F10" s="155"/>
    </row>
    <row r="11" spans="1:8" ht="14.25" x14ac:dyDescent="0.2">
      <c r="A11" s="143" t="s">
        <v>129</v>
      </c>
      <c r="B11" s="143" t="s">
        <v>208</v>
      </c>
      <c r="C11" s="145">
        <f>+C12+C16+C20+C28</f>
        <v>305852992</v>
      </c>
      <c r="D11" s="145">
        <f>+D12+D16+D20+D28</f>
        <v>172288945</v>
      </c>
      <c r="E11" s="158"/>
      <c r="F11" s="158"/>
    </row>
    <row r="12" spans="1:8" ht="15" x14ac:dyDescent="0.25">
      <c r="A12" s="142" t="s">
        <v>2</v>
      </c>
      <c r="B12" s="142" t="s">
        <v>209</v>
      </c>
      <c r="C12" s="113">
        <v>289406262</v>
      </c>
      <c r="D12" s="113">
        <v>160254871</v>
      </c>
      <c r="E12" s="155"/>
      <c r="F12" s="155"/>
    </row>
    <row r="13" spans="1:8" ht="15" x14ac:dyDescent="0.25">
      <c r="A13" s="142"/>
      <c r="B13" s="142" t="s">
        <v>210</v>
      </c>
      <c r="C13" s="146">
        <v>146362131</v>
      </c>
      <c r="D13" s="146"/>
      <c r="E13" s="155"/>
      <c r="F13" s="155"/>
    </row>
    <row r="14" spans="1:8" ht="15" x14ac:dyDescent="0.25">
      <c r="A14" s="142"/>
      <c r="B14" s="142" t="s">
        <v>211</v>
      </c>
      <c r="C14" s="113">
        <v>137213541</v>
      </c>
      <c r="D14" s="113"/>
      <c r="E14" s="155"/>
      <c r="F14" s="155"/>
    </row>
    <row r="15" spans="1:8" ht="15" x14ac:dyDescent="0.25">
      <c r="A15" s="142"/>
      <c r="B15" s="142" t="s">
        <v>212</v>
      </c>
      <c r="C15" s="147">
        <v>7593510</v>
      </c>
      <c r="D15" s="147"/>
      <c r="E15" s="155"/>
      <c r="F15" s="155"/>
    </row>
    <row r="16" spans="1:8" ht="15" x14ac:dyDescent="0.25">
      <c r="A16" s="142" t="s">
        <v>7</v>
      </c>
      <c r="B16" s="142" t="s">
        <v>213</v>
      </c>
      <c r="C16" s="144">
        <f>SUM(C17:C19)</f>
        <v>16346730</v>
      </c>
      <c r="D16" s="144">
        <f>SUM(D17:D19)</f>
        <v>10282154</v>
      </c>
      <c r="E16" s="158"/>
      <c r="F16" s="158"/>
    </row>
    <row r="17" spans="1:6" ht="15" x14ac:dyDescent="0.25">
      <c r="A17" s="142"/>
      <c r="B17" s="142" t="s">
        <v>210</v>
      </c>
      <c r="C17" s="146">
        <v>16346730</v>
      </c>
      <c r="D17" s="146">
        <v>10282154</v>
      </c>
      <c r="E17" s="155"/>
      <c r="F17" s="155"/>
    </row>
    <row r="18" spans="1:6" ht="15" x14ac:dyDescent="0.25">
      <c r="A18" s="142"/>
      <c r="B18" s="142" t="s">
        <v>211</v>
      </c>
      <c r="C18" s="113"/>
      <c r="D18" s="113"/>
      <c r="E18" s="155"/>
      <c r="F18" s="155"/>
    </row>
    <row r="19" spans="1:6" ht="15" x14ac:dyDescent="0.25">
      <c r="A19" s="142"/>
      <c r="B19" s="142" t="s">
        <v>212</v>
      </c>
      <c r="C19" s="147"/>
      <c r="D19" s="147"/>
      <c r="E19" s="155"/>
      <c r="F19" s="155"/>
    </row>
    <row r="20" spans="1:6" ht="15" x14ac:dyDescent="0.25">
      <c r="A20" s="142" t="s">
        <v>8</v>
      </c>
      <c r="B20" s="142" t="s">
        <v>214</v>
      </c>
      <c r="C20" s="113">
        <f>SUM(C21:C23)</f>
        <v>0</v>
      </c>
      <c r="D20" s="113">
        <f>SUM(D21:D23)</f>
        <v>0</v>
      </c>
      <c r="E20" s="155"/>
      <c r="F20" s="155"/>
    </row>
    <row r="21" spans="1:6" ht="15" x14ac:dyDescent="0.25">
      <c r="A21" s="142"/>
      <c r="B21" s="142" t="s">
        <v>210</v>
      </c>
      <c r="C21" s="146"/>
      <c r="D21" s="146"/>
      <c r="E21" s="155"/>
      <c r="F21" s="155"/>
    </row>
    <row r="22" spans="1:6" ht="15" x14ac:dyDescent="0.25">
      <c r="A22" s="142"/>
      <c r="B22" s="142" t="s">
        <v>211</v>
      </c>
      <c r="C22" s="113"/>
      <c r="D22" s="113"/>
      <c r="E22" s="155"/>
      <c r="F22" s="155"/>
    </row>
    <row r="23" spans="1:6" ht="15" x14ac:dyDescent="0.25">
      <c r="A23" s="142"/>
      <c r="B23" s="142" t="s">
        <v>212</v>
      </c>
      <c r="C23" s="113"/>
      <c r="D23" s="113"/>
      <c r="E23" s="155"/>
      <c r="F23" s="155"/>
    </row>
    <row r="24" spans="1:6" ht="15" x14ac:dyDescent="0.25">
      <c r="A24" s="142" t="s">
        <v>9</v>
      </c>
      <c r="B24" s="142" t="s">
        <v>215</v>
      </c>
      <c r="C24" s="113"/>
      <c r="D24" s="113"/>
      <c r="E24" s="155"/>
      <c r="F24" s="155"/>
    </row>
    <row r="25" spans="1:6" ht="15" x14ac:dyDescent="0.25">
      <c r="A25" s="142"/>
      <c r="B25" s="142" t="s">
        <v>205</v>
      </c>
      <c r="C25" s="113"/>
      <c r="D25" s="113"/>
      <c r="E25" s="155"/>
      <c r="F25" s="155"/>
    </row>
    <row r="26" spans="1:6" ht="15" x14ac:dyDescent="0.25">
      <c r="A26" s="142"/>
      <c r="B26" s="142" t="s">
        <v>206</v>
      </c>
      <c r="C26" s="113"/>
      <c r="D26" s="113"/>
      <c r="E26" s="155"/>
      <c r="F26" s="155"/>
    </row>
    <row r="27" spans="1:6" ht="15" x14ac:dyDescent="0.25">
      <c r="A27" s="142"/>
      <c r="B27" s="142" t="s">
        <v>207</v>
      </c>
      <c r="C27" s="147"/>
      <c r="D27" s="147"/>
      <c r="E27" s="155"/>
      <c r="F27" s="155"/>
    </row>
    <row r="28" spans="1:6" ht="15" x14ac:dyDescent="0.25">
      <c r="A28" s="142" t="s">
        <v>10</v>
      </c>
      <c r="B28" s="142" t="s">
        <v>216</v>
      </c>
      <c r="C28" s="144">
        <f>SUM(C29:C31)</f>
        <v>100000</v>
      </c>
      <c r="D28" s="144">
        <f>SUM(D29:D31)</f>
        <v>1751920</v>
      </c>
      <c r="E28" s="158"/>
      <c r="F28" s="158"/>
    </row>
    <row r="29" spans="1:6" ht="15" x14ac:dyDescent="0.25">
      <c r="A29" s="142"/>
      <c r="B29" s="142" t="s">
        <v>205</v>
      </c>
      <c r="C29" s="146"/>
      <c r="D29" s="146"/>
      <c r="E29" s="155"/>
      <c r="F29" s="155"/>
    </row>
    <row r="30" spans="1:6" ht="15" x14ac:dyDescent="0.25">
      <c r="A30" s="142"/>
      <c r="B30" s="142" t="s">
        <v>206</v>
      </c>
      <c r="C30" s="113">
        <v>100000</v>
      </c>
      <c r="D30" s="113">
        <v>1751920</v>
      </c>
      <c r="E30" s="155"/>
      <c r="F30" s="155"/>
    </row>
    <row r="31" spans="1:6" ht="15" x14ac:dyDescent="0.25">
      <c r="A31" s="142"/>
      <c r="B31" s="142" t="s">
        <v>207</v>
      </c>
      <c r="C31" s="113"/>
      <c r="D31" s="113"/>
      <c r="E31" s="155"/>
      <c r="F31" s="155"/>
    </row>
    <row r="32" spans="1:6" ht="15" x14ac:dyDescent="0.25">
      <c r="A32" s="142" t="s">
        <v>11</v>
      </c>
      <c r="B32" s="142" t="s">
        <v>217</v>
      </c>
      <c r="C32" s="113"/>
      <c r="D32" s="113"/>
      <c r="E32" s="155"/>
      <c r="F32" s="155"/>
    </row>
    <row r="33" spans="1:6" ht="15" x14ac:dyDescent="0.25">
      <c r="A33" s="142"/>
      <c r="B33" s="142" t="s">
        <v>205</v>
      </c>
      <c r="C33" s="113"/>
      <c r="D33" s="113"/>
      <c r="E33" s="155"/>
      <c r="F33" s="155"/>
    </row>
    <row r="34" spans="1:6" ht="15" x14ac:dyDescent="0.25">
      <c r="A34" s="142"/>
      <c r="B34" s="142" t="s">
        <v>206</v>
      </c>
      <c r="C34" s="113"/>
      <c r="D34" s="113"/>
      <c r="E34" s="155"/>
      <c r="F34" s="155"/>
    </row>
    <row r="35" spans="1:6" ht="15" x14ac:dyDescent="0.25">
      <c r="A35" s="142"/>
      <c r="B35" s="142" t="s">
        <v>207</v>
      </c>
      <c r="C35" s="113"/>
      <c r="D35" s="113"/>
      <c r="E35" s="155"/>
      <c r="F35" s="155"/>
    </row>
    <row r="36" spans="1:6" ht="15" x14ac:dyDescent="0.25">
      <c r="A36" s="142" t="s">
        <v>12</v>
      </c>
      <c r="B36" s="142" t="s">
        <v>218</v>
      </c>
      <c r="C36" s="113"/>
      <c r="D36" s="113"/>
      <c r="E36" s="155"/>
      <c r="F36" s="155"/>
    </row>
    <row r="37" spans="1:6" ht="15" x14ac:dyDescent="0.25">
      <c r="A37" s="142"/>
      <c r="B37" s="142" t="s">
        <v>205</v>
      </c>
      <c r="C37" s="113"/>
      <c r="D37" s="113"/>
      <c r="E37" s="155"/>
      <c r="F37" s="155"/>
    </row>
    <row r="38" spans="1:6" ht="15" x14ac:dyDescent="0.25">
      <c r="A38" s="142"/>
      <c r="B38" s="142" t="s">
        <v>206</v>
      </c>
      <c r="C38" s="113"/>
      <c r="D38" s="113"/>
      <c r="E38" s="155"/>
      <c r="F38" s="155"/>
    </row>
    <row r="39" spans="1:6" ht="15" x14ac:dyDescent="0.25">
      <c r="A39" s="142"/>
      <c r="B39" s="142" t="s">
        <v>207</v>
      </c>
      <c r="C39" s="113"/>
      <c r="D39" s="113"/>
      <c r="E39" s="155"/>
      <c r="F39" s="155"/>
    </row>
    <row r="40" spans="1:6" ht="15" x14ac:dyDescent="0.25">
      <c r="A40" s="142" t="s">
        <v>13</v>
      </c>
      <c r="B40" s="142" t="s">
        <v>219</v>
      </c>
      <c r="C40" s="113"/>
      <c r="D40" s="113"/>
      <c r="E40" s="155"/>
      <c r="F40" s="155"/>
    </row>
    <row r="41" spans="1:6" ht="15" x14ac:dyDescent="0.25">
      <c r="A41" s="142"/>
      <c r="B41" s="142" t="s">
        <v>205</v>
      </c>
      <c r="C41" s="113"/>
      <c r="D41" s="113"/>
      <c r="E41" s="155"/>
      <c r="F41" s="155"/>
    </row>
    <row r="42" spans="1:6" ht="15" x14ac:dyDescent="0.25">
      <c r="A42" s="142"/>
      <c r="B42" s="142" t="s">
        <v>206</v>
      </c>
      <c r="C42" s="113"/>
      <c r="D42" s="113"/>
      <c r="E42" s="155"/>
      <c r="F42" s="155"/>
    </row>
    <row r="43" spans="1:6" ht="15" x14ac:dyDescent="0.25">
      <c r="A43" s="142"/>
      <c r="B43" s="142" t="s">
        <v>207</v>
      </c>
      <c r="C43" s="113"/>
      <c r="D43" s="113"/>
      <c r="E43" s="155"/>
      <c r="F43" s="155"/>
    </row>
    <row r="44" spans="1:6" ht="14.25" x14ac:dyDescent="0.2">
      <c r="A44" s="143" t="s">
        <v>130</v>
      </c>
      <c r="B44" s="143" t="s">
        <v>220</v>
      </c>
      <c r="C44" s="144">
        <f>+C45+C54</f>
        <v>111000</v>
      </c>
      <c r="D44" s="144">
        <f>+D45+D54</f>
        <v>111000</v>
      </c>
      <c r="E44" s="158"/>
      <c r="F44" s="158"/>
    </row>
    <row r="45" spans="1:6" ht="15" x14ac:dyDescent="0.25">
      <c r="A45" s="142" t="s">
        <v>2</v>
      </c>
      <c r="B45" s="142" t="s">
        <v>221</v>
      </c>
      <c r="C45" s="113">
        <f>SUM(C46:C48)</f>
        <v>111000</v>
      </c>
      <c r="D45" s="113">
        <v>111000</v>
      </c>
      <c r="E45" s="155"/>
      <c r="F45" s="155"/>
    </row>
    <row r="46" spans="1:6" ht="15" x14ac:dyDescent="0.25">
      <c r="A46" s="142"/>
      <c r="B46" s="142" t="s">
        <v>210</v>
      </c>
      <c r="C46" s="113"/>
      <c r="D46" s="113"/>
      <c r="E46" s="155"/>
      <c r="F46" s="155"/>
    </row>
    <row r="47" spans="1:6" ht="15" x14ac:dyDescent="0.25">
      <c r="A47" s="142"/>
      <c r="B47" s="142" t="s">
        <v>211</v>
      </c>
      <c r="C47" s="113"/>
      <c r="D47" s="113"/>
      <c r="E47" s="155"/>
      <c r="F47" s="155"/>
    </row>
    <row r="48" spans="1:6" ht="15" x14ac:dyDescent="0.25">
      <c r="A48" s="142"/>
      <c r="B48" s="142" t="s">
        <v>212</v>
      </c>
      <c r="C48" s="113">
        <v>111000</v>
      </c>
      <c r="D48" s="113">
        <v>111000</v>
      </c>
      <c r="E48" s="155"/>
      <c r="F48" s="155"/>
    </row>
    <row r="49" spans="1:6" ht="15" x14ac:dyDescent="0.25">
      <c r="A49" s="142"/>
      <c r="B49" s="142"/>
      <c r="C49" s="113"/>
      <c r="D49" s="113"/>
      <c r="E49" s="155"/>
      <c r="F49" s="155"/>
    </row>
    <row r="50" spans="1:6" ht="15" x14ac:dyDescent="0.25">
      <c r="A50" s="142" t="s">
        <v>7</v>
      </c>
      <c r="B50" s="142" t="s">
        <v>222</v>
      </c>
      <c r="C50" s="113"/>
      <c r="D50" s="113"/>
      <c r="E50" s="155"/>
      <c r="F50" s="155"/>
    </row>
    <row r="51" spans="1:6" ht="15" x14ac:dyDescent="0.25">
      <c r="A51" s="148"/>
      <c r="B51" s="148" t="s">
        <v>205</v>
      </c>
      <c r="C51" s="113"/>
      <c r="D51" s="113"/>
      <c r="E51" s="155"/>
      <c r="F51" s="155"/>
    </row>
    <row r="52" spans="1:6" ht="15" x14ac:dyDescent="0.25">
      <c r="A52" s="142"/>
      <c r="B52" s="142" t="s">
        <v>206</v>
      </c>
      <c r="C52" s="113"/>
      <c r="D52" s="113"/>
      <c r="E52" s="155"/>
      <c r="F52" s="155"/>
    </row>
    <row r="53" spans="1:6" ht="15" x14ac:dyDescent="0.25">
      <c r="A53" s="142"/>
      <c r="B53" s="142" t="s">
        <v>207</v>
      </c>
      <c r="C53" s="113"/>
      <c r="D53" s="113"/>
      <c r="E53" s="155"/>
      <c r="F53" s="155"/>
    </row>
    <row r="54" spans="1:6" ht="15" x14ac:dyDescent="0.25">
      <c r="A54" s="142" t="s">
        <v>8</v>
      </c>
      <c r="B54" s="142" t="s">
        <v>223</v>
      </c>
      <c r="C54" s="113">
        <f>+C57</f>
        <v>0</v>
      </c>
      <c r="D54" s="113">
        <f>+D57</f>
        <v>0</v>
      </c>
      <c r="E54" s="155"/>
      <c r="F54" s="155"/>
    </row>
    <row r="55" spans="1:6" ht="15" x14ac:dyDescent="0.25">
      <c r="A55" s="142"/>
      <c r="B55" s="142" t="s">
        <v>205</v>
      </c>
      <c r="C55" s="113"/>
      <c r="D55" s="113"/>
      <c r="E55" s="155"/>
      <c r="F55" s="155"/>
    </row>
    <row r="56" spans="1:6" ht="15" x14ac:dyDescent="0.25">
      <c r="A56" s="142"/>
      <c r="B56" s="142" t="s">
        <v>206</v>
      </c>
      <c r="C56" s="113"/>
      <c r="D56" s="113"/>
      <c r="E56" s="155"/>
      <c r="F56" s="155"/>
    </row>
    <row r="57" spans="1:6" ht="15" x14ac:dyDescent="0.25">
      <c r="A57" s="142"/>
      <c r="B57" s="142" t="s">
        <v>207</v>
      </c>
      <c r="C57" s="113"/>
      <c r="D57" s="113"/>
      <c r="E57" s="155"/>
      <c r="F57" s="155"/>
    </row>
    <row r="58" spans="1:6" ht="15" x14ac:dyDescent="0.25">
      <c r="A58" s="142" t="s">
        <v>9</v>
      </c>
      <c r="B58" s="142" t="s">
        <v>224</v>
      </c>
      <c r="C58" s="113"/>
      <c r="D58" s="113"/>
      <c r="E58" s="155"/>
      <c r="F58" s="155"/>
    </row>
    <row r="59" spans="1:6" ht="15" x14ac:dyDescent="0.25">
      <c r="A59" s="142"/>
      <c r="B59" s="142" t="s">
        <v>205</v>
      </c>
      <c r="C59" s="113"/>
      <c r="D59" s="113"/>
      <c r="E59" s="155"/>
      <c r="F59" s="155"/>
    </row>
    <row r="60" spans="1:6" ht="15" x14ac:dyDescent="0.25">
      <c r="A60" s="142"/>
      <c r="B60" s="142" t="s">
        <v>206</v>
      </c>
      <c r="C60" s="113"/>
      <c r="D60" s="113"/>
      <c r="E60" s="155"/>
      <c r="F60" s="155"/>
    </row>
    <row r="61" spans="1:6" ht="15" x14ac:dyDescent="0.25">
      <c r="A61" s="142"/>
      <c r="B61" s="142" t="s">
        <v>207</v>
      </c>
      <c r="C61" s="113"/>
      <c r="D61" s="113"/>
      <c r="E61" s="155"/>
      <c r="F61" s="155"/>
    </row>
    <row r="62" spans="1:6" ht="15" x14ac:dyDescent="0.25">
      <c r="A62" s="142" t="s">
        <v>10</v>
      </c>
      <c r="B62" s="142" t="s">
        <v>225</v>
      </c>
      <c r="C62" s="113"/>
      <c r="D62" s="113"/>
      <c r="E62" s="155"/>
      <c r="F62" s="155"/>
    </row>
    <row r="63" spans="1:6" ht="15" x14ac:dyDescent="0.25">
      <c r="A63" s="142"/>
      <c r="B63" s="142" t="s">
        <v>205</v>
      </c>
      <c r="C63" s="113"/>
      <c r="D63" s="113"/>
      <c r="E63" s="155"/>
      <c r="F63" s="155"/>
    </row>
    <row r="64" spans="1:6" ht="15" x14ac:dyDescent="0.25">
      <c r="A64" s="142"/>
      <c r="B64" s="142" t="s">
        <v>206</v>
      </c>
      <c r="C64" s="113"/>
      <c r="D64" s="113"/>
      <c r="E64" s="155"/>
      <c r="F64" s="155"/>
    </row>
    <row r="65" spans="1:6" ht="15" x14ac:dyDescent="0.25">
      <c r="A65" s="142"/>
      <c r="B65" s="142" t="s">
        <v>207</v>
      </c>
      <c r="C65" s="113"/>
      <c r="D65" s="113"/>
      <c r="E65" s="155"/>
      <c r="F65" s="155"/>
    </row>
    <row r="66" spans="1:6" ht="15" x14ac:dyDescent="0.25">
      <c r="A66" s="142" t="s">
        <v>11</v>
      </c>
      <c r="B66" s="142" t="s">
        <v>226</v>
      </c>
      <c r="C66" s="113"/>
      <c r="D66" s="113"/>
      <c r="E66" s="155"/>
      <c r="F66" s="155"/>
    </row>
    <row r="67" spans="1:6" ht="15" x14ac:dyDescent="0.25">
      <c r="A67" s="142"/>
      <c r="B67" s="142" t="s">
        <v>205</v>
      </c>
      <c r="C67" s="113"/>
      <c r="D67" s="113"/>
      <c r="E67" s="155"/>
      <c r="F67" s="155"/>
    </row>
    <row r="68" spans="1:6" ht="15" x14ac:dyDescent="0.25">
      <c r="A68" s="142"/>
      <c r="B68" s="142" t="s">
        <v>206</v>
      </c>
      <c r="C68" s="113"/>
      <c r="D68" s="113"/>
      <c r="E68" s="155"/>
      <c r="F68" s="155"/>
    </row>
    <row r="69" spans="1:6" ht="15" x14ac:dyDescent="0.25">
      <c r="A69" s="142"/>
      <c r="B69" s="142" t="s">
        <v>207</v>
      </c>
      <c r="C69" s="113"/>
      <c r="D69" s="113"/>
      <c r="E69" s="155"/>
      <c r="F69" s="155"/>
    </row>
    <row r="70" spans="1:6" ht="42.75" x14ac:dyDescent="0.2">
      <c r="A70" s="143" t="s">
        <v>116</v>
      </c>
      <c r="B70" s="149" t="s">
        <v>227</v>
      </c>
      <c r="C70" s="113">
        <f>SUM(C71:C73)</f>
        <v>0</v>
      </c>
      <c r="D70" s="113">
        <f>SUM(D71:D73)</f>
        <v>0</v>
      </c>
      <c r="E70" s="155"/>
      <c r="F70" s="155"/>
    </row>
    <row r="71" spans="1:6" ht="15" x14ac:dyDescent="0.25">
      <c r="A71" s="142"/>
      <c r="B71" s="142" t="s">
        <v>210</v>
      </c>
      <c r="C71" s="113"/>
      <c r="D71" s="113"/>
      <c r="E71" s="155"/>
      <c r="F71" s="155"/>
    </row>
    <row r="72" spans="1:6" ht="15" x14ac:dyDescent="0.25">
      <c r="A72" s="142"/>
      <c r="B72" s="142" t="s">
        <v>211</v>
      </c>
      <c r="C72" s="113"/>
      <c r="D72" s="113"/>
      <c r="E72" s="155"/>
      <c r="F72" s="155"/>
    </row>
    <row r="73" spans="1:6" ht="15" x14ac:dyDescent="0.25">
      <c r="A73" s="142"/>
      <c r="B73" s="142" t="s">
        <v>212</v>
      </c>
      <c r="C73" s="113"/>
      <c r="D73" s="113"/>
      <c r="E73" s="155"/>
      <c r="F73" s="155"/>
    </row>
    <row r="74" spans="1:6" ht="15" x14ac:dyDescent="0.25">
      <c r="A74" s="142"/>
      <c r="B74" s="143" t="s">
        <v>228</v>
      </c>
      <c r="C74" s="113">
        <f>+C79+C83+C87+C91</f>
        <v>21435240</v>
      </c>
      <c r="D74" s="113"/>
      <c r="E74" s="155"/>
      <c r="F74" s="155"/>
    </row>
    <row r="75" spans="1:6" ht="14.25" x14ac:dyDescent="0.2">
      <c r="A75" s="143" t="s">
        <v>128</v>
      </c>
      <c r="B75" s="143" t="s">
        <v>229</v>
      </c>
      <c r="C75" s="113"/>
      <c r="D75" s="113"/>
      <c r="E75" s="155"/>
      <c r="F75" s="155"/>
    </row>
    <row r="76" spans="1:6" ht="15" x14ac:dyDescent="0.25">
      <c r="A76" s="142"/>
      <c r="B76" s="142" t="s">
        <v>205</v>
      </c>
      <c r="C76" s="113"/>
      <c r="D76" s="113"/>
      <c r="E76" s="155"/>
      <c r="F76" s="155"/>
    </row>
    <row r="77" spans="1:6" ht="15" x14ac:dyDescent="0.25">
      <c r="A77" s="142"/>
      <c r="B77" s="142" t="s">
        <v>206</v>
      </c>
      <c r="C77" s="113"/>
      <c r="D77" s="113"/>
      <c r="E77" s="155"/>
      <c r="F77" s="155"/>
    </row>
    <row r="78" spans="1:6" ht="15" x14ac:dyDescent="0.25">
      <c r="A78" s="142"/>
      <c r="B78" s="142" t="s">
        <v>207</v>
      </c>
      <c r="C78" s="113"/>
      <c r="D78" s="113"/>
      <c r="E78" s="155"/>
      <c r="F78" s="155"/>
    </row>
    <row r="79" spans="1:6" ht="14.25" x14ac:dyDescent="0.2">
      <c r="A79" s="143" t="s">
        <v>129</v>
      </c>
      <c r="B79" s="143" t="s">
        <v>230</v>
      </c>
      <c r="C79" s="113">
        <f>+C82</f>
        <v>5482475</v>
      </c>
      <c r="D79" s="113">
        <f>+D82</f>
        <v>6340460</v>
      </c>
      <c r="E79" s="155"/>
      <c r="F79" s="155"/>
    </row>
    <row r="80" spans="1:6" ht="15" x14ac:dyDescent="0.25">
      <c r="A80" s="142"/>
      <c r="B80" s="142" t="s">
        <v>205</v>
      </c>
      <c r="C80" s="113"/>
      <c r="D80" s="113"/>
      <c r="E80" s="155"/>
      <c r="F80" s="155"/>
    </row>
    <row r="81" spans="1:6" ht="15" x14ac:dyDescent="0.25">
      <c r="A81" s="142"/>
      <c r="B81" s="142" t="s">
        <v>206</v>
      </c>
      <c r="C81" s="113"/>
      <c r="D81" s="113"/>
      <c r="E81" s="155"/>
      <c r="F81" s="155"/>
    </row>
    <row r="82" spans="1:6" ht="15" x14ac:dyDescent="0.25">
      <c r="A82" s="142"/>
      <c r="B82" s="142" t="s">
        <v>207</v>
      </c>
      <c r="C82" s="113">
        <v>5482475</v>
      </c>
      <c r="D82" s="113">
        <v>6340460</v>
      </c>
      <c r="E82" s="155"/>
      <c r="F82" s="155"/>
    </row>
    <row r="83" spans="1:6" ht="14.25" x14ac:dyDescent="0.2">
      <c r="A83" s="143" t="s">
        <v>130</v>
      </c>
      <c r="B83" s="143" t="s">
        <v>231</v>
      </c>
      <c r="C83" s="113"/>
      <c r="D83" s="113"/>
      <c r="E83" s="155"/>
      <c r="F83" s="155"/>
    </row>
    <row r="84" spans="1:6" ht="15" x14ac:dyDescent="0.25">
      <c r="A84" s="142"/>
      <c r="B84" s="142" t="s">
        <v>205</v>
      </c>
      <c r="C84" s="113"/>
      <c r="D84" s="113"/>
      <c r="E84" s="155"/>
      <c r="F84" s="155"/>
    </row>
    <row r="85" spans="1:6" ht="15" x14ac:dyDescent="0.25">
      <c r="A85" s="142"/>
      <c r="B85" s="142" t="s">
        <v>206</v>
      </c>
      <c r="C85" s="113"/>
      <c r="D85" s="113"/>
      <c r="E85" s="155"/>
      <c r="F85" s="155"/>
    </row>
    <row r="86" spans="1:6" ht="15" x14ac:dyDescent="0.25">
      <c r="A86" s="142"/>
      <c r="B86" s="142" t="s">
        <v>207</v>
      </c>
      <c r="C86" s="113"/>
      <c r="D86" s="113"/>
      <c r="E86" s="155"/>
      <c r="F86" s="155"/>
    </row>
    <row r="87" spans="1:6" ht="14.25" x14ac:dyDescent="0.2">
      <c r="A87" s="143" t="s">
        <v>116</v>
      </c>
      <c r="B87" s="143" t="s">
        <v>232</v>
      </c>
      <c r="C87" s="113">
        <f>+C90</f>
        <v>15952765</v>
      </c>
      <c r="D87" s="113">
        <f>+D90</f>
        <v>31928887</v>
      </c>
      <c r="E87" s="155"/>
      <c r="F87" s="155"/>
    </row>
    <row r="88" spans="1:6" ht="15" x14ac:dyDescent="0.25">
      <c r="A88" s="142"/>
      <c r="B88" s="142" t="s">
        <v>205</v>
      </c>
      <c r="C88" s="113"/>
      <c r="D88" s="113"/>
      <c r="E88" s="155"/>
      <c r="F88" s="155"/>
    </row>
    <row r="89" spans="1:6" ht="15" x14ac:dyDescent="0.25">
      <c r="A89" s="142"/>
      <c r="B89" s="142" t="s">
        <v>206</v>
      </c>
      <c r="C89" s="113"/>
      <c r="D89" s="113"/>
      <c r="E89" s="155"/>
      <c r="F89" s="155"/>
    </row>
    <row r="90" spans="1:6" ht="15" x14ac:dyDescent="0.25">
      <c r="A90" s="142"/>
      <c r="B90" s="142" t="s">
        <v>207</v>
      </c>
      <c r="C90" s="113">
        <v>15952765</v>
      </c>
      <c r="D90" s="113">
        <v>31928887</v>
      </c>
      <c r="E90" s="155"/>
      <c r="F90" s="155"/>
    </row>
    <row r="91" spans="1:6" ht="14.25" x14ac:dyDescent="0.2">
      <c r="A91" s="143" t="s">
        <v>117</v>
      </c>
      <c r="B91" s="143" t="s">
        <v>233</v>
      </c>
      <c r="C91" s="113">
        <f>+C94</f>
        <v>0</v>
      </c>
      <c r="D91" s="113"/>
      <c r="E91" s="155"/>
      <c r="F91" s="155"/>
    </row>
    <row r="92" spans="1:6" ht="15" x14ac:dyDescent="0.25">
      <c r="A92" s="142"/>
      <c r="B92" s="142" t="s">
        <v>205</v>
      </c>
      <c r="C92" s="113"/>
      <c r="D92" s="113"/>
      <c r="E92" s="155"/>
      <c r="F92" s="155"/>
    </row>
    <row r="93" spans="1:6" ht="15" x14ac:dyDescent="0.25">
      <c r="A93" s="142"/>
      <c r="B93" s="142" t="s">
        <v>206</v>
      </c>
      <c r="C93" s="113"/>
      <c r="D93" s="113"/>
      <c r="E93" s="155"/>
      <c r="F93" s="155"/>
    </row>
    <row r="94" spans="1:6" ht="15" x14ac:dyDescent="0.25">
      <c r="A94" s="142"/>
      <c r="B94" s="142" t="s">
        <v>207</v>
      </c>
      <c r="C94" s="113"/>
      <c r="D94" s="113"/>
      <c r="E94" s="155"/>
      <c r="F94" s="155"/>
    </row>
    <row r="95" spans="1:6" ht="15" x14ac:dyDescent="0.25">
      <c r="A95" s="142"/>
      <c r="B95" s="142" t="s">
        <v>250</v>
      </c>
      <c r="C95" s="113">
        <v>281945</v>
      </c>
      <c r="D95" s="113"/>
      <c r="E95" s="155"/>
      <c r="F95" s="155"/>
    </row>
    <row r="96" spans="1:6" ht="15" x14ac:dyDescent="0.25">
      <c r="A96" s="142"/>
      <c r="B96" s="143" t="s">
        <v>234</v>
      </c>
      <c r="C96" s="144">
        <v>337225290</v>
      </c>
      <c r="D96" s="144">
        <f>D87+D79+D44+D11+D7</f>
        <v>210744979</v>
      </c>
      <c r="E96" s="158"/>
      <c r="F96" s="158"/>
    </row>
    <row r="97" spans="1:6" ht="15" x14ac:dyDescent="0.25">
      <c r="A97" s="142"/>
      <c r="B97" s="143" t="s">
        <v>235</v>
      </c>
      <c r="C97" s="113"/>
      <c r="D97" s="113"/>
      <c r="E97" s="155"/>
      <c r="F97" s="155"/>
    </row>
    <row r="98" spans="1:6" ht="14.25" x14ac:dyDescent="0.2">
      <c r="A98" s="143" t="s">
        <v>128</v>
      </c>
      <c r="B98" s="143" t="s">
        <v>236</v>
      </c>
      <c r="C98" s="144">
        <f>SUM(C101:C106)</f>
        <v>330114475</v>
      </c>
      <c r="D98" s="144">
        <v>204615173</v>
      </c>
      <c r="E98" s="158"/>
      <c r="F98" s="158"/>
    </row>
    <row r="99" spans="1:6" ht="14.25" x14ac:dyDescent="0.2">
      <c r="A99" s="143"/>
      <c r="B99" s="143" t="s">
        <v>246</v>
      </c>
      <c r="C99" s="144"/>
      <c r="D99" s="144"/>
      <c r="E99" s="158"/>
      <c r="F99" s="158"/>
    </row>
    <row r="100" spans="1:6" ht="14.25" x14ac:dyDescent="0.2">
      <c r="A100" s="143"/>
      <c r="B100" s="143" t="s">
        <v>247</v>
      </c>
      <c r="C100" s="144"/>
      <c r="D100" s="144"/>
      <c r="E100" s="158"/>
      <c r="F100" s="158"/>
    </row>
    <row r="101" spans="1:6" ht="15" x14ac:dyDescent="0.25">
      <c r="A101" s="143"/>
      <c r="B101" s="142" t="s">
        <v>237</v>
      </c>
      <c r="C101" s="150">
        <v>554818455</v>
      </c>
      <c r="D101" s="150">
        <v>554818455</v>
      </c>
      <c r="E101" s="158"/>
      <c r="F101" s="158"/>
    </row>
    <row r="102" spans="1:6" ht="14.25" x14ac:dyDescent="0.2">
      <c r="A102" s="143"/>
      <c r="B102" s="67" t="s">
        <v>251</v>
      </c>
      <c r="C102" s="150">
        <v>7857166</v>
      </c>
      <c r="D102" s="150">
        <v>7857166</v>
      </c>
      <c r="E102" s="158"/>
      <c r="F102" s="158"/>
    </row>
    <row r="103" spans="1:6" ht="14.25" x14ac:dyDescent="0.2">
      <c r="A103" s="143"/>
      <c r="B103" s="67" t="s">
        <v>272</v>
      </c>
      <c r="C103" s="150">
        <v>-74638493</v>
      </c>
      <c r="D103" s="150">
        <v>-74638493</v>
      </c>
      <c r="E103" s="158"/>
      <c r="F103" s="158"/>
    </row>
    <row r="104" spans="1:6" ht="15" x14ac:dyDescent="0.25">
      <c r="A104" s="142"/>
      <c r="B104" s="67" t="s">
        <v>252</v>
      </c>
      <c r="C104" s="150">
        <v>-154241369</v>
      </c>
      <c r="D104" s="150">
        <v>-157922653</v>
      </c>
      <c r="E104" s="155"/>
      <c r="F104" s="155"/>
    </row>
    <row r="105" spans="1:6" ht="15" x14ac:dyDescent="0.25">
      <c r="A105" s="142"/>
      <c r="B105" s="67" t="s">
        <v>253</v>
      </c>
      <c r="C105" s="150"/>
      <c r="D105" s="150"/>
      <c r="E105" s="155"/>
      <c r="F105" s="155"/>
    </row>
    <row r="106" spans="1:6" ht="15" x14ac:dyDescent="0.25">
      <c r="A106" s="142"/>
      <c r="B106" s="67" t="s">
        <v>238</v>
      </c>
      <c r="C106" s="150">
        <v>-3681284</v>
      </c>
      <c r="D106" s="150">
        <v>-125499302</v>
      </c>
      <c r="E106" s="155"/>
      <c r="F106" s="155"/>
    </row>
    <row r="107" spans="1:6" ht="15" x14ac:dyDescent="0.25">
      <c r="A107" s="142"/>
      <c r="B107" s="143" t="s">
        <v>239</v>
      </c>
      <c r="C107" s="113"/>
      <c r="D107" s="113"/>
      <c r="E107" s="155"/>
      <c r="F107" s="155"/>
    </row>
    <row r="108" spans="1:6" ht="14.25" x14ac:dyDescent="0.2">
      <c r="A108" s="143" t="s">
        <v>128</v>
      </c>
      <c r="B108" s="143" t="s">
        <v>248</v>
      </c>
      <c r="C108" s="113">
        <f>SUM(C109:C111)</f>
        <v>0</v>
      </c>
      <c r="D108" s="113">
        <f>SUM(D109:D111)</f>
        <v>0</v>
      </c>
      <c r="E108" s="155"/>
      <c r="F108" s="155"/>
    </row>
    <row r="109" spans="1:6" ht="15" x14ac:dyDescent="0.25">
      <c r="A109" s="142"/>
      <c r="B109" s="142" t="s">
        <v>205</v>
      </c>
      <c r="C109" s="113"/>
      <c r="D109" s="113"/>
      <c r="E109" s="155"/>
      <c r="F109" s="155"/>
    </row>
    <row r="110" spans="1:6" ht="15" x14ac:dyDescent="0.25">
      <c r="A110" s="142"/>
      <c r="B110" s="142" t="s">
        <v>206</v>
      </c>
      <c r="C110" s="113"/>
      <c r="D110" s="113"/>
      <c r="E110" s="155"/>
      <c r="F110" s="155"/>
    </row>
    <row r="111" spans="1:6" ht="15" x14ac:dyDescent="0.25">
      <c r="A111" s="142"/>
      <c r="B111" s="142" t="s">
        <v>207</v>
      </c>
      <c r="C111" s="113"/>
      <c r="D111" s="113"/>
      <c r="E111" s="155"/>
      <c r="F111" s="155"/>
    </row>
    <row r="112" spans="1:6" ht="14.25" x14ac:dyDescent="0.2">
      <c r="A112" s="143" t="s">
        <v>129</v>
      </c>
      <c r="B112" s="143" t="s">
        <v>249</v>
      </c>
      <c r="C112" s="113"/>
      <c r="D112" s="113"/>
      <c r="E112" s="155"/>
      <c r="F112" s="155"/>
    </row>
    <row r="113" spans="1:6" ht="15" x14ac:dyDescent="0.25">
      <c r="A113" s="142"/>
      <c r="B113" s="142" t="s">
        <v>205</v>
      </c>
      <c r="C113" s="113"/>
      <c r="D113" s="113"/>
      <c r="E113" s="155"/>
      <c r="F113" s="155"/>
    </row>
    <row r="114" spans="1:6" ht="15" x14ac:dyDescent="0.25">
      <c r="A114" s="142"/>
      <c r="B114" s="142" t="s">
        <v>206</v>
      </c>
      <c r="C114" s="113"/>
      <c r="D114" s="113"/>
      <c r="E114" s="155"/>
      <c r="F114" s="155"/>
    </row>
    <row r="115" spans="1:6" ht="15" x14ac:dyDescent="0.25">
      <c r="A115" s="142"/>
      <c r="B115" s="142" t="s">
        <v>207</v>
      </c>
      <c r="C115" s="113"/>
      <c r="D115" s="113"/>
      <c r="E115" s="155"/>
      <c r="F115" s="155"/>
    </row>
    <row r="116" spans="1:6" ht="15" x14ac:dyDescent="0.25">
      <c r="A116" s="142"/>
      <c r="B116" s="143" t="s">
        <v>240</v>
      </c>
      <c r="C116" s="113">
        <f>+C117+C121+C125</f>
        <v>7110815</v>
      </c>
      <c r="D116" s="113">
        <f>+D117+D121+D125</f>
        <v>6129806</v>
      </c>
      <c r="E116" s="155"/>
      <c r="F116" s="155"/>
    </row>
    <row r="117" spans="1:6" ht="14.25" x14ac:dyDescent="0.2">
      <c r="A117" s="143" t="s">
        <v>128</v>
      </c>
      <c r="B117" s="143" t="s">
        <v>241</v>
      </c>
      <c r="C117" s="113"/>
      <c r="D117" s="113"/>
      <c r="E117" s="155"/>
      <c r="F117" s="155"/>
    </row>
    <row r="118" spans="1:6" ht="15" x14ac:dyDescent="0.25">
      <c r="A118" s="142"/>
      <c r="B118" s="142" t="s">
        <v>205</v>
      </c>
      <c r="C118" s="113"/>
      <c r="D118" s="113"/>
      <c r="E118" s="155"/>
      <c r="F118" s="155"/>
    </row>
    <row r="119" spans="1:6" ht="15" x14ac:dyDescent="0.25">
      <c r="A119" s="142"/>
      <c r="B119" s="142" t="s">
        <v>206</v>
      </c>
      <c r="C119" s="113"/>
      <c r="D119" s="113"/>
      <c r="E119" s="155"/>
      <c r="F119" s="155"/>
    </row>
    <row r="120" spans="1:6" ht="15" x14ac:dyDescent="0.25">
      <c r="A120" s="142"/>
      <c r="B120" s="142" t="s">
        <v>207</v>
      </c>
      <c r="C120" s="113"/>
      <c r="D120" s="113"/>
      <c r="E120" s="155"/>
      <c r="F120" s="155"/>
    </row>
    <row r="121" spans="1:6" ht="14.25" x14ac:dyDescent="0.2">
      <c r="A121" s="143" t="s">
        <v>129</v>
      </c>
      <c r="B121" s="143" t="s">
        <v>242</v>
      </c>
      <c r="C121" s="113">
        <f>+C124</f>
        <v>5065959</v>
      </c>
      <c r="D121" s="113">
        <f>+D124</f>
        <v>4312795</v>
      </c>
      <c r="E121" s="155"/>
      <c r="F121" s="155"/>
    </row>
    <row r="122" spans="1:6" ht="15" x14ac:dyDescent="0.25">
      <c r="A122" s="142"/>
      <c r="B122" s="142" t="s">
        <v>205</v>
      </c>
      <c r="C122" s="113"/>
      <c r="D122" s="113"/>
      <c r="E122" s="155"/>
      <c r="F122" s="155"/>
    </row>
    <row r="123" spans="1:6" ht="15" x14ac:dyDescent="0.25">
      <c r="A123" s="142"/>
      <c r="B123" s="142" t="s">
        <v>206</v>
      </c>
      <c r="C123" s="113"/>
      <c r="D123" s="113"/>
      <c r="E123" s="155"/>
      <c r="F123" s="155"/>
    </row>
    <row r="124" spans="1:6" ht="15" x14ac:dyDescent="0.25">
      <c r="A124" s="142"/>
      <c r="B124" s="142" t="s">
        <v>207</v>
      </c>
      <c r="C124" s="113">
        <v>5065959</v>
      </c>
      <c r="D124" s="113">
        <v>4312795</v>
      </c>
      <c r="E124" s="155"/>
      <c r="F124" s="155"/>
    </row>
    <row r="125" spans="1:6" ht="14.25" x14ac:dyDescent="0.2">
      <c r="A125" s="143" t="s">
        <v>130</v>
      </c>
      <c r="B125" s="143" t="s">
        <v>243</v>
      </c>
      <c r="C125" s="113">
        <v>2044856</v>
      </c>
      <c r="D125" s="113">
        <v>1817011</v>
      </c>
      <c r="E125" s="155"/>
      <c r="F125" s="155"/>
    </row>
    <row r="126" spans="1:6" ht="14.25" x14ac:dyDescent="0.2">
      <c r="A126" s="143"/>
      <c r="B126" s="149" t="s">
        <v>244</v>
      </c>
      <c r="C126" s="144">
        <f>+C98+C108+C116</f>
        <v>337225290</v>
      </c>
      <c r="D126" s="144">
        <f>+D98+D108+D116</f>
        <v>210744979</v>
      </c>
      <c r="E126" s="158"/>
      <c r="F126" s="158"/>
    </row>
    <row r="127" spans="1:6" ht="14.25" x14ac:dyDescent="0.2">
      <c r="A127" s="151"/>
      <c r="B127" s="152"/>
      <c r="C127" s="147">
        <f>+C96-C126</f>
        <v>0</v>
      </c>
      <c r="D127" s="147"/>
      <c r="E127" s="155"/>
      <c r="F127" s="155"/>
    </row>
    <row r="128" spans="1:6" ht="15" x14ac:dyDescent="0.25">
      <c r="A128" s="153"/>
      <c r="B128" s="154"/>
      <c r="C128" s="155"/>
      <c r="D128" s="155"/>
      <c r="E128" s="155"/>
      <c r="F128" s="155"/>
    </row>
    <row r="129" spans="1:6" ht="15" x14ac:dyDescent="0.25">
      <c r="A129" s="153"/>
      <c r="B129" s="154"/>
      <c r="C129" s="155"/>
      <c r="D129" s="155"/>
      <c r="E129" s="155"/>
      <c r="F129" s="155"/>
    </row>
    <row r="130" spans="1:6" ht="15" x14ac:dyDescent="0.25">
      <c r="A130" s="153"/>
      <c r="B130" s="154"/>
      <c r="C130" s="155"/>
      <c r="D130" s="155"/>
      <c r="E130" s="155"/>
      <c r="F130" s="155"/>
    </row>
    <row r="131" spans="1:6" ht="15" x14ac:dyDescent="0.25">
      <c r="A131" s="153"/>
      <c r="B131" s="154"/>
      <c r="C131" s="155"/>
      <c r="D131" s="155"/>
      <c r="E131" s="155"/>
      <c r="F131" s="155"/>
    </row>
    <row r="132" spans="1:6" ht="15" x14ac:dyDescent="0.25">
      <c r="A132" s="153"/>
      <c r="B132" s="154"/>
      <c r="C132" s="155"/>
      <c r="D132" s="155"/>
      <c r="E132" s="155"/>
      <c r="F132" s="155"/>
    </row>
    <row r="133" spans="1:6" ht="15" x14ac:dyDescent="0.25">
      <c r="A133" s="153"/>
      <c r="B133" s="154"/>
      <c r="C133" s="155"/>
      <c r="D133" s="155"/>
      <c r="E133" s="155"/>
      <c r="F133" s="155"/>
    </row>
    <row r="134" spans="1:6" ht="15" x14ac:dyDescent="0.25">
      <c r="A134" s="153"/>
      <c r="B134" s="154"/>
      <c r="C134" s="155"/>
      <c r="D134" s="155"/>
      <c r="E134" s="155"/>
      <c r="F134" s="155"/>
    </row>
    <row r="135" spans="1:6" ht="15" x14ac:dyDescent="0.25">
      <c r="A135" s="153"/>
      <c r="B135" s="154"/>
      <c r="C135" s="155"/>
      <c r="D135" s="155"/>
      <c r="E135" s="155"/>
      <c r="F135" s="155"/>
    </row>
    <row r="136" spans="1:6" ht="14.25" x14ac:dyDescent="0.2">
      <c r="A136" s="153"/>
      <c r="B136" s="156"/>
      <c r="C136" s="155"/>
      <c r="D136" s="155"/>
      <c r="E136" s="155"/>
      <c r="F136" s="155"/>
    </row>
    <row r="137" spans="1:6" ht="15" x14ac:dyDescent="0.25">
      <c r="A137" s="153"/>
      <c r="B137" s="154"/>
      <c r="C137" s="155"/>
      <c r="D137" s="155"/>
      <c r="E137" s="155"/>
      <c r="F137" s="155"/>
    </row>
  </sheetData>
  <mergeCells count="3">
    <mergeCell ref="B3:D3"/>
    <mergeCell ref="B2:D2"/>
    <mergeCell ref="B4:D4"/>
  </mergeCells>
  <phoneticPr fontId="18" type="noConversion"/>
  <pageMargins left="0.74803149606299213" right="0.74803149606299213" top="0.98425196850393704" bottom="0.98425196850393704" header="0.51181102362204722" footer="0.51181102362204722"/>
  <pageSetup paperSize="9" orientation="portrait" errors="blank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J45"/>
  <sheetViews>
    <sheetView view="pageBreakPreview" zoomScaleNormal="100" zoomScaleSheetLayoutView="100" workbookViewId="0">
      <selection activeCell="T24" sqref="T24"/>
    </sheetView>
  </sheetViews>
  <sheetFormatPr defaultRowHeight="12.75" x14ac:dyDescent="0.2"/>
  <cols>
    <col min="1" max="18" width="2.85546875" customWidth="1"/>
    <col min="19" max="19" width="13.140625" customWidth="1"/>
    <col min="20" max="20" width="5" customWidth="1"/>
    <col min="21" max="36" width="2.85546875" customWidth="1"/>
  </cols>
  <sheetData>
    <row r="1" spans="1:36" ht="15.75" x14ac:dyDescent="0.25">
      <c r="A1" s="348" t="s">
        <v>291</v>
      </c>
      <c r="B1" s="348"/>
      <c r="C1" s="348"/>
      <c r="D1" s="348"/>
      <c r="E1" s="348"/>
      <c r="F1" s="348"/>
      <c r="G1" s="348"/>
      <c r="H1" s="348"/>
      <c r="I1" s="348"/>
      <c r="J1" s="348"/>
      <c r="K1" s="348"/>
      <c r="L1" s="348"/>
      <c r="M1" s="348"/>
      <c r="N1" s="348"/>
      <c r="O1" s="348"/>
      <c r="P1" s="348"/>
      <c r="Q1" s="348"/>
      <c r="R1" s="348"/>
      <c r="S1" s="348"/>
      <c r="T1" s="348"/>
      <c r="U1" s="348"/>
      <c r="V1" s="348"/>
      <c r="W1" s="348"/>
      <c r="X1" s="348"/>
      <c r="Y1" s="348"/>
      <c r="Z1" s="348"/>
      <c r="AA1" s="348"/>
      <c r="AB1" s="348"/>
      <c r="AC1" s="348"/>
      <c r="AD1" s="348"/>
      <c r="AE1" s="348"/>
    </row>
    <row r="2" spans="1:36" ht="15.75" x14ac:dyDescent="0.25">
      <c r="A2" s="348" t="s">
        <v>159</v>
      </c>
      <c r="B2" s="348"/>
      <c r="C2" s="348"/>
      <c r="D2" s="348"/>
      <c r="E2" s="348"/>
      <c r="F2" s="348"/>
      <c r="G2" s="348"/>
      <c r="H2" s="348"/>
      <c r="I2" s="348"/>
      <c r="J2" s="348"/>
      <c r="K2" s="348"/>
      <c r="L2" s="348"/>
      <c r="M2" s="348"/>
      <c r="N2" s="348"/>
      <c r="O2" s="348"/>
      <c r="P2" s="348"/>
      <c r="Q2" s="348"/>
      <c r="R2" s="348"/>
      <c r="S2" s="348"/>
      <c r="T2" s="348"/>
      <c r="U2" s="348"/>
      <c r="V2" s="348"/>
      <c r="W2" s="348"/>
      <c r="X2" s="348"/>
      <c r="Y2" s="348"/>
      <c r="Z2" s="348"/>
      <c r="AA2" s="348"/>
      <c r="AB2" s="348"/>
      <c r="AC2" s="348"/>
      <c r="AD2" s="348"/>
      <c r="AE2" s="348"/>
    </row>
    <row r="3" spans="1:36" ht="15.75" x14ac:dyDescent="0.25">
      <c r="A3" s="207"/>
      <c r="B3" s="207"/>
      <c r="C3" s="207"/>
      <c r="D3" s="207"/>
      <c r="E3" s="207"/>
      <c r="F3" s="207"/>
      <c r="G3" s="207"/>
      <c r="H3" s="207"/>
      <c r="I3" s="207"/>
      <c r="J3" s="207"/>
      <c r="K3" s="207"/>
      <c r="L3" s="207"/>
      <c r="M3" s="207"/>
      <c r="N3" s="207"/>
      <c r="O3" s="207"/>
      <c r="P3" s="207"/>
      <c r="Q3" s="207"/>
      <c r="R3" s="207"/>
      <c r="S3" s="207"/>
      <c r="T3" s="207"/>
      <c r="U3" s="207"/>
      <c r="V3" s="207"/>
      <c r="W3" s="207"/>
      <c r="X3" s="207"/>
      <c r="Y3" s="207"/>
      <c r="Z3" s="207"/>
      <c r="AA3" s="207"/>
      <c r="AB3" s="207"/>
      <c r="AC3" s="207"/>
      <c r="AD3" s="207"/>
      <c r="AE3" s="207"/>
    </row>
    <row r="4" spans="1:36" ht="15.75" x14ac:dyDescent="0.2">
      <c r="A4" s="349" t="s">
        <v>274</v>
      </c>
      <c r="B4" s="349"/>
      <c r="C4" s="349"/>
      <c r="D4" s="349"/>
      <c r="E4" s="349"/>
      <c r="F4" s="349"/>
      <c r="G4" s="349"/>
      <c r="H4" s="349"/>
      <c r="I4" s="349"/>
      <c r="J4" s="349"/>
      <c r="K4" s="349"/>
      <c r="L4" s="349"/>
      <c r="M4" s="349"/>
      <c r="N4" s="349"/>
      <c r="O4" s="349"/>
      <c r="P4" s="349"/>
      <c r="Q4" s="349"/>
      <c r="R4" s="349"/>
      <c r="S4" s="349"/>
      <c r="T4" s="349"/>
      <c r="U4" s="349"/>
      <c r="V4" s="349"/>
      <c r="W4" s="349"/>
      <c r="X4" s="349"/>
      <c r="Y4" s="349"/>
      <c r="Z4" s="349"/>
      <c r="AA4" s="349"/>
      <c r="AB4" s="349"/>
      <c r="AC4" s="349"/>
      <c r="AD4" s="349"/>
      <c r="AE4" s="349"/>
    </row>
    <row r="5" spans="1:36" ht="15.75" x14ac:dyDescent="0.2">
      <c r="A5" s="208"/>
      <c r="B5" s="208"/>
      <c r="C5" s="208"/>
      <c r="D5" s="208"/>
      <c r="E5" s="208"/>
      <c r="F5" s="208"/>
      <c r="G5" s="208"/>
      <c r="H5" s="208"/>
      <c r="I5" s="208"/>
      <c r="J5" s="208"/>
      <c r="K5" s="208"/>
      <c r="L5" s="208"/>
      <c r="M5" s="208"/>
      <c r="N5" s="208"/>
      <c r="O5" s="208"/>
      <c r="P5" s="208"/>
      <c r="Q5" s="208"/>
      <c r="R5" s="208"/>
      <c r="S5" s="208"/>
      <c r="T5" s="208"/>
      <c r="U5" s="208"/>
      <c r="V5" s="208"/>
      <c r="W5" s="208"/>
      <c r="X5" s="208"/>
      <c r="Y5" s="208"/>
      <c r="Z5" s="208"/>
      <c r="AA5" s="208"/>
      <c r="AB5" s="208"/>
      <c r="AC5" s="208"/>
      <c r="AD5" s="208"/>
      <c r="AE5" s="208"/>
      <c r="AH5" t="s">
        <v>279</v>
      </c>
    </row>
    <row r="6" spans="1:36" x14ac:dyDescent="0.2">
      <c r="A6" s="18"/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 t="s">
        <v>275</v>
      </c>
      <c r="X6" s="18"/>
      <c r="Y6" s="18"/>
      <c r="Z6" s="18"/>
      <c r="AA6" s="18"/>
      <c r="AB6" s="18"/>
      <c r="AC6" s="18"/>
      <c r="AD6" s="18"/>
      <c r="AE6" s="18"/>
    </row>
    <row r="7" spans="1:36" x14ac:dyDescent="0.2">
      <c r="A7" s="350" t="s">
        <v>122</v>
      </c>
      <c r="B7" s="351"/>
      <c r="C7" s="351"/>
      <c r="D7" s="351"/>
      <c r="E7" s="351"/>
      <c r="F7" s="351"/>
      <c r="G7" s="351"/>
      <c r="H7" s="351"/>
      <c r="I7" s="351"/>
      <c r="J7" s="351"/>
      <c r="K7" s="351"/>
      <c r="L7" s="351"/>
      <c r="M7" s="351"/>
      <c r="N7" s="351"/>
      <c r="O7" s="351"/>
      <c r="P7" s="351"/>
      <c r="Q7" s="351"/>
      <c r="R7" s="351"/>
      <c r="S7" s="352"/>
      <c r="T7" s="317" t="s">
        <v>135</v>
      </c>
      <c r="U7" s="286"/>
      <c r="V7" s="317" t="s">
        <v>276</v>
      </c>
      <c r="W7" s="318"/>
      <c r="X7" s="318"/>
      <c r="Y7" s="318"/>
      <c r="Z7" s="319"/>
      <c r="AA7" s="317" t="s">
        <v>277</v>
      </c>
      <c r="AB7" s="318"/>
      <c r="AC7" s="318"/>
      <c r="AD7" s="318"/>
      <c r="AE7" s="319"/>
      <c r="AF7" s="317" t="s">
        <v>292</v>
      </c>
      <c r="AG7" s="318"/>
      <c r="AH7" s="318"/>
      <c r="AI7" s="318"/>
      <c r="AJ7" s="319"/>
    </row>
    <row r="8" spans="1:36" ht="12.75" customHeight="1" x14ac:dyDescent="0.2">
      <c r="A8" s="21"/>
      <c r="B8" s="20"/>
      <c r="C8" s="20"/>
      <c r="D8" s="20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20"/>
      <c r="S8" s="209"/>
      <c r="T8" s="353"/>
      <c r="U8" s="354"/>
      <c r="V8" s="320"/>
      <c r="W8" s="321"/>
      <c r="X8" s="321"/>
      <c r="Y8" s="321"/>
      <c r="Z8" s="322"/>
      <c r="AA8" s="320"/>
      <c r="AB8" s="321"/>
      <c r="AC8" s="321"/>
      <c r="AD8" s="321"/>
      <c r="AE8" s="322"/>
      <c r="AF8" s="320"/>
      <c r="AG8" s="321"/>
      <c r="AH8" s="321"/>
      <c r="AI8" s="321"/>
      <c r="AJ8" s="322"/>
    </row>
    <row r="9" spans="1:36" x14ac:dyDescent="0.2">
      <c r="A9" s="340" t="s">
        <v>282</v>
      </c>
      <c r="B9" s="341"/>
      <c r="C9" s="341"/>
      <c r="D9" s="341"/>
      <c r="E9" s="341"/>
      <c r="F9" s="341"/>
      <c r="G9" s="341"/>
      <c r="H9" s="341"/>
      <c r="I9" s="341"/>
      <c r="J9" s="341"/>
      <c r="K9" s="341"/>
      <c r="L9" s="341"/>
      <c r="M9" s="341"/>
      <c r="N9" s="341"/>
      <c r="O9" s="341"/>
      <c r="P9" s="341"/>
      <c r="Q9" s="341"/>
      <c r="R9" s="341"/>
      <c r="S9" s="342"/>
      <c r="T9" s="332">
        <v>1</v>
      </c>
      <c r="U9" s="333"/>
      <c r="V9" s="323">
        <v>185600</v>
      </c>
      <c r="W9" s="324"/>
      <c r="X9" s="324"/>
      <c r="Y9" s="324"/>
      <c r="Z9" s="325"/>
      <c r="AA9" s="323">
        <v>70000</v>
      </c>
      <c r="AB9" s="324"/>
      <c r="AC9" s="324"/>
      <c r="AD9" s="324"/>
      <c r="AE9" s="325"/>
      <c r="AF9" s="323">
        <v>70000</v>
      </c>
      <c r="AG9" s="324"/>
      <c r="AH9" s="324"/>
      <c r="AI9" s="324"/>
      <c r="AJ9" s="325"/>
    </row>
    <row r="10" spans="1:36" ht="12.75" customHeight="1" x14ac:dyDescent="0.2">
      <c r="A10" s="334" t="s">
        <v>283</v>
      </c>
      <c r="B10" s="335"/>
      <c r="C10" s="335"/>
      <c r="D10" s="335"/>
      <c r="E10" s="335"/>
      <c r="F10" s="335"/>
      <c r="G10" s="335"/>
      <c r="H10" s="335"/>
      <c r="I10" s="335"/>
      <c r="J10" s="335"/>
      <c r="K10" s="335"/>
      <c r="L10" s="335"/>
      <c r="M10" s="335"/>
      <c r="N10" s="335"/>
      <c r="O10" s="335"/>
      <c r="P10" s="335"/>
      <c r="Q10" s="335"/>
      <c r="R10" s="335"/>
      <c r="S10" s="336"/>
      <c r="T10" s="346">
        <v>2</v>
      </c>
      <c r="U10" s="347"/>
      <c r="V10" s="323">
        <v>1056000</v>
      </c>
      <c r="W10" s="324"/>
      <c r="X10" s="324"/>
      <c r="Y10" s="324"/>
      <c r="Z10" s="325"/>
      <c r="AA10" s="323">
        <v>612000</v>
      </c>
      <c r="AB10" s="324"/>
      <c r="AC10" s="324"/>
      <c r="AD10" s="324"/>
      <c r="AE10" s="325"/>
      <c r="AF10" s="323">
        <v>608000</v>
      </c>
      <c r="AG10" s="324"/>
      <c r="AH10" s="324"/>
      <c r="AI10" s="324"/>
      <c r="AJ10" s="325"/>
    </row>
    <row r="11" spans="1:36" ht="12.75" customHeight="1" x14ac:dyDescent="0.2">
      <c r="A11" s="334" t="s">
        <v>284</v>
      </c>
      <c r="B11" s="335"/>
      <c r="C11" s="335"/>
      <c r="D11" s="335"/>
      <c r="E11" s="335"/>
      <c r="F11" s="335"/>
      <c r="G11" s="335"/>
      <c r="H11" s="335"/>
      <c r="I11" s="335"/>
      <c r="J11" s="335"/>
      <c r="K11" s="335"/>
      <c r="L11" s="335"/>
      <c r="M11" s="335"/>
      <c r="N11" s="335"/>
      <c r="O11" s="335"/>
      <c r="P11" s="335"/>
      <c r="Q11" s="335"/>
      <c r="R11" s="335"/>
      <c r="S11" s="336"/>
      <c r="T11" s="332">
        <v>3</v>
      </c>
      <c r="U11" s="333"/>
      <c r="V11" s="326">
        <v>2091700</v>
      </c>
      <c r="W11" s="327"/>
      <c r="X11" s="327"/>
      <c r="Y11" s="327"/>
      <c r="Z11" s="328"/>
      <c r="AA11" s="326">
        <v>3282300</v>
      </c>
      <c r="AB11" s="327"/>
      <c r="AC11" s="327"/>
      <c r="AD11" s="327"/>
      <c r="AE11" s="328"/>
      <c r="AF11" s="326">
        <v>1596500</v>
      </c>
      <c r="AG11" s="327"/>
      <c r="AH11" s="327"/>
      <c r="AI11" s="327"/>
      <c r="AJ11" s="328"/>
    </row>
    <row r="12" spans="1:36" ht="12.75" customHeight="1" x14ac:dyDescent="0.2">
      <c r="A12" s="343"/>
      <c r="B12" s="344"/>
      <c r="C12" s="344"/>
      <c r="D12" s="344"/>
      <c r="E12" s="344"/>
      <c r="F12" s="344"/>
      <c r="G12" s="344"/>
      <c r="H12" s="344"/>
      <c r="I12" s="344"/>
      <c r="J12" s="344"/>
      <c r="K12" s="344"/>
      <c r="L12" s="344"/>
      <c r="M12" s="344"/>
      <c r="N12" s="344"/>
      <c r="O12" s="344"/>
      <c r="P12" s="344"/>
      <c r="Q12" s="344"/>
      <c r="R12" s="344"/>
      <c r="S12" s="345"/>
      <c r="T12" s="332">
        <v>4</v>
      </c>
      <c r="U12" s="333"/>
      <c r="V12" s="323"/>
      <c r="W12" s="324"/>
      <c r="X12" s="324"/>
      <c r="Y12" s="324"/>
      <c r="Z12" s="325"/>
      <c r="AA12" s="323"/>
      <c r="AB12" s="324"/>
      <c r="AC12" s="324"/>
      <c r="AD12" s="324"/>
      <c r="AE12" s="325"/>
      <c r="AF12" s="323"/>
      <c r="AG12" s="324"/>
      <c r="AH12" s="324"/>
      <c r="AI12" s="324"/>
      <c r="AJ12" s="325"/>
    </row>
    <row r="13" spans="1:36" ht="12.75" customHeight="1" x14ac:dyDescent="0.2">
      <c r="A13" s="329"/>
      <c r="B13" s="330"/>
      <c r="C13" s="330"/>
      <c r="D13" s="330"/>
      <c r="E13" s="330"/>
      <c r="F13" s="330"/>
      <c r="G13" s="330"/>
      <c r="H13" s="330"/>
      <c r="I13" s="330"/>
      <c r="J13" s="330"/>
      <c r="K13" s="330"/>
      <c r="L13" s="330"/>
      <c r="M13" s="330"/>
      <c r="N13" s="330"/>
      <c r="O13" s="330"/>
      <c r="P13" s="330"/>
      <c r="Q13" s="330"/>
      <c r="R13" s="330"/>
      <c r="S13" s="331"/>
      <c r="T13" s="332">
        <v>5</v>
      </c>
      <c r="U13" s="333"/>
      <c r="V13" s="314"/>
      <c r="W13" s="315"/>
      <c r="X13" s="315"/>
      <c r="Y13" s="315"/>
      <c r="Z13" s="316"/>
      <c r="AA13" s="311"/>
      <c r="AB13" s="312"/>
      <c r="AC13" s="312"/>
      <c r="AD13" s="312"/>
      <c r="AE13" s="313"/>
      <c r="AF13" s="311"/>
      <c r="AG13" s="312"/>
      <c r="AH13" s="312"/>
      <c r="AI13" s="312"/>
      <c r="AJ13" s="313"/>
    </row>
    <row r="14" spans="1:36" ht="12.75" customHeight="1" x14ac:dyDescent="0.2">
      <c r="A14" s="334"/>
      <c r="B14" s="335"/>
      <c r="C14" s="335"/>
      <c r="D14" s="335"/>
      <c r="E14" s="335"/>
      <c r="F14" s="335"/>
      <c r="G14" s="335"/>
      <c r="H14" s="335"/>
      <c r="I14" s="335"/>
      <c r="J14" s="335"/>
      <c r="K14" s="335"/>
      <c r="L14" s="335"/>
      <c r="M14" s="335"/>
      <c r="N14" s="335"/>
      <c r="O14" s="335"/>
      <c r="P14" s="335"/>
      <c r="Q14" s="335"/>
      <c r="R14" s="335"/>
      <c r="S14" s="336"/>
      <c r="T14" s="332">
        <v>6</v>
      </c>
      <c r="U14" s="333"/>
      <c r="V14" s="323"/>
      <c r="W14" s="324"/>
      <c r="X14" s="324"/>
      <c r="Y14" s="324"/>
      <c r="Z14" s="325"/>
      <c r="AA14" s="323"/>
      <c r="AB14" s="324"/>
      <c r="AC14" s="324"/>
      <c r="AD14" s="324"/>
      <c r="AE14" s="325"/>
      <c r="AF14" s="323"/>
      <c r="AG14" s="324"/>
      <c r="AH14" s="324"/>
      <c r="AI14" s="324"/>
      <c r="AJ14" s="325"/>
    </row>
    <row r="15" spans="1:36" ht="12.75" customHeight="1" x14ac:dyDescent="0.2">
      <c r="A15" s="337"/>
      <c r="B15" s="338"/>
      <c r="C15" s="338"/>
      <c r="D15" s="338"/>
      <c r="E15" s="338"/>
      <c r="F15" s="338"/>
      <c r="G15" s="338"/>
      <c r="H15" s="338"/>
      <c r="I15" s="338"/>
      <c r="J15" s="338"/>
      <c r="K15" s="338"/>
      <c r="L15" s="338"/>
      <c r="M15" s="338"/>
      <c r="N15" s="338"/>
      <c r="O15" s="338"/>
      <c r="P15" s="338"/>
      <c r="Q15" s="338"/>
      <c r="R15" s="338"/>
      <c r="S15" s="339"/>
      <c r="T15" s="332"/>
      <c r="U15" s="333"/>
      <c r="V15" s="314"/>
      <c r="W15" s="315"/>
      <c r="X15" s="315"/>
      <c r="Y15" s="315"/>
      <c r="Z15" s="316"/>
      <c r="AA15" s="314"/>
      <c r="AB15" s="315"/>
      <c r="AC15" s="315"/>
      <c r="AD15" s="315"/>
      <c r="AE15" s="316"/>
      <c r="AF15" s="314"/>
      <c r="AG15" s="315"/>
      <c r="AH15" s="315"/>
      <c r="AI15" s="315"/>
      <c r="AJ15" s="316"/>
    </row>
    <row r="16" spans="1:36" x14ac:dyDescent="0.2">
      <c r="A16" s="337"/>
      <c r="B16" s="338"/>
      <c r="C16" s="338"/>
      <c r="D16" s="338"/>
      <c r="E16" s="338"/>
      <c r="F16" s="338"/>
      <c r="G16" s="338"/>
      <c r="H16" s="338"/>
      <c r="I16" s="338"/>
      <c r="J16" s="338"/>
      <c r="K16" s="338"/>
      <c r="L16" s="338"/>
      <c r="M16" s="338"/>
      <c r="N16" s="338"/>
      <c r="O16" s="338"/>
      <c r="P16" s="338"/>
      <c r="Q16" s="338"/>
      <c r="R16" s="338"/>
      <c r="S16" s="339"/>
      <c r="T16" s="332"/>
      <c r="U16" s="333"/>
      <c r="V16" s="314"/>
      <c r="W16" s="315"/>
      <c r="X16" s="315"/>
      <c r="Y16" s="315"/>
      <c r="Z16" s="316"/>
      <c r="AA16" s="314"/>
      <c r="AB16" s="315"/>
      <c r="AC16" s="315"/>
      <c r="AD16" s="315"/>
      <c r="AE16" s="316"/>
      <c r="AF16" s="314"/>
      <c r="AG16" s="315"/>
      <c r="AH16" s="315"/>
      <c r="AI16" s="315"/>
      <c r="AJ16" s="316"/>
    </row>
    <row r="17" spans="1:36" ht="12.75" customHeight="1" x14ac:dyDescent="0.2">
      <c r="A17" s="340"/>
      <c r="B17" s="341"/>
      <c r="C17" s="341"/>
      <c r="D17" s="341"/>
      <c r="E17" s="341"/>
      <c r="F17" s="341"/>
      <c r="G17" s="341"/>
      <c r="H17" s="341"/>
      <c r="I17" s="341"/>
      <c r="J17" s="341"/>
      <c r="K17" s="341"/>
      <c r="L17" s="341"/>
      <c r="M17" s="341"/>
      <c r="N17" s="341"/>
      <c r="O17" s="341"/>
      <c r="P17" s="341"/>
      <c r="Q17" s="341"/>
      <c r="R17" s="341"/>
      <c r="S17" s="342"/>
      <c r="T17" s="332"/>
      <c r="U17" s="333"/>
      <c r="V17" s="311"/>
      <c r="W17" s="312"/>
      <c r="X17" s="312"/>
      <c r="Y17" s="312"/>
      <c r="Z17" s="313"/>
      <c r="AA17" s="311"/>
      <c r="AB17" s="312"/>
      <c r="AC17" s="312"/>
      <c r="AD17" s="312"/>
      <c r="AE17" s="313"/>
      <c r="AF17" s="311"/>
      <c r="AG17" s="312"/>
      <c r="AH17" s="312"/>
      <c r="AI17" s="312"/>
      <c r="AJ17" s="313"/>
    </row>
    <row r="18" spans="1:36" ht="12.75" customHeight="1" x14ac:dyDescent="0.2">
      <c r="A18" s="337" t="s">
        <v>278</v>
      </c>
      <c r="B18" s="338"/>
      <c r="C18" s="338"/>
      <c r="D18" s="338"/>
      <c r="E18" s="338"/>
      <c r="F18" s="338"/>
      <c r="G18" s="338"/>
      <c r="H18" s="338"/>
      <c r="I18" s="338"/>
      <c r="J18" s="338"/>
      <c r="K18" s="338"/>
      <c r="L18" s="338"/>
      <c r="M18" s="338"/>
      <c r="N18" s="338"/>
      <c r="O18" s="338"/>
      <c r="P18" s="338"/>
      <c r="Q18" s="338"/>
      <c r="R18" s="338"/>
      <c r="S18" s="339"/>
      <c r="T18" s="332">
        <v>7</v>
      </c>
      <c r="U18" s="333"/>
      <c r="V18" s="314">
        <f>SUM(V9:Z17)</f>
        <v>3333300</v>
      </c>
      <c r="W18" s="315"/>
      <c r="X18" s="315"/>
      <c r="Y18" s="315"/>
      <c r="Z18" s="316"/>
      <c r="AA18" s="314">
        <f>SUM(AA9:AE17)</f>
        <v>3964300</v>
      </c>
      <c r="AB18" s="315"/>
      <c r="AC18" s="315"/>
      <c r="AD18" s="315"/>
      <c r="AE18" s="316"/>
      <c r="AF18" s="314">
        <f>SUM(AF9:AJ17)</f>
        <v>2274500</v>
      </c>
      <c r="AG18" s="315"/>
      <c r="AH18" s="315"/>
      <c r="AI18" s="315"/>
      <c r="AJ18" s="316"/>
    </row>
    <row r="19" spans="1:36" ht="12.75" customHeight="1" x14ac:dyDescent="0.2"/>
    <row r="20" spans="1:36" ht="12.75" customHeight="1" x14ac:dyDescent="0.2"/>
    <row r="21" spans="1:36" ht="12.75" customHeight="1" x14ac:dyDescent="0.2"/>
    <row r="22" spans="1:36" ht="12.75" customHeight="1" x14ac:dyDescent="0.2"/>
    <row r="23" spans="1:36" ht="12.75" customHeight="1" x14ac:dyDescent="0.2"/>
    <row r="24" spans="1:36" ht="12.75" customHeight="1" x14ac:dyDescent="0.2"/>
    <row r="25" spans="1:36" ht="12.75" customHeight="1" x14ac:dyDescent="0.2"/>
    <row r="26" spans="1:36" ht="12.75" customHeight="1" x14ac:dyDescent="0.2"/>
    <row r="27" spans="1:36" ht="12.75" customHeight="1" x14ac:dyDescent="0.2"/>
    <row r="29" spans="1:36" ht="12.75" customHeight="1" x14ac:dyDescent="0.2"/>
    <row r="30" spans="1:36" ht="12.75" customHeight="1" x14ac:dyDescent="0.2"/>
    <row r="31" spans="1:36" ht="12.75" customHeight="1" x14ac:dyDescent="0.2"/>
    <row r="32" spans="1:36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</sheetData>
  <mergeCells count="58">
    <mergeCell ref="A1:AE1"/>
    <mergeCell ref="A2:AE2"/>
    <mergeCell ref="A4:AE4"/>
    <mergeCell ref="A7:S7"/>
    <mergeCell ref="T7:U8"/>
    <mergeCell ref="V7:Z8"/>
    <mergeCell ref="AA7:AE8"/>
    <mergeCell ref="A9:S9"/>
    <mergeCell ref="T9:U9"/>
    <mergeCell ref="V9:Z9"/>
    <mergeCell ref="AA9:AE9"/>
    <mergeCell ref="A10:S10"/>
    <mergeCell ref="T10:U10"/>
    <mergeCell ref="V10:Z10"/>
    <mergeCell ref="AA10:AE10"/>
    <mergeCell ref="A11:S11"/>
    <mergeCell ref="T11:U11"/>
    <mergeCell ref="V11:Z11"/>
    <mergeCell ref="AA11:AE11"/>
    <mergeCell ref="A12:S12"/>
    <mergeCell ref="T12:U12"/>
    <mergeCell ref="V12:Z12"/>
    <mergeCell ref="AA12:AE12"/>
    <mergeCell ref="A18:S18"/>
    <mergeCell ref="T18:U18"/>
    <mergeCell ref="V18:Z18"/>
    <mergeCell ref="AA18:AE18"/>
    <mergeCell ref="A15:S15"/>
    <mergeCell ref="T15:U15"/>
    <mergeCell ref="V15:Z15"/>
    <mergeCell ref="AA15:AE15"/>
    <mergeCell ref="A16:S16"/>
    <mergeCell ref="T16:U16"/>
    <mergeCell ref="V16:Z16"/>
    <mergeCell ref="AA16:AE16"/>
    <mergeCell ref="A17:S17"/>
    <mergeCell ref="T17:U17"/>
    <mergeCell ref="V17:Z17"/>
    <mergeCell ref="AA17:AE17"/>
    <mergeCell ref="A13:S13"/>
    <mergeCell ref="T13:U13"/>
    <mergeCell ref="V13:Z13"/>
    <mergeCell ref="AA13:AE13"/>
    <mergeCell ref="A14:S14"/>
    <mergeCell ref="T14:U14"/>
    <mergeCell ref="V14:Z14"/>
    <mergeCell ref="AA14:AE14"/>
    <mergeCell ref="AF17:AJ17"/>
    <mergeCell ref="AF18:AJ18"/>
    <mergeCell ref="AF7:AJ8"/>
    <mergeCell ref="AF9:AJ9"/>
    <mergeCell ref="AF10:AJ10"/>
    <mergeCell ref="AF11:AJ11"/>
    <mergeCell ref="AF12:AJ12"/>
    <mergeCell ref="AF13:AJ13"/>
    <mergeCell ref="AF14:AJ14"/>
    <mergeCell ref="AF15:AJ15"/>
    <mergeCell ref="AF16:AJ16"/>
  </mergeCells>
  <pageMargins left="0.7" right="0.7" top="0.75" bottom="0.75" header="0.3" footer="0.3"/>
  <pageSetup paperSize="9" scale="77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3:G16"/>
  <sheetViews>
    <sheetView view="pageBreakPreview" zoomScaleNormal="100" zoomScaleSheetLayoutView="100" workbookViewId="0">
      <selection activeCell="B3" sqref="B3"/>
    </sheetView>
  </sheetViews>
  <sheetFormatPr defaultRowHeight="12.75" x14ac:dyDescent="0.2"/>
  <cols>
    <col min="1" max="1" width="5.42578125" customWidth="1"/>
    <col min="2" max="2" width="51" customWidth="1"/>
  </cols>
  <sheetData>
    <row r="3" spans="1:7" ht="20.25" x14ac:dyDescent="0.3">
      <c r="B3" s="136" t="s">
        <v>293</v>
      </c>
      <c r="C3" s="118"/>
    </row>
    <row r="4" spans="1:7" ht="15.75" x14ac:dyDescent="0.25">
      <c r="B4" s="104" t="s">
        <v>159</v>
      </c>
      <c r="C4" s="119"/>
    </row>
    <row r="5" spans="1:7" x14ac:dyDescent="0.2">
      <c r="B5" s="89"/>
    </row>
    <row r="6" spans="1:7" x14ac:dyDescent="0.2">
      <c r="B6" s="89" t="s">
        <v>199</v>
      </c>
    </row>
    <row r="8" spans="1:7" x14ac:dyDescent="0.2">
      <c r="A8" s="67" t="s">
        <v>200</v>
      </c>
      <c r="B8" s="137" t="s">
        <v>122</v>
      </c>
      <c r="C8" s="137" t="s">
        <v>165</v>
      </c>
      <c r="E8" t="s">
        <v>287</v>
      </c>
      <c r="G8" t="s">
        <v>279</v>
      </c>
    </row>
    <row r="9" spans="1:7" x14ac:dyDescent="0.2">
      <c r="A9" s="67">
        <v>1</v>
      </c>
      <c r="B9" s="67" t="s">
        <v>269</v>
      </c>
      <c r="C9" s="67">
        <v>10000</v>
      </c>
    </row>
    <row r="10" spans="1:7" x14ac:dyDescent="0.2">
      <c r="A10" s="67">
        <v>2</v>
      </c>
      <c r="B10" s="67" t="s">
        <v>270</v>
      </c>
      <c r="C10" s="67">
        <v>100000</v>
      </c>
    </row>
    <row r="11" spans="1:7" x14ac:dyDescent="0.2">
      <c r="A11" s="67">
        <v>3</v>
      </c>
      <c r="B11" s="67" t="s">
        <v>271</v>
      </c>
      <c r="C11" s="67">
        <v>1000</v>
      </c>
    </row>
    <row r="12" spans="1:7" x14ac:dyDescent="0.2">
      <c r="A12" s="67">
        <v>4</v>
      </c>
      <c r="B12" s="67"/>
      <c r="C12" s="67"/>
    </row>
    <row r="13" spans="1:7" x14ac:dyDescent="0.2">
      <c r="A13" s="67">
        <v>5</v>
      </c>
      <c r="B13" s="67"/>
      <c r="C13" s="67"/>
    </row>
    <row r="14" spans="1:7" x14ac:dyDescent="0.2">
      <c r="A14" s="67">
        <v>6</v>
      </c>
      <c r="B14" s="67"/>
      <c r="C14" s="67"/>
    </row>
    <row r="15" spans="1:7" x14ac:dyDescent="0.2">
      <c r="A15" s="67">
        <v>7</v>
      </c>
      <c r="B15" s="67"/>
      <c r="C15" s="67"/>
    </row>
    <row r="16" spans="1:7" x14ac:dyDescent="0.2">
      <c r="A16" s="67"/>
      <c r="B16" s="67" t="s">
        <v>201</v>
      </c>
      <c r="C16" s="67">
        <f>SUM(C9:C15)</f>
        <v>111000</v>
      </c>
    </row>
  </sheetData>
  <phoneticPr fontId="18" type="noConversion"/>
  <pageMargins left="0.75" right="0.75" top="1" bottom="1" header="0.5" footer="0.5"/>
  <pageSetup paperSize="9" scale="86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24"/>
  <sheetViews>
    <sheetView view="pageBreakPreview" zoomScaleNormal="100" zoomScaleSheetLayoutView="100" workbookViewId="0">
      <selection activeCell="E9" sqref="E9:E10"/>
    </sheetView>
  </sheetViews>
  <sheetFormatPr defaultRowHeight="12.75" x14ac:dyDescent="0.2"/>
  <cols>
    <col min="2" max="2" width="48.140625" customWidth="1"/>
    <col min="3" max="3" width="10.5703125" customWidth="1"/>
    <col min="4" max="4" width="11" customWidth="1"/>
    <col min="5" max="5" width="11.140625" customWidth="1"/>
    <col min="6" max="6" width="10.28515625" customWidth="1"/>
  </cols>
  <sheetData>
    <row r="1" spans="1:6" ht="20.25" x14ac:dyDescent="0.3">
      <c r="B1" s="118" t="s">
        <v>293</v>
      </c>
    </row>
    <row r="2" spans="1:6" ht="15.75" x14ac:dyDescent="0.25">
      <c r="B2" s="104" t="s">
        <v>159</v>
      </c>
    </row>
    <row r="4" spans="1:6" ht="20.25" x14ac:dyDescent="0.3">
      <c r="B4" s="118" t="s">
        <v>194</v>
      </c>
    </row>
    <row r="7" spans="1:6" x14ac:dyDescent="0.2">
      <c r="A7" t="s">
        <v>195</v>
      </c>
      <c r="B7" t="s">
        <v>196</v>
      </c>
      <c r="E7" t="s">
        <v>156</v>
      </c>
      <c r="F7" s="110" t="s">
        <v>279</v>
      </c>
    </row>
    <row r="8" spans="1:6" ht="13.5" thickBot="1" x14ac:dyDescent="0.25"/>
    <row r="9" spans="1:6" x14ac:dyDescent="0.2">
      <c r="A9" s="361" t="s">
        <v>4</v>
      </c>
      <c r="B9" s="363" t="s">
        <v>5</v>
      </c>
      <c r="C9" s="355" t="s">
        <v>6</v>
      </c>
      <c r="D9" s="355" t="s">
        <v>197</v>
      </c>
      <c r="E9" s="355" t="s">
        <v>322</v>
      </c>
      <c r="F9" s="357" t="s">
        <v>198</v>
      </c>
    </row>
    <row r="10" spans="1:6" x14ac:dyDescent="0.2">
      <c r="A10" s="362"/>
      <c r="B10" s="364"/>
      <c r="C10" s="364"/>
      <c r="D10" s="364"/>
      <c r="E10" s="356"/>
      <c r="F10" s="358"/>
    </row>
    <row r="11" spans="1:6" x14ac:dyDescent="0.2">
      <c r="A11" s="25">
        <v>1</v>
      </c>
      <c r="B11" s="120">
        <v>2</v>
      </c>
      <c r="C11" s="120">
        <v>3</v>
      </c>
      <c r="D11" s="120">
        <v>4</v>
      </c>
      <c r="E11" s="120">
        <v>5</v>
      </c>
      <c r="F11" s="121">
        <v>6</v>
      </c>
    </row>
    <row r="12" spans="1:6" ht="15.75" x14ac:dyDescent="0.2">
      <c r="A12" s="25" t="s">
        <v>2</v>
      </c>
      <c r="B12" s="122"/>
      <c r="C12" s="123"/>
      <c r="D12" s="123"/>
      <c r="E12" s="124"/>
      <c r="F12" s="125"/>
    </row>
    <row r="13" spans="1:6" x14ac:dyDescent="0.2">
      <c r="A13" s="25" t="s">
        <v>7</v>
      </c>
      <c r="B13" s="126"/>
      <c r="C13" s="26"/>
      <c r="D13" s="26"/>
      <c r="E13" s="27"/>
      <c r="F13" s="127">
        <f>SUM(E13:E13)</f>
        <v>0</v>
      </c>
    </row>
    <row r="14" spans="1:6" x14ac:dyDescent="0.2">
      <c r="A14" s="25" t="s">
        <v>8</v>
      </c>
      <c r="B14" s="126"/>
      <c r="C14" s="26"/>
      <c r="D14" s="26"/>
      <c r="E14" s="27"/>
      <c r="F14" s="127">
        <f>SUM(E14:E14)</f>
        <v>0</v>
      </c>
    </row>
    <row r="15" spans="1:6" x14ac:dyDescent="0.2">
      <c r="A15" s="25" t="s">
        <v>9</v>
      </c>
      <c r="B15" s="128"/>
      <c r="C15" s="129"/>
      <c r="D15" s="129"/>
      <c r="E15" s="130"/>
      <c r="F15" s="127"/>
    </row>
    <row r="16" spans="1:6" x14ac:dyDescent="0.2">
      <c r="A16" s="25" t="s">
        <v>10</v>
      </c>
      <c r="B16" s="126"/>
      <c r="C16" s="78"/>
      <c r="D16" s="78"/>
      <c r="E16" s="27"/>
      <c r="F16" s="127">
        <f t="shared" ref="F16:F23" si="0">SUM(E16:E16)</f>
        <v>0</v>
      </c>
    </row>
    <row r="17" spans="1:6" x14ac:dyDescent="0.2">
      <c r="A17" s="25" t="s">
        <v>11</v>
      </c>
      <c r="B17" s="126"/>
      <c r="C17" s="26"/>
      <c r="D17" s="26"/>
      <c r="E17" s="27"/>
      <c r="F17" s="127">
        <f t="shared" si="0"/>
        <v>0</v>
      </c>
    </row>
    <row r="18" spans="1:6" x14ac:dyDescent="0.2">
      <c r="A18" s="25" t="s">
        <v>12</v>
      </c>
      <c r="B18" s="128"/>
      <c r="C18" s="129"/>
      <c r="D18" s="129"/>
      <c r="E18" s="130">
        <f>SUM(E19:E19)</f>
        <v>0</v>
      </c>
      <c r="F18" s="127">
        <f t="shared" si="0"/>
        <v>0</v>
      </c>
    </row>
    <row r="19" spans="1:6" ht="15.75" x14ac:dyDescent="0.2">
      <c r="A19" s="25" t="s">
        <v>13</v>
      </c>
      <c r="B19" s="131"/>
      <c r="C19" s="26"/>
      <c r="D19" s="26"/>
      <c r="E19" s="27"/>
      <c r="F19" s="127">
        <f t="shared" si="0"/>
        <v>0</v>
      </c>
    </row>
    <row r="20" spans="1:6" x14ac:dyDescent="0.2">
      <c r="A20" s="25" t="s">
        <v>14</v>
      </c>
      <c r="B20" s="128"/>
      <c r="C20" s="129"/>
      <c r="D20" s="129"/>
      <c r="E20" s="130">
        <f>SUM(E21:E21)</f>
        <v>0</v>
      </c>
      <c r="F20" s="127">
        <f t="shared" si="0"/>
        <v>0</v>
      </c>
    </row>
    <row r="21" spans="1:6" ht="15.75" x14ac:dyDescent="0.2">
      <c r="A21" s="25" t="s">
        <v>3</v>
      </c>
      <c r="B21" s="131"/>
      <c r="C21" s="26"/>
      <c r="D21" s="26"/>
      <c r="E21" s="27">
        <v>0</v>
      </c>
      <c r="F21" s="127">
        <f t="shared" si="0"/>
        <v>0</v>
      </c>
    </row>
    <row r="22" spans="1:6" x14ac:dyDescent="0.2">
      <c r="A22" s="25" t="s">
        <v>15</v>
      </c>
      <c r="B22" s="132" t="s">
        <v>16</v>
      </c>
      <c r="C22" s="129"/>
      <c r="D22" s="129"/>
      <c r="E22" s="27">
        <f>SUM(E23:E23)</f>
        <v>0</v>
      </c>
      <c r="F22" s="127">
        <f t="shared" si="0"/>
        <v>0</v>
      </c>
    </row>
    <row r="23" spans="1:6" x14ac:dyDescent="0.2">
      <c r="A23" s="25" t="s">
        <v>17</v>
      </c>
      <c r="B23" s="126"/>
      <c r="C23" s="26"/>
      <c r="D23" s="26"/>
      <c r="E23" s="27"/>
      <c r="F23" s="127">
        <f t="shared" si="0"/>
        <v>0</v>
      </c>
    </row>
    <row r="24" spans="1:6" ht="13.5" thickBot="1" x14ac:dyDescent="0.25">
      <c r="A24" s="359" t="s">
        <v>18</v>
      </c>
      <c r="B24" s="360"/>
      <c r="C24" s="133"/>
      <c r="D24" s="133"/>
      <c r="E24" s="134">
        <f>E12+E15+E18+E20+E22</f>
        <v>0</v>
      </c>
      <c r="F24" s="135">
        <f>SUM(F12:F23)</f>
        <v>0</v>
      </c>
    </row>
  </sheetData>
  <mergeCells count="7">
    <mergeCell ref="E9:E10"/>
    <mergeCell ref="F9:F10"/>
    <mergeCell ref="A24:B24"/>
    <mergeCell ref="A9:A10"/>
    <mergeCell ref="B9:B10"/>
    <mergeCell ref="C9:C10"/>
    <mergeCell ref="D9:D10"/>
  </mergeCells>
  <phoneticPr fontId="18" type="noConversion"/>
  <pageMargins left="0.75" right="0.75" top="1" bottom="1" header="0.5" footer="0.5"/>
  <pageSetup paperSize="9" scale="87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D17"/>
  <sheetViews>
    <sheetView workbookViewId="0">
      <selection activeCell="E21" sqref="E21"/>
    </sheetView>
  </sheetViews>
  <sheetFormatPr defaultRowHeight="12.75" x14ac:dyDescent="0.2"/>
  <cols>
    <col min="1" max="1" width="54.7109375" customWidth="1"/>
  </cols>
  <sheetData>
    <row r="1" spans="1:4" ht="30.75" customHeight="1" x14ac:dyDescent="0.3">
      <c r="A1" s="365" t="s">
        <v>294</v>
      </c>
      <c r="B1" s="365"/>
      <c r="C1" s="365"/>
      <c r="D1" s="365"/>
    </row>
    <row r="2" spans="1:4" ht="27.75" customHeight="1" x14ac:dyDescent="0.25">
      <c r="A2" s="308" t="s">
        <v>159</v>
      </c>
      <c r="B2" s="308"/>
      <c r="C2" s="308"/>
      <c r="D2" s="308"/>
    </row>
    <row r="4" spans="1:4" ht="18" x14ac:dyDescent="0.25">
      <c r="B4" s="109" t="s">
        <v>188</v>
      </c>
    </row>
    <row r="7" spans="1:4" x14ac:dyDescent="0.2">
      <c r="D7" t="s">
        <v>157</v>
      </c>
    </row>
    <row r="8" spans="1:4" ht="13.5" thickBot="1" x14ac:dyDescent="0.25">
      <c r="A8" t="s">
        <v>189</v>
      </c>
      <c r="D8" s="110" t="s">
        <v>279</v>
      </c>
    </row>
    <row r="9" spans="1:4" x14ac:dyDescent="0.2">
      <c r="A9" s="73" t="s">
        <v>122</v>
      </c>
      <c r="B9" s="111" t="s">
        <v>190</v>
      </c>
      <c r="C9" s="111" t="s">
        <v>191</v>
      </c>
      <c r="D9" s="112" t="s">
        <v>192</v>
      </c>
    </row>
    <row r="10" spans="1:4" x14ac:dyDescent="0.2">
      <c r="A10" s="71" t="s">
        <v>193</v>
      </c>
      <c r="B10" s="113"/>
      <c r="C10" s="114"/>
      <c r="D10" s="115"/>
    </row>
    <row r="11" spans="1:4" x14ac:dyDescent="0.2">
      <c r="A11" s="71" t="s">
        <v>146</v>
      </c>
      <c r="B11" s="113"/>
      <c r="C11" s="114"/>
      <c r="D11" s="115"/>
    </row>
    <row r="12" spans="1:4" x14ac:dyDescent="0.2">
      <c r="A12" s="71"/>
      <c r="B12" s="113"/>
      <c r="C12" s="114"/>
      <c r="D12" s="115"/>
    </row>
    <row r="13" spans="1:4" x14ac:dyDescent="0.2">
      <c r="A13" s="71"/>
      <c r="B13" s="113"/>
      <c r="C13" s="67"/>
      <c r="D13" s="115"/>
    </row>
    <row r="14" spans="1:4" x14ac:dyDescent="0.2">
      <c r="A14" s="71"/>
      <c r="B14" s="113"/>
      <c r="C14" s="67"/>
      <c r="D14" s="115"/>
    </row>
    <row r="15" spans="1:4" x14ac:dyDescent="0.2">
      <c r="A15" s="71"/>
      <c r="B15" s="113"/>
      <c r="C15" s="67"/>
      <c r="D15" s="115"/>
    </row>
    <row r="16" spans="1:4" x14ac:dyDescent="0.2">
      <c r="A16" s="71"/>
      <c r="B16" s="113"/>
      <c r="C16" s="67"/>
      <c r="D16" s="115"/>
    </row>
    <row r="17" spans="1:4" ht="13.5" thickBot="1" x14ac:dyDescent="0.25">
      <c r="A17" s="72" t="s">
        <v>19</v>
      </c>
      <c r="B17" s="116">
        <f>SUM(B10:B16)</f>
        <v>0</v>
      </c>
      <c r="C17" s="108"/>
      <c r="D17" s="117"/>
    </row>
  </sheetData>
  <mergeCells count="2">
    <mergeCell ref="A1:D1"/>
    <mergeCell ref="A2:D2"/>
  </mergeCells>
  <phoneticPr fontId="18" type="noConversion"/>
  <pageMargins left="0.75" right="0.75" top="1" bottom="1" header="0.5" footer="0.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D26"/>
  <sheetViews>
    <sheetView view="pageBreakPreview" zoomScaleNormal="100" zoomScaleSheetLayoutView="100" workbookViewId="0">
      <selection activeCell="G19" sqref="G19"/>
    </sheetView>
  </sheetViews>
  <sheetFormatPr defaultRowHeight="12.75" x14ac:dyDescent="0.2"/>
  <cols>
    <col min="1" max="1" width="5.140625" customWidth="1"/>
    <col min="2" max="2" width="58.140625" customWidth="1"/>
    <col min="3" max="3" width="13" customWidth="1"/>
    <col min="4" max="4" width="12.85546875" customWidth="1"/>
  </cols>
  <sheetData>
    <row r="1" spans="1:4" ht="18" x14ac:dyDescent="0.2">
      <c r="B1" s="366" t="s">
        <v>295</v>
      </c>
      <c r="C1" s="367"/>
    </row>
    <row r="2" spans="1:4" x14ac:dyDescent="0.2">
      <c r="B2" s="40"/>
      <c r="C2" s="40"/>
    </row>
    <row r="3" spans="1:4" ht="18" x14ac:dyDescent="0.2">
      <c r="B3" s="366" t="s">
        <v>159</v>
      </c>
      <c r="C3" s="367"/>
    </row>
    <row r="4" spans="1:4" ht="18" x14ac:dyDescent="0.2">
      <c r="A4" s="52"/>
      <c r="B4" s="366" t="s">
        <v>144</v>
      </c>
      <c r="C4" s="367"/>
      <c r="D4" s="40"/>
    </row>
    <row r="5" spans="1:4" ht="15.75" thickBot="1" x14ac:dyDescent="0.25">
      <c r="A5" s="28"/>
      <c r="B5" s="29"/>
      <c r="C5" s="29"/>
      <c r="D5" s="83" t="s">
        <v>160</v>
      </c>
    </row>
    <row r="6" spans="1:4" ht="36.75" thickBot="1" x14ac:dyDescent="0.25">
      <c r="A6" s="30" t="s">
        <v>135</v>
      </c>
      <c r="B6" s="31" t="s">
        <v>20</v>
      </c>
      <c r="C6" s="31" t="s">
        <v>21</v>
      </c>
      <c r="D6" s="32" t="s">
        <v>22</v>
      </c>
    </row>
    <row r="7" spans="1:4" ht="13.5" thickBot="1" x14ac:dyDescent="0.25">
      <c r="A7" s="33">
        <v>1</v>
      </c>
      <c r="B7" s="34">
        <v>2</v>
      </c>
      <c r="C7" s="34">
        <v>3</v>
      </c>
      <c r="D7" s="35">
        <v>4</v>
      </c>
    </row>
    <row r="8" spans="1:4" x14ac:dyDescent="0.2">
      <c r="A8" s="36" t="s">
        <v>2</v>
      </c>
      <c r="B8" s="37" t="s">
        <v>23</v>
      </c>
      <c r="C8" s="38"/>
      <c r="D8" s="39"/>
    </row>
    <row r="9" spans="1:4" x14ac:dyDescent="0.2">
      <c r="A9" s="41" t="s">
        <v>7</v>
      </c>
      <c r="B9" s="42" t="s">
        <v>24</v>
      </c>
      <c r="C9" s="43"/>
      <c r="D9" s="44"/>
    </row>
    <row r="10" spans="1:4" x14ac:dyDescent="0.2">
      <c r="A10" s="41" t="s">
        <v>8</v>
      </c>
      <c r="B10" s="42" t="s">
        <v>25</v>
      </c>
      <c r="C10" s="43"/>
      <c r="D10" s="44"/>
    </row>
    <row r="11" spans="1:4" x14ac:dyDescent="0.2">
      <c r="A11" s="41" t="s">
        <v>9</v>
      </c>
      <c r="B11" s="42" t="s">
        <v>26</v>
      </c>
      <c r="C11" s="43"/>
      <c r="D11" s="44"/>
    </row>
    <row r="12" spans="1:4" x14ac:dyDescent="0.2">
      <c r="A12" s="41" t="s">
        <v>10</v>
      </c>
      <c r="B12" s="42" t="s">
        <v>27</v>
      </c>
      <c r="C12" s="43"/>
      <c r="D12" s="44"/>
    </row>
    <row r="13" spans="1:4" x14ac:dyDescent="0.2">
      <c r="A13" s="41" t="s">
        <v>11</v>
      </c>
      <c r="B13" s="42" t="s">
        <v>28</v>
      </c>
      <c r="C13" s="43"/>
      <c r="D13" s="44"/>
    </row>
    <row r="14" spans="1:4" x14ac:dyDescent="0.2">
      <c r="A14" s="41" t="s">
        <v>12</v>
      </c>
      <c r="B14" s="45" t="s">
        <v>29</v>
      </c>
      <c r="C14" s="43"/>
      <c r="D14" s="44"/>
    </row>
    <row r="15" spans="1:4" x14ac:dyDescent="0.2">
      <c r="A15" s="41" t="s">
        <v>13</v>
      </c>
      <c r="B15" s="45" t="s">
        <v>30</v>
      </c>
      <c r="C15" s="43"/>
      <c r="D15" s="44"/>
    </row>
    <row r="16" spans="1:4" x14ac:dyDescent="0.2">
      <c r="A16" s="41" t="s">
        <v>14</v>
      </c>
      <c r="B16" s="45" t="s">
        <v>31</v>
      </c>
      <c r="C16" s="43">
        <v>5522800</v>
      </c>
      <c r="D16" s="44">
        <v>72000</v>
      </c>
    </row>
    <row r="17" spans="1:4" x14ac:dyDescent="0.2">
      <c r="A17" s="41" t="s">
        <v>3</v>
      </c>
      <c r="B17" s="45" t="s">
        <v>32</v>
      </c>
      <c r="C17" s="43"/>
      <c r="D17" s="44"/>
    </row>
    <row r="18" spans="1:4" x14ac:dyDescent="0.2">
      <c r="A18" s="41" t="s">
        <v>15</v>
      </c>
      <c r="B18" s="45" t="s">
        <v>66</v>
      </c>
      <c r="C18" s="43"/>
      <c r="D18" s="44"/>
    </row>
    <row r="19" spans="1:4" ht="22.5" x14ac:dyDescent="0.2">
      <c r="A19" s="41" t="s">
        <v>17</v>
      </c>
      <c r="B19" s="45" t="s">
        <v>67</v>
      </c>
      <c r="C19" s="43"/>
      <c r="D19" s="44"/>
    </row>
    <row r="20" spans="1:4" x14ac:dyDescent="0.2">
      <c r="A20" s="41" t="s">
        <v>68</v>
      </c>
      <c r="B20" s="42" t="s">
        <v>69</v>
      </c>
      <c r="C20" s="43">
        <v>800000</v>
      </c>
      <c r="D20" s="44">
        <v>26458</v>
      </c>
    </row>
    <row r="21" spans="1:4" x14ac:dyDescent="0.2">
      <c r="A21" s="41" t="s">
        <v>70</v>
      </c>
      <c r="B21" s="42" t="s">
        <v>71</v>
      </c>
      <c r="C21" s="43"/>
      <c r="D21" s="44"/>
    </row>
    <row r="22" spans="1:4" x14ac:dyDescent="0.2">
      <c r="A22" s="41" t="s">
        <v>72</v>
      </c>
      <c r="B22" s="42" t="s">
        <v>73</v>
      </c>
      <c r="C22" s="43"/>
      <c r="D22" s="44"/>
    </row>
    <row r="23" spans="1:4" x14ac:dyDescent="0.2">
      <c r="A23" s="41" t="s">
        <v>74</v>
      </c>
      <c r="B23" s="42" t="s">
        <v>75</v>
      </c>
      <c r="C23" s="43"/>
      <c r="D23" s="44"/>
    </row>
    <row r="24" spans="1:4" x14ac:dyDescent="0.2">
      <c r="A24" s="41" t="s">
        <v>76</v>
      </c>
      <c r="B24" s="42" t="s">
        <v>77</v>
      </c>
      <c r="C24" s="43"/>
      <c r="D24" s="44"/>
    </row>
    <row r="25" spans="1:4" ht="13.5" thickBot="1" x14ac:dyDescent="0.25">
      <c r="A25" s="41" t="s">
        <v>78</v>
      </c>
      <c r="B25" s="46"/>
      <c r="C25" s="47"/>
      <c r="D25" s="44"/>
    </row>
    <row r="26" spans="1:4" ht="13.5" thickBot="1" x14ac:dyDescent="0.25">
      <c r="A26" s="48" t="s">
        <v>79</v>
      </c>
      <c r="B26" s="49" t="s">
        <v>19</v>
      </c>
      <c r="C26" s="50">
        <f>SUM(C8:C25)</f>
        <v>6322800</v>
      </c>
      <c r="D26" s="51">
        <f>SUM(D8:D25)</f>
        <v>98458</v>
      </c>
    </row>
  </sheetData>
  <mergeCells count="3">
    <mergeCell ref="B1:C1"/>
    <mergeCell ref="B3:C3"/>
    <mergeCell ref="B4:C4"/>
  </mergeCells>
  <phoneticPr fontId="18" type="noConversion"/>
  <pageMargins left="0.75" right="0.75" top="1" bottom="1" header="0.5" footer="0.5"/>
  <pageSetup paperSize="9" scale="9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10</vt:i4>
      </vt:variant>
      <vt:variant>
        <vt:lpstr>Névvel ellátott tartományok</vt:lpstr>
      </vt:variant>
      <vt:variant>
        <vt:i4>2</vt:i4>
      </vt:variant>
    </vt:vector>
  </HeadingPairs>
  <TitlesOfParts>
    <vt:vector size="12" baseType="lpstr">
      <vt:lpstr>1</vt:lpstr>
      <vt:lpstr>3</vt:lpstr>
      <vt:lpstr>2</vt:lpstr>
      <vt:lpstr>6</vt:lpstr>
      <vt:lpstr>5</vt:lpstr>
      <vt:lpstr>10</vt:lpstr>
      <vt:lpstr>8</vt:lpstr>
      <vt:lpstr>9</vt:lpstr>
      <vt:lpstr>7</vt:lpstr>
      <vt:lpstr>4</vt:lpstr>
      <vt:lpstr>'2'!Nyomtatási_terület</vt:lpstr>
      <vt:lpstr>'6'!Nyomtatási_terület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dell</cp:lastModifiedBy>
  <cp:lastPrinted>2019-06-03T08:54:20Z</cp:lastPrinted>
  <dcterms:created xsi:type="dcterms:W3CDTF">1997-01-17T14:02:09Z</dcterms:created>
  <dcterms:modified xsi:type="dcterms:W3CDTF">2019-06-03T09:00:11Z</dcterms:modified>
</cp:coreProperties>
</file>