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488" windowWidth="12660" windowHeight="9432" tabRatio="904" firstSheet="16" activeTab="2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1.1. sz. mell " sheetId="13" r:id="rId13"/>
    <sheet name="6.1.2. sz. mell " sheetId="14" r:id="rId14"/>
    <sheet name="6.1.3. sz. mell" sheetId="15" r:id="rId15"/>
    <sheet name="6.2. sz. mell" sheetId="16" r:id="rId16"/>
    <sheet name="6.2.1. sz. mell" sheetId="17" r:id="rId17"/>
    <sheet name="6.2.2. sz.  mell" sheetId="18" r:id="rId18"/>
    <sheet name="7.sz.mell. " sheetId="19" r:id="rId19"/>
    <sheet name="8.sz.mell." sheetId="20" r:id="rId20"/>
    <sheet name="9. sz. mell." sheetId="21" r:id="rId21"/>
    <sheet name="10.sz. mell." sheetId="22" r:id="rId22"/>
    <sheet name="11.sz. mell." sheetId="23" r:id="rId23"/>
    <sheet name="12.sz. mell." sheetId="24" r:id="rId24"/>
    <sheet name="12.1. mell" sheetId="25" r:id="rId25"/>
    <sheet name="12.2. melléklet" sheetId="26" r:id="rId26"/>
  </sheets>
  <externalReferences>
    <externalReference r:id="rId29"/>
  </externalReferences>
  <definedNames>
    <definedName name="_xlfn.IFERROR" hidden="1">#NAME?</definedName>
    <definedName name="_xlnm.Print_Titles" localSheetId="11">'6.1. sz. mell'!$1:$6</definedName>
    <definedName name="_xlnm.Print_Titles" localSheetId="12">'6.1.1. sz. mell '!$1:$6</definedName>
    <definedName name="_xlnm.Print_Titles" localSheetId="13">'6.1.2. sz. mell '!$1:$6</definedName>
    <definedName name="_xlnm.Print_Titles" localSheetId="14">'6.1.3. sz. mell'!$1:$6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 mell'!$1:$6</definedName>
    <definedName name="_xlnm.Print_Area" localSheetId="19">'8.sz.mell.'!$A$5:$D$159</definedName>
  </definedNames>
  <calcPr fullCalcOnLoad="1"/>
</workbook>
</file>

<file path=xl/sharedStrings.xml><?xml version="1.0" encoding="utf-8"?>
<sst xmlns="http://schemas.openxmlformats.org/spreadsheetml/2006/main" count="3901" uniqueCount="695">
  <si>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</si>
  <si>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</si>
  <si>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</si>
  <si>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</si>
  <si>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</si>
  <si>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</si>
  <si>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</si>
  <si>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</si>
  <si>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</si>
  <si>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</si>
  <si>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</si>
  <si>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</si>
  <si>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</si>
  <si>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</si>
  <si>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</si>
  <si>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</si>
  <si>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</si>
  <si>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</si>
  <si>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</si>
  <si>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</si>
  <si>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</si>
  <si>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</si>
  <si>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</si>
  <si>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</si>
  <si>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</si>
  <si>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</si>
  <si>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</si>
  <si>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</si>
  <si>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</si>
  <si>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</si>
  <si>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</si>
  <si>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</si>
  <si>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</si>
  <si>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</si>
  <si>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</si>
  <si>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</si>
  <si>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</si>
  <si>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</si>
  <si>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</si>
  <si>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</si>
  <si>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</si>
  <si>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</si>
  <si>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</si>
  <si>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</si>
  <si>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</si>
  <si>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</si>
  <si>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</si>
  <si>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</si>
  <si>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</si>
  <si>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</si>
  <si>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</si>
  <si>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</si>
  <si>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</si>
  <si>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</si>
  <si>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</si>
  <si>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</si>
  <si>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</si>
  <si>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</si>
  <si>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</si>
  <si>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</si>
  <si>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</si>
  <si>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</si>
  <si>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</si>
  <si>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</si>
  <si>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</si>
  <si>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</si>
  <si>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</si>
  <si>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</si>
  <si>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</si>
  <si>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</si>
  <si>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</si>
  <si>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</si>
  <si>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</si>
  <si>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</si>
  <si>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</si>
  <si>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</si>
  <si>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</si>
  <si>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</si>
  <si>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</si>
  <si>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</si>
  <si>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</si>
  <si>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</si>
  <si>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</si>
  <si>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</si>
  <si>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</si>
  <si>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</si>
  <si>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</si>
  <si>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</si>
  <si>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</si>
  <si>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</si>
  <si>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</si>
  <si>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</si>
  <si>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</si>
  <si>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</si>
  <si>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</si>
  <si>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</si>
  <si>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</si>
  <si>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</si>
  <si>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</si>
  <si>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</si>
  <si>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</si>
  <si>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</si>
  <si>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</si>
  <si>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</si>
  <si>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</si>
  <si>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</si>
  <si>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</si>
  <si>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</si>
  <si>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</si>
  <si>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</si>
  <si>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</si>
  <si>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</si>
  <si>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</si>
  <si>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</si>
  <si>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</si>
  <si>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</si>
  <si>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</si>
  <si>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</si>
  <si>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</si>
  <si>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</si>
  <si>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</si>
  <si>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</si>
  <si>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</si>
  <si>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</si>
  <si>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</si>
  <si>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</si>
  <si>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</si>
  <si>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</si>
  <si>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</si>
  <si>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</si>
  <si>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</si>
  <si>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</si>
  <si>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</si>
  <si>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</si>
  <si>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</si>
  <si>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</si>
  <si>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</si>
  <si>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</si>
  <si>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</si>
  <si>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</si>
  <si>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</si>
  <si>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</si>
  <si>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</si>
  <si>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</si>
  <si>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</si>
  <si>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</si>
  <si>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</si>
  <si>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</si>
  <si>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</si>
  <si>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</si>
  <si>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</si>
  <si>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</si>
  <si>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</si>
  <si>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</si>
  <si>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</si>
  <si>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</si>
  <si>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</si>
  <si>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</si>
  <si>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</si>
  <si>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</si>
  <si>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</si>
  <si>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</si>
  <si>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</si>
  <si>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</si>
  <si>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</si>
  <si>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</si>
  <si>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</si>
  <si>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</si>
  <si>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</si>
  <si>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</si>
  <si>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</si>
  <si>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</si>
  <si>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</si>
  <si>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</si>
  <si>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</si>
  <si>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</si>
  <si>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</si>
  <si>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</si>
  <si>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</si>
  <si>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</si>
  <si>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</si>
  <si>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</si>
  <si>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</si>
  <si>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</si>
  <si>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</si>
  <si>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</si>
  <si>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</si>
  <si>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</si>
  <si>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</si>
  <si>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</si>
  <si>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</si>
  <si>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</si>
  <si>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</si>
  <si>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</si>
  <si>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</si>
  <si>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</si>
  <si>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</si>
  <si>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</si>
  <si>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</si>
  <si>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</si>
  <si>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</si>
  <si>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</si>
  <si>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</si>
  <si>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</si>
  <si>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</si>
  <si>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</si>
  <si>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</si>
  <si>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</si>
  <si>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</si>
  <si>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</si>
  <si>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</si>
  <si>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</si>
  <si>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</si>
  <si>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</si>
  <si>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</si>
  <si>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</si>
  <si>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</si>
  <si>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</si>
  <si>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</si>
  <si>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</si>
  <si>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</si>
  <si>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</si>
  <si>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</si>
  <si>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</si>
  <si>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</si>
  <si>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</si>
  <si>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</si>
  <si>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</si>
  <si>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</si>
  <si>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</si>
  <si>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</si>
  <si>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</si>
  <si>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</si>
  <si>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</si>
  <si>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</si>
  <si>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</si>
  <si>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</si>
  <si>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</si>
  <si>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</si>
  <si>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</si>
  <si>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</si>
  <si>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</si>
  <si>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</si>
  <si>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</si>
  <si>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</si>
  <si>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</si>
  <si>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</si>
  <si>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</si>
  <si>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</si>
  <si>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</si>
  <si>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</si>
  <si>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</si>
  <si>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</si>
  <si>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</si>
  <si>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</si>
  <si>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</si>
  <si>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</si>
  <si>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</si>
  <si>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</si>
  <si>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</si>
  <si>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</si>
  <si>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</si>
  <si>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</si>
  <si>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</si>
  <si>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</si>
  <si>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</si>
  <si>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</si>
  <si>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</si>
  <si>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</si>
  <si>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</si>
  <si>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</si>
  <si>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</si>
  <si>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</si>
  <si>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</si>
  <si>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</si>
  <si>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</si>
  <si>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</si>
  <si>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</si>
  <si>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</si>
  <si>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</si>
  <si>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</si>
  <si>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</si>
  <si>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</si>
  <si>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</si>
  <si>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</si>
  <si>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</si>
  <si>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</si>
  <si>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</si>
  <si>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</si>
  <si>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</si>
  <si>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</si>
  <si>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</si>
  <si>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</si>
  <si>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</si>
  <si>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</si>
  <si>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</si>
  <si>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</si>
  <si>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</si>
  <si>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</si>
  <si>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</si>
  <si>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</si>
  <si>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</si>
  <si>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</si>
  <si>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</si>
  <si>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</si>
  <si>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</si>
  <si>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</si>
  <si>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</si>
  <si>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</si>
  <si>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</si>
  <si>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</si>
  <si>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</si>
  <si>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</si>
  <si>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</si>
  <si>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</si>
  <si>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</si>
  <si>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</si>
  <si>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</si>
  <si>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</si>
  <si>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</si>
  <si>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</si>
  <si>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</si>
  <si>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</si>
  <si>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</si>
  <si>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</si>
  <si>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</si>
  <si>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</si>
  <si>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</si>
  <si>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</si>
  <si>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</si>
  <si>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</si>
  <si>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</si>
  <si>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</si>
  <si>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</si>
  <si>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</si>
  <si>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</si>
  <si>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</si>
  <si>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</si>
  <si>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</si>
  <si>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</si>
  <si>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</si>
  <si>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</si>
  <si>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</si>
  <si>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</si>
  <si>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</si>
  <si>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</si>
  <si>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</si>
  <si>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</si>
  <si>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</si>
  <si>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</si>
  <si>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</si>
  <si>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</si>
  <si>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</si>
  <si>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</si>
  <si>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</si>
  <si>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</si>
  <si>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</si>
  <si>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</si>
  <si>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</si>
  <si>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</si>
  <si>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</si>
  <si>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</si>
  <si>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</si>
  <si>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</si>
  <si>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</si>
  <si>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</si>
  <si>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</si>
  <si>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</si>
  <si>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</si>
  <si>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</si>
  <si>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</si>
  <si>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</si>
  <si>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</si>
  <si>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</si>
  <si>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</si>
  <si>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</si>
  <si>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</si>
  <si>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</si>
  <si>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</si>
  <si>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</si>
  <si>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</si>
  <si>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</si>
  <si>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</si>
  <si>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</si>
  <si>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</si>
  <si>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</si>
  <si>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</si>
  <si>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</si>
  <si>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</si>
  <si>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</si>
  <si>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</si>
  <si>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</si>
  <si>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</si>
  <si>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</si>
  <si>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</si>
  <si>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</si>
  <si>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</si>
  <si>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</si>
  <si>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</si>
  <si>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</si>
  <si>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</si>
  <si>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</si>
  <si>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</si>
  <si>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</si>
  <si>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</si>
  <si>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</si>
  <si>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</si>
  <si>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</si>
  <si>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</si>
  <si>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</si>
  <si>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</si>
  <si>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</si>
  <si>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</si>
  <si>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</si>
  <si>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</si>
  <si>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</si>
  <si>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</si>
  <si>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</si>
  <si>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</si>
  <si>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</si>
  <si>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</si>
  <si>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</si>
  <si>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</si>
  <si>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</si>
  <si>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</si>
  <si>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</si>
  <si>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</si>
  <si>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</si>
  <si>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</si>
  <si>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</si>
  <si>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</si>
  <si>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</si>
  <si>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</si>
  <si>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</si>
  <si>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</si>
  <si>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</si>
  <si>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</si>
  <si>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</si>
  <si>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</si>
  <si>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</si>
  <si>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</si>
  <si>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</si>
  <si>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</si>
  <si>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</si>
  <si>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</si>
  <si>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</si>
  <si>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</si>
  <si>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</si>
  <si>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</si>
  <si>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</si>
  <si>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</si>
  <si>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</si>
  <si>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</si>
  <si>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</si>
  <si>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</si>
  <si>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</si>
  <si>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</si>
  <si>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</si>
  <si>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</si>
  <si>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</si>
  <si>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</si>
  <si>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</si>
  <si>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</si>
  <si>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</si>
  <si>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</si>
  <si>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</si>
  <si>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</si>
  <si>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</si>
  <si>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Államigazgatási feladatok bevételei, kiadása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</si>
  <si>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</si>
  <si>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</si>
  <si>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</si>
  <si>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</si>
  <si>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</si>
  <si>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</si>
  <si>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</si>
  <si>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</si>
  <si>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</si>
  <si>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ÁHT-N BELÜLI MEGELŐLEGEZÉSEK FOLYÓSÍTÁSA, VISSZAFIZETÉSE</t>
  </si>
  <si>
    <t>Informatikai eszközök beszerzése</t>
  </si>
  <si>
    <t>Választott tisztségviselők- polgármester, alpolgármester, képviselők (fő)</t>
  </si>
  <si>
    <t>Költségvetési intézmény Mezőörsi Napsugár Óvoda</t>
  </si>
  <si>
    <t>Mezőörs SE</t>
  </si>
  <si>
    <t>Működési kiadások teljesítése</t>
  </si>
  <si>
    <t>Mezőörsi Nyugdíjas Klub</t>
  </si>
  <si>
    <t>Magyar Vörökereszt</t>
  </si>
  <si>
    <t>Medicopter Alapítvány</t>
  </si>
  <si>
    <t>Római Katolikus Egyház</t>
  </si>
  <si>
    <t>Református Egyház</t>
  </si>
  <si>
    <t>-</t>
  </si>
  <si>
    <t>Eredeti előirányzat</t>
  </si>
  <si>
    <t>Módosított előirányzat</t>
  </si>
  <si>
    <t>Teljesítés</t>
  </si>
  <si>
    <t xml:space="preserve">   Önkormányzatok szociális és gyermekjóléti feladatainak támogatása</t>
  </si>
  <si>
    <t>Egyéb tárgyi eszköz beszerzés</t>
  </si>
  <si>
    <t>Beruházási (felhalmozási) kiadások beruházásonként</t>
  </si>
  <si>
    <t>Egyéb működési célú támogatások államháztartáson kívülre</t>
  </si>
  <si>
    <t xml:space="preserve"> Egyéb működési célú támogatások államháztartáson kívülre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</si>
  <si>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</si>
  <si>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Jóváhagyott</t>
  </si>
  <si>
    <t>Intézményt megillető maradvány</t>
  </si>
  <si>
    <t>Elvonás
(-)</t>
  </si>
  <si>
    <t>Költségvetési maradvány összege</t>
  </si>
  <si>
    <t>Költségvetési szerv neve</t>
  </si>
  <si>
    <t>2015.évi tény</t>
  </si>
  <si>
    <t>Hitel-, kölcsönfelvétel államháztartáson kívülről  (10.1.+…+10.3.)</t>
  </si>
  <si>
    <t>Az önkormányzat által nyújtott hitel és kölcsön alakulása lejárat és eszközök szerinti bontásban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</si>
  <si>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</si>
  <si>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</si>
  <si>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</si>
  <si>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</si>
  <si>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</si>
  <si>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</si>
  <si>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</si>
  <si>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a könyvviteli mérlegben értékkel szereplő eszközökről</t>
  </si>
  <si>
    <t>ESZKÖZÖK</t>
  </si>
  <si>
    <t>Sorszám</t>
  </si>
  <si>
    <t xml:space="preserve">Könyv szerinti 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</si>
  <si>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</si>
  <si>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</si>
  <si>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</si>
  <si>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</si>
  <si>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</si>
  <si>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</si>
  <si>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</si>
  <si>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</si>
  <si>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</si>
  <si>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</si>
  <si>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</si>
  <si>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</si>
  <si>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</si>
  <si>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</si>
  <si>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</si>
  <si>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</si>
  <si>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</si>
  <si>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</si>
  <si>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</si>
  <si>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</si>
  <si>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</si>
  <si>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</si>
  <si>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</si>
  <si>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</si>
  <si>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</si>
  <si>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</si>
  <si>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</si>
  <si>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</si>
  <si>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</si>
  <si>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</si>
  <si>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</si>
  <si>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</si>
  <si>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</si>
  <si>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</si>
  <si>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</si>
  <si>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</si>
  <si>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</si>
  <si>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</si>
  <si>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</si>
  <si>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</si>
  <si>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</si>
  <si>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</si>
  <si>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</si>
  <si>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</si>
  <si>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</si>
  <si>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</si>
  <si>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</si>
  <si>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</si>
  <si>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</si>
  <si>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</si>
  <si>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</si>
  <si>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</si>
  <si>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</si>
  <si>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</si>
  <si>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</si>
  <si>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</si>
  <si>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</si>
  <si>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</si>
  <si>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</si>
  <si>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</si>
  <si>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</si>
  <si>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</si>
  <si>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</si>
  <si>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</si>
  <si>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</si>
  <si>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</si>
  <si>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</si>
  <si>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</si>
  <si>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</si>
  <si>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</si>
  <si>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</si>
  <si>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</si>
  <si>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</si>
  <si>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</si>
  <si>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</si>
  <si>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</si>
  <si>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</si>
  <si>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</si>
  <si>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</si>
  <si>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</si>
  <si>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</si>
  <si>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</si>
  <si>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</si>
  <si>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</si>
  <si>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</si>
  <si>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</si>
  <si>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</si>
  <si>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</si>
  <si>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</si>
  <si>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</si>
  <si>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</si>
  <si>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</si>
  <si>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</si>
  <si>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</si>
  <si>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</si>
  <si>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</si>
  <si>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</si>
  <si>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</si>
  <si>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</si>
  <si>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</si>
  <si>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</si>
  <si>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</si>
  <si>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</si>
  <si>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</si>
  <si>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</si>
  <si>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</si>
  <si>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</si>
  <si>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</si>
  <si>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G) SAJÁT TŐKE (01+….+06)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</si>
  <si>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</si>
  <si>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</si>
  <si>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</si>
  <si>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</si>
  <si>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</si>
  <si>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</si>
  <si>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FORRÁSOK</t>
  </si>
  <si>
    <t>VAGYONKIMUTATÁS
a könyvviteli mérlegben értékkel szereplő forrásokról</t>
  </si>
  <si>
    <t>……………………..</t>
  </si>
  <si>
    <t xml:space="preserve"> Forintban</t>
  </si>
  <si>
    <t>Napsugár Óvoda</t>
  </si>
  <si>
    <t>Forintban</t>
  </si>
  <si>
    <t>Hitel, kölcsön állomány 2015. dec. 31-én</t>
  </si>
  <si>
    <t>2016.</t>
  </si>
  <si>
    <t>2017.</t>
  </si>
  <si>
    <t>2017. után</t>
  </si>
  <si>
    <t>Jóváhagyottból működési</t>
  </si>
  <si>
    <t>Jóváhagyottból felhalmozási</t>
  </si>
  <si>
    <t>Önkormányzaton kívüli EU-s projektekhez történő hozzájárulás 2016. évi előirányzat</t>
  </si>
  <si>
    <t>2016. évi eredeti előirányzat</t>
  </si>
  <si>
    <t>2016. évi előirányzat</t>
  </si>
  <si>
    <t>2016. évi módosított előirányzat</t>
  </si>
  <si>
    <t>2016. évi teljesítés</t>
  </si>
  <si>
    <t>2016. év</t>
  </si>
  <si>
    <t>Állományi 
érték</t>
  </si>
  <si>
    <t>12.1. melléklet a 6/2017. (V.23.) önkormányzati rendelethez</t>
  </si>
  <si>
    <t>12.sz.melléklet a 6/2017. (V.23.) önkormányzati rendelethez</t>
  </si>
  <si>
    <t>K I M U T A T Á S a 2016. évben céljelleggel juttatott támogatásokról</t>
  </si>
  <si>
    <t xml:space="preserve">6/2017. (V.23.) Önkormányzati rendelet 11. sz. melléklete </t>
  </si>
  <si>
    <r>
      <t xml:space="preserve">10.sz.melléklet 6/2017. </t>
    </r>
    <r>
      <rPr>
        <i/>
        <sz val="11"/>
        <rFont val="Times New Roman CE"/>
        <family val="0"/>
      </rPr>
      <t>(V.23.</t>
    </r>
    <r>
      <rPr>
        <i/>
        <sz val="11"/>
        <rFont val="Times New Roman CE"/>
        <family val="1"/>
      </rPr>
      <t>) önkormányzati rendelethez</t>
    </r>
  </si>
  <si>
    <t>2017.évi várható</t>
  </si>
  <si>
    <t>2016.évi tény</t>
  </si>
  <si>
    <t>7. melléklet a 6/2017. (V.23.) önkormányzati rendelethez</t>
  </si>
  <si>
    <t>6.2.1. melléklet a 6/2017. (V.23.) önkormányzati rendelethez</t>
  </si>
  <si>
    <t>6.2. melléklet a 6/2017. (V.23.) önkormányzati rendelethez</t>
  </si>
  <si>
    <t>6.1.1. melléklet a 6/2017. (V.23.) önkormányzati rendelethez</t>
  </si>
  <si>
    <t>6.1. melléklet a 6/2017. (V.23.) önkormányzati rendelethez</t>
  </si>
  <si>
    <t xml:space="preserve"> 6/2017. (V.23.) Önkormányzati rendelet 1/1. sz. táblázat</t>
  </si>
  <si>
    <t>Felhasználás 2016. 12. 31-ig</t>
  </si>
  <si>
    <t>2017. évi eredeti előirányzat</t>
  </si>
  <si>
    <t>2017. utáni szükséglet</t>
  </si>
  <si>
    <t>2016</t>
  </si>
  <si>
    <t>Egyéb tárgyi eszköz beszerzés - Óvoda</t>
  </si>
  <si>
    <t>Pénzeszköz lekötött betétként elhelyezése</t>
  </si>
  <si>
    <t>9. melléklet a 6/2017. (V.23.) önkormányzati rendelethez</t>
  </si>
  <si>
    <t>8. melléklet a 6/2017. (V.23.) önkormányzati rendelethez</t>
  </si>
  <si>
    <t>KÖLTSÉGVETÉSI SZERVEK PÉNZMARADVÁNYÁNAK ALAKULÁSA</t>
  </si>
  <si>
    <t>Tájékoztató kimutatások, mérlegek</t>
  </si>
  <si>
    <t>Mezőörs Község Önkormányzat</t>
  </si>
  <si>
    <t>2016. évi költségvetésének mérlege</t>
  </si>
  <si>
    <t>6.1.3. melléklet a 6/2017. (V.23.) önkormányzati rendelethez</t>
  </si>
  <si>
    <t>5. melléklet a 6/2017. (V.23.) önkormányzati rendelethez</t>
  </si>
  <si>
    <t>4. melléklet a 6/2017. (V.23.) önkormányzati rendelethez</t>
  </si>
  <si>
    <t>3. melléklet a 6/2017. (V.23.) önkormányzati rendelethez</t>
  </si>
  <si>
    <t>1.4. melléklet a 6/2017. (V.23.) önkormányzati rendelethez</t>
  </si>
  <si>
    <t>Bruttó érték</t>
  </si>
  <si>
    <t>Nettó érték</t>
  </si>
  <si>
    <t>a "0"- ra leírt eszközökről</t>
  </si>
  <si>
    <t>12.2. sz.melléklet a 6/2017. (V.23.) önkormányzati rendelethez</t>
  </si>
  <si>
    <t xml:space="preserve">II. Tárgyi eszközök </t>
  </si>
  <si>
    <t>0</t>
  </si>
  <si>
    <t>I.1. Forgalomképtelen immateriális javak</t>
  </si>
  <si>
    <t>I.2. Nemzetgazdasági szempontból kiemelt jelentőségű immateriális javak</t>
  </si>
  <si>
    <t>I.3. Korlátozottan forgalomképes immateriális javak</t>
  </si>
  <si>
    <t>I.4. Üzleti Immateriális javak</t>
  </si>
  <si>
    <t xml:space="preserve">1. Ingatlanok és kapcsolódó vagyoni értékű jogok   </t>
  </si>
  <si>
    <t xml:space="preserve">2. Gépek, berendezések, felszerelések, járművek </t>
  </si>
  <si>
    <t xml:space="preserve">3. Tenyészállatok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</si>
</sst>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00"/>
    <numFmt numFmtId="182" formatCode="#,###__;\-#,###__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 CE"/>
      <family val="0"/>
    </font>
    <font>
      <b/>
      <sz val="8"/>
      <name val="Arial"/>
      <family val="2"/>
    </font>
    <font>
      <sz val="12"/>
      <name val="Times New Roman"/>
      <family val="1"/>
    </font>
    <font>
      <sz val="14"/>
      <name val="Times New Roman CE"/>
      <family val="0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u val="single"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25" xfId="0" applyNumberFormat="1" applyFont="1" applyFill="1" applyBorder="1" applyAlignment="1" applyProtection="1">
      <alignment vertical="center" wrapText="1"/>
      <protection locked="0"/>
    </xf>
    <xf numFmtId="172" fontId="16" fillId="0" borderId="26" xfId="0" applyNumberFormat="1" applyFont="1" applyFill="1" applyBorder="1" applyAlignment="1" applyProtection="1">
      <alignment vertical="center" wrapText="1"/>
      <protection locked="0"/>
    </xf>
    <xf numFmtId="172" fontId="16" fillId="0" borderId="27" xfId="0" applyNumberFormat="1" applyFont="1" applyFill="1" applyBorder="1" applyAlignment="1" applyProtection="1">
      <alignment vertical="center" wrapText="1"/>
      <protection locked="0"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9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4" fillId="0" borderId="31" xfId="0" applyNumberFormat="1" applyFont="1" applyFill="1" applyBorder="1" applyAlignment="1" applyProtection="1">
      <alignment horizontal="center" vertical="center" wrapText="1"/>
      <protection/>
    </xf>
    <xf numFmtId="172" fontId="14" fillId="0" borderId="32" xfId="0" applyNumberFormat="1" applyFont="1" applyFill="1" applyBorder="1" applyAlignment="1" applyProtection="1">
      <alignment horizontal="center" vertical="center" wrapText="1"/>
      <protection/>
    </xf>
    <xf numFmtId="172" fontId="14" fillId="0" borderId="33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25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27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25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27" xfId="0" applyNumberFormat="1" applyFont="1" applyFill="1" applyBorder="1" applyAlignment="1" applyProtection="1">
      <alignment vertical="center" wrapText="1"/>
      <protection/>
    </xf>
    <xf numFmtId="172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6" fillId="0" borderId="34" xfId="0" applyNumberFormat="1" applyFont="1" applyFill="1" applyBorder="1" applyAlignment="1" applyProtection="1">
      <alignment vertical="center" wrapText="1"/>
      <protection/>
    </xf>
    <xf numFmtId="172" fontId="16" fillId="0" borderId="22" xfId="0" applyNumberFormat="1" applyFont="1" applyFill="1" applyBorder="1" applyAlignment="1" applyProtection="1">
      <alignment vertical="center" wrapText="1"/>
      <protection/>
    </xf>
    <xf numFmtId="172" fontId="16" fillId="0" borderId="23" xfId="0" applyNumberFormat="1" applyFont="1" applyFill="1" applyBorder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5" xfId="0" applyNumberFormat="1" applyFont="1" applyFill="1" applyBorder="1" applyAlignment="1" applyProtection="1">
      <alignment vertical="center" wrapText="1"/>
      <protection locked="0"/>
    </xf>
    <xf numFmtId="172" fontId="16" fillId="0" borderId="17" xfId="0" applyNumberFormat="1" applyFont="1" applyFill="1" applyBorder="1" applyAlignment="1" applyProtection="1">
      <alignment vertical="center" wrapText="1"/>
      <protection locked="0"/>
    </xf>
    <xf numFmtId="172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6" xfId="0" applyNumberFormat="1" applyFont="1" applyFill="1" applyBorder="1" applyAlignment="1" applyProtection="1">
      <alignment vertical="center" wrapText="1"/>
      <protection locked="0"/>
    </xf>
    <xf numFmtId="172" fontId="16" fillId="0" borderId="19" xfId="0" applyNumberFormat="1" applyFont="1" applyFill="1" applyBorder="1" applyAlignment="1" applyProtection="1">
      <alignment vertical="center" wrapText="1"/>
      <protection locked="0"/>
    </xf>
    <xf numFmtId="172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8" xfId="0" applyNumberFormat="1" applyFont="1" applyFill="1" applyBorder="1" applyAlignment="1" applyProtection="1">
      <alignment vertical="center" wrapText="1"/>
      <protection locked="0"/>
    </xf>
    <xf numFmtId="172" fontId="16" fillId="0" borderId="16" xfId="0" applyNumberFormat="1" applyFont="1" applyFill="1" applyBorder="1" applyAlignment="1" applyProtection="1">
      <alignment vertical="center" wrapText="1"/>
      <protection locked="0"/>
    </xf>
    <xf numFmtId="172" fontId="16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172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2" fontId="14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6" fillId="0" borderId="3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43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72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72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3" fillId="0" borderId="50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4" xfId="0" applyNumberFormat="1" applyFont="1" applyFill="1" applyBorder="1" applyAlignment="1" applyProtection="1">
      <alignment horizontal="center" vertical="center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172" fontId="14" fillId="0" borderId="51" xfId="0" applyNumberFormat="1" applyFont="1" applyFill="1" applyBorder="1" applyAlignment="1" applyProtection="1">
      <alignment horizontal="center" vertical="center" wrapText="1"/>
      <protection/>
    </xf>
    <xf numFmtId="172" fontId="14" fillId="0" borderId="34" xfId="0" applyNumberFormat="1" applyFont="1" applyFill="1" applyBorder="1" applyAlignment="1" applyProtection="1">
      <alignment horizontal="center" vertical="center" wrapText="1"/>
      <protection/>
    </xf>
    <xf numFmtId="172" fontId="14" fillId="0" borderId="41" xfId="0" applyNumberFormat="1" applyFont="1" applyFill="1" applyBorder="1" applyAlignment="1" applyProtection="1">
      <alignment horizontal="center" vertical="center" wrapText="1"/>
      <protection/>
    </xf>
    <xf numFmtId="172" fontId="14" fillId="0" borderId="30" xfId="0" applyNumberFormat="1" applyFont="1" applyFill="1" applyBorder="1" applyAlignment="1" applyProtection="1">
      <alignment horizontal="center" vertical="center" wrapText="1"/>
      <protection/>
    </xf>
    <xf numFmtId="172" fontId="14" fillId="0" borderId="38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172" fontId="16" fillId="0" borderId="3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center" vertical="center" wrapText="1"/>
      <protection/>
    </xf>
    <xf numFmtId="172" fontId="16" fillId="0" borderId="36" xfId="0" applyNumberFormat="1" applyFont="1" applyFill="1" applyBorder="1" applyAlignment="1" applyProtection="1">
      <alignment vertical="center" wrapText="1"/>
      <protection/>
    </xf>
    <xf numFmtId="172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172" fontId="16" fillId="0" borderId="38" xfId="0" applyNumberFormat="1" applyFont="1" applyFill="1" applyBorder="1" applyAlignment="1" applyProtection="1">
      <alignment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172" fontId="14" fillId="0" borderId="45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34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30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172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8" xfId="58" applyFont="1" applyFill="1" applyBorder="1" applyAlignment="1" applyProtection="1">
      <alignment horizontal="center" vertical="center" wrapText="1"/>
      <protection/>
    </xf>
    <xf numFmtId="0" fontId="6" fillId="0" borderId="58" xfId="58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14" fillId="0" borderId="45" xfId="58" applyFont="1" applyFill="1" applyBorder="1" applyAlignment="1" applyProtection="1">
      <alignment horizontal="center" vertical="center" wrapText="1"/>
      <protection/>
    </xf>
    <xf numFmtId="172" fontId="16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8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31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0" fontId="14" fillId="0" borderId="44" xfId="58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31" xfId="0" applyFont="1" applyBorder="1" applyAlignment="1" applyProtection="1">
      <alignment vertical="center" wrapText="1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 quotePrefix="1">
      <alignment horizontal="left" wrapText="1" inden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14" fillId="0" borderId="32" xfId="58" applyFont="1" applyFill="1" applyBorder="1" applyAlignment="1" applyProtection="1">
      <alignment vertical="center" wrapText="1"/>
      <protection/>
    </xf>
    <xf numFmtId="172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43" xfId="58" applyFont="1" applyFill="1" applyBorder="1" applyAlignment="1" applyProtection="1">
      <alignment horizontal="left" vertical="center" wrapText="1" indent="7"/>
      <protection/>
    </xf>
    <xf numFmtId="172" fontId="2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72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172" fontId="16" fillId="0" borderId="25" xfId="58" applyNumberFormat="1" applyFont="1" applyFill="1" applyBorder="1" applyAlignment="1" applyProtection="1">
      <alignment horizontal="center" wrapText="1"/>
      <protection locked="0"/>
    </xf>
    <xf numFmtId="3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horizontal="right" vertical="top"/>
      <protection locked="0"/>
    </xf>
    <xf numFmtId="0" fontId="19" fillId="0" borderId="12" xfId="0" applyFont="1" applyFill="1" applyBorder="1" applyAlignment="1" applyProtection="1">
      <alignment horizontal="left" wrapText="1" indent="1"/>
      <protection/>
    </xf>
    <xf numFmtId="0" fontId="19" fillId="0" borderId="11" xfId="0" applyFont="1" applyFill="1" applyBorder="1" applyAlignment="1" applyProtection="1">
      <alignment horizontal="left" wrapText="1" indent="1"/>
      <protection/>
    </xf>
    <xf numFmtId="0" fontId="19" fillId="0" borderId="15" xfId="0" applyFont="1" applyFill="1" applyBorder="1" applyAlignment="1" applyProtection="1">
      <alignment horizontal="left" wrapText="1" indent="1"/>
      <protection/>
    </xf>
    <xf numFmtId="0" fontId="20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 applyProtection="1" quotePrefix="1">
      <alignment horizontal="left" wrapText="1" indent="1"/>
      <protection/>
    </xf>
    <xf numFmtId="0" fontId="20" fillId="0" borderId="22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wrapText="1"/>
      <protection/>
    </xf>
    <xf numFmtId="0" fontId="19" fillId="0" borderId="18" xfId="0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 applyProtection="1">
      <alignment horizontal="center" wrapText="1"/>
      <protection/>
    </xf>
    <xf numFmtId="0" fontId="19" fillId="0" borderId="19" xfId="0" applyFont="1" applyFill="1" applyBorder="1" applyAlignment="1" applyProtection="1">
      <alignment horizontal="center" wrapText="1"/>
      <protection/>
    </xf>
    <xf numFmtId="0" fontId="20" fillId="0" borderId="23" xfId="0" applyFont="1" applyFill="1" applyBorder="1" applyAlignment="1" applyProtection="1">
      <alignment wrapText="1"/>
      <protection/>
    </xf>
    <xf numFmtId="0" fontId="20" fillId="0" borderId="31" xfId="0" applyFont="1" applyFill="1" applyBorder="1" applyAlignment="1" applyProtection="1">
      <alignment horizontal="center" wrapText="1"/>
      <protection/>
    </xf>
    <xf numFmtId="0" fontId="20" fillId="0" borderId="32" xfId="0" applyFont="1" applyFill="1" applyBorder="1" applyAlignment="1" applyProtection="1">
      <alignment wrapText="1"/>
      <protection/>
    </xf>
    <xf numFmtId="0" fontId="19" fillId="0" borderId="15" xfId="0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 applyProtection="1">
      <alignment horizontal="left" vertical="center" wrapText="1" indent="1"/>
      <protection/>
    </xf>
    <xf numFmtId="172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8" fillId="0" borderId="30" xfId="0" applyNumberFormat="1" applyFont="1" applyFill="1" applyBorder="1" applyAlignment="1" applyProtection="1" quotePrefix="1">
      <alignment horizontal="right" vertical="center" wrapText="1" inden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left" vertical="center" wrapText="1" indent="1"/>
      <protection/>
    </xf>
    <xf numFmtId="3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172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172" fontId="20" fillId="0" borderId="0" xfId="0" applyNumberFormat="1" applyFont="1" applyBorder="1" applyAlignment="1" applyProtection="1">
      <alignment horizontal="right" vertical="center" wrapText="1" indent="1"/>
      <protection/>
    </xf>
    <xf numFmtId="172" fontId="20" fillId="0" borderId="0" xfId="0" applyNumberFormat="1" applyFont="1" applyBorder="1" applyAlignment="1" applyProtection="1">
      <alignment horizontal="right" vertical="center" wrapText="1" indent="1"/>
      <protection locked="0"/>
    </xf>
    <xf numFmtId="172" fontId="1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19" fillId="0" borderId="12" xfId="0" applyFont="1" applyBorder="1" applyAlignment="1" applyProtection="1">
      <alignment horizontal="left" indent="1"/>
      <protection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172" fontId="16" fillId="0" borderId="39" xfId="0" applyNumberFormat="1" applyFont="1" applyFill="1" applyBorder="1" applyAlignment="1" applyProtection="1">
      <alignment vertical="center" wrapText="1"/>
      <protection locked="0"/>
    </xf>
    <xf numFmtId="172" fontId="16" fillId="0" borderId="12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right" vertical="top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6" fillId="0" borderId="0" xfId="58" applyFont="1" applyFill="1">
      <alignment/>
      <protection/>
    </xf>
    <xf numFmtId="172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>
      <alignment/>
      <protection/>
    </xf>
    <xf numFmtId="172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62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8" applyFont="1" applyFill="1">
      <alignment/>
      <protection/>
    </xf>
    <xf numFmtId="172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7" xfId="58" applyNumberFormat="1" applyFont="1" applyFill="1" applyBorder="1" applyAlignment="1" applyProtection="1">
      <alignment horizontal="right" vertical="center" wrapText="1" indent="1"/>
      <protection/>
    </xf>
    <xf numFmtId="172" fontId="20" fillId="0" borderId="44" xfId="0" applyNumberFormat="1" applyFont="1" applyBorder="1" applyAlignment="1" applyProtection="1">
      <alignment horizontal="right" vertical="center" wrapText="1" indent="1"/>
      <protection/>
    </xf>
    <xf numFmtId="172" fontId="20" fillId="0" borderId="44" xfId="0" applyNumberFormat="1" applyFont="1" applyBorder="1" applyAlignment="1" applyProtection="1">
      <alignment horizontal="right" vertical="center" wrapText="1" indent="1"/>
      <protection locked="0"/>
    </xf>
    <xf numFmtId="172" fontId="18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58" applyFont="1" applyFill="1">
      <alignment/>
      <protection/>
    </xf>
    <xf numFmtId="172" fontId="7" fillId="0" borderId="54" xfId="0" applyNumberFormat="1" applyFont="1" applyFill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/>
    </xf>
    <xf numFmtId="172" fontId="7" fillId="0" borderId="51" xfId="0" applyNumberFormat="1" applyFont="1" applyFill="1" applyBorder="1" applyAlignment="1">
      <alignment horizontal="center" vertical="center" wrapText="1"/>
    </xf>
    <xf numFmtId="172" fontId="7" fillId="0" borderId="34" xfId="0" applyNumberFormat="1" applyFont="1" applyFill="1" applyBorder="1" applyAlignment="1">
      <alignment horizontal="center" vertical="center" wrapText="1"/>
    </xf>
    <xf numFmtId="172" fontId="7" fillId="0" borderId="41" xfId="0" applyNumberFormat="1" applyFont="1" applyFill="1" applyBorder="1" applyAlignment="1">
      <alignment horizontal="center" vertical="center" wrapText="1"/>
    </xf>
    <xf numFmtId="172" fontId="7" fillId="0" borderId="30" xfId="0" applyNumberFormat="1" applyFont="1" applyFill="1" applyBorder="1" applyAlignment="1">
      <alignment horizontal="center" vertical="center" wrapText="1"/>
    </xf>
    <xf numFmtId="172" fontId="14" fillId="0" borderId="22" xfId="0" applyNumberFormat="1" applyFont="1" applyFill="1" applyBorder="1" applyAlignment="1">
      <alignment horizontal="right" vertical="center" wrapText="1" indent="1"/>
    </xf>
    <xf numFmtId="172" fontId="14" fillId="0" borderId="34" xfId="0" applyNumberFormat="1" applyFont="1" applyFill="1" applyBorder="1" applyAlignment="1">
      <alignment horizontal="left" vertical="center" wrapText="1" indent="1"/>
    </xf>
    <xf numFmtId="172" fontId="0" fillId="33" borderId="34" xfId="0" applyNumberFormat="1" applyFont="1" applyFill="1" applyBorder="1" applyAlignment="1">
      <alignment horizontal="left" vertical="center" wrapText="1" indent="2"/>
    </xf>
    <xf numFmtId="172" fontId="0" fillId="33" borderId="50" xfId="0" applyNumberFormat="1" applyFont="1" applyFill="1" applyBorder="1" applyAlignment="1">
      <alignment horizontal="left" vertical="center" wrapText="1" indent="2"/>
    </xf>
    <xf numFmtId="172" fontId="14" fillId="0" borderId="22" xfId="0" applyNumberFormat="1" applyFont="1" applyFill="1" applyBorder="1" applyAlignment="1">
      <alignment vertical="center" wrapText="1"/>
    </xf>
    <xf numFmtId="172" fontId="14" fillId="0" borderId="23" xfId="0" applyNumberFormat="1" applyFont="1" applyFill="1" applyBorder="1" applyAlignment="1">
      <alignment vertical="center" wrapText="1"/>
    </xf>
    <xf numFmtId="172" fontId="14" fillId="0" borderId="30" xfId="0" applyNumberFormat="1" applyFont="1" applyFill="1" applyBorder="1" applyAlignment="1">
      <alignment vertical="center" wrapText="1"/>
    </xf>
    <xf numFmtId="172" fontId="14" fillId="0" borderId="17" xfId="0" applyNumberFormat="1" applyFont="1" applyFill="1" applyBorder="1" applyAlignment="1">
      <alignment horizontal="right" vertical="center" wrapText="1" indent="1"/>
    </xf>
    <xf numFmtId="173" fontId="0" fillId="0" borderId="35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72" fontId="0" fillId="33" borderId="34" xfId="0" applyNumberFormat="1" applyFont="1" applyFill="1" applyBorder="1" applyAlignment="1">
      <alignment horizontal="right" vertical="center" wrapText="1" indent="2"/>
    </xf>
    <xf numFmtId="172" fontId="0" fillId="33" borderId="50" xfId="0" applyNumberFormat="1" applyFont="1" applyFill="1" applyBorder="1" applyAlignment="1">
      <alignment horizontal="right" vertical="center" wrapText="1" indent="2"/>
    </xf>
    <xf numFmtId="0" fontId="32" fillId="0" borderId="11" xfId="60" applyFont="1" applyFill="1" applyBorder="1" applyAlignment="1" applyProtection="1">
      <alignment horizontal="center" wrapText="1"/>
      <protection/>
    </xf>
    <xf numFmtId="0" fontId="33" fillId="0" borderId="21" xfId="60" applyFont="1" applyFill="1" applyBorder="1" applyAlignment="1" applyProtection="1">
      <alignment horizontal="center" vertical="center" wrapText="1"/>
      <protection/>
    </xf>
    <xf numFmtId="0" fontId="33" fillId="0" borderId="43" xfId="60" applyFont="1" applyFill="1" applyBorder="1" applyAlignment="1" applyProtection="1">
      <alignment horizontal="center" vertical="center" wrapText="1"/>
      <protection/>
    </xf>
    <xf numFmtId="0" fontId="20" fillId="0" borderId="20" xfId="60" applyFont="1" applyFill="1" applyBorder="1" applyAlignment="1" applyProtection="1">
      <alignment vertical="center" wrapText="1"/>
      <protection/>
    </xf>
    <xf numFmtId="181" fontId="16" fillId="0" borderId="13" xfId="59" applyNumberFormat="1" applyFont="1" applyFill="1" applyBorder="1" applyAlignment="1" applyProtection="1">
      <alignment horizontal="center" vertical="center"/>
      <protection/>
    </xf>
    <xf numFmtId="182" fontId="20" fillId="0" borderId="13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60" applyFont="1" applyFill="1" applyBorder="1" applyAlignment="1" applyProtection="1">
      <alignment vertical="center" wrapText="1"/>
      <protection/>
    </xf>
    <xf numFmtId="181" fontId="16" fillId="0" borderId="11" xfId="59" applyNumberFormat="1" applyFont="1" applyFill="1" applyBorder="1" applyAlignment="1" applyProtection="1">
      <alignment horizontal="center" vertical="center"/>
      <protection/>
    </xf>
    <xf numFmtId="182" fontId="20" fillId="0" borderId="11" xfId="60" applyNumberFormat="1" applyFont="1" applyFill="1" applyBorder="1" applyAlignment="1" applyProtection="1">
      <alignment horizontal="right" vertical="center" wrapText="1"/>
      <protection/>
    </xf>
    <xf numFmtId="0" fontId="34" fillId="0" borderId="17" xfId="60" applyFont="1" applyFill="1" applyBorder="1" applyAlignment="1" applyProtection="1">
      <alignment horizontal="left" vertical="center" wrapText="1" indent="1"/>
      <protection/>
    </xf>
    <xf numFmtId="182" fontId="19" fillId="0" borderId="11" xfId="60" applyNumberFormat="1" applyFont="1" applyFill="1" applyBorder="1" applyAlignment="1" applyProtection="1">
      <alignment horizontal="right" vertical="center" wrapText="1"/>
      <protection locked="0"/>
    </xf>
    <xf numFmtId="182" fontId="19" fillId="0" borderId="11" xfId="60" applyNumberFormat="1" applyFont="1" applyFill="1" applyBorder="1" applyAlignment="1" applyProtection="1">
      <alignment horizontal="right" vertical="center" wrapText="1"/>
      <protection/>
    </xf>
    <xf numFmtId="0" fontId="20" fillId="0" borderId="21" xfId="60" applyFont="1" applyFill="1" applyBorder="1" applyAlignment="1" applyProtection="1">
      <alignment vertical="center" wrapText="1"/>
      <protection/>
    </xf>
    <xf numFmtId="181" fontId="16" fillId="0" borderId="43" xfId="59" applyNumberFormat="1" applyFont="1" applyFill="1" applyBorder="1" applyAlignment="1" applyProtection="1">
      <alignment horizontal="center" vertical="center"/>
      <protection/>
    </xf>
    <xf numFmtId="182" fontId="20" fillId="0" borderId="43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right"/>
    </xf>
    <xf numFmtId="17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top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16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30" fillId="0" borderId="0" xfId="0" applyFont="1" applyAlignment="1">
      <alignment horizontal="center"/>
    </xf>
    <xf numFmtId="172" fontId="15" fillId="0" borderId="42" xfId="58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4" fillId="0" borderId="0" xfId="0" applyFont="1" applyFill="1" applyAlignment="1" applyProtection="1">
      <alignment horizontal="right" vertical="top"/>
      <protection/>
    </xf>
    <xf numFmtId="172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/>
      <protection/>
    </xf>
    <xf numFmtId="0" fontId="8" fillId="0" borderId="42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172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8" xfId="58" applyFont="1" applyFill="1" applyBorder="1" applyAlignment="1" applyProtection="1">
      <alignment horizontal="right" vertical="center" wrapText="1" indent="1"/>
      <protection locked="0"/>
    </xf>
    <xf numFmtId="172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20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23" xfId="0" applyNumberFormat="1" applyFont="1" applyFill="1" applyBorder="1" applyAlignment="1" applyProtection="1" quotePrefix="1">
      <alignment horizontal="right" vertical="center" wrapText="1" indent="1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58" applyFont="1" applyFill="1" applyAlignment="1">
      <alignment horizontal="center" vertical="top"/>
      <protection/>
    </xf>
    <xf numFmtId="0" fontId="5" fillId="0" borderId="42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 locked="0"/>
    </xf>
    <xf numFmtId="182" fontId="20" fillId="0" borderId="11" xfId="60" applyNumberFormat="1" applyFont="1" applyFill="1" applyBorder="1" applyAlignment="1" applyProtection="1">
      <alignment horizontal="right" vertical="center" wrapText="1"/>
      <protection/>
    </xf>
    <xf numFmtId="49" fontId="20" fillId="0" borderId="13" xfId="60" applyNumberFormat="1" applyFont="1" applyFill="1" applyBorder="1" applyAlignment="1" applyProtection="1">
      <alignment horizontal="right" vertical="center" wrapText="1"/>
      <protection locked="0"/>
    </xf>
    <xf numFmtId="181" fontId="16" fillId="0" borderId="12" xfId="59" applyNumberFormat="1" applyFont="1" applyFill="1" applyBorder="1" applyAlignment="1" applyProtection="1">
      <alignment horizontal="center" vertical="center"/>
      <protection/>
    </xf>
    <xf numFmtId="182" fontId="20" fillId="0" borderId="12" xfId="60" applyNumberFormat="1" applyFont="1" applyFill="1" applyBorder="1" applyAlignment="1" applyProtection="1">
      <alignment horizontal="right" vertical="center" wrapText="1"/>
      <protection locked="0"/>
    </xf>
    <xf numFmtId="49" fontId="20" fillId="0" borderId="12" xfId="60" applyNumberFormat="1" applyFont="1" applyFill="1" applyBorder="1" applyAlignment="1" applyProtection="1">
      <alignment horizontal="right" vertical="center" wrapText="1"/>
      <protection locked="0"/>
    </xf>
    <xf numFmtId="49" fontId="20" fillId="0" borderId="11" xfId="60" applyNumberFormat="1" applyFont="1" applyFill="1" applyBorder="1" applyAlignment="1" applyProtection="1">
      <alignment horizontal="right" vertical="center" wrapText="1"/>
      <protection/>
    </xf>
    <xf numFmtId="49" fontId="19" fillId="0" borderId="11" xfId="60" applyNumberFormat="1" applyFont="1" applyFill="1" applyBorder="1" applyAlignment="1" applyProtection="1">
      <alignment horizontal="right" vertical="center" wrapText="1"/>
      <protection locked="0"/>
    </xf>
    <xf numFmtId="49" fontId="20" fillId="0" borderId="11" xfId="60" applyNumberFormat="1" applyFont="1" applyFill="1" applyBorder="1" applyAlignment="1" applyProtection="1">
      <alignment horizontal="right" vertical="center" wrapText="1"/>
      <protection/>
    </xf>
    <xf numFmtId="49" fontId="19" fillId="0" borderId="11" xfId="60" applyNumberFormat="1" applyFont="1" applyFill="1" applyBorder="1" applyAlignment="1" applyProtection="1">
      <alignment horizontal="right" vertical="center" wrapText="1"/>
      <protection/>
    </xf>
    <xf numFmtId="182" fontId="19" fillId="0" borderId="12" xfId="60" applyNumberFormat="1" applyFont="1" applyFill="1" applyBorder="1" applyAlignment="1" applyProtection="1">
      <alignment horizontal="right" vertical="center" wrapText="1"/>
      <protection locked="0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27" fillId="0" borderId="42" xfId="58" applyNumberFormat="1" applyFont="1" applyFill="1" applyBorder="1" applyAlignment="1" applyProtection="1">
      <alignment horizontal="left" vertical="center"/>
      <protection/>
    </xf>
    <xf numFmtId="172" fontId="15" fillId="0" borderId="42" xfId="58" applyNumberFormat="1" applyFont="1" applyFill="1" applyBorder="1" applyAlignment="1" applyProtection="1">
      <alignment horizontal="left" vertical="center"/>
      <protection/>
    </xf>
    <xf numFmtId="172" fontId="15" fillId="0" borderId="42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172" fontId="7" fillId="0" borderId="66" xfId="0" applyNumberFormat="1" applyFont="1" applyFill="1" applyBorder="1" applyAlignment="1" applyProtection="1">
      <alignment horizontal="center" vertical="center" wrapText="1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5" fillId="0" borderId="58" xfId="0" applyNumberFormat="1" applyFont="1" applyFill="1" applyBorder="1" applyAlignment="1" applyProtection="1">
      <alignment horizontal="center" vertical="center" wrapText="1"/>
      <protection/>
    </xf>
    <xf numFmtId="172" fontId="5" fillId="0" borderId="42" xfId="0" applyNumberFormat="1" applyFont="1" applyFill="1" applyBorder="1" applyAlignment="1" applyProtection="1">
      <alignment horizontal="right" vertical="center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24" fillId="0" borderId="42" xfId="0" applyFont="1" applyBorder="1" applyAlignment="1" applyProtection="1">
      <alignment horizontal="left" vertical="center"/>
      <protection locked="0"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16" fillId="0" borderId="60" xfId="0" applyFont="1" applyFill="1" applyBorder="1" applyAlignment="1" applyProtection="1">
      <alignment horizontal="left" indent="1"/>
      <protection locked="0"/>
    </xf>
    <xf numFmtId="0" fontId="16" fillId="0" borderId="72" xfId="0" applyFont="1" applyFill="1" applyBorder="1" applyAlignment="1" applyProtection="1">
      <alignment horizontal="left" indent="1"/>
      <protection locked="0"/>
    </xf>
    <xf numFmtId="0" fontId="16" fillId="0" borderId="73" xfId="0" applyFont="1" applyFill="1" applyBorder="1" applyAlignment="1" applyProtection="1">
      <alignment horizontal="left" indent="1"/>
      <protection locked="0"/>
    </xf>
    <xf numFmtId="0" fontId="16" fillId="0" borderId="47" xfId="0" applyFont="1" applyFill="1" applyBorder="1" applyAlignment="1" applyProtection="1">
      <alignment horizontal="left" indent="1"/>
      <protection locked="0"/>
    </xf>
    <xf numFmtId="0" fontId="16" fillId="0" borderId="48" xfId="0" applyFont="1" applyFill="1" applyBorder="1" applyAlignment="1" applyProtection="1">
      <alignment horizontal="left" indent="1"/>
      <protection locked="0"/>
    </xf>
    <xf numFmtId="0" fontId="16" fillId="0" borderId="7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4" fillId="0" borderId="42" xfId="0" applyFont="1" applyBorder="1" applyAlignment="1" applyProtection="1">
      <alignment horizontal="left" vertical="top"/>
      <protection locked="0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9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 horizontal="left" vertical="center"/>
      <protection/>
    </xf>
    <xf numFmtId="0" fontId="0" fillId="0" borderId="72" xfId="0" applyBorder="1" applyAlignment="1">
      <alignment vertical="center"/>
    </xf>
    <xf numFmtId="0" fontId="7" fillId="0" borderId="61" xfId="0" applyFont="1" applyFill="1" applyBorder="1" applyAlignment="1" applyProtection="1" quotePrefix="1">
      <alignment horizontal="right" vertical="center"/>
      <protection/>
    </xf>
    <xf numFmtId="0" fontId="7" fillId="0" borderId="72" xfId="0" applyFont="1" applyFill="1" applyBorder="1" applyAlignment="1" applyProtection="1" quotePrefix="1">
      <alignment horizontal="right" vertical="center"/>
      <protection/>
    </xf>
    <xf numFmtId="0" fontId="7" fillId="0" borderId="64" xfId="0" applyFont="1" applyFill="1" applyBorder="1" applyAlignment="1" applyProtection="1" quotePrefix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49" fontId="7" fillId="0" borderId="75" xfId="0" applyNumberFormat="1" applyFont="1" applyFill="1" applyBorder="1" applyAlignment="1" applyProtection="1">
      <alignment horizontal="right" vertical="center"/>
      <protection/>
    </xf>
    <xf numFmtId="49" fontId="7" fillId="0" borderId="65" xfId="0" applyNumberFormat="1" applyFont="1" applyFill="1" applyBorder="1" applyAlignment="1" applyProtection="1">
      <alignment horizontal="right" vertical="center"/>
      <protection/>
    </xf>
    <xf numFmtId="0" fontId="24" fillId="0" borderId="42" xfId="0" applyFont="1" applyBorder="1" applyAlignment="1" applyProtection="1">
      <alignment horizontal="right" vertical="top"/>
      <protection locked="0"/>
    </xf>
    <xf numFmtId="0" fontId="5" fillId="0" borderId="52" xfId="0" applyFont="1" applyFill="1" applyBorder="1" applyAlignment="1" applyProtection="1">
      <alignment horizontal="right"/>
      <protection/>
    </xf>
    <xf numFmtId="0" fontId="24" fillId="0" borderId="42" xfId="0" applyFont="1" applyFill="1" applyBorder="1" applyAlignment="1" applyProtection="1">
      <alignment horizontal="right" vertical="top"/>
      <protection locked="0"/>
    </xf>
    <xf numFmtId="49" fontId="7" fillId="0" borderId="2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21" xfId="0" applyNumberFormat="1" applyFont="1" applyFill="1" applyBorder="1" applyAlignment="1" applyProtection="1">
      <alignment horizontal="right" vertical="center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40" xfId="0" applyNumberFormat="1" applyFont="1" applyFill="1" applyBorder="1" applyAlignment="1" applyProtection="1">
      <alignment horizontal="right" vertical="center"/>
      <protection/>
    </xf>
    <xf numFmtId="0" fontId="24" fillId="0" borderId="42" xfId="0" applyFont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49" fontId="7" fillId="0" borderId="72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24" fillId="0" borderId="42" xfId="0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horizontal="center"/>
    </xf>
    <xf numFmtId="0" fontId="24" fillId="0" borderId="0" xfId="0" applyFont="1" applyFill="1" applyAlignment="1" applyProtection="1">
      <alignment horizontal="right" vertical="top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50" xfId="0" applyFont="1" applyFill="1" applyBorder="1" applyAlignment="1" applyProtection="1">
      <alignment horizontal="left" vertical="center" wrapText="1" inden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35" fillId="0" borderId="0" xfId="58" applyFont="1" applyFill="1" applyAlignment="1">
      <alignment horizontal="center" vertical="top"/>
      <protection/>
    </xf>
    <xf numFmtId="0" fontId="2" fillId="0" borderId="0" xfId="58" applyFont="1" applyFill="1" applyAlignment="1">
      <alignment horizontal="center" vertical="top"/>
      <protection/>
    </xf>
    <xf numFmtId="0" fontId="6" fillId="0" borderId="0" xfId="58" applyFont="1" applyFill="1" applyAlignment="1">
      <alignment horizontal="center" vertical="top"/>
      <protection/>
    </xf>
    <xf numFmtId="172" fontId="8" fillId="0" borderId="56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6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72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66" xfId="0" applyNumberFormat="1" applyFont="1" applyFill="1" applyBorder="1" applyAlignment="1" applyProtection="1">
      <alignment horizontal="center" vertical="center" wrapText="1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72" fontId="9" fillId="0" borderId="0" xfId="0" applyNumberFormat="1" applyFont="1" applyFill="1" applyAlignment="1">
      <alignment horizontal="center" textRotation="180" wrapText="1"/>
    </xf>
    <xf numFmtId="172" fontId="7" fillId="0" borderId="66" xfId="0" applyNumberFormat="1" applyFont="1" applyFill="1" applyBorder="1" applyAlignment="1">
      <alignment horizontal="center" vertical="center" wrapText="1"/>
    </xf>
    <xf numFmtId="172" fontId="7" fillId="0" borderId="67" xfId="0" applyNumberFormat="1" applyFont="1" applyFill="1" applyBorder="1" applyAlignment="1">
      <alignment horizontal="center" vertical="center" wrapText="1"/>
    </xf>
    <xf numFmtId="172" fontId="7" fillId="0" borderId="66" xfId="0" applyNumberFormat="1" applyFont="1" applyFill="1" applyBorder="1" applyAlignment="1">
      <alignment horizontal="center" vertical="center"/>
    </xf>
    <xf numFmtId="172" fontId="7" fillId="0" borderId="67" xfId="0" applyNumberFormat="1" applyFont="1" applyFill="1" applyBorder="1" applyAlignment="1">
      <alignment horizontal="center" vertical="center"/>
    </xf>
    <xf numFmtId="172" fontId="7" fillId="0" borderId="70" xfId="0" applyNumberFormat="1" applyFont="1" applyFill="1" applyBorder="1" applyAlignment="1">
      <alignment horizontal="center" vertical="center" wrapText="1"/>
    </xf>
    <xf numFmtId="172" fontId="7" fillId="0" borderId="76" xfId="0" applyNumberFormat="1" applyFont="1" applyFill="1" applyBorder="1" applyAlignment="1">
      <alignment horizontal="center" vertical="center" wrapText="1"/>
    </xf>
    <xf numFmtId="172" fontId="7" fillId="0" borderId="61" xfId="0" applyNumberFormat="1" applyFont="1" applyFill="1" applyBorder="1" applyAlignment="1">
      <alignment horizontal="center" vertical="center" wrapText="1"/>
    </xf>
    <xf numFmtId="172" fontId="7" fillId="0" borderId="73" xfId="0" applyNumberFormat="1" applyFont="1" applyFill="1" applyBorder="1" applyAlignment="1">
      <alignment horizontal="center" vertical="center" wrapText="1"/>
    </xf>
    <xf numFmtId="172" fontId="7" fillId="0" borderId="63" xfId="0" applyNumberFormat="1" applyFont="1" applyFill="1" applyBorder="1" applyAlignment="1">
      <alignment horizontal="center" vertical="center" wrapText="1"/>
    </xf>
    <xf numFmtId="172" fontId="7" fillId="0" borderId="57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2" fillId="0" borderId="0" xfId="60" applyFont="1" applyFill="1" applyAlignment="1" applyProtection="1">
      <alignment horizontal="center" vertical="center" wrapText="1"/>
      <protection/>
    </xf>
    <xf numFmtId="0" fontId="12" fillId="0" borderId="0" xfId="60" applyFont="1" applyFill="1" applyAlignment="1" applyProtection="1">
      <alignment horizontal="center" vertical="center"/>
      <protection/>
    </xf>
    <xf numFmtId="0" fontId="31" fillId="0" borderId="24" xfId="60" applyFont="1" applyFill="1" applyBorder="1" applyAlignment="1" applyProtection="1">
      <alignment horizontal="center" vertical="center" wrapText="1"/>
      <protection/>
    </xf>
    <xf numFmtId="0" fontId="31" fillId="0" borderId="16" xfId="60" applyFont="1" applyFill="1" applyBorder="1" applyAlignment="1" applyProtection="1">
      <alignment horizontal="center" vertical="center" wrapText="1"/>
      <protection/>
    </xf>
    <xf numFmtId="0" fontId="31" fillId="0" borderId="18" xfId="60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/>
      <protection/>
    </xf>
    <xf numFmtId="0" fontId="15" fillId="0" borderId="10" xfId="59" applyFont="1" applyFill="1" applyBorder="1" applyAlignment="1" applyProtection="1">
      <alignment horizontal="center" vertical="center"/>
      <protection/>
    </xf>
    <xf numFmtId="0" fontId="15" fillId="0" borderId="12" xfId="59" applyFont="1" applyFill="1" applyBorder="1" applyAlignment="1" applyProtection="1">
      <alignment horizontal="center" vertical="center"/>
      <protection/>
    </xf>
    <xf numFmtId="0" fontId="32" fillId="0" borderId="13" xfId="60" applyFont="1" applyFill="1" applyBorder="1" applyAlignment="1" applyProtection="1">
      <alignment horizontal="center" vertical="center" wrapText="1"/>
      <protection/>
    </xf>
    <xf numFmtId="0" fontId="32" fillId="0" borderId="11" xfId="6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7" xfId="0" applyBorder="1" applyAlignment="1">
      <alignment horizontal="righ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VS01\Desktop\2014\2014%20z&#225;rsz&#225;mad&#225;s%202015.04.24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9. sz. mell"/>
      <sheetName val="1.tájékoztató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6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C8" sqref="C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121</v>
      </c>
    </row>
    <row r="4" spans="1:2" ht="12.75">
      <c r="A4" s="112"/>
      <c r="B4" s="112"/>
    </row>
    <row r="5" spans="1:2" s="123" customFormat="1" ht="15">
      <c r="A5" s="89" t="s">
        <v>373</v>
      </c>
      <c r="B5" s="122"/>
    </row>
    <row r="6" spans="1:2" ht="12.75">
      <c r="A6" s="112"/>
      <c r="B6" s="112"/>
    </row>
    <row r="7" spans="1:2" ht="12.75">
      <c r="A7" s="112" t="s">
        <v>472</v>
      </c>
      <c r="B7" s="112" t="s">
        <v>432</v>
      </c>
    </row>
    <row r="8" spans="1:2" ht="12.75">
      <c r="A8" s="112" t="s">
        <v>473</v>
      </c>
      <c r="B8" s="112" t="s">
        <v>433</v>
      </c>
    </row>
    <row r="9" spans="1:2" ht="12.75">
      <c r="A9" s="112" t="s">
        <v>474</v>
      </c>
      <c r="B9" s="112" t="s">
        <v>434</v>
      </c>
    </row>
    <row r="10" spans="1:2" ht="12.75">
      <c r="A10" s="112"/>
      <c r="B10" s="112"/>
    </row>
    <row r="11" spans="1:2" ht="12.75">
      <c r="A11" s="112"/>
      <c r="B11" s="112"/>
    </row>
    <row r="12" spans="1:2" s="123" customFormat="1" ht="15">
      <c r="A12" s="89" t="str">
        <f>+CONCATENATE(LEFT(A5,4),". évi előirányzat KIADÁSOK")</f>
        <v>2015. évi előirányzat KIADÁSOK</v>
      </c>
      <c r="B12" s="122"/>
    </row>
    <row r="13" spans="1:2" ht="12.75">
      <c r="A13" s="112"/>
      <c r="B13" s="112"/>
    </row>
    <row r="14" spans="1:2" ht="12.75">
      <c r="A14" s="112" t="s">
        <v>475</v>
      </c>
      <c r="B14" s="112" t="s">
        <v>435</v>
      </c>
    </row>
    <row r="15" spans="1:2" ht="12.75">
      <c r="A15" s="112" t="s">
        <v>476</v>
      </c>
      <c r="B15" s="112" t="s">
        <v>436</v>
      </c>
    </row>
    <row r="16" spans="1:2" ht="12.75">
      <c r="A16" s="112" t="s">
        <v>477</v>
      </c>
      <c r="B16" s="112" t="s">
        <v>437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D2"/>
    </sheetView>
  </sheetViews>
  <sheetFormatPr defaultColWidth="9.375" defaultRowHeight="12.75"/>
  <cols>
    <col min="1" max="1" width="60.6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75390625" style="39" customWidth="1"/>
    <col min="7" max="8" width="12.75390625" style="39" customWidth="1"/>
    <col min="9" max="9" width="13.75390625" style="39" customWidth="1"/>
    <col min="10" max="16384" width="9.375" style="39" customWidth="1"/>
  </cols>
  <sheetData>
    <row r="1" spans="1:6" ht="24.75" customHeight="1">
      <c r="A1" s="563" t="s">
        <v>162</v>
      </c>
      <c r="B1" s="563"/>
      <c r="C1" s="563"/>
      <c r="D1" s="563"/>
      <c r="E1" s="563"/>
      <c r="F1" s="563"/>
    </row>
    <row r="2" spans="1:6" ht="23.25" customHeight="1" thickBot="1">
      <c r="A2" s="564" t="s">
        <v>679</v>
      </c>
      <c r="B2" s="564"/>
      <c r="C2" s="564"/>
      <c r="D2" s="564"/>
      <c r="E2" s="52"/>
      <c r="F2" s="47" t="s">
        <v>638</v>
      </c>
    </row>
    <row r="3" spans="1:6" s="42" customFormat="1" ht="48.75" customHeight="1" thickBot="1">
      <c r="A3" s="126" t="s">
        <v>58</v>
      </c>
      <c r="B3" s="127" t="s">
        <v>56</v>
      </c>
      <c r="C3" s="127" t="s">
        <v>57</v>
      </c>
      <c r="D3" s="127" t="str">
        <f>+'3.sz.mell.'!D3</f>
        <v>Felhasználás 2016. 12. 31-ig</v>
      </c>
      <c r="E3" s="127" t="str">
        <f>+'3.sz.mell.'!E3</f>
        <v>2017. évi eredeti előirányzat</v>
      </c>
      <c r="F3" s="48" t="s">
        <v>667</v>
      </c>
    </row>
    <row r="4" spans="1:6" s="52" customFormat="1" ht="15" customHeight="1" thickBot="1">
      <c r="A4" s="49" t="s">
        <v>438</v>
      </c>
      <c r="B4" s="50" t="s">
        <v>439</v>
      </c>
      <c r="C4" s="50" t="s">
        <v>440</v>
      </c>
      <c r="D4" s="50" t="s">
        <v>442</v>
      </c>
      <c r="E4" s="50" t="s">
        <v>441</v>
      </c>
      <c r="F4" s="51" t="s">
        <v>443</v>
      </c>
    </row>
    <row r="5" spans="1:6" ht="15.75" customHeight="1">
      <c r="A5" s="59"/>
      <c r="B5" s="60"/>
      <c r="C5" s="353"/>
      <c r="D5" s="60"/>
      <c r="E5" s="60"/>
      <c r="F5" s="61">
        <f aca="true" t="shared" si="0" ref="F5:F23">B5-D5-E5</f>
        <v>0</v>
      </c>
    </row>
    <row r="6" spans="1:6" ht="15.75" customHeight="1">
      <c r="A6" s="59"/>
      <c r="B6" s="60"/>
      <c r="C6" s="353"/>
      <c r="D6" s="60"/>
      <c r="E6" s="60"/>
      <c r="F6" s="61">
        <f t="shared" si="0"/>
        <v>0</v>
      </c>
    </row>
    <row r="7" spans="1:6" ht="15.75" customHeight="1">
      <c r="A7" s="59"/>
      <c r="B7" s="60"/>
      <c r="C7" s="353"/>
      <c r="D7" s="60"/>
      <c r="E7" s="60"/>
      <c r="F7" s="61">
        <f t="shared" si="0"/>
        <v>0</v>
      </c>
    </row>
    <row r="8" spans="1:6" ht="15.75" customHeight="1">
      <c r="A8" s="59"/>
      <c r="B8" s="60"/>
      <c r="C8" s="353"/>
      <c r="D8" s="60"/>
      <c r="E8" s="60"/>
      <c r="F8" s="61">
        <f t="shared" si="0"/>
        <v>0</v>
      </c>
    </row>
    <row r="9" spans="1:6" ht="15.75" customHeight="1">
      <c r="A9" s="59"/>
      <c r="B9" s="60"/>
      <c r="C9" s="353"/>
      <c r="D9" s="60"/>
      <c r="E9" s="60"/>
      <c r="F9" s="61">
        <f t="shared" si="0"/>
        <v>0</v>
      </c>
    </row>
    <row r="10" spans="1:6" ht="15.75" customHeight="1">
      <c r="A10" s="59"/>
      <c r="B10" s="60"/>
      <c r="C10" s="353"/>
      <c r="D10" s="60"/>
      <c r="E10" s="60"/>
      <c r="F10" s="61">
        <f t="shared" si="0"/>
        <v>0</v>
      </c>
    </row>
    <row r="11" spans="1:6" ht="15.75" customHeight="1">
      <c r="A11" s="59"/>
      <c r="B11" s="60"/>
      <c r="C11" s="353"/>
      <c r="D11" s="60"/>
      <c r="E11" s="60"/>
      <c r="F11" s="61">
        <f t="shared" si="0"/>
        <v>0</v>
      </c>
    </row>
    <row r="12" spans="1:6" ht="15.75" customHeight="1">
      <c r="A12" s="59"/>
      <c r="B12" s="60"/>
      <c r="C12" s="353"/>
      <c r="D12" s="60"/>
      <c r="E12" s="60"/>
      <c r="F12" s="61">
        <f t="shared" si="0"/>
        <v>0</v>
      </c>
    </row>
    <row r="13" spans="1:6" ht="15.75" customHeight="1">
      <c r="A13" s="59"/>
      <c r="B13" s="60"/>
      <c r="C13" s="353"/>
      <c r="D13" s="60"/>
      <c r="E13" s="60"/>
      <c r="F13" s="61">
        <f t="shared" si="0"/>
        <v>0</v>
      </c>
    </row>
    <row r="14" spans="1:6" ht="15.75" customHeight="1">
      <c r="A14" s="59"/>
      <c r="B14" s="60"/>
      <c r="C14" s="353"/>
      <c r="D14" s="60"/>
      <c r="E14" s="60"/>
      <c r="F14" s="61">
        <f t="shared" si="0"/>
        <v>0</v>
      </c>
    </row>
    <row r="15" spans="1:6" ht="15.75" customHeight="1">
      <c r="A15" s="59"/>
      <c r="B15" s="60"/>
      <c r="C15" s="353"/>
      <c r="D15" s="60"/>
      <c r="E15" s="60"/>
      <c r="F15" s="61">
        <f t="shared" si="0"/>
        <v>0</v>
      </c>
    </row>
    <row r="16" spans="1:6" ht="15.75" customHeight="1">
      <c r="A16" s="59"/>
      <c r="B16" s="60"/>
      <c r="C16" s="353"/>
      <c r="D16" s="60"/>
      <c r="E16" s="60"/>
      <c r="F16" s="61">
        <f t="shared" si="0"/>
        <v>0</v>
      </c>
    </row>
    <row r="17" spans="1:6" ht="15.75" customHeight="1">
      <c r="A17" s="59"/>
      <c r="B17" s="60"/>
      <c r="C17" s="353"/>
      <c r="D17" s="60"/>
      <c r="E17" s="60"/>
      <c r="F17" s="61">
        <f t="shared" si="0"/>
        <v>0</v>
      </c>
    </row>
    <row r="18" spans="1:6" ht="15.75" customHeight="1">
      <c r="A18" s="59"/>
      <c r="B18" s="60"/>
      <c r="C18" s="353"/>
      <c r="D18" s="60"/>
      <c r="E18" s="60"/>
      <c r="F18" s="61">
        <f t="shared" si="0"/>
        <v>0</v>
      </c>
    </row>
    <row r="19" spans="1:6" ht="15.75" customHeight="1">
      <c r="A19" s="59"/>
      <c r="B19" s="60"/>
      <c r="C19" s="353"/>
      <c r="D19" s="60"/>
      <c r="E19" s="60"/>
      <c r="F19" s="61">
        <f t="shared" si="0"/>
        <v>0</v>
      </c>
    </row>
    <row r="20" spans="1:6" ht="15.75" customHeight="1">
      <c r="A20" s="59"/>
      <c r="B20" s="60"/>
      <c r="C20" s="353"/>
      <c r="D20" s="60"/>
      <c r="E20" s="60"/>
      <c r="F20" s="61">
        <f t="shared" si="0"/>
        <v>0</v>
      </c>
    </row>
    <row r="21" spans="1:6" ht="15.75" customHeight="1">
      <c r="A21" s="59"/>
      <c r="B21" s="60"/>
      <c r="C21" s="353"/>
      <c r="D21" s="60"/>
      <c r="E21" s="60"/>
      <c r="F21" s="61">
        <f t="shared" si="0"/>
        <v>0</v>
      </c>
    </row>
    <row r="22" spans="1:6" ht="15.75" customHeight="1">
      <c r="A22" s="59"/>
      <c r="B22" s="60"/>
      <c r="C22" s="353"/>
      <c r="D22" s="60"/>
      <c r="E22" s="60"/>
      <c r="F22" s="61">
        <f t="shared" si="0"/>
        <v>0</v>
      </c>
    </row>
    <row r="23" spans="1:6" ht="15.75" customHeight="1" thickBot="1">
      <c r="A23" s="62"/>
      <c r="B23" s="63"/>
      <c r="C23" s="354"/>
      <c r="D23" s="63"/>
      <c r="E23" s="63"/>
      <c r="F23" s="64">
        <f t="shared" si="0"/>
        <v>0</v>
      </c>
    </row>
    <row r="24" spans="1:6" s="58" customFormat="1" ht="18" customHeight="1" thickBot="1">
      <c r="A24" s="128" t="s">
        <v>54</v>
      </c>
      <c r="B24" s="129">
        <f>SUM(B5:B23)</f>
        <v>0</v>
      </c>
      <c r="C24" s="102"/>
      <c r="D24" s="129">
        <f>SUM(D5:D23)</f>
        <v>0</v>
      </c>
      <c r="E24" s="129">
        <f>SUM(E5:E23)</f>
        <v>0</v>
      </c>
      <c r="F24" s="65">
        <f>SUM(F5:F23)</f>
        <v>0</v>
      </c>
    </row>
  </sheetData>
  <sheetProtection/>
  <mergeCells count="2">
    <mergeCell ref="A1:F1"/>
    <mergeCell ref="A2:D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6/2017. (V.23.)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F5" sqref="F5"/>
    </sheetView>
  </sheetViews>
  <sheetFormatPr defaultColWidth="9.375" defaultRowHeight="12.75"/>
  <cols>
    <col min="1" max="1" width="38.625" style="44" customWidth="1"/>
    <col min="2" max="5" width="13.75390625" style="44" customWidth="1"/>
    <col min="6" max="16384" width="9.375" style="44" customWidth="1"/>
  </cols>
  <sheetData>
    <row r="1" spans="1:5" ht="12.75">
      <c r="A1" s="141"/>
      <c r="B1" s="141"/>
      <c r="C1" s="141"/>
      <c r="D1" s="141"/>
      <c r="E1" s="141"/>
    </row>
    <row r="2" spans="1:5" ht="15">
      <c r="A2" s="142" t="s">
        <v>107</v>
      </c>
      <c r="B2" s="574"/>
      <c r="C2" s="574"/>
      <c r="D2" s="574"/>
      <c r="E2" s="574"/>
    </row>
    <row r="3" spans="1:5" ht="15">
      <c r="A3" s="142"/>
      <c r="B3" s="534"/>
      <c r="C3" s="534"/>
      <c r="D3" s="534"/>
      <c r="E3" s="534"/>
    </row>
    <row r="4" spans="1:5" ht="14.25" thickBot="1">
      <c r="A4" s="576" t="s">
        <v>678</v>
      </c>
      <c r="B4" s="576"/>
      <c r="C4" s="576"/>
      <c r="D4" s="576"/>
      <c r="E4" s="536" t="s">
        <v>638</v>
      </c>
    </row>
    <row r="5" spans="1:5" ht="15" customHeight="1" thickBot="1">
      <c r="A5" s="143" t="s">
        <v>100</v>
      </c>
      <c r="B5" s="144" t="s">
        <v>640</v>
      </c>
      <c r="C5" s="144" t="s">
        <v>641</v>
      </c>
      <c r="D5" s="144" t="s">
        <v>642</v>
      </c>
      <c r="E5" s="145" t="s">
        <v>43</v>
      </c>
    </row>
    <row r="6" spans="1:5" ht="12.75">
      <c r="A6" s="146" t="s">
        <v>101</v>
      </c>
      <c r="B6" s="90"/>
      <c r="C6" s="90"/>
      <c r="D6" s="90"/>
      <c r="E6" s="147">
        <f aca="true" t="shared" si="0" ref="E6:E12">SUM(B6:D6)</f>
        <v>0</v>
      </c>
    </row>
    <row r="7" spans="1:5" ht="12.75">
      <c r="A7" s="148" t="s">
        <v>114</v>
      </c>
      <c r="B7" s="91"/>
      <c r="C7" s="91"/>
      <c r="D7" s="91"/>
      <c r="E7" s="149">
        <f t="shared" si="0"/>
        <v>0</v>
      </c>
    </row>
    <row r="8" spans="1:5" ht="12.75">
      <c r="A8" s="150" t="s">
        <v>102</v>
      </c>
      <c r="B8" s="92"/>
      <c r="C8" s="92"/>
      <c r="D8" s="92"/>
      <c r="E8" s="151">
        <f t="shared" si="0"/>
        <v>0</v>
      </c>
    </row>
    <row r="9" spans="1:5" ht="12.75">
      <c r="A9" s="150" t="s">
        <v>116</v>
      </c>
      <c r="B9" s="92"/>
      <c r="C9" s="92"/>
      <c r="D9" s="92"/>
      <c r="E9" s="151">
        <f t="shared" si="0"/>
        <v>0</v>
      </c>
    </row>
    <row r="10" spans="1:5" ht="12.75">
      <c r="A10" s="150" t="s">
        <v>103</v>
      </c>
      <c r="B10" s="92"/>
      <c r="C10" s="92"/>
      <c r="D10" s="92"/>
      <c r="E10" s="151">
        <f t="shared" si="0"/>
        <v>0</v>
      </c>
    </row>
    <row r="11" spans="1:5" ht="12.75">
      <c r="A11" s="150" t="s">
        <v>104</v>
      </c>
      <c r="B11" s="92"/>
      <c r="C11" s="92"/>
      <c r="D11" s="92"/>
      <c r="E11" s="151">
        <f t="shared" si="0"/>
        <v>0</v>
      </c>
    </row>
    <row r="12" spans="1:5" ht="13.5" thickBot="1">
      <c r="A12" s="93"/>
      <c r="B12" s="94"/>
      <c r="C12" s="94"/>
      <c r="D12" s="94"/>
      <c r="E12" s="151">
        <f t="shared" si="0"/>
        <v>0</v>
      </c>
    </row>
    <row r="13" spans="1:5" ht="13.5" thickBot="1">
      <c r="A13" s="152" t="s">
        <v>106</v>
      </c>
      <c r="B13" s="153">
        <f>B6+SUM(B8:B12)</f>
        <v>0</v>
      </c>
      <c r="C13" s="153">
        <f>C6+SUM(C8:C12)</f>
        <v>0</v>
      </c>
      <c r="D13" s="153">
        <f>D6+SUM(D8:D12)</f>
        <v>0</v>
      </c>
      <c r="E13" s="376" t="s">
        <v>489</v>
      </c>
    </row>
    <row r="14" spans="1:5" ht="13.5" thickBot="1">
      <c r="A14" s="46"/>
      <c r="B14" s="46"/>
      <c r="C14" s="46"/>
      <c r="D14" s="46"/>
      <c r="E14" s="46"/>
    </row>
    <row r="15" spans="1:5" ht="15" customHeight="1" thickBot="1">
      <c r="A15" s="143" t="s">
        <v>105</v>
      </c>
      <c r="B15" s="144" t="str">
        <f>+B5</f>
        <v>2016.</v>
      </c>
      <c r="C15" s="144" t="str">
        <f>+C5</f>
        <v>2017.</v>
      </c>
      <c r="D15" s="144" t="str">
        <f>+D5</f>
        <v>2017. után</v>
      </c>
      <c r="E15" s="145" t="s">
        <v>43</v>
      </c>
    </row>
    <row r="16" spans="1:5" ht="12.75">
      <c r="A16" s="146" t="s">
        <v>110</v>
      </c>
      <c r="B16" s="90"/>
      <c r="C16" s="90"/>
      <c r="D16" s="90"/>
      <c r="E16" s="147">
        <f aca="true" t="shared" si="1" ref="E16:E22">SUM(B16:D16)</f>
        <v>0</v>
      </c>
    </row>
    <row r="17" spans="1:5" ht="12.75">
      <c r="A17" s="155" t="s">
        <v>111</v>
      </c>
      <c r="B17" s="92"/>
      <c r="C17" s="92"/>
      <c r="D17" s="92"/>
      <c r="E17" s="151">
        <f t="shared" si="1"/>
        <v>0</v>
      </c>
    </row>
    <row r="18" spans="1:5" ht="12.75">
      <c r="A18" s="150" t="s">
        <v>112</v>
      </c>
      <c r="B18" s="92"/>
      <c r="C18" s="92"/>
      <c r="D18" s="92"/>
      <c r="E18" s="151">
        <f t="shared" si="1"/>
        <v>0</v>
      </c>
    </row>
    <row r="19" spans="1:5" ht="12.75">
      <c r="A19" s="150" t="s">
        <v>113</v>
      </c>
      <c r="B19" s="92"/>
      <c r="C19" s="92"/>
      <c r="D19" s="92"/>
      <c r="E19" s="151">
        <f t="shared" si="1"/>
        <v>0</v>
      </c>
    </row>
    <row r="20" spans="1:5" ht="12.75">
      <c r="A20" s="95"/>
      <c r="B20" s="92"/>
      <c r="C20" s="92"/>
      <c r="D20" s="92"/>
      <c r="E20" s="151">
        <f t="shared" si="1"/>
        <v>0</v>
      </c>
    </row>
    <row r="21" spans="1:5" ht="12.75">
      <c r="A21" s="95"/>
      <c r="B21" s="92"/>
      <c r="C21" s="92"/>
      <c r="D21" s="92"/>
      <c r="E21" s="151">
        <f t="shared" si="1"/>
        <v>0</v>
      </c>
    </row>
    <row r="22" spans="1:5" ht="13.5" thickBot="1">
      <c r="A22" s="93"/>
      <c r="B22" s="94"/>
      <c r="C22" s="94"/>
      <c r="D22" s="94"/>
      <c r="E22" s="151">
        <f t="shared" si="1"/>
        <v>0</v>
      </c>
    </row>
    <row r="23" spans="1:5" ht="13.5" thickBot="1">
      <c r="A23" s="152" t="s">
        <v>44</v>
      </c>
      <c r="B23" s="153">
        <f>SUM(B16:B22)</f>
        <v>0</v>
      </c>
      <c r="C23" s="153">
        <f>SUM(C16:C22)</f>
        <v>0</v>
      </c>
      <c r="D23" s="153">
        <f>SUM(D16:D22)</f>
        <v>0</v>
      </c>
      <c r="E23" s="376" t="s">
        <v>489</v>
      </c>
    </row>
    <row r="24" spans="1:5" ht="12.75">
      <c r="A24" s="141"/>
      <c r="B24" s="141"/>
      <c r="C24" s="141"/>
      <c r="D24" s="141"/>
      <c r="E24" s="141"/>
    </row>
    <row r="25" spans="1:5" ht="12.75">
      <c r="A25" s="141"/>
      <c r="B25" s="141"/>
      <c r="C25" s="141"/>
      <c r="D25" s="141"/>
      <c r="E25" s="141"/>
    </row>
    <row r="26" spans="1:5" ht="15">
      <c r="A26" s="142" t="s">
        <v>107</v>
      </c>
      <c r="B26" s="574"/>
      <c r="C26" s="574"/>
      <c r="D26" s="574"/>
      <c r="E26" s="574"/>
    </row>
    <row r="27" spans="1:5" ht="14.25" thickBot="1">
      <c r="A27" s="141"/>
      <c r="B27" s="141"/>
      <c r="C27" s="141"/>
      <c r="D27" s="575" t="s">
        <v>638</v>
      </c>
      <c r="E27" s="575"/>
    </row>
    <row r="28" spans="1:5" ht="13.5" thickBot="1">
      <c r="A28" s="143" t="s">
        <v>100</v>
      </c>
      <c r="B28" s="144" t="str">
        <f>+B15</f>
        <v>2016.</v>
      </c>
      <c r="C28" s="144" t="str">
        <f>+C15</f>
        <v>2017.</v>
      </c>
      <c r="D28" s="144" t="str">
        <f>+D15</f>
        <v>2017. után</v>
      </c>
      <c r="E28" s="145" t="s">
        <v>43</v>
      </c>
    </row>
    <row r="29" spans="1:5" ht="12.75">
      <c r="A29" s="146" t="s">
        <v>101</v>
      </c>
      <c r="B29" s="90"/>
      <c r="C29" s="90"/>
      <c r="D29" s="90"/>
      <c r="E29" s="147">
        <f aca="true" t="shared" si="2" ref="E29:E35">SUM(B29:D29)</f>
        <v>0</v>
      </c>
    </row>
    <row r="30" spans="1:5" ht="12.75">
      <c r="A30" s="148" t="s">
        <v>114</v>
      </c>
      <c r="B30" s="91"/>
      <c r="C30" s="91"/>
      <c r="D30" s="91"/>
      <c r="E30" s="149">
        <f t="shared" si="2"/>
        <v>0</v>
      </c>
    </row>
    <row r="31" spans="1:5" ht="12.75">
      <c r="A31" s="150" t="s">
        <v>102</v>
      </c>
      <c r="B31" s="92"/>
      <c r="C31" s="92"/>
      <c r="D31" s="92"/>
      <c r="E31" s="151">
        <f t="shared" si="2"/>
        <v>0</v>
      </c>
    </row>
    <row r="32" spans="1:5" ht="12.75">
      <c r="A32" s="150" t="s">
        <v>116</v>
      </c>
      <c r="B32" s="92"/>
      <c r="C32" s="92"/>
      <c r="D32" s="92"/>
      <c r="E32" s="151">
        <f t="shared" si="2"/>
        <v>0</v>
      </c>
    </row>
    <row r="33" spans="1:5" ht="12.75">
      <c r="A33" s="150" t="s">
        <v>103</v>
      </c>
      <c r="B33" s="92"/>
      <c r="C33" s="92"/>
      <c r="D33" s="92"/>
      <c r="E33" s="151">
        <f t="shared" si="2"/>
        <v>0</v>
      </c>
    </row>
    <row r="34" spans="1:5" ht="12.75">
      <c r="A34" s="150" t="s">
        <v>104</v>
      </c>
      <c r="B34" s="92"/>
      <c r="C34" s="92"/>
      <c r="D34" s="92"/>
      <c r="E34" s="151">
        <f t="shared" si="2"/>
        <v>0</v>
      </c>
    </row>
    <row r="35" spans="1:5" ht="13.5" thickBot="1">
      <c r="A35" s="93"/>
      <c r="B35" s="94"/>
      <c r="C35" s="94"/>
      <c r="D35" s="94"/>
      <c r="E35" s="151">
        <f t="shared" si="2"/>
        <v>0</v>
      </c>
    </row>
    <row r="36" spans="1:5" ht="13.5" thickBot="1">
      <c r="A36" s="152" t="s">
        <v>106</v>
      </c>
      <c r="B36" s="153">
        <f>B29+SUM(B31:B35)</f>
        <v>0</v>
      </c>
      <c r="C36" s="153">
        <f>C29+SUM(C31:C35)</f>
        <v>0</v>
      </c>
      <c r="D36" s="153">
        <f>D29+SUM(D31:D35)</f>
        <v>0</v>
      </c>
      <c r="E36" s="154">
        <v>0</v>
      </c>
    </row>
    <row r="37" spans="1:5" ht="13.5" thickBot="1">
      <c r="A37" s="46"/>
      <c r="B37" s="46"/>
      <c r="C37" s="46"/>
      <c r="D37" s="46"/>
      <c r="E37" s="46"/>
    </row>
    <row r="38" spans="1:5" ht="13.5" thickBot="1">
      <c r="A38" s="143" t="s">
        <v>105</v>
      </c>
      <c r="B38" s="144" t="str">
        <f>+B28</f>
        <v>2016.</v>
      </c>
      <c r="C38" s="144" t="str">
        <f>+C28</f>
        <v>2017.</v>
      </c>
      <c r="D38" s="144" t="str">
        <f>+D28</f>
        <v>2017. után</v>
      </c>
      <c r="E38" s="145" t="s">
        <v>43</v>
      </c>
    </row>
    <row r="39" spans="1:5" ht="12.75">
      <c r="A39" s="146" t="s">
        <v>110</v>
      </c>
      <c r="B39" s="90"/>
      <c r="C39" s="90"/>
      <c r="D39" s="90"/>
      <c r="E39" s="147">
        <f aca="true" t="shared" si="3" ref="E39:E45">SUM(B39:D39)</f>
        <v>0</v>
      </c>
    </row>
    <row r="40" spans="1:5" ht="12.75">
      <c r="A40" s="155" t="s">
        <v>111</v>
      </c>
      <c r="B40" s="92"/>
      <c r="C40" s="92"/>
      <c r="D40" s="92"/>
      <c r="E40" s="151">
        <f t="shared" si="3"/>
        <v>0</v>
      </c>
    </row>
    <row r="41" spans="1:5" ht="12.75">
      <c r="A41" s="150" t="s">
        <v>112</v>
      </c>
      <c r="B41" s="92"/>
      <c r="C41" s="92"/>
      <c r="D41" s="92"/>
      <c r="E41" s="151">
        <f t="shared" si="3"/>
        <v>0</v>
      </c>
    </row>
    <row r="42" spans="1:5" ht="12.75">
      <c r="A42" s="150" t="s">
        <v>113</v>
      </c>
      <c r="B42" s="92"/>
      <c r="C42" s="92"/>
      <c r="D42" s="92"/>
      <c r="E42" s="151">
        <f t="shared" si="3"/>
        <v>0</v>
      </c>
    </row>
    <row r="43" spans="1:5" ht="12.75">
      <c r="A43" s="95"/>
      <c r="B43" s="92"/>
      <c r="C43" s="92"/>
      <c r="D43" s="92"/>
      <c r="E43" s="151">
        <f t="shared" si="3"/>
        <v>0</v>
      </c>
    </row>
    <row r="44" spans="1:5" ht="12.75">
      <c r="A44" s="95"/>
      <c r="B44" s="92"/>
      <c r="C44" s="92"/>
      <c r="D44" s="92"/>
      <c r="E44" s="151">
        <f t="shared" si="3"/>
        <v>0</v>
      </c>
    </row>
    <row r="45" spans="1:5" ht="13.5" thickBot="1">
      <c r="A45" s="93"/>
      <c r="B45" s="94"/>
      <c r="C45" s="94"/>
      <c r="D45" s="94"/>
      <c r="E45" s="151">
        <f t="shared" si="3"/>
        <v>0</v>
      </c>
    </row>
    <row r="46" spans="1:5" ht="13.5" thickBot="1">
      <c r="A46" s="152" t="s">
        <v>44</v>
      </c>
      <c r="B46" s="153">
        <f>SUM(B39:B45)</f>
        <v>0</v>
      </c>
      <c r="C46" s="153">
        <f>SUM(C39:C45)</f>
        <v>0</v>
      </c>
      <c r="D46" s="153">
        <f>SUM(D39:D45)</f>
        <v>0</v>
      </c>
      <c r="E46" s="154">
        <f>SUM(E39:E45)</f>
        <v>0</v>
      </c>
    </row>
    <row r="47" spans="1:5" ht="12.75">
      <c r="A47" s="141"/>
      <c r="B47" s="141"/>
      <c r="C47" s="141"/>
      <c r="D47" s="141"/>
      <c r="E47" s="141"/>
    </row>
    <row r="48" spans="1:5" ht="15">
      <c r="A48" s="584" t="s">
        <v>645</v>
      </c>
      <c r="B48" s="584"/>
      <c r="C48" s="584"/>
      <c r="D48" s="584"/>
      <c r="E48" s="584"/>
    </row>
    <row r="49" spans="1:5" ht="13.5" thickBot="1">
      <c r="A49" s="141"/>
      <c r="B49" s="141"/>
      <c r="C49" s="141"/>
      <c r="D49" s="141"/>
      <c r="E49" s="141"/>
    </row>
    <row r="50" spans="1:8" ht="13.5" thickBot="1">
      <c r="A50" s="565" t="s">
        <v>108</v>
      </c>
      <c r="B50" s="566"/>
      <c r="C50" s="567"/>
      <c r="D50" s="587" t="s">
        <v>117</v>
      </c>
      <c r="E50" s="588"/>
      <c r="H50" s="45"/>
    </row>
    <row r="51" spans="1:5" ht="12.75">
      <c r="A51" s="568"/>
      <c r="B51" s="569"/>
      <c r="C51" s="570"/>
      <c r="D51" s="580"/>
      <c r="E51" s="581"/>
    </row>
    <row r="52" spans="1:5" ht="13.5" thickBot="1">
      <c r="A52" s="571"/>
      <c r="B52" s="572"/>
      <c r="C52" s="573"/>
      <c r="D52" s="582"/>
      <c r="E52" s="583"/>
    </row>
    <row r="53" spans="1:5" ht="13.5" thickBot="1">
      <c r="A53" s="577" t="s">
        <v>44</v>
      </c>
      <c r="B53" s="578"/>
      <c r="C53" s="579"/>
      <c r="D53" s="585" t="s">
        <v>489</v>
      </c>
      <c r="E53" s="586"/>
    </row>
    <row r="54" spans="4:5" ht="12.75">
      <c r="D54" s="377"/>
      <c r="E54" s="377"/>
    </row>
  </sheetData>
  <sheetProtection/>
  <mergeCells count="13">
    <mergeCell ref="A53:C53"/>
    <mergeCell ref="D51:E51"/>
    <mergeCell ref="D52:E52"/>
    <mergeCell ref="A48:E48"/>
    <mergeCell ref="D53:E53"/>
    <mergeCell ref="D50:E50"/>
    <mergeCell ref="A50:C50"/>
    <mergeCell ref="A51:C51"/>
    <mergeCell ref="A52:C52"/>
    <mergeCell ref="B2:E2"/>
    <mergeCell ref="B26:E26"/>
    <mergeCell ref="D27:E27"/>
    <mergeCell ref="A4:D4"/>
  </mergeCells>
  <conditionalFormatting sqref="E6:E13 B13:D13 B23:E23 E16:E22 E29:E36 B36:D36 E39:E46 B46:D46 D53:E5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6/2017. (V.23.)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9"/>
  <sheetViews>
    <sheetView zoomScale="106" zoomScaleNormal="106" zoomScaleSheetLayoutView="85" zoomScalePageLayoutView="130" workbookViewId="0" topLeftCell="A1">
      <selection activeCell="B1" sqref="B1:E1"/>
    </sheetView>
  </sheetViews>
  <sheetFormatPr defaultColWidth="9.375" defaultRowHeight="12.75"/>
  <cols>
    <col min="1" max="1" width="17.50390625" style="286" customWidth="1"/>
    <col min="2" max="2" width="53.50390625" style="287" customWidth="1"/>
    <col min="3" max="4" width="18.125" style="288" customWidth="1"/>
    <col min="5" max="5" width="16.625" style="288" customWidth="1"/>
    <col min="6" max="16384" width="9.375" style="2" customWidth="1"/>
  </cols>
  <sheetData>
    <row r="1" spans="1:5" s="1" customFormat="1" ht="16.5" customHeight="1" thickBot="1">
      <c r="A1" s="156"/>
      <c r="B1" s="597" t="s">
        <v>663</v>
      </c>
      <c r="C1" s="597"/>
      <c r="D1" s="597"/>
      <c r="E1" s="597"/>
    </row>
    <row r="2" spans="1:5" s="96" customFormat="1" ht="21" customHeight="1">
      <c r="A2" s="293" t="s">
        <v>52</v>
      </c>
      <c r="B2" s="259" t="s">
        <v>164</v>
      </c>
      <c r="C2" s="591" t="s">
        <v>45</v>
      </c>
      <c r="D2" s="592"/>
      <c r="E2" s="593"/>
    </row>
    <row r="3" spans="1:5" s="96" customFormat="1" ht="15.75" thickBot="1">
      <c r="A3" s="159" t="s">
        <v>157</v>
      </c>
      <c r="B3" s="260" t="s">
        <v>342</v>
      </c>
      <c r="C3" s="594" t="s">
        <v>45</v>
      </c>
      <c r="D3" s="595"/>
      <c r="E3" s="596"/>
    </row>
    <row r="4" spans="1:5" s="97" customFormat="1" ht="15.75" customHeight="1" thickBot="1">
      <c r="A4" s="160"/>
      <c r="B4" s="160"/>
      <c r="C4" s="161"/>
      <c r="D4" s="161"/>
      <c r="E4" s="161" t="s">
        <v>638</v>
      </c>
    </row>
    <row r="5" spans="1:5" ht="13.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66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442</v>
      </c>
      <c r="E6" s="134" t="s">
        <v>441</v>
      </c>
    </row>
    <row r="7" spans="1:5" s="66" customFormat="1" ht="15.75" customHeight="1" thickBot="1">
      <c r="A7" s="164"/>
      <c r="B7" s="165" t="s">
        <v>47</v>
      </c>
      <c r="C7" s="261"/>
      <c r="D7" s="261"/>
      <c r="E7" s="261"/>
    </row>
    <row r="8" spans="1:5" s="66" customFormat="1" ht="12" customHeight="1" thickBot="1">
      <c r="A8" s="35" t="s">
        <v>10</v>
      </c>
      <c r="B8" s="19" t="s">
        <v>188</v>
      </c>
      <c r="C8" s="205">
        <f>+C9+C10+C11+C12+C13+C14</f>
        <v>51075415</v>
      </c>
      <c r="D8" s="205">
        <f>+D9+D10+D11+D12+D13+D14</f>
        <v>53316355</v>
      </c>
      <c r="E8" s="205">
        <f>+E9+E10+E11+E12+E13+E14</f>
        <v>53316355</v>
      </c>
    </row>
    <row r="9" spans="1:5" s="98" customFormat="1" ht="12" customHeight="1">
      <c r="A9" s="321" t="s">
        <v>75</v>
      </c>
      <c r="B9" s="303" t="s">
        <v>189</v>
      </c>
      <c r="C9" s="208">
        <v>10864096</v>
      </c>
      <c r="D9" s="208">
        <v>10864096</v>
      </c>
      <c r="E9" s="208">
        <v>10864096</v>
      </c>
    </row>
    <row r="10" spans="1:5" s="99" customFormat="1" ht="12" customHeight="1">
      <c r="A10" s="322" t="s">
        <v>76</v>
      </c>
      <c r="B10" s="304" t="s">
        <v>190</v>
      </c>
      <c r="C10" s="207">
        <v>29115766</v>
      </c>
      <c r="D10" s="207">
        <v>29489966</v>
      </c>
      <c r="E10" s="207">
        <v>29489966</v>
      </c>
    </row>
    <row r="11" spans="1:5" s="99" customFormat="1" ht="12" customHeight="1">
      <c r="A11" s="322" t="s">
        <v>77</v>
      </c>
      <c r="B11" s="423" t="s">
        <v>493</v>
      </c>
      <c r="C11" s="207">
        <v>9895553</v>
      </c>
      <c r="D11" s="207">
        <v>10511214</v>
      </c>
      <c r="E11" s="207">
        <v>10511214</v>
      </c>
    </row>
    <row r="12" spans="1:5" s="99" customFormat="1" ht="12" customHeight="1">
      <c r="A12" s="322" t="s">
        <v>78</v>
      </c>
      <c r="B12" s="304" t="s">
        <v>192</v>
      </c>
      <c r="C12" s="207">
        <v>1200000</v>
      </c>
      <c r="D12" s="207">
        <v>1200000</v>
      </c>
      <c r="E12" s="207">
        <v>1200000</v>
      </c>
    </row>
    <row r="13" spans="1:5" s="99" customFormat="1" ht="12" customHeight="1">
      <c r="A13" s="322" t="s">
        <v>118</v>
      </c>
      <c r="B13" s="304" t="s">
        <v>448</v>
      </c>
      <c r="C13" s="383"/>
      <c r="D13" s="207">
        <v>1185799</v>
      </c>
      <c r="E13" s="207">
        <v>1185799</v>
      </c>
    </row>
    <row r="14" spans="1:5" s="98" customFormat="1" ht="12" customHeight="1" thickBot="1">
      <c r="A14" s="323" t="s">
        <v>79</v>
      </c>
      <c r="B14" s="305" t="s">
        <v>375</v>
      </c>
      <c r="C14" s="207"/>
      <c r="D14" s="207">
        <v>65280</v>
      </c>
      <c r="E14" s="207">
        <v>65280</v>
      </c>
    </row>
    <row r="15" spans="1:5" s="98" customFormat="1" ht="14.25" thickBot="1">
      <c r="A15" s="35" t="s">
        <v>11</v>
      </c>
      <c r="B15" s="200" t="s">
        <v>193</v>
      </c>
      <c r="C15" s="205">
        <f>+C16+C17+C18+C19+C20</f>
        <v>18447300</v>
      </c>
      <c r="D15" s="205">
        <f>+D16+D17+D18+D19+D20</f>
        <v>24358345</v>
      </c>
      <c r="E15" s="205">
        <f>+E16+E17+E18+E19+E20</f>
        <v>24358345</v>
      </c>
    </row>
    <row r="16" spans="1:5" s="98" customFormat="1" ht="12" customHeight="1">
      <c r="A16" s="321" t="s">
        <v>81</v>
      </c>
      <c r="B16" s="303" t="s">
        <v>194</v>
      </c>
      <c r="C16" s="208"/>
      <c r="D16" s="208"/>
      <c r="E16" s="208"/>
    </row>
    <row r="17" spans="1:5" s="98" customFormat="1" ht="12" customHeight="1">
      <c r="A17" s="322" t="s">
        <v>82</v>
      </c>
      <c r="B17" s="304" t="s">
        <v>195</v>
      </c>
      <c r="C17" s="207"/>
      <c r="D17" s="207"/>
      <c r="E17" s="207"/>
    </row>
    <row r="18" spans="1:5" s="98" customFormat="1" ht="12" customHeight="1">
      <c r="A18" s="322" t="s">
        <v>83</v>
      </c>
      <c r="B18" s="424" t="s">
        <v>363</v>
      </c>
      <c r="C18" s="207"/>
      <c r="D18" s="207"/>
      <c r="E18" s="207"/>
    </row>
    <row r="19" spans="1:5" s="98" customFormat="1" ht="12" customHeight="1">
      <c r="A19" s="322" t="s">
        <v>84</v>
      </c>
      <c r="B19" s="424" t="s">
        <v>364</v>
      </c>
      <c r="C19" s="207"/>
      <c r="D19" s="207"/>
      <c r="E19" s="207"/>
    </row>
    <row r="20" spans="1:5" s="98" customFormat="1" ht="12" customHeight="1">
      <c r="A20" s="322" t="s">
        <v>85</v>
      </c>
      <c r="B20" s="304" t="s">
        <v>196</v>
      </c>
      <c r="C20" s="207">
        <v>18447300</v>
      </c>
      <c r="D20" s="207">
        <v>24358345</v>
      </c>
      <c r="E20" s="207">
        <v>24358345</v>
      </c>
    </row>
    <row r="21" spans="1:5" s="99" customFormat="1" ht="12" customHeight="1" thickBot="1">
      <c r="A21" s="323" t="s">
        <v>91</v>
      </c>
      <c r="B21" s="305" t="s">
        <v>197</v>
      </c>
      <c r="C21" s="209"/>
      <c r="D21" s="209"/>
      <c r="E21" s="209"/>
    </row>
    <row r="22" spans="1:5" s="99" customFormat="1" ht="14.25" thickBot="1">
      <c r="A22" s="35" t="s">
        <v>12</v>
      </c>
      <c r="B22" s="19" t="s">
        <v>198</v>
      </c>
      <c r="C22" s="205">
        <f>+C23+C24+C25+C26+C27</f>
        <v>0</v>
      </c>
      <c r="D22" s="205">
        <f>+D23+D24+D25+D26+D27</f>
        <v>0</v>
      </c>
      <c r="E22" s="205">
        <f>+E23+E24+E25+E26+E27</f>
        <v>0</v>
      </c>
    </row>
    <row r="23" spans="1:5" s="99" customFormat="1" ht="12" customHeight="1">
      <c r="A23" s="321" t="s">
        <v>64</v>
      </c>
      <c r="B23" s="303" t="s">
        <v>199</v>
      </c>
      <c r="C23" s="208"/>
      <c r="D23" s="208"/>
      <c r="E23" s="208"/>
    </row>
    <row r="24" spans="1:5" s="98" customFormat="1" ht="12" customHeight="1">
      <c r="A24" s="322" t="s">
        <v>65</v>
      </c>
      <c r="B24" s="304" t="s">
        <v>200</v>
      </c>
      <c r="C24" s="207"/>
      <c r="D24" s="207"/>
      <c r="E24" s="207"/>
    </row>
    <row r="25" spans="1:5" s="99" customFormat="1" ht="12" customHeight="1">
      <c r="A25" s="322" t="s">
        <v>66</v>
      </c>
      <c r="B25" s="304" t="s">
        <v>365</v>
      </c>
      <c r="C25" s="207"/>
      <c r="D25" s="207"/>
      <c r="E25" s="207"/>
    </row>
    <row r="26" spans="1:5" s="99" customFormat="1" ht="12" customHeight="1">
      <c r="A26" s="322" t="s">
        <v>67</v>
      </c>
      <c r="B26" s="304" t="s">
        <v>366</v>
      </c>
      <c r="C26" s="207"/>
      <c r="D26" s="207"/>
      <c r="E26" s="207"/>
    </row>
    <row r="27" spans="1:5" s="99" customFormat="1" ht="12" customHeight="1">
      <c r="A27" s="322" t="s">
        <v>132</v>
      </c>
      <c r="B27" s="304" t="s">
        <v>201</v>
      </c>
      <c r="C27" s="207"/>
      <c r="D27" s="207"/>
      <c r="E27" s="207"/>
    </row>
    <row r="28" spans="1:5" s="99" customFormat="1" ht="12" customHeight="1" thickBot="1">
      <c r="A28" s="323" t="s">
        <v>133</v>
      </c>
      <c r="B28" s="305" t="s">
        <v>202</v>
      </c>
      <c r="C28" s="209"/>
      <c r="D28" s="209"/>
      <c r="E28" s="209"/>
    </row>
    <row r="29" spans="1:5" s="99" customFormat="1" ht="12" customHeight="1" thickBot="1">
      <c r="A29" s="35" t="s">
        <v>134</v>
      </c>
      <c r="B29" s="19" t="s">
        <v>203</v>
      </c>
      <c r="C29" s="211">
        <f>+C30+C34+C35+C36</f>
        <v>28959000</v>
      </c>
      <c r="D29" s="211">
        <f>+D30+D34+D35+D36</f>
        <v>25545093</v>
      </c>
      <c r="E29" s="211">
        <f>+E30+E34+E35+E36</f>
        <v>25545063</v>
      </c>
    </row>
    <row r="30" spans="1:5" s="99" customFormat="1" ht="12" customHeight="1">
      <c r="A30" s="321" t="s">
        <v>204</v>
      </c>
      <c r="B30" s="303" t="s">
        <v>449</v>
      </c>
      <c r="C30" s="298">
        <f>C31+C32+C33</f>
        <v>26400000</v>
      </c>
      <c r="D30" s="298">
        <f>D31+D32+D33</f>
        <v>22823710</v>
      </c>
      <c r="E30" s="298">
        <f>E31+E32+E33</f>
        <v>22823710</v>
      </c>
    </row>
    <row r="31" spans="1:5" s="99" customFormat="1" ht="12" customHeight="1">
      <c r="A31" s="322" t="s">
        <v>205</v>
      </c>
      <c r="B31" s="304" t="s">
        <v>210</v>
      </c>
      <c r="C31" s="207">
        <v>6700000</v>
      </c>
      <c r="D31" s="207">
        <v>1750415</v>
      </c>
      <c r="E31" s="207">
        <v>1750415</v>
      </c>
    </row>
    <row r="32" spans="1:5" s="99" customFormat="1" ht="12" customHeight="1">
      <c r="A32" s="322" t="s">
        <v>206</v>
      </c>
      <c r="B32" s="304" t="s">
        <v>211</v>
      </c>
      <c r="C32" s="207"/>
      <c r="D32" s="207"/>
      <c r="E32" s="207"/>
    </row>
    <row r="33" spans="1:5" s="99" customFormat="1" ht="12" customHeight="1">
      <c r="A33" s="322" t="s">
        <v>379</v>
      </c>
      <c r="B33" s="364" t="s">
        <v>380</v>
      </c>
      <c r="C33" s="207">
        <v>19700000</v>
      </c>
      <c r="D33" s="207">
        <v>21073295</v>
      </c>
      <c r="E33" s="207">
        <v>21073295</v>
      </c>
    </row>
    <row r="34" spans="1:5" s="99" customFormat="1" ht="12" customHeight="1">
      <c r="A34" s="322" t="s">
        <v>207</v>
      </c>
      <c r="B34" s="304" t="s">
        <v>212</v>
      </c>
      <c r="C34" s="207">
        <v>2400000</v>
      </c>
      <c r="D34" s="207">
        <v>2164546</v>
      </c>
      <c r="E34" s="207">
        <v>2164516</v>
      </c>
    </row>
    <row r="35" spans="1:5" s="99" customFormat="1" ht="12" customHeight="1">
      <c r="A35" s="322" t="s">
        <v>208</v>
      </c>
      <c r="B35" s="304" t="s">
        <v>213</v>
      </c>
      <c r="C35" s="207">
        <v>39000</v>
      </c>
      <c r="D35" s="207"/>
      <c r="E35" s="207"/>
    </row>
    <row r="36" spans="1:5" s="99" customFormat="1" ht="12" customHeight="1" thickBot="1">
      <c r="A36" s="323" t="s">
        <v>209</v>
      </c>
      <c r="B36" s="305" t="s">
        <v>214</v>
      </c>
      <c r="C36" s="209">
        <v>120000</v>
      </c>
      <c r="D36" s="209">
        <v>556837</v>
      </c>
      <c r="E36" s="209">
        <v>556837</v>
      </c>
    </row>
    <row r="37" spans="1:5" s="99" customFormat="1" ht="12" customHeight="1" thickBot="1">
      <c r="A37" s="35" t="s">
        <v>14</v>
      </c>
      <c r="B37" s="19" t="s">
        <v>376</v>
      </c>
      <c r="C37" s="205">
        <f>SUM(C38:C48)</f>
        <v>2122540</v>
      </c>
      <c r="D37" s="205">
        <f>SUM(D38:D48)</f>
        <v>2537719</v>
      </c>
      <c r="E37" s="205">
        <f>SUM(E38:E48)</f>
        <v>2537719</v>
      </c>
    </row>
    <row r="38" spans="1:5" s="99" customFormat="1" ht="12" customHeight="1">
      <c r="A38" s="321" t="s">
        <v>68</v>
      </c>
      <c r="B38" s="303" t="s">
        <v>217</v>
      </c>
      <c r="C38" s="208"/>
      <c r="D38" s="208"/>
      <c r="E38" s="208"/>
    </row>
    <row r="39" spans="1:5" s="99" customFormat="1" ht="12" customHeight="1">
      <c r="A39" s="322" t="s">
        <v>69</v>
      </c>
      <c r="B39" s="304" t="s">
        <v>218</v>
      </c>
      <c r="C39" s="207">
        <v>1543000</v>
      </c>
      <c r="D39" s="207">
        <v>1082034</v>
      </c>
      <c r="E39" s="383">
        <v>1082034</v>
      </c>
    </row>
    <row r="40" spans="1:5" s="99" customFormat="1" ht="12" customHeight="1">
      <c r="A40" s="322" t="s">
        <v>70</v>
      </c>
      <c r="B40" s="304" t="s">
        <v>219</v>
      </c>
      <c r="C40" s="207"/>
      <c r="D40" s="207"/>
      <c r="E40" s="207"/>
    </row>
    <row r="41" spans="1:5" s="99" customFormat="1" ht="12" customHeight="1">
      <c r="A41" s="322" t="s">
        <v>136</v>
      </c>
      <c r="B41" s="304" t="s">
        <v>220</v>
      </c>
      <c r="C41" s="207">
        <v>319540</v>
      </c>
      <c r="D41" s="207">
        <v>480812</v>
      </c>
      <c r="E41" s="207">
        <v>480812</v>
      </c>
    </row>
    <row r="42" spans="1:5" s="99" customFormat="1" ht="12" customHeight="1">
      <c r="A42" s="322" t="s">
        <v>137</v>
      </c>
      <c r="B42" s="304" t="s">
        <v>221</v>
      </c>
      <c r="C42" s="207">
        <v>200000</v>
      </c>
      <c r="D42" s="207">
        <v>556800</v>
      </c>
      <c r="E42" s="207">
        <v>556800</v>
      </c>
    </row>
    <row r="43" spans="1:5" s="99" customFormat="1" ht="12" customHeight="1">
      <c r="A43" s="322" t="s">
        <v>138</v>
      </c>
      <c r="B43" s="304" t="s">
        <v>222</v>
      </c>
      <c r="C43" s="207">
        <v>0</v>
      </c>
      <c r="D43" s="207">
        <v>339853</v>
      </c>
      <c r="E43" s="383">
        <v>339853</v>
      </c>
    </row>
    <row r="44" spans="1:5" s="99" customFormat="1" ht="12" customHeight="1">
      <c r="A44" s="322" t="s">
        <v>139</v>
      </c>
      <c r="B44" s="304" t="s">
        <v>223</v>
      </c>
      <c r="C44" s="207"/>
      <c r="D44" s="207"/>
      <c r="E44" s="207"/>
    </row>
    <row r="45" spans="1:5" s="99" customFormat="1" ht="12" customHeight="1">
      <c r="A45" s="322" t="s">
        <v>140</v>
      </c>
      <c r="B45" s="304" t="s">
        <v>224</v>
      </c>
      <c r="C45" s="207">
        <v>60000</v>
      </c>
      <c r="D45" s="207">
        <v>78214</v>
      </c>
      <c r="E45" s="383">
        <v>78214</v>
      </c>
    </row>
    <row r="46" spans="1:5" s="99" customFormat="1" ht="12" customHeight="1">
      <c r="A46" s="322" t="s">
        <v>215</v>
      </c>
      <c r="B46" s="304" t="s">
        <v>225</v>
      </c>
      <c r="C46" s="210"/>
      <c r="D46" s="210"/>
      <c r="E46" s="210"/>
    </row>
    <row r="47" spans="1:5" s="99" customFormat="1" ht="12" customHeight="1">
      <c r="A47" s="323" t="s">
        <v>216</v>
      </c>
      <c r="B47" s="305" t="s">
        <v>378</v>
      </c>
      <c r="C47" s="292"/>
      <c r="D47" s="292"/>
      <c r="E47" s="292"/>
    </row>
    <row r="48" spans="1:5" s="99" customFormat="1" ht="12" customHeight="1" thickBot="1">
      <c r="A48" s="323" t="s">
        <v>377</v>
      </c>
      <c r="B48" s="305" t="s">
        <v>226</v>
      </c>
      <c r="C48" s="292"/>
      <c r="D48" s="292">
        <v>6</v>
      </c>
      <c r="E48" s="292">
        <v>6</v>
      </c>
    </row>
    <row r="49" spans="1:5" s="99" customFormat="1" ht="12" customHeight="1" thickBot="1">
      <c r="A49" s="35" t="s">
        <v>15</v>
      </c>
      <c r="B49" s="19" t="s">
        <v>227</v>
      </c>
      <c r="C49" s="205">
        <f>SUM(C50:C54)</f>
        <v>0</v>
      </c>
      <c r="D49" s="205">
        <f>SUM(D50:D54)</f>
        <v>20000</v>
      </c>
      <c r="E49" s="205">
        <f>SUM(E50:E54)</f>
        <v>20000</v>
      </c>
    </row>
    <row r="50" spans="1:5" s="99" customFormat="1" ht="12" customHeight="1">
      <c r="A50" s="321" t="s">
        <v>71</v>
      </c>
      <c r="B50" s="303" t="s">
        <v>231</v>
      </c>
      <c r="C50" s="345"/>
      <c r="D50" s="345"/>
      <c r="E50" s="345"/>
    </row>
    <row r="51" spans="1:5" s="99" customFormat="1" ht="12" customHeight="1">
      <c r="A51" s="322" t="s">
        <v>72</v>
      </c>
      <c r="B51" s="304" t="s">
        <v>232</v>
      </c>
      <c r="C51" s="384"/>
      <c r="D51" s="210">
        <v>20000</v>
      </c>
      <c r="E51" s="210">
        <v>20000</v>
      </c>
    </row>
    <row r="52" spans="1:5" s="99" customFormat="1" ht="12" customHeight="1">
      <c r="A52" s="322" t="s">
        <v>228</v>
      </c>
      <c r="B52" s="304" t="s">
        <v>233</v>
      </c>
      <c r="C52" s="210"/>
      <c r="D52" s="210"/>
      <c r="E52" s="210"/>
    </row>
    <row r="53" spans="1:5" s="99" customFormat="1" ht="12" customHeight="1">
      <c r="A53" s="322" t="s">
        <v>229</v>
      </c>
      <c r="B53" s="304" t="s">
        <v>234</v>
      </c>
      <c r="C53" s="210"/>
      <c r="D53" s="210"/>
      <c r="E53" s="210"/>
    </row>
    <row r="54" spans="1:5" s="99" customFormat="1" ht="12" customHeight="1" thickBot="1">
      <c r="A54" s="323" t="s">
        <v>230</v>
      </c>
      <c r="B54" s="305" t="s">
        <v>235</v>
      </c>
      <c r="C54" s="292"/>
      <c r="D54" s="292"/>
      <c r="E54" s="292"/>
    </row>
    <row r="55" spans="1:5" s="99" customFormat="1" ht="12" customHeight="1" thickBot="1">
      <c r="A55" s="35" t="s">
        <v>141</v>
      </c>
      <c r="B55" s="19" t="s">
        <v>236</v>
      </c>
      <c r="C55" s="205">
        <f>SUM(C56:C58)</f>
        <v>0</v>
      </c>
      <c r="D55" s="205">
        <f>SUM(D56:D58)</f>
        <v>599000</v>
      </c>
      <c r="E55" s="205">
        <f>SUM(E56:E58)</f>
        <v>599000</v>
      </c>
    </row>
    <row r="56" spans="1:5" s="99" customFormat="1" ht="12" customHeight="1">
      <c r="A56" s="321" t="s">
        <v>73</v>
      </c>
      <c r="B56" s="425" t="s">
        <v>237</v>
      </c>
      <c r="C56" s="208"/>
      <c r="D56" s="208"/>
      <c r="E56" s="208"/>
    </row>
    <row r="57" spans="1:5" s="99" customFormat="1" ht="12" customHeight="1">
      <c r="A57" s="322" t="s">
        <v>74</v>
      </c>
      <c r="B57" s="424" t="s">
        <v>367</v>
      </c>
      <c r="C57" s="383"/>
      <c r="D57" s="207"/>
      <c r="E57" s="207"/>
    </row>
    <row r="58" spans="1:5" s="99" customFormat="1" ht="12" customHeight="1">
      <c r="A58" s="322" t="s">
        <v>240</v>
      </c>
      <c r="B58" s="304" t="s">
        <v>238</v>
      </c>
      <c r="C58" s="207">
        <v>0</v>
      </c>
      <c r="D58" s="207">
        <v>599000</v>
      </c>
      <c r="E58" s="207">
        <v>599000</v>
      </c>
    </row>
    <row r="59" spans="1:5" s="99" customFormat="1" ht="12" customHeight="1" thickBot="1">
      <c r="A59" s="323" t="s">
        <v>241</v>
      </c>
      <c r="B59" s="305" t="s">
        <v>239</v>
      </c>
      <c r="C59" s="209"/>
      <c r="D59" s="209"/>
      <c r="E59" s="209"/>
    </row>
    <row r="60" spans="1:5" s="99" customFormat="1" ht="12" customHeight="1" thickBot="1">
      <c r="A60" s="35" t="s">
        <v>17</v>
      </c>
      <c r="B60" s="200" t="s">
        <v>242</v>
      </c>
      <c r="C60" s="205">
        <f>SUM(C61:C63)</f>
        <v>244200</v>
      </c>
      <c r="D60" s="205">
        <f>SUM(D61:D63)</f>
        <v>0</v>
      </c>
      <c r="E60" s="205">
        <f>SUM(E61:E63)</f>
        <v>0</v>
      </c>
    </row>
    <row r="61" spans="1:5" s="99" customFormat="1" ht="12" customHeight="1">
      <c r="A61" s="321" t="s">
        <v>142</v>
      </c>
      <c r="B61" s="303" t="s">
        <v>244</v>
      </c>
      <c r="C61" s="210"/>
      <c r="D61" s="210"/>
      <c r="E61" s="210"/>
    </row>
    <row r="62" spans="1:5" s="99" customFormat="1" ht="12" customHeight="1">
      <c r="A62" s="322" t="s">
        <v>143</v>
      </c>
      <c r="B62" s="304" t="s">
        <v>368</v>
      </c>
      <c r="C62" s="210"/>
      <c r="D62" s="210"/>
      <c r="E62" s="210"/>
    </row>
    <row r="63" spans="1:5" s="99" customFormat="1" ht="12" customHeight="1">
      <c r="A63" s="322" t="s">
        <v>168</v>
      </c>
      <c r="B63" s="304" t="s">
        <v>245</v>
      </c>
      <c r="C63" s="210">
        <v>244200</v>
      </c>
      <c r="D63" s="210"/>
      <c r="E63" s="384"/>
    </row>
    <row r="64" spans="1:5" s="99" customFormat="1" ht="12" customHeight="1" thickBot="1">
      <c r="A64" s="323" t="s">
        <v>243</v>
      </c>
      <c r="B64" s="305" t="s">
        <v>246</v>
      </c>
      <c r="C64" s="210"/>
      <c r="D64" s="210"/>
      <c r="E64" s="210"/>
    </row>
    <row r="65" spans="1:5" s="99" customFormat="1" ht="12" customHeight="1" thickBot="1">
      <c r="A65" s="35" t="s">
        <v>18</v>
      </c>
      <c r="B65" s="19" t="s">
        <v>247</v>
      </c>
      <c r="C65" s="211">
        <f>+C8+C15+C22+C29+C37+C49+C55+C60</f>
        <v>100848455</v>
      </c>
      <c r="D65" s="211">
        <f>+D8+D15+D22+D29+D37+D49+D55+D60</f>
        <v>106376512</v>
      </c>
      <c r="E65" s="211">
        <f>+E8+E15+E22+E29+E37+E49+E55+E60</f>
        <v>106376482</v>
      </c>
    </row>
    <row r="66" spans="1:5" s="99" customFormat="1" ht="14.25" thickBot="1">
      <c r="A66" s="324" t="s">
        <v>338</v>
      </c>
      <c r="B66" s="200" t="s">
        <v>249</v>
      </c>
      <c r="C66" s="205">
        <f>SUM(C67:C69)</f>
        <v>0</v>
      </c>
      <c r="D66" s="205">
        <f>SUM(D67:D69)</f>
        <v>0</v>
      </c>
      <c r="E66" s="205">
        <f>SUM(E67:E69)</f>
        <v>0</v>
      </c>
    </row>
    <row r="67" spans="1:5" s="99" customFormat="1" ht="12" customHeight="1">
      <c r="A67" s="321" t="s">
        <v>280</v>
      </c>
      <c r="B67" s="303" t="s">
        <v>250</v>
      </c>
      <c r="C67" s="210"/>
      <c r="D67" s="210"/>
      <c r="E67" s="210"/>
    </row>
    <row r="68" spans="1:5" s="99" customFormat="1" ht="12" customHeight="1">
      <c r="A68" s="322" t="s">
        <v>289</v>
      </c>
      <c r="B68" s="304" t="s">
        <v>251</v>
      </c>
      <c r="C68" s="210"/>
      <c r="D68" s="210"/>
      <c r="E68" s="210"/>
    </row>
    <row r="69" spans="1:5" s="99" customFormat="1" ht="12" customHeight="1" thickBot="1">
      <c r="A69" s="323" t="s">
        <v>290</v>
      </c>
      <c r="B69" s="306" t="s">
        <v>252</v>
      </c>
      <c r="C69" s="210"/>
      <c r="D69" s="210"/>
      <c r="E69" s="210"/>
    </row>
    <row r="70" spans="1:5" s="99" customFormat="1" ht="12" customHeight="1" thickBot="1">
      <c r="A70" s="324" t="s">
        <v>253</v>
      </c>
      <c r="B70" s="200" t="s">
        <v>254</v>
      </c>
      <c r="C70" s="205">
        <f>SUM(C71:C74)</f>
        <v>0</v>
      </c>
      <c r="D70" s="205">
        <f>SUM(D71:D74)</f>
        <v>0</v>
      </c>
      <c r="E70" s="205">
        <f>SUM(E71:E74)</f>
        <v>0</v>
      </c>
    </row>
    <row r="71" spans="1:5" s="99" customFormat="1" ht="12" customHeight="1">
      <c r="A71" s="321" t="s">
        <v>119</v>
      </c>
      <c r="B71" s="303" t="s">
        <v>255</v>
      </c>
      <c r="C71" s="210"/>
      <c r="D71" s="210"/>
      <c r="E71" s="210"/>
    </row>
    <row r="72" spans="1:5" s="99" customFormat="1" ht="12" customHeight="1">
      <c r="A72" s="322" t="s">
        <v>120</v>
      </c>
      <c r="B72" s="304" t="s">
        <v>256</v>
      </c>
      <c r="C72" s="210"/>
      <c r="D72" s="210"/>
      <c r="E72" s="210"/>
    </row>
    <row r="73" spans="1:5" s="99" customFormat="1" ht="12" customHeight="1">
      <c r="A73" s="322" t="s">
        <v>281</v>
      </c>
      <c r="B73" s="304" t="s">
        <v>257</v>
      </c>
      <c r="C73" s="210"/>
      <c r="D73" s="210"/>
      <c r="E73" s="210"/>
    </row>
    <row r="74" spans="1:5" s="99" customFormat="1" ht="12" customHeight="1" thickBot="1">
      <c r="A74" s="323" t="s">
        <v>282</v>
      </c>
      <c r="B74" s="305" t="s">
        <v>258</v>
      </c>
      <c r="C74" s="210"/>
      <c r="D74" s="210"/>
      <c r="E74" s="210"/>
    </row>
    <row r="75" spans="1:5" s="99" customFormat="1" ht="12" customHeight="1" thickBot="1">
      <c r="A75" s="324" t="s">
        <v>259</v>
      </c>
      <c r="B75" s="200" t="s">
        <v>260</v>
      </c>
      <c r="C75" s="205">
        <f>SUM(C76:C77)</f>
        <v>15081834</v>
      </c>
      <c r="D75" s="205">
        <f>SUM(D76:D77)</f>
        <v>30803834</v>
      </c>
      <c r="E75" s="205">
        <f>SUM(E76:E77)</f>
        <v>30803834</v>
      </c>
    </row>
    <row r="76" spans="1:5" s="99" customFormat="1" ht="12" customHeight="1">
      <c r="A76" s="321" t="s">
        <v>283</v>
      </c>
      <c r="B76" s="303" t="s">
        <v>261</v>
      </c>
      <c r="C76" s="210">
        <v>15081834</v>
      </c>
      <c r="D76" s="210">
        <v>30803834</v>
      </c>
      <c r="E76" s="210">
        <v>30803834</v>
      </c>
    </row>
    <row r="77" spans="1:5" s="99" customFormat="1" ht="12" customHeight="1" thickBot="1">
      <c r="A77" s="323" t="s">
        <v>284</v>
      </c>
      <c r="B77" s="305" t="s">
        <v>262</v>
      </c>
      <c r="C77" s="210"/>
      <c r="D77" s="210"/>
      <c r="E77" s="210"/>
    </row>
    <row r="78" spans="1:5" s="98" customFormat="1" ht="12" customHeight="1" thickBot="1">
      <c r="A78" s="324" t="s">
        <v>263</v>
      </c>
      <c r="B78" s="200" t="s">
        <v>264</v>
      </c>
      <c r="C78" s="205">
        <f>SUM(C79:C81)</f>
        <v>0</v>
      </c>
      <c r="D78" s="205">
        <f>SUM(D79:D81)</f>
        <v>4295468</v>
      </c>
      <c r="E78" s="205">
        <f>SUM(E79:E81)</f>
        <v>4295468</v>
      </c>
    </row>
    <row r="79" spans="1:5" s="99" customFormat="1" ht="12" customHeight="1">
      <c r="A79" s="321" t="s">
        <v>285</v>
      </c>
      <c r="B79" s="303" t="s">
        <v>265</v>
      </c>
      <c r="C79" s="210">
        <v>0</v>
      </c>
      <c r="D79" s="210">
        <v>1795468</v>
      </c>
      <c r="E79" s="210">
        <v>1795468</v>
      </c>
    </row>
    <row r="80" spans="1:5" s="99" customFormat="1" ht="12" customHeight="1">
      <c r="A80" s="322" t="s">
        <v>286</v>
      </c>
      <c r="B80" s="304" t="s">
        <v>266</v>
      </c>
      <c r="C80" s="210"/>
      <c r="D80" s="210"/>
      <c r="E80" s="210"/>
    </row>
    <row r="81" spans="1:5" s="99" customFormat="1" ht="12" customHeight="1" thickBot="1">
      <c r="A81" s="323" t="s">
        <v>287</v>
      </c>
      <c r="B81" s="305" t="s">
        <v>267</v>
      </c>
      <c r="C81" s="210"/>
      <c r="D81" s="210">
        <v>2500000</v>
      </c>
      <c r="E81" s="210">
        <v>2500000</v>
      </c>
    </row>
    <row r="82" spans="1:5" s="99" customFormat="1" ht="12" customHeight="1" thickBot="1">
      <c r="A82" s="324" t="s">
        <v>268</v>
      </c>
      <c r="B82" s="200" t="s">
        <v>288</v>
      </c>
      <c r="C82" s="205">
        <f>SUM(C83:C86)</f>
        <v>0</v>
      </c>
      <c r="D82" s="205">
        <f>SUM(D83:D86)</f>
        <v>0</v>
      </c>
      <c r="E82" s="205">
        <f>SUM(E83:E86)</f>
        <v>0</v>
      </c>
    </row>
    <row r="83" spans="1:5" s="99" customFormat="1" ht="12" customHeight="1">
      <c r="A83" s="325" t="s">
        <v>269</v>
      </c>
      <c r="B83" s="303" t="s">
        <v>270</v>
      </c>
      <c r="C83" s="210"/>
      <c r="D83" s="210"/>
      <c r="E83" s="210"/>
    </row>
    <row r="84" spans="1:5" s="99" customFormat="1" ht="12" customHeight="1">
      <c r="A84" s="326" t="s">
        <v>271</v>
      </c>
      <c r="B84" s="304" t="s">
        <v>272</v>
      </c>
      <c r="C84" s="210"/>
      <c r="D84" s="210"/>
      <c r="E84" s="210"/>
    </row>
    <row r="85" spans="1:5" s="99" customFormat="1" ht="12" customHeight="1">
      <c r="A85" s="326" t="s">
        <v>273</v>
      </c>
      <c r="B85" s="304" t="s">
        <v>274</v>
      </c>
      <c r="C85" s="210"/>
      <c r="D85" s="210"/>
      <c r="E85" s="210"/>
    </row>
    <row r="86" spans="1:5" s="98" customFormat="1" ht="12" customHeight="1" thickBot="1">
      <c r="A86" s="327" t="s">
        <v>275</v>
      </c>
      <c r="B86" s="305" t="s">
        <v>276</v>
      </c>
      <c r="C86" s="210"/>
      <c r="D86" s="210"/>
      <c r="E86" s="210"/>
    </row>
    <row r="87" spans="1:5" s="98" customFormat="1" ht="12" customHeight="1" thickBot="1">
      <c r="A87" s="324" t="s">
        <v>277</v>
      </c>
      <c r="B87" s="200" t="s">
        <v>420</v>
      </c>
      <c r="C87" s="346"/>
      <c r="D87" s="346"/>
      <c r="E87" s="346"/>
    </row>
    <row r="88" spans="1:5" s="98" customFormat="1" ht="14.25" thickBot="1">
      <c r="A88" s="324" t="s">
        <v>450</v>
      </c>
      <c r="B88" s="200" t="s">
        <v>278</v>
      </c>
      <c r="C88" s="346"/>
      <c r="D88" s="346"/>
      <c r="E88" s="346"/>
    </row>
    <row r="89" spans="1:5" s="98" customFormat="1" ht="12" customHeight="1" thickBot="1">
      <c r="A89" s="324" t="s">
        <v>451</v>
      </c>
      <c r="B89" s="310" t="s">
        <v>423</v>
      </c>
      <c r="C89" s="211">
        <f>+C66+C70+C75+C78+C82+C88+C87</f>
        <v>15081834</v>
      </c>
      <c r="D89" s="211">
        <f>+D66+D70+D75+D78+D82+D88+D87</f>
        <v>35099302</v>
      </c>
      <c r="E89" s="211">
        <f>+E66+E70+E75+E78+E82+E88+E87</f>
        <v>35099302</v>
      </c>
    </row>
    <row r="90" spans="1:5" s="98" customFormat="1" ht="12" customHeight="1" thickBot="1">
      <c r="A90" s="328" t="s">
        <v>452</v>
      </c>
      <c r="B90" s="311" t="s">
        <v>453</v>
      </c>
      <c r="C90" s="211">
        <f>+C65+C89</f>
        <v>115930289</v>
      </c>
      <c r="D90" s="211">
        <f>+D65+D89</f>
        <v>141475814</v>
      </c>
      <c r="E90" s="211">
        <f>+E65+E89</f>
        <v>141475784</v>
      </c>
    </row>
    <row r="91" spans="1:5" s="99" customFormat="1" ht="15" customHeight="1" thickBot="1">
      <c r="A91" s="170"/>
      <c r="B91" s="171"/>
      <c r="C91" s="266"/>
      <c r="D91" s="266"/>
      <c r="E91" s="266"/>
    </row>
    <row r="92" spans="1:5" s="66" customFormat="1" ht="16.5" customHeight="1" thickBot="1">
      <c r="A92" s="174"/>
      <c r="B92" s="175" t="s">
        <v>48</v>
      </c>
      <c r="C92" s="268"/>
      <c r="D92" s="268"/>
      <c r="E92" s="268"/>
    </row>
    <row r="93" spans="1:5" s="100" customFormat="1" ht="12" customHeight="1" thickBot="1">
      <c r="A93" s="295" t="s">
        <v>10</v>
      </c>
      <c r="B93" s="29" t="s">
        <v>457</v>
      </c>
      <c r="C93" s="204">
        <f>+C94+C95+C96+C97+C98+C111</f>
        <v>50773110</v>
      </c>
      <c r="D93" s="204">
        <f>+D94+D95+D96+D97+D98+D111</f>
        <v>61847537</v>
      </c>
      <c r="E93" s="204">
        <f>+E94+E95+E96+E97+E98+E111</f>
        <v>60859513</v>
      </c>
    </row>
    <row r="94" spans="1:5" ht="12" customHeight="1">
      <c r="A94" s="329" t="s">
        <v>75</v>
      </c>
      <c r="B94" s="8" t="s">
        <v>41</v>
      </c>
      <c r="C94" s="206">
        <v>16324040</v>
      </c>
      <c r="D94" s="206">
        <v>24693719</v>
      </c>
      <c r="E94" s="206">
        <v>24693719</v>
      </c>
    </row>
    <row r="95" spans="1:5" ht="12" customHeight="1">
      <c r="A95" s="322" t="s">
        <v>76</v>
      </c>
      <c r="B95" s="6" t="s">
        <v>144</v>
      </c>
      <c r="C95" s="207">
        <v>4586011</v>
      </c>
      <c r="D95" s="207">
        <v>5426207</v>
      </c>
      <c r="E95" s="207">
        <v>5426207</v>
      </c>
    </row>
    <row r="96" spans="1:5" ht="12" customHeight="1">
      <c r="A96" s="322" t="s">
        <v>77</v>
      </c>
      <c r="B96" s="6" t="s">
        <v>109</v>
      </c>
      <c r="C96" s="209">
        <v>20090370</v>
      </c>
      <c r="D96" s="209">
        <v>23352250</v>
      </c>
      <c r="E96" s="209">
        <v>23352250</v>
      </c>
    </row>
    <row r="97" spans="1:5" ht="12" customHeight="1">
      <c r="A97" s="322" t="s">
        <v>78</v>
      </c>
      <c r="B97" s="9" t="s">
        <v>145</v>
      </c>
      <c r="C97" s="209">
        <v>2990000</v>
      </c>
      <c r="D97" s="209">
        <v>3184840</v>
      </c>
      <c r="E97" s="209">
        <v>3184840</v>
      </c>
    </row>
    <row r="98" spans="1:5" ht="12" customHeight="1">
      <c r="A98" s="322" t="s">
        <v>86</v>
      </c>
      <c r="B98" s="17" t="s">
        <v>146</v>
      </c>
      <c r="C98" s="209">
        <f>C99+C100+C101+C102+C103+C104+C105+C107+C106+C108+C109+C110</f>
        <v>6782689</v>
      </c>
      <c r="D98" s="209">
        <f>D99+D100+D101+D102+D103+D104+D105+D107+D106+D108+D109+D110</f>
        <v>4202497</v>
      </c>
      <c r="E98" s="209">
        <f>E99+E100+E101+E102+E103+E104+E105+E107+E106+E108+E109+E110</f>
        <v>4202497</v>
      </c>
    </row>
    <row r="99" spans="1:5" ht="12" customHeight="1">
      <c r="A99" s="322" t="s">
        <v>79</v>
      </c>
      <c r="B99" s="6" t="s">
        <v>454</v>
      </c>
      <c r="C99" s="209"/>
      <c r="D99" s="209"/>
      <c r="E99" s="209"/>
    </row>
    <row r="100" spans="1:5" ht="12" customHeight="1">
      <c r="A100" s="322" t="s">
        <v>80</v>
      </c>
      <c r="B100" s="118" t="s">
        <v>386</v>
      </c>
      <c r="C100" s="209"/>
      <c r="D100" s="209"/>
      <c r="E100" s="209"/>
    </row>
    <row r="101" spans="1:5" ht="12" customHeight="1">
      <c r="A101" s="322" t="s">
        <v>87</v>
      </c>
      <c r="B101" s="118" t="s">
        <v>385</v>
      </c>
      <c r="C101" s="385"/>
      <c r="D101" s="209"/>
      <c r="E101" s="209"/>
    </row>
    <row r="102" spans="1:5" ht="12.75">
      <c r="A102" s="322" t="s">
        <v>88</v>
      </c>
      <c r="B102" s="118" t="s">
        <v>294</v>
      </c>
      <c r="C102" s="209"/>
      <c r="D102" s="209"/>
      <c r="E102" s="209"/>
    </row>
    <row r="103" spans="1:5" ht="12.75">
      <c r="A103" s="322" t="s">
        <v>89</v>
      </c>
      <c r="B103" s="119" t="s">
        <v>295</v>
      </c>
      <c r="C103" s="209"/>
      <c r="D103" s="209"/>
      <c r="E103" s="209"/>
    </row>
    <row r="104" spans="1:5" ht="12.75">
      <c r="A104" s="322" t="s">
        <v>90</v>
      </c>
      <c r="B104" s="119" t="s">
        <v>296</v>
      </c>
      <c r="C104" s="209"/>
      <c r="D104" s="209"/>
      <c r="E104" s="209"/>
    </row>
    <row r="105" spans="1:5" ht="12.75">
      <c r="A105" s="322" t="s">
        <v>92</v>
      </c>
      <c r="B105" s="118" t="s">
        <v>297</v>
      </c>
      <c r="C105" s="209">
        <v>2232371</v>
      </c>
      <c r="D105" s="209">
        <v>909892</v>
      </c>
      <c r="E105" s="209">
        <v>909892</v>
      </c>
    </row>
    <row r="106" spans="1:5" ht="12.75">
      <c r="A106" s="322" t="s">
        <v>147</v>
      </c>
      <c r="B106" s="118" t="s">
        <v>298</v>
      </c>
      <c r="C106" s="209"/>
      <c r="D106" s="209"/>
      <c r="E106" s="209"/>
    </row>
    <row r="107" spans="1:5" ht="12.75">
      <c r="A107" s="322" t="s">
        <v>292</v>
      </c>
      <c r="B107" s="119" t="s">
        <v>299</v>
      </c>
      <c r="C107" s="209"/>
      <c r="D107" s="209"/>
      <c r="E107" s="209"/>
    </row>
    <row r="108" spans="1:5" ht="12" customHeight="1">
      <c r="A108" s="330" t="s">
        <v>293</v>
      </c>
      <c r="B108" s="120" t="s">
        <v>300</v>
      </c>
      <c r="C108" s="209"/>
      <c r="D108" s="209"/>
      <c r="E108" s="209"/>
    </row>
    <row r="109" spans="1:5" ht="12.75">
      <c r="A109" s="322" t="s">
        <v>383</v>
      </c>
      <c r="B109" s="120" t="s">
        <v>301</v>
      </c>
      <c r="C109" s="209"/>
      <c r="D109" s="209"/>
      <c r="E109" s="209"/>
    </row>
    <row r="110" spans="1:5" ht="12.75">
      <c r="A110" s="322" t="s">
        <v>384</v>
      </c>
      <c r="B110" s="119" t="s">
        <v>497</v>
      </c>
      <c r="C110" s="207">
        <v>4550318</v>
      </c>
      <c r="D110" s="207">
        <v>3292605</v>
      </c>
      <c r="E110" s="207">
        <v>3292605</v>
      </c>
    </row>
    <row r="111" spans="1:5" ht="12" customHeight="1">
      <c r="A111" s="322" t="s">
        <v>388</v>
      </c>
      <c r="B111" s="9" t="s">
        <v>42</v>
      </c>
      <c r="C111" s="207"/>
      <c r="D111" s="207">
        <v>988024</v>
      </c>
      <c r="E111" s="207"/>
    </row>
    <row r="112" spans="1:5" ht="12" customHeight="1">
      <c r="A112" s="323" t="s">
        <v>389</v>
      </c>
      <c r="B112" s="6" t="s">
        <v>455</v>
      </c>
      <c r="C112" s="209"/>
      <c r="D112" s="209"/>
      <c r="E112" s="209"/>
    </row>
    <row r="113" spans="1:5" ht="12" customHeight="1" thickBot="1">
      <c r="A113" s="331" t="s">
        <v>390</v>
      </c>
      <c r="B113" s="121" t="s">
        <v>456</v>
      </c>
      <c r="C113" s="213"/>
      <c r="D113" s="213"/>
      <c r="E113" s="213"/>
    </row>
    <row r="114" spans="1:5" ht="12" customHeight="1" thickBot="1">
      <c r="A114" s="35" t="s">
        <v>11</v>
      </c>
      <c r="B114" s="28" t="s">
        <v>303</v>
      </c>
      <c r="C114" s="205">
        <f>+C115+C117+C119</f>
        <v>30010000</v>
      </c>
      <c r="D114" s="205">
        <f>+D115+D117+D119</f>
        <v>4541451</v>
      </c>
      <c r="E114" s="205">
        <f>+E115+E117+E119</f>
        <v>4541451</v>
      </c>
    </row>
    <row r="115" spans="1:5" ht="12" customHeight="1">
      <c r="A115" s="321" t="s">
        <v>81</v>
      </c>
      <c r="B115" s="6" t="s">
        <v>167</v>
      </c>
      <c r="C115" s="208">
        <v>3810000</v>
      </c>
      <c r="D115" s="208">
        <v>4541451</v>
      </c>
      <c r="E115" s="208">
        <v>4541451</v>
      </c>
    </row>
    <row r="116" spans="1:5" ht="12" customHeight="1">
      <c r="A116" s="321" t="s">
        <v>82</v>
      </c>
      <c r="B116" s="10" t="s">
        <v>307</v>
      </c>
      <c r="C116" s="208"/>
      <c r="D116" s="208"/>
      <c r="E116" s="208"/>
    </row>
    <row r="117" spans="1:5" ht="12" customHeight="1">
      <c r="A117" s="321" t="s">
        <v>83</v>
      </c>
      <c r="B117" s="10" t="s">
        <v>148</v>
      </c>
      <c r="C117" s="207">
        <v>26200000</v>
      </c>
      <c r="D117" s="207"/>
      <c r="E117" s="383"/>
    </row>
    <row r="118" spans="1:5" ht="12" customHeight="1">
      <c r="A118" s="321" t="s">
        <v>84</v>
      </c>
      <c r="B118" s="10" t="s">
        <v>308</v>
      </c>
      <c r="C118" s="182"/>
      <c r="D118" s="182"/>
      <c r="E118" s="182"/>
    </row>
    <row r="119" spans="1:5" ht="12" customHeight="1">
      <c r="A119" s="321" t="s">
        <v>85</v>
      </c>
      <c r="B119" s="202" t="s">
        <v>169</v>
      </c>
      <c r="C119" s="182"/>
      <c r="D119" s="182"/>
      <c r="E119" s="182"/>
    </row>
    <row r="120" spans="1:5" ht="12" customHeight="1">
      <c r="A120" s="321" t="s">
        <v>91</v>
      </c>
      <c r="B120" s="201" t="s">
        <v>369</v>
      </c>
      <c r="C120" s="182"/>
      <c r="D120" s="182"/>
      <c r="E120" s="182"/>
    </row>
    <row r="121" spans="1:5" ht="12" customHeight="1">
      <c r="A121" s="321" t="s">
        <v>93</v>
      </c>
      <c r="B121" s="299" t="s">
        <v>313</v>
      </c>
      <c r="C121" s="182"/>
      <c r="D121" s="182"/>
      <c r="E121" s="182"/>
    </row>
    <row r="122" spans="1:5" ht="12" customHeight="1">
      <c r="A122" s="321" t="s">
        <v>149</v>
      </c>
      <c r="B122" s="119" t="s">
        <v>296</v>
      </c>
      <c r="C122" s="182"/>
      <c r="D122" s="182"/>
      <c r="E122" s="182"/>
    </row>
    <row r="123" spans="1:5" ht="12" customHeight="1">
      <c r="A123" s="321" t="s">
        <v>150</v>
      </c>
      <c r="B123" s="119" t="s">
        <v>312</v>
      </c>
      <c r="C123" s="182"/>
      <c r="D123" s="182"/>
      <c r="E123" s="182"/>
    </row>
    <row r="124" spans="1:5" ht="12" customHeight="1">
      <c r="A124" s="321" t="s">
        <v>151</v>
      </c>
      <c r="B124" s="119" t="s">
        <v>311</v>
      </c>
      <c r="C124" s="182"/>
      <c r="D124" s="182"/>
      <c r="E124" s="182"/>
    </row>
    <row r="125" spans="1:5" ht="12" customHeight="1">
      <c r="A125" s="321" t="s">
        <v>304</v>
      </c>
      <c r="B125" s="119" t="s">
        <v>299</v>
      </c>
      <c r="C125" s="182"/>
      <c r="D125" s="182"/>
      <c r="E125" s="182"/>
    </row>
    <row r="126" spans="1:5" ht="12" customHeight="1">
      <c r="A126" s="321" t="s">
        <v>305</v>
      </c>
      <c r="B126" s="119" t="s">
        <v>310</v>
      </c>
      <c r="C126" s="182"/>
      <c r="D126" s="182"/>
      <c r="E126" s="182"/>
    </row>
    <row r="127" spans="1:5" ht="12" customHeight="1" thickBot="1">
      <c r="A127" s="330" t="s">
        <v>306</v>
      </c>
      <c r="B127" s="119" t="s">
        <v>309</v>
      </c>
      <c r="C127" s="183"/>
      <c r="D127" s="183"/>
      <c r="E127" s="183"/>
    </row>
    <row r="128" spans="1:5" ht="12" customHeight="1" thickBot="1">
      <c r="A128" s="35" t="s">
        <v>12</v>
      </c>
      <c r="B128" s="106" t="s">
        <v>393</v>
      </c>
      <c r="C128" s="205">
        <f>+C93+C114</f>
        <v>80783110</v>
      </c>
      <c r="D128" s="205">
        <f>+D93+D114</f>
        <v>66388988</v>
      </c>
      <c r="E128" s="205">
        <f>+E93+E114</f>
        <v>65400964</v>
      </c>
    </row>
    <row r="129" spans="1:5" ht="13.5" thickBot="1">
      <c r="A129" s="35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</row>
    <row r="130" spans="1:5" s="100" customFormat="1" ht="12" customHeight="1">
      <c r="A130" s="321" t="s">
        <v>204</v>
      </c>
      <c r="B130" s="7" t="s">
        <v>460</v>
      </c>
      <c r="C130" s="182"/>
      <c r="D130" s="182"/>
      <c r="E130" s="182"/>
    </row>
    <row r="131" spans="1:5" ht="12" customHeight="1">
      <c r="A131" s="321" t="s">
        <v>207</v>
      </c>
      <c r="B131" s="7" t="s">
        <v>402</v>
      </c>
      <c r="C131" s="182"/>
      <c r="D131" s="182"/>
      <c r="E131" s="182"/>
    </row>
    <row r="132" spans="1:5" ht="12" customHeight="1" thickBot="1">
      <c r="A132" s="330" t="s">
        <v>208</v>
      </c>
      <c r="B132" s="5" t="s">
        <v>459</v>
      </c>
      <c r="C132" s="182"/>
      <c r="D132" s="182"/>
      <c r="E132" s="182"/>
    </row>
    <row r="133" spans="1:5" ht="12" customHeight="1" thickBot="1">
      <c r="A133" s="35" t="s">
        <v>14</v>
      </c>
      <c r="B133" s="106" t="s">
        <v>395</v>
      </c>
      <c r="C133" s="205">
        <f>+C134+C135+C136+C137+C138+C139</f>
        <v>0</v>
      </c>
      <c r="D133" s="205">
        <f>+D134+D135+D136+D137+D138+D139</f>
        <v>0</v>
      </c>
      <c r="E133" s="205">
        <f>+E134+E135+E136+E137+E138+E139</f>
        <v>0</v>
      </c>
    </row>
    <row r="134" spans="1:5" ht="12" customHeight="1">
      <c r="A134" s="321" t="s">
        <v>68</v>
      </c>
      <c r="B134" s="7" t="s">
        <v>404</v>
      </c>
      <c r="C134" s="182"/>
      <c r="D134" s="182"/>
      <c r="E134" s="182"/>
    </row>
    <row r="135" spans="1:5" ht="12" customHeight="1">
      <c r="A135" s="321" t="s">
        <v>69</v>
      </c>
      <c r="B135" s="7" t="s">
        <v>396</v>
      </c>
      <c r="C135" s="182"/>
      <c r="D135" s="182"/>
      <c r="E135" s="182"/>
    </row>
    <row r="136" spans="1:5" ht="12" customHeight="1">
      <c r="A136" s="321" t="s">
        <v>70</v>
      </c>
      <c r="B136" s="7" t="s">
        <v>397</v>
      </c>
      <c r="C136" s="182"/>
      <c r="D136" s="182"/>
      <c r="E136" s="182"/>
    </row>
    <row r="137" spans="1:5" ht="12" customHeight="1">
      <c r="A137" s="321" t="s">
        <v>136</v>
      </c>
      <c r="B137" s="7" t="s">
        <v>458</v>
      </c>
      <c r="C137" s="182"/>
      <c r="D137" s="182"/>
      <c r="E137" s="182"/>
    </row>
    <row r="138" spans="1:5" ht="12" customHeight="1">
      <c r="A138" s="321" t="s">
        <v>137</v>
      </c>
      <c r="B138" s="7" t="s">
        <v>399</v>
      </c>
      <c r="C138" s="182"/>
      <c r="D138" s="182"/>
      <c r="E138" s="182"/>
    </row>
    <row r="139" spans="1:5" s="100" customFormat="1" ht="12" customHeight="1" thickBot="1">
      <c r="A139" s="330" t="s">
        <v>138</v>
      </c>
      <c r="B139" s="5" t="s">
        <v>400</v>
      </c>
      <c r="C139" s="182"/>
      <c r="D139" s="182"/>
      <c r="E139" s="182"/>
    </row>
    <row r="140" spans="1:11" ht="12" customHeight="1" thickBot="1">
      <c r="A140" s="35" t="s">
        <v>15</v>
      </c>
      <c r="B140" s="106" t="s">
        <v>471</v>
      </c>
      <c r="C140" s="211">
        <f>+C141+C142+C144+C145+C143</f>
        <v>35147179</v>
      </c>
      <c r="D140" s="211">
        <f>+D141+D142+D144+D145+D143</f>
        <v>75086826</v>
      </c>
      <c r="E140" s="211">
        <f>+E141+E142+E144+E145+E143</f>
        <v>75086826</v>
      </c>
      <c r="K140" s="181"/>
    </row>
    <row r="141" spans="1:5" ht="12.75">
      <c r="A141" s="321" t="s">
        <v>71</v>
      </c>
      <c r="B141" s="7" t="s">
        <v>314</v>
      </c>
      <c r="C141" s="182"/>
      <c r="D141" s="182"/>
      <c r="E141" s="182"/>
    </row>
    <row r="142" spans="1:5" ht="12" customHeight="1">
      <c r="A142" s="321" t="s">
        <v>72</v>
      </c>
      <c r="B142" s="7" t="s">
        <v>315</v>
      </c>
      <c r="C142" s="182">
        <v>1637839</v>
      </c>
      <c r="D142" s="182">
        <v>1637839</v>
      </c>
      <c r="E142" s="182">
        <v>1637839</v>
      </c>
    </row>
    <row r="143" spans="1:5" ht="12" customHeight="1">
      <c r="A143" s="321" t="s">
        <v>228</v>
      </c>
      <c r="B143" s="7" t="s">
        <v>470</v>
      </c>
      <c r="C143" s="182">
        <v>33509340</v>
      </c>
      <c r="D143" s="182">
        <v>35948987</v>
      </c>
      <c r="E143" s="182">
        <v>35948987</v>
      </c>
    </row>
    <row r="144" spans="1:5" s="100" customFormat="1" ht="12" customHeight="1">
      <c r="A144" s="321" t="s">
        <v>229</v>
      </c>
      <c r="B144" s="7" t="s">
        <v>409</v>
      </c>
      <c r="C144" s="182"/>
      <c r="D144" s="182">
        <v>37500000</v>
      </c>
      <c r="E144" s="182">
        <v>37500000</v>
      </c>
    </row>
    <row r="145" spans="1:5" s="100" customFormat="1" ht="12" customHeight="1" thickBot="1">
      <c r="A145" s="330" t="s">
        <v>230</v>
      </c>
      <c r="B145" s="5" t="s">
        <v>334</v>
      </c>
      <c r="C145" s="182"/>
      <c r="D145" s="182"/>
      <c r="E145" s="182"/>
    </row>
    <row r="146" spans="1:5" s="100" customFormat="1" ht="12" customHeight="1" thickBot="1">
      <c r="A146" s="35" t="s">
        <v>16</v>
      </c>
      <c r="B146" s="106" t="s">
        <v>410</v>
      </c>
      <c r="C146" s="214">
        <f>+C147+C148+C149+C150+C151</f>
        <v>0</v>
      </c>
      <c r="D146" s="214">
        <f>+D147+D148+D149+D150+D151</f>
        <v>0</v>
      </c>
      <c r="E146" s="214">
        <f>+E147+E148+E149+E150+E151</f>
        <v>0</v>
      </c>
    </row>
    <row r="147" spans="1:5" s="100" customFormat="1" ht="12" customHeight="1">
      <c r="A147" s="321" t="s">
        <v>73</v>
      </c>
      <c r="B147" s="7" t="s">
        <v>405</v>
      </c>
      <c r="C147" s="182"/>
      <c r="D147" s="182"/>
      <c r="E147" s="182"/>
    </row>
    <row r="148" spans="1:5" s="100" customFormat="1" ht="12" customHeight="1">
      <c r="A148" s="321" t="s">
        <v>74</v>
      </c>
      <c r="B148" s="7" t="s">
        <v>412</v>
      </c>
      <c r="C148" s="182"/>
      <c r="D148" s="182"/>
      <c r="E148" s="182"/>
    </row>
    <row r="149" spans="1:5" s="100" customFormat="1" ht="12" customHeight="1">
      <c r="A149" s="321" t="s">
        <v>240</v>
      </c>
      <c r="B149" s="7" t="s">
        <v>407</v>
      </c>
      <c r="C149" s="182"/>
      <c r="D149" s="182"/>
      <c r="E149" s="182"/>
    </row>
    <row r="150" spans="1:5" s="100" customFormat="1" ht="12" customHeight="1">
      <c r="A150" s="321" t="s">
        <v>241</v>
      </c>
      <c r="B150" s="7" t="s">
        <v>461</v>
      </c>
      <c r="C150" s="182"/>
      <c r="D150" s="182"/>
      <c r="E150" s="182"/>
    </row>
    <row r="151" spans="1:5" ht="12.75" customHeight="1" thickBot="1">
      <c r="A151" s="330" t="s">
        <v>411</v>
      </c>
      <c r="B151" s="5" t="s">
        <v>414</v>
      </c>
      <c r="C151" s="183"/>
      <c r="D151" s="183"/>
      <c r="E151" s="183"/>
    </row>
    <row r="152" spans="1:5" ht="12.75" customHeight="1" thickBot="1">
      <c r="A152" s="373" t="s">
        <v>17</v>
      </c>
      <c r="B152" s="106" t="s">
        <v>415</v>
      </c>
      <c r="C152" s="214"/>
      <c r="D152" s="214"/>
      <c r="E152" s="214"/>
    </row>
    <row r="153" spans="1:5" ht="12.75" customHeight="1" thickBot="1">
      <c r="A153" s="373" t="s">
        <v>18</v>
      </c>
      <c r="B153" s="106" t="s">
        <v>416</v>
      </c>
      <c r="C153" s="214"/>
      <c r="D153" s="214"/>
      <c r="E153" s="214"/>
    </row>
    <row r="154" spans="1:5" ht="12" customHeight="1" thickBot="1">
      <c r="A154" s="35" t="s">
        <v>19</v>
      </c>
      <c r="B154" s="106" t="s">
        <v>418</v>
      </c>
      <c r="C154" s="313">
        <f>+C129+C133+C140+C146+C152+C153</f>
        <v>35147179</v>
      </c>
      <c r="D154" s="313">
        <f>+D129+D133+D140+D146+D152+D153</f>
        <v>75086826</v>
      </c>
      <c r="E154" s="313">
        <f>+E129+E133+E140+E146+E152+E153</f>
        <v>75086826</v>
      </c>
    </row>
    <row r="155" spans="1:5" ht="15" customHeight="1" thickBot="1">
      <c r="A155" s="332" t="s">
        <v>20</v>
      </c>
      <c r="B155" s="280" t="s">
        <v>417</v>
      </c>
      <c r="C155" s="313">
        <f>+C128+C154</f>
        <v>115930289</v>
      </c>
      <c r="D155" s="313">
        <f>+D128+D154</f>
        <v>141475814</v>
      </c>
      <c r="E155" s="313">
        <f>+E128+E154</f>
        <v>140487790</v>
      </c>
    </row>
    <row r="156" spans="1:5" ht="13.5" thickBot="1">
      <c r="A156" s="283"/>
      <c r="B156" s="284"/>
      <c r="C156" s="285"/>
      <c r="D156" s="285"/>
      <c r="E156" s="285"/>
    </row>
    <row r="157" spans="1:5" ht="15" customHeight="1" thickBot="1">
      <c r="A157" s="179" t="s">
        <v>462</v>
      </c>
      <c r="B157" s="180"/>
      <c r="C157" s="104">
        <v>4</v>
      </c>
      <c r="D157" s="104">
        <v>4</v>
      </c>
      <c r="E157" s="104">
        <v>4</v>
      </c>
    </row>
    <row r="158" spans="1:5" ht="14.25" customHeight="1" thickBot="1">
      <c r="A158" s="179" t="s">
        <v>160</v>
      </c>
      <c r="B158" s="180"/>
      <c r="C158" s="104">
        <v>10</v>
      </c>
      <c r="D158" s="104">
        <v>10</v>
      </c>
      <c r="E158" s="104">
        <v>10</v>
      </c>
    </row>
    <row r="159" spans="1:5" ht="14.25" customHeight="1">
      <c r="A159" s="589" t="s">
        <v>480</v>
      </c>
      <c r="B159" s="590"/>
      <c r="C159" s="375">
        <v>6</v>
      </c>
      <c r="D159" s="375">
        <v>6</v>
      </c>
      <c r="E159" s="375">
        <v>6</v>
      </c>
    </row>
  </sheetData>
  <sheetProtection selectLockedCells="1" selectUnlockedCells="1"/>
  <mergeCells count="4">
    <mergeCell ref="A159:B159"/>
    <mergeCell ref="C2:E2"/>
    <mergeCell ref="C3:E3"/>
    <mergeCell ref="B1:E1"/>
  </mergeCells>
  <printOptions horizontalCentered="1"/>
  <pageMargins left="0.7" right="0.7" top="0.75" bottom="0.75" header="0.3" footer="0.3"/>
  <pageSetup horizontalDpi="600" verticalDpi="600" orientation="portrait" paperSize="9" scale="70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workbookViewId="0" topLeftCell="A140">
      <selection activeCell="E105" sqref="E105:E110"/>
    </sheetView>
  </sheetViews>
  <sheetFormatPr defaultColWidth="9.375" defaultRowHeight="12.75"/>
  <cols>
    <col min="1" max="1" width="19.50390625" style="286" customWidth="1"/>
    <col min="2" max="2" width="72.00390625" style="287" customWidth="1"/>
    <col min="3" max="5" width="14.50390625" style="288" customWidth="1"/>
    <col min="6" max="16384" width="9.375" style="2" customWidth="1"/>
  </cols>
  <sheetData>
    <row r="1" spans="1:5" s="1" customFormat="1" ht="16.5" customHeight="1" thickBot="1">
      <c r="A1" s="156"/>
      <c r="B1" s="158"/>
      <c r="C1" s="386"/>
      <c r="D1" s="386"/>
      <c r="E1" s="386" t="s">
        <v>662</v>
      </c>
    </row>
    <row r="2" spans="1:5" s="96" customFormat="1" ht="21" customHeight="1">
      <c r="A2" s="293" t="s">
        <v>52</v>
      </c>
      <c r="B2" s="259" t="s">
        <v>164</v>
      </c>
      <c r="C2" s="591" t="s">
        <v>45</v>
      </c>
      <c r="D2" s="592"/>
      <c r="E2" s="593"/>
    </row>
    <row r="3" spans="1:5" s="96" customFormat="1" ht="15.75" thickBot="1">
      <c r="A3" s="159" t="s">
        <v>157</v>
      </c>
      <c r="B3" s="260" t="s">
        <v>370</v>
      </c>
      <c r="C3" s="594" t="s">
        <v>50</v>
      </c>
      <c r="D3" s="595"/>
      <c r="E3" s="596"/>
    </row>
    <row r="4" spans="1:5" s="97" customFormat="1" ht="15.75" customHeight="1" thickBot="1">
      <c r="A4" s="160"/>
      <c r="B4" s="160"/>
      <c r="C4" s="161"/>
      <c r="D4" s="161"/>
      <c r="E4" s="161" t="s">
        <v>638</v>
      </c>
    </row>
    <row r="5" spans="1:5" ht="23.2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66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442</v>
      </c>
      <c r="E6" s="134" t="s">
        <v>441</v>
      </c>
    </row>
    <row r="7" spans="1:5" s="66" customFormat="1" ht="15.75" customHeight="1" thickBot="1">
      <c r="A7" s="164"/>
      <c r="B7" s="165" t="s">
        <v>47</v>
      </c>
      <c r="C7" s="261"/>
      <c r="D7" s="261"/>
      <c r="E7" s="261"/>
    </row>
    <row r="8" spans="1:5" s="66" customFormat="1" ht="12" customHeight="1" thickBot="1">
      <c r="A8" s="35" t="s">
        <v>10</v>
      </c>
      <c r="B8" s="19" t="s">
        <v>188</v>
      </c>
      <c r="C8" s="205">
        <f>+C9+C10+C11+C12+C13+C14</f>
        <v>51075415</v>
      </c>
      <c r="D8" s="205">
        <f>+D9+D10+D11+D12+D13+D14</f>
        <v>53316355</v>
      </c>
      <c r="E8" s="205">
        <f>+E9+E10+E11+E12+E13+E14</f>
        <v>53316355</v>
      </c>
    </row>
    <row r="9" spans="1:5" s="98" customFormat="1" ht="12" customHeight="1">
      <c r="A9" s="321" t="s">
        <v>75</v>
      </c>
      <c r="B9" s="387" t="s">
        <v>189</v>
      </c>
      <c r="C9" s="208">
        <v>10864096</v>
      </c>
      <c r="D9" s="208">
        <v>10864096</v>
      </c>
      <c r="E9" s="208">
        <v>10864096</v>
      </c>
    </row>
    <row r="10" spans="1:5" s="99" customFormat="1" ht="12" customHeight="1">
      <c r="A10" s="322" t="s">
        <v>76</v>
      </c>
      <c r="B10" s="388" t="s">
        <v>190</v>
      </c>
      <c r="C10" s="207">
        <v>29115766</v>
      </c>
      <c r="D10" s="207">
        <v>29489966</v>
      </c>
      <c r="E10" s="207">
        <v>29489966</v>
      </c>
    </row>
    <row r="11" spans="1:5" s="99" customFormat="1" ht="12" customHeight="1">
      <c r="A11" s="322" t="s">
        <v>77</v>
      </c>
      <c r="B11" s="388" t="s">
        <v>191</v>
      </c>
      <c r="C11" s="207">
        <v>9895553</v>
      </c>
      <c r="D11" s="207">
        <v>10511214</v>
      </c>
      <c r="E11" s="207">
        <v>10511214</v>
      </c>
    </row>
    <row r="12" spans="1:5" s="99" customFormat="1" ht="12" customHeight="1">
      <c r="A12" s="322" t="s">
        <v>78</v>
      </c>
      <c r="B12" s="388" t="s">
        <v>192</v>
      </c>
      <c r="C12" s="207">
        <v>1200000</v>
      </c>
      <c r="D12" s="207">
        <v>1200000</v>
      </c>
      <c r="E12" s="207">
        <v>1200000</v>
      </c>
    </row>
    <row r="13" spans="1:5" s="99" customFormat="1" ht="12" customHeight="1">
      <c r="A13" s="322" t="s">
        <v>118</v>
      </c>
      <c r="B13" s="388" t="s">
        <v>448</v>
      </c>
      <c r="C13" s="383"/>
      <c r="D13" s="207">
        <v>1185799</v>
      </c>
      <c r="E13" s="207">
        <v>1185799</v>
      </c>
    </row>
    <row r="14" spans="1:5" s="98" customFormat="1" ht="12" customHeight="1" thickBot="1">
      <c r="A14" s="323" t="s">
        <v>79</v>
      </c>
      <c r="B14" s="389" t="s">
        <v>375</v>
      </c>
      <c r="C14" s="207">
        <v>0</v>
      </c>
      <c r="D14" s="207">
        <v>65280</v>
      </c>
      <c r="E14" s="207">
        <v>65280</v>
      </c>
    </row>
    <row r="15" spans="1:5" s="98" customFormat="1" ht="12" customHeight="1" thickBot="1">
      <c r="A15" s="35" t="s">
        <v>11</v>
      </c>
      <c r="B15" s="390" t="s">
        <v>193</v>
      </c>
      <c r="C15" s="205">
        <f>+C16+C17+C18+C19+C20</f>
        <v>18447300</v>
      </c>
      <c r="D15" s="205">
        <f>+D16+D17+D18+D19+D20</f>
        <v>24358345</v>
      </c>
      <c r="E15" s="205">
        <f>+E16+E17+E18+E19+E20</f>
        <v>24358345</v>
      </c>
    </row>
    <row r="16" spans="1:5" s="98" customFormat="1" ht="12" customHeight="1">
      <c r="A16" s="321" t="s">
        <v>81</v>
      </c>
      <c r="B16" s="387" t="s">
        <v>194</v>
      </c>
      <c r="C16" s="208"/>
      <c r="D16" s="208"/>
      <c r="E16" s="208"/>
    </row>
    <row r="17" spans="1:5" s="98" customFormat="1" ht="12" customHeight="1">
      <c r="A17" s="322" t="s">
        <v>82</v>
      </c>
      <c r="B17" s="388" t="s">
        <v>195</v>
      </c>
      <c r="C17" s="207"/>
      <c r="D17" s="207"/>
      <c r="E17" s="207"/>
    </row>
    <row r="18" spans="1:5" s="98" customFormat="1" ht="12" customHeight="1">
      <c r="A18" s="322" t="s">
        <v>83</v>
      </c>
      <c r="B18" s="388" t="s">
        <v>363</v>
      </c>
      <c r="C18" s="207"/>
      <c r="D18" s="207"/>
      <c r="E18" s="207"/>
    </row>
    <row r="19" spans="1:5" s="98" customFormat="1" ht="12" customHeight="1">
      <c r="A19" s="322" t="s">
        <v>84</v>
      </c>
      <c r="B19" s="388" t="s">
        <v>364</v>
      </c>
      <c r="C19" s="207"/>
      <c r="D19" s="207"/>
      <c r="E19" s="207"/>
    </row>
    <row r="20" spans="1:5" s="98" customFormat="1" ht="12" customHeight="1">
      <c r="A20" s="322" t="s">
        <v>85</v>
      </c>
      <c r="B20" s="388" t="s">
        <v>196</v>
      </c>
      <c r="C20" s="207">
        <v>18447300</v>
      </c>
      <c r="D20" s="207">
        <v>24358345</v>
      </c>
      <c r="E20" s="207">
        <v>24358345</v>
      </c>
    </row>
    <row r="21" spans="1:5" s="99" customFormat="1" ht="12" customHeight="1" thickBot="1">
      <c r="A21" s="323" t="s">
        <v>91</v>
      </c>
      <c r="B21" s="389" t="s">
        <v>197</v>
      </c>
      <c r="C21" s="209"/>
      <c r="D21" s="209"/>
      <c r="E21" s="209"/>
    </row>
    <row r="22" spans="1:5" s="99" customFormat="1" ht="12" customHeight="1" thickBot="1">
      <c r="A22" s="35" t="s">
        <v>12</v>
      </c>
      <c r="B22" s="19" t="s">
        <v>198</v>
      </c>
      <c r="C22" s="205">
        <f>+C23+C24+C25+C26+C27</f>
        <v>0</v>
      </c>
      <c r="D22" s="205">
        <f>+D23+D24+D25+D26+D27</f>
        <v>0</v>
      </c>
      <c r="E22" s="205">
        <f>+E23+E24+E25+E26+E27</f>
        <v>0</v>
      </c>
    </row>
    <row r="23" spans="1:5" s="99" customFormat="1" ht="12" customHeight="1">
      <c r="A23" s="321" t="s">
        <v>64</v>
      </c>
      <c r="B23" s="387" t="s">
        <v>199</v>
      </c>
      <c r="C23" s="208"/>
      <c r="D23" s="208"/>
      <c r="E23" s="208"/>
    </row>
    <row r="24" spans="1:5" s="98" customFormat="1" ht="12" customHeight="1">
      <c r="A24" s="322" t="s">
        <v>65</v>
      </c>
      <c r="B24" s="388" t="s">
        <v>200</v>
      </c>
      <c r="C24" s="207"/>
      <c r="D24" s="207"/>
      <c r="E24" s="207"/>
    </row>
    <row r="25" spans="1:5" s="99" customFormat="1" ht="12" customHeight="1">
      <c r="A25" s="322" t="s">
        <v>66</v>
      </c>
      <c r="B25" s="388" t="s">
        <v>365</v>
      </c>
      <c r="C25" s="207"/>
      <c r="D25" s="207"/>
      <c r="E25" s="207"/>
    </row>
    <row r="26" spans="1:5" s="99" customFormat="1" ht="12" customHeight="1">
      <c r="A26" s="322" t="s">
        <v>67</v>
      </c>
      <c r="B26" s="388" t="s">
        <v>366</v>
      </c>
      <c r="C26" s="207"/>
      <c r="D26" s="207"/>
      <c r="E26" s="207"/>
    </row>
    <row r="27" spans="1:5" s="99" customFormat="1" ht="12" customHeight="1">
      <c r="A27" s="322" t="s">
        <v>132</v>
      </c>
      <c r="B27" s="388" t="s">
        <v>201</v>
      </c>
      <c r="C27" s="207"/>
      <c r="D27" s="207"/>
      <c r="E27" s="207"/>
    </row>
    <row r="28" spans="1:5" s="99" customFormat="1" ht="12" customHeight="1" thickBot="1">
      <c r="A28" s="323" t="s">
        <v>133</v>
      </c>
      <c r="B28" s="389" t="s">
        <v>202</v>
      </c>
      <c r="C28" s="209"/>
      <c r="D28" s="209"/>
      <c r="E28" s="209"/>
    </row>
    <row r="29" spans="1:5" s="99" customFormat="1" ht="12" customHeight="1" thickBot="1">
      <c r="A29" s="35" t="s">
        <v>134</v>
      </c>
      <c r="B29" s="19" t="s">
        <v>203</v>
      </c>
      <c r="C29" s="211">
        <f>+C30+C34+C35+C36</f>
        <v>28959000</v>
      </c>
      <c r="D29" s="211">
        <f>+D30+D34+D35+D36</f>
        <v>25545093</v>
      </c>
      <c r="E29" s="211">
        <f>+E30+E34+E35+E36</f>
        <v>25545063</v>
      </c>
    </row>
    <row r="30" spans="1:5" s="99" customFormat="1" ht="12" customHeight="1">
      <c r="A30" s="321" t="s">
        <v>204</v>
      </c>
      <c r="B30" s="387" t="s">
        <v>449</v>
      </c>
      <c r="C30" s="298">
        <f>C31+C32+C33</f>
        <v>26400000</v>
      </c>
      <c r="D30" s="298">
        <f>D31+D32+D33</f>
        <v>22823710</v>
      </c>
      <c r="E30" s="298">
        <f>E31+E32+E33</f>
        <v>22823710</v>
      </c>
    </row>
    <row r="31" spans="1:5" s="99" customFormat="1" ht="12" customHeight="1">
      <c r="A31" s="322" t="s">
        <v>205</v>
      </c>
      <c r="B31" s="388" t="s">
        <v>210</v>
      </c>
      <c r="C31" s="207">
        <v>6700000</v>
      </c>
      <c r="D31" s="207">
        <v>1750415</v>
      </c>
      <c r="E31" s="207">
        <v>1750415</v>
      </c>
    </row>
    <row r="32" spans="1:5" s="99" customFormat="1" ht="12" customHeight="1">
      <c r="A32" s="322" t="s">
        <v>206</v>
      </c>
      <c r="B32" s="388" t="s">
        <v>211</v>
      </c>
      <c r="C32" s="207"/>
      <c r="D32" s="207"/>
      <c r="E32" s="207"/>
    </row>
    <row r="33" spans="1:5" s="99" customFormat="1" ht="12" customHeight="1">
      <c r="A33" s="322" t="s">
        <v>379</v>
      </c>
      <c r="B33" s="391" t="s">
        <v>380</v>
      </c>
      <c r="C33" s="207">
        <v>19700000</v>
      </c>
      <c r="D33" s="207">
        <v>21073295</v>
      </c>
      <c r="E33" s="207">
        <v>21073295</v>
      </c>
    </row>
    <row r="34" spans="1:5" s="99" customFormat="1" ht="12" customHeight="1">
      <c r="A34" s="322" t="s">
        <v>207</v>
      </c>
      <c r="B34" s="388" t="s">
        <v>212</v>
      </c>
      <c r="C34" s="207">
        <v>2400000</v>
      </c>
      <c r="D34" s="207">
        <v>2164546</v>
      </c>
      <c r="E34" s="207">
        <v>2164516</v>
      </c>
    </row>
    <row r="35" spans="1:5" s="99" customFormat="1" ht="12" customHeight="1">
      <c r="A35" s="322" t="s">
        <v>208</v>
      </c>
      <c r="B35" s="388" t="s">
        <v>213</v>
      </c>
      <c r="C35" s="207">
        <v>39000</v>
      </c>
      <c r="D35" s="207">
        <v>0</v>
      </c>
      <c r="E35" s="207">
        <v>0</v>
      </c>
    </row>
    <row r="36" spans="1:5" s="99" customFormat="1" ht="12" customHeight="1" thickBot="1">
      <c r="A36" s="323" t="s">
        <v>209</v>
      </c>
      <c r="B36" s="389" t="s">
        <v>214</v>
      </c>
      <c r="C36" s="209">
        <v>120000</v>
      </c>
      <c r="D36" s="209">
        <v>556837</v>
      </c>
      <c r="E36" s="209">
        <v>556837</v>
      </c>
    </row>
    <row r="37" spans="1:5" s="99" customFormat="1" ht="12" customHeight="1" thickBot="1">
      <c r="A37" s="35" t="s">
        <v>14</v>
      </c>
      <c r="B37" s="19" t="s">
        <v>376</v>
      </c>
      <c r="C37" s="205">
        <f>SUM(C38:C48)</f>
        <v>2122540</v>
      </c>
      <c r="D37" s="205">
        <f>SUM(D38:D48)</f>
        <v>2537719</v>
      </c>
      <c r="E37" s="205">
        <f>SUM(E38:E48)</f>
        <v>2537719</v>
      </c>
    </row>
    <row r="38" spans="1:5" s="99" customFormat="1" ht="12" customHeight="1">
      <c r="A38" s="321" t="s">
        <v>68</v>
      </c>
      <c r="B38" s="387" t="s">
        <v>217</v>
      </c>
      <c r="C38" s="208"/>
      <c r="D38" s="208"/>
      <c r="E38" s="208"/>
    </row>
    <row r="39" spans="1:5" s="99" customFormat="1" ht="12" customHeight="1">
      <c r="A39" s="322" t="s">
        <v>69</v>
      </c>
      <c r="B39" s="388" t="s">
        <v>218</v>
      </c>
      <c r="C39" s="207">
        <v>1543000</v>
      </c>
      <c r="D39" s="207">
        <v>1082034</v>
      </c>
      <c r="E39" s="383">
        <v>1082034</v>
      </c>
    </row>
    <row r="40" spans="1:5" s="99" customFormat="1" ht="12" customHeight="1">
      <c r="A40" s="322" t="s">
        <v>70</v>
      </c>
      <c r="B40" s="388" t="s">
        <v>219</v>
      </c>
      <c r="C40" s="207"/>
      <c r="D40" s="207"/>
      <c r="E40" s="207"/>
    </row>
    <row r="41" spans="1:5" s="99" customFormat="1" ht="12" customHeight="1">
      <c r="A41" s="322" t="s">
        <v>136</v>
      </c>
      <c r="B41" s="388" t="s">
        <v>220</v>
      </c>
      <c r="C41" s="207">
        <v>319540</v>
      </c>
      <c r="D41" s="207">
        <v>480812</v>
      </c>
      <c r="E41" s="207">
        <v>480812</v>
      </c>
    </row>
    <row r="42" spans="1:5" s="99" customFormat="1" ht="12" customHeight="1">
      <c r="A42" s="322" t="s">
        <v>137</v>
      </c>
      <c r="B42" s="388" t="s">
        <v>221</v>
      </c>
      <c r="C42" s="207">
        <v>200000</v>
      </c>
      <c r="D42" s="207">
        <v>556800</v>
      </c>
      <c r="E42" s="207">
        <v>556800</v>
      </c>
    </row>
    <row r="43" spans="1:5" s="99" customFormat="1" ht="12" customHeight="1">
      <c r="A43" s="322" t="s">
        <v>138</v>
      </c>
      <c r="B43" s="388" t="s">
        <v>222</v>
      </c>
      <c r="C43" s="207">
        <v>0</v>
      </c>
      <c r="D43" s="207">
        <v>339853</v>
      </c>
      <c r="E43" s="383">
        <v>339853</v>
      </c>
    </row>
    <row r="44" spans="1:5" s="99" customFormat="1" ht="12" customHeight="1">
      <c r="A44" s="322" t="s">
        <v>139</v>
      </c>
      <c r="B44" s="388" t="s">
        <v>223</v>
      </c>
      <c r="C44" s="207"/>
      <c r="D44" s="207"/>
      <c r="E44" s="207"/>
    </row>
    <row r="45" spans="1:5" s="99" customFormat="1" ht="12" customHeight="1">
      <c r="A45" s="322" t="s">
        <v>140</v>
      </c>
      <c r="B45" s="388" t="s">
        <v>224</v>
      </c>
      <c r="C45" s="207">
        <v>60000</v>
      </c>
      <c r="D45" s="207">
        <v>78214</v>
      </c>
      <c r="E45" s="207">
        <v>78214</v>
      </c>
    </row>
    <row r="46" spans="1:5" s="99" customFormat="1" ht="12" customHeight="1">
      <c r="A46" s="322" t="s">
        <v>215</v>
      </c>
      <c r="B46" s="388" t="s">
        <v>225</v>
      </c>
      <c r="C46" s="210"/>
      <c r="D46" s="210"/>
      <c r="E46" s="384"/>
    </row>
    <row r="47" spans="1:5" s="99" customFormat="1" ht="12" customHeight="1">
      <c r="A47" s="323" t="s">
        <v>216</v>
      </c>
      <c r="B47" s="389" t="s">
        <v>378</v>
      </c>
      <c r="C47" s="292"/>
      <c r="D47" s="292"/>
      <c r="E47" s="292"/>
    </row>
    <row r="48" spans="1:5" s="99" customFormat="1" ht="12" customHeight="1" thickBot="1">
      <c r="A48" s="323" t="s">
        <v>377</v>
      </c>
      <c r="B48" s="389" t="s">
        <v>226</v>
      </c>
      <c r="C48" s="292">
        <v>0</v>
      </c>
      <c r="D48" s="292">
        <v>6</v>
      </c>
      <c r="E48" s="292">
        <v>6</v>
      </c>
    </row>
    <row r="49" spans="1:5" s="99" customFormat="1" ht="12" customHeight="1" thickBot="1">
      <c r="A49" s="35" t="s">
        <v>15</v>
      </c>
      <c r="B49" s="19" t="s">
        <v>227</v>
      </c>
      <c r="C49" s="205">
        <f>SUM(C50:C54)</f>
        <v>0</v>
      </c>
      <c r="D49" s="205">
        <f>SUM(D50:D54)</f>
        <v>20000</v>
      </c>
      <c r="E49" s="205">
        <f>SUM(E50:E54)</f>
        <v>20000</v>
      </c>
    </row>
    <row r="50" spans="1:5" s="99" customFormat="1" ht="12" customHeight="1">
      <c r="A50" s="321" t="s">
        <v>71</v>
      </c>
      <c r="B50" s="387" t="s">
        <v>231</v>
      </c>
      <c r="C50" s="345"/>
      <c r="D50" s="345"/>
      <c r="E50" s="345"/>
    </row>
    <row r="51" spans="1:5" s="99" customFormat="1" ht="12" customHeight="1">
      <c r="A51" s="322" t="s">
        <v>72</v>
      </c>
      <c r="B51" s="388" t="s">
        <v>232</v>
      </c>
      <c r="C51" s="384">
        <v>0</v>
      </c>
      <c r="D51" s="210">
        <v>20000</v>
      </c>
      <c r="E51" s="210">
        <v>20000</v>
      </c>
    </row>
    <row r="52" spans="1:5" s="99" customFormat="1" ht="12" customHeight="1">
      <c r="A52" s="322" t="s">
        <v>228</v>
      </c>
      <c r="B52" s="388" t="s">
        <v>233</v>
      </c>
      <c r="C52" s="210"/>
      <c r="D52" s="210"/>
      <c r="E52" s="210"/>
    </row>
    <row r="53" spans="1:5" s="99" customFormat="1" ht="12" customHeight="1">
      <c r="A53" s="322" t="s">
        <v>229</v>
      </c>
      <c r="B53" s="388" t="s">
        <v>234</v>
      </c>
      <c r="C53" s="210"/>
      <c r="D53" s="210"/>
      <c r="E53" s="210"/>
    </row>
    <row r="54" spans="1:5" s="99" customFormat="1" ht="12" customHeight="1" thickBot="1">
      <c r="A54" s="323" t="s">
        <v>230</v>
      </c>
      <c r="B54" s="389" t="s">
        <v>235</v>
      </c>
      <c r="C54" s="292"/>
      <c r="D54" s="292"/>
      <c r="E54" s="292"/>
    </row>
    <row r="55" spans="1:5" s="99" customFormat="1" ht="12" customHeight="1" thickBot="1">
      <c r="A55" s="35" t="s">
        <v>141</v>
      </c>
      <c r="B55" s="19" t="s">
        <v>236</v>
      </c>
      <c r="C55" s="205">
        <f>SUM(C56:C58)</f>
        <v>0</v>
      </c>
      <c r="D55" s="205">
        <f>SUM(D56:D58)</f>
        <v>599000</v>
      </c>
      <c r="E55" s="205">
        <f>SUM(E56:E58)</f>
        <v>599000</v>
      </c>
    </row>
    <row r="56" spans="1:5" s="99" customFormat="1" ht="12" customHeight="1">
      <c r="A56" s="321" t="s">
        <v>73</v>
      </c>
      <c r="B56" s="387" t="s">
        <v>237</v>
      </c>
      <c r="C56" s="208"/>
      <c r="D56" s="208"/>
      <c r="E56" s="208"/>
    </row>
    <row r="57" spans="1:5" s="99" customFormat="1" ht="12" customHeight="1">
      <c r="A57" s="322" t="s">
        <v>74</v>
      </c>
      <c r="B57" s="388" t="s">
        <v>367</v>
      </c>
      <c r="C57" s="383"/>
      <c r="D57" s="207"/>
      <c r="E57" s="207"/>
    </row>
    <row r="58" spans="1:5" s="99" customFormat="1" ht="12" customHeight="1">
      <c r="A58" s="322" t="s">
        <v>240</v>
      </c>
      <c r="B58" s="388" t="s">
        <v>238</v>
      </c>
      <c r="C58" s="207">
        <v>0</v>
      </c>
      <c r="D58" s="207">
        <v>599000</v>
      </c>
      <c r="E58" s="207">
        <v>599000</v>
      </c>
    </row>
    <row r="59" spans="1:5" s="99" customFormat="1" ht="12" customHeight="1" thickBot="1">
      <c r="A59" s="323" t="s">
        <v>241</v>
      </c>
      <c r="B59" s="389" t="s">
        <v>239</v>
      </c>
      <c r="C59" s="209"/>
      <c r="D59" s="209"/>
      <c r="E59" s="209"/>
    </row>
    <row r="60" spans="1:5" s="99" customFormat="1" ht="12" customHeight="1" thickBot="1">
      <c r="A60" s="35" t="s">
        <v>17</v>
      </c>
      <c r="B60" s="390" t="s">
        <v>242</v>
      </c>
      <c r="C60" s="205">
        <f>SUM(C61:C63)</f>
        <v>244200</v>
      </c>
      <c r="D60" s="205">
        <f>SUM(D61:D63)</f>
        <v>0</v>
      </c>
      <c r="E60" s="205">
        <f>SUM(E61:E63)</f>
        <v>0</v>
      </c>
    </row>
    <row r="61" spans="1:5" s="99" customFormat="1" ht="12" customHeight="1">
      <c r="A61" s="321" t="s">
        <v>142</v>
      </c>
      <c r="B61" s="387" t="s">
        <v>244</v>
      </c>
      <c r="C61" s="210"/>
      <c r="D61" s="210"/>
      <c r="E61" s="210"/>
    </row>
    <row r="62" spans="1:5" s="99" customFormat="1" ht="12" customHeight="1">
      <c r="A62" s="322" t="s">
        <v>143</v>
      </c>
      <c r="B62" s="388" t="s">
        <v>368</v>
      </c>
      <c r="C62" s="210">
        <v>0</v>
      </c>
      <c r="D62" s="210"/>
      <c r="E62" s="210">
        <v>0</v>
      </c>
    </row>
    <row r="63" spans="1:5" s="99" customFormat="1" ht="12" customHeight="1">
      <c r="A63" s="322" t="s">
        <v>168</v>
      </c>
      <c r="B63" s="388" t="s">
        <v>245</v>
      </c>
      <c r="C63" s="210">
        <v>244200</v>
      </c>
      <c r="D63" s="210">
        <v>0</v>
      </c>
      <c r="E63" s="384"/>
    </row>
    <row r="64" spans="1:5" s="99" customFormat="1" ht="12" customHeight="1" thickBot="1">
      <c r="A64" s="323" t="s">
        <v>243</v>
      </c>
      <c r="B64" s="389" t="s">
        <v>246</v>
      </c>
      <c r="C64" s="210"/>
      <c r="D64" s="210"/>
      <c r="E64" s="210"/>
    </row>
    <row r="65" spans="1:5" s="99" customFormat="1" ht="12" customHeight="1" thickBot="1">
      <c r="A65" s="35" t="s">
        <v>18</v>
      </c>
      <c r="B65" s="19" t="s">
        <v>247</v>
      </c>
      <c r="C65" s="211">
        <f>+C8+C15+C22+C29+C37+C49+C55+C60</f>
        <v>100848455</v>
      </c>
      <c r="D65" s="211">
        <f>+D8+D15+D22+D29+D37+D49+D55+D60</f>
        <v>106376512</v>
      </c>
      <c r="E65" s="211">
        <f>+E8+E15+E22+E29+E37+E49+E55+E60</f>
        <v>106376482</v>
      </c>
    </row>
    <row r="66" spans="1:5" s="99" customFormat="1" ht="12" customHeight="1" thickBot="1">
      <c r="A66" s="392" t="s">
        <v>338</v>
      </c>
      <c r="B66" s="390" t="s">
        <v>249</v>
      </c>
      <c r="C66" s="205">
        <f>SUM(C67:C69)</f>
        <v>0</v>
      </c>
      <c r="D66" s="205">
        <f>SUM(D67:D69)</f>
        <v>0</v>
      </c>
      <c r="E66" s="205">
        <f>SUM(E67:E69)</f>
        <v>0</v>
      </c>
    </row>
    <row r="67" spans="1:5" s="99" customFormat="1" ht="12" customHeight="1">
      <c r="A67" s="321" t="s">
        <v>280</v>
      </c>
      <c r="B67" s="387" t="s">
        <v>250</v>
      </c>
      <c r="C67" s="210"/>
      <c r="D67" s="210"/>
      <c r="E67" s="210"/>
    </row>
    <row r="68" spans="1:5" s="99" customFormat="1" ht="12" customHeight="1">
      <c r="A68" s="322" t="s">
        <v>289</v>
      </c>
      <c r="B68" s="388" t="s">
        <v>251</v>
      </c>
      <c r="C68" s="210"/>
      <c r="D68" s="210"/>
      <c r="E68" s="210"/>
    </row>
    <row r="69" spans="1:5" s="99" customFormat="1" ht="12" customHeight="1" thickBot="1">
      <c r="A69" s="323" t="s">
        <v>290</v>
      </c>
      <c r="B69" s="393" t="s">
        <v>252</v>
      </c>
      <c r="C69" s="210"/>
      <c r="D69" s="210"/>
      <c r="E69" s="210"/>
    </row>
    <row r="70" spans="1:5" s="99" customFormat="1" ht="12" customHeight="1" thickBot="1">
      <c r="A70" s="392" t="s">
        <v>253</v>
      </c>
      <c r="B70" s="390" t="s">
        <v>254</v>
      </c>
      <c r="C70" s="205">
        <f>SUM(C71:C74)</f>
        <v>0</v>
      </c>
      <c r="D70" s="205">
        <f>SUM(D71:D74)</f>
        <v>0</v>
      </c>
      <c r="E70" s="205">
        <f>SUM(E71:E74)</f>
        <v>0</v>
      </c>
    </row>
    <row r="71" spans="1:5" s="99" customFormat="1" ht="12" customHeight="1">
      <c r="A71" s="321" t="s">
        <v>119</v>
      </c>
      <c r="B71" s="387" t="s">
        <v>255</v>
      </c>
      <c r="C71" s="210"/>
      <c r="D71" s="210"/>
      <c r="E71" s="210"/>
    </row>
    <row r="72" spans="1:5" s="99" customFormat="1" ht="12" customHeight="1">
      <c r="A72" s="322" t="s">
        <v>120</v>
      </c>
      <c r="B72" s="388" t="s">
        <v>256</v>
      </c>
      <c r="C72" s="210"/>
      <c r="D72" s="210"/>
      <c r="E72" s="210"/>
    </row>
    <row r="73" spans="1:5" s="99" customFormat="1" ht="12" customHeight="1">
      <c r="A73" s="322" t="s">
        <v>281</v>
      </c>
      <c r="B73" s="388" t="s">
        <v>257</v>
      </c>
      <c r="C73" s="210"/>
      <c r="D73" s="210"/>
      <c r="E73" s="210"/>
    </row>
    <row r="74" spans="1:5" s="99" customFormat="1" ht="12" customHeight="1" thickBot="1">
      <c r="A74" s="323" t="s">
        <v>282</v>
      </c>
      <c r="B74" s="389" t="s">
        <v>258</v>
      </c>
      <c r="C74" s="210"/>
      <c r="D74" s="210"/>
      <c r="E74" s="210"/>
    </row>
    <row r="75" spans="1:5" s="99" customFormat="1" ht="12" customHeight="1" thickBot="1">
      <c r="A75" s="392" t="s">
        <v>259</v>
      </c>
      <c r="B75" s="390" t="s">
        <v>260</v>
      </c>
      <c r="C75" s="205">
        <f>SUM(C76:C77)</f>
        <v>15081834</v>
      </c>
      <c r="D75" s="205">
        <f>SUM(D76:D77)</f>
        <v>30803834</v>
      </c>
      <c r="E75" s="205">
        <f>SUM(E76:E77)</f>
        <v>30803834</v>
      </c>
    </row>
    <row r="76" spans="1:5" s="99" customFormat="1" ht="12" customHeight="1">
      <c r="A76" s="321" t="s">
        <v>283</v>
      </c>
      <c r="B76" s="387" t="s">
        <v>261</v>
      </c>
      <c r="C76" s="210">
        <v>15081834</v>
      </c>
      <c r="D76" s="210">
        <v>30803834</v>
      </c>
      <c r="E76" s="210">
        <v>30803834</v>
      </c>
    </row>
    <row r="77" spans="1:5" s="99" customFormat="1" ht="12" customHeight="1" thickBot="1">
      <c r="A77" s="323" t="s">
        <v>284</v>
      </c>
      <c r="B77" s="389" t="s">
        <v>262</v>
      </c>
      <c r="C77" s="210"/>
      <c r="D77" s="210"/>
      <c r="E77" s="210"/>
    </row>
    <row r="78" spans="1:5" s="98" customFormat="1" ht="12" customHeight="1" thickBot="1">
      <c r="A78" s="392" t="s">
        <v>263</v>
      </c>
      <c r="B78" s="390" t="s">
        <v>264</v>
      </c>
      <c r="C78" s="205">
        <f>SUM(C79:C81)</f>
        <v>0</v>
      </c>
      <c r="D78" s="205">
        <f>SUM(D79:D81)</f>
        <v>4295468</v>
      </c>
      <c r="E78" s="205">
        <f>SUM(E79:E81)</f>
        <v>4295468</v>
      </c>
    </row>
    <row r="79" spans="1:5" s="99" customFormat="1" ht="12" customHeight="1">
      <c r="A79" s="321" t="s">
        <v>285</v>
      </c>
      <c r="B79" s="387" t="s">
        <v>265</v>
      </c>
      <c r="C79" s="210"/>
      <c r="D79" s="210">
        <v>1795468</v>
      </c>
      <c r="E79" s="210">
        <v>1795468</v>
      </c>
    </row>
    <row r="80" spans="1:5" s="99" customFormat="1" ht="12" customHeight="1">
      <c r="A80" s="322" t="s">
        <v>286</v>
      </c>
      <c r="B80" s="388" t="s">
        <v>266</v>
      </c>
      <c r="C80" s="210"/>
      <c r="D80" s="210"/>
      <c r="E80" s="210"/>
    </row>
    <row r="81" spans="1:5" s="99" customFormat="1" ht="12" customHeight="1" thickBot="1">
      <c r="A81" s="323" t="s">
        <v>287</v>
      </c>
      <c r="B81" s="389" t="s">
        <v>267</v>
      </c>
      <c r="C81" s="210"/>
      <c r="D81" s="210">
        <v>2500000</v>
      </c>
      <c r="E81" s="210">
        <v>2500000</v>
      </c>
    </row>
    <row r="82" spans="1:5" s="99" customFormat="1" ht="12" customHeight="1" thickBot="1">
      <c r="A82" s="392" t="s">
        <v>268</v>
      </c>
      <c r="B82" s="390" t="s">
        <v>288</v>
      </c>
      <c r="C82" s="205">
        <f>SUM(C83:C86)</f>
        <v>0</v>
      </c>
      <c r="D82" s="205">
        <f>SUM(D83:D86)</f>
        <v>0</v>
      </c>
      <c r="E82" s="205">
        <f>SUM(E83:E86)</f>
        <v>0</v>
      </c>
    </row>
    <row r="83" spans="1:5" s="99" customFormat="1" ht="12" customHeight="1">
      <c r="A83" s="394" t="s">
        <v>269</v>
      </c>
      <c r="B83" s="387" t="s">
        <v>270</v>
      </c>
      <c r="C83" s="210"/>
      <c r="D83" s="210"/>
      <c r="E83" s="210"/>
    </row>
    <row r="84" spans="1:5" s="99" customFormat="1" ht="12" customHeight="1">
      <c r="A84" s="395" t="s">
        <v>271</v>
      </c>
      <c r="B84" s="388" t="s">
        <v>272</v>
      </c>
      <c r="C84" s="210"/>
      <c r="D84" s="210"/>
      <c r="E84" s="210"/>
    </row>
    <row r="85" spans="1:5" s="99" customFormat="1" ht="12" customHeight="1">
      <c r="A85" s="395" t="s">
        <v>273</v>
      </c>
      <c r="B85" s="388" t="s">
        <v>274</v>
      </c>
      <c r="C85" s="210"/>
      <c r="D85" s="210"/>
      <c r="E85" s="210"/>
    </row>
    <row r="86" spans="1:5" s="98" customFormat="1" ht="12" customHeight="1" thickBot="1">
      <c r="A86" s="396" t="s">
        <v>275</v>
      </c>
      <c r="B86" s="389" t="s">
        <v>276</v>
      </c>
      <c r="C86" s="210"/>
      <c r="D86" s="210"/>
      <c r="E86" s="210"/>
    </row>
    <row r="87" spans="1:5" s="98" customFormat="1" ht="12" customHeight="1" thickBot="1">
      <c r="A87" s="392" t="s">
        <v>277</v>
      </c>
      <c r="B87" s="390" t="s">
        <v>420</v>
      </c>
      <c r="C87" s="346"/>
      <c r="D87" s="346"/>
      <c r="E87" s="346"/>
    </row>
    <row r="88" spans="1:5" s="98" customFormat="1" ht="12" customHeight="1" thickBot="1">
      <c r="A88" s="392" t="s">
        <v>450</v>
      </c>
      <c r="B88" s="390" t="s">
        <v>278</v>
      </c>
      <c r="C88" s="346"/>
      <c r="D88" s="346"/>
      <c r="E88" s="346"/>
    </row>
    <row r="89" spans="1:5" s="98" customFormat="1" ht="12" customHeight="1" thickBot="1">
      <c r="A89" s="392" t="s">
        <v>451</v>
      </c>
      <c r="B89" s="397" t="s">
        <v>423</v>
      </c>
      <c r="C89" s="211">
        <f>+C66+C70+C75+C78+C82+C88+C87</f>
        <v>15081834</v>
      </c>
      <c r="D89" s="211">
        <f>+D66+D70+D75+D78+D82+D88+D87</f>
        <v>35099302</v>
      </c>
      <c r="E89" s="211">
        <f>+E66+E70+E75+E78+E82+E88+E87</f>
        <v>35099302</v>
      </c>
    </row>
    <row r="90" spans="1:5" s="98" customFormat="1" ht="12" customHeight="1" thickBot="1">
      <c r="A90" s="398" t="s">
        <v>452</v>
      </c>
      <c r="B90" s="399" t="s">
        <v>453</v>
      </c>
      <c r="C90" s="211">
        <f>+C65+C89</f>
        <v>115930289</v>
      </c>
      <c r="D90" s="211">
        <f>+D65+D89</f>
        <v>141475814</v>
      </c>
      <c r="E90" s="211">
        <f>+E65+E89</f>
        <v>141475784</v>
      </c>
    </row>
    <row r="91" spans="1:5" s="99" customFormat="1" ht="15" customHeight="1" thickBot="1">
      <c r="A91" s="170"/>
      <c r="B91" s="171"/>
      <c r="C91" s="266"/>
      <c r="D91" s="266"/>
      <c r="E91" s="266"/>
    </row>
    <row r="92" spans="1:5" s="66" customFormat="1" ht="16.5" customHeight="1" thickBot="1">
      <c r="A92" s="174"/>
      <c r="B92" s="175" t="s">
        <v>48</v>
      </c>
      <c r="C92" s="268"/>
      <c r="D92" s="268"/>
      <c r="E92" s="268"/>
    </row>
    <row r="93" spans="1:5" s="100" customFormat="1" ht="12" customHeight="1" thickBot="1">
      <c r="A93" s="295" t="s">
        <v>10</v>
      </c>
      <c r="B93" s="29" t="s">
        <v>457</v>
      </c>
      <c r="C93" s="204">
        <f>C94+C95+C96+C97+C98+C111</f>
        <v>48793110</v>
      </c>
      <c r="D93" s="204">
        <f>D94+D95+D96+D97+D98+D111</f>
        <v>60095727</v>
      </c>
      <c r="E93" s="204">
        <f>E94+E95+E96+E97+E98+E111</f>
        <v>59107703</v>
      </c>
    </row>
    <row r="94" spans="1:5" ht="12" customHeight="1">
      <c r="A94" s="329" t="s">
        <v>75</v>
      </c>
      <c r="B94" s="8" t="s">
        <v>41</v>
      </c>
      <c r="C94" s="206">
        <v>16324040</v>
      </c>
      <c r="D94" s="206">
        <v>24693719</v>
      </c>
      <c r="E94" s="206">
        <v>24693719</v>
      </c>
    </row>
    <row r="95" spans="1:5" ht="12" customHeight="1">
      <c r="A95" s="322" t="s">
        <v>76</v>
      </c>
      <c r="B95" s="6" t="s">
        <v>144</v>
      </c>
      <c r="C95" s="207">
        <v>4586011</v>
      </c>
      <c r="D95" s="207">
        <v>5426207</v>
      </c>
      <c r="E95" s="207">
        <v>5426207</v>
      </c>
    </row>
    <row r="96" spans="1:5" ht="12" customHeight="1">
      <c r="A96" s="322" t="s">
        <v>77</v>
      </c>
      <c r="B96" s="6" t="s">
        <v>109</v>
      </c>
      <c r="C96" s="209">
        <v>20090370</v>
      </c>
      <c r="D96" s="209">
        <v>23352250</v>
      </c>
      <c r="E96" s="209">
        <v>23352250</v>
      </c>
    </row>
    <row r="97" spans="1:5" ht="12" customHeight="1">
      <c r="A97" s="322" t="s">
        <v>78</v>
      </c>
      <c r="B97" s="9" t="s">
        <v>145</v>
      </c>
      <c r="C97" s="209">
        <v>2990000</v>
      </c>
      <c r="D97" s="209">
        <v>3184840</v>
      </c>
      <c r="E97" s="209">
        <v>3184840</v>
      </c>
    </row>
    <row r="98" spans="1:5" ht="12" customHeight="1">
      <c r="A98" s="322" t="s">
        <v>86</v>
      </c>
      <c r="B98" s="17" t="s">
        <v>146</v>
      </c>
      <c r="C98" s="209">
        <f>C99+C100+C101+C102+C103+C104+C105+C106+C107+C108+C109+C110</f>
        <v>4802689</v>
      </c>
      <c r="D98" s="209">
        <f>D99+D100+D101+D102+D103+D104+D105+D106+D107+D108+D109+D110</f>
        <v>2450687</v>
      </c>
      <c r="E98" s="209">
        <f>E99+E100+E101+E102+E103+E104+E105+E106+E107+E108+E109+E110</f>
        <v>2450687</v>
      </c>
    </row>
    <row r="99" spans="1:5" ht="12" customHeight="1">
      <c r="A99" s="322" t="s">
        <v>79</v>
      </c>
      <c r="B99" s="6" t="s">
        <v>454</v>
      </c>
      <c r="C99" s="209"/>
      <c r="D99" s="209"/>
      <c r="E99" s="209"/>
    </row>
    <row r="100" spans="1:5" ht="12" customHeight="1">
      <c r="A100" s="322" t="s">
        <v>80</v>
      </c>
      <c r="B100" s="118" t="s">
        <v>386</v>
      </c>
      <c r="C100" s="209"/>
      <c r="D100" s="209"/>
      <c r="E100" s="209"/>
    </row>
    <row r="101" spans="1:5" ht="12" customHeight="1">
      <c r="A101" s="322" t="s">
        <v>87</v>
      </c>
      <c r="B101" s="118" t="s">
        <v>385</v>
      </c>
      <c r="C101" s="385"/>
      <c r="D101" s="209"/>
      <c r="E101" s="209"/>
    </row>
    <row r="102" spans="1:5" ht="12" customHeight="1">
      <c r="A102" s="322" t="s">
        <v>88</v>
      </c>
      <c r="B102" s="118" t="s">
        <v>294</v>
      </c>
      <c r="C102" s="209"/>
      <c r="D102" s="209"/>
      <c r="E102" s="209"/>
    </row>
    <row r="103" spans="1:5" ht="12" customHeight="1">
      <c r="A103" s="322" t="s">
        <v>89</v>
      </c>
      <c r="B103" s="119" t="s">
        <v>295</v>
      </c>
      <c r="C103" s="209"/>
      <c r="D103" s="209"/>
      <c r="E103" s="209"/>
    </row>
    <row r="104" spans="1:5" ht="12" customHeight="1">
      <c r="A104" s="322" t="s">
        <v>90</v>
      </c>
      <c r="B104" s="119" t="s">
        <v>296</v>
      </c>
      <c r="C104" s="209"/>
      <c r="D104" s="209"/>
      <c r="E104" s="209"/>
    </row>
    <row r="105" spans="1:5" ht="12" customHeight="1">
      <c r="A105" s="322" t="s">
        <v>92</v>
      </c>
      <c r="B105" s="118" t="s">
        <v>297</v>
      </c>
      <c r="C105" s="209">
        <v>2232371</v>
      </c>
      <c r="D105" s="209">
        <v>909892</v>
      </c>
      <c r="E105" s="209">
        <v>909892</v>
      </c>
    </row>
    <row r="106" spans="1:5" ht="12" customHeight="1">
      <c r="A106" s="322" t="s">
        <v>147</v>
      </c>
      <c r="B106" s="118" t="s">
        <v>298</v>
      </c>
      <c r="C106" s="209"/>
      <c r="D106" s="209"/>
      <c r="E106" s="209"/>
    </row>
    <row r="107" spans="1:5" ht="12" customHeight="1">
      <c r="A107" s="322" t="s">
        <v>292</v>
      </c>
      <c r="B107" s="119" t="s">
        <v>299</v>
      </c>
      <c r="C107" s="209"/>
      <c r="D107" s="209"/>
      <c r="E107" s="209"/>
    </row>
    <row r="108" spans="1:5" ht="12" customHeight="1">
      <c r="A108" s="330" t="s">
        <v>293</v>
      </c>
      <c r="B108" s="120" t="s">
        <v>300</v>
      </c>
      <c r="C108" s="209"/>
      <c r="D108" s="209"/>
      <c r="E108" s="209"/>
    </row>
    <row r="109" spans="1:5" ht="12" customHeight="1">
      <c r="A109" s="322" t="s">
        <v>383</v>
      </c>
      <c r="B109" s="120" t="s">
        <v>301</v>
      </c>
      <c r="C109" s="209"/>
      <c r="D109" s="209"/>
      <c r="E109" s="209"/>
    </row>
    <row r="110" spans="1:5" ht="12" customHeight="1">
      <c r="A110" s="322" t="s">
        <v>384</v>
      </c>
      <c r="B110" s="119" t="s">
        <v>496</v>
      </c>
      <c r="C110" s="207">
        <v>2570318</v>
      </c>
      <c r="D110" s="207">
        <v>1540795</v>
      </c>
      <c r="E110" s="207">
        <v>1540795</v>
      </c>
    </row>
    <row r="111" spans="1:5" ht="12" customHeight="1">
      <c r="A111" s="322" t="s">
        <v>388</v>
      </c>
      <c r="B111" s="9" t="s">
        <v>42</v>
      </c>
      <c r="C111" s="207">
        <v>0</v>
      </c>
      <c r="D111" s="207">
        <v>988024</v>
      </c>
      <c r="E111" s="207"/>
    </row>
    <row r="112" spans="1:5" ht="12" customHeight="1">
      <c r="A112" s="323" t="s">
        <v>389</v>
      </c>
      <c r="B112" s="6" t="s">
        <v>455</v>
      </c>
      <c r="C112" s="209"/>
      <c r="D112" s="209"/>
      <c r="E112" s="209"/>
    </row>
    <row r="113" spans="1:5" ht="12" customHeight="1" thickBot="1">
      <c r="A113" s="331" t="s">
        <v>390</v>
      </c>
      <c r="B113" s="121" t="s">
        <v>456</v>
      </c>
      <c r="C113" s="213"/>
      <c r="D113" s="213"/>
      <c r="E113" s="213"/>
    </row>
    <row r="114" spans="1:5" ht="12" customHeight="1" thickBot="1">
      <c r="A114" s="35" t="s">
        <v>11</v>
      </c>
      <c r="B114" s="28" t="s">
        <v>303</v>
      </c>
      <c r="C114" s="205">
        <f>+C115+C117+C119</f>
        <v>30010000</v>
      </c>
      <c r="D114" s="205">
        <f>+D115+D117+D119</f>
        <v>4541451</v>
      </c>
      <c r="E114" s="205">
        <f>+E115+E117+E119</f>
        <v>4541451</v>
      </c>
    </row>
    <row r="115" spans="1:5" ht="12" customHeight="1">
      <c r="A115" s="321" t="s">
        <v>81</v>
      </c>
      <c r="B115" s="6" t="s">
        <v>167</v>
      </c>
      <c r="C115" s="208">
        <v>3810000</v>
      </c>
      <c r="D115" s="208">
        <v>4541451</v>
      </c>
      <c r="E115" s="208">
        <v>4541451</v>
      </c>
    </row>
    <row r="116" spans="1:5" ht="12" customHeight="1">
      <c r="A116" s="321" t="s">
        <v>82</v>
      </c>
      <c r="B116" s="10" t="s">
        <v>307</v>
      </c>
      <c r="C116" s="208"/>
      <c r="D116" s="208"/>
      <c r="E116" s="208"/>
    </row>
    <row r="117" spans="1:5" ht="12" customHeight="1">
      <c r="A117" s="321" t="s">
        <v>83</v>
      </c>
      <c r="B117" s="10" t="s">
        <v>148</v>
      </c>
      <c r="C117" s="207">
        <v>26200000</v>
      </c>
      <c r="D117" s="207"/>
      <c r="E117" s="383"/>
    </row>
    <row r="118" spans="1:5" ht="12" customHeight="1">
      <c r="A118" s="321" t="s">
        <v>84</v>
      </c>
      <c r="B118" s="10" t="s">
        <v>308</v>
      </c>
      <c r="C118" s="182"/>
      <c r="D118" s="182"/>
      <c r="E118" s="182"/>
    </row>
    <row r="119" spans="1:5" ht="12" customHeight="1">
      <c r="A119" s="321" t="s">
        <v>85</v>
      </c>
      <c r="B119" s="400" t="s">
        <v>169</v>
      </c>
      <c r="C119" s="182"/>
      <c r="D119" s="182"/>
      <c r="E119" s="182"/>
    </row>
    <row r="120" spans="1:5" ht="12" customHeight="1">
      <c r="A120" s="321" t="s">
        <v>91</v>
      </c>
      <c r="B120" s="401" t="s">
        <v>369</v>
      </c>
      <c r="C120" s="182"/>
      <c r="D120" s="182"/>
      <c r="E120" s="182"/>
    </row>
    <row r="121" spans="1:5" ht="12" customHeight="1">
      <c r="A121" s="321" t="s">
        <v>93</v>
      </c>
      <c r="B121" s="299" t="s">
        <v>313</v>
      </c>
      <c r="C121" s="182"/>
      <c r="D121" s="182"/>
      <c r="E121" s="182"/>
    </row>
    <row r="122" spans="1:5" ht="12" customHeight="1">
      <c r="A122" s="321" t="s">
        <v>149</v>
      </c>
      <c r="B122" s="119" t="s">
        <v>296</v>
      </c>
      <c r="C122" s="182"/>
      <c r="D122" s="182"/>
      <c r="E122" s="182"/>
    </row>
    <row r="123" spans="1:5" ht="12" customHeight="1">
      <c r="A123" s="321" t="s">
        <v>150</v>
      </c>
      <c r="B123" s="119" t="s">
        <v>312</v>
      </c>
      <c r="C123" s="182"/>
      <c r="D123" s="182"/>
      <c r="E123" s="182"/>
    </row>
    <row r="124" spans="1:5" ht="12" customHeight="1">
      <c r="A124" s="321" t="s">
        <v>151</v>
      </c>
      <c r="B124" s="119" t="s">
        <v>311</v>
      </c>
      <c r="C124" s="182"/>
      <c r="D124" s="182"/>
      <c r="E124" s="182"/>
    </row>
    <row r="125" spans="1:5" ht="12" customHeight="1">
      <c r="A125" s="321" t="s">
        <v>304</v>
      </c>
      <c r="B125" s="119" t="s">
        <v>299</v>
      </c>
      <c r="C125" s="182"/>
      <c r="D125" s="182"/>
      <c r="E125" s="182"/>
    </row>
    <row r="126" spans="1:5" ht="12" customHeight="1">
      <c r="A126" s="321" t="s">
        <v>305</v>
      </c>
      <c r="B126" s="119" t="s">
        <v>310</v>
      </c>
      <c r="C126" s="182"/>
      <c r="D126" s="182"/>
      <c r="E126" s="182"/>
    </row>
    <row r="127" spans="1:5" ht="12" customHeight="1" thickBot="1">
      <c r="A127" s="330" t="s">
        <v>306</v>
      </c>
      <c r="B127" s="119" t="s">
        <v>309</v>
      </c>
      <c r="C127" s="183"/>
      <c r="D127" s="183"/>
      <c r="E127" s="183"/>
    </row>
    <row r="128" spans="1:5" ht="12" customHeight="1" thickBot="1">
      <c r="A128" s="35" t="s">
        <v>12</v>
      </c>
      <c r="B128" s="106" t="s">
        <v>393</v>
      </c>
      <c r="C128" s="205">
        <f>+C93+C114</f>
        <v>78803110</v>
      </c>
      <c r="D128" s="205">
        <f>+D93+D114</f>
        <v>64637178</v>
      </c>
      <c r="E128" s="205">
        <f>+E93+E114</f>
        <v>63649154</v>
      </c>
    </row>
    <row r="129" spans="1:5" ht="12" customHeight="1" thickBot="1">
      <c r="A129" s="35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</row>
    <row r="130" spans="1:5" s="100" customFormat="1" ht="12" customHeight="1">
      <c r="A130" s="321" t="s">
        <v>204</v>
      </c>
      <c r="B130" s="7" t="s">
        <v>460</v>
      </c>
      <c r="C130" s="182"/>
      <c r="D130" s="182"/>
      <c r="E130" s="182"/>
    </row>
    <row r="131" spans="1:5" ht="12" customHeight="1">
      <c r="A131" s="321" t="s">
        <v>207</v>
      </c>
      <c r="B131" s="7" t="s">
        <v>402</v>
      </c>
      <c r="C131" s="182"/>
      <c r="D131" s="182"/>
      <c r="E131" s="182"/>
    </row>
    <row r="132" spans="1:5" ht="12" customHeight="1" thickBot="1">
      <c r="A132" s="330" t="s">
        <v>208</v>
      </c>
      <c r="B132" s="5" t="s">
        <v>459</v>
      </c>
      <c r="C132" s="182"/>
      <c r="D132" s="182"/>
      <c r="E132" s="182"/>
    </row>
    <row r="133" spans="1:5" ht="12" customHeight="1" thickBot="1">
      <c r="A133" s="35" t="s">
        <v>14</v>
      </c>
      <c r="B133" s="106" t="s">
        <v>395</v>
      </c>
      <c r="C133" s="205">
        <f>+C134+C135+C136+C137+C138+C139</f>
        <v>0</v>
      </c>
      <c r="D133" s="205">
        <f>+D134+D135+D136+D137+D138+D139</f>
        <v>0</v>
      </c>
      <c r="E133" s="205">
        <f>+E134+E135+E136+E137+E138+E139</f>
        <v>0</v>
      </c>
    </row>
    <row r="134" spans="1:5" ht="12" customHeight="1">
      <c r="A134" s="321" t="s">
        <v>68</v>
      </c>
      <c r="B134" s="7" t="s">
        <v>404</v>
      </c>
      <c r="C134" s="182"/>
      <c r="D134" s="182"/>
      <c r="E134" s="182"/>
    </row>
    <row r="135" spans="1:5" ht="12" customHeight="1">
      <c r="A135" s="321" t="s">
        <v>69</v>
      </c>
      <c r="B135" s="7" t="s">
        <v>396</v>
      </c>
      <c r="C135" s="182"/>
      <c r="D135" s="182"/>
      <c r="E135" s="182"/>
    </row>
    <row r="136" spans="1:5" ht="12" customHeight="1">
      <c r="A136" s="321" t="s">
        <v>70</v>
      </c>
      <c r="B136" s="7" t="s">
        <v>397</v>
      </c>
      <c r="C136" s="182"/>
      <c r="D136" s="182"/>
      <c r="E136" s="182"/>
    </row>
    <row r="137" spans="1:5" ht="12" customHeight="1">
      <c r="A137" s="321" t="s">
        <v>136</v>
      </c>
      <c r="B137" s="7" t="s">
        <v>458</v>
      </c>
      <c r="C137" s="182"/>
      <c r="D137" s="182"/>
      <c r="E137" s="182"/>
    </row>
    <row r="138" spans="1:5" ht="12" customHeight="1">
      <c r="A138" s="321" t="s">
        <v>137</v>
      </c>
      <c r="B138" s="7" t="s">
        <v>399</v>
      </c>
      <c r="C138" s="182"/>
      <c r="D138" s="182"/>
      <c r="E138" s="182"/>
    </row>
    <row r="139" spans="1:5" s="100" customFormat="1" ht="12" customHeight="1" thickBot="1">
      <c r="A139" s="330" t="s">
        <v>138</v>
      </c>
      <c r="B139" s="5" t="s">
        <v>400</v>
      </c>
      <c r="C139" s="182"/>
      <c r="D139" s="182"/>
      <c r="E139" s="182"/>
    </row>
    <row r="140" spans="1:11" ht="12" customHeight="1" thickBot="1">
      <c r="A140" s="35" t="s">
        <v>15</v>
      </c>
      <c r="B140" s="106" t="s">
        <v>471</v>
      </c>
      <c r="C140" s="211">
        <f>+C141+C142+C144+C145+C143</f>
        <v>35147179</v>
      </c>
      <c r="D140" s="211">
        <f>+D141+D142+D144+D145+D143</f>
        <v>75086826</v>
      </c>
      <c r="E140" s="211">
        <f>+E141+E142+E144+E145+E143</f>
        <v>75086826</v>
      </c>
      <c r="K140" s="181"/>
    </row>
    <row r="141" spans="1:5" ht="12.75">
      <c r="A141" s="321" t="s">
        <v>71</v>
      </c>
      <c r="B141" s="7" t="s">
        <v>314</v>
      </c>
      <c r="C141" s="182"/>
      <c r="D141" s="182"/>
      <c r="E141" s="182"/>
    </row>
    <row r="142" spans="1:5" ht="12" customHeight="1">
      <c r="A142" s="321" t="s">
        <v>72</v>
      </c>
      <c r="B142" s="7" t="s">
        <v>315</v>
      </c>
      <c r="C142" s="182">
        <v>1637839</v>
      </c>
      <c r="D142" s="182">
        <v>1637839</v>
      </c>
      <c r="E142" s="182">
        <v>1637839</v>
      </c>
    </row>
    <row r="143" spans="1:5" s="100" customFormat="1" ht="12" customHeight="1">
      <c r="A143" s="321" t="s">
        <v>228</v>
      </c>
      <c r="B143" s="7" t="s">
        <v>470</v>
      </c>
      <c r="C143" s="182">
        <v>33509340</v>
      </c>
      <c r="D143" s="182">
        <v>35948987</v>
      </c>
      <c r="E143" s="182">
        <v>35948987</v>
      </c>
    </row>
    <row r="144" spans="1:5" s="100" customFormat="1" ht="12" customHeight="1">
      <c r="A144" s="321" t="s">
        <v>229</v>
      </c>
      <c r="B144" s="7" t="s">
        <v>409</v>
      </c>
      <c r="C144" s="182">
        <v>0</v>
      </c>
      <c r="D144" s="182">
        <v>37500000</v>
      </c>
      <c r="E144" s="182">
        <v>37500000</v>
      </c>
    </row>
    <row r="145" spans="1:5" s="100" customFormat="1" ht="12" customHeight="1" thickBot="1">
      <c r="A145" s="330" t="s">
        <v>230</v>
      </c>
      <c r="B145" s="5" t="s">
        <v>334</v>
      </c>
      <c r="C145" s="182"/>
      <c r="D145" s="182"/>
      <c r="E145" s="182"/>
    </row>
    <row r="146" spans="1:5" s="100" customFormat="1" ht="12" customHeight="1" thickBot="1">
      <c r="A146" s="35" t="s">
        <v>16</v>
      </c>
      <c r="B146" s="106" t="s">
        <v>410</v>
      </c>
      <c r="C146" s="402">
        <f>+C147+C148+C149+C150+C151</f>
        <v>0</v>
      </c>
      <c r="D146" s="402">
        <f>+D147+D148+D149+D150+D151</f>
        <v>0</v>
      </c>
      <c r="E146" s="402">
        <f>+E147+E148+E149+E150+E151</f>
        <v>0</v>
      </c>
    </row>
    <row r="147" spans="1:5" s="100" customFormat="1" ht="12" customHeight="1">
      <c r="A147" s="321" t="s">
        <v>73</v>
      </c>
      <c r="B147" s="7" t="s">
        <v>405</v>
      </c>
      <c r="C147" s="182"/>
      <c r="D147" s="182"/>
      <c r="E147" s="182"/>
    </row>
    <row r="148" spans="1:5" s="100" customFormat="1" ht="12" customHeight="1">
      <c r="A148" s="321" t="s">
        <v>74</v>
      </c>
      <c r="B148" s="7" t="s">
        <v>412</v>
      </c>
      <c r="C148" s="182"/>
      <c r="D148" s="182"/>
      <c r="E148" s="182"/>
    </row>
    <row r="149" spans="1:5" s="100" customFormat="1" ht="12" customHeight="1">
      <c r="A149" s="321" t="s">
        <v>240</v>
      </c>
      <c r="B149" s="7" t="s">
        <v>407</v>
      </c>
      <c r="C149" s="182"/>
      <c r="D149" s="182"/>
      <c r="E149" s="182"/>
    </row>
    <row r="150" spans="1:5" ht="12.75" customHeight="1">
      <c r="A150" s="321" t="s">
        <v>241</v>
      </c>
      <c r="B150" s="7" t="s">
        <v>461</v>
      </c>
      <c r="C150" s="182"/>
      <c r="D150" s="182"/>
      <c r="E150" s="182"/>
    </row>
    <row r="151" spans="1:5" ht="12.75" customHeight="1" thickBot="1">
      <c r="A151" s="330" t="s">
        <v>411</v>
      </c>
      <c r="B151" s="5" t="s">
        <v>414</v>
      </c>
      <c r="C151" s="183"/>
      <c r="D151" s="183"/>
      <c r="E151" s="183"/>
    </row>
    <row r="152" spans="1:5" ht="12.75" customHeight="1" thickBot="1">
      <c r="A152" s="373" t="s">
        <v>17</v>
      </c>
      <c r="B152" s="106" t="s">
        <v>415</v>
      </c>
      <c r="C152" s="402"/>
      <c r="D152" s="402"/>
      <c r="E152" s="402"/>
    </row>
    <row r="153" spans="1:5" ht="12" customHeight="1" thickBot="1">
      <c r="A153" s="373" t="s">
        <v>18</v>
      </c>
      <c r="B153" s="106" t="s">
        <v>416</v>
      </c>
      <c r="C153" s="402"/>
      <c r="D153" s="402"/>
      <c r="E153" s="402"/>
    </row>
    <row r="154" spans="1:5" ht="15" customHeight="1" thickBot="1">
      <c r="A154" s="35" t="s">
        <v>19</v>
      </c>
      <c r="B154" s="106" t="s">
        <v>418</v>
      </c>
      <c r="C154" s="403">
        <f>+C129+C133+C140+C146+C152+C153</f>
        <v>35147179</v>
      </c>
      <c r="D154" s="403">
        <f>+D129+D133+D140+D146+D152+D153</f>
        <v>75086826</v>
      </c>
      <c r="E154" s="403">
        <f>+E129+E133+E140+E146+E152+E153</f>
        <v>75086826</v>
      </c>
    </row>
    <row r="155" spans="1:5" ht="13.5" thickBot="1">
      <c r="A155" s="404" t="s">
        <v>20</v>
      </c>
      <c r="B155" s="405" t="s">
        <v>417</v>
      </c>
      <c r="C155" s="403">
        <f>+C128+C154</f>
        <v>113950289</v>
      </c>
      <c r="D155" s="403">
        <f>+D128+D154</f>
        <v>139724004</v>
      </c>
      <c r="E155" s="403">
        <f>+E128+E154</f>
        <v>138735980</v>
      </c>
    </row>
    <row r="156" spans="1:5" ht="15" customHeight="1" thickBot="1">
      <c r="A156" s="283"/>
      <c r="B156" s="284"/>
      <c r="C156" s="285"/>
      <c r="D156" s="285"/>
      <c r="E156" s="285"/>
    </row>
    <row r="157" spans="1:5" ht="14.25" customHeight="1" thickBot="1">
      <c r="A157" s="179" t="s">
        <v>462</v>
      </c>
      <c r="B157" s="180"/>
      <c r="C157" s="104">
        <v>4</v>
      </c>
      <c r="D157" s="104">
        <v>4</v>
      </c>
      <c r="E157" s="104">
        <v>4</v>
      </c>
    </row>
    <row r="158" spans="1:5" ht="13.5" thickBot="1">
      <c r="A158" s="179" t="s">
        <v>160</v>
      </c>
      <c r="B158" s="180"/>
      <c r="C158" s="104">
        <v>10</v>
      </c>
      <c r="D158" s="104">
        <v>10</v>
      </c>
      <c r="E158" s="104">
        <v>10</v>
      </c>
    </row>
  </sheetData>
  <sheetProtection formatCells="0"/>
  <mergeCells count="2">
    <mergeCell ref="C2:E2"/>
    <mergeCell ref="C3:E3"/>
  </mergeCells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workbookViewId="0" topLeftCell="A136">
      <selection activeCell="E4" sqref="E4"/>
    </sheetView>
  </sheetViews>
  <sheetFormatPr defaultColWidth="9.375" defaultRowHeight="12.75"/>
  <cols>
    <col min="1" max="1" width="19.50390625" style="286" customWidth="1"/>
    <col min="2" max="2" width="72.00390625" style="287" customWidth="1"/>
    <col min="3" max="5" width="13.50390625" style="288" customWidth="1"/>
    <col min="6" max="16384" width="9.375" style="2" customWidth="1"/>
  </cols>
  <sheetData>
    <row r="1" spans="1:5" s="1" customFormat="1" ht="16.5" customHeight="1" thickBot="1">
      <c r="A1" s="156"/>
      <c r="B1" s="597" t="str">
        <f>+CONCATENATE("6.1.2. melléklet a 6/2017. (V.23.) önkormányzati rendelethez")</f>
        <v>6.1.2. melléklet a 6/2017. (V.23.) önkormányzati rendelethez</v>
      </c>
      <c r="C1" s="597"/>
      <c r="D1" s="597"/>
      <c r="E1" s="597"/>
    </row>
    <row r="2" spans="1:5" s="96" customFormat="1" ht="21" customHeight="1">
      <c r="A2" s="293" t="s">
        <v>52</v>
      </c>
      <c r="B2" s="259" t="s">
        <v>164</v>
      </c>
      <c r="C2" s="591" t="s">
        <v>45</v>
      </c>
      <c r="D2" s="592"/>
      <c r="E2" s="593"/>
    </row>
    <row r="3" spans="1:5" s="96" customFormat="1" ht="15.75" thickBot="1">
      <c r="A3" s="159" t="s">
        <v>157</v>
      </c>
      <c r="B3" s="260" t="s">
        <v>371</v>
      </c>
      <c r="C3" s="594" t="s">
        <v>51</v>
      </c>
      <c r="D3" s="595"/>
      <c r="E3" s="596"/>
    </row>
    <row r="4" spans="1:5" s="97" customFormat="1" ht="15.75" customHeight="1" thickBot="1">
      <c r="A4" s="160"/>
      <c r="B4" s="160"/>
      <c r="C4" s="161"/>
      <c r="D4" s="161"/>
      <c r="E4" s="161" t="s">
        <v>638</v>
      </c>
    </row>
    <row r="5" spans="1:5" ht="23.2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66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442</v>
      </c>
      <c r="E6" s="134" t="s">
        <v>441</v>
      </c>
    </row>
    <row r="7" spans="1:5" s="66" customFormat="1" ht="15.75" customHeight="1" thickBot="1">
      <c r="A7" s="164"/>
      <c r="B7" s="165" t="s">
        <v>47</v>
      </c>
      <c r="C7" s="261"/>
      <c r="D7" s="261"/>
      <c r="E7" s="261"/>
    </row>
    <row r="8" spans="1:5" s="66" customFormat="1" ht="12" customHeight="1" thickBot="1">
      <c r="A8" s="35" t="s">
        <v>10</v>
      </c>
      <c r="B8" s="19" t="s">
        <v>188</v>
      </c>
      <c r="C8" s="205">
        <f>+C9+C10+C11+C12+C13+C14</f>
        <v>0</v>
      </c>
      <c r="D8" s="205">
        <f>+D9+D10+D11+D12+D13+D14</f>
        <v>0</v>
      </c>
      <c r="E8" s="205">
        <f>+E9+E10+E11+E12+E13+E14</f>
        <v>0</v>
      </c>
    </row>
    <row r="9" spans="1:5" s="98" customFormat="1" ht="12" customHeight="1">
      <c r="A9" s="321" t="s">
        <v>75</v>
      </c>
      <c r="B9" s="303" t="s">
        <v>189</v>
      </c>
      <c r="C9" s="208"/>
      <c r="D9" s="208"/>
      <c r="E9" s="208"/>
    </row>
    <row r="10" spans="1:5" s="99" customFormat="1" ht="12" customHeight="1">
      <c r="A10" s="322" t="s">
        <v>76</v>
      </c>
      <c r="B10" s="304" t="s">
        <v>190</v>
      </c>
      <c r="C10" s="207"/>
      <c r="D10" s="207"/>
      <c r="E10" s="207"/>
    </row>
    <row r="11" spans="1:5" s="99" customFormat="1" ht="12" customHeight="1">
      <c r="A11" s="322" t="s">
        <v>77</v>
      </c>
      <c r="B11" s="304" t="s">
        <v>191</v>
      </c>
      <c r="C11" s="207"/>
      <c r="D11" s="207"/>
      <c r="E11" s="207"/>
    </row>
    <row r="12" spans="1:5" s="99" customFormat="1" ht="12" customHeight="1">
      <c r="A12" s="322" t="s">
        <v>78</v>
      </c>
      <c r="B12" s="304" t="s">
        <v>192</v>
      </c>
      <c r="C12" s="207"/>
      <c r="D12" s="207"/>
      <c r="E12" s="207"/>
    </row>
    <row r="13" spans="1:5" s="99" customFormat="1" ht="12" customHeight="1">
      <c r="A13" s="322" t="s">
        <v>118</v>
      </c>
      <c r="B13" s="304" t="s">
        <v>448</v>
      </c>
      <c r="C13" s="207"/>
      <c r="D13" s="207"/>
      <c r="E13" s="207"/>
    </row>
    <row r="14" spans="1:5" s="98" customFormat="1" ht="12" customHeight="1" thickBot="1">
      <c r="A14" s="323" t="s">
        <v>79</v>
      </c>
      <c r="B14" s="305" t="s">
        <v>375</v>
      </c>
      <c r="C14" s="207"/>
      <c r="D14" s="207"/>
      <c r="E14" s="207"/>
    </row>
    <row r="15" spans="1:5" s="98" customFormat="1" ht="12" customHeight="1" thickBot="1">
      <c r="A15" s="35" t="s">
        <v>11</v>
      </c>
      <c r="B15" s="200" t="s">
        <v>193</v>
      </c>
      <c r="C15" s="205">
        <f>+C16+C17+C18+C19+C20</f>
        <v>0</v>
      </c>
      <c r="D15" s="205">
        <f>+D16+D17+D18+D19+D20</f>
        <v>0</v>
      </c>
      <c r="E15" s="205">
        <f>+E16+E17+E18+E19+E20</f>
        <v>0</v>
      </c>
    </row>
    <row r="16" spans="1:5" s="98" customFormat="1" ht="12" customHeight="1">
      <c r="A16" s="321" t="s">
        <v>81</v>
      </c>
      <c r="B16" s="303" t="s">
        <v>194</v>
      </c>
      <c r="C16" s="208"/>
      <c r="D16" s="208"/>
      <c r="E16" s="208"/>
    </row>
    <row r="17" spans="1:5" s="98" customFormat="1" ht="12" customHeight="1">
      <c r="A17" s="322" t="s">
        <v>82</v>
      </c>
      <c r="B17" s="304" t="s">
        <v>195</v>
      </c>
      <c r="C17" s="207"/>
      <c r="D17" s="207"/>
      <c r="E17" s="207"/>
    </row>
    <row r="18" spans="1:5" s="98" customFormat="1" ht="12" customHeight="1">
      <c r="A18" s="322" t="s">
        <v>83</v>
      </c>
      <c r="B18" s="304" t="s">
        <v>363</v>
      </c>
      <c r="C18" s="207"/>
      <c r="D18" s="207"/>
      <c r="E18" s="207"/>
    </row>
    <row r="19" spans="1:5" s="98" customFormat="1" ht="12" customHeight="1">
      <c r="A19" s="322" t="s">
        <v>84</v>
      </c>
      <c r="B19" s="304" t="s">
        <v>364</v>
      </c>
      <c r="C19" s="207"/>
      <c r="D19" s="207"/>
      <c r="E19" s="207"/>
    </row>
    <row r="20" spans="1:5" s="98" customFormat="1" ht="12" customHeight="1">
      <c r="A20" s="322" t="s">
        <v>85</v>
      </c>
      <c r="B20" s="304" t="s">
        <v>196</v>
      </c>
      <c r="C20" s="207"/>
      <c r="D20" s="207"/>
      <c r="E20" s="207"/>
    </row>
    <row r="21" spans="1:5" s="99" customFormat="1" ht="12" customHeight="1" thickBot="1">
      <c r="A21" s="323" t="s">
        <v>91</v>
      </c>
      <c r="B21" s="305" t="s">
        <v>197</v>
      </c>
      <c r="C21" s="209"/>
      <c r="D21" s="209"/>
      <c r="E21" s="209"/>
    </row>
    <row r="22" spans="1:5" s="99" customFormat="1" ht="12" customHeight="1" thickBot="1">
      <c r="A22" s="35" t="s">
        <v>12</v>
      </c>
      <c r="B22" s="19" t="s">
        <v>198</v>
      </c>
      <c r="C22" s="205">
        <f>+C23+C24+C25+C26+C27</f>
        <v>0</v>
      </c>
      <c r="D22" s="205">
        <f>+D23+D24+D25+D26+D27</f>
        <v>0</v>
      </c>
      <c r="E22" s="205">
        <f>+E23+E24+E25+E26+E27</f>
        <v>0</v>
      </c>
    </row>
    <row r="23" spans="1:5" s="99" customFormat="1" ht="12" customHeight="1">
      <c r="A23" s="321" t="s">
        <v>64</v>
      </c>
      <c r="B23" s="303" t="s">
        <v>199</v>
      </c>
      <c r="C23" s="208"/>
      <c r="D23" s="208"/>
      <c r="E23" s="208"/>
    </row>
    <row r="24" spans="1:5" s="98" customFormat="1" ht="12" customHeight="1">
      <c r="A24" s="322" t="s">
        <v>65</v>
      </c>
      <c r="B24" s="304" t="s">
        <v>200</v>
      </c>
      <c r="C24" s="207"/>
      <c r="D24" s="207"/>
      <c r="E24" s="207"/>
    </row>
    <row r="25" spans="1:5" s="99" customFormat="1" ht="12" customHeight="1">
      <c r="A25" s="322" t="s">
        <v>66</v>
      </c>
      <c r="B25" s="304" t="s">
        <v>365</v>
      </c>
      <c r="C25" s="207"/>
      <c r="D25" s="207"/>
      <c r="E25" s="207"/>
    </row>
    <row r="26" spans="1:5" s="99" customFormat="1" ht="12" customHeight="1">
      <c r="A26" s="322" t="s">
        <v>67</v>
      </c>
      <c r="B26" s="304" t="s">
        <v>366</v>
      </c>
      <c r="C26" s="207"/>
      <c r="D26" s="207"/>
      <c r="E26" s="207"/>
    </row>
    <row r="27" spans="1:5" s="99" customFormat="1" ht="12" customHeight="1">
      <c r="A27" s="322" t="s">
        <v>132</v>
      </c>
      <c r="B27" s="304" t="s">
        <v>201</v>
      </c>
      <c r="C27" s="207"/>
      <c r="D27" s="207"/>
      <c r="E27" s="207"/>
    </row>
    <row r="28" spans="1:5" s="99" customFormat="1" ht="12" customHeight="1" thickBot="1">
      <c r="A28" s="323" t="s">
        <v>133</v>
      </c>
      <c r="B28" s="305" t="s">
        <v>202</v>
      </c>
      <c r="C28" s="209"/>
      <c r="D28" s="209"/>
      <c r="E28" s="209"/>
    </row>
    <row r="29" spans="1:5" s="99" customFormat="1" ht="12" customHeight="1" thickBot="1">
      <c r="A29" s="35" t="s">
        <v>134</v>
      </c>
      <c r="B29" s="19" t="s">
        <v>203</v>
      </c>
      <c r="C29" s="211">
        <f>+C30+C34+C35+C36</f>
        <v>0</v>
      </c>
      <c r="D29" s="211">
        <f>+D30+D34+D35+D36</f>
        <v>0</v>
      </c>
      <c r="E29" s="211">
        <f>+E30+E34+E35+E36</f>
        <v>0</v>
      </c>
    </row>
    <row r="30" spans="1:5" s="99" customFormat="1" ht="12" customHeight="1">
      <c r="A30" s="321" t="s">
        <v>204</v>
      </c>
      <c r="B30" s="303" t="s">
        <v>449</v>
      </c>
      <c r="C30" s="298">
        <f>+C31+C32+C33</f>
        <v>0</v>
      </c>
      <c r="D30" s="298">
        <f>+D31+D32+D33</f>
        <v>0</v>
      </c>
      <c r="E30" s="298">
        <f>+E31+E32+E33</f>
        <v>0</v>
      </c>
    </row>
    <row r="31" spans="1:5" s="99" customFormat="1" ht="12" customHeight="1">
      <c r="A31" s="322" t="s">
        <v>205</v>
      </c>
      <c r="B31" s="304" t="s">
        <v>210</v>
      </c>
      <c r="C31" s="207"/>
      <c r="D31" s="207"/>
      <c r="E31" s="207"/>
    </row>
    <row r="32" spans="1:5" s="99" customFormat="1" ht="12" customHeight="1">
      <c r="A32" s="322" t="s">
        <v>206</v>
      </c>
      <c r="B32" s="304" t="s">
        <v>211</v>
      </c>
      <c r="C32" s="207"/>
      <c r="D32" s="207"/>
      <c r="E32" s="207"/>
    </row>
    <row r="33" spans="1:5" s="99" customFormat="1" ht="12" customHeight="1">
      <c r="A33" s="322" t="s">
        <v>379</v>
      </c>
      <c r="B33" s="364" t="s">
        <v>380</v>
      </c>
      <c r="C33" s="207"/>
      <c r="D33" s="207"/>
      <c r="E33" s="207"/>
    </row>
    <row r="34" spans="1:5" s="99" customFormat="1" ht="12" customHeight="1">
      <c r="A34" s="322" t="s">
        <v>207</v>
      </c>
      <c r="B34" s="304" t="s">
        <v>212</v>
      </c>
      <c r="C34" s="207"/>
      <c r="D34" s="207"/>
      <c r="E34" s="207"/>
    </row>
    <row r="35" spans="1:5" s="99" customFormat="1" ht="12" customHeight="1">
      <c r="A35" s="322" t="s">
        <v>208</v>
      </c>
      <c r="B35" s="304" t="s">
        <v>213</v>
      </c>
      <c r="C35" s="207"/>
      <c r="D35" s="207"/>
      <c r="E35" s="207"/>
    </row>
    <row r="36" spans="1:5" s="99" customFormat="1" ht="12" customHeight="1" thickBot="1">
      <c r="A36" s="323" t="s">
        <v>209</v>
      </c>
      <c r="B36" s="305" t="s">
        <v>214</v>
      </c>
      <c r="C36" s="209"/>
      <c r="D36" s="209"/>
      <c r="E36" s="209"/>
    </row>
    <row r="37" spans="1:5" s="99" customFormat="1" ht="12" customHeight="1" thickBot="1">
      <c r="A37" s="35" t="s">
        <v>14</v>
      </c>
      <c r="B37" s="19" t="s">
        <v>376</v>
      </c>
      <c r="C37" s="205">
        <f>SUM(C38:C48)</f>
        <v>0</v>
      </c>
      <c r="D37" s="205">
        <f>SUM(D38:D48)</f>
        <v>0</v>
      </c>
      <c r="E37" s="205">
        <f>SUM(E38:E48)</f>
        <v>0</v>
      </c>
    </row>
    <row r="38" spans="1:5" s="99" customFormat="1" ht="12" customHeight="1">
      <c r="A38" s="321" t="s">
        <v>68</v>
      </c>
      <c r="B38" s="303" t="s">
        <v>217</v>
      </c>
      <c r="C38" s="208"/>
      <c r="D38" s="208"/>
      <c r="E38" s="208"/>
    </row>
    <row r="39" spans="1:5" s="99" customFormat="1" ht="12" customHeight="1">
      <c r="A39" s="322" t="s">
        <v>69</v>
      </c>
      <c r="B39" s="304" t="s">
        <v>218</v>
      </c>
      <c r="C39" s="207"/>
      <c r="D39" s="207"/>
      <c r="E39" s="207"/>
    </row>
    <row r="40" spans="1:5" s="99" customFormat="1" ht="12" customHeight="1">
      <c r="A40" s="322" t="s">
        <v>70</v>
      </c>
      <c r="B40" s="304" t="s">
        <v>219</v>
      </c>
      <c r="C40" s="207"/>
      <c r="D40" s="207"/>
      <c r="E40" s="207"/>
    </row>
    <row r="41" spans="1:5" s="99" customFormat="1" ht="12" customHeight="1">
      <c r="A41" s="322" t="s">
        <v>136</v>
      </c>
      <c r="B41" s="304" t="s">
        <v>220</v>
      </c>
      <c r="C41" s="207"/>
      <c r="D41" s="207"/>
      <c r="E41" s="207"/>
    </row>
    <row r="42" spans="1:5" s="99" customFormat="1" ht="12" customHeight="1">
      <c r="A42" s="322" t="s">
        <v>137</v>
      </c>
      <c r="B42" s="304" t="s">
        <v>221</v>
      </c>
      <c r="C42" s="207"/>
      <c r="D42" s="207"/>
      <c r="E42" s="207"/>
    </row>
    <row r="43" spans="1:5" s="99" customFormat="1" ht="12" customHeight="1">
      <c r="A43" s="322" t="s">
        <v>138</v>
      </c>
      <c r="B43" s="304" t="s">
        <v>222</v>
      </c>
      <c r="C43" s="207"/>
      <c r="D43" s="207"/>
      <c r="E43" s="207"/>
    </row>
    <row r="44" spans="1:5" s="99" customFormat="1" ht="12" customHeight="1">
      <c r="A44" s="322" t="s">
        <v>139</v>
      </c>
      <c r="B44" s="304" t="s">
        <v>223</v>
      </c>
      <c r="C44" s="207"/>
      <c r="D44" s="207"/>
      <c r="E44" s="207"/>
    </row>
    <row r="45" spans="1:5" s="99" customFormat="1" ht="12" customHeight="1">
      <c r="A45" s="322" t="s">
        <v>140</v>
      </c>
      <c r="B45" s="304" t="s">
        <v>224</v>
      </c>
      <c r="C45" s="207"/>
      <c r="D45" s="207"/>
      <c r="E45" s="207"/>
    </row>
    <row r="46" spans="1:5" s="99" customFormat="1" ht="12" customHeight="1">
      <c r="A46" s="322" t="s">
        <v>215</v>
      </c>
      <c r="B46" s="304" t="s">
        <v>225</v>
      </c>
      <c r="C46" s="210"/>
      <c r="D46" s="210"/>
      <c r="E46" s="210"/>
    </row>
    <row r="47" spans="1:5" s="99" customFormat="1" ht="12" customHeight="1">
      <c r="A47" s="323" t="s">
        <v>216</v>
      </c>
      <c r="B47" s="305" t="s">
        <v>378</v>
      </c>
      <c r="C47" s="292"/>
      <c r="D47" s="292"/>
      <c r="E47" s="292"/>
    </row>
    <row r="48" spans="1:5" s="99" customFormat="1" ht="12" customHeight="1" thickBot="1">
      <c r="A48" s="323" t="s">
        <v>377</v>
      </c>
      <c r="B48" s="305" t="s">
        <v>226</v>
      </c>
      <c r="C48" s="292"/>
      <c r="D48" s="292"/>
      <c r="E48" s="292"/>
    </row>
    <row r="49" spans="1:5" s="99" customFormat="1" ht="12" customHeight="1" thickBot="1">
      <c r="A49" s="35" t="s">
        <v>15</v>
      </c>
      <c r="B49" s="19" t="s">
        <v>227</v>
      </c>
      <c r="C49" s="205">
        <f>SUM(C50:C54)</f>
        <v>0</v>
      </c>
      <c r="D49" s="205">
        <f>SUM(D50:D54)</f>
        <v>0</v>
      </c>
      <c r="E49" s="205">
        <f>SUM(E50:E54)</f>
        <v>0</v>
      </c>
    </row>
    <row r="50" spans="1:5" s="99" customFormat="1" ht="12" customHeight="1">
      <c r="A50" s="321" t="s">
        <v>71</v>
      </c>
      <c r="B50" s="303" t="s">
        <v>231</v>
      </c>
      <c r="C50" s="345"/>
      <c r="D50" s="345"/>
      <c r="E50" s="345"/>
    </row>
    <row r="51" spans="1:5" s="99" customFormat="1" ht="12" customHeight="1">
      <c r="A51" s="322" t="s">
        <v>72</v>
      </c>
      <c r="B51" s="304" t="s">
        <v>232</v>
      </c>
      <c r="C51" s="210"/>
      <c r="D51" s="210"/>
      <c r="E51" s="210"/>
    </row>
    <row r="52" spans="1:5" s="99" customFormat="1" ht="12" customHeight="1">
      <c r="A52" s="322" t="s">
        <v>228</v>
      </c>
      <c r="B52" s="304" t="s">
        <v>233</v>
      </c>
      <c r="C52" s="210"/>
      <c r="D52" s="210"/>
      <c r="E52" s="210"/>
    </row>
    <row r="53" spans="1:5" s="99" customFormat="1" ht="12" customHeight="1">
      <c r="A53" s="322" t="s">
        <v>229</v>
      </c>
      <c r="B53" s="304" t="s">
        <v>234</v>
      </c>
      <c r="C53" s="210"/>
      <c r="D53" s="210"/>
      <c r="E53" s="210"/>
    </row>
    <row r="54" spans="1:5" s="99" customFormat="1" ht="12" customHeight="1" thickBot="1">
      <c r="A54" s="323" t="s">
        <v>230</v>
      </c>
      <c r="B54" s="305" t="s">
        <v>235</v>
      </c>
      <c r="C54" s="292"/>
      <c r="D54" s="292"/>
      <c r="E54" s="292"/>
    </row>
    <row r="55" spans="1:5" s="99" customFormat="1" ht="12" customHeight="1" thickBot="1">
      <c r="A55" s="35" t="s">
        <v>141</v>
      </c>
      <c r="B55" s="19" t="s">
        <v>236</v>
      </c>
      <c r="C55" s="205">
        <f>SUM(C56:C58)</f>
        <v>0</v>
      </c>
      <c r="D55" s="205">
        <f>SUM(D56:D58)</f>
        <v>0</v>
      </c>
      <c r="E55" s="205">
        <f>SUM(E56:E58)</f>
        <v>0</v>
      </c>
    </row>
    <row r="56" spans="1:5" s="99" customFormat="1" ht="12" customHeight="1">
      <c r="A56" s="321" t="s">
        <v>73</v>
      </c>
      <c r="B56" s="303" t="s">
        <v>237</v>
      </c>
      <c r="C56" s="208"/>
      <c r="D56" s="208"/>
      <c r="E56" s="208"/>
    </row>
    <row r="57" spans="1:5" s="99" customFormat="1" ht="12" customHeight="1">
      <c r="A57" s="322" t="s">
        <v>74</v>
      </c>
      <c r="B57" s="304" t="s">
        <v>367</v>
      </c>
      <c r="C57" s="207"/>
      <c r="D57" s="207"/>
      <c r="E57" s="207"/>
    </row>
    <row r="58" spans="1:5" s="99" customFormat="1" ht="12" customHeight="1">
      <c r="A58" s="322" t="s">
        <v>240</v>
      </c>
      <c r="B58" s="304" t="s">
        <v>238</v>
      </c>
      <c r="C58" s="207"/>
      <c r="D58" s="207"/>
      <c r="E58" s="207"/>
    </row>
    <row r="59" spans="1:5" s="99" customFormat="1" ht="12" customHeight="1" thickBot="1">
      <c r="A59" s="323" t="s">
        <v>241</v>
      </c>
      <c r="B59" s="305" t="s">
        <v>239</v>
      </c>
      <c r="C59" s="209"/>
      <c r="D59" s="209"/>
      <c r="E59" s="209"/>
    </row>
    <row r="60" spans="1:5" s="99" customFormat="1" ht="12" customHeight="1" thickBot="1">
      <c r="A60" s="35" t="s">
        <v>17</v>
      </c>
      <c r="B60" s="200" t="s">
        <v>242</v>
      </c>
      <c r="C60" s="205">
        <f>SUM(C61:C63)</f>
        <v>0</v>
      </c>
      <c r="D60" s="205">
        <f>SUM(D61:D63)</f>
        <v>0</v>
      </c>
      <c r="E60" s="205">
        <f>SUM(E61:E63)</f>
        <v>0</v>
      </c>
    </row>
    <row r="61" spans="1:5" s="99" customFormat="1" ht="12" customHeight="1">
      <c r="A61" s="321" t="s">
        <v>142</v>
      </c>
      <c r="B61" s="303" t="s">
        <v>244</v>
      </c>
      <c r="C61" s="210"/>
      <c r="D61" s="210"/>
      <c r="E61" s="210"/>
    </row>
    <row r="62" spans="1:5" s="99" customFormat="1" ht="12" customHeight="1">
      <c r="A62" s="322" t="s">
        <v>143</v>
      </c>
      <c r="B62" s="304" t="s">
        <v>368</v>
      </c>
      <c r="C62" s="210"/>
      <c r="D62" s="210"/>
      <c r="E62" s="210"/>
    </row>
    <row r="63" spans="1:5" s="99" customFormat="1" ht="12" customHeight="1">
      <c r="A63" s="322" t="s">
        <v>168</v>
      </c>
      <c r="B63" s="304" t="s">
        <v>245</v>
      </c>
      <c r="C63" s="210"/>
      <c r="D63" s="210"/>
      <c r="E63" s="210"/>
    </row>
    <row r="64" spans="1:5" s="99" customFormat="1" ht="12" customHeight="1" thickBot="1">
      <c r="A64" s="323" t="s">
        <v>243</v>
      </c>
      <c r="B64" s="305" t="s">
        <v>246</v>
      </c>
      <c r="C64" s="210"/>
      <c r="D64" s="210"/>
      <c r="E64" s="210"/>
    </row>
    <row r="65" spans="1:5" s="99" customFormat="1" ht="12" customHeight="1" thickBot="1">
      <c r="A65" s="35" t="s">
        <v>18</v>
      </c>
      <c r="B65" s="19" t="s">
        <v>247</v>
      </c>
      <c r="C65" s="211">
        <f>+C8+C15+C22+C29+C37+C49+C55+C60</f>
        <v>0</v>
      </c>
      <c r="D65" s="211">
        <f>+D8+D15+D22+D29+D37+D49+D55+D60</f>
        <v>0</v>
      </c>
      <c r="E65" s="211">
        <f>+E8+E15+E22+E29+E37+E49+E55+E60</f>
        <v>0</v>
      </c>
    </row>
    <row r="66" spans="1:5" s="99" customFormat="1" ht="12" customHeight="1" thickBot="1">
      <c r="A66" s="324" t="s">
        <v>338</v>
      </c>
      <c r="B66" s="200" t="s">
        <v>249</v>
      </c>
      <c r="C66" s="205">
        <f>SUM(C67:C69)</f>
        <v>0</v>
      </c>
      <c r="D66" s="205">
        <f>SUM(D67:D69)</f>
        <v>0</v>
      </c>
      <c r="E66" s="205">
        <f>SUM(E67:E69)</f>
        <v>0</v>
      </c>
    </row>
    <row r="67" spans="1:5" s="99" customFormat="1" ht="12" customHeight="1">
      <c r="A67" s="321" t="s">
        <v>280</v>
      </c>
      <c r="B67" s="303" t="s">
        <v>250</v>
      </c>
      <c r="C67" s="210"/>
      <c r="D67" s="210"/>
      <c r="E67" s="210"/>
    </row>
    <row r="68" spans="1:5" s="99" customFormat="1" ht="12" customHeight="1">
      <c r="A68" s="322" t="s">
        <v>289</v>
      </c>
      <c r="B68" s="304" t="s">
        <v>251</v>
      </c>
      <c r="C68" s="210"/>
      <c r="D68" s="210"/>
      <c r="E68" s="210"/>
    </row>
    <row r="69" spans="1:5" s="99" customFormat="1" ht="12" customHeight="1" thickBot="1">
      <c r="A69" s="323" t="s">
        <v>290</v>
      </c>
      <c r="B69" s="306" t="s">
        <v>252</v>
      </c>
      <c r="C69" s="210"/>
      <c r="D69" s="210"/>
      <c r="E69" s="210"/>
    </row>
    <row r="70" spans="1:5" s="99" customFormat="1" ht="12" customHeight="1" thickBot="1">
      <c r="A70" s="324" t="s">
        <v>253</v>
      </c>
      <c r="B70" s="200" t="s">
        <v>254</v>
      </c>
      <c r="C70" s="205">
        <f>SUM(C71:C74)</f>
        <v>0</v>
      </c>
      <c r="D70" s="205">
        <f>SUM(D71:D74)</f>
        <v>0</v>
      </c>
      <c r="E70" s="205">
        <f>SUM(E71:E74)</f>
        <v>0</v>
      </c>
    </row>
    <row r="71" spans="1:5" s="99" customFormat="1" ht="12" customHeight="1">
      <c r="A71" s="321" t="s">
        <v>119</v>
      </c>
      <c r="B71" s="303" t="s">
        <v>255</v>
      </c>
      <c r="C71" s="210"/>
      <c r="D71" s="210"/>
      <c r="E71" s="210"/>
    </row>
    <row r="72" spans="1:5" s="99" customFormat="1" ht="12" customHeight="1">
      <c r="A72" s="322" t="s">
        <v>120</v>
      </c>
      <c r="B72" s="304" t="s">
        <v>256</v>
      </c>
      <c r="C72" s="210"/>
      <c r="D72" s="210"/>
      <c r="E72" s="210"/>
    </row>
    <row r="73" spans="1:5" s="99" customFormat="1" ht="12" customHeight="1">
      <c r="A73" s="322" t="s">
        <v>281</v>
      </c>
      <c r="B73" s="304" t="s">
        <v>257</v>
      </c>
      <c r="C73" s="210"/>
      <c r="D73" s="210"/>
      <c r="E73" s="210"/>
    </row>
    <row r="74" spans="1:5" s="99" customFormat="1" ht="12" customHeight="1" thickBot="1">
      <c r="A74" s="323" t="s">
        <v>282</v>
      </c>
      <c r="B74" s="305" t="s">
        <v>258</v>
      </c>
      <c r="C74" s="210"/>
      <c r="D74" s="210"/>
      <c r="E74" s="210"/>
    </row>
    <row r="75" spans="1:5" s="99" customFormat="1" ht="12" customHeight="1" thickBot="1">
      <c r="A75" s="324" t="s">
        <v>259</v>
      </c>
      <c r="B75" s="200" t="s">
        <v>260</v>
      </c>
      <c r="C75" s="205">
        <f>SUM(C76:C77)</f>
        <v>0</v>
      </c>
      <c r="D75" s="205">
        <f>SUM(D76:D77)</f>
        <v>0</v>
      </c>
      <c r="E75" s="205">
        <f>SUM(E76:E77)</f>
        <v>0</v>
      </c>
    </row>
    <row r="76" spans="1:5" s="99" customFormat="1" ht="12" customHeight="1">
      <c r="A76" s="321" t="s">
        <v>283</v>
      </c>
      <c r="B76" s="303" t="s">
        <v>261</v>
      </c>
      <c r="C76" s="210"/>
      <c r="D76" s="210"/>
      <c r="E76" s="210"/>
    </row>
    <row r="77" spans="1:5" s="99" customFormat="1" ht="12" customHeight="1" thickBot="1">
      <c r="A77" s="323" t="s">
        <v>284</v>
      </c>
      <c r="B77" s="305" t="s">
        <v>262</v>
      </c>
      <c r="C77" s="210"/>
      <c r="D77" s="210"/>
      <c r="E77" s="210"/>
    </row>
    <row r="78" spans="1:5" s="98" customFormat="1" ht="12" customHeight="1" thickBot="1">
      <c r="A78" s="324" t="s">
        <v>263</v>
      </c>
      <c r="B78" s="200" t="s">
        <v>264</v>
      </c>
      <c r="C78" s="205">
        <f>SUM(C79:C81)</f>
        <v>0</v>
      </c>
      <c r="D78" s="205">
        <f>SUM(D79:D81)</f>
        <v>0</v>
      </c>
      <c r="E78" s="205">
        <f>SUM(E79:E81)</f>
        <v>0</v>
      </c>
    </row>
    <row r="79" spans="1:5" s="99" customFormat="1" ht="12" customHeight="1">
      <c r="A79" s="321" t="s">
        <v>285</v>
      </c>
      <c r="B79" s="303" t="s">
        <v>265</v>
      </c>
      <c r="C79" s="210"/>
      <c r="D79" s="210"/>
      <c r="E79" s="210"/>
    </row>
    <row r="80" spans="1:5" s="99" customFormat="1" ht="12" customHeight="1">
      <c r="A80" s="322" t="s">
        <v>286</v>
      </c>
      <c r="B80" s="304" t="s">
        <v>266</v>
      </c>
      <c r="C80" s="210"/>
      <c r="D80" s="210"/>
      <c r="E80" s="210"/>
    </row>
    <row r="81" spans="1:5" s="99" customFormat="1" ht="12" customHeight="1" thickBot="1">
      <c r="A81" s="323" t="s">
        <v>287</v>
      </c>
      <c r="B81" s="305" t="s">
        <v>267</v>
      </c>
      <c r="C81" s="210"/>
      <c r="D81" s="210"/>
      <c r="E81" s="210"/>
    </row>
    <row r="82" spans="1:5" s="99" customFormat="1" ht="12" customHeight="1" thickBot="1">
      <c r="A82" s="324" t="s">
        <v>268</v>
      </c>
      <c r="B82" s="200" t="s">
        <v>288</v>
      </c>
      <c r="C82" s="205">
        <f>SUM(C83:C86)</f>
        <v>0</v>
      </c>
      <c r="D82" s="205">
        <f>SUM(D83:D86)</f>
        <v>0</v>
      </c>
      <c r="E82" s="205">
        <f>SUM(E83:E86)</f>
        <v>0</v>
      </c>
    </row>
    <row r="83" spans="1:5" s="99" customFormat="1" ht="12" customHeight="1">
      <c r="A83" s="325" t="s">
        <v>269</v>
      </c>
      <c r="B83" s="303" t="s">
        <v>270</v>
      </c>
      <c r="C83" s="210"/>
      <c r="D83" s="210"/>
      <c r="E83" s="210"/>
    </row>
    <row r="84" spans="1:5" s="99" customFormat="1" ht="12" customHeight="1">
      <c r="A84" s="326" t="s">
        <v>271</v>
      </c>
      <c r="B84" s="304" t="s">
        <v>272</v>
      </c>
      <c r="C84" s="210"/>
      <c r="D84" s="210"/>
      <c r="E84" s="210"/>
    </row>
    <row r="85" spans="1:5" s="99" customFormat="1" ht="12" customHeight="1">
      <c r="A85" s="326" t="s">
        <v>273</v>
      </c>
      <c r="B85" s="304" t="s">
        <v>274</v>
      </c>
      <c r="C85" s="210"/>
      <c r="D85" s="210"/>
      <c r="E85" s="210"/>
    </row>
    <row r="86" spans="1:5" s="98" customFormat="1" ht="12" customHeight="1" thickBot="1">
      <c r="A86" s="327" t="s">
        <v>275</v>
      </c>
      <c r="B86" s="305" t="s">
        <v>276</v>
      </c>
      <c r="C86" s="210"/>
      <c r="D86" s="210"/>
      <c r="E86" s="210"/>
    </row>
    <row r="87" spans="1:5" s="98" customFormat="1" ht="12" customHeight="1" thickBot="1">
      <c r="A87" s="324" t="s">
        <v>277</v>
      </c>
      <c r="B87" s="200" t="s">
        <v>420</v>
      </c>
      <c r="C87" s="346"/>
      <c r="D87" s="346"/>
      <c r="E87" s="346"/>
    </row>
    <row r="88" spans="1:5" s="98" customFormat="1" ht="12" customHeight="1" thickBot="1">
      <c r="A88" s="324" t="s">
        <v>450</v>
      </c>
      <c r="B88" s="200" t="s">
        <v>278</v>
      </c>
      <c r="C88" s="346"/>
      <c r="D88" s="346"/>
      <c r="E88" s="346"/>
    </row>
    <row r="89" spans="1:5" s="98" customFormat="1" ht="12" customHeight="1" thickBot="1">
      <c r="A89" s="324" t="s">
        <v>451</v>
      </c>
      <c r="B89" s="310" t="s">
        <v>423</v>
      </c>
      <c r="C89" s="211">
        <f>+C66+C70+C75+C78+C82+C88+C87</f>
        <v>0</v>
      </c>
      <c r="D89" s="211">
        <f>+D66+D70+D75+D78+D82+D88+D87</f>
        <v>0</v>
      </c>
      <c r="E89" s="211">
        <f>+E66+E70+E75+E78+E82+E88+E87</f>
        <v>0</v>
      </c>
    </row>
    <row r="90" spans="1:5" s="98" customFormat="1" ht="12" customHeight="1" thickBot="1">
      <c r="A90" s="328" t="s">
        <v>452</v>
      </c>
      <c r="B90" s="311" t="s">
        <v>453</v>
      </c>
      <c r="C90" s="211">
        <f>+C65+C89</f>
        <v>0</v>
      </c>
      <c r="D90" s="211">
        <f>+D65+D89</f>
        <v>0</v>
      </c>
      <c r="E90" s="211">
        <f>+E65+E89</f>
        <v>0</v>
      </c>
    </row>
    <row r="91" spans="1:5" s="99" customFormat="1" ht="15" customHeight="1" thickBot="1">
      <c r="A91" s="170"/>
      <c r="B91" s="171"/>
      <c r="C91" s="266"/>
      <c r="D91" s="266"/>
      <c r="E91" s="266"/>
    </row>
    <row r="92" spans="1:5" s="66" customFormat="1" ht="16.5" customHeight="1" thickBot="1">
      <c r="A92" s="174"/>
      <c r="B92" s="175" t="s">
        <v>48</v>
      </c>
      <c r="C92" s="268"/>
      <c r="D92" s="268"/>
      <c r="E92" s="268"/>
    </row>
    <row r="93" spans="1:5" s="100" customFormat="1" ht="12" customHeight="1" thickBot="1">
      <c r="A93" s="295" t="s">
        <v>10</v>
      </c>
      <c r="B93" s="29" t="s">
        <v>457</v>
      </c>
      <c r="C93" s="204">
        <f>C94+C95+C96+C97+C98</f>
        <v>1980000</v>
      </c>
      <c r="D93" s="204">
        <f>D94+D95+D96+D97+D98</f>
        <v>1751810</v>
      </c>
      <c r="E93" s="204">
        <f>E94+E95+E96+E97+E98</f>
        <v>1751810</v>
      </c>
    </row>
    <row r="94" spans="1:5" ht="12" customHeight="1">
      <c r="A94" s="329" t="s">
        <v>75</v>
      </c>
      <c r="B94" s="8" t="s">
        <v>41</v>
      </c>
      <c r="C94" s="206"/>
      <c r="D94" s="206"/>
      <c r="E94" s="206"/>
    </row>
    <row r="95" spans="1:5" ht="12" customHeight="1">
      <c r="A95" s="322" t="s">
        <v>76</v>
      </c>
      <c r="B95" s="6" t="s">
        <v>144</v>
      </c>
      <c r="C95" s="207"/>
      <c r="D95" s="207"/>
      <c r="E95" s="207"/>
    </row>
    <row r="96" spans="1:5" ht="12" customHeight="1">
      <c r="A96" s="322" t="s">
        <v>77</v>
      </c>
      <c r="B96" s="6" t="s">
        <v>109</v>
      </c>
      <c r="C96" s="209"/>
      <c r="D96" s="209"/>
      <c r="E96" s="209"/>
    </row>
    <row r="97" spans="1:5" ht="12" customHeight="1">
      <c r="A97" s="322" t="s">
        <v>78</v>
      </c>
      <c r="B97" s="9" t="s">
        <v>145</v>
      </c>
      <c r="C97" s="209"/>
      <c r="D97" s="209"/>
      <c r="E97" s="209"/>
    </row>
    <row r="98" spans="1:5" ht="12" customHeight="1">
      <c r="A98" s="322" t="s">
        <v>86</v>
      </c>
      <c r="B98" s="17" t="s">
        <v>146</v>
      </c>
      <c r="C98" s="209">
        <f>C99+C100+C101+C103+C102+C104+C105+C106+C107+C108+C109+C110</f>
        <v>1980000</v>
      </c>
      <c r="D98" s="209">
        <f>D99+D100+D101+D103+D102+D104+D105+D106+D107+D108+D109+D110</f>
        <v>1751810</v>
      </c>
      <c r="E98" s="209">
        <f>E99+E100+E101+E103+E102+E104+E105+E106+E107+E108+E109+E110</f>
        <v>1751810</v>
      </c>
    </row>
    <row r="99" spans="1:5" ht="12" customHeight="1">
      <c r="A99" s="322" t="s">
        <v>79</v>
      </c>
      <c r="B99" s="6" t="s">
        <v>454</v>
      </c>
      <c r="C99" s="209"/>
      <c r="D99" s="209"/>
      <c r="E99" s="209"/>
    </row>
    <row r="100" spans="1:5" ht="12" customHeight="1">
      <c r="A100" s="322" t="s">
        <v>80</v>
      </c>
      <c r="B100" s="118" t="s">
        <v>386</v>
      </c>
      <c r="C100" s="209"/>
      <c r="D100" s="209"/>
      <c r="E100" s="209"/>
    </row>
    <row r="101" spans="1:5" ht="12" customHeight="1">
      <c r="A101" s="322" t="s">
        <v>87</v>
      </c>
      <c r="B101" s="118" t="s">
        <v>385</v>
      </c>
      <c r="C101" s="209"/>
      <c r="D101" s="209"/>
      <c r="E101" s="209"/>
    </row>
    <row r="102" spans="1:5" ht="12" customHeight="1">
      <c r="A102" s="322" t="s">
        <v>88</v>
      </c>
      <c r="B102" s="118" t="s">
        <v>294</v>
      </c>
      <c r="C102" s="209"/>
      <c r="D102" s="209"/>
      <c r="E102" s="209"/>
    </row>
    <row r="103" spans="1:5" ht="12" customHeight="1">
      <c r="A103" s="322" t="s">
        <v>89</v>
      </c>
      <c r="B103" s="119" t="s">
        <v>295</v>
      </c>
      <c r="C103" s="209"/>
      <c r="D103" s="209"/>
      <c r="E103" s="209"/>
    </row>
    <row r="104" spans="1:5" ht="12" customHeight="1">
      <c r="A104" s="322" t="s">
        <v>90</v>
      </c>
      <c r="B104" s="119" t="s">
        <v>296</v>
      </c>
      <c r="C104" s="209"/>
      <c r="D104" s="209"/>
      <c r="E104" s="209"/>
    </row>
    <row r="105" spans="1:5" ht="12" customHeight="1">
      <c r="A105" s="322" t="s">
        <v>92</v>
      </c>
      <c r="B105" s="118" t="s">
        <v>297</v>
      </c>
      <c r="C105" s="209"/>
      <c r="D105" s="209"/>
      <c r="E105" s="209"/>
    </row>
    <row r="106" spans="1:5" ht="12" customHeight="1">
      <c r="A106" s="322" t="s">
        <v>147</v>
      </c>
      <c r="B106" s="118" t="s">
        <v>298</v>
      </c>
      <c r="C106" s="209"/>
      <c r="D106" s="209"/>
      <c r="E106" s="209"/>
    </row>
    <row r="107" spans="1:5" ht="12" customHeight="1">
      <c r="A107" s="322" t="s">
        <v>292</v>
      </c>
      <c r="B107" s="119" t="s">
        <v>299</v>
      </c>
      <c r="C107" s="209"/>
      <c r="D107" s="209"/>
      <c r="E107" s="209"/>
    </row>
    <row r="108" spans="1:5" ht="12" customHeight="1">
      <c r="A108" s="330" t="s">
        <v>293</v>
      </c>
      <c r="B108" s="120" t="s">
        <v>300</v>
      </c>
      <c r="C108" s="209"/>
      <c r="D108" s="209"/>
      <c r="E108" s="209"/>
    </row>
    <row r="109" spans="1:5" ht="12" customHeight="1">
      <c r="A109" s="322" t="s">
        <v>383</v>
      </c>
      <c r="B109" s="120" t="s">
        <v>301</v>
      </c>
      <c r="C109" s="209"/>
      <c r="D109" s="209"/>
      <c r="E109" s="209"/>
    </row>
    <row r="110" spans="1:5" ht="12" customHeight="1">
      <c r="A110" s="322" t="s">
        <v>384</v>
      </c>
      <c r="B110" s="119" t="s">
        <v>302</v>
      </c>
      <c r="C110" s="207">
        <v>1980000</v>
      </c>
      <c r="D110" s="207">
        <v>1751810</v>
      </c>
      <c r="E110" s="207">
        <v>1751810</v>
      </c>
    </row>
    <row r="111" spans="1:5" ht="12" customHeight="1">
      <c r="A111" s="322" t="s">
        <v>388</v>
      </c>
      <c r="B111" s="9" t="s">
        <v>42</v>
      </c>
      <c r="C111" s="207"/>
      <c r="D111" s="207"/>
      <c r="E111" s="207"/>
    </row>
    <row r="112" spans="1:5" ht="12" customHeight="1">
      <c r="A112" s="323" t="s">
        <v>389</v>
      </c>
      <c r="B112" s="6" t="s">
        <v>455</v>
      </c>
      <c r="C112" s="209"/>
      <c r="D112" s="209"/>
      <c r="E112" s="209"/>
    </row>
    <row r="113" spans="1:5" ht="12" customHeight="1" thickBot="1">
      <c r="A113" s="331" t="s">
        <v>390</v>
      </c>
      <c r="B113" s="121" t="s">
        <v>456</v>
      </c>
      <c r="C113" s="213"/>
      <c r="D113" s="213"/>
      <c r="E113" s="213"/>
    </row>
    <row r="114" spans="1:5" ht="12" customHeight="1" thickBot="1">
      <c r="A114" s="35" t="s">
        <v>11</v>
      </c>
      <c r="B114" s="28" t="s">
        <v>303</v>
      </c>
      <c r="C114" s="205">
        <f>+C115+C117+C119</f>
        <v>0</v>
      </c>
      <c r="D114" s="205">
        <f>+D115+D117+D119</f>
        <v>0</v>
      </c>
      <c r="E114" s="205">
        <f>+E115+E117+E119</f>
        <v>0</v>
      </c>
    </row>
    <row r="115" spans="1:5" ht="12" customHeight="1">
      <c r="A115" s="321" t="s">
        <v>81</v>
      </c>
      <c r="B115" s="6" t="s">
        <v>167</v>
      </c>
      <c r="C115" s="208"/>
      <c r="D115" s="208"/>
      <c r="E115" s="208"/>
    </row>
    <row r="116" spans="1:5" ht="12" customHeight="1">
      <c r="A116" s="321" t="s">
        <v>82</v>
      </c>
      <c r="B116" s="10" t="s">
        <v>307</v>
      </c>
      <c r="C116" s="208"/>
      <c r="D116" s="208"/>
      <c r="E116" s="208"/>
    </row>
    <row r="117" spans="1:5" ht="12" customHeight="1">
      <c r="A117" s="321" t="s">
        <v>83</v>
      </c>
      <c r="B117" s="10" t="s">
        <v>148</v>
      </c>
      <c r="C117" s="207"/>
      <c r="D117" s="207"/>
      <c r="E117" s="207"/>
    </row>
    <row r="118" spans="1:5" ht="12" customHeight="1">
      <c r="A118" s="321" t="s">
        <v>84</v>
      </c>
      <c r="B118" s="10" t="s">
        <v>308</v>
      </c>
      <c r="C118" s="182"/>
      <c r="D118" s="182"/>
      <c r="E118" s="182"/>
    </row>
    <row r="119" spans="1:5" ht="12" customHeight="1">
      <c r="A119" s="321" t="s">
        <v>85</v>
      </c>
      <c r="B119" s="202" t="s">
        <v>169</v>
      </c>
      <c r="C119" s="182"/>
      <c r="D119" s="182"/>
      <c r="E119" s="182"/>
    </row>
    <row r="120" spans="1:5" ht="12" customHeight="1">
      <c r="A120" s="321" t="s">
        <v>91</v>
      </c>
      <c r="B120" s="201" t="s">
        <v>369</v>
      </c>
      <c r="C120" s="182"/>
      <c r="D120" s="182"/>
      <c r="E120" s="182"/>
    </row>
    <row r="121" spans="1:5" ht="12" customHeight="1">
      <c r="A121" s="321" t="s">
        <v>93</v>
      </c>
      <c r="B121" s="299" t="s">
        <v>313</v>
      </c>
      <c r="C121" s="182"/>
      <c r="D121" s="182"/>
      <c r="E121" s="182"/>
    </row>
    <row r="122" spans="1:5" ht="12" customHeight="1">
      <c r="A122" s="321" t="s">
        <v>149</v>
      </c>
      <c r="B122" s="119" t="s">
        <v>296</v>
      </c>
      <c r="C122" s="182"/>
      <c r="D122" s="182"/>
      <c r="E122" s="182"/>
    </row>
    <row r="123" spans="1:5" ht="12" customHeight="1">
      <c r="A123" s="321" t="s">
        <v>150</v>
      </c>
      <c r="B123" s="119" t="s">
        <v>312</v>
      </c>
      <c r="C123" s="182"/>
      <c r="D123" s="182"/>
      <c r="E123" s="182"/>
    </row>
    <row r="124" spans="1:5" ht="12" customHeight="1">
      <c r="A124" s="321" t="s">
        <v>151</v>
      </c>
      <c r="B124" s="119" t="s">
        <v>311</v>
      </c>
      <c r="C124" s="182"/>
      <c r="D124" s="182"/>
      <c r="E124" s="182"/>
    </row>
    <row r="125" spans="1:5" ht="12" customHeight="1">
      <c r="A125" s="321" t="s">
        <v>304</v>
      </c>
      <c r="B125" s="119" t="s">
        <v>299</v>
      </c>
      <c r="C125" s="182"/>
      <c r="D125" s="182"/>
      <c r="E125" s="182"/>
    </row>
    <row r="126" spans="1:5" ht="12" customHeight="1">
      <c r="A126" s="321" t="s">
        <v>305</v>
      </c>
      <c r="B126" s="119" t="s">
        <v>310</v>
      </c>
      <c r="C126" s="182"/>
      <c r="D126" s="182"/>
      <c r="E126" s="182"/>
    </row>
    <row r="127" spans="1:5" ht="12" customHeight="1" thickBot="1">
      <c r="A127" s="330" t="s">
        <v>306</v>
      </c>
      <c r="B127" s="119" t="s">
        <v>309</v>
      </c>
      <c r="C127" s="183"/>
      <c r="D127" s="183"/>
      <c r="E127" s="183"/>
    </row>
    <row r="128" spans="1:5" ht="12" customHeight="1" thickBot="1">
      <c r="A128" s="35" t="s">
        <v>12</v>
      </c>
      <c r="B128" s="106" t="s">
        <v>393</v>
      </c>
      <c r="C128" s="205">
        <f>+C93+C114</f>
        <v>1980000</v>
      </c>
      <c r="D128" s="205">
        <f>+D93+D114</f>
        <v>1751810</v>
      </c>
      <c r="E128" s="205">
        <f>+E93+E114</f>
        <v>1751810</v>
      </c>
    </row>
    <row r="129" spans="1:5" ht="12" customHeight="1" thickBot="1">
      <c r="A129" s="35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</row>
    <row r="130" spans="1:5" s="100" customFormat="1" ht="12" customHeight="1">
      <c r="A130" s="321" t="s">
        <v>204</v>
      </c>
      <c r="B130" s="7" t="s">
        <v>460</v>
      </c>
      <c r="C130" s="182"/>
      <c r="D130" s="182"/>
      <c r="E130" s="182"/>
    </row>
    <row r="131" spans="1:5" ht="12" customHeight="1">
      <c r="A131" s="321" t="s">
        <v>207</v>
      </c>
      <c r="B131" s="7" t="s">
        <v>402</v>
      </c>
      <c r="C131" s="182"/>
      <c r="D131" s="182"/>
      <c r="E131" s="182"/>
    </row>
    <row r="132" spans="1:5" ht="12" customHeight="1" thickBot="1">
      <c r="A132" s="330" t="s">
        <v>208</v>
      </c>
      <c r="B132" s="5" t="s">
        <v>459</v>
      </c>
      <c r="C132" s="182"/>
      <c r="D132" s="182"/>
      <c r="E132" s="182"/>
    </row>
    <row r="133" spans="1:5" ht="12" customHeight="1" thickBot="1">
      <c r="A133" s="35" t="s">
        <v>14</v>
      </c>
      <c r="B133" s="106" t="s">
        <v>395</v>
      </c>
      <c r="C133" s="205">
        <f>+C134+C135+C136+C137+C138+C139</f>
        <v>0</v>
      </c>
      <c r="D133" s="205">
        <f>+D134+D135+D136+D137+D138+D139</f>
        <v>0</v>
      </c>
      <c r="E133" s="205">
        <f>+E134+E135+E136+E137+E138+E139</f>
        <v>0</v>
      </c>
    </row>
    <row r="134" spans="1:5" ht="12" customHeight="1">
      <c r="A134" s="321" t="s">
        <v>68</v>
      </c>
      <c r="B134" s="7" t="s">
        <v>404</v>
      </c>
      <c r="C134" s="182"/>
      <c r="D134" s="182"/>
      <c r="E134" s="182"/>
    </row>
    <row r="135" spans="1:5" ht="12" customHeight="1">
      <c r="A135" s="321" t="s">
        <v>69</v>
      </c>
      <c r="B135" s="7" t="s">
        <v>396</v>
      </c>
      <c r="C135" s="182"/>
      <c r="D135" s="182"/>
      <c r="E135" s="182"/>
    </row>
    <row r="136" spans="1:5" ht="12" customHeight="1">
      <c r="A136" s="321" t="s">
        <v>70</v>
      </c>
      <c r="B136" s="7" t="s">
        <v>397</v>
      </c>
      <c r="C136" s="182"/>
      <c r="D136" s="182"/>
      <c r="E136" s="182"/>
    </row>
    <row r="137" spans="1:5" ht="12" customHeight="1">
      <c r="A137" s="321" t="s">
        <v>136</v>
      </c>
      <c r="B137" s="7" t="s">
        <v>458</v>
      </c>
      <c r="C137" s="182"/>
      <c r="D137" s="182"/>
      <c r="E137" s="182"/>
    </row>
    <row r="138" spans="1:5" ht="12" customHeight="1">
      <c r="A138" s="321" t="s">
        <v>137</v>
      </c>
      <c r="B138" s="7" t="s">
        <v>399</v>
      </c>
      <c r="C138" s="182"/>
      <c r="D138" s="182"/>
      <c r="E138" s="182"/>
    </row>
    <row r="139" spans="1:5" s="100" customFormat="1" ht="12" customHeight="1" thickBot="1">
      <c r="A139" s="330" t="s">
        <v>138</v>
      </c>
      <c r="B139" s="5" t="s">
        <v>400</v>
      </c>
      <c r="C139" s="182"/>
      <c r="D139" s="182"/>
      <c r="E139" s="182"/>
    </row>
    <row r="140" spans="1:11" ht="12" customHeight="1" thickBot="1">
      <c r="A140" s="35" t="s">
        <v>15</v>
      </c>
      <c r="B140" s="106" t="s">
        <v>471</v>
      </c>
      <c r="C140" s="211">
        <f>+C141+C142+C144+C145+C143</f>
        <v>0</v>
      </c>
      <c r="D140" s="211">
        <f>+D141+D142+D144+D145+D143</f>
        <v>0</v>
      </c>
      <c r="E140" s="211">
        <f>+E141+E142+E144+E145+E143</f>
        <v>0</v>
      </c>
      <c r="K140" s="181"/>
    </row>
    <row r="141" spans="1:5" ht="12.75">
      <c r="A141" s="321" t="s">
        <v>71</v>
      </c>
      <c r="B141" s="7" t="s">
        <v>314</v>
      </c>
      <c r="C141" s="182"/>
      <c r="D141" s="182"/>
      <c r="E141" s="182"/>
    </row>
    <row r="142" spans="1:5" ht="12" customHeight="1">
      <c r="A142" s="321" t="s">
        <v>72</v>
      </c>
      <c r="B142" s="7" t="s">
        <v>315</v>
      </c>
      <c r="C142" s="182"/>
      <c r="D142" s="182"/>
      <c r="E142" s="182"/>
    </row>
    <row r="143" spans="1:5" s="100" customFormat="1" ht="12" customHeight="1">
      <c r="A143" s="321" t="s">
        <v>228</v>
      </c>
      <c r="B143" s="7" t="s">
        <v>470</v>
      </c>
      <c r="C143" s="182"/>
      <c r="D143" s="182"/>
      <c r="E143" s="182"/>
    </row>
    <row r="144" spans="1:5" s="100" customFormat="1" ht="12" customHeight="1">
      <c r="A144" s="321" t="s">
        <v>229</v>
      </c>
      <c r="B144" s="7" t="s">
        <v>409</v>
      </c>
      <c r="C144" s="182"/>
      <c r="D144" s="182"/>
      <c r="E144" s="182"/>
    </row>
    <row r="145" spans="1:5" s="100" customFormat="1" ht="12" customHeight="1" thickBot="1">
      <c r="A145" s="330" t="s">
        <v>230</v>
      </c>
      <c r="B145" s="5" t="s">
        <v>334</v>
      </c>
      <c r="C145" s="182"/>
      <c r="D145" s="182"/>
      <c r="E145" s="182"/>
    </row>
    <row r="146" spans="1:5" s="100" customFormat="1" ht="12" customHeight="1" thickBot="1">
      <c r="A146" s="35" t="s">
        <v>16</v>
      </c>
      <c r="B146" s="106" t="s">
        <v>410</v>
      </c>
      <c r="C146" s="214">
        <f>+C147+C148+C149+C150+C151</f>
        <v>0</v>
      </c>
      <c r="D146" s="214">
        <f>+D147+D148+D149+D150+D151</f>
        <v>0</v>
      </c>
      <c r="E146" s="214">
        <f>+E147+E148+E149+E150+E151</f>
        <v>0</v>
      </c>
    </row>
    <row r="147" spans="1:5" s="100" customFormat="1" ht="12" customHeight="1">
      <c r="A147" s="321" t="s">
        <v>73</v>
      </c>
      <c r="B147" s="7" t="s">
        <v>405</v>
      </c>
      <c r="C147" s="182"/>
      <c r="D147" s="182"/>
      <c r="E147" s="182"/>
    </row>
    <row r="148" spans="1:5" s="100" customFormat="1" ht="12" customHeight="1">
      <c r="A148" s="321" t="s">
        <v>74</v>
      </c>
      <c r="B148" s="7" t="s">
        <v>412</v>
      </c>
      <c r="C148" s="182"/>
      <c r="D148" s="182"/>
      <c r="E148" s="182"/>
    </row>
    <row r="149" spans="1:5" s="100" customFormat="1" ht="12" customHeight="1">
      <c r="A149" s="321" t="s">
        <v>240</v>
      </c>
      <c r="B149" s="7" t="s">
        <v>407</v>
      </c>
      <c r="C149" s="182"/>
      <c r="D149" s="182"/>
      <c r="E149" s="182"/>
    </row>
    <row r="150" spans="1:5" ht="12.75" customHeight="1">
      <c r="A150" s="321" t="s">
        <v>241</v>
      </c>
      <c r="B150" s="7" t="s">
        <v>461</v>
      </c>
      <c r="C150" s="182"/>
      <c r="D150" s="182"/>
      <c r="E150" s="182"/>
    </row>
    <row r="151" spans="1:5" ht="12.75" customHeight="1" thickBot="1">
      <c r="A151" s="330" t="s">
        <v>411</v>
      </c>
      <c r="B151" s="5" t="s">
        <v>414</v>
      </c>
      <c r="C151" s="183"/>
      <c r="D151" s="183"/>
      <c r="E151" s="183"/>
    </row>
    <row r="152" spans="1:5" ht="12.75" customHeight="1" thickBot="1">
      <c r="A152" s="373" t="s">
        <v>17</v>
      </c>
      <c r="B152" s="106" t="s">
        <v>415</v>
      </c>
      <c r="C152" s="214"/>
      <c r="D152" s="214"/>
      <c r="E152" s="214"/>
    </row>
    <row r="153" spans="1:5" ht="12" customHeight="1" thickBot="1">
      <c r="A153" s="373" t="s">
        <v>18</v>
      </c>
      <c r="B153" s="106" t="s">
        <v>416</v>
      </c>
      <c r="C153" s="214"/>
      <c r="D153" s="214"/>
      <c r="E153" s="214"/>
    </row>
    <row r="154" spans="1:5" ht="15" customHeight="1" thickBot="1">
      <c r="A154" s="35" t="s">
        <v>19</v>
      </c>
      <c r="B154" s="106" t="s">
        <v>418</v>
      </c>
      <c r="C154" s="313">
        <f>+C129+C133+C140+C146+C152+C153</f>
        <v>0</v>
      </c>
      <c r="D154" s="313">
        <f>+D129+D133+D140+D146+D152+D153</f>
        <v>0</v>
      </c>
      <c r="E154" s="313">
        <f>+E129+E133+E140+E146+E152+E153</f>
        <v>0</v>
      </c>
    </row>
    <row r="155" spans="1:5" ht="13.5" thickBot="1">
      <c r="A155" s="332" t="s">
        <v>20</v>
      </c>
      <c r="B155" s="280" t="s">
        <v>417</v>
      </c>
      <c r="C155" s="313">
        <f>+C128+C154</f>
        <v>1980000</v>
      </c>
      <c r="D155" s="313">
        <f>+D128+D154</f>
        <v>1751810</v>
      </c>
      <c r="E155" s="313">
        <f>+E128+E154</f>
        <v>1751810</v>
      </c>
    </row>
    <row r="156" spans="1:5" ht="15" customHeight="1" thickBot="1">
      <c r="A156" s="283"/>
      <c r="B156" s="284"/>
      <c r="C156" s="285"/>
      <c r="D156" s="285"/>
      <c r="E156" s="285"/>
    </row>
    <row r="157" spans="1:5" ht="14.25" customHeight="1" thickBot="1">
      <c r="A157" s="179" t="s">
        <v>462</v>
      </c>
      <c r="B157" s="180"/>
      <c r="C157" s="104"/>
      <c r="D157" s="104"/>
      <c r="E157" s="104"/>
    </row>
    <row r="158" spans="1:5" ht="13.5" thickBot="1">
      <c r="A158" s="179" t="s">
        <v>160</v>
      </c>
      <c r="B158" s="180"/>
      <c r="C158" s="104"/>
      <c r="D158" s="104"/>
      <c r="E158" s="104"/>
    </row>
  </sheetData>
  <sheetProtection formatCells="0"/>
  <mergeCells count="3">
    <mergeCell ref="B1:E1"/>
    <mergeCell ref="C2:E2"/>
    <mergeCell ref="C3:E3"/>
  </mergeCells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workbookViewId="0" topLeftCell="A1">
      <selection activeCell="D12" sqref="D12"/>
    </sheetView>
  </sheetViews>
  <sheetFormatPr defaultColWidth="9.375" defaultRowHeight="12.75"/>
  <cols>
    <col min="1" max="1" width="19.00390625" style="286" customWidth="1"/>
    <col min="2" max="2" width="66.375" style="287" customWidth="1"/>
    <col min="3" max="3" width="15.375" style="288" customWidth="1"/>
    <col min="4" max="4" width="11.125" style="288" bestFit="1" customWidth="1"/>
    <col min="5" max="5" width="13.50390625" style="288" customWidth="1"/>
    <col min="6" max="16384" width="9.375" style="2" customWidth="1"/>
  </cols>
  <sheetData>
    <row r="1" spans="1:5" s="1" customFormat="1" ht="16.5" customHeight="1" thickBot="1">
      <c r="A1" s="156"/>
      <c r="B1" s="599" t="s">
        <v>677</v>
      </c>
      <c r="C1" s="599"/>
      <c r="D1" s="599"/>
      <c r="E1" s="599"/>
    </row>
    <row r="2" spans="1:5" s="96" customFormat="1" ht="21" customHeight="1">
      <c r="A2" s="293" t="s">
        <v>52</v>
      </c>
      <c r="B2" s="259" t="s">
        <v>164</v>
      </c>
      <c r="C2" s="591" t="s">
        <v>45</v>
      </c>
      <c r="D2" s="592"/>
      <c r="E2" s="593"/>
    </row>
    <row r="3" spans="1:5" s="96" customFormat="1" ht="15.75" thickBot="1">
      <c r="A3" s="159" t="s">
        <v>157</v>
      </c>
      <c r="B3" s="260" t="s">
        <v>468</v>
      </c>
      <c r="C3" s="594" t="s">
        <v>372</v>
      </c>
      <c r="D3" s="595"/>
      <c r="E3" s="596"/>
    </row>
    <row r="4" spans="1:5" s="97" customFormat="1" ht="15.75" customHeight="1" thickBot="1">
      <c r="A4" s="160"/>
      <c r="B4" s="160"/>
      <c r="C4" s="598" t="s">
        <v>638</v>
      </c>
      <c r="D4" s="598"/>
      <c r="E4" s="598"/>
    </row>
    <row r="5" spans="1:5" ht="23.2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66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442</v>
      </c>
      <c r="E6" s="134" t="s">
        <v>441</v>
      </c>
    </row>
    <row r="7" spans="1:5" s="66" customFormat="1" ht="15.75" customHeight="1" thickBot="1">
      <c r="A7" s="164"/>
      <c r="B7" s="165" t="s">
        <v>47</v>
      </c>
      <c r="C7" s="261"/>
      <c r="D7" s="261"/>
      <c r="E7" s="261"/>
    </row>
    <row r="8" spans="1:5" s="66" customFormat="1" ht="12" customHeight="1" thickBot="1">
      <c r="A8" s="35" t="s">
        <v>10</v>
      </c>
      <c r="B8" s="19" t="s">
        <v>188</v>
      </c>
      <c r="C8" s="205">
        <f>+C9+C10+C11+C12+C13+C14</f>
        <v>0</v>
      </c>
      <c r="D8" s="205">
        <f>+D9+D10+D11+D12+D13+D14</f>
        <v>0</v>
      </c>
      <c r="E8" s="205">
        <f>+E9+E10+E11+E12+E13+E14</f>
        <v>0</v>
      </c>
    </row>
    <row r="9" spans="1:5" s="98" customFormat="1" ht="12" customHeight="1">
      <c r="A9" s="321" t="s">
        <v>75</v>
      </c>
      <c r="B9" s="303" t="s">
        <v>189</v>
      </c>
      <c r="C9" s="208"/>
      <c r="D9" s="208"/>
      <c r="E9" s="208"/>
    </row>
    <row r="10" spans="1:5" s="99" customFormat="1" ht="12" customHeight="1">
      <c r="A10" s="322" t="s">
        <v>76</v>
      </c>
      <c r="B10" s="304" t="s">
        <v>190</v>
      </c>
      <c r="C10" s="207"/>
      <c r="D10" s="207"/>
      <c r="E10" s="207"/>
    </row>
    <row r="11" spans="1:5" s="99" customFormat="1" ht="12" customHeight="1">
      <c r="A11" s="322" t="s">
        <v>77</v>
      </c>
      <c r="B11" s="304" t="s">
        <v>191</v>
      </c>
      <c r="C11" s="207"/>
      <c r="D11" s="207"/>
      <c r="E11" s="207"/>
    </row>
    <row r="12" spans="1:5" s="99" customFormat="1" ht="12" customHeight="1">
      <c r="A12" s="322" t="s">
        <v>78</v>
      </c>
      <c r="B12" s="304" t="s">
        <v>192</v>
      </c>
      <c r="C12" s="207"/>
      <c r="D12" s="207"/>
      <c r="E12" s="207"/>
    </row>
    <row r="13" spans="1:5" s="99" customFormat="1" ht="12" customHeight="1">
      <c r="A13" s="322" t="s">
        <v>118</v>
      </c>
      <c r="B13" s="304" t="s">
        <v>448</v>
      </c>
      <c r="C13" s="207"/>
      <c r="D13" s="207"/>
      <c r="E13" s="207"/>
    </row>
    <row r="14" spans="1:5" s="98" customFormat="1" ht="12" customHeight="1" thickBot="1">
      <c r="A14" s="323" t="s">
        <v>79</v>
      </c>
      <c r="B14" s="305" t="s">
        <v>375</v>
      </c>
      <c r="C14" s="207"/>
      <c r="D14" s="207"/>
      <c r="E14" s="207"/>
    </row>
    <row r="15" spans="1:5" s="98" customFormat="1" ht="12" customHeight="1" thickBot="1">
      <c r="A15" s="35" t="s">
        <v>11</v>
      </c>
      <c r="B15" s="200" t="s">
        <v>193</v>
      </c>
      <c r="C15" s="205">
        <f>+C16+C17+C18+C19+C20</f>
        <v>0</v>
      </c>
      <c r="D15" s="205">
        <f>+D16+D17+D18+D19+D20</f>
        <v>0</v>
      </c>
      <c r="E15" s="205">
        <f>+E16+E17+E18+E19+E20</f>
        <v>0</v>
      </c>
    </row>
    <row r="16" spans="1:5" s="98" customFormat="1" ht="12" customHeight="1">
      <c r="A16" s="321" t="s">
        <v>81</v>
      </c>
      <c r="B16" s="303" t="s">
        <v>194</v>
      </c>
      <c r="C16" s="208"/>
      <c r="D16" s="208"/>
      <c r="E16" s="208"/>
    </row>
    <row r="17" spans="1:5" s="98" customFormat="1" ht="12" customHeight="1">
      <c r="A17" s="322" t="s">
        <v>82</v>
      </c>
      <c r="B17" s="304" t="s">
        <v>195</v>
      </c>
      <c r="C17" s="382"/>
      <c r="D17" s="382"/>
      <c r="E17" s="382"/>
    </row>
    <row r="18" spans="1:5" s="98" customFormat="1" ht="12" customHeight="1">
      <c r="A18" s="322" t="s">
        <v>83</v>
      </c>
      <c r="B18" s="304" t="s">
        <v>363</v>
      </c>
      <c r="C18" s="207"/>
      <c r="D18" s="207"/>
      <c r="E18" s="207"/>
    </row>
    <row r="19" spans="1:5" s="98" customFormat="1" ht="12" customHeight="1">
      <c r="A19" s="322" t="s">
        <v>84</v>
      </c>
      <c r="B19" s="304" t="s">
        <v>364</v>
      </c>
      <c r="C19" s="207"/>
      <c r="D19" s="207"/>
      <c r="E19" s="207"/>
    </row>
    <row r="20" spans="1:5" s="98" customFormat="1" ht="12" customHeight="1">
      <c r="A20" s="322" t="s">
        <v>85</v>
      </c>
      <c r="B20" s="304" t="s">
        <v>196</v>
      </c>
      <c r="C20" s="207"/>
      <c r="D20" s="207"/>
      <c r="E20" s="207"/>
    </row>
    <row r="21" spans="1:5" s="99" customFormat="1" ht="12" customHeight="1" thickBot="1">
      <c r="A21" s="323" t="s">
        <v>91</v>
      </c>
      <c r="B21" s="305" t="s">
        <v>197</v>
      </c>
      <c r="C21" s="209"/>
      <c r="D21" s="209"/>
      <c r="E21" s="209"/>
    </row>
    <row r="22" spans="1:5" s="99" customFormat="1" ht="12" customHeight="1" thickBot="1">
      <c r="A22" s="35" t="s">
        <v>12</v>
      </c>
      <c r="B22" s="19" t="s">
        <v>198</v>
      </c>
      <c r="C22" s="205">
        <f>+C23+C24+C25+C26+C27</f>
        <v>0</v>
      </c>
      <c r="D22" s="205">
        <f>+D23+D24+D25+D26+D27</f>
        <v>0</v>
      </c>
      <c r="E22" s="205">
        <f>+E23+E24+E25+E26+E27</f>
        <v>0</v>
      </c>
    </row>
    <row r="23" spans="1:5" s="99" customFormat="1" ht="12" customHeight="1">
      <c r="A23" s="321" t="s">
        <v>64</v>
      </c>
      <c r="B23" s="303" t="s">
        <v>199</v>
      </c>
      <c r="C23" s="208"/>
      <c r="D23" s="208"/>
      <c r="E23" s="208"/>
    </row>
    <row r="24" spans="1:5" s="98" customFormat="1" ht="12" customHeight="1">
      <c r="A24" s="322" t="s">
        <v>65</v>
      </c>
      <c r="B24" s="304" t="s">
        <v>200</v>
      </c>
      <c r="C24" s="207"/>
      <c r="D24" s="207"/>
      <c r="E24" s="207"/>
    </row>
    <row r="25" spans="1:5" s="99" customFormat="1" ht="12" customHeight="1">
      <c r="A25" s="322" t="s">
        <v>66</v>
      </c>
      <c r="B25" s="304" t="s">
        <v>365</v>
      </c>
      <c r="C25" s="207"/>
      <c r="D25" s="207"/>
      <c r="E25" s="207"/>
    </row>
    <row r="26" spans="1:5" s="99" customFormat="1" ht="12" customHeight="1">
      <c r="A26" s="322" t="s">
        <v>67</v>
      </c>
      <c r="B26" s="304" t="s">
        <v>366</v>
      </c>
      <c r="C26" s="207"/>
      <c r="D26" s="207"/>
      <c r="E26" s="207"/>
    </row>
    <row r="27" spans="1:5" s="99" customFormat="1" ht="12" customHeight="1">
      <c r="A27" s="322" t="s">
        <v>132</v>
      </c>
      <c r="B27" s="304" t="s">
        <v>201</v>
      </c>
      <c r="C27" s="207"/>
      <c r="D27" s="207"/>
      <c r="E27" s="207"/>
    </row>
    <row r="28" spans="1:5" s="99" customFormat="1" ht="12" customHeight="1" thickBot="1">
      <c r="A28" s="323" t="s">
        <v>133</v>
      </c>
      <c r="B28" s="305" t="s">
        <v>202</v>
      </c>
      <c r="C28" s="209"/>
      <c r="D28" s="209"/>
      <c r="E28" s="209"/>
    </row>
    <row r="29" spans="1:5" s="99" customFormat="1" ht="12" customHeight="1" thickBot="1">
      <c r="A29" s="35" t="s">
        <v>134</v>
      </c>
      <c r="B29" s="19" t="s">
        <v>203</v>
      </c>
      <c r="C29" s="211">
        <f>+C30+C34+C35+C36</f>
        <v>0</v>
      </c>
      <c r="D29" s="211">
        <f>+D30+D34+D35+D36</f>
        <v>0</v>
      </c>
      <c r="E29" s="211">
        <f>+E30+E34+E35+E36</f>
        <v>0</v>
      </c>
    </row>
    <row r="30" spans="1:5" s="99" customFormat="1" ht="12" customHeight="1">
      <c r="A30" s="321" t="s">
        <v>204</v>
      </c>
      <c r="B30" s="303" t="s">
        <v>449</v>
      </c>
      <c r="C30" s="298">
        <f>+C31+C32+C33</f>
        <v>0</v>
      </c>
      <c r="D30" s="298">
        <f>+D31+D32+D33</f>
        <v>0</v>
      </c>
      <c r="E30" s="298">
        <f>+E31+E32+E33</f>
        <v>0</v>
      </c>
    </row>
    <row r="31" spans="1:5" s="99" customFormat="1" ht="12" customHeight="1">
      <c r="A31" s="322" t="s">
        <v>205</v>
      </c>
      <c r="B31" s="304" t="s">
        <v>210</v>
      </c>
      <c r="C31" s="207"/>
      <c r="D31" s="207"/>
      <c r="E31" s="207"/>
    </row>
    <row r="32" spans="1:5" s="99" customFormat="1" ht="12" customHeight="1">
      <c r="A32" s="322" t="s">
        <v>206</v>
      </c>
      <c r="B32" s="304" t="s">
        <v>211</v>
      </c>
      <c r="C32" s="207"/>
      <c r="D32" s="207"/>
      <c r="E32" s="207"/>
    </row>
    <row r="33" spans="1:5" s="99" customFormat="1" ht="12" customHeight="1">
      <c r="A33" s="322" t="s">
        <v>379</v>
      </c>
      <c r="B33" s="364" t="s">
        <v>380</v>
      </c>
      <c r="C33" s="207"/>
      <c r="D33" s="207"/>
      <c r="E33" s="207"/>
    </row>
    <row r="34" spans="1:5" s="99" customFormat="1" ht="12" customHeight="1">
      <c r="A34" s="322" t="s">
        <v>207</v>
      </c>
      <c r="B34" s="304" t="s">
        <v>212</v>
      </c>
      <c r="C34" s="207"/>
      <c r="D34" s="207"/>
      <c r="E34" s="207"/>
    </row>
    <row r="35" spans="1:5" s="99" customFormat="1" ht="12" customHeight="1">
      <c r="A35" s="322" t="s">
        <v>208</v>
      </c>
      <c r="B35" s="304" t="s">
        <v>213</v>
      </c>
      <c r="C35" s="207"/>
      <c r="D35" s="207"/>
      <c r="E35" s="207"/>
    </row>
    <row r="36" spans="1:5" s="99" customFormat="1" ht="12" customHeight="1" thickBot="1">
      <c r="A36" s="323" t="s">
        <v>209</v>
      </c>
      <c r="B36" s="305" t="s">
        <v>214</v>
      </c>
      <c r="C36" s="209"/>
      <c r="D36" s="209"/>
      <c r="E36" s="209"/>
    </row>
    <row r="37" spans="1:5" s="99" customFormat="1" ht="12" customHeight="1" thickBot="1">
      <c r="A37" s="35" t="s">
        <v>14</v>
      </c>
      <c r="B37" s="19" t="s">
        <v>376</v>
      </c>
      <c r="C37" s="205">
        <f>SUM(C38:C48)</f>
        <v>0</v>
      </c>
      <c r="D37" s="205">
        <f>SUM(D38:D48)</f>
        <v>0</v>
      </c>
      <c r="E37" s="205">
        <f>SUM(E38:E48)</f>
        <v>0</v>
      </c>
    </row>
    <row r="38" spans="1:5" s="99" customFormat="1" ht="12" customHeight="1">
      <c r="A38" s="321" t="s">
        <v>68</v>
      </c>
      <c r="B38" s="303" t="s">
        <v>217</v>
      </c>
      <c r="C38" s="208"/>
      <c r="D38" s="208"/>
      <c r="E38" s="208"/>
    </row>
    <row r="39" spans="1:5" s="99" customFormat="1" ht="12" customHeight="1">
      <c r="A39" s="322" t="s">
        <v>69</v>
      </c>
      <c r="B39" s="304" t="s">
        <v>218</v>
      </c>
      <c r="C39" s="207"/>
      <c r="D39" s="207"/>
      <c r="E39" s="207"/>
    </row>
    <row r="40" spans="1:5" s="99" customFormat="1" ht="12" customHeight="1">
      <c r="A40" s="322" t="s">
        <v>70</v>
      </c>
      <c r="B40" s="304" t="s">
        <v>219</v>
      </c>
      <c r="C40" s="207"/>
      <c r="D40" s="207"/>
      <c r="E40" s="207"/>
    </row>
    <row r="41" spans="1:5" s="99" customFormat="1" ht="12" customHeight="1">
      <c r="A41" s="322" t="s">
        <v>136</v>
      </c>
      <c r="B41" s="304" t="s">
        <v>220</v>
      </c>
      <c r="C41" s="207"/>
      <c r="D41" s="207"/>
      <c r="E41" s="207"/>
    </row>
    <row r="42" spans="1:5" s="99" customFormat="1" ht="12" customHeight="1">
      <c r="A42" s="322" t="s">
        <v>137</v>
      </c>
      <c r="B42" s="304" t="s">
        <v>221</v>
      </c>
      <c r="C42" s="207"/>
      <c r="D42" s="207"/>
      <c r="E42" s="207"/>
    </row>
    <row r="43" spans="1:5" s="99" customFormat="1" ht="12" customHeight="1">
      <c r="A43" s="322" t="s">
        <v>138</v>
      </c>
      <c r="B43" s="304" t="s">
        <v>222</v>
      </c>
      <c r="C43" s="207"/>
      <c r="D43" s="207"/>
      <c r="E43" s="207"/>
    </row>
    <row r="44" spans="1:5" s="99" customFormat="1" ht="12" customHeight="1">
      <c r="A44" s="322" t="s">
        <v>139</v>
      </c>
      <c r="B44" s="304" t="s">
        <v>223</v>
      </c>
      <c r="C44" s="207"/>
      <c r="D44" s="207"/>
      <c r="E44" s="207"/>
    </row>
    <row r="45" spans="1:5" s="99" customFormat="1" ht="12" customHeight="1">
      <c r="A45" s="322" t="s">
        <v>140</v>
      </c>
      <c r="B45" s="304" t="s">
        <v>224</v>
      </c>
      <c r="C45" s="207"/>
      <c r="D45" s="207"/>
      <c r="E45" s="207"/>
    </row>
    <row r="46" spans="1:5" s="99" customFormat="1" ht="12" customHeight="1">
      <c r="A46" s="322" t="s">
        <v>215</v>
      </c>
      <c r="B46" s="304" t="s">
        <v>225</v>
      </c>
      <c r="C46" s="210"/>
      <c r="D46" s="210"/>
      <c r="E46" s="210"/>
    </row>
    <row r="47" spans="1:5" s="99" customFormat="1" ht="12" customHeight="1">
      <c r="A47" s="323" t="s">
        <v>216</v>
      </c>
      <c r="B47" s="305" t="s">
        <v>378</v>
      </c>
      <c r="C47" s="292"/>
      <c r="D47" s="292"/>
      <c r="E47" s="292"/>
    </row>
    <row r="48" spans="1:5" s="99" customFormat="1" ht="12" customHeight="1" thickBot="1">
      <c r="A48" s="323" t="s">
        <v>377</v>
      </c>
      <c r="B48" s="305" t="s">
        <v>226</v>
      </c>
      <c r="C48" s="292"/>
      <c r="D48" s="292"/>
      <c r="E48" s="292"/>
    </row>
    <row r="49" spans="1:5" s="99" customFormat="1" ht="12" customHeight="1" thickBot="1">
      <c r="A49" s="35" t="s">
        <v>15</v>
      </c>
      <c r="B49" s="19" t="s">
        <v>227</v>
      </c>
      <c r="C49" s="205">
        <f>SUM(C50:C54)</f>
        <v>0</v>
      </c>
      <c r="D49" s="205">
        <f>SUM(D50:D54)</f>
        <v>0</v>
      </c>
      <c r="E49" s="205">
        <f>SUM(E50:E54)</f>
        <v>0</v>
      </c>
    </row>
    <row r="50" spans="1:5" s="99" customFormat="1" ht="12" customHeight="1">
      <c r="A50" s="321" t="s">
        <v>71</v>
      </c>
      <c r="B50" s="303" t="s">
        <v>231</v>
      </c>
      <c r="C50" s="345"/>
      <c r="D50" s="345"/>
      <c r="E50" s="345"/>
    </row>
    <row r="51" spans="1:5" s="99" customFormat="1" ht="12" customHeight="1">
      <c r="A51" s="322" t="s">
        <v>72</v>
      </c>
      <c r="B51" s="304" t="s">
        <v>232</v>
      </c>
      <c r="C51" s="210"/>
      <c r="D51" s="210"/>
      <c r="E51" s="210"/>
    </row>
    <row r="52" spans="1:5" s="99" customFormat="1" ht="12" customHeight="1">
      <c r="A52" s="322" t="s">
        <v>228</v>
      </c>
      <c r="B52" s="304" t="s">
        <v>233</v>
      </c>
      <c r="C52" s="210"/>
      <c r="D52" s="210"/>
      <c r="E52" s="210"/>
    </row>
    <row r="53" spans="1:5" s="99" customFormat="1" ht="12" customHeight="1">
      <c r="A53" s="322" t="s">
        <v>229</v>
      </c>
      <c r="B53" s="304" t="s">
        <v>234</v>
      </c>
      <c r="C53" s="210"/>
      <c r="D53" s="210"/>
      <c r="E53" s="210"/>
    </row>
    <row r="54" spans="1:5" s="99" customFormat="1" ht="12" customHeight="1" thickBot="1">
      <c r="A54" s="323" t="s">
        <v>230</v>
      </c>
      <c r="B54" s="305" t="s">
        <v>235</v>
      </c>
      <c r="C54" s="292"/>
      <c r="D54" s="292"/>
      <c r="E54" s="292"/>
    </row>
    <row r="55" spans="1:5" s="99" customFormat="1" ht="12" customHeight="1" thickBot="1">
      <c r="A55" s="35" t="s">
        <v>141</v>
      </c>
      <c r="B55" s="19" t="s">
        <v>236</v>
      </c>
      <c r="C55" s="205">
        <f>SUM(C56:C58)</f>
        <v>0</v>
      </c>
      <c r="D55" s="205">
        <f>SUM(D56:D58)</f>
        <v>0</v>
      </c>
      <c r="E55" s="205">
        <f>SUM(E56:E58)</f>
        <v>0</v>
      </c>
    </row>
    <row r="56" spans="1:5" s="99" customFormat="1" ht="12" customHeight="1">
      <c r="A56" s="321" t="s">
        <v>73</v>
      </c>
      <c r="B56" s="303" t="s">
        <v>237</v>
      </c>
      <c r="C56" s="208"/>
      <c r="D56" s="208"/>
      <c r="E56" s="208"/>
    </row>
    <row r="57" spans="1:5" s="99" customFormat="1" ht="12" customHeight="1">
      <c r="A57" s="322" t="s">
        <v>74</v>
      </c>
      <c r="B57" s="304" t="s">
        <v>367</v>
      </c>
      <c r="C57" s="207"/>
      <c r="D57" s="207"/>
      <c r="E57" s="207"/>
    </row>
    <row r="58" spans="1:5" s="99" customFormat="1" ht="12" customHeight="1">
      <c r="A58" s="322" t="s">
        <v>240</v>
      </c>
      <c r="B58" s="304" t="s">
        <v>238</v>
      </c>
      <c r="C58" s="207"/>
      <c r="D58" s="207"/>
      <c r="E58" s="207"/>
    </row>
    <row r="59" spans="1:5" s="99" customFormat="1" ht="12" customHeight="1" thickBot="1">
      <c r="A59" s="323" t="s">
        <v>241</v>
      </c>
      <c r="B59" s="305" t="s">
        <v>239</v>
      </c>
      <c r="C59" s="209"/>
      <c r="D59" s="209"/>
      <c r="E59" s="209"/>
    </row>
    <row r="60" spans="1:5" s="99" customFormat="1" ht="12" customHeight="1" thickBot="1">
      <c r="A60" s="35" t="s">
        <v>17</v>
      </c>
      <c r="B60" s="200" t="s">
        <v>242</v>
      </c>
      <c r="C60" s="205">
        <f>SUM(C61:C63)</f>
        <v>0</v>
      </c>
      <c r="D60" s="205">
        <f>SUM(D61:D63)</f>
        <v>0</v>
      </c>
      <c r="E60" s="205">
        <f>SUM(E61:E63)</f>
        <v>0</v>
      </c>
    </row>
    <row r="61" spans="1:5" s="99" customFormat="1" ht="12" customHeight="1">
      <c r="A61" s="321" t="s">
        <v>142</v>
      </c>
      <c r="B61" s="303" t="s">
        <v>244</v>
      </c>
      <c r="C61" s="210"/>
      <c r="D61" s="210"/>
      <c r="E61" s="210"/>
    </row>
    <row r="62" spans="1:5" s="99" customFormat="1" ht="12" customHeight="1">
      <c r="A62" s="322" t="s">
        <v>143</v>
      </c>
      <c r="B62" s="304" t="s">
        <v>368</v>
      </c>
      <c r="C62" s="210"/>
      <c r="D62" s="210"/>
      <c r="E62" s="210"/>
    </row>
    <row r="63" spans="1:5" s="99" customFormat="1" ht="12" customHeight="1">
      <c r="A63" s="322" t="s">
        <v>168</v>
      </c>
      <c r="B63" s="304" t="s">
        <v>245</v>
      </c>
      <c r="C63" s="210"/>
      <c r="D63" s="210"/>
      <c r="E63" s="210"/>
    </row>
    <row r="64" spans="1:5" s="99" customFormat="1" ht="12" customHeight="1" thickBot="1">
      <c r="A64" s="323" t="s">
        <v>243</v>
      </c>
      <c r="B64" s="305" t="s">
        <v>246</v>
      </c>
      <c r="C64" s="210"/>
      <c r="D64" s="210"/>
      <c r="E64" s="210"/>
    </row>
    <row r="65" spans="1:5" s="99" customFormat="1" ht="12" customHeight="1" thickBot="1">
      <c r="A65" s="35" t="s">
        <v>18</v>
      </c>
      <c r="B65" s="19" t="s">
        <v>247</v>
      </c>
      <c r="C65" s="211">
        <f>+C8+C15+C22+C29+C37+C49+C55+C60</f>
        <v>0</v>
      </c>
      <c r="D65" s="211">
        <f>+D8+D15+D22+D29+D37+D49+D55+D60</f>
        <v>0</v>
      </c>
      <c r="E65" s="211">
        <f>+E8+E15+E22+E29+E37+E49+E55+E60</f>
        <v>0</v>
      </c>
    </row>
    <row r="66" spans="1:5" s="99" customFormat="1" ht="12" customHeight="1" thickBot="1">
      <c r="A66" s="324" t="s">
        <v>338</v>
      </c>
      <c r="B66" s="200" t="s">
        <v>249</v>
      </c>
      <c r="C66" s="205">
        <f>SUM(C67:C69)</f>
        <v>0</v>
      </c>
      <c r="D66" s="205">
        <f>SUM(D67:D69)</f>
        <v>0</v>
      </c>
      <c r="E66" s="205">
        <f>SUM(E67:E69)</f>
        <v>0</v>
      </c>
    </row>
    <row r="67" spans="1:5" s="99" customFormat="1" ht="12" customHeight="1">
      <c r="A67" s="321" t="s">
        <v>280</v>
      </c>
      <c r="B67" s="303" t="s">
        <v>250</v>
      </c>
      <c r="C67" s="210"/>
      <c r="D67" s="210"/>
      <c r="E67" s="210"/>
    </row>
    <row r="68" spans="1:5" s="99" customFormat="1" ht="12" customHeight="1">
      <c r="A68" s="322" t="s">
        <v>289</v>
      </c>
      <c r="B68" s="304" t="s">
        <v>251</v>
      </c>
      <c r="C68" s="210"/>
      <c r="D68" s="210"/>
      <c r="E68" s="210"/>
    </row>
    <row r="69" spans="1:5" s="99" customFormat="1" ht="12" customHeight="1" thickBot="1">
      <c r="A69" s="323" t="s">
        <v>290</v>
      </c>
      <c r="B69" s="306" t="s">
        <v>252</v>
      </c>
      <c r="C69" s="210"/>
      <c r="D69" s="210"/>
      <c r="E69" s="210"/>
    </row>
    <row r="70" spans="1:5" s="99" customFormat="1" ht="12" customHeight="1" thickBot="1">
      <c r="A70" s="324" t="s">
        <v>253</v>
      </c>
      <c r="B70" s="200" t="s">
        <v>254</v>
      </c>
      <c r="C70" s="205">
        <f>SUM(C71:C74)</f>
        <v>0</v>
      </c>
      <c r="D70" s="205">
        <f>SUM(D71:D74)</f>
        <v>0</v>
      </c>
      <c r="E70" s="205">
        <f>SUM(E71:E74)</f>
        <v>0</v>
      </c>
    </row>
    <row r="71" spans="1:5" s="99" customFormat="1" ht="12" customHeight="1">
      <c r="A71" s="321" t="s">
        <v>119</v>
      </c>
      <c r="B71" s="303" t="s">
        <v>255</v>
      </c>
      <c r="C71" s="210"/>
      <c r="D71" s="210"/>
      <c r="E71" s="210"/>
    </row>
    <row r="72" spans="1:5" s="99" customFormat="1" ht="12" customHeight="1">
      <c r="A72" s="322" t="s">
        <v>120</v>
      </c>
      <c r="B72" s="304" t="s">
        <v>256</v>
      </c>
      <c r="C72" s="210"/>
      <c r="D72" s="210"/>
      <c r="E72" s="210"/>
    </row>
    <row r="73" spans="1:5" s="99" customFormat="1" ht="12" customHeight="1">
      <c r="A73" s="322" t="s">
        <v>281</v>
      </c>
      <c r="B73" s="304" t="s">
        <v>257</v>
      </c>
      <c r="C73" s="210"/>
      <c r="D73" s="210"/>
      <c r="E73" s="210"/>
    </row>
    <row r="74" spans="1:5" s="99" customFormat="1" ht="12" customHeight="1" thickBot="1">
      <c r="A74" s="323" t="s">
        <v>282</v>
      </c>
      <c r="B74" s="305" t="s">
        <v>258</v>
      </c>
      <c r="C74" s="210"/>
      <c r="D74" s="210"/>
      <c r="E74" s="210"/>
    </row>
    <row r="75" spans="1:5" s="99" customFormat="1" ht="12" customHeight="1" thickBot="1">
      <c r="A75" s="324" t="s">
        <v>259</v>
      </c>
      <c r="B75" s="200" t="s">
        <v>260</v>
      </c>
      <c r="C75" s="205">
        <f>SUM(C76:C77)</f>
        <v>0</v>
      </c>
      <c r="D75" s="205">
        <f>SUM(D76:D77)</f>
        <v>0</v>
      </c>
      <c r="E75" s="205">
        <f>SUM(E76:E77)</f>
        <v>0</v>
      </c>
    </row>
    <row r="76" spans="1:5" s="99" customFormat="1" ht="12" customHeight="1">
      <c r="A76" s="321" t="s">
        <v>283</v>
      </c>
      <c r="B76" s="303" t="s">
        <v>261</v>
      </c>
      <c r="C76" s="210"/>
      <c r="D76" s="210"/>
      <c r="E76" s="210"/>
    </row>
    <row r="77" spans="1:5" s="99" customFormat="1" ht="12" customHeight="1" thickBot="1">
      <c r="A77" s="323" t="s">
        <v>284</v>
      </c>
      <c r="B77" s="305" t="s">
        <v>262</v>
      </c>
      <c r="C77" s="210"/>
      <c r="D77" s="210"/>
      <c r="E77" s="210"/>
    </row>
    <row r="78" spans="1:5" s="98" customFormat="1" ht="12" customHeight="1" thickBot="1">
      <c r="A78" s="324" t="s">
        <v>263</v>
      </c>
      <c r="B78" s="200" t="s">
        <v>264</v>
      </c>
      <c r="C78" s="205">
        <f>SUM(C79:C81)</f>
        <v>0</v>
      </c>
      <c r="D78" s="205">
        <f>SUM(D79:D81)</f>
        <v>0</v>
      </c>
      <c r="E78" s="205">
        <f>SUM(E79:E81)</f>
        <v>0</v>
      </c>
    </row>
    <row r="79" spans="1:5" s="99" customFormat="1" ht="12" customHeight="1">
      <c r="A79" s="321" t="s">
        <v>285</v>
      </c>
      <c r="B79" s="303" t="s">
        <v>265</v>
      </c>
      <c r="C79" s="210"/>
      <c r="D79" s="210"/>
      <c r="E79" s="210"/>
    </row>
    <row r="80" spans="1:5" s="99" customFormat="1" ht="12" customHeight="1">
      <c r="A80" s="322" t="s">
        <v>286</v>
      </c>
      <c r="B80" s="304" t="s">
        <v>266</v>
      </c>
      <c r="C80" s="210"/>
      <c r="D80" s="210"/>
      <c r="E80" s="210"/>
    </row>
    <row r="81" spans="1:5" s="99" customFormat="1" ht="12" customHeight="1" thickBot="1">
      <c r="A81" s="323" t="s">
        <v>287</v>
      </c>
      <c r="B81" s="305" t="s">
        <v>267</v>
      </c>
      <c r="C81" s="210"/>
      <c r="D81" s="210"/>
      <c r="E81" s="210"/>
    </row>
    <row r="82" spans="1:5" s="99" customFormat="1" ht="12" customHeight="1" thickBot="1">
      <c r="A82" s="324" t="s">
        <v>268</v>
      </c>
      <c r="B82" s="200" t="s">
        <v>288</v>
      </c>
      <c r="C82" s="205">
        <f>SUM(C83:C86)</f>
        <v>0</v>
      </c>
      <c r="D82" s="205">
        <f>SUM(D83:D86)</f>
        <v>0</v>
      </c>
      <c r="E82" s="205">
        <f>SUM(E83:E86)</f>
        <v>0</v>
      </c>
    </row>
    <row r="83" spans="1:5" s="99" customFormat="1" ht="12" customHeight="1">
      <c r="A83" s="325" t="s">
        <v>269</v>
      </c>
      <c r="B83" s="303" t="s">
        <v>270</v>
      </c>
      <c r="C83" s="210"/>
      <c r="D83" s="210"/>
      <c r="E83" s="210"/>
    </row>
    <row r="84" spans="1:5" s="99" customFormat="1" ht="12" customHeight="1">
      <c r="A84" s="326" t="s">
        <v>271</v>
      </c>
      <c r="B84" s="304" t="s">
        <v>272</v>
      </c>
      <c r="C84" s="210"/>
      <c r="D84" s="210"/>
      <c r="E84" s="210"/>
    </row>
    <row r="85" spans="1:5" s="99" customFormat="1" ht="12" customHeight="1">
      <c r="A85" s="326" t="s">
        <v>273</v>
      </c>
      <c r="B85" s="304" t="s">
        <v>274</v>
      </c>
      <c r="C85" s="210"/>
      <c r="D85" s="210"/>
      <c r="E85" s="210"/>
    </row>
    <row r="86" spans="1:5" s="98" customFormat="1" ht="12" customHeight="1" thickBot="1">
      <c r="A86" s="327" t="s">
        <v>275</v>
      </c>
      <c r="B86" s="305" t="s">
        <v>276</v>
      </c>
      <c r="C86" s="210"/>
      <c r="D86" s="210"/>
      <c r="E86" s="210"/>
    </row>
    <row r="87" spans="1:5" s="98" customFormat="1" ht="12" customHeight="1" thickBot="1">
      <c r="A87" s="324" t="s">
        <v>277</v>
      </c>
      <c r="B87" s="200" t="s">
        <v>420</v>
      </c>
      <c r="C87" s="346"/>
      <c r="D87" s="346"/>
      <c r="E87" s="346"/>
    </row>
    <row r="88" spans="1:5" s="98" customFormat="1" ht="12" customHeight="1" thickBot="1">
      <c r="A88" s="324" t="s">
        <v>450</v>
      </c>
      <c r="B88" s="200" t="s">
        <v>278</v>
      </c>
      <c r="C88" s="346"/>
      <c r="D88" s="346"/>
      <c r="E88" s="346"/>
    </row>
    <row r="89" spans="1:5" s="98" customFormat="1" ht="12" customHeight="1" thickBot="1">
      <c r="A89" s="324" t="s">
        <v>451</v>
      </c>
      <c r="B89" s="310" t="s">
        <v>423</v>
      </c>
      <c r="C89" s="211">
        <f>+C66+C70+C75+C78+C82+C88+C87</f>
        <v>0</v>
      </c>
      <c r="D89" s="211">
        <f>+D66+D70+D75+D78+D82+D88+D87</f>
        <v>0</v>
      </c>
      <c r="E89" s="211">
        <f>+E66+E70+E75+E78+E82+E88+E87</f>
        <v>0</v>
      </c>
    </row>
    <row r="90" spans="1:5" s="98" customFormat="1" ht="12" customHeight="1" thickBot="1">
      <c r="A90" s="328" t="s">
        <v>452</v>
      </c>
      <c r="B90" s="311" t="s">
        <v>453</v>
      </c>
      <c r="C90" s="211">
        <f>+C65+C89</f>
        <v>0</v>
      </c>
      <c r="D90" s="211">
        <f>+D65+D89</f>
        <v>0</v>
      </c>
      <c r="E90" s="211">
        <f>+E65+E89</f>
        <v>0</v>
      </c>
    </row>
    <row r="91" spans="1:5" s="99" customFormat="1" ht="15" customHeight="1" thickBot="1">
      <c r="A91" s="170"/>
      <c r="B91" s="171"/>
      <c r="C91" s="266"/>
      <c r="D91" s="266"/>
      <c r="E91" s="266"/>
    </row>
    <row r="92" spans="1:5" s="66" customFormat="1" ht="16.5" customHeight="1" thickBot="1">
      <c r="A92" s="174"/>
      <c r="B92" s="175" t="s">
        <v>48</v>
      </c>
      <c r="C92" s="268"/>
      <c r="D92" s="268"/>
      <c r="E92" s="268"/>
    </row>
    <row r="93" spans="1:5" s="100" customFormat="1" ht="12" customHeight="1" thickBot="1">
      <c r="A93" s="295" t="s">
        <v>10</v>
      </c>
      <c r="B93" s="29" t="s">
        <v>457</v>
      </c>
      <c r="C93" s="204">
        <f>+C94+C95+C96+C97+C98+C111</f>
        <v>0</v>
      </c>
      <c r="D93" s="204">
        <f>+D94+D95+D96+D97+D98+D111</f>
        <v>0</v>
      </c>
      <c r="E93" s="204">
        <f>+E94+E95+E96+E97+E98+E111</f>
        <v>0</v>
      </c>
    </row>
    <row r="94" spans="1:5" ht="12" customHeight="1">
      <c r="A94" s="329" t="s">
        <v>75</v>
      </c>
      <c r="B94" s="8" t="s">
        <v>41</v>
      </c>
      <c r="C94" s="206"/>
      <c r="D94" s="206"/>
      <c r="E94" s="206"/>
    </row>
    <row r="95" spans="1:5" ht="12" customHeight="1">
      <c r="A95" s="322" t="s">
        <v>76</v>
      </c>
      <c r="B95" s="6" t="s">
        <v>144</v>
      </c>
      <c r="C95" s="207"/>
      <c r="D95" s="207"/>
      <c r="E95" s="207"/>
    </row>
    <row r="96" spans="1:5" ht="12" customHeight="1">
      <c r="A96" s="322" t="s">
        <v>77</v>
      </c>
      <c r="B96" s="6" t="s">
        <v>109</v>
      </c>
      <c r="C96" s="209"/>
      <c r="D96" s="209"/>
      <c r="E96" s="209"/>
    </row>
    <row r="97" spans="1:5" ht="12" customHeight="1">
      <c r="A97" s="322" t="s">
        <v>78</v>
      </c>
      <c r="B97" s="9" t="s">
        <v>145</v>
      </c>
      <c r="C97" s="209"/>
      <c r="D97" s="209"/>
      <c r="E97" s="209"/>
    </row>
    <row r="98" spans="1:5" ht="12" customHeight="1">
      <c r="A98" s="322" t="s">
        <v>86</v>
      </c>
      <c r="B98" s="17" t="s">
        <v>146</v>
      </c>
      <c r="C98" s="209"/>
      <c r="D98" s="209"/>
      <c r="E98" s="209"/>
    </row>
    <row r="99" spans="1:5" ht="12" customHeight="1">
      <c r="A99" s="322" t="s">
        <v>79</v>
      </c>
      <c r="B99" s="6" t="s">
        <v>454</v>
      </c>
      <c r="C99" s="209"/>
      <c r="D99" s="209"/>
      <c r="E99" s="209"/>
    </row>
    <row r="100" spans="1:5" ht="12" customHeight="1">
      <c r="A100" s="322" t="s">
        <v>80</v>
      </c>
      <c r="B100" s="118" t="s">
        <v>386</v>
      </c>
      <c r="C100" s="209"/>
      <c r="D100" s="209"/>
      <c r="E100" s="209"/>
    </row>
    <row r="101" spans="1:5" ht="12" customHeight="1">
      <c r="A101" s="322" t="s">
        <v>87</v>
      </c>
      <c r="B101" s="118" t="s">
        <v>385</v>
      </c>
      <c r="C101" s="209"/>
      <c r="D101" s="209"/>
      <c r="E101" s="209"/>
    </row>
    <row r="102" spans="1:5" ht="12" customHeight="1">
      <c r="A102" s="322" t="s">
        <v>88</v>
      </c>
      <c r="B102" s="118" t="s">
        <v>294</v>
      </c>
      <c r="C102" s="209"/>
      <c r="D102" s="209"/>
      <c r="E102" s="209"/>
    </row>
    <row r="103" spans="1:5" ht="12" customHeight="1">
      <c r="A103" s="322" t="s">
        <v>89</v>
      </c>
      <c r="B103" s="119" t="s">
        <v>295</v>
      </c>
      <c r="C103" s="209"/>
      <c r="D103" s="209"/>
      <c r="E103" s="209"/>
    </row>
    <row r="104" spans="1:5" ht="12" customHeight="1">
      <c r="A104" s="322" t="s">
        <v>90</v>
      </c>
      <c r="B104" s="119" t="s">
        <v>296</v>
      </c>
      <c r="C104" s="209"/>
      <c r="D104" s="209"/>
      <c r="E104" s="209"/>
    </row>
    <row r="105" spans="1:5" ht="12" customHeight="1">
      <c r="A105" s="322" t="s">
        <v>92</v>
      </c>
      <c r="B105" s="118" t="s">
        <v>297</v>
      </c>
      <c r="C105" s="209"/>
      <c r="D105" s="209"/>
      <c r="E105" s="209"/>
    </row>
    <row r="106" spans="1:5" ht="12" customHeight="1">
      <c r="A106" s="322" t="s">
        <v>147</v>
      </c>
      <c r="B106" s="118" t="s">
        <v>298</v>
      </c>
      <c r="C106" s="209"/>
      <c r="D106" s="209"/>
      <c r="E106" s="209"/>
    </row>
    <row r="107" spans="1:5" ht="12" customHeight="1">
      <c r="A107" s="322" t="s">
        <v>292</v>
      </c>
      <c r="B107" s="119" t="s">
        <v>299</v>
      </c>
      <c r="C107" s="209"/>
      <c r="D107" s="209"/>
      <c r="E107" s="209"/>
    </row>
    <row r="108" spans="1:5" ht="12" customHeight="1">
      <c r="A108" s="330" t="s">
        <v>293</v>
      </c>
      <c r="B108" s="120" t="s">
        <v>300</v>
      </c>
      <c r="C108" s="209"/>
      <c r="D108" s="209"/>
      <c r="E108" s="209"/>
    </row>
    <row r="109" spans="1:5" ht="12" customHeight="1">
      <c r="A109" s="322" t="s">
        <v>383</v>
      </c>
      <c r="B109" s="120" t="s">
        <v>301</v>
      </c>
      <c r="C109" s="209"/>
      <c r="D109" s="209"/>
      <c r="E109" s="209"/>
    </row>
    <row r="110" spans="1:5" ht="12" customHeight="1">
      <c r="A110" s="322" t="s">
        <v>384</v>
      </c>
      <c r="B110" s="119" t="s">
        <v>302</v>
      </c>
      <c r="C110" s="207"/>
      <c r="D110" s="207"/>
      <c r="E110" s="207"/>
    </row>
    <row r="111" spans="1:5" ht="12" customHeight="1">
      <c r="A111" s="322" t="s">
        <v>388</v>
      </c>
      <c r="B111" s="9" t="s">
        <v>42</v>
      </c>
      <c r="C111" s="207"/>
      <c r="D111" s="207"/>
      <c r="E111" s="207"/>
    </row>
    <row r="112" spans="1:5" ht="12" customHeight="1">
      <c r="A112" s="323" t="s">
        <v>389</v>
      </c>
      <c r="B112" s="6" t="s">
        <v>455</v>
      </c>
      <c r="C112" s="209"/>
      <c r="D112" s="209"/>
      <c r="E112" s="209"/>
    </row>
    <row r="113" spans="1:5" ht="12" customHeight="1" thickBot="1">
      <c r="A113" s="331" t="s">
        <v>390</v>
      </c>
      <c r="B113" s="121" t="s">
        <v>456</v>
      </c>
      <c r="C113" s="213"/>
      <c r="D113" s="213"/>
      <c r="E113" s="213"/>
    </row>
    <row r="114" spans="1:5" ht="12" customHeight="1" thickBot="1">
      <c r="A114" s="35" t="s">
        <v>11</v>
      </c>
      <c r="B114" s="28" t="s">
        <v>303</v>
      </c>
      <c r="C114" s="205">
        <f>+C115+C117+C119</f>
        <v>0</v>
      </c>
      <c r="D114" s="205">
        <f>+D115+D117+D119</f>
        <v>0</v>
      </c>
      <c r="E114" s="205">
        <f>+E115+E117+E119</f>
        <v>0</v>
      </c>
    </row>
    <row r="115" spans="1:5" ht="12" customHeight="1">
      <c r="A115" s="321" t="s">
        <v>81</v>
      </c>
      <c r="B115" s="6" t="s">
        <v>167</v>
      </c>
      <c r="C115" s="208"/>
      <c r="D115" s="208"/>
      <c r="E115" s="208"/>
    </row>
    <row r="116" spans="1:5" ht="12" customHeight="1">
      <c r="A116" s="321" t="s">
        <v>82</v>
      </c>
      <c r="B116" s="10" t="s">
        <v>307</v>
      </c>
      <c r="C116" s="208"/>
      <c r="D116" s="208"/>
      <c r="E116" s="208"/>
    </row>
    <row r="117" spans="1:5" ht="12" customHeight="1">
      <c r="A117" s="321" t="s">
        <v>83</v>
      </c>
      <c r="B117" s="10" t="s">
        <v>148</v>
      </c>
      <c r="C117" s="207"/>
      <c r="D117" s="207"/>
      <c r="E117" s="207"/>
    </row>
    <row r="118" spans="1:5" ht="12" customHeight="1">
      <c r="A118" s="321" t="s">
        <v>84</v>
      </c>
      <c r="B118" s="10" t="s">
        <v>308</v>
      </c>
      <c r="C118" s="182"/>
      <c r="D118" s="182"/>
      <c r="E118" s="182"/>
    </row>
    <row r="119" spans="1:5" ht="12" customHeight="1">
      <c r="A119" s="321" t="s">
        <v>85</v>
      </c>
      <c r="B119" s="202" t="s">
        <v>169</v>
      </c>
      <c r="C119" s="182"/>
      <c r="D119" s="182"/>
      <c r="E119" s="182"/>
    </row>
    <row r="120" spans="1:5" ht="12" customHeight="1">
      <c r="A120" s="321" t="s">
        <v>91</v>
      </c>
      <c r="B120" s="201" t="s">
        <v>369</v>
      </c>
      <c r="C120" s="182"/>
      <c r="D120" s="182"/>
      <c r="E120" s="182"/>
    </row>
    <row r="121" spans="1:5" ht="12" customHeight="1">
      <c r="A121" s="321" t="s">
        <v>93</v>
      </c>
      <c r="B121" s="299" t="s">
        <v>313</v>
      </c>
      <c r="C121" s="182"/>
      <c r="D121" s="182"/>
      <c r="E121" s="182"/>
    </row>
    <row r="122" spans="1:5" ht="12" customHeight="1">
      <c r="A122" s="321" t="s">
        <v>149</v>
      </c>
      <c r="B122" s="119" t="s">
        <v>296</v>
      </c>
      <c r="C122" s="182"/>
      <c r="D122" s="182"/>
      <c r="E122" s="182"/>
    </row>
    <row r="123" spans="1:5" ht="12" customHeight="1">
      <c r="A123" s="321" t="s">
        <v>150</v>
      </c>
      <c r="B123" s="119" t="s">
        <v>312</v>
      </c>
      <c r="C123" s="182"/>
      <c r="D123" s="182"/>
      <c r="E123" s="182"/>
    </row>
    <row r="124" spans="1:5" ht="12" customHeight="1">
      <c r="A124" s="321" t="s">
        <v>151</v>
      </c>
      <c r="B124" s="119" t="s">
        <v>311</v>
      </c>
      <c r="C124" s="182"/>
      <c r="D124" s="182"/>
      <c r="E124" s="182"/>
    </row>
    <row r="125" spans="1:5" ht="12" customHeight="1">
      <c r="A125" s="321" t="s">
        <v>304</v>
      </c>
      <c r="B125" s="119" t="s">
        <v>299</v>
      </c>
      <c r="C125" s="182"/>
      <c r="D125" s="182"/>
      <c r="E125" s="182"/>
    </row>
    <row r="126" spans="1:5" ht="12" customHeight="1">
      <c r="A126" s="321" t="s">
        <v>305</v>
      </c>
      <c r="B126" s="119" t="s">
        <v>310</v>
      </c>
      <c r="C126" s="182"/>
      <c r="D126" s="182"/>
      <c r="E126" s="182"/>
    </row>
    <row r="127" spans="1:5" ht="12" customHeight="1" thickBot="1">
      <c r="A127" s="330" t="s">
        <v>306</v>
      </c>
      <c r="B127" s="119" t="s">
        <v>309</v>
      </c>
      <c r="C127" s="183"/>
      <c r="D127" s="183"/>
      <c r="E127" s="183"/>
    </row>
    <row r="128" spans="1:5" ht="12" customHeight="1" thickBot="1">
      <c r="A128" s="35" t="s">
        <v>12</v>
      </c>
      <c r="B128" s="106" t="s">
        <v>393</v>
      </c>
      <c r="C128" s="205">
        <f>+C93+C114</f>
        <v>0</v>
      </c>
      <c r="D128" s="205">
        <f>+D93+D114</f>
        <v>0</v>
      </c>
      <c r="E128" s="205">
        <f>+E93+E114</f>
        <v>0</v>
      </c>
    </row>
    <row r="129" spans="1:5" ht="12" customHeight="1" thickBot="1">
      <c r="A129" s="35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</row>
    <row r="130" spans="1:5" s="100" customFormat="1" ht="12" customHeight="1">
      <c r="A130" s="321" t="s">
        <v>204</v>
      </c>
      <c r="B130" s="7" t="s">
        <v>460</v>
      </c>
      <c r="C130" s="182"/>
      <c r="D130" s="182"/>
      <c r="E130" s="182"/>
    </row>
    <row r="131" spans="1:5" ht="12" customHeight="1">
      <c r="A131" s="321" t="s">
        <v>207</v>
      </c>
      <c r="B131" s="7" t="s">
        <v>402</v>
      </c>
      <c r="C131" s="182"/>
      <c r="D131" s="182"/>
      <c r="E131" s="182"/>
    </row>
    <row r="132" spans="1:5" ht="12" customHeight="1" thickBot="1">
      <c r="A132" s="330" t="s">
        <v>208</v>
      </c>
      <c r="B132" s="5" t="s">
        <v>459</v>
      </c>
      <c r="C132" s="182"/>
      <c r="D132" s="182"/>
      <c r="E132" s="182"/>
    </row>
    <row r="133" spans="1:5" ht="12" customHeight="1" thickBot="1">
      <c r="A133" s="35" t="s">
        <v>14</v>
      </c>
      <c r="B133" s="106" t="s">
        <v>395</v>
      </c>
      <c r="C133" s="205">
        <f>+C134+C135+C136+C137+C138+C139</f>
        <v>0</v>
      </c>
      <c r="D133" s="205">
        <f>+D134+D135+D136+D137+D138+D139</f>
        <v>0</v>
      </c>
      <c r="E133" s="205">
        <f>+E134+E135+E136+E137+E138+E139</f>
        <v>0</v>
      </c>
    </row>
    <row r="134" spans="1:5" ht="12" customHeight="1">
      <c r="A134" s="321" t="s">
        <v>68</v>
      </c>
      <c r="B134" s="7" t="s">
        <v>404</v>
      </c>
      <c r="C134" s="182"/>
      <c r="D134" s="182"/>
      <c r="E134" s="182"/>
    </row>
    <row r="135" spans="1:5" ht="12" customHeight="1">
      <c r="A135" s="321" t="s">
        <v>69</v>
      </c>
      <c r="B135" s="7" t="s">
        <v>396</v>
      </c>
      <c r="C135" s="182"/>
      <c r="D135" s="182"/>
      <c r="E135" s="182"/>
    </row>
    <row r="136" spans="1:5" ht="12" customHeight="1">
      <c r="A136" s="321" t="s">
        <v>70</v>
      </c>
      <c r="B136" s="7" t="s">
        <v>397</v>
      </c>
      <c r="C136" s="182"/>
      <c r="D136" s="182"/>
      <c r="E136" s="182"/>
    </row>
    <row r="137" spans="1:5" ht="12" customHeight="1">
      <c r="A137" s="321" t="s">
        <v>136</v>
      </c>
      <c r="B137" s="7" t="s">
        <v>458</v>
      </c>
      <c r="C137" s="182"/>
      <c r="D137" s="182"/>
      <c r="E137" s="182"/>
    </row>
    <row r="138" spans="1:5" ht="12" customHeight="1">
      <c r="A138" s="321" t="s">
        <v>137</v>
      </c>
      <c r="B138" s="7" t="s">
        <v>399</v>
      </c>
      <c r="C138" s="182"/>
      <c r="D138" s="182"/>
      <c r="E138" s="182"/>
    </row>
    <row r="139" spans="1:5" s="100" customFormat="1" ht="12" customHeight="1" thickBot="1">
      <c r="A139" s="330" t="s">
        <v>138</v>
      </c>
      <c r="B139" s="5" t="s">
        <v>400</v>
      </c>
      <c r="C139" s="182"/>
      <c r="D139" s="182"/>
      <c r="E139" s="182"/>
    </row>
    <row r="140" spans="1:11" ht="12" customHeight="1" thickBot="1">
      <c r="A140" s="35" t="s">
        <v>15</v>
      </c>
      <c r="B140" s="106" t="s">
        <v>471</v>
      </c>
      <c r="C140" s="211">
        <f>+C141+C142+C144+C145+C143</f>
        <v>0</v>
      </c>
      <c r="D140" s="211">
        <f>+D141+D142+D144+D145+D143</f>
        <v>0</v>
      </c>
      <c r="E140" s="211">
        <f>+E141+E142+E144+E145+E143</f>
        <v>0</v>
      </c>
      <c r="K140" s="181"/>
    </row>
    <row r="141" spans="1:5" ht="12.75">
      <c r="A141" s="321" t="s">
        <v>71</v>
      </c>
      <c r="B141" s="7" t="s">
        <v>314</v>
      </c>
      <c r="C141" s="182"/>
      <c r="D141" s="182"/>
      <c r="E141" s="182"/>
    </row>
    <row r="142" spans="1:5" ht="12" customHeight="1">
      <c r="A142" s="321" t="s">
        <v>72</v>
      </c>
      <c r="B142" s="7" t="s">
        <v>315</v>
      </c>
      <c r="C142" s="182"/>
      <c r="D142" s="182"/>
      <c r="E142" s="182"/>
    </row>
    <row r="143" spans="1:5" s="100" customFormat="1" ht="12" customHeight="1">
      <c r="A143" s="321" t="s">
        <v>228</v>
      </c>
      <c r="B143" s="7" t="s">
        <v>470</v>
      </c>
      <c r="C143" s="182"/>
      <c r="D143" s="182"/>
      <c r="E143" s="182"/>
    </row>
    <row r="144" spans="1:5" s="100" customFormat="1" ht="12" customHeight="1">
      <c r="A144" s="321" t="s">
        <v>229</v>
      </c>
      <c r="B144" s="7" t="s">
        <v>409</v>
      </c>
      <c r="C144" s="182"/>
      <c r="D144" s="182"/>
      <c r="E144" s="182"/>
    </row>
    <row r="145" spans="1:5" s="100" customFormat="1" ht="12" customHeight="1" thickBot="1">
      <c r="A145" s="330" t="s">
        <v>230</v>
      </c>
      <c r="B145" s="5" t="s">
        <v>334</v>
      </c>
      <c r="C145" s="182"/>
      <c r="D145" s="182"/>
      <c r="E145" s="182"/>
    </row>
    <row r="146" spans="1:5" s="100" customFormat="1" ht="12" customHeight="1" thickBot="1">
      <c r="A146" s="35" t="s">
        <v>16</v>
      </c>
      <c r="B146" s="106" t="s">
        <v>410</v>
      </c>
      <c r="C146" s="214">
        <f>+C147+C148+C149+C150+C151</f>
        <v>0</v>
      </c>
      <c r="D146" s="214">
        <f>+D147+D148+D149+D150+D151</f>
        <v>0</v>
      </c>
      <c r="E146" s="214">
        <f>+E147+E148+E149+E150+E151</f>
        <v>0</v>
      </c>
    </row>
    <row r="147" spans="1:5" s="100" customFormat="1" ht="12" customHeight="1">
      <c r="A147" s="321" t="s">
        <v>73</v>
      </c>
      <c r="B147" s="7" t="s">
        <v>405</v>
      </c>
      <c r="C147" s="182"/>
      <c r="D147" s="182"/>
      <c r="E147" s="182"/>
    </row>
    <row r="148" spans="1:5" s="100" customFormat="1" ht="12" customHeight="1">
      <c r="A148" s="321" t="s">
        <v>74</v>
      </c>
      <c r="B148" s="7" t="s">
        <v>412</v>
      </c>
      <c r="C148" s="182"/>
      <c r="D148" s="182"/>
      <c r="E148" s="182"/>
    </row>
    <row r="149" spans="1:5" s="100" customFormat="1" ht="12" customHeight="1">
      <c r="A149" s="321" t="s">
        <v>240</v>
      </c>
      <c r="B149" s="7" t="s">
        <v>407</v>
      </c>
      <c r="C149" s="182"/>
      <c r="D149" s="182"/>
      <c r="E149" s="182"/>
    </row>
    <row r="150" spans="1:5" ht="12.75" customHeight="1">
      <c r="A150" s="321" t="s">
        <v>241</v>
      </c>
      <c r="B150" s="7" t="s">
        <v>461</v>
      </c>
      <c r="C150" s="182"/>
      <c r="D150" s="182"/>
      <c r="E150" s="182"/>
    </row>
    <row r="151" spans="1:5" ht="12.75" customHeight="1" thickBot="1">
      <c r="A151" s="330" t="s">
        <v>411</v>
      </c>
      <c r="B151" s="5" t="s">
        <v>414</v>
      </c>
      <c r="C151" s="183"/>
      <c r="D151" s="183"/>
      <c r="E151" s="183"/>
    </row>
    <row r="152" spans="1:5" ht="12.75" customHeight="1" thickBot="1">
      <c r="A152" s="373" t="s">
        <v>17</v>
      </c>
      <c r="B152" s="106" t="s">
        <v>415</v>
      </c>
      <c r="C152" s="214"/>
      <c r="D152" s="214"/>
      <c r="E152" s="214"/>
    </row>
    <row r="153" spans="1:5" ht="12" customHeight="1" thickBot="1">
      <c r="A153" s="373" t="s">
        <v>18</v>
      </c>
      <c r="B153" s="106" t="s">
        <v>416</v>
      </c>
      <c r="C153" s="214"/>
      <c r="D153" s="214"/>
      <c r="E153" s="214"/>
    </row>
    <row r="154" spans="1:5" ht="15" customHeight="1" thickBot="1">
      <c r="A154" s="35" t="s">
        <v>19</v>
      </c>
      <c r="B154" s="106" t="s">
        <v>418</v>
      </c>
      <c r="C154" s="313">
        <f>+C129+C133+C140+C146+C152+C153</f>
        <v>0</v>
      </c>
      <c r="D154" s="313">
        <f>+D129+D133+D140+D146+D152+D153</f>
        <v>0</v>
      </c>
      <c r="E154" s="313">
        <f>+E129+E133+E140+E146+E152+E153</f>
        <v>0</v>
      </c>
    </row>
    <row r="155" spans="1:5" ht="13.5" thickBot="1">
      <c r="A155" s="332" t="s">
        <v>20</v>
      </c>
      <c r="B155" s="280" t="s">
        <v>417</v>
      </c>
      <c r="C155" s="313">
        <f>+C128+C154</f>
        <v>0</v>
      </c>
      <c r="D155" s="313">
        <f>+D128+D154</f>
        <v>0</v>
      </c>
      <c r="E155" s="313">
        <f>+E128+E154</f>
        <v>0</v>
      </c>
    </row>
    <row r="156" spans="1:5" ht="15" customHeight="1" thickBot="1">
      <c r="A156" s="283"/>
      <c r="B156" s="284"/>
      <c r="C156" s="285"/>
      <c r="D156" s="285"/>
      <c r="E156" s="285"/>
    </row>
    <row r="157" spans="1:5" ht="14.25" customHeight="1" thickBot="1">
      <c r="A157" s="179" t="s">
        <v>462</v>
      </c>
      <c r="B157" s="180"/>
      <c r="C157" s="104"/>
      <c r="D157" s="104"/>
      <c r="E157" s="104"/>
    </row>
    <row r="158" spans="1:5" ht="13.5" thickBot="1">
      <c r="A158" s="179" t="s">
        <v>160</v>
      </c>
      <c r="B158" s="180"/>
      <c r="C158" s="104"/>
      <c r="D158" s="104"/>
      <c r="E158" s="104"/>
    </row>
  </sheetData>
  <sheetProtection formatCells="0"/>
  <mergeCells count="4">
    <mergeCell ref="C2:E2"/>
    <mergeCell ref="C3:E3"/>
    <mergeCell ref="C4:E4"/>
    <mergeCell ref="B1:E1"/>
  </mergeCells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130" workbookViewId="0" topLeftCell="A31">
      <selection activeCell="D10" sqref="D10"/>
    </sheetView>
  </sheetViews>
  <sheetFormatPr defaultColWidth="9.375" defaultRowHeight="12.75"/>
  <cols>
    <col min="1" max="1" width="13.75390625" style="177" customWidth="1"/>
    <col min="2" max="2" width="60.125" style="178" customWidth="1"/>
    <col min="3" max="3" width="18.125" style="178" customWidth="1"/>
    <col min="4" max="5" width="11.625" style="178" bestFit="1" customWidth="1"/>
    <col min="6" max="16384" width="9.375" style="178" customWidth="1"/>
  </cols>
  <sheetData>
    <row r="1" spans="1:5" s="157" customFormat="1" ht="21" customHeight="1" thickBot="1">
      <c r="A1" s="156"/>
      <c r="B1" s="606" t="s">
        <v>661</v>
      </c>
      <c r="C1" s="606"/>
      <c r="D1" s="606"/>
      <c r="E1" s="606"/>
    </row>
    <row r="2" spans="1:5" s="340" customFormat="1" ht="33.75">
      <c r="A2" s="293" t="s">
        <v>158</v>
      </c>
      <c r="B2" s="380" t="s">
        <v>481</v>
      </c>
      <c r="C2" s="600" t="s">
        <v>50</v>
      </c>
      <c r="D2" s="601"/>
      <c r="E2" s="602"/>
    </row>
    <row r="3" spans="1:5" s="340" customFormat="1" ht="23.25" thickBot="1">
      <c r="A3" s="334" t="s">
        <v>157</v>
      </c>
      <c r="B3" s="381" t="s">
        <v>342</v>
      </c>
      <c r="C3" s="603" t="s">
        <v>45</v>
      </c>
      <c r="D3" s="604"/>
      <c r="E3" s="605"/>
    </row>
    <row r="4" spans="1:5" s="341" customFormat="1" ht="15.75" customHeight="1" thickBot="1">
      <c r="A4" s="160"/>
      <c r="B4" s="160"/>
      <c r="C4" s="161"/>
      <c r="E4" s="502" t="s">
        <v>638</v>
      </c>
    </row>
    <row r="5" spans="1:5" ht="23.2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342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442</v>
      </c>
      <c r="E6" s="134" t="s">
        <v>441</v>
      </c>
    </row>
    <row r="7" spans="1:5" s="342" customFormat="1" ht="15.75" customHeight="1" thickBot="1">
      <c r="A7" s="164"/>
      <c r="B7" s="165" t="s">
        <v>47</v>
      </c>
      <c r="C7" s="166"/>
      <c r="D7" s="166"/>
      <c r="E7" s="166"/>
    </row>
    <row r="8" spans="1:5" s="273" customFormat="1" ht="12" customHeight="1" thickBot="1">
      <c r="A8" s="132" t="s">
        <v>10</v>
      </c>
      <c r="B8" s="167" t="s">
        <v>463</v>
      </c>
      <c r="C8" s="225">
        <f>SUM(C9:C19)</f>
        <v>530466</v>
      </c>
      <c r="D8" s="225">
        <f>SUM(D9:D19)</f>
        <v>391618</v>
      </c>
      <c r="E8" s="225">
        <f>SUM(E9:E19)</f>
        <v>391618</v>
      </c>
    </row>
    <row r="9" spans="1:5" s="273" customFormat="1" ht="12" customHeight="1">
      <c r="A9" s="335" t="s">
        <v>75</v>
      </c>
      <c r="B9" s="8" t="s">
        <v>217</v>
      </c>
      <c r="C9" s="262"/>
      <c r="D9" s="262"/>
      <c r="E9" s="262"/>
    </row>
    <row r="10" spans="1:5" s="273" customFormat="1" ht="12" customHeight="1">
      <c r="A10" s="336" t="s">
        <v>76</v>
      </c>
      <c r="B10" s="6" t="s">
        <v>218</v>
      </c>
      <c r="C10" s="223"/>
      <c r="D10" s="223"/>
      <c r="E10" s="223"/>
    </row>
    <row r="11" spans="1:5" s="273" customFormat="1" ht="12" customHeight="1">
      <c r="A11" s="336" t="s">
        <v>77</v>
      </c>
      <c r="B11" s="6" t="s">
        <v>219</v>
      </c>
      <c r="C11" s="223"/>
      <c r="D11" s="223"/>
      <c r="E11" s="223"/>
    </row>
    <row r="12" spans="1:5" s="273" customFormat="1" ht="12" customHeight="1">
      <c r="A12" s="336" t="s">
        <v>78</v>
      </c>
      <c r="B12" s="6" t="s">
        <v>220</v>
      </c>
      <c r="C12" s="223"/>
      <c r="D12" s="223"/>
      <c r="E12" s="223"/>
    </row>
    <row r="13" spans="1:5" s="273" customFormat="1" ht="12" customHeight="1">
      <c r="A13" s="336" t="s">
        <v>118</v>
      </c>
      <c r="B13" s="6" t="s">
        <v>221</v>
      </c>
      <c r="C13" s="223">
        <v>530466</v>
      </c>
      <c r="D13" s="223">
        <v>391200</v>
      </c>
      <c r="E13" s="223">
        <v>391200</v>
      </c>
    </row>
    <row r="14" spans="1:5" s="273" customFormat="1" ht="12" customHeight="1">
      <c r="A14" s="336" t="s">
        <v>79</v>
      </c>
      <c r="B14" s="6" t="s">
        <v>343</v>
      </c>
      <c r="C14" s="223"/>
      <c r="D14" s="223"/>
      <c r="E14" s="223"/>
    </row>
    <row r="15" spans="1:5" s="273" customFormat="1" ht="12" customHeight="1">
      <c r="A15" s="336" t="s">
        <v>80</v>
      </c>
      <c r="B15" s="5" t="s">
        <v>344</v>
      </c>
      <c r="C15" s="223"/>
      <c r="D15" s="223"/>
      <c r="E15" s="223"/>
    </row>
    <row r="16" spans="1:5" s="273" customFormat="1" ht="12" customHeight="1">
      <c r="A16" s="336" t="s">
        <v>87</v>
      </c>
      <c r="B16" s="6" t="s">
        <v>224</v>
      </c>
      <c r="C16" s="263">
        <v>0</v>
      </c>
      <c r="D16" s="263">
        <v>418</v>
      </c>
      <c r="E16" s="263">
        <v>418</v>
      </c>
    </row>
    <row r="17" spans="1:5" s="343" customFormat="1" ht="12" customHeight="1">
      <c r="A17" s="336" t="s">
        <v>88</v>
      </c>
      <c r="B17" s="6" t="s">
        <v>225</v>
      </c>
      <c r="C17" s="223"/>
      <c r="D17" s="223"/>
      <c r="E17" s="223"/>
    </row>
    <row r="18" spans="1:5" s="343" customFormat="1" ht="12" customHeight="1">
      <c r="A18" s="336" t="s">
        <v>89</v>
      </c>
      <c r="B18" s="6" t="s">
        <v>378</v>
      </c>
      <c r="C18" s="224"/>
      <c r="D18" s="224"/>
      <c r="E18" s="224"/>
    </row>
    <row r="19" spans="1:5" s="343" customFormat="1" ht="12" customHeight="1" thickBot="1">
      <c r="A19" s="336" t="s">
        <v>90</v>
      </c>
      <c r="B19" s="5" t="s">
        <v>226</v>
      </c>
      <c r="C19" s="224"/>
      <c r="D19" s="224"/>
      <c r="E19" s="224"/>
    </row>
    <row r="20" spans="1:5" s="273" customFormat="1" ht="14.25" thickBot="1">
      <c r="A20" s="132" t="s">
        <v>11</v>
      </c>
      <c r="B20" s="167" t="s">
        <v>345</v>
      </c>
      <c r="C20" s="225">
        <f>SUM(C21:C23)</f>
        <v>0</v>
      </c>
      <c r="D20" s="225">
        <f>SUM(D21:D23)</f>
        <v>0</v>
      </c>
      <c r="E20" s="225">
        <f>SUM(E21:E23)</f>
        <v>0</v>
      </c>
    </row>
    <row r="21" spans="1:5" s="343" customFormat="1" ht="12" customHeight="1">
      <c r="A21" s="336" t="s">
        <v>81</v>
      </c>
      <c r="B21" s="7" t="s">
        <v>194</v>
      </c>
      <c r="C21" s="223"/>
      <c r="D21" s="223"/>
      <c r="E21" s="223"/>
    </row>
    <row r="22" spans="1:5" s="343" customFormat="1" ht="12" customHeight="1">
      <c r="A22" s="336" t="s">
        <v>82</v>
      </c>
      <c r="B22" s="6" t="s">
        <v>346</v>
      </c>
      <c r="C22" s="223"/>
      <c r="D22" s="223"/>
      <c r="E22" s="223"/>
    </row>
    <row r="23" spans="1:5" s="343" customFormat="1" ht="12" customHeight="1">
      <c r="A23" s="336" t="s">
        <v>83</v>
      </c>
      <c r="B23" s="6" t="s">
        <v>347</v>
      </c>
      <c r="C23" s="223"/>
      <c r="D23" s="223"/>
      <c r="E23" s="223"/>
    </row>
    <row r="24" spans="1:5" s="343" customFormat="1" ht="12" customHeight="1" thickBot="1">
      <c r="A24" s="336" t="s">
        <v>84</v>
      </c>
      <c r="B24" s="6" t="s">
        <v>464</v>
      </c>
      <c r="C24" s="223"/>
      <c r="D24" s="223"/>
      <c r="E24" s="223"/>
    </row>
    <row r="25" spans="1:5" s="343" customFormat="1" ht="14.25" thickBot="1">
      <c r="A25" s="135" t="s">
        <v>12</v>
      </c>
      <c r="B25" s="106" t="s">
        <v>135</v>
      </c>
      <c r="C25" s="249"/>
      <c r="D25" s="249"/>
      <c r="E25" s="249"/>
    </row>
    <row r="26" spans="1:5" s="343" customFormat="1" ht="14.25" thickBot="1">
      <c r="A26" s="135" t="s">
        <v>13</v>
      </c>
      <c r="B26" s="106" t="s">
        <v>465</v>
      </c>
      <c r="C26" s="225">
        <f>+C27+C28+C29</f>
        <v>0</v>
      </c>
      <c r="D26" s="225">
        <f>+D27+D28+D29</f>
        <v>0</v>
      </c>
      <c r="E26" s="225">
        <f>+E27+E28+E29</f>
        <v>0</v>
      </c>
    </row>
    <row r="27" spans="1:5" s="343" customFormat="1" ht="12" customHeight="1">
      <c r="A27" s="337" t="s">
        <v>204</v>
      </c>
      <c r="B27" s="338" t="s">
        <v>199</v>
      </c>
      <c r="C27" s="83"/>
      <c r="D27" s="83"/>
      <c r="E27" s="83"/>
    </row>
    <row r="28" spans="1:5" s="343" customFormat="1" ht="12" customHeight="1">
      <c r="A28" s="337" t="s">
        <v>207</v>
      </c>
      <c r="B28" s="338" t="s">
        <v>346</v>
      </c>
      <c r="C28" s="223"/>
      <c r="D28" s="223"/>
      <c r="E28" s="223"/>
    </row>
    <row r="29" spans="1:5" s="343" customFormat="1" ht="12" customHeight="1">
      <c r="A29" s="337" t="s">
        <v>208</v>
      </c>
      <c r="B29" s="339" t="s">
        <v>348</v>
      </c>
      <c r="C29" s="223"/>
      <c r="D29" s="223"/>
      <c r="E29" s="223"/>
    </row>
    <row r="30" spans="1:5" s="343" customFormat="1" ht="12" customHeight="1" thickBot="1">
      <c r="A30" s="336" t="s">
        <v>209</v>
      </c>
      <c r="B30" s="117" t="s">
        <v>466</v>
      </c>
      <c r="C30" s="86"/>
      <c r="D30" s="86"/>
      <c r="E30" s="86"/>
    </row>
    <row r="31" spans="1:5" s="343" customFormat="1" ht="14.25" thickBot="1">
      <c r="A31" s="135" t="s">
        <v>14</v>
      </c>
      <c r="B31" s="106" t="s">
        <v>349</v>
      </c>
      <c r="C31" s="225">
        <f>+C32+C33+C34</f>
        <v>0</v>
      </c>
      <c r="D31" s="225">
        <f>+D32+D33+D34</f>
        <v>0</v>
      </c>
      <c r="E31" s="225">
        <f>+E32+E33+E34</f>
        <v>0</v>
      </c>
    </row>
    <row r="32" spans="1:5" s="343" customFormat="1" ht="12" customHeight="1">
      <c r="A32" s="337" t="s">
        <v>68</v>
      </c>
      <c r="B32" s="338" t="s">
        <v>231</v>
      </c>
      <c r="C32" s="83"/>
      <c r="D32" s="83"/>
      <c r="E32" s="83"/>
    </row>
    <row r="33" spans="1:5" s="343" customFormat="1" ht="12" customHeight="1">
      <c r="A33" s="337" t="s">
        <v>69</v>
      </c>
      <c r="B33" s="339" t="s">
        <v>232</v>
      </c>
      <c r="C33" s="226"/>
      <c r="D33" s="226"/>
      <c r="E33" s="226"/>
    </row>
    <row r="34" spans="1:5" s="343" customFormat="1" ht="12" customHeight="1" thickBot="1">
      <c r="A34" s="336" t="s">
        <v>70</v>
      </c>
      <c r="B34" s="117" t="s">
        <v>233</v>
      </c>
      <c r="C34" s="86"/>
      <c r="D34" s="86"/>
      <c r="E34" s="86"/>
    </row>
    <row r="35" spans="1:5" s="273" customFormat="1" ht="14.25" thickBot="1">
      <c r="A35" s="135" t="s">
        <v>15</v>
      </c>
      <c r="B35" s="106" t="s">
        <v>319</v>
      </c>
      <c r="C35" s="249"/>
      <c r="D35" s="249"/>
      <c r="E35" s="249"/>
    </row>
    <row r="36" spans="1:5" s="273" customFormat="1" ht="14.25" thickBot="1">
      <c r="A36" s="135" t="s">
        <v>16</v>
      </c>
      <c r="B36" s="106" t="s">
        <v>350</v>
      </c>
      <c r="C36" s="264"/>
      <c r="D36" s="264"/>
      <c r="E36" s="264"/>
    </row>
    <row r="37" spans="1:5" s="273" customFormat="1" ht="14.25" thickBot="1">
      <c r="A37" s="132" t="s">
        <v>17</v>
      </c>
      <c r="B37" s="106" t="s">
        <v>351</v>
      </c>
      <c r="C37" s="265">
        <f>+C8+C20+C25+C26+C31+C35+C36</f>
        <v>530466</v>
      </c>
      <c r="D37" s="265">
        <f>+D8+D20+D25+D26+D31+D35+D36</f>
        <v>391618</v>
      </c>
      <c r="E37" s="265">
        <f>+E8+E20+E25+E26+E31+E35+E36</f>
        <v>391618</v>
      </c>
    </row>
    <row r="38" spans="1:5" s="273" customFormat="1" ht="14.25" thickBot="1">
      <c r="A38" s="168" t="s">
        <v>18</v>
      </c>
      <c r="B38" s="106" t="s">
        <v>352</v>
      </c>
      <c r="C38" s="265">
        <f>+C39+C40+C41</f>
        <v>33509340</v>
      </c>
      <c r="D38" s="265">
        <f>+D39+D40+D41</f>
        <v>35948987</v>
      </c>
      <c r="E38" s="265">
        <f>+E39+E40+E41</f>
        <v>35948987</v>
      </c>
    </row>
    <row r="39" spans="1:5" s="273" customFormat="1" ht="12" customHeight="1">
      <c r="A39" s="337" t="s">
        <v>353</v>
      </c>
      <c r="B39" s="338" t="s">
        <v>176</v>
      </c>
      <c r="C39" s="83"/>
      <c r="D39" s="83"/>
      <c r="E39" s="83"/>
    </row>
    <row r="40" spans="1:5" s="273" customFormat="1" ht="12" customHeight="1">
      <c r="A40" s="337" t="s">
        <v>354</v>
      </c>
      <c r="B40" s="339" t="s">
        <v>0</v>
      </c>
      <c r="C40" s="226"/>
      <c r="D40" s="226"/>
      <c r="E40" s="226"/>
    </row>
    <row r="41" spans="1:5" s="343" customFormat="1" ht="12" customHeight="1" thickBot="1">
      <c r="A41" s="336" t="s">
        <v>355</v>
      </c>
      <c r="B41" s="117" t="s">
        <v>356</v>
      </c>
      <c r="C41" s="86">
        <v>33509340</v>
      </c>
      <c r="D41" s="86">
        <v>35948987</v>
      </c>
      <c r="E41" s="86">
        <v>35948987</v>
      </c>
    </row>
    <row r="42" spans="1:5" s="343" customFormat="1" ht="15" customHeight="1" thickBot="1">
      <c r="A42" s="168" t="s">
        <v>19</v>
      </c>
      <c r="B42" s="169" t="s">
        <v>357</v>
      </c>
      <c r="C42" s="268">
        <f>+C37+C38</f>
        <v>34039806</v>
      </c>
      <c r="D42" s="268">
        <f>+D37+D38</f>
        <v>36340605</v>
      </c>
      <c r="E42" s="268">
        <f>+E37+E38</f>
        <v>36340605</v>
      </c>
    </row>
    <row r="43" spans="1:5" s="343" customFormat="1" ht="15" customHeight="1">
      <c r="A43" s="170"/>
      <c r="B43" s="171"/>
      <c r="C43" s="266"/>
      <c r="D43" s="266"/>
      <c r="E43" s="266"/>
    </row>
    <row r="44" spans="1:5" ht="13.5" thickBot="1">
      <c r="A44" s="172"/>
      <c r="B44" s="173"/>
      <c r="C44" s="267"/>
      <c r="D44" s="267"/>
      <c r="E44" s="267"/>
    </row>
    <row r="45" spans="1:5" s="342" customFormat="1" ht="16.5" customHeight="1" thickBot="1">
      <c r="A45" s="174"/>
      <c r="B45" s="175" t="s">
        <v>48</v>
      </c>
      <c r="C45" s="268"/>
      <c r="D45" s="268"/>
      <c r="E45" s="268"/>
    </row>
    <row r="46" spans="1:5" s="344" customFormat="1" ht="12" customHeight="1" thickBot="1">
      <c r="A46" s="135" t="s">
        <v>10</v>
      </c>
      <c r="B46" s="106" t="s">
        <v>358</v>
      </c>
      <c r="C46" s="225">
        <f>SUM(C47:C51)</f>
        <v>33150806</v>
      </c>
      <c r="D46" s="225">
        <f>SUM(D47:D51)</f>
        <v>35115448</v>
      </c>
      <c r="E46" s="225">
        <f>SUM(E47:E51)</f>
        <v>35083448</v>
      </c>
    </row>
    <row r="47" spans="1:5" ht="12" customHeight="1">
      <c r="A47" s="336" t="s">
        <v>75</v>
      </c>
      <c r="B47" s="7" t="s">
        <v>41</v>
      </c>
      <c r="C47" s="83">
        <v>15873968</v>
      </c>
      <c r="D47" s="83">
        <v>15248992</v>
      </c>
      <c r="E47" s="83">
        <v>15216992</v>
      </c>
    </row>
    <row r="48" spans="1:5" ht="12" customHeight="1">
      <c r="A48" s="336" t="s">
        <v>76</v>
      </c>
      <c r="B48" s="6" t="s">
        <v>144</v>
      </c>
      <c r="C48" s="85">
        <v>4541603</v>
      </c>
      <c r="D48" s="85">
        <v>3901993</v>
      </c>
      <c r="E48" s="85">
        <v>3901993</v>
      </c>
    </row>
    <row r="49" spans="1:5" ht="12" customHeight="1">
      <c r="A49" s="336" t="s">
        <v>77</v>
      </c>
      <c r="B49" s="6" t="s">
        <v>109</v>
      </c>
      <c r="C49" s="85">
        <v>12735235</v>
      </c>
      <c r="D49" s="85">
        <v>15964463</v>
      </c>
      <c r="E49" s="85">
        <v>15964463</v>
      </c>
    </row>
    <row r="50" spans="1:5" ht="12" customHeight="1">
      <c r="A50" s="336" t="s">
        <v>78</v>
      </c>
      <c r="B50" s="6" t="s">
        <v>145</v>
      </c>
      <c r="C50" s="85"/>
      <c r="D50" s="85"/>
      <c r="E50" s="85"/>
    </row>
    <row r="51" spans="1:5" ht="12" customHeight="1" thickBot="1">
      <c r="A51" s="336" t="s">
        <v>118</v>
      </c>
      <c r="B51" s="6" t="s">
        <v>146</v>
      </c>
      <c r="C51" s="85"/>
      <c r="D51" s="85"/>
      <c r="E51" s="85"/>
    </row>
    <row r="52" spans="1:5" ht="12" customHeight="1" thickBot="1">
      <c r="A52" s="135" t="s">
        <v>11</v>
      </c>
      <c r="B52" s="106" t="s">
        <v>359</v>
      </c>
      <c r="C52" s="225">
        <f>SUM(C53:C55)</f>
        <v>889000</v>
      </c>
      <c r="D52" s="225">
        <f>SUM(D53:D55)</f>
        <v>1225157</v>
      </c>
      <c r="E52" s="225">
        <f>SUM(E53:E55)</f>
        <v>1225157</v>
      </c>
    </row>
    <row r="53" spans="1:5" s="344" customFormat="1" ht="12" customHeight="1">
      <c r="A53" s="336" t="s">
        <v>81</v>
      </c>
      <c r="B53" s="7" t="s">
        <v>167</v>
      </c>
      <c r="C53" s="83">
        <v>0</v>
      </c>
      <c r="D53" s="83">
        <v>1225157</v>
      </c>
      <c r="E53" s="83">
        <v>1225157</v>
      </c>
    </row>
    <row r="54" spans="1:5" ht="12" customHeight="1">
      <c r="A54" s="336" t="s">
        <v>82</v>
      </c>
      <c r="B54" s="6" t="s">
        <v>148</v>
      </c>
      <c r="C54" s="85">
        <v>889000</v>
      </c>
      <c r="D54" s="85">
        <v>0</v>
      </c>
      <c r="E54" s="85">
        <v>0</v>
      </c>
    </row>
    <row r="55" spans="1:5" ht="12" customHeight="1">
      <c r="A55" s="336" t="s">
        <v>83</v>
      </c>
      <c r="B55" s="6" t="s">
        <v>49</v>
      </c>
      <c r="C55" s="85"/>
      <c r="D55" s="85"/>
      <c r="E55" s="85"/>
    </row>
    <row r="56" spans="1:5" ht="12" customHeight="1" thickBot="1">
      <c r="A56" s="336" t="s">
        <v>84</v>
      </c>
      <c r="B56" s="6" t="s">
        <v>467</v>
      </c>
      <c r="C56" s="85"/>
      <c r="D56" s="85"/>
      <c r="E56" s="85"/>
    </row>
    <row r="57" spans="1:5" ht="12" customHeight="1" thickBot="1">
      <c r="A57" s="135" t="s">
        <v>12</v>
      </c>
      <c r="B57" s="106" t="s">
        <v>5</v>
      </c>
      <c r="C57" s="249"/>
      <c r="D57" s="249"/>
      <c r="E57" s="249"/>
    </row>
    <row r="58" spans="1:5" ht="15" customHeight="1" thickBot="1">
      <c r="A58" s="135" t="s">
        <v>13</v>
      </c>
      <c r="B58" s="176" t="s">
        <v>469</v>
      </c>
      <c r="C58" s="269">
        <f>+C46+C52+C57</f>
        <v>34039806</v>
      </c>
      <c r="D58" s="269">
        <f>+D46+D52+D57</f>
        <v>36340605</v>
      </c>
      <c r="E58" s="269">
        <f>+E46+E52+E57</f>
        <v>36308605</v>
      </c>
    </row>
    <row r="59" spans="3:5" ht="13.5" thickBot="1">
      <c r="C59" s="270"/>
      <c r="D59" s="270"/>
      <c r="E59" s="270"/>
    </row>
    <row r="60" spans="1:5" ht="15" customHeight="1" thickBot="1">
      <c r="A60" s="179" t="s">
        <v>462</v>
      </c>
      <c r="B60" s="180"/>
      <c r="C60" s="104">
        <v>9</v>
      </c>
      <c r="D60" s="104">
        <v>7</v>
      </c>
      <c r="E60" s="104">
        <v>7</v>
      </c>
    </row>
    <row r="61" spans="1:5" ht="14.25" customHeight="1" thickBot="1">
      <c r="A61" s="179" t="s">
        <v>160</v>
      </c>
      <c r="B61" s="180"/>
      <c r="C61" s="104">
        <v>0</v>
      </c>
      <c r="D61" s="104">
        <v>0</v>
      </c>
      <c r="E61" s="104">
        <v>0</v>
      </c>
    </row>
  </sheetData>
  <sheetProtection formatCells="0"/>
  <mergeCells count="3">
    <mergeCell ref="C2:E2"/>
    <mergeCell ref="C3:E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E9" sqref="E9"/>
    </sheetView>
  </sheetViews>
  <sheetFormatPr defaultColWidth="9.375" defaultRowHeight="12.75"/>
  <cols>
    <col min="1" max="1" width="13.75390625" style="177" customWidth="1"/>
    <col min="2" max="2" width="66.50390625" style="178" customWidth="1"/>
    <col min="3" max="5" width="16.75390625" style="178" customWidth="1"/>
    <col min="6" max="16384" width="9.375" style="178" customWidth="1"/>
  </cols>
  <sheetData>
    <row r="1" spans="1:5" s="157" customFormat="1" ht="21" customHeight="1" thickBot="1">
      <c r="A1" s="156"/>
      <c r="B1" s="606" t="s">
        <v>660</v>
      </c>
      <c r="C1" s="606"/>
      <c r="D1" s="606"/>
      <c r="E1" s="606"/>
    </row>
    <row r="2" spans="1:5" s="340" customFormat="1" ht="33.75">
      <c r="A2" s="293" t="s">
        <v>158</v>
      </c>
      <c r="B2" s="259" t="s">
        <v>481</v>
      </c>
      <c r="C2" s="607" t="s">
        <v>50</v>
      </c>
      <c r="D2" s="608"/>
      <c r="E2" s="609"/>
    </row>
    <row r="3" spans="1:5" s="340" customFormat="1" ht="23.25" thickBot="1">
      <c r="A3" s="334" t="s">
        <v>157</v>
      </c>
      <c r="B3" s="260" t="s">
        <v>360</v>
      </c>
      <c r="C3" s="594" t="s">
        <v>50</v>
      </c>
      <c r="D3" s="595"/>
      <c r="E3" s="596"/>
    </row>
    <row r="4" spans="1:5" s="341" customFormat="1" ht="15.75" customHeight="1" thickBot="1">
      <c r="A4" s="160"/>
      <c r="B4" s="160"/>
      <c r="C4" s="161"/>
      <c r="D4" s="161"/>
      <c r="E4" s="161" t="s">
        <v>638</v>
      </c>
    </row>
    <row r="5" spans="1:5" ht="23.2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342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442</v>
      </c>
      <c r="E6" s="134" t="s">
        <v>441</v>
      </c>
    </row>
    <row r="7" spans="1:5" s="342" customFormat="1" ht="15.75" customHeight="1" thickBot="1">
      <c r="A7" s="164"/>
      <c r="B7" s="165" t="s">
        <v>47</v>
      </c>
      <c r="C7" s="166"/>
      <c r="D7" s="166"/>
      <c r="E7" s="166"/>
    </row>
    <row r="8" spans="1:5" s="273" customFormat="1" ht="12" customHeight="1" thickBot="1">
      <c r="A8" s="132" t="s">
        <v>10</v>
      </c>
      <c r="B8" s="167" t="s">
        <v>463</v>
      </c>
      <c r="C8" s="225">
        <f>SUM(C9:C19)</f>
        <v>530466</v>
      </c>
      <c r="D8" s="225">
        <f>SUM(D9:D19)</f>
        <v>391618</v>
      </c>
      <c r="E8" s="225">
        <f>SUM(E9:E19)</f>
        <v>391618</v>
      </c>
    </row>
    <row r="9" spans="1:5" s="273" customFormat="1" ht="12" customHeight="1">
      <c r="A9" s="335" t="s">
        <v>75</v>
      </c>
      <c r="B9" s="8" t="s">
        <v>217</v>
      </c>
      <c r="C9" s="262"/>
      <c r="D9" s="262"/>
      <c r="E9" s="262"/>
    </row>
    <row r="10" spans="1:5" s="273" customFormat="1" ht="12" customHeight="1">
      <c r="A10" s="336" t="s">
        <v>76</v>
      </c>
      <c r="B10" s="6" t="s">
        <v>218</v>
      </c>
      <c r="C10" s="223"/>
      <c r="D10" s="223"/>
      <c r="E10" s="223"/>
    </row>
    <row r="11" spans="1:5" s="273" customFormat="1" ht="12" customHeight="1">
      <c r="A11" s="336" t="s">
        <v>77</v>
      </c>
      <c r="B11" s="6" t="s">
        <v>219</v>
      </c>
      <c r="C11" s="223"/>
      <c r="D11" s="223"/>
      <c r="E11" s="223"/>
    </row>
    <row r="12" spans="1:5" s="273" customFormat="1" ht="12" customHeight="1">
      <c r="A12" s="336" t="s">
        <v>78</v>
      </c>
      <c r="B12" s="6" t="s">
        <v>220</v>
      </c>
      <c r="C12" s="223"/>
      <c r="D12" s="223"/>
      <c r="E12" s="223"/>
    </row>
    <row r="13" spans="1:5" s="273" customFormat="1" ht="12" customHeight="1">
      <c r="A13" s="336" t="s">
        <v>118</v>
      </c>
      <c r="B13" s="6" t="s">
        <v>221</v>
      </c>
      <c r="C13" s="223">
        <v>530466</v>
      </c>
      <c r="D13" s="223">
        <v>391200</v>
      </c>
      <c r="E13" s="223">
        <v>391200</v>
      </c>
    </row>
    <row r="14" spans="1:5" s="273" customFormat="1" ht="12" customHeight="1">
      <c r="A14" s="336" t="s">
        <v>79</v>
      </c>
      <c r="B14" s="6" t="s">
        <v>343</v>
      </c>
      <c r="C14" s="223"/>
      <c r="D14" s="223"/>
      <c r="E14" s="223"/>
    </row>
    <row r="15" spans="1:5" s="273" customFormat="1" ht="12" customHeight="1">
      <c r="A15" s="336" t="s">
        <v>80</v>
      </c>
      <c r="B15" s="5" t="s">
        <v>344</v>
      </c>
      <c r="C15" s="223"/>
      <c r="D15" s="223"/>
      <c r="E15" s="223"/>
    </row>
    <row r="16" spans="1:5" s="273" customFormat="1" ht="12" customHeight="1">
      <c r="A16" s="336" t="s">
        <v>87</v>
      </c>
      <c r="B16" s="6" t="s">
        <v>224</v>
      </c>
      <c r="C16" s="263">
        <v>0</v>
      </c>
      <c r="D16" s="263">
        <v>418</v>
      </c>
      <c r="E16" s="263">
        <v>418</v>
      </c>
    </row>
    <row r="17" spans="1:5" s="343" customFormat="1" ht="12" customHeight="1">
      <c r="A17" s="336" t="s">
        <v>88</v>
      </c>
      <c r="B17" s="6" t="s">
        <v>225</v>
      </c>
      <c r="C17" s="223"/>
      <c r="D17" s="223"/>
      <c r="E17" s="223"/>
    </row>
    <row r="18" spans="1:5" s="343" customFormat="1" ht="12" customHeight="1">
      <c r="A18" s="336" t="s">
        <v>89</v>
      </c>
      <c r="B18" s="6" t="s">
        <v>378</v>
      </c>
      <c r="C18" s="224"/>
      <c r="D18" s="224"/>
      <c r="E18" s="224"/>
    </row>
    <row r="19" spans="1:5" s="343" customFormat="1" ht="12" customHeight="1" thickBot="1">
      <c r="A19" s="336" t="s">
        <v>90</v>
      </c>
      <c r="B19" s="5" t="s">
        <v>226</v>
      </c>
      <c r="C19" s="224"/>
      <c r="D19" s="224"/>
      <c r="E19" s="224"/>
    </row>
    <row r="20" spans="1:5" s="273" customFormat="1" ht="12" customHeight="1" thickBot="1">
      <c r="A20" s="132" t="s">
        <v>11</v>
      </c>
      <c r="B20" s="167" t="s">
        <v>345</v>
      </c>
      <c r="C20" s="225">
        <f>SUM(C21:C23)</f>
        <v>0</v>
      </c>
      <c r="D20" s="225">
        <f>SUM(D21:D23)</f>
        <v>0</v>
      </c>
      <c r="E20" s="225">
        <f>SUM(E21:E23)</f>
        <v>0</v>
      </c>
    </row>
    <row r="21" spans="1:5" s="343" customFormat="1" ht="12" customHeight="1">
      <c r="A21" s="336" t="s">
        <v>81</v>
      </c>
      <c r="B21" s="7" t="s">
        <v>194</v>
      </c>
      <c r="C21" s="223"/>
      <c r="D21" s="223"/>
      <c r="E21" s="223"/>
    </row>
    <row r="22" spans="1:5" s="343" customFormat="1" ht="12" customHeight="1">
      <c r="A22" s="336" t="s">
        <v>82</v>
      </c>
      <c r="B22" s="6" t="s">
        <v>346</v>
      </c>
      <c r="C22" s="223"/>
      <c r="D22" s="223"/>
      <c r="E22" s="223"/>
    </row>
    <row r="23" spans="1:5" s="343" customFormat="1" ht="12" customHeight="1">
      <c r="A23" s="336" t="s">
        <v>83</v>
      </c>
      <c r="B23" s="6" t="s">
        <v>347</v>
      </c>
      <c r="C23" s="223"/>
      <c r="D23" s="223"/>
      <c r="E23" s="223"/>
    </row>
    <row r="24" spans="1:5" s="343" customFormat="1" ht="12" customHeight="1" thickBot="1">
      <c r="A24" s="336" t="s">
        <v>84</v>
      </c>
      <c r="B24" s="6" t="s">
        <v>464</v>
      </c>
      <c r="C24" s="223"/>
      <c r="D24" s="223"/>
      <c r="E24" s="223"/>
    </row>
    <row r="25" spans="1:5" s="343" customFormat="1" ht="12" customHeight="1" thickBot="1">
      <c r="A25" s="135" t="s">
        <v>12</v>
      </c>
      <c r="B25" s="106" t="s">
        <v>135</v>
      </c>
      <c r="C25" s="249"/>
      <c r="D25" s="249"/>
      <c r="E25" s="249"/>
    </row>
    <row r="26" spans="1:5" s="343" customFormat="1" ht="12" customHeight="1" thickBot="1">
      <c r="A26" s="135" t="s">
        <v>13</v>
      </c>
      <c r="B26" s="106" t="s">
        <v>465</v>
      </c>
      <c r="C26" s="225">
        <f>+C27+C28+C29</f>
        <v>0</v>
      </c>
      <c r="D26" s="225">
        <f>+D27+D28+D29</f>
        <v>0</v>
      </c>
      <c r="E26" s="225">
        <f>+E27+E28+E29</f>
        <v>0</v>
      </c>
    </row>
    <row r="27" spans="1:5" s="343" customFormat="1" ht="12" customHeight="1">
      <c r="A27" s="337" t="s">
        <v>204</v>
      </c>
      <c r="B27" s="338" t="s">
        <v>199</v>
      </c>
      <c r="C27" s="83"/>
      <c r="D27" s="83"/>
      <c r="E27" s="83"/>
    </row>
    <row r="28" spans="1:5" s="343" customFormat="1" ht="12" customHeight="1">
      <c r="A28" s="337" t="s">
        <v>207</v>
      </c>
      <c r="B28" s="338" t="s">
        <v>346</v>
      </c>
      <c r="C28" s="223"/>
      <c r="D28" s="223"/>
      <c r="E28" s="223"/>
    </row>
    <row r="29" spans="1:5" s="343" customFormat="1" ht="12" customHeight="1">
      <c r="A29" s="337" t="s">
        <v>208</v>
      </c>
      <c r="B29" s="339" t="s">
        <v>348</v>
      </c>
      <c r="C29" s="223"/>
      <c r="D29" s="223"/>
      <c r="E29" s="223"/>
    </row>
    <row r="30" spans="1:5" s="343" customFormat="1" ht="12" customHeight="1" thickBot="1">
      <c r="A30" s="336" t="s">
        <v>209</v>
      </c>
      <c r="B30" s="117" t="s">
        <v>466</v>
      </c>
      <c r="C30" s="86"/>
      <c r="D30" s="86"/>
      <c r="E30" s="86"/>
    </row>
    <row r="31" spans="1:5" s="343" customFormat="1" ht="12" customHeight="1" thickBot="1">
      <c r="A31" s="135" t="s">
        <v>14</v>
      </c>
      <c r="B31" s="106" t="s">
        <v>349</v>
      </c>
      <c r="C31" s="225">
        <f>+C32+C33+C34</f>
        <v>0</v>
      </c>
      <c r="D31" s="225">
        <f>+D32+D33+D34</f>
        <v>0</v>
      </c>
      <c r="E31" s="225">
        <f>+E32+E33+E34</f>
        <v>0</v>
      </c>
    </row>
    <row r="32" spans="1:5" s="343" customFormat="1" ht="12" customHeight="1">
      <c r="A32" s="337" t="s">
        <v>68</v>
      </c>
      <c r="B32" s="338" t="s">
        <v>231</v>
      </c>
      <c r="C32" s="83"/>
      <c r="D32" s="83"/>
      <c r="E32" s="83"/>
    </row>
    <row r="33" spans="1:5" s="343" customFormat="1" ht="12" customHeight="1">
      <c r="A33" s="337" t="s">
        <v>69</v>
      </c>
      <c r="B33" s="339" t="s">
        <v>232</v>
      </c>
      <c r="C33" s="226"/>
      <c r="D33" s="226"/>
      <c r="E33" s="226"/>
    </row>
    <row r="34" spans="1:5" s="343" customFormat="1" ht="12" customHeight="1" thickBot="1">
      <c r="A34" s="336" t="s">
        <v>70</v>
      </c>
      <c r="B34" s="117" t="s">
        <v>233</v>
      </c>
      <c r="C34" s="86"/>
      <c r="D34" s="86"/>
      <c r="E34" s="86"/>
    </row>
    <row r="35" spans="1:5" s="273" customFormat="1" ht="12" customHeight="1" thickBot="1">
      <c r="A35" s="135" t="s">
        <v>15</v>
      </c>
      <c r="B35" s="106" t="s">
        <v>319</v>
      </c>
      <c r="C35" s="249"/>
      <c r="D35" s="249"/>
      <c r="E35" s="249"/>
    </row>
    <row r="36" spans="1:5" s="273" customFormat="1" ht="12" customHeight="1" thickBot="1">
      <c r="A36" s="135" t="s">
        <v>16</v>
      </c>
      <c r="B36" s="106" t="s">
        <v>350</v>
      </c>
      <c r="C36" s="264"/>
      <c r="D36" s="264"/>
      <c r="E36" s="264"/>
    </row>
    <row r="37" spans="1:5" s="273" customFormat="1" ht="12" customHeight="1" thickBot="1">
      <c r="A37" s="132" t="s">
        <v>17</v>
      </c>
      <c r="B37" s="106" t="s">
        <v>351</v>
      </c>
      <c r="C37" s="265">
        <f>+C8+C20+C25+C26+C31+C35+C36</f>
        <v>530466</v>
      </c>
      <c r="D37" s="265">
        <f>+D8+D20+D25+D26+D31+D35+D36</f>
        <v>391618</v>
      </c>
      <c r="E37" s="265">
        <f>+E8+E20+E25+E26+E31+E35+E36</f>
        <v>391618</v>
      </c>
    </row>
    <row r="38" spans="1:5" s="273" customFormat="1" ht="12" customHeight="1" thickBot="1">
      <c r="A38" s="168" t="s">
        <v>18</v>
      </c>
      <c r="B38" s="106" t="s">
        <v>352</v>
      </c>
      <c r="C38" s="265">
        <f>+C39+C40+C41</f>
        <v>33509340</v>
      </c>
      <c r="D38" s="265">
        <f>+D39+D40+D41</f>
        <v>35948987</v>
      </c>
      <c r="E38" s="265">
        <f>+E39+E40+E41</f>
        <v>35948987</v>
      </c>
    </row>
    <row r="39" spans="1:5" s="273" customFormat="1" ht="12" customHeight="1">
      <c r="A39" s="337" t="s">
        <v>353</v>
      </c>
      <c r="B39" s="338" t="s">
        <v>176</v>
      </c>
      <c r="C39" s="83"/>
      <c r="D39" s="83"/>
      <c r="E39" s="83"/>
    </row>
    <row r="40" spans="1:5" s="273" customFormat="1" ht="12" customHeight="1">
      <c r="A40" s="337" t="s">
        <v>354</v>
      </c>
      <c r="B40" s="339" t="s">
        <v>0</v>
      </c>
      <c r="C40" s="226"/>
      <c r="D40" s="226"/>
      <c r="E40" s="226"/>
    </row>
    <row r="41" spans="1:5" s="343" customFormat="1" ht="12" customHeight="1" thickBot="1">
      <c r="A41" s="336" t="s">
        <v>355</v>
      </c>
      <c r="B41" s="117" t="s">
        <v>356</v>
      </c>
      <c r="C41" s="86">
        <v>33509340</v>
      </c>
      <c r="D41" s="86">
        <v>35948987</v>
      </c>
      <c r="E41" s="86">
        <v>35948987</v>
      </c>
    </row>
    <row r="42" spans="1:5" s="343" customFormat="1" ht="15" customHeight="1" thickBot="1">
      <c r="A42" s="168" t="s">
        <v>19</v>
      </c>
      <c r="B42" s="169" t="s">
        <v>357</v>
      </c>
      <c r="C42" s="268">
        <f>+C37+C38</f>
        <v>34039806</v>
      </c>
      <c r="D42" s="268">
        <f>+D37+D38</f>
        <v>36340605</v>
      </c>
      <c r="E42" s="268">
        <f>+E37+E38</f>
        <v>36340605</v>
      </c>
    </row>
    <row r="43" spans="1:5" s="343" customFormat="1" ht="15" customHeight="1">
      <c r="A43" s="170"/>
      <c r="B43" s="171"/>
      <c r="C43" s="266"/>
      <c r="D43" s="266"/>
      <c r="E43" s="266"/>
    </row>
    <row r="44" spans="1:5" ht="13.5" thickBot="1">
      <c r="A44" s="172"/>
      <c r="B44" s="173"/>
      <c r="C44" s="267"/>
      <c r="D44" s="267"/>
      <c r="E44" s="267"/>
    </row>
    <row r="45" spans="1:5" s="342" customFormat="1" ht="16.5" customHeight="1" thickBot="1">
      <c r="A45" s="174"/>
      <c r="B45" s="175" t="s">
        <v>48</v>
      </c>
      <c r="C45" s="268"/>
      <c r="D45" s="268"/>
      <c r="E45" s="268"/>
    </row>
    <row r="46" spans="1:5" s="344" customFormat="1" ht="12" customHeight="1" thickBot="1">
      <c r="A46" s="135" t="s">
        <v>10</v>
      </c>
      <c r="B46" s="106" t="s">
        <v>358</v>
      </c>
      <c r="C46" s="225">
        <f>SUM(C47:C51)</f>
        <v>33150806</v>
      </c>
      <c r="D46" s="225">
        <f>SUM(D47:D51)</f>
        <v>35115448</v>
      </c>
      <c r="E46" s="225">
        <f>SUM(E47:E51)</f>
        <v>35083448</v>
      </c>
    </row>
    <row r="47" spans="1:5" ht="12" customHeight="1">
      <c r="A47" s="336" t="s">
        <v>75</v>
      </c>
      <c r="B47" s="7" t="s">
        <v>41</v>
      </c>
      <c r="C47" s="83">
        <v>15873968</v>
      </c>
      <c r="D47" s="83">
        <v>15248992</v>
      </c>
      <c r="E47" s="83">
        <v>15216992</v>
      </c>
    </row>
    <row r="48" spans="1:5" ht="12" customHeight="1">
      <c r="A48" s="336" t="s">
        <v>76</v>
      </c>
      <c r="B48" s="6" t="s">
        <v>144</v>
      </c>
      <c r="C48" s="85">
        <v>4541603</v>
      </c>
      <c r="D48" s="85">
        <v>3901993</v>
      </c>
      <c r="E48" s="85">
        <v>3901993</v>
      </c>
    </row>
    <row r="49" spans="1:5" ht="12" customHeight="1">
      <c r="A49" s="336" t="s">
        <v>77</v>
      </c>
      <c r="B49" s="6" t="s">
        <v>109</v>
      </c>
      <c r="C49" s="85">
        <v>12735235</v>
      </c>
      <c r="D49" s="85">
        <v>15964463</v>
      </c>
      <c r="E49" s="85">
        <v>15964463</v>
      </c>
    </row>
    <row r="50" spans="1:5" ht="12" customHeight="1">
      <c r="A50" s="336" t="s">
        <v>78</v>
      </c>
      <c r="B50" s="6" t="s">
        <v>145</v>
      </c>
      <c r="C50" s="85"/>
      <c r="D50" s="85"/>
      <c r="E50" s="85"/>
    </row>
    <row r="51" spans="1:5" ht="12" customHeight="1">
      <c r="A51" s="336" t="s">
        <v>118</v>
      </c>
      <c r="B51" s="6" t="s">
        <v>146</v>
      </c>
      <c r="C51" s="85">
        <v>0</v>
      </c>
      <c r="D51" s="85"/>
      <c r="E51" s="85"/>
    </row>
    <row r="52" spans="1:5" ht="12" customHeight="1" thickBot="1">
      <c r="A52" s="505" t="s">
        <v>79</v>
      </c>
      <c r="B52" s="5" t="s">
        <v>42</v>
      </c>
      <c r="C52" s="226"/>
      <c r="D52" s="226"/>
      <c r="E52" s="226"/>
    </row>
    <row r="53" spans="1:5" ht="12" customHeight="1" thickBot="1">
      <c r="A53" s="135" t="s">
        <v>11</v>
      </c>
      <c r="B53" s="106" t="s">
        <v>359</v>
      </c>
      <c r="C53" s="225">
        <f>SUM(C54:C56)</f>
        <v>889000</v>
      </c>
      <c r="D53" s="225">
        <f>SUM(D54:D56)</f>
        <v>1225157</v>
      </c>
      <c r="E53" s="225">
        <f>SUM(E54:E56)</f>
        <v>1225157</v>
      </c>
    </row>
    <row r="54" spans="1:5" s="344" customFormat="1" ht="12" customHeight="1">
      <c r="A54" s="336" t="s">
        <v>81</v>
      </c>
      <c r="B54" s="7" t="s">
        <v>167</v>
      </c>
      <c r="C54" s="83">
        <v>0</v>
      </c>
      <c r="D54" s="83">
        <v>1225157</v>
      </c>
      <c r="E54" s="83">
        <v>1225157</v>
      </c>
    </row>
    <row r="55" spans="1:5" ht="12" customHeight="1">
      <c r="A55" s="336" t="s">
        <v>82</v>
      </c>
      <c r="B55" s="6" t="s">
        <v>148</v>
      </c>
      <c r="C55" s="85">
        <v>889000</v>
      </c>
      <c r="D55" s="85"/>
      <c r="E55" s="85">
        <v>0</v>
      </c>
    </row>
    <row r="56" spans="1:5" ht="12" customHeight="1">
      <c r="A56" s="336" t="s">
        <v>83</v>
      </c>
      <c r="B56" s="6" t="s">
        <v>49</v>
      </c>
      <c r="C56" s="85"/>
      <c r="D56" s="85"/>
      <c r="E56" s="85"/>
    </row>
    <row r="57" spans="1:5" ht="12" customHeight="1" thickBot="1">
      <c r="A57" s="336" t="s">
        <v>84</v>
      </c>
      <c r="B57" s="6" t="s">
        <v>467</v>
      </c>
      <c r="C57" s="85"/>
      <c r="D57" s="85"/>
      <c r="E57" s="85"/>
    </row>
    <row r="58" spans="1:5" ht="15" customHeight="1" thickBot="1">
      <c r="A58" s="135" t="s">
        <v>12</v>
      </c>
      <c r="B58" s="106" t="s">
        <v>5</v>
      </c>
      <c r="C58" s="249"/>
      <c r="D58" s="249"/>
      <c r="E58" s="249"/>
    </row>
    <row r="59" spans="1:5" ht="13.5" thickBot="1">
      <c r="A59" s="135" t="s">
        <v>13</v>
      </c>
      <c r="B59" s="176" t="s">
        <v>469</v>
      </c>
      <c r="C59" s="269">
        <f>+C46+C53+C58</f>
        <v>34039806</v>
      </c>
      <c r="D59" s="269">
        <f>+D46+D53+D58</f>
        <v>36340605</v>
      </c>
      <c r="E59" s="269">
        <f>+E46+E53+E58</f>
        <v>36308605</v>
      </c>
    </row>
    <row r="60" spans="3:5" ht="15" customHeight="1" thickBot="1">
      <c r="C60" s="270"/>
      <c r="D60" s="270"/>
      <c r="E60" s="270"/>
    </row>
    <row r="61" spans="1:5" ht="14.25" customHeight="1" thickBot="1">
      <c r="A61" s="179" t="s">
        <v>462</v>
      </c>
      <c r="B61" s="180"/>
      <c r="C61" s="104">
        <v>9</v>
      </c>
      <c r="D61" s="104">
        <v>7</v>
      </c>
      <c r="E61" s="104">
        <v>7</v>
      </c>
    </row>
    <row r="62" spans="1:5" ht="13.5" thickBot="1">
      <c r="A62" s="179" t="s">
        <v>160</v>
      </c>
      <c r="B62" s="180"/>
      <c r="C62" s="104">
        <v>0</v>
      </c>
      <c r="D62" s="104">
        <v>0</v>
      </c>
      <c r="E62" s="104">
        <v>0</v>
      </c>
    </row>
  </sheetData>
  <sheetProtection formatCells="0"/>
  <mergeCells count="3">
    <mergeCell ref="C2:E2"/>
    <mergeCell ref="C3:E3"/>
    <mergeCell ref="B1:E1"/>
  </mergeCells>
  <printOptions horizontalCentered="1"/>
  <pageMargins left="0.25" right="0.25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="96" zoomScaleNormal="96" workbookViewId="0" topLeftCell="A31">
      <selection activeCell="D3" sqref="D3"/>
    </sheetView>
  </sheetViews>
  <sheetFormatPr defaultColWidth="9.375" defaultRowHeight="12.75"/>
  <cols>
    <col min="1" max="1" width="13.75390625" style="177" customWidth="1"/>
    <col min="2" max="2" width="73.00390625" style="178" customWidth="1"/>
    <col min="3" max="5" width="15.50390625" style="178" customWidth="1"/>
    <col min="6" max="16384" width="9.375" style="178" customWidth="1"/>
  </cols>
  <sheetData>
    <row r="1" spans="1:5" s="157" customFormat="1" ht="21" customHeight="1" thickBot="1">
      <c r="A1" s="156"/>
      <c r="B1" s="610" t="str">
        <f>+CONCATENATE("6.2.2. melléklet a 6/2017. (V.23.) önkormányzati rendelethez")</f>
        <v>6.2.2. melléklet a 6/2017. (V.23.) önkormányzati rendelethez</v>
      </c>
      <c r="C1" s="610"/>
      <c r="D1" s="610"/>
      <c r="E1" s="610"/>
    </row>
    <row r="2" spans="1:5" s="340" customFormat="1" ht="33.75">
      <c r="A2" s="293" t="s">
        <v>158</v>
      </c>
      <c r="B2" s="259" t="s">
        <v>481</v>
      </c>
      <c r="C2" s="271"/>
      <c r="D2" s="271"/>
      <c r="E2" s="271" t="s">
        <v>50</v>
      </c>
    </row>
    <row r="3" spans="1:5" s="340" customFormat="1" ht="23.25" thickBot="1">
      <c r="A3" s="334" t="s">
        <v>157</v>
      </c>
      <c r="B3" s="260" t="s">
        <v>361</v>
      </c>
      <c r="C3" s="272"/>
      <c r="D3" s="272"/>
      <c r="E3" s="272" t="s">
        <v>51</v>
      </c>
    </row>
    <row r="4" spans="1:5" s="341" customFormat="1" ht="15.75" customHeight="1" thickBot="1">
      <c r="A4" s="160"/>
      <c r="B4" s="160"/>
      <c r="C4" s="161"/>
      <c r="D4" s="161"/>
      <c r="E4" s="161" t="s">
        <v>638</v>
      </c>
    </row>
    <row r="5" spans="1:5" ht="23.25" thickBot="1">
      <c r="A5" s="294" t="s">
        <v>159</v>
      </c>
      <c r="B5" s="162" t="s">
        <v>46</v>
      </c>
      <c r="C5" s="163" t="s">
        <v>490</v>
      </c>
      <c r="D5" s="163" t="s">
        <v>491</v>
      </c>
      <c r="E5" s="163" t="s">
        <v>492</v>
      </c>
    </row>
    <row r="6" spans="1:5" s="342" customFormat="1" ht="12.75" customHeight="1" thickBot="1">
      <c r="A6" s="132" t="s">
        <v>438</v>
      </c>
      <c r="B6" s="133" t="s">
        <v>439</v>
      </c>
      <c r="C6" s="134" t="s">
        <v>440</v>
      </c>
      <c r="D6" s="134" t="s">
        <v>440</v>
      </c>
      <c r="E6" s="134" t="s">
        <v>440</v>
      </c>
    </row>
    <row r="7" spans="1:5" s="342" customFormat="1" ht="15.75" customHeight="1" thickBot="1">
      <c r="A7" s="164"/>
      <c r="B7" s="165" t="s">
        <v>47</v>
      </c>
      <c r="C7" s="166"/>
      <c r="D7" s="166"/>
      <c r="E7" s="166"/>
    </row>
    <row r="8" spans="1:5" s="273" customFormat="1" ht="12" customHeight="1" thickBot="1">
      <c r="A8" s="132" t="s">
        <v>10</v>
      </c>
      <c r="B8" s="167" t="s">
        <v>463</v>
      </c>
      <c r="C8" s="225">
        <f>SUM(C9:C19)</f>
        <v>0</v>
      </c>
      <c r="D8" s="225">
        <f>SUM(D9:D19)</f>
        <v>0</v>
      </c>
      <c r="E8" s="225">
        <f>SUM(E9:E19)</f>
        <v>0</v>
      </c>
    </row>
    <row r="9" spans="1:5" s="273" customFormat="1" ht="12" customHeight="1">
      <c r="A9" s="335" t="s">
        <v>75</v>
      </c>
      <c r="B9" s="8" t="s">
        <v>217</v>
      </c>
      <c r="C9" s="262"/>
      <c r="D9" s="262"/>
      <c r="E9" s="262"/>
    </row>
    <row r="10" spans="1:5" s="273" customFormat="1" ht="12" customHeight="1">
      <c r="A10" s="336" t="s">
        <v>76</v>
      </c>
      <c r="B10" s="6" t="s">
        <v>218</v>
      </c>
      <c r="C10" s="223"/>
      <c r="D10" s="223"/>
      <c r="E10" s="223"/>
    </row>
    <row r="11" spans="1:5" s="273" customFormat="1" ht="12" customHeight="1">
      <c r="A11" s="336" t="s">
        <v>77</v>
      </c>
      <c r="B11" s="6" t="s">
        <v>219</v>
      </c>
      <c r="C11" s="223"/>
      <c r="D11" s="223"/>
      <c r="E11" s="223"/>
    </row>
    <row r="12" spans="1:5" s="273" customFormat="1" ht="12" customHeight="1">
      <c r="A12" s="336" t="s">
        <v>78</v>
      </c>
      <c r="B12" s="6" t="s">
        <v>220</v>
      </c>
      <c r="C12" s="223"/>
      <c r="D12" s="223"/>
      <c r="E12" s="223"/>
    </row>
    <row r="13" spans="1:5" s="273" customFormat="1" ht="12" customHeight="1">
      <c r="A13" s="336" t="s">
        <v>118</v>
      </c>
      <c r="B13" s="6" t="s">
        <v>221</v>
      </c>
      <c r="C13" s="223"/>
      <c r="D13" s="223"/>
      <c r="E13" s="223"/>
    </row>
    <row r="14" spans="1:5" s="273" customFormat="1" ht="12" customHeight="1">
      <c r="A14" s="336" t="s">
        <v>79</v>
      </c>
      <c r="B14" s="6" t="s">
        <v>343</v>
      </c>
      <c r="C14" s="223"/>
      <c r="D14" s="223"/>
      <c r="E14" s="223"/>
    </row>
    <row r="15" spans="1:5" s="273" customFormat="1" ht="12" customHeight="1">
      <c r="A15" s="336" t="s">
        <v>80</v>
      </c>
      <c r="B15" s="5" t="s">
        <v>344</v>
      </c>
      <c r="C15" s="223"/>
      <c r="D15" s="223"/>
      <c r="E15" s="223"/>
    </row>
    <row r="16" spans="1:5" s="273" customFormat="1" ht="12" customHeight="1">
      <c r="A16" s="336" t="s">
        <v>87</v>
      </c>
      <c r="B16" s="6" t="s">
        <v>224</v>
      </c>
      <c r="C16" s="263"/>
      <c r="D16" s="263"/>
      <c r="E16" s="263"/>
    </row>
    <row r="17" spans="1:5" s="343" customFormat="1" ht="12" customHeight="1">
      <c r="A17" s="336" t="s">
        <v>88</v>
      </c>
      <c r="B17" s="6" t="s">
        <v>225</v>
      </c>
      <c r="C17" s="223"/>
      <c r="D17" s="223"/>
      <c r="E17" s="223"/>
    </row>
    <row r="18" spans="1:5" s="343" customFormat="1" ht="12" customHeight="1">
      <c r="A18" s="336" t="s">
        <v>89</v>
      </c>
      <c r="B18" s="6" t="s">
        <v>378</v>
      </c>
      <c r="C18" s="224"/>
      <c r="D18" s="224"/>
      <c r="E18" s="224"/>
    </row>
    <row r="19" spans="1:5" s="343" customFormat="1" ht="12" customHeight="1" thickBot="1">
      <c r="A19" s="336" t="s">
        <v>90</v>
      </c>
      <c r="B19" s="5" t="s">
        <v>226</v>
      </c>
      <c r="C19" s="224"/>
      <c r="D19" s="224"/>
      <c r="E19" s="224"/>
    </row>
    <row r="20" spans="1:5" s="273" customFormat="1" ht="12" customHeight="1" thickBot="1">
      <c r="A20" s="132" t="s">
        <v>11</v>
      </c>
      <c r="B20" s="167" t="s">
        <v>345</v>
      </c>
      <c r="C20" s="225">
        <f>SUM(C21:C23)</f>
        <v>0</v>
      </c>
      <c r="D20" s="225">
        <f>SUM(D21:D23)</f>
        <v>0</v>
      </c>
      <c r="E20" s="225">
        <f>SUM(E21:E23)</f>
        <v>0</v>
      </c>
    </row>
    <row r="21" spans="1:5" s="343" customFormat="1" ht="12" customHeight="1">
      <c r="A21" s="336" t="s">
        <v>81</v>
      </c>
      <c r="B21" s="7" t="s">
        <v>194</v>
      </c>
      <c r="C21" s="223"/>
      <c r="D21" s="223"/>
      <c r="E21" s="223"/>
    </row>
    <row r="22" spans="1:5" s="343" customFormat="1" ht="12" customHeight="1">
      <c r="A22" s="336" t="s">
        <v>82</v>
      </c>
      <c r="B22" s="6" t="s">
        <v>346</v>
      </c>
      <c r="C22" s="223"/>
      <c r="D22" s="223"/>
      <c r="E22" s="223"/>
    </row>
    <row r="23" spans="1:5" s="343" customFormat="1" ht="12" customHeight="1">
      <c r="A23" s="336" t="s">
        <v>83</v>
      </c>
      <c r="B23" s="6" t="s">
        <v>347</v>
      </c>
      <c r="C23" s="223"/>
      <c r="D23" s="223"/>
      <c r="E23" s="223"/>
    </row>
    <row r="24" spans="1:5" s="343" customFormat="1" ht="12" customHeight="1" thickBot="1">
      <c r="A24" s="336" t="s">
        <v>84</v>
      </c>
      <c r="B24" s="6" t="s">
        <v>464</v>
      </c>
      <c r="C24" s="223"/>
      <c r="D24" s="223"/>
      <c r="E24" s="223"/>
    </row>
    <row r="25" spans="1:5" s="343" customFormat="1" ht="12" customHeight="1" thickBot="1">
      <c r="A25" s="135" t="s">
        <v>12</v>
      </c>
      <c r="B25" s="106" t="s">
        <v>135</v>
      </c>
      <c r="C25" s="249"/>
      <c r="D25" s="249"/>
      <c r="E25" s="249"/>
    </row>
    <row r="26" spans="1:5" s="343" customFormat="1" ht="12" customHeight="1" thickBot="1">
      <c r="A26" s="135" t="s">
        <v>13</v>
      </c>
      <c r="B26" s="106" t="s">
        <v>465</v>
      </c>
      <c r="C26" s="225">
        <f>+C27+C28+C29</f>
        <v>0</v>
      </c>
      <c r="D26" s="225">
        <f>+D27+D28+D29</f>
        <v>0</v>
      </c>
      <c r="E26" s="225">
        <f>+E27+E28+E29</f>
        <v>0</v>
      </c>
    </row>
    <row r="27" spans="1:5" s="343" customFormat="1" ht="12" customHeight="1">
      <c r="A27" s="337" t="s">
        <v>204</v>
      </c>
      <c r="B27" s="338" t="s">
        <v>199</v>
      </c>
      <c r="C27" s="83"/>
      <c r="D27" s="83"/>
      <c r="E27" s="83"/>
    </row>
    <row r="28" spans="1:5" s="343" customFormat="1" ht="12" customHeight="1">
      <c r="A28" s="337" t="s">
        <v>207</v>
      </c>
      <c r="B28" s="338" t="s">
        <v>346</v>
      </c>
      <c r="C28" s="223"/>
      <c r="D28" s="223"/>
      <c r="E28" s="223"/>
    </row>
    <row r="29" spans="1:5" s="343" customFormat="1" ht="12" customHeight="1">
      <c r="A29" s="337" t="s">
        <v>208</v>
      </c>
      <c r="B29" s="339" t="s">
        <v>348</v>
      </c>
      <c r="C29" s="223"/>
      <c r="D29" s="223"/>
      <c r="E29" s="223"/>
    </row>
    <row r="30" spans="1:5" s="343" customFormat="1" ht="12" customHeight="1" thickBot="1">
      <c r="A30" s="336" t="s">
        <v>209</v>
      </c>
      <c r="B30" s="117" t="s">
        <v>466</v>
      </c>
      <c r="C30" s="86"/>
      <c r="D30" s="86"/>
      <c r="E30" s="86"/>
    </row>
    <row r="31" spans="1:5" s="343" customFormat="1" ht="12" customHeight="1" thickBot="1">
      <c r="A31" s="135" t="s">
        <v>14</v>
      </c>
      <c r="B31" s="106" t="s">
        <v>349</v>
      </c>
      <c r="C31" s="225">
        <f>+C32+C33+C34</f>
        <v>0</v>
      </c>
      <c r="D31" s="225">
        <f>+D32+D33+D34</f>
        <v>0</v>
      </c>
      <c r="E31" s="225">
        <f>+E32+E33+E34</f>
        <v>0</v>
      </c>
    </row>
    <row r="32" spans="1:5" s="343" customFormat="1" ht="12" customHeight="1">
      <c r="A32" s="337" t="s">
        <v>68</v>
      </c>
      <c r="B32" s="338" t="s">
        <v>231</v>
      </c>
      <c r="C32" s="83"/>
      <c r="D32" s="83"/>
      <c r="E32" s="83"/>
    </row>
    <row r="33" spans="1:5" s="343" customFormat="1" ht="12" customHeight="1">
      <c r="A33" s="337" t="s">
        <v>69</v>
      </c>
      <c r="B33" s="339" t="s">
        <v>232</v>
      </c>
      <c r="C33" s="226"/>
      <c r="D33" s="226"/>
      <c r="E33" s="226"/>
    </row>
    <row r="34" spans="1:5" s="343" customFormat="1" ht="12" customHeight="1" thickBot="1">
      <c r="A34" s="336" t="s">
        <v>70</v>
      </c>
      <c r="B34" s="117" t="s">
        <v>233</v>
      </c>
      <c r="C34" s="86"/>
      <c r="D34" s="86"/>
      <c r="E34" s="86"/>
    </row>
    <row r="35" spans="1:5" s="273" customFormat="1" ht="12" customHeight="1" thickBot="1">
      <c r="A35" s="135" t="s">
        <v>15</v>
      </c>
      <c r="B35" s="106" t="s">
        <v>319</v>
      </c>
      <c r="C35" s="249"/>
      <c r="D35" s="249"/>
      <c r="E35" s="249"/>
    </row>
    <row r="36" spans="1:5" s="273" customFormat="1" ht="12" customHeight="1" thickBot="1">
      <c r="A36" s="135" t="s">
        <v>16</v>
      </c>
      <c r="B36" s="106" t="s">
        <v>350</v>
      </c>
      <c r="C36" s="264"/>
      <c r="D36" s="264"/>
      <c r="E36" s="264"/>
    </row>
    <row r="37" spans="1:5" s="273" customFormat="1" ht="12" customHeight="1" thickBot="1">
      <c r="A37" s="132" t="s">
        <v>17</v>
      </c>
      <c r="B37" s="106" t="s">
        <v>351</v>
      </c>
      <c r="C37" s="265">
        <f>+C8+C20+C25+C26+C31+C35+C36</f>
        <v>0</v>
      </c>
      <c r="D37" s="265">
        <f>+D8+D20+D25+D26+D31+D35+D36</f>
        <v>0</v>
      </c>
      <c r="E37" s="265">
        <f>+E8+E20+E25+E26+E31+E35+E36</f>
        <v>0</v>
      </c>
    </row>
    <row r="38" spans="1:5" s="273" customFormat="1" ht="12" customHeight="1" thickBot="1">
      <c r="A38" s="168" t="s">
        <v>18</v>
      </c>
      <c r="B38" s="106" t="s">
        <v>352</v>
      </c>
      <c r="C38" s="265">
        <f>+C39+C40+C41</f>
        <v>0</v>
      </c>
      <c r="D38" s="265">
        <f>+D39+D40+D41</f>
        <v>0</v>
      </c>
      <c r="E38" s="265">
        <f>+E39+E40+E41</f>
        <v>0</v>
      </c>
    </row>
    <row r="39" spans="1:5" s="273" customFormat="1" ht="12" customHeight="1">
      <c r="A39" s="337" t="s">
        <v>353</v>
      </c>
      <c r="B39" s="338" t="s">
        <v>176</v>
      </c>
      <c r="C39" s="83"/>
      <c r="D39" s="83"/>
      <c r="E39" s="83"/>
    </row>
    <row r="40" spans="1:5" s="273" customFormat="1" ht="12" customHeight="1">
      <c r="A40" s="337" t="s">
        <v>354</v>
      </c>
      <c r="B40" s="339" t="s">
        <v>0</v>
      </c>
      <c r="C40" s="226"/>
      <c r="D40" s="226"/>
      <c r="E40" s="226"/>
    </row>
    <row r="41" spans="1:5" s="343" customFormat="1" ht="12" customHeight="1" thickBot="1">
      <c r="A41" s="336" t="s">
        <v>355</v>
      </c>
      <c r="B41" s="117" t="s">
        <v>356</v>
      </c>
      <c r="C41" s="86"/>
      <c r="D41" s="86"/>
      <c r="E41" s="86"/>
    </row>
    <row r="42" spans="1:5" s="343" customFormat="1" ht="15" customHeight="1" thickBot="1">
      <c r="A42" s="168" t="s">
        <v>19</v>
      </c>
      <c r="B42" s="169" t="s">
        <v>357</v>
      </c>
      <c r="C42" s="268">
        <f>+C37+C38</f>
        <v>0</v>
      </c>
      <c r="D42" s="268">
        <f>+D37+D38</f>
        <v>0</v>
      </c>
      <c r="E42" s="268">
        <f>+E37+E38</f>
        <v>0</v>
      </c>
    </row>
    <row r="43" spans="1:5" s="343" customFormat="1" ht="15" customHeight="1">
      <c r="A43" s="170"/>
      <c r="B43" s="171"/>
      <c r="C43" s="266"/>
      <c r="D43" s="266"/>
      <c r="E43" s="266"/>
    </row>
    <row r="44" spans="1:5" ht="13.5" thickBot="1">
      <c r="A44" s="172"/>
      <c r="B44" s="173"/>
      <c r="C44" s="267"/>
      <c r="D44" s="267"/>
      <c r="E44" s="267"/>
    </row>
    <row r="45" spans="1:5" s="342" customFormat="1" ht="16.5" customHeight="1" thickBot="1">
      <c r="A45" s="174"/>
      <c r="B45" s="175" t="s">
        <v>48</v>
      </c>
      <c r="C45" s="268"/>
      <c r="D45" s="268"/>
      <c r="E45" s="268"/>
    </row>
    <row r="46" spans="1:5" s="344" customFormat="1" ht="12" customHeight="1" thickBot="1">
      <c r="A46" s="135" t="s">
        <v>10</v>
      </c>
      <c r="B46" s="106" t="s">
        <v>358</v>
      </c>
      <c r="C46" s="225">
        <f>SUM(C47:C51)</f>
        <v>0</v>
      </c>
      <c r="D46" s="225">
        <f>SUM(D47:D51)</f>
        <v>0</v>
      </c>
      <c r="E46" s="225">
        <f>SUM(E47:E51)</f>
        <v>0</v>
      </c>
    </row>
    <row r="47" spans="1:5" ht="12" customHeight="1">
      <c r="A47" s="336" t="s">
        <v>75</v>
      </c>
      <c r="B47" s="7" t="s">
        <v>41</v>
      </c>
      <c r="C47" s="83"/>
      <c r="D47" s="83"/>
      <c r="E47" s="83"/>
    </row>
    <row r="48" spans="1:5" ht="12" customHeight="1">
      <c r="A48" s="336" t="s">
        <v>76</v>
      </c>
      <c r="B48" s="6" t="s">
        <v>144</v>
      </c>
      <c r="C48" s="85"/>
      <c r="D48" s="85"/>
      <c r="E48" s="85"/>
    </row>
    <row r="49" spans="1:5" ht="12" customHeight="1">
      <c r="A49" s="336" t="s">
        <v>77</v>
      </c>
      <c r="B49" s="6" t="s">
        <v>109</v>
      </c>
      <c r="C49" s="85"/>
      <c r="D49" s="85"/>
      <c r="E49" s="85"/>
    </row>
    <row r="50" spans="1:5" ht="12" customHeight="1">
      <c r="A50" s="336" t="s">
        <v>78</v>
      </c>
      <c r="B50" s="6" t="s">
        <v>145</v>
      </c>
      <c r="C50" s="85"/>
      <c r="D50" s="85"/>
      <c r="E50" s="85"/>
    </row>
    <row r="51" spans="1:5" ht="12" customHeight="1" thickBot="1">
      <c r="A51" s="336" t="s">
        <v>118</v>
      </c>
      <c r="B51" s="6" t="s">
        <v>146</v>
      </c>
      <c r="C51" s="85"/>
      <c r="D51" s="85"/>
      <c r="E51" s="85"/>
    </row>
    <row r="52" spans="1:5" ht="12" customHeight="1" thickBot="1">
      <c r="A52" s="135" t="s">
        <v>11</v>
      </c>
      <c r="B52" s="106" t="s">
        <v>359</v>
      </c>
      <c r="C52" s="225">
        <f>SUM(C53:C55)</f>
        <v>0</v>
      </c>
      <c r="D52" s="225">
        <f>SUM(D53:D55)</f>
        <v>0</v>
      </c>
      <c r="E52" s="225">
        <f>SUM(E53:E55)</f>
        <v>0</v>
      </c>
    </row>
    <row r="53" spans="1:5" s="344" customFormat="1" ht="12" customHeight="1">
      <c r="A53" s="336" t="s">
        <v>81</v>
      </c>
      <c r="B53" s="7" t="s">
        <v>167</v>
      </c>
      <c r="C53" s="83"/>
      <c r="D53" s="83"/>
      <c r="E53" s="83"/>
    </row>
    <row r="54" spans="1:5" ht="12" customHeight="1">
      <c r="A54" s="336" t="s">
        <v>82</v>
      </c>
      <c r="B54" s="6" t="s">
        <v>148</v>
      </c>
      <c r="C54" s="85"/>
      <c r="D54" s="85"/>
      <c r="E54" s="85"/>
    </row>
    <row r="55" spans="1:5" ht="12" customHeight="1">
      <c r="A55" s="336" t="s">
        <v>83</v>
      </c>
      <c r="B55" s="6" t="s">
        <v>49</v>
      </c>
      <c r="C55" s="85"/>
      <c r="D55" s="85"/>
      <c r="E55" s="85"/>
    </row>
    <row r="56" spans="1:5" ht="12" customHeight="1" thickBot="1">
      <c r="A56" s="336" t="s">
        <v>84</v>
      </c>
      <c r="B56" s="6" t="s">
        <v>467</v>
      </c>
      <c r="C56" s="85"/>
      <c r="D56" s="85"/>
      <c r="E56" s="85"/>
    </row>
    <row r="57" spans="1:5" ht="15" customHeight="1" thickBot="1">
      <c r="A57" s="135" t="s">
        <v>12</v>
      </c>
      <c r="B57" s="106" t="s">
        <v>5</v>
      </c>
      <c r="C57" s="249"/>
      <c r="D57" s="249"/>
      <c r="E57" s="249"/>
    </row>
    <row r="58" spans="1:5" ht="13.5" thickBot="1">
      <c r="A58" s="135" t="s">
        <v>13</v>
      </c>
      <c r="B58" s="176" t="s">
        <v>469</v>
      </c>
      <c r="C58" s="269">
        <f>+C46+C52+C57</f>
        <v>0</v>
      </c>
      <c r="D58" s="269">
        <f>+D46+D52+D57</f>
        <v>0</v>
      </c>
      <c r="E58" s="269">
        <f>+E46+E52+E57</f>
        <v>0</v>
      </c>
    </row>
    <row r="59" spans="3:5" ht="15" customHeight="1" thickBot="1">
      <c r="C59" s="270"/>
      <c r="D59" s="270"/>
      <c r="E59" s="270"/>
    </row>
    <row r="60" spans="1:5" ht="14.25" customHeight="1" thickBot="1">
      <c r="A60" s="179" t="s">
        <v>462</v>
      </c>
      <c r="B60" s="180"/>
      <c r="C60" s="104"/>
      <c r="D60" s="104"/>
      <c r="E60" s="104"/>
    </row>
    <row r="61" spans="1:5" ht="13.5" thickBot="1">
      <c r="A61" s="179" t="s">
        <v>160</v>
      </c>
      <c r="B61" s="180"/>
      <c r="C61" s="104"/>
      <c r="D61" s="104"/>
      <c r="E61" s="104"/>
    </row>
  </sheetData>
  <sheetProtection formatCells="0"/>
  <mergeCells count="1">
    <mergeCell ref="B1:E1"/>
  </mergeCells>
  <printOptions horizontalCentered="1"/>
  <pageMargins left="0.25" right="0.25" top="0.75" bottom="0.75" header="0.3" footer="0.3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9" sqref="J9"/>
    </sheetView>
  </sheetViews>
  <sheetFormatPr defaultColWidth="9.00390625" defaultRowHeight="12.75"/>
  <cols>
    <col min="1" max="1" width="9.375" style="498" customWidth="1"/>
    <col min="2" max="2" width="18.375" style="0" customWidth="1"/>
    <col min="3" max="3" width="13.125" style="0" customWidth="1"/>
    <col min="4" max="4" width="8.00390625" style="0" bestFit="1" customWidth="1"/>
    <col min="5" max="5" width="11.125" style="498" customWidth="1"/>
    <col min="6" max="6" width="14.125" style="498" customWidth="1"/>
    <col min="7" max="7" width="15.50390625" style="0" customWidth="1"/>
  </cols>
  <sheetData>
    <row r="1" spans="1:7" ht="15">
      <c r="A1" s="611" t="s">
        <v>673</v>
      </c>
      <c r="B1" s="611"/>
      <c r="C1" s="611"/>
      <c r="D1" s="611"/>
      <c r="E1" s="611"/>
      <c r="F1" s="611"/>
      <c r="G1" s="611"/>
    </row>
    <row r="4" spans="1:8" ht="12.75">
      <c r="A4" s="432"/>
      <c r="B4" s="510"/>
      <c r="C4" s="510"/>
      <c r="D4" s="612" t="s">
        <v>659</v>
      </c>
      <c r="E4" s="612"/>
      <c r="F4" s="612"/>
      <c r="G4" s="612"/>
      <c r="H4" s="495"/>
    </row>
    <row r="5" spans="1:10" ht="12.75">
      <c r="A5" s="432"/>
      <c r="B5" s="178"/>
      <c r="C5" s="178"/>
      <c r="D5" s="178"/>
      <c r="E5" s="432"/>
      <c r="F5" s="432"/>
      <c r="J5" s="430"/>
    </row>
    <row r="6" spans="1:10" ht="14.25" thickBot="1">
      <c r="A6" s="432"/>
      <c r="B6" s="178"/>
      <c r="C6" s="178"/>
      <c r="D6" s="178"/>
      <c r="E6" s="432"/>
      <c r="F6" s="432"/>
      <c r="G6" s="431" t="s">
        <v>636</v>
      </c>
      <c r="J6" s="430"/>
    </row>
    <row r="7" spans="1:7" ht="13.5" thickBot="1">
      <c r="A7" s="615" t="s">
        <v>516</v>
      </c>
      <c r="B7" s="617" t="s">
        <v>503</v>
      </c>
      <c r="C7" s="617" t="s">
        <v>502</v>
      </c>
      <c r="D7" s="617" t="s">
        <v>501</v>
      </c>
      <c r="E7" s="619" t="s">
        <v>500</v>
      </c>
      <c r="F7" s="619"/>
      <c r="G7" s="620"/>
    </row>
    <row r="8" spans="1:7" ht="37.5" customHeight="1" thickBot="1">
      <c r="A8" s="616"/>
      <c r="B8" s="618"/>
      <c r="C8" s="618"/>
      <c r="D8" s="618"/>
      <c r="E8" s="130" t="s">
        <v>499</v>
      </c>
      <c r="F8" s="130" t="s">
        <v>643</v>
      </c>
      <c r="G8" s="131" t="s">
        <v>644</v>
      </c>
    </row>
    <row r="9" spans="1:7" ht="13.5" thickBot="1">
      <c r="A9" s="132" t="s">
        <v>438</v>
      </c>
      <c r="B9" s="133" t="s">
        <v>439</v>
      </c>
      <c r="C9" s="133" t="s">
        <v>440</v>
      </c>
      <c r="D9" s="133" t="s">
        <v>442</v>
      </c>
      <c r="E9" s="133" t="s">
        <v>498</v>
      </c>
      <c r="F9" s="133" t="s">
        <v>443</v>
      </c>
      <c r="G9" s="134" t="s">
        <v>445</v>
      </c>
    </row>
    <row r="10" spans="1:7" ht="12.75">
      <c r="A10" s="496" t="s">
        <v>10</v>
      </c>
      <c r="B10" s="429" t="s">
        <v>637</v>
      </c>
      <c r="C10" s="494">
        <v>32000</v>
      </c>
      <c r="D10" s="428">
        <v>0</v>
      </c>
      <c r="E10" s="499">
        <f>C10-D10</f>
        <v>32000</v>
      </c>
      <c r="F10" s="494">
        <v>32000</v>
      </c>
      <c r="G10" s="427"/>
    </row>
    <row r="11" spans="1:7" ht="12.75">
      <c r="A11" s="497" t="s">
        <v>11</v>
      </c>
      <c r="B11" s="426"/>
      <c r="C11" s="26"/>
      <c r="D11" s="26"/>
      <c r="E11" s="499">
        <f aca="true" t="shared" si="0" ref="E11:E29">C11+D11</f>
        <v>0</v>
      </c>
      <c r="F11" s="501"/>
      <c r="G11" s="23"/>
    </row>
    <row r="12" spans="1:7" ht="12.75">
      <c r="A12" s="497" t="s">
        <v>12</v>
      </c>
      <c r="B12" s="426"/>
      <c r="C12" s="26"/>
      <c r="D12" s="26"/>
      <c r="E12" s="499">
        <f t="shared" si="0"/>
        <v>0</v>
      </c>
      <c r="F12" s="501"/>
      <c r="G12" s="23"/>
    </row>
    <row r="13" spans="1:7" ht="12.75">
      <c r="A13" s="497" t="s">
        <v>13</v>
      </c>
      <c r="B13" s="426"/>
      <c r="C13" s="26"/>
      <c r="D13" s="26"/>
      <c r="E13" s="499">
        <f t="shared" si="0"/>
        <v>0</v>
      </c>
      <c r="F13" s="501"/>
      <c r="G13" s="23"/>
    </row>
    <row r="14" spans="1:7" ht="12.75">
      <c r="A14" s="497" t="s">
        <v>14</v>
      </c>
      <c r="B14" s="426"/>
      <c r="C14" s="26"/>
      <c r="D14" s="26"/>
      <c r="E14" s="499">
        <f t="shared" si="0"/>
        <v>0</v>
      </c>
      <c r="F14" s="501"/>
      <c r="G14" s="23"/>
    </row>
    <row r="15" spans="1:7" ht="12.75">
      <c r="A15" s="497" t="s">
        <v>15</v>
      </c>
      <c r="B15" s="426"/>
      <c r="C15" s="26"/>
      <c r="D15" s="26"/>
      <c r="E15" s="499"/>
      <c r="F15" s="501"/>
      <c r="G15" s="23"/>
    </row>
    <row r="16" spans="1:7" ht="12.75">
      <c r="A16" s="497" t="s">
        <v>16</v>
      </c>
      <c r="B16" s="426"/>
      <c r="C16" s="26"/>
      <c r="D16" s="26"/>
      <c r="E16" s="499">
        <f t="shared" si="0"/>
        <v>0</v>
      </c>
      <c r="F16" s="501"/>
      <c r="G16" s="23"/>
    </row>
    <row r="17" spans="1:7" ht="12.75">
      <c r="A17" s="497" t="s">
        <v>17</v>
      </c>
      <c r="B17" s="426"/>
      <c r="C17" s="26"/>
      <c r="D17" s="26"/>
      <c r="E17" s="499">
        <f t="shared" si="0"/>
        <v>0</v>
      </c>
      <c r="F17" s="501"/>
      <c r="G17" s="23"/>
    </row>
    <row r="18" spans="1:7" ht="12.75">
      <c r="A18" s="497" t="s">
        <v>18</v>
      </c>
      <c r="B18" s="426"/>
      <c r="C18" s="26"/>
      <c r="D18" s="26"/>
      <c r="E18" s="499">
        <f t="shared" si="0"/>
        <v>0</v>
      </c>
      <c r="F18" s="501"/>
      <c r="G18" s="23"/>
    </row>
    <row r="19" spans="1:7" ht="12.75">
      <c r="A19" s="497" t="s">
        <v>19</v>
      </c>
      <c r="B19" s="426"/>
      <c r="C19" s="26"/>
      <c r="D19" s="26"/>
      <c r="E19" s="499">
        <f t="shared" si="0"/>
        <v>0</v>
      </c>
      <c r="F19" s="501"/>
      <c r="G19" s="23"/>
    </row>
    <row r="20" spans="1:7" ht="12.75">
      <c r="A20" s="497" t="s">
        <v>20</v>
      </c>
      <c r="B20" s="426"/>
      <c r="C20" s="26"/>
      <c r="D20" s="26"/>
      <c r="E20" s="499">
        <f t="shared" si="0"/>
        <v>0</v>
      </c>
      <c r="F20" s="501"/>
      <c r="G20" s="23"/>
    </row>
    <row r="21" spans="1:7" ht="12.75">
      <c r="A21" s="497" t="s">
        <v>21</v>
      </c>
      <c r="B21" s="426"/>
      <c r="C21" s="26"/>
      <c r="D21" s="26"/>
      <c r="E21" s="499">
        <f t="shared" si="0"/>
        <v>0</v>
      </c>
      <c r="F21" s="501"/>
      <c r="G21" s="23"/>
    </row>
    <row r="22" spans="1:7" ht="12.75">
      <c r="A22" s="497" t="s">
        <v>22</v>
      </c>
      <c r="B22" s="426"/>
      <c r="C22" s="26"/>
      <c r="D22" s="26"/>
      <c r="E22" s="499">
        <f t="shared" si="0"/>
        <v>0</v>
      </c>
      <c r="F22" s="501"/>
      <c r="G22" s="23"/>
    </row>
    <row r="23" spans="1:7" ht="12.75">
      <c r="A23" s="497" t="s">
        <v>23</v>
      </c>
      <c r="B23" s="426"/>
      <c r="C23" s="26"/>
      <c r="D23" s="26"/>
      <c r="E23" s="499">
        <f t="shared" si="0"/>
        <v>0</v>
      </c>
      <c r="F23" s="501"/>
      <c r="G23" s="23"/>
    </row>
    <row r="24" spans="1:7" ht="12.75">
      <c r="A24" s="497" t="s">
        <v>24</v>
      </c>
      <c r="B24" s="426"/>
      <c r="C24" s="26"/>
      <c r="D24" s="26"/>
      <c r="E24" s="499">
        <f t="shared" si="0"/>
        <v>0</v>
      </c>
      <c r="F24" s="501"/>
      <c r="G24" s="23"/>
    </row>
    <row r="25" spans="1:7" ht="12.75">
      <c r="A25" s="497" t="s">
        <v>25</v>
      </c>
      <c r="B25" s="426"/>
      <c r="C25" s="26"/>
      <c r="D25" s="26"/>
      <c r="E25" s="499">
        <f t="shared" si="0"/>
        <v>0</v>
      </c>
      <c r="F25" s="501"/>
      <c r="G25" s="23"/>
    </row>
    <row r="26" spans="1:7" ht="12.75">
      <c r="A26" s="497" t="s">
        <v>26</v>
      </c>
      <c r="B26" s="426"/>
      <c r="C26" s="26"/>
      <c r="D26" s="26"/>
      <c r="E26" s="499">
        <f t="shared" si="0"/>
        <v>0</v>
      </c>
      <c r="F26" s="501"/>
      <c r="G26" s="23"/>
    </row>
    <row r="27" spans="1:7" ht="12.75">
      <c r="A27" s="497" t="s">
        <v>27</v>
      </c>
      <c r="B27" s="426"/>
      <c r="C27" s="26"/>
      <c r="D27" s="26"/>
      <c r="E27" s="499">
        <f t="shared" si="0"/>
        <v>0</v>
      </c>
      <c r="F27" s="501"/>
      <c r="G27" s="23"/>
    </row>
    <row r="28" spans="1:7" ht="12.75">
      <c r="A28" s="497" t="s">
        <v>28</v>
      </c>
      <c r="B28" s="426"/>
      <c r="C28" s="26"/>
      <c r="D28" s="26"/>
      <c r="E28" s="499">
        <f t="shared" si="0"/>
        <v>0</v>
      </c>
      <c r="F28" s="501"/>
      <c r="G28" s="23"/>
    </row>
    <row r="29" spans="1:7" ht="13.5" thickBot="1">
      <c r="A29" s="497" t="s">
        <v>29</v>
      </c>
      <c r="B29" s="426"/>
      <c r="C29" s="26"/>
      <c r="D29" s="26"/>
      <c r="E29" s="499">
        <f t="shared" si="0"/>
        <v>0</v>
      </c>
      <c r="F29" s="501"/>
      <c r="G29" s="23"/>
    </row>
    <row r="30" spans="1:7" ht="13.5" thickBot="1">
      <c r="A30" s="613" t="s">
        <v>44</v>
      </c>
      <c r="B30" s="614"/>
      <c r="C30" s="56">
        <f>SUM(C10:C29)</f>
        <v>32000</v>
      </c>
      <c r="D30" s="56">
        <f>SUM(D10:D29)</f>
        <v>0</v>
      </c>
      <c r="E30" s="500">
        <f>SUM(E10:E29)</f>
        <v>32000</v>
      </c>
      <c r="F30" s="500">
        <f>SUM(F10:F29)</f>
        <v>32000</v>
      </c>
      <c r="G30" s="57">
        <f>SUM(G10:G29)</f>
        <v>0</v>
      </c>
    </row>
  </sheetData>
  <sheetProtection/>
  <mergeCells count="8">
    <mergeCell ref="A1:G1"/>
    <mergeCell ref="D4:G4"/>
    <mergeCell ref="A30:B30"/>
    <mergeCell ref="A7:A8"/>
    <mergeCell ref="B7:B8"/>
    <mergeCell ref="C7:C8"/>
    <mergeCell ref="D7:D8"/>
    <mergeCell ref="E7:G7"/>
  </mergeCells>
  <printOptions/>
  <pageMargins left="0.7" right="0.7" top="0.75" bottom="0.75" header="0.3" footer="0.3"/>
  <pageSetup horizontalDpi="600" verticalDpi="600" orientation="portrait" paperSize="9" r:id="rId1"/>
  <headerFooter>
    <oddHeader>&amp;L
&amp;C&amp;14KÖLTSÉGVETÉSI SZERVEK PÉNZMARADVÁNYÁNAK ALAKULÁSA&amp;R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91">
      <selection activeCell="D104" sqref="D104"/>
    </sheetView>
  </sheetViews>
  <sheetFormatPr defaultColWidth="9.375" defaultRowHeight="12.75"/>
  <cols>
    <col min="1" max="1" width="9.50390625" style="281" customWidth="1"/>
    <col min="2" max="2" width="70.75390625" style="281" customWidth="1"/>
    <col min="3" max="5" width="15.125" style="282" bestFit="1" customWidth="1"/>
    <col min="6" max="16384" width="9.375" style="300" customWidth="1"/>
  </cols>
  <sheetData>
    <row r="1" spans="1:5" ht="15.75" customHeight="1">
      <c r="A1" s="548" t="s">
        <v>7</v>
      </c>
      <c r="B1" s="548"/>
      <c r="C1" s="548"/>
      <c r="D1" s="300"/>
      <c r="E1" s="300"/>
    </row>
    <row r="2" spans="1:5" ht="15.75" customHeight="1" thickBot="1">
      <c r="A2" s="549" t="s">
        <v>664</v>
      </c>
      <c r="B2" s="550"/>
      <c r="C2" s="215"/>
      <c r="D2" s="215"/>
      <c r="E2" s="215" t="s">
        <v>638</v>
      </c>
    </row>
    <row r="3" spans="1:5" ht="37.5" customHeight="1" thickBot="1">
      <c r="A3" s="21" t="s">
        <v>60</v>
      </c>
      <c r="B3" s="22" t="s">
        <v>9</v>
      </c>
      <c r="C3" s="38" t="s">
        <v>646</v>
      </c>
      <c r="D3" s="38" t="s">
        <v>648</v>
      </c>
      <c r="E3" s="38" t="s">
        <v>649</v>
      </c>
    </row>
    <row r="4" spans="1:5" s="301" customFormat="1" ht="12" customHeight="1" thickBot="1">
      <c r="A4" s="295" t="s">
        <v>438</v>
      </c>
      <c r="B4" s="296" t="s">
        <v>439</v>
      </c>
      <c r="C4" s="297" t="s">
        <v>440</v>
      </c>
      <c r="D4" s="297" t="s">
        <v>442</v>
      </c>
      <c r="E4" s="297" t="s">
        <v>441</v>
      </c>
    </row>
    <row r="5" spans="1:5" s="302" customFormat="1" ht="12" customHeight="1" thickBot="1">
      <c r="A5" s="18" t="s">
        <v>10</v>
      </c>
      <c r="B5" s="19" t="s">
        <v>188</v>
      </c>
      <c r="C5" s="205">
        <f>+C6+C7+C8+C9+C10+C11</f>
        <v>51075415</v>
      </c>
      <c r="D5" s="205">
        <f>+D6+D7+D8+D9+D10+D11</f>
        <v>53316355</v>
      </c>
      <c r="E5" s="205">
        <f>+E6+E7+E8+E9+E10+E11</f>
        <v>53316355</v>
      </c>
    </row>
    <row r="6" spans="1:5" s="302" customFormat="1" ht="12" customHeight="1">
      <c r="A6" s="13" t="s">
        <v>75</v>
      </c>
      <c r="B6" s="303" t="s">
        <v>189</v>
      </c>
      <c r="C6" s="208">
        <v>10864096</v>
      </c>
      <c r="D6" s="208">
        <v>10864096</v>
      </c>
      <c r="E6" s="208">
        <v>10864096</v>
      </c>
    </row>
    <row r="7" spans="1:5" s="302" customFormat="1" ht="12" customHeight="1">
      <c r="A7" s="12" t="s">
        <v>76</v>
      </c>
      <c r="B7" s="304" t="s">
        <v>190</v>
      </c>
      <c r="C7" s="207">
        <v>29115766</v>
      </c>
      <c r="D7" s="207">
        <v>29489966</v>
      </c>
      <c r="E7" s="207">
        <v>29489966</v>
      </c>
    </row>
    <row r="8" spans="1:5" s="302" customFormat="1" ht="12" customHeight="1">
      <c r="A8" s="12" t="s">
        <v>77</v>
      </c>
      <c r="B8" s="304" t="s">
        <v>191</v>
      </c>
      <c r="C8" s="207">
        <v>9895553</v>
      </c>
      <c r="D8" s="207">
        <v>10511214</v>
      </c>
      <c r="E8" s="207">
        <v>10511214</v>
      </c>
    </row>
    <row r="9" spans="1:5" s="302" customFormat="1" ht="12" customHeight="1">
      <c r="A9" s="12" t="s">
        <v>78</v>
      </c>
      <c r="B9" s="304" t="s">
        <v>192</v>
      </c>
      <c r="C9" s="207">
        <v>1200000</v>
      </c>
      <c r="D9" s="207">
        <v>1200000</v>
      </c>
      <c r="E9" s="207">
        <v>1200000</v>
      </c>
    </row>
    <row r="10" spans="1:5" s="302" customFormat="1" ht="12" customHeight="1">
      <c r="A10" s="12" t="s">
        <v>118</v>
      </c>
      <c r="B10" s="201" t="s">
        <v>374</v>
      </c>
      <c r="C10" s="207">
        <v>0</v>
      </c>
      <c r="D10" s="207">
        <v>1185799</v>
      </c>
      <c r="E10" s="207">
        <v>1185799</v>
      </c>
    </row>
    <row r="11" spans="1:5" s="302" customFormat="1" ht="12" customHeight="1" thickBot="1">
      <c r="A11" s="14" t="s">
        <v>79</v>
      </c>
      <c r="B11" s="202" t="s">
        <v>375</v>
      </c>
      <c r="C11" s="207">
        <v>0</v>
      </c>
      <c r="D11" s="207">
        <v>65280</v>
      </c>
      <c r="E11" s="207">
        <v>65280</v>
      </c>
    </row>
    <row r="12" spans="1:5" s="302" customFormat="1" ht="12" customHeight="1" thickBot="1">
      <c r="A12" s="18" t="s">
        <v>11</v>
      </c>
      <c r="B12" s="200" t="s">
        <v>193</v>
      </c>
      <c r="C12" s="205">
        <f>+C13+C14+C15+C16+C17</f>
        <v>18447300</v>
      </c>
      <c r="D12" s="205">
        <f>+D13+D14+D15+D16+D17</f>
        <v>24358345</v>
      </c>
      <c r="E12" s="205">
        <f>+E13+E14+E15+E16+E17</f>
        <v>24358345</v>
      </c>
    </row>
    <row r="13" spans="1:5" s="302" customFormat="1" ht="12" customHeight="1">
      <c r="A13" s="13" t="s">
        <v>81</v>
      </c>
      <c r="B13" s="303" t="s">
        <v>194</v>
      </c>
      <c r="C13" s="208"/>
      <c r="D13" s="208"/>
      <c r="E13" s="208"/>
    </row>
    <row r="14" spans="1:5" s="302" customFormat="1" ht="12" customHeight="1">
      <c r="A14" s="12" t="s">
        <v>82</v>
      </c>
      <c r="B14" s="304" t="s">
        <v>195</v>
      </c>
      <c r="C14" s="207"/>
      <c r="D14" s="207"/>
      <c r="E14" s="207"/>
    </row>
    <row r="15" spans="1:5" s="302" customFormat="1" ht="12" customHeight="1">
      <c r="A15" s="12" t="s">
        <v>83</v>
      </c>
      <c r="B15" s="304" t="s">
        <v>363</v>
      </c>
      <c r="C15" s="207"/>
      <c r="D15" s="207"/>
      <c r="E15" s="207"/>
    </row>
    <row r="16" spans="1:5" s="302" customFormat="1" ht="12" customHeight="1">
      <c r="A16" s="12" t="s">
        <v>84</v>
      </c>
      <c r="B16" s="304" t="s">
        <v>364</v>
      </c>
      <c r="C16" s="207"/>
      <c r="D16" s="207"/>
      <c r="E16" s="207"/>
    </row>
    <row r="17" spans="1:5" s="302" customFormat="1" ht="12" customHeight="1">
      <c r="A17" s="12" t="s">
        <v>85</v>
      </c>
      <c r="B17" s="304" t="s">
        <v>196</v>
      </c>
      <c r="C17" s="207">
        <v>18447300</v>
      </c>
      <c r="D17" s="207">
        <v>24358345</v>
      </c>
      <c r="E17" s="207">
        <v>24358345</v>
      </c>
    </row>
    <row r="18" spans="1:5" s="302" customFormat="1" ht="12" customHeight="1" thickBot="1">
      <c r="A18" s="14" t="s">
        <v>91</v>
      </c>
      <c r="B18" s="202" t="s">
        <v>197</v>
      </c>
      <c r="C18" s="209"/>
      <c r="D18" s="209"/>
      <c r="E18" s="209"/>
    </row>
    <row r="19" spans="1:5" s="302" customFormat="1" ht="12" customHeight="1" thickBot="1">
      <c r="A19" s="18" t="s">
        <v>12</v>
      </c>
      <c r="B19" s="19" t="s">
        <v>198</v>
      </c>
      <c r="C19" s="205">
        <f>+C20+C21+C22+C23+C24</f>
        <v>0</v>
      </c>
      <c r="D19" s="205">
        <f>+D20+D21+D22+D23+D24</f>
        <v>0</v>
      </c>
      <c r="E19" s="205">
        <f>+E20+E21+E22+E23+E24</f>
        <v>0</v>
      </c>
    </row>
    <row r="20" spans="1:5" s="302" customFormat="1" ht="12" customHeight="1">
      <c r="A20" s="13" t="s">
        <v>64</v>
      </c>
      <c r="B20" s="303" t="s">
        <v>199</v>
      </c>
      <c r="C20" s="208"/>
      <c r="D20" s="208"/>
      <c r="E20" s="208"/>
    </row>
    <row r="21" spans="1:5" s="302" customFormat="1" ht="12" customHeight="1">
      <c r="A21" s="12" t="s">
        <v>65</v>
      </c>
      <c r="B21" s="304" t="s">
        <v>200</v>
      </c>
      <c r="C21" s="207"/>
      <c r="D21" s="207"/>
      <c r="E21" s="207"/>
    </row>
    <row r="22" spans="1:5" s="302" customFormat="1" ht="12" customHeight="1">
      <c r="A22" s="12" t="s">
        <v>66</v>
      </c>
      <c r="B22" s="304" t="s">
        <v>365</v>
      </c>
      <c r="C22" s="207"/>
      <c r="D22" s="207"/>
      <c r="E22" s="207"/>
    </row>
    <row r="23" spans="1:5" s="302" customFormat="1" ht="12" customHeight="1">
      <c r="A23" s="12" t="s">
        <v>67</v>
      </c>
      <c r="B23" s="304" t="s">
        <v>366</v>
      </c>
      <c r="C23" s="207"/>
      <c r="D23" s="207"/>
      <c r="E23" s="207"/>
    </row>
    <row r="24" spans="1:5" s="302" customFormat="1" ht="12" customHeight="1">
      <c r="A24" s="12" t="s">
        <v>132</v>
      </c>
      <c r="B24" s="304" t="s">
        <v>201</v>
      </c>
      <c r="C24" s="207"/>
      <c r="D24" s="207"/>
      <c r="E24" s="207"/>
    </row>
    <row r="25" spans="1:5" s="302" customFormat="1" ht="12" customHeight="1" thickBot="1">
      <c r="A25" s="14" t="s">
        <v>133</v>
      </c>
      <c r="B25" s="305" t="s">
        <v>202</v>
      </c>
      <c r="C25" s="209"/>
      <c r="D25" s="209"/>
      <c r="E25" s="209"/>
    </row>
    <row r="26" spans="1:5" s="302" customFormat="1" ht="12" customHeight="1" thickBot="1">
      <c r="A26" s="18" t="s">
        <v>134</v>
      </c>
      <c r="B26" s="19" t="s">
        <v>203</v>
      </c>
      <c r="C26" s="211">
        <f>+C27+C31+C32+C33</f>
        <v>28959000</v>
      </c>
      <c r="D26" s="211">
        <f>+D27+D31+D32+D33</f>
        <v>25545063</v>
      </c>
      <c r="E26" s="211">
        <f>+E27+E31+E32+E33</f>
        <v>25545063</v>
      </c>
    </row>
    <row r="27" spans="1:5" s="302" customFormat="1" ht="12" customHeight="1">
      <c r="A27" s="13" t="s">
        <v>204</v>
      </c>
      <c r="B27" s="303" t="s">
        <v>381</v>
      </c>
      <c r="C27" s="298">
        <f>+C28+C29+C30</f>
        <v>26400000</v>
      </c>
      <c r="D27" s="298">
        <f>+D28+D29+D30</f>
        <v>22823710</v>
      </c>
      <c r="E27" s="298">
        <f>+E28+E29+E30</f>
        <v>22823710</v>
      </c>
    </row>
    <row r="28" spans="1:5" s="302" customFormat="1" ht="12" customHeight="1">
      <c r="A28" s="12" t="s">
        <v>205</v>
      </c>
      <c r="B28" s="304" t="s">
        <v>210</v>
      </c>
      <c r="C28" s="207">
        <v>6700000</v>
      </c>
      <c r="D28" s="207">
        <v>1750415</v>
      </c>
      <c r="E28" s="207">
        <v>1750415</v>
      </c>
    </row>
    <row r="29" spans="1:5" s="302" customFormat="1" ht="12" customHeight="1">
      <c r="A29" s="12" t="s">
        <v>206</v>
      </c>
      <c r="B29" s="304" t="s">
        <v>211</v>
      </c>
      <c r="C29" s="207"/>
      <c r="D29" s="207"/>
      <c r="E29" s="207"/>
    </row>
    <row r="30" spans="1:5" s="302" customFormat="1" ht="12" customHeight="1">
      <c r="A30" s="12" t="s">
        <v>379</v>
      </c>
      <c r="B30" s="364" t="s">
        <v>380</v>
      </c>
      <c r="C30" s="207">
        <v>19700000</v>
      </c>
      <c r="D30" s="207">
        <v>21073295</v>
      </c>
      <c r="E30" s="207">
        <v>21073295</v>
      </c>
    </row>
    <row r="31" spans="1:5" s="302" customFormat="1" ht="12" customHeight="1">
      <c r="A31" s="12" t="s">
        <v>207</v>
      </c>
      <c r="B31" s="304" t="s">
        <v>212</v>
      </c>
      <c r="C31" s="207">
        <v>2400000</v>
      </c>
      <c r="D31" s="207">
        <v>2164516</v>
      </c>
      <c r="E31" s="207">
        <v>2164516</v>
      </c>
    </row>
    <row r="32" spans="1:5" s="302" customFormat="1" ht="12" customHeight="1">
      <c r="A32" s="12" t="s">
        <v>208</v>
      </c>
      <c r="B32" s="304" t="s">
        <v>213</v>
      </c>
      <c r="C32" s="207">
        <v>39000</v>
      </c>
      <c r="D32" s="207"/>
      <c r="E32" s="207"/>
    </row>
    <row r="33" spans="1:5" s="302" customFormat="1" ht="12" customHeight="1" thickBot="1">
      <c r="A33" s="14" t="s">
        <v>209</v>
      </c>
      <c r="B33" s="305" t="s">
        <v>214</v>
      </c>
      <c r="C33" s="209">
        <v>120000</v>
      </c>
      <c r="D33" s="209">
        <v>556837</v>
      </c>
      <c r="E33" s="209">
        <v>556837</v>
      </c>
    </row>
    <row r="34" spans="1:5" s="302" customFormat="1" ht="12" customHeight="1" thickBot="1">
      <c r="A34" s="18" t="s">
        <v>14</v>
      </c>
      <c r="B34" s="19" t="s">
        <v>376</v>
      </c>
      <c r="C34" s="205">
        <f>SUM(C35:C45)</f>
        <v>2653006</v>
      </c>
      <c r="D34" s="205">
        <f>SUM(D35:D45)</f>
        <v>2929337</v>
      </c>
      <c r="E34" s="205">
        <f>SUM(E35:E45)</f>
        <v>2929337</v>
      </c>
    </row>
    <row r="35" spans="1:5" s="302" customFormat="1" ht="12" customHeight="1">
      <c r="A35" s="13" t="s">
        <v>68</v>
      </c>
      <c r="B35" s="303" t="s">
        <v>217</v>
      </c>
      <c r="C35" s="208"/>
      <c r="D35" s="208"/>
      <c r="E35" s="208"/>
    </row>
    <row r="36" spans="1:5" s="302" customFormat="1" ht="12" customHeight="1">
      <c r="A36" s="12" t="s">
        <v>69</v>
      </c>
      <c r="B36" s="304" t="s">
        <v>218</v>
      </c>
      <c r="C36" s="207">
        <v>1543000</v>
      </c>
      <c r="D36" s="207">
        <v>1082034</v>
      </c>
      <c r="E36" s="207">
        <v>1082034</v>
      </c>
    </row>
    <row r="37" spans="1:5" s="302" customFormat="1" ht="12" customHeight="1">
      <c r="A37" s="12" t="s">
        <v>70</v>
      </c>
      <c r="B37" s="304" t="s">
        <v>219</v>
      </c>
      <c r="C37" s="207"/>
      <c r="D37" s="207"/>
      <c r="E37" s="207"/>
    </row>
    <row r="38" spans="1:5" s="302" customFormat="1" ht="12" customHeight="1">
      <c r="A38" s="12" t="s">
        <v>136</v>
      </c>
      <c r="B38" s="304" t="s">
        <v>220</v>
      </c>
      <c r="C38" s="207">
        <v>319540</v>
      </c>
      <c r="D38" s="207">
        <v>480812</v>
      </c>
      <c r="E38" s="207">
        <v>480812</v>
      </c>
    </row>
    <row r="39" spans="1:5" s="302" customFormat="1" ht="12" customHeight="1">
      <c r="A39" s="12" t="s">
        <v>137</v>
      </c>
      <c r="B39" s="304" t="s">
        <v>221</v>
      </c>
      <c r="C39" s="207">
        <v>730466</v>
      </c>
      <c r="D39" s="207">
        <v>948000</v>
      </c>
      <c r="E39" s="207">
        <v>948000</v>
      </c>
    </row>
    <row r="40" spans="1:5" s="302" customFormat="1" ht="12" customHeight="1">
      <c r="A40" s="12" t="s">
        <v>138</v>
      </c>
      <c r="B40" s="304" t="s">
        <v>222</v>
      </c>
      <c r="C40" s="207"/>
      <c r="D40" s="207">
        <v>339853</v>
      </c>
      <c r="E40" s="207">
        <v>339853</v>
      </c>
    </row>
    <row r="41" spans="1:5" s="302" customFormat="1" ht="12" customHeight="1">
      <c r="A41" s="12" t="s">
        <v>139</v>
      </c>
      <c r="B41" s="304" t="s">
        <v>223</v>
      </c>
      <c r="C41" s="207"/>
      <c r="D41" s="207"/>
      <c r="E41" s="207"/>
    </row>
    <row r="42" spans="1:5" s="302" customFormat="1" ht="12" customHeight="1">
      <c r="A42" s="12" t="s">
        <v>140</v>
      </c>
      <c r="B42" s="304" t="s">
        <v>224</v>
      </c>
      <c r="C42" s="207"/>
      <c r="D42" s="207"/>
      <c r="E42" s="207"/>
    </row>
    <row r="43" spans="1:5" s="302" customFormat="1" ht="12" customHeight="1">
      <c r="A43" s="12" t="s">
        <v>215</v>
      </c>
      <c r="B43" s="304" t="s">
        <v>225</v>
      </c>
      <c r="C43" s="210">
        <v>60000</v>
      </c>
      <c r="D43" s="210">
        <v>78632</v>
      </c>
      <c r="E43" s="210">
        <v>78632</v>
      </c>
    </row>
    <row r="44" spans="1:5" s="302" customFormat="1" ht="12" customHeight="1">
      <c r="A44" s="14" t="s">
        <v>216</v>
      </c>
      <c r="B44" s="305" t="s">
        <v>378</v>
      </c>
      <c r="C44" s="292"/>
      <c r="D44" s="292"/>
      <c r="E44" s="292"/>
    </row>
    <row r="45" spans="1:5" s="302" customFormat="1" ht="12" customHeight="1" thickBot="1">
      <c r="A45" s="14" t="s">
        <v>377</v>
      </c>
      <c r="B45" s="202" t="s">
        <v>226</v>
      </c>
      <c r="C45" s="292"/>
      <c r="D45" s="292">
        <v>6</v>
      </c>
      <c r="E45" s="292">
        <v>6</v>
      </c>
    </row>
    <row r="46" spans="1:5" s="302" customFormat="1" ht="12" customHeight="1" thickBot="1">
      <c r="A46" s="18" t="s">
        <v>15</v>
      </c>
      <c r="B46" s="19" t="s">
        <v>227</v>
      </c>
      <c r="C46" s="205">
        <f>SUM(C47:C51)</f>
        <v>0</v>
      </c>
      <c r="D46" s="205">
        <f>SUM(D47:D51)</f>
        <v>20000</v>
      </c>
      <c r="E46" s="205">
        <f>SUM(E47:E51)</f>
        <v>20000</v>
      </c>
    </row>
    <row r="47" spans="1:5" s="302" customFormat="1" ht="12" customHeight="1">
      <c r="A47" s="13" t="s">
        <v>71</v>
      </c>
      <c r="B47" s="303" t="s">
        <v>231</v>
      </c>
      <c r="C47" s="345"/>
      <c r="D47" s="345"/>
      <c r="E47" s="345"/>
    </row>
    <row r="48" spans="1:5" s="302" customFormat="1" ht="12" customHeight="1">
      <c r="A48" s="12" t="s">
        <v>72</v>
      </c>
      <c r="B48" s="304" t="s">
        <v>232</v>
      </c>
      <c r="C48" s="210"/>
      <c r="D48" s="210">
        <v>20000</v>
      </c>
      <c r="E48" s="210">
        <v>20000</v>
      </c>
    </row>
    <row r="49" spans="1:5" s="302" customFormat="1" ht="12" customHeight="1">
      <c r="A49" s="12" t="s">
        <v>228</v>
      </c>
      <c r="B49" s="304" t="s">
        <v>233</v>
      </c>
      <c r="C49" s="210"/>
      <c r="D49" s="210"/>
      <c r="E49" s="210"/>
    </row>
    <row r="50" spans="1:5" s="302" customFormat="1" ht="12" customHeight="1">
      <c r="A50" s="12" t="s">
        <v>229</v>
      </c>
      <c r="B50" s="304" t="s">
        <v>234</v>
      </c>
      <c r="C50" s="210"/>
      <c r="D50" s="210"/>
      <c r="E50" s="210"/>
    </row>
    <row r="51" spans="1:5" s="302" customFormat="1" ht="12" customHeight="1" thickBot="1">
      <c r="A51" s="14" t="s">
        <v>230</v>
      </c>
      <c r="B51" s="202" t="s">
        <v>235</v>
      </c>
      <c r="C51" s="292"/>
      <c r="D51" s="292"/>
      <c r="E51" s="292"/>
    </row>
    <row r="52" spans="1:5" s="302" customFormat="1" ht="12" customHeight="1" thickBot="1">
      <c r="A52" s="18" t="s">
        <v>141</v>
      </c>
      <c r="B52" s="19" t="s">
        <v>236</v>
      </c>
      <c r="C52" s="205">
        <f>SUM(C53:C55)</f>
        <v>0</v>
      </c>
      <c r="D52" s="205">
        <f>SUM(D53:D55)</f>
        <v>599000</v>
      </c>
      <c r="E52" s="205">
        <f>SUM(E53:E55)</f>
        <v>599000</v>
      </c>
    </row>
    <row r="53" spans="1:5" s="302" customFormat="1" ht="12" customHeight="1">
      <c r="A53" s="13" t="s">
        <v>73</v>
      </c>
      <c r="B53" s="303" t="s">
        <v>237</v>
      </c>
      <c r="C53" s="208"/>
      <c r="D53" s="208"/>
      <c r="E53" s="208"/>
    </row>
    <row r="54" spans="1:5" s="302" customFormat="1" ht="12" customHeight="1">
      <c r="A54" s="12" t="s">
        <v>74</v>
      </c>
      <c r="B54" s="304" t="s">
        <v>367</v>
      </c>
      <c r="C54" s="207"/>
      <c r="D54" s="207"/>
      <c r="E54" s="207"/>
    </row>
    <row r="55" spans="1:5" s="302" customFormat="1" ht="12" customHeight="1">
      <c r="A55" s="12" t="s">
        <v>240</v>
      </c>
      <c r="B55" s="304" t="s">
        <v>238</v>
      </c>
      <c r="C55" s="207"/>
      <c r="D55" s="207">
        <v>599000</v>
      </c>
      <c r="E55" s="207">
        <v>599000</v>
      </c>
    </row>
    <row r="56" spans="1:5" s="302" customFormat="1" ht="12" customHeight="1" thickBot="1">
      <c r="A56" s="14" t="s">
        <v>241</v>
      </c>
      <c r="B56" s="202" t="s">
        <v>239</v>
      </c>
      <c r="C56" s="209"/>
      <c r="D56" s="209"/>
      <c r="E56" s="209"/>
    </row>
    <row r="57" spans="1:5" s="302" customFormat="1" ht="12" customHeight="1" thickBot="1">
      <c r="A57" s="18" t="s">
        <v>17</v>
      </c>
      <c r="B57" s="200" t="s">
        <v>242</v>
      </c>
      <c r="C57" s="205">
        <f>SUM(C58:C60)</f>
        <v>244200</v>
      </c>
      <c r="D57" s="205">
        <f>SUM(D58:D60)</f>
        <v>0</v>
      </c>
      <c r="E57" s="205">
        <f>SUM(E58:E60)</f>
        <v>0</v>
      </c>
    </row>
    <row r="58" spans="1:5" s="302" customFormat="1" ht="12" customHeight="1">
      <c r="A58" s="13" t="s">
        <v>142</v>
      </c>
      <c r="B58" s="303" t="s">
        <v>244</v>
      </c>
      <c r="C58" s="210"/>
      <c r="D58" s="210"/>
      <c r="E58" s="210"/>
    </row>
    <row r="59" spans="1:5" s="302" customFormat="1" ht="12" customHeight="1">
      <c r="A59" s="12" t="s">
        <v>143</v>
      </c>
      <c r="B59" s="304" t="s">
        <v>368</v>
      </c>
      <c r="C59" s="210"/>
      <c r="D59" s="210"/>
      <c r="E59" s="210"/>
    </row>
    <row r="60" spans="1:5" s="302" customFormat="1" ht="12" customHeight="1">
      <c r="A60" s="12" t="s">
        <v>168</v>
      </c>
      <c r="B60" s="304" t="s">
        <v>245</v>
      </c>
      <c r="C60" s="210">
        <v>244200</v>
      </c>
      <c r="D60" s="210"/>
      <c r="E60" s="210"/>
    </row>
    <row r="61" spans="1:5" s="302" customFormat="1" ht="12" customHeight="1" thickBot="1">
      <c r="A61" s="14" t="s">
        <v>243</v>
      </c>
      <c r="B61" s="202" t="s">
        <v>246</v>
      </c>
      <c r="C61" s="210"/>
      <c r="D61" s="210"/>
      <c r="E61" s="210"/>
    </row>
    <row r="62" spans="1:5" s="302" customFormat="1" ht="12" customHeight="1" thickBot="1">
      <c r="A62" s="371" t="s">
        <v>421</v>
      </c>
      <c r="B62" s="19" t="s">
        <v>247</v>
      </c>
      <c r="C62" s="211">
        <f>+C5+C12+C19+C26+C34+C46+C52+C57</f>
        <v>101378921</v>
      </c>
      <c r="D62" s="211">
        <f>+D5+D12+D19+D26+D34+D46+D52+D57</f>
        <v>106768100</v>
      </c>
      <c r="E62" s="211">
        <f>+E5+E12+E19+E26+E34+E46+E52+E57</f>
        <v>106768100</v>
      </c>
    </row>
    <row r="63" spans="1:5" s="302" customFormat="1" ht="12" customHeight="1" thickBot="1">
      <c r="A63" s="347" t="s">
        <v>248</v>
      </c>
      <c r="B63" s="200" t="s">
        <v>249</v>
      </c>
      <c r="C63" s="205">
        <f>SUM(C64:C66)</f>
        <v>0</v>
      </c>
      <c r="D63" s="205">
        <f>SUM(D64:D66)</f>
        <v>0</v>
      </c>
      <c r="E63" s="205">
        <f>SUM(E64:E66)</f>
        <v>0</v>
      </c>
    </row>
    <row r="64" spans="1:5" s="302" customFormat="1" ht="12" customHeight="1">
      <c r="A64" s="13" t="s">
        <v>280</v>
      </c>
      <c r="B64" s="303" t="s">
        <v>250</v>
      </c>
      <c r="C64" s="210"/>
      <c r="D64" s="210"/>
      <c r="E64" s="210"/>
    </row>
    <row r="65" spans="1:5" s="302" customFormat="1" ht="12" customHeight="1">
      <c r="A65" s="12" t="s">
        <v>289</v>
      </c>
      <c r="B65" s="304" t="s">
        <v>251</v>
      </c>
      <c r="C65" s="210"/>
      <c r="D65" s="210"/>
      <c r="E65" s="210"/>
    </row>
    <row r="66" spans="1:5" s="302" customFormat="1" ht="12" customHeight="1" thickBot="1">
      <c r="A66" s="14" t="s">
        <v>290</v>
      </c>
      <c r="B66" s="365" t="s">
        <v>406</v>
      </c>
      <c r="C66" s="210"/>
      <c r="D66" s="210"/>
      <c r="E66" s="210"/>
    </row>
    <row r="67" spans="1:5" s="302" customFormat="1" ht="12" customHeight="1" thickBot="1">
      <c r="A67" s="347" t="s">
        <v>253</v>
      </c>
      <c r="B67" s="200" t="s">
        <v>254</v>
      </c>
      <c r="C67" s="205">
        <f>SUM(C68:C71)</f>
        <v>0</v>
      </c>
      <c r="D67" s="205">
        <f>SUM(D68:D71)</f>
        <v>0</v>
      </c>
      <c r="E67" s="205">
        <f>SUM(E68:E71)</f>
        <v>0</v>
      </c>
    </row>
    <row r="68" spans="1:5" s="302" customFormat="1" ht="12" customHeight="1">
      <c r="A68" s="13" t="s">
        <v>119</v>
      </c>
      <c r="B68" s="303" t="s">
        <v>255</v>
      </c>
      <c r="C68" s="210"/>
      <c r="D68" s="210"/>
      <c r="E68" s="210"/>
    </row>
    <row r="69" spans="1:5" s="302" customFormat="1" ht="12" customHeight="1">
      <c r="A69" s="12" t="s">
        <v>120</v>
      </c>
      <c r="B69" s="304" t="s">
        <v>256</v>
      </c>
      <c r="C69" s="210"/>
      <c r="D69" s="210"/>
      <c r="E69" s="210"/>
    </row>
    <row r="70" spans="1:5" s="302" customFormat="1" ht="12" customHeight="1">
      <c r="A70" s="12" t="s">
        <v>281</v>
      </c>
      <c r="B70" s="304" t="s">
        <v>257</v>
      </c>
      <c r="C70" s="210"/>
      <c r="D70" s="210"/>
      <c r="E70" s="210"/>
    </row>
    <row r="71" spans="1:5" s="302" customFormat="1" ht="12" customHeight="1" thickBot="1">
      <c r="A71" s="14" t="s">
        <v>282</v>
      </c>
      <c r="B71" s="202" t="s">
        <v>258</v>
      </c>
      <c r="C71" s="210"/>
      <c r="D71" s="210"/>
      <c r="E71" s="210"/>
    </row>
    <row r="72" spans="1:5" s="302" customFormat="1" ht="12" customHeight="1" thickBot="1">
      <c r="A72" s="347" t="s">
        <v>259</v>
      </c>
      <c r="B72" s="200" t="s">
        <v>260</v>
      </c>
      <c r="C72" s="205">
        <f>SUM(C73:C74)</f>
        <v>15081834</v>
      </c>
      <c r="D72" s="205">
        <f>SUM(D73:D74)</f>
        <v>30803834</v>
      </c>
      <c r="E72" s="205">
        <f>SUM(E73:E74)</f>
        <v>30803834</v>
      </c>
    </row>
    <row r="73" spans="1:5" s="302" customFormat="1" ht="12" customHeight="1">
      <c r="A73" s="13" t="s">
        <v>283</v>
      </c>
      <c r="B73" s="303" t="s">
        <v>261</v>
      </c>
      <c r="C73" s="210">
        <v>15081834</v>
      </c>
      <c r="D73" s="210">
        <v>30803834</v>
      </c>
      <c r="E73" s="210">
        <v>30803834</v>
      </c>
    </row>
    <row r="74" spans="1:5" s="302" customFormat="1" ht="12" customHeight="1" thickBot="1">
      <c r="A74" s="14" t="s">
        <v>284</v>
      </c>
      <c r="B74" s="202" t="s">
        <v>262</v>
      </c>
      <c r="C74" s="210"/>
      <c r="D74" s="210"/>
      <c r="E74" s="210"/>
    </row>
    <row r="75" spans="1:5" s="302" customFormat="1" ht="12" customHeight="1" thickBot="1">
      <c r="A75" s="347" t="s">
        <v>263</v>
      </c>
      <c r="B75" s="200" t="s">
        <v>264</v>
      </c>
      <c r="C75" s="205">
        <f>SUM(C76:C78)</f>
        <v>0</v>
      </c>
      <c r="D75" s="205">
        <f>SUM(D76:D78)</f>
        <v>4295468</v>
      </c>
      <c r="E75" s="205">
        <f>SUM(E76:E78)</f>
        <v>4295468</v>
      </c>
    </row>
    <row r="76" spans="1:5" s="302" customFormat="1" ht="12" customHeight="1">
      <c r="A76" s="13" t="s">
        <v>285</v>
      </c>
      <c r="B76" s="303" t="s">
        <v>265</v>
      </c>
      <c r="C76" s="210"/>
      <c r="D76" s="210">
        <v>1795468</v>
      </c>
      <c r="E76" s="210">
        <v>1795468</v>
      </c>
    </row>
    <row r="77" spans="1:5" s="302" customFormat="1" ht="12" customHeight="1">
      <c r="A77" s="12" t="s">
        <v>286</v>
      </c>
      <c r="B77" s="304" t="s">
        <v>266</v>
      </c>
      <c r="C77" s="210"/>
      <c r="D77" s="210"/>
      <c r="E77" s="210"/>
    </row>
    <row r="78" spans="1:5" s="302" customFormat="1" ht="12" customHeight="1" thickBot="1">
      <c r="A78" s="14" t="s">
        <v>287</v>
      </c>
      <c r="B78" s="202" t="s">
        <v>267</v>
      </c>
      <c r="C78" s="210"/>
      <c r="D78" s="210">
        <v>2500000</v>
      </c>
      <c r="E78" s="210">
        <v>2500000</v>
      </c>
    </row>
    <row r="79" spans="1:5" s="302" customFormat="1" ht="12" customHeight="1" thickBot="1">
      <c r="A79" s="347" t="s">
        <v>268</v>
      </c>
      <c r="B79" s="200" t="s">
        <v>288</v>
      </c>
      <c r="C79" s="205">
        <f>SUM(C80:C83)</f>
        <v>0</v>
      </c>
      <c r="D79" s="205">
        <f>SUM(D80:D83)</f>
        <v>0</v>
      </c>
      <c r="E79" s="205">
        <f>SUM(E80:E83)</f>
        <v>0</v>
      </c>
    </row>
    <row r="80" spans="1:5" s="302" customFormat="1" ht="12" customHeight="1">
      <c r="A80" s="307" t="s">
        <v>269</v>
      </c>
      <c r="B80" s="303" t="s">
        <v>270</v>
      </c>
      <c r="C80" s="210"/>
      <c r="D80" s="210"/>
      <c r="E80" s="210"/>
    </row>
    <row r="81" spans="1:5" s="302" customFormat="1" ht="12" customHeight="1">
      <c r="A81" s="308" t="s">
        <v>271</v>
      </c>
      <c r="B81" s="304" t="s">
        <v>272</v>
      </c>
      <c r="C81" s="210"/>
      <c r="D81" s="210"/>
      <c r="E81" s="210"/>
    </row>
    <row r="82" spans="1:5" s="302" customFormat="1" ht="12" customHeight="1">
      <c r="A82" s="308" t="s">
        <v>273</v>
      </c>
      <c r="B82" s="304" t="s">
        <v>274</v>
      </c>
      <c r="C82" s="210"/>
      <c r="D82" s="210"/>
      <c r="E82" s="210"/>
    </row>
    <row r="83" spans="1:5" s="302" customFormat="1" ht="12" customHeight="1" thickBot="1">
      <c r="A83" s="309" t="s">
        <v>275</v>
      </c>
      <c r="B83" s="202" t="s">
        <v>276</v>
      </c>
      <c r="C83" s="210"/>
      <c r="D83" s="210"/>
      <c r="E83" s="210"/>
    </row>
    <row r="84" spans="1:5" s="302" customFormat="1" ht="12" customHeight="1" thickBot="1">
      <c r="A84" s="347" t="s">
        <v>277</v>
      </c>
      <c r="B84" s="200" t="s">
        <v>420</v>
      </c>
      <c r="C84" s="346"/>
      <c r="D84" s="346"/>
      <c r="E84" s="346"/>
    </row>
    <row r="85" spans="1:5" s="302" customFormat="1" ht="13.5" customHeight="1" thickBot="1">
      <c r="A85" s="347" t="s">
        <v>279</v>
      </c>
      <c r="B85" s="200" t="s">
        <v>278</v>
      </c>
      <c r="C85" s="346"/>
      <c r="D85" s="346"/>
      <c r="E85" s="346"/>
    </row>
    <row r="86" spans="1:5" s="302" customFormat="1" ht="15.75" customHeight="1" thickBot="1">
      <c r="A86" s="347" t="s">
        <v>291</v>
      </c>
      <c r="B86" s="310" t="s">
        <v>423</v>
      </c>
      <c r="C86" s="211">
        <f>+C63+C67+C72+C75+C79+C85+C84</f>
        <v>15081834</v>
      </c>
      <c r="D86" s="211">
        <f>+D63+D67+D72+D75+D79+D85+D84</f>
        <v>35099302</v>
      </c>
      <c r="E86" s="211">
        <f>+E63+E67+E72+E75+E79+E85+E84</f>
        <v>35099302</v>
      </c>
    </row>
    <row r="87" spans="1:5" s="302" customFormat="1" ht="16.5" customHeight="1" thickBot="1">
      <c r="A87" s="348" t="s">
        <v>422</v>
      </c>
      <c r="B87" s="311" t="s">
        <v>424</v>
      </c>
      <c r="C87" s="211">
        <f>+C62+C86</f>
        <v>116460755</v>
      </c>
      <c r="D87" s="211">
        <f>+D62+D86</f>
        <v>141867402</v>
      </c>
      <c r="E87" s="211">
        <f>+E62+E86</f>
        <v>141867402</v>
      </c>
    </row>
    <row r="88" spans="1:5" s="302" customFormat="1" ht="83.25" customHeight="1">
      <c r="A88" s="3"/>
      <c r="B88" s="4"/>
      <c r="C88" s="212"/>
      <c r="D88" s="212"/>
      <c r="E88" s="212"/>
    </row>
    <row r="89" spans="1:5" ht="16.5" customHeight="1">
      <c r="A89" s="548" t="s">
        <v>39</v>
      </c>
      <c r="B89" s="548"/>
      <c r="C89" s="548"/>
      <c r="D89" s="548"/>
      <c r="E89" s="548"/>
    </row>
    <row r="90" spans="1:5" s="312" customFormat="1" ht="16.5" customHeight="1" thickBot="1">
      <c r="A90" s="551" t="s">
        <v>123</v>
      </c>
      <c r="B90" s="551"/>
      <c r="C90" s="116"/>
      <c r="D90" s="116"/>
      <c r="E90" s="116" t="s">
        <v>638</v>
      </c>
    </row>
    <row r="91" spans="1:5" ht="37.5" customHeight="1" thickBot="1">
      <c r="A91" s="21" t="s">
        <v>60</v>
      </c>
      <c r="B91" s="22" t="s">
        <v>40</v>
      </c>
      <c r="C91" s="38" t="str">
        <f>+C3</f>
        <v>2016. évi eredeti előirányzat</v>
      </c>
      <c r="D91" s="38" t="str">
        <f>+D3</f>
        <v>2016. évi módosított előirányzat</v>
      </c>
      <c r="E91" s="38" t="str">
        <f>+E3</f>
        <v>2016. évi teljesítés</v>
      </c>
    </row>
    <row r="92" spans="1:5" s="301" customFormat="1" ht="12" customHeight="1" thickBot="1">
      <c r="A92" s="35" t="s">
        <v>438</v>
      </c>
      <c r="B92" s="36" t="s">
        <v>439</v>
      </c>
      <c r="C92" s="37" t="s">
        <v>440</v>
      </c>
      <c r="D92" s="37" t="s">
        <v>442</v>
      </c>
      <c r="E92" s="37" t="s">
        <v>441</v>
      </c>
    </row>
    <row r="93" spans="1:5" ht="12" customHeight="1" thickBot="1">
      <c r="A93" s="20" t="s">
        <v>10</v>
      </c>
      <c r="B93" s="29" t="s">
        <v>382</v>
      </c>
      <c r="C93" s="204">
        <f>C94+C95+C96+C97+C98+C111</f>
        <v>83923916</v>
      </c>
      <c r="D93" s="204">
        <f>D94+D95+D96+D97+D98+D111</f>
        <v>96962985</v>
      </c>
      <c r="E93" s="204">
        <f>E94+E95+E96+E97+E98+E111</f>
        <v>95942961</v>
      </c>
    </row>
    <row r="94" spans="1:5" ht="12" customHeight="1">
      <c r="A94" s="15" t="s">
        <v>75</v>
      </c>
      <c r="B94" s="8" t="s">
        <v>41</v>
      </c>
      <c r="C94" s="206">
        <v>32198008</v>
      </c>
      <c r="D94" s="206">
        <v>39942711</v>
      </c>
      <c r="E94" s="206">
        <v>39910711</v>
      </c>
    </row>
    <row r="95" spans="1:5" ht="12" customHeight="1">
      <c r="A95" s="12" t="s">
        <v>76</v>
      </c>
      <c r="B95" s="6" t="s">
        <v>144</v>
      </c>
      <c r="C95" s="207">
        <v>9127614</v>
      </c>
      <c r="D95" s="207">
        <v>9328200</v>
      </c>
      <c r="E95" s="207">
        <v>9328200</v>
      </c>
    </row>
    <row r="96" spans="1:5" ht="12" customHeight="1">
      <c r="A96" s="12" t="s">
        <v>77</v>
      </c>
      <c r="B96" s="6" t="s">
        <v>109</v>
      </c>
      <c r="C96" s="209">
        <v>32825605</v>
      </c>
      <c r="D96" s="209">
        <v>39316713</v>
      </c>
      <c r="E96" s="209">
        <v>39316713</v>
      </c>
    </row>
    <row r="97" spans="1:5" ht="12" customHeight="1">
      <c r="A97" s="12" t="s">
        <v>78</v>
      </c>
      <c r="B97" s="9" t="s">
        <v>145</v>
      </c>
      <c r="C97" s="209">
        <v>2990000</v>
      </c>
      <c r="D97" s="209">
        <v>3184840</v>
      </c>
      <c r="E97" s="209">
        <v>3184840</v>
      </c>
    </row>
    <row r="98" spans="1:5" ht="12" customHeight="1">
      <c r="A98" s="12" t="s">
        <v>86</v>
      </c>
      <c r="B98" s="17" t="s">
        <v>146</v>
      </c>
      <c r="C98" s="209">
        <f>C99+C100+C101+C102+C103+C104+C105+C106+C107+C108+C109+C110</f>
        <v>6782689</v>
      </c>
      <c r="D98" s="209">
        <f>D99+D100+D101+D102+D103+D104+D105+D106+D107+D108+D109+D110</f>
        <v>4202497</v>
      </c>
      <c r="E98" s="209">
        <f>E99+E100+E101+E102+E103+E104+E105+E106+E107+E108+E109+E110</f>
        <v>4202497</v>
      </c>
    </row>
    <row r="99" spans="1:5" ht="12" customHeight="1">
      <c r="A99" s="12" t="s">
        <v>79</v>
      </c>
      <c r="B99" s="6" t="s">
        <v>387</v>
      </c>
      <c r="C99" s="209"/>
      <c r="D99" s="209"/>
      <c r="E99" s="209"/>
    </row>
    <row r="100" spans="1:5" ht="12" customHeight="1">
      <c r="A100" s="12" t="s">
        <v>80</v>
      </c>
      <c r="B100" s="120" t="s">
        <v>386</v>
      </c>
      <c r="C100" s="209"/>
      <c r="D100" s="209"/>
      <c r="E100" s="209"/>
    </row>
    <row r="101" spans="1:5" ht="12" customHeight="1">
      <c r="A101" s="12" t="s">
        <v>87</v>
      </c>
      <c r="B101" s="120" t="s">
        <v>385</v>
      </c>
      <c r="C101" s="209"/>
      <c r="D101" s="209"/>
      <c r="E101" s="209"/>
    </row>
    <row r="102" spans="1:5" ht="12" customHeight="1">
      <c r="A102" s="12" t="s">
        <v>88</v>
      </c>
      <c r="B102" s="118" t="s">
        <v>294</v>
      </c>
      <c r="C102" s="209"/>
      <c r="D102" s="209"/>
      <c r="E102" s="209"/>
    </row>
    <row r="103" spans="1:5" ht="12" customHeight="1">
      <c r="A103" s="12" t="s">
        <v>89</v>
      </c>
      <c r="B103" s="119" t="s">
        <v>295</v>
      </c>
      <c r="C103" s="209"/>
      <c r="D103" s="209"/>
      <c r="E103" s="209"/>
    </row>
    <row r="104" spans="1:5" ht="12" customHeight="1">
      <c r="A104" s="12" t="s">
        <v>90</v>
      </c>
      <c r="B104" s="119" t="s">
        <v>296</v>
      </c>
      <c r="C104" s="209"/>
      <c r="D104" s="209"/>
      <c r="E104" s="209"/>
    </row>
    <row r="105" spans="1:5" ht="12" customHeight="1">
      <c r="A105" s="12" t="s">
        <v>92</v>
      </c>
      <c r="B105" s="118" t="s">
        <v>297</v>
      </c>
      <c r="C105" s="209">
        <v>2232371</v>
      </c>
      <c r="D105" s="209">
        <v>909892</v>
      </c>
      <c r="E105" s="209">
        <v>909892</v>
      </c>
    </row>
    <row r="106" spans="1:5" ht="12" customHeight="1">
      <c r="A106" s="12" t="s">
        <v>147</v>
      </c>
      <c r="B106" s="118" t="s">
        <v>298</v>
      </c>
      <c r="C106" s="209"/>
      <c r="D106" s="209"/>
      <c r="E106" s="209"/>
    </row>
    <row r="107" spans="1:5" ht="12" customHeight="1">
      <c r="A107" s="12" t="s">
        <v>292</v>
      </c>
      <c r="B107" s="119" t="s">
        <v>299</v>
      </c>
      <c r="C107" s="209"/>
      <c r="D107" s="209"/>
      <c r="E107" s="209"/>
    </row>
    <row r="108" spans="1:5" ht="12" customHeight="1">
      <c r="A108" s="11" t="s">
        <v>293</v>
      </c>
      <c r="B108" s="120" t="s">
        <v>300</v>
      </c>
      <c r="C108" s="209"/>
      <c r="D108" s="209"/>
      <c r="E108" s="209"/>
    </row>
    <row r="109" spans="1:5" ht="12" customHeight="1">
      <c r="A109" s="12" t="s">
        <v>383</v>
      </c>
      <c r="B109" s="120" t="s">
        <v>301</v>
      </c>
      <c r="C109" s="209"/>
      <c r="D109" s="209"/>
      <c r="E109" s="209"/>
    </row>
    <row r="110" spans="1:5" ht="12" customHeight="1">
      <c r="A110" s="14" t="s">
        <v>384</v>
      </c>
      <c r="B110" s="120" t="s">
        <v>497</v>
      </c>
      <c r="C110" s="209">
        <v>4550318</v>
      </c>
      <c r="D110" s="209">
        <v>3292605</v>
      </c>
      <c r="E110" s="209">
        <v>3292605</v>
      </c>
    </row>
    <row r="111" spans="1:5" ht="12" customHeight="1">
      <c r="A111" s="12" t="s">
        <v>388</v>
      </c>
      <c r="B111" s="9" t="s">
        <v>42</v>
      </c>
      <c r="C111" s="207"/>
      <c r="D111" s="207">
        <v>988024</v>
      </c>
      <c r="E111" s="207"/>
    </row>
    <row r="112" spans="1:5" ht="12" customHeight="1">
      <c r="A112" s="12" t="s">
        <v>389</v>
      </c>
      <c r="B112" s="6" t="s">
        <v>391</v>
      </c>
      <c r="C112" s="207"/>
      <c r="D112" s="207"/>
      <c r="E112" s="207"/>
    </row>
    <row r="113" spans="1:5" ht="12" customHeight="1" thickBot="1">
      <c r="A113" s="16" t="s">
        <v>390</v>
      </c>
      <c r="B113" s="369" t="s">
        <v>392</v>
      </c>
      <c r="C113" s="213"/>
      <c r="D113" s="213"/>
      <c r="E113" s="213"/>
    </row>
    <row r="114" spans="1:5" ht="12" customHeight="1" thickBot="1">
      <c r="A114" s="366" t="s">
        <v>11</v>
      </c>
      <c r="B114" s="367" t="s">
        <v>303</v>
      </c>
      <c r="C114" s="368">
        <f>+C115+C117+C119</f>
        <v>30899000</v>
      </c>
      <c r="D114" s="368">
        <f>+D115+D117+D119</f>
        <v>5766608</v>
      </c>
      <c r="E114" s="368">
        <f>+E115+E117+E119</f>
        <v>5766608</v>
      </c>
    </row>
    <row r="115" spans="1:5" ht="12" customHeight="1">
      <c r="A115" s="13" t="s">
        <v>81</v>
      </c>
      <c r="B115" s="6" t="s">
        <v>167</v>
      </c>
      <c r="C115" s="208">
        <v>3810000</v>
      </c>
      <c r="D115" s="208">
        <v>5766608</v>
      </c>
      <c r="E115" s="208">
        <v>5766608</v>
      </c>
    </row>
    <row r="116" spans="1:5" ht="12" customHeight="1">
      <c r="A116" s="13" t="s">
        <v>82</v>
      </c>
      <c r="B116" s="10" t="s">
        <v>307</v>
      </c>
      <c r="C116" s="208"/>
      <c r="D116" s="208"/>
      <c r="E116" s="208"/>
    </row>
    <row r="117" spans="1:5" ht="12" customHeight="1">
      <c r="A117" s="13" t="s">
        <v>83</v>
      </c>
      <c r="B117" s="10" t="s">
        <v>148</v>
      </c>
      <c r="C117" s="207">
        <v>27089000</v>
      </c>
      <c r="D117" s="207"/>
      <c r="E117" s="207"/>
    </row>
    <row r="118" spans="1:5" ht="12" customHeight="1">
      <c r="A118" s="13" t="s">
        <v>84</v>
      </c>
      <c r="B118" s="10" t="s">
        <v>308</v>
      </c>
      <c r="C118" s="182"/>
      <c r="D118" s="182"/>
      <c r="E118" s="182"/>
    </row>
    <row r="119" spans="1:5" ht="12" customHeight="1">
      <c r="A119" s="13" t="s">
        <v>85</v>
      </c>
      <c r="B119" s="202" t="s">
        <v>169</v>
      </c>
      <c r="C119" s="182"/>
      <c r="D119" s="182"/>
      <c r="E119" s="182"/>
    </row>
    <row r="120" spans="1:5" ht="12" customHeight="1">
      <c r="A120" s="13" t="s">
        <v>91</v>
      </c>
      <c r="B120" s="201" t="s">
        <v>369</v>
      </c>
      <c r="C120" s="182"/>
      <c r="D120" s="182"/>
      <c r="E120" s="182"/>
    </row>
    <row r="121" spans="1:5" ht="12" customHeight="1">
      <c r="A121" s="13" t="s">
        <v>93</v>
      </c>
      <c r="B121" s="299" t="s">
        <v>313</v>
      </c>
      <c r="C121" s="182"/>
      <c r="D121" s="182"/>
      <c r="E121" s="182"/>
    </row>
    <row r="122" spans="1:5" ht="15">
      <c r="A122" s="13" t="s">
        <v>149</v>
      </c>
      <c r="B122" s="119" t="s">
        <v>296</v>
      </c>
      <c r="C122" s="182"/>
      <c r="D122" s="182"/>
      <c r="E122" s="182"/>
    </row>
    <row r="123" spans="1:5" ht="12" customHeight="1">
      <c r="A123" s="13" t="s">
        <v>150</v>
      </c>
      <c r="B123" s="119" t="s">
        <v>312</v>
      </c>
      <c r="C123" s="182"/>
      <c r="D123" s="182"/>
      <c r="E123" s="182"/>
    </row>
    <row r="124" spans="1:5" ht="12" customHeight="1">
      <c r="A124" s="13" t="s">
        <v>151</v>
      </c>
      <c r="B124" s="119" t="s">
        <v>311</v>
      </c>
      <c r="C124" s="182"/>
      <c r="D124" s="182"/>
      <c r="E124" s="182"/>
    </row>
    <row r="125" spans="1:5" ht="12" customHeight="1">
      <c r="A125" s="13" t="s">
        <v>304</v>
      </c>
      <c r="B125" s="119" t="s">
        <v>299</v>
      </c>
      <c r="C125" s="182"/>
      <c r="D125" s="182"/>
      <c r="E125" s="182"/>
    </row>
    <row r="126" spans="1:5" ht="12" customHeight="1">
      <c r="A126" s="13" t="s">
        <v>305</v>
      </c>
      <c r="B126" s="119" t="s">
        <v>310</v>
      </c>
      <c r="C126" s="182"/>
      <c r="D126" s="182"/>
      <c r="E126" s="182"/>
    </row>
    <row r="127" spans="1:5" ht="15.75" thickBot="1">
      <c r="A127" s="11" t="s">
        <v>306</v>
      </c>
      <c r="B127" s="119" t="s">
        <v>309</v>
      </c>
      <c r="C127" s="183"/>
      <c r="D127" s="183"/>
      <c r="E127" s="183"/>
    </row>
    <row r="128" spans="1:5" ht="12" customHeight="1" thickBot="1">
      <c r="A128" s="18" t="s">
        <v>12</v>
      </c>
      <c r="B128" s="106" t="s">
        <v>393</v>
      </c>
      <c r="C128" s="205">
        <f>+C93+C114</f>
        <v>114822916</v>
      </c>
      <c r="D128" s="205">
        <f>+D93+D114</f>
        <v>102729593</v>
      </c>
      <c r="E128" s="205">
        <f>+E93+E114</f>
        <v>101709569</v>
      </c>
    </row>
    <row r="129" spans="1:5" ht="12" customHeight="1" thickBot="1">
      <c r="A129" s="18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</row>
    <row r="130" spans="1:5" ht="12" customHeight="1">
      <c r="A130" s="13" t="s">
        <v>204</v>
      </c>
      <c r="B130" s="10" t="s">
        <v>401</v>
      </c>
      <c r="C130" s="182"/>
      <c r="D130" s="182"/>
      <c r="E130" s="182"/>
    </row>
    <row r="131" spans="1:5" ht="12" customHeight="1">
      <c r="A131" s="13" t="s">
        <v>207</v>
      </c>
      <c r="B131" s="10" t="s">
        <v>402</v>
      </c>
      <c r="C131" s="182"/>
      <c r="D131" s="182"/>
      <c r="E131" s="182"/>
    </row>
    <row r="132" spans="1:5" ht="12" customHeight="1" thickBot="1">
      <c r="A132" s="11" t="s">
        <v>208</v>
      </c>
      <c r="B132" s="10" t="s">
        <v>403</v>
      </c>
      <c r="C132" s="182"/>
      <c r="D132" s="182"/>
      <c r="E132" s="182"/>
    </row>
    <row r="133" spans="1:5" ht="12" customHeight="1" thickBot="1">
      <c r="A133" s="18" t="s">
        <v>14</v>
      </c>
      <c r="B133" s="106" t="s">
        <v>395</v>
      </c>
      <c r="C133" s="205">
        <f>SUM(C134:C139)</f>
        <v>0</v>
      </c>
      <c r="D133" s="205">
        <f>SUM(D134:D139)</f>
        <v>0</v>
      </c>
      <c r="E133" s="205">
        <f>SUM(E134:E139)</f>
        <v>0</v>
      </c>
    </row>
    <row r="134" spans="1:5" ht="12" customHeight="1">
      <c r="A134" s="13" t="s">
        <v>68</v>
      </c>
      <c r="B134" s="7" t="s">
        <v>404</v>
      </c>
      <c r="C134" s="182"/>
      <c r="D134" s="182"/>
      <c r="E134" s="182"/>
    </row>
    <row r="135" spans="1:5" ht="12" customHeight="1">
      <c r="A135" s="13" t="s">
        <v>69</v>
      </c>
      <c r="B135" s="7" t="s">
        <v>396</v>
      </c>
      <c r="C135" s="182"/>
      <c r="D135" s="182"/>
      <c r="E135" s="182"/>
    </row>
    <row r="136" spans="1:5" ht="12" customHeight="1">
      <c r="A136" s="13" t="s">
        <v>70</v>
      </c>
      <c r="B136" s="7" t="s">
        <v>397</v>
      </c>
      <c r="C136" s="182"/>
      <c r="D136" s="182"/>
      <c r="E136" s="182"/>
    </row>
    <row r="137" spans="1:5" ht="12" customHeight="1">
      <c r="A137" s="13" t="s">
        <v>136</v>
      </c>
      <c r="B137" s="7" t="s">
        <v>398</v>
      </c>
      <c r="C137" s="182"/>
      <c r="D137" s="182"/>
      <c r="E137" s="182"/>
    </row>
    <row r="138" spans="1:5" ht="12" customHeight="1">
      <c r="A138" s="13" t="s">
        <v>137</v>
      </c>
      <c r="B138" s="7" t="s">
        <v>399</v>
      </c>
      <c r="C138" s="182"/>
      <c r="D138" s="182"/>
      <c r="E138" s="182"/>
    </row>
    <row r="139" spans="1:5" ht="12" customHeight="1" thickBot="1">
      <c r="A139" s="11" t="s">
        <v>138</v>
      </c>
      <c r="B139" s="7" t="s">
        <v>400</v>
      </c>
      <c r="C139" s="182"/>
      <c r="D139" s="182"/>
      <c r="E139" s="182"/>
    </row>
    <row r="140" spans="1:5" ht="12" customHeight="1" thickBot="1">
      <c r="A140" s="18" t="s">
        <v>15</v>
      </c>
      <c r="B140" s="106" t="s">
        <v>408</v>
      </c>
      <c r="C140" s="211">
        <f>+C141+C142+C143+C144</f>
        <v>1637839</v>
      </c>
      <c r="D140" s="211">
        <f>+D141+D142+D143+D144</f>
        <v>39137839</v>
      </c>
      <c r="E140" s="211">
        <f>+E141+E142+E143+E144</f>
        <v>39137839</v>
      </c>
    </row>
    <row r="141" spans="1:5" ht="12" customHeight="1">
      <c r="A141" s="13" t="s">
        <v>71</v>
      </c>
      <c r="B141" s="7" t="s">
        <v>314</v>
      </c>
      <c r="C141" s="182"/>
      <c r="D141" s="182"/>
      <c r="E141" s="182"/>
    </row>
    <row r="142" spans="1:5" ht="12" customHeight="1">
      <c r="A142" s="13" t="s">
        <v>72</v>
      </c>
      <c r="B142" s="7" t="s">
        <v>315</v>
      </c>
      <c r="C142" s="182">
        <v>1637839</v>
      </c>
      <c r="D142" s="182">
        <v>1637839</v>
      </c>
      <c r="E142" s="182">
        <v>1637839</v>
      </c>
    </row>
    <row r="143" spans="1:5" ht="12" customHeight="1">
      <c r="A143" s="13" t="s">
        <v>228</v>
      </c>
      <c r="B143" s="7" t="s">
        <v>409</v>
      </c>
      <c r="C143" s="182"/>
      <c r="D143" s="182">
        <v>37500000</v>
      </c>
      <c r="E143" s="182">
        <v>37500000</v>
      </c>
    </row>
    <row r="144" spans="1:5" ht="12" customHeight="1" thickBot="1">
      <c r="A144" s="11" t="s">
        <v>229</v>
      </c>
      <c r="B144" s="5" t="s">
        <v>334</v>
      </c>
      <c r="C144" s="182"/>
      <c r="D144" s="182"/>
      <c r="E144" s="182"/>
    </row>
    <row r="145" spans="1:5" ht="12" customHeight="1" thickBot="1">
      <c r="A145" s="18" t="s">
        <v>16</v>
      </c>
      <c r="B145" s="106" t="s">
        <v>410</v>
      </c>
      <c r="C145" s="214">
        <f>SUM(C146:C150)</f>
        <v>0</v>
      </c>
      <c r="D145" s="214">
        <f>SUM(D146:D150)</f>
        <v>0</v>
      </c>
      <c r="E145" s="214">
        <f>SUM(E146:E150)</f>
        <v>0</v>
      </c>
    </row>
    <row r="146" spans="1:5" ht="12" customHeight="1">
      <c r="A146" s="13" t="s">
        <v>73</v>
      </c>
      <c r="B146" s="7" t="s">
        <v>405</v>
      </c>
      <c r="C146" s="182"/>
      <c r="D146" s="182"/>
      <c r="E146" s="182"/>
    </row>
    <row r="147" spans="1:5" ht="12" customHeight="1">
      <c r="A147" s="13" t="s">
        <v>74</v>
      </c>
      <c r="B147" s="7" t="s">
        <v>412</v>
      </c>
      <c r="C147" s="182"/>
      <c r="D147" s="182"/>
      <c r="E147" s="182"/>
    </row>
    <row r="148" spans="1:5" ht="12" customHeight="1">
      <c r="A148" s="13" t="s">
        <v>240</v>
      </c>
      <c r="B148" s="7" t="s">
        <v>407</v>
      </c>
      <c r="C148" s="182"/>
      <c r="D148" s="182"/>
      <c r="E148" s="182"/>
    </row>
    <row r="149" spans="1:5" ht="12" customHeight="1">
      <c r="A149" s="13" t="s">
        <v>241</v>
      </c>
      <c r="B149" s="7" t="s">
        <v>413</v>
      </c>
      <c r="C149" s="182"/>
      <c r="D149" s="182"/>
      <c r="E149" s="182"/>
    </row>
    <row r="150" spans="1:5" ht="12" customHeight="1" thickBot="1">
      <c r="A150" s="13" t="s">
        <v>411</v>
      </c>
      <c r="B150" s="7" t="s">
        <v>414</v>
      </c>
      <c r="C150" s="182"/>
      <c r="D150" s="182"/>
      <c r="E150" s="182"/>
    </row>
    <row r="151" spans="1:5" ht="15.75" thickBot="1">
      <c r="A151" s="18" t="s">
        <v>17</v>
      </c>
      <c r="B151" s="106" t="s">
        <v>415</v>
      </c>
      <c r="C151" s="370"/>
      <c r="D151" s="370"/>
      <c r="E151" s="370"/>
    </row>
    <row r="152" spans="1:5" ht="15.75" thickBot="1">
      <c r="A152" s="18" t="s">
        <v>18</v>
      </c>
      <c r="B152" s="106" t="s">
        <v>416</v>
      </c>
      <c r="C152" s="370"/>
      <c r="D152" s="370"/>
      <c r="E152" s="370"/>
    </row>
    <row r="153" spans="1:9" ht="15.75" thickBot="1">
      <c r="A153" s="18" t="s">
        <v>19</v>
      </c>
      <c r="B153" s="106" t="s">
        <v>418</v>
      </c>
      <c r="C153" s="313">
        <f>+C129+C133+C140+C145+C151+C152</f>
        <v>1637839</v>
      </c>
      <c r="D153" s="313">
        <f>+D129+D133+D140+D145+D151+D152</f>
        <v>39137839</v>
      </c>
      <c r="E153" s="313">
        <f>+E129+E133+E140+E145+E151+E152</f>
        <v>39137839</v>
      </c>
      <c r="F153" s="314"/>
      <c r="G153" s="315"/>
      <c r="H153" s="315"/>
      <c r="I153" s="315"/>
    </row>
    <row r="154" spans="1:5" s="302" customFormat="1" ht="13.5" thickBot="1">
      <c r="A154" s="203" t="s">
        <v>20</v>
      </c>
      <c r="B154" s="280" t="s">
        <v>417</v>
      </c>
      <c r="C154" s="313">
        <f>+C128+C153</f>
        <v>116460755</v>
      </c>
      <c r="D154" s="313">
        <f>+D128+D153</f>
        <v>141867432</v>
      </c>
      <c r="E154" s="313">
        <f>+E128+E153</f>
        <v>140847408</v>
      </c>
    </row>
    <row r="155" ht="7.5" customHeight="1"/>
    <row r="156" spans="1:5" ht="15">
      <c r="A156" s="552" t="s">
        <v>316</v>
      </c>
      <c r="B156" s="552"/>
      <c r="C156" s="552"/>
      <c r="D156" s="300"/>
      <c r="E156" s="300"/>
    </row>
    <row r="157" spans="1:5" ht="15" customHeight="1" thickBot="1">
      <c r="A157" s="550" t="s">
        <v>124</v>
      </c>
      <c r="B157" s="550"/>
      <c r="C157" s="215"/>
      <c r="D157" s="215"/>
      <c r="E157" s="215" t="s">
        <v>638</v>
      </c>
    </row>
    <row r="158" spans="1:5" ht="15.75" thickBot="1">
      <c r="A158" s="18">
        <v>1</v>
      </c>
      <c r="B158" s="28" t="s">
        <v>419</v>
      </c>
      <c r="C158" s="205">
        <f>+C62-C128</f>
        <v>-13443995</v>
      </c>
      <c r="D158" s="205">
        <f>+D62-D128</f>
        <v>4038507</v>
      </c>
      <c r="E158" s="205">
        <f>+E62-E128</f>
        <v>5058531</v>
      </c>
    </row>
    <row r="159" spans="1:5" ht="21" thickBot="1">
      <c r="A159" s="18" t="s">
        <v>11</v>
      </c>
      <c r="B159" s="28" t="s">
        <v>425</v>
      </c>
      <c r="C159" s="205">
        <f>+C86-C153</f>
        <v>13443995</v>
      </c>
      <c r="D159" s="205">
        <f>+D86-D153</f>
        <v>-4038537</v>
      </c>
      <c r="E159" s="205">
        <f>+E86-E153</f>
        <v>-4038537</v>
      </c>
    </row>
  </sheetData>
  <sheetProtection/>
  <mergeCells count="6">
    <mergeCell ref="A1:C1"/>
    <mergeCell ref="A2:B2"/>
    <mergeCell ref="A90:B90"/>
    <mergeCell ref="A156:C156"/>
    <mergeCell ref="A157:B157"/>
    <mergeCell ref="A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&amp;C1.1. számú melléklet a 6/2017. (V.23.) önkormányzati rendelethez&amp;"Times New Roman CE,Félkövér"&amp;12
Mezőörs Község Önkormányzata
2016. ÉVI KÖLTSÉGVETÉSÉNEK ÖSSZEVONT MÉRLEGE&amp;10
&amp;R&amp;"Times New Roman CE,Félkövér dőlt"&amp;11
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159"/>
  <sheetViews>
    <sheetView zoomScaleSheetLayoutView="100" zoomScalePageLayoutView="120" workbookViewId="0" topLeftCell="A1">
      <selection activeCell="E10" sqref="E10"/>
    </sheetView>
  </sheetViews>
  <sheetFormatPr defaultColWidth="9.375" defaultRowHeight="12.75"/>
  <cols>
    <col min="1" max="1" width="9.00390625" style="453" customWidth="1"/>
    <col min="2" max="2" width="75.75390625" style="453" customWidth="1"/>
    <col min="3" max="5" width="15.50390625" style="453" customWidth="1"/>
    <col min="6" max="16384" width="9.375" style="433" customWidth="1"/>
  </cols>
  <sheetData>
    <row r="1" spans="1:5" ht="15">
      <c r="A1" s="622" t="s">
        <v>674</v>
      </c>
      <c r="B1" s="623"/>
      <c r="C1" s="623"/>
      <c r="D1" s="623"/>
      <c r="E1" s="623"/>
    </row>
    <row r="2" spans="1:5" ht="15">
      <c r="A2" s="623" t="s">
        <v>675</v>
      </c>
      <c r="B2" s="623"/>
      <c r="C2" s="623"/>
      <c r="D2" s="623"/>
      <c r="E2" s="623"/>
    </row>
    <row r="3" spans="1:5" ht="15">
      <c r="A3" s="624" t="s">
        <v>676</v>
      </c>
      <c r="B3" s="624"/>
      <c r="C3" s="624"/>
      <c r="D3" s="624"/>
      <c r="E3" s="624"/>
    </row>
    <row r="4" spans="1:5" ht="15">
      <c r="A4" s="535"/>
      <c r="B4" s="535"/>
      <c r="C4" s="535"/>
      <c r="D4" s="535"/>
      <c r="E4" s="535"/>
    </row>
    <row r="5" spans="1:5" ht="15.75" customHeight="1">
      <c r="A5" s="548" t="s">
        <v>7</v>
      </c>
      <c r="B5" s="548"/>
      <c r="C5" s="548"/>
      <c r="D5" s="548"/>
      <c r="E5" s="548"/>
    </row>
    <row r="6" spans="1:5" ht="15.75" customHeight="1">
      <c r="A6" s="621" t="s">
        <v>672</v>
      </c>
      <c r="B6" s="621"/>
      <c r="C6" s="621"/>
      <c r="D6" s="621"/>
      <c r="E6" s="433"/>
    </row>
    <row r="7" spans="1:5" ht="15.75" customHeight="1" thickBot="1">
      <c r="A7" s="550" t="s">
        <v>122</v>
      </c>
      <c r="B7" s="550"/>
      <c r="C7" s="504"/>
      <c r="D7" s="215"/>
      <c r="E7" s="215" t="s">
        <v>638</v>
      </c>
    </row>
    <row r="8" spans="1:5" ht="37.5" customHeight="1" thickBot="1">
      <c r="A8" s="21" t="s">
        <v>60</v>
      </c>
      <c r="B8" s="22" t="s">
        <v>9</v>
      </c>
      <c r="C8" s="515" t="s">
        <v>504</v>
      </c>
      <c r="D8" s="124" t="s">
        <v>658</v>
      </c>
      <c r="E8" s="124" t="s">
        <v>657</v>
      </c>
    </row>
    <row r="9" spans="1:5" s="434" customFormat="1" ht="12" customHeight="1" thickBot="1">
      <c r="A9" s="35" t="s">
        <v>438</v>
      </c>
      <c r="B9" s="36" t="s">
        <v>439</v>
      </c>
      <c r="C9" s="36" t="s">
        <v>440</v>
      </c>
      <c r="D9" s="333" t="s">
        <v>442</v>
      </c>
      <c r="E9" s="333" t="s">
        <v>441</v>
      </c>
    </row>
    <row r="10" spans="1:5" s="436" customFormat="1" ht="12" customHeight="1" thickBot="1">
      <c r="A10" s="18" t="s">
        <v>10</v>
      </c>
      <c r="B10" s="19" t="s">
        <v>188</v>
      </c>
      <c r="C10" s="516">
        <f>+C11+C12+C13+C14+C15+C16</f>
        <v>44215000</v>
      </c>
      <c r="D10" s="435">
        <f>+D11+D12+D13+D14+D15+D16</f>
        <v>53316355</v>
      </c>
      <c r="E10" s="435">
        <f>+E11+E12+E13+E14+E15+E16</f>
        <v>55626048</v>
      </c>
    </row>
    <row r="11" spans="1:5" s="436" customFormat="1" ht="12" customHeight="1">
      <c r="A11" s="13" t="s">
        <v>75</v>
      </c>
      <c r="B11" s="303" t="s">
        <v>189</v>
      </c>
      <c r="C11" s="517">
        <v>11751000</v>
      </c>
      <c r="D11" s="437">
        <v>10864096</v>
      </c>
      <c r="E11" s="437">
        <v>12098080</v>
      </c>
    </row>
    <row r="12" spans="1:5" s="436" customFormat="1" ht="12" customHeight="1">
      <c r="A12" s="12" t="s">
        <v>76</v>
      </c>
      <c r="B12" s="304" t="s">
        <v>190</v>
      </c>
      <c r="C12" s="518">
        <v>23316000</v>
      </c>
      <c r="D12" s="182">
        <v>29489966</v>
      </c>
      <c r="E12" s="182">
        <v>30853350</v>
      </c>
    </row>
    <row r="13" spans="1:5" s="436" customFormat="1" ht="12" customHeight="1">
      <c r="A13" s="12" t="s">
        <v>77</v>
      </c>
      <c r="B13" s="304" t="s">
        <v>191</v>
      </c>
      <c r="C13" s="518">
        <v>7367000</v>
      </c>
      <c r="D13" s="182">
        <v>10511214</v>
      </c>
      <c r="E13" s="182">
        <v>11474618</v>
      </c>
    </row>
    <row r="14" spans="1:5" s="436" customFormat="1" ht="12" customHeight="1">
      <c r="A14" s="12" t="s">
        <v>78</v>
      </c>
      <c r="B14" s="304" t="s">
        <v>192</v>
      </c>
      <c r="C14" s="518">
        <v>1200000</v>
      </c>
      <c r="D14" s="182">
        <v>1200000</v>
      </c>
      <c r="E14" s="182">
        <v>1200000</v>
      </c>
    </row>
    <row r="15" spans="1:5" s="436" customFormat="1" ht="12" customHeight="1">
      <c r="A15" s="12" t="s">
        <v>118</v>
      </c>
      <c r="B15" s="201" t="s">
        <v>374</v>
      </c>
      <c r="C15" s="518">
        <v>581000</v>
      </c>
      <c r="D15" s="182">
        <v>1185799</v>
      </c>
      <c r="E15" s="182"/>
    </row>
    <row r="16" spans="1:5" s="436" customFormat="1" ht="12" customHeight="1" thickBot="1">
      <c r="A16" s="14" t="s">
        <v>79</v>
      </c>
      <c r="B16" s="202" t="s">
        <v>375</v>
      </c>
      <c r="C16" s="518"/>
      <c r="D16" s="182">
        <v>65280</v>
      </c>
      <c r="E16" s="182"/>
    </row>
    <row r="17" spans="1:5" s="436" customFormat="1" ht="12" customHeight="1" thickBot="1">
      <c r="A17" s="18" t="s">
        <v>11</v>
      </c>
      <c r="B17" s="200" t="s">
        <v>193</v>
      </c>
      <c r="C17" s="516">
        <f>+C18+C19+C20+C21+C22</f>
        <v>79415000</v>
      </c>
      <c r="D17" s="435">
        <f>+D18+D19+D20+D21+D22</f>
        <v>24358345</v>
      </c>
      <c r="E17" s="435">
        <f>+E18+E19+E20+E21+E22</f>
        <v>19344700</v>
      </c>
    </row>
    <row r="18" spans="1:5" s="436" customFormat="1" ht="12" customHeight="1">
      <c r="A18" s="13" t="s">
        <v>81</v>
      </c>
      <c r="B18" s="303" t="s">
        <v>194</v>
      </c>
      <c r="C18" s="517"/>
      <c r="D18" s="437"/>
      <c r="E18" s="437"/>
    </row>
    <row r="19" spans="1:5" s="436" customFormat="1" ht="12" customHeight="1">
      <c r="A19" s="12" t="s">
        <v>82</v>
      </c>
      <c r="B19" s="304" t="s">
        <v>195</v>
      </c>
      <c r="C19" s="518"/>
      <c r="D19" s="182"/>
      <c r="E19" s="182"/>
    </row>
    <row r="20" spans="1:5" s="436" customFormat="1" ht="12" customHeight="1">
      <c r="A20" s="12" t="s">
        <v>83</v>
      </c>
      <c r="B20" s="304" t="s">
        <v>363</v>
      </c>
      <c r="C20" s="518">
        <v>4000000</v>
      </c>
      <c r="D20" s="182"/>
      <c r="E20" s="182"/>
    </row>
    <row r="21" spans="1:5" s="436" customFormat="1" ht="12" customHeight="1">
      <c r="A21" s="12" t="s">
        <v>84</v>
      </c>
      <c r="B21" s="304" t="s">
        <v>364</v>
      </c>
      <c r="C21" s="518"/>
      <c r="D21" s="182"/>
      <c r="E21" s="182"/>
    </row>
    <row r="22" spans="1:5" s="436" customFormat="1" ht="12" customHeight="1">
      <c r="A22" s="12" t="s">
        <v>85</v>
      </c>
      <c r="B22" s="304" t="s">
        <v>196</v>
      </c>
      <c r="C22" s="518">
        <v>75415000</v>
      </c>
      <c r="D22" s="182">
        <v>24358345</v>
      </c>
      <c r="E22" s="182">
        <v>19344700</v>
      </c>
    </row>
    <row r="23" spans="1:5" s="436" customFormat="1" ht="12" customHeight="1" thickBot="1">
      <c r="A23" s="14" t="s">
        <v>91</v>
      </c>
      <c r="B23" s="202" t="s">
        <v>197</v>
      </c>
      <c r="C23" s="519"/>
      <c r="D23" s="183"/>
      <c r="E23" s="183"/>
    </row>
    <row r="24" spans="1:5" s="436" customFormat="1" ht="12" customHeight="1" thickBot="1">
      <c r="A24" s="18" t="s">
        <v>12</v>
      </c>
      <c r="B24" s="19" t="s">
        <v>198</v>
      </c>
      <c r="C24" s="516">
        <f>+C25+C26+C27+C28+C29</f>
        <v>0</v>
      </c>
      <c r="D24" s="435">
        <f>+D25+D26+D27+D28+D29</f>
        <v>0</v>
      </c>
      <c r="E24" s="435">
        <f>+E25+E26+E27+E28+E29</f>
        <v>0</v>
      </c>
    </row>
    <row r="25" spans="1:5" s="436" customFormat="1" ht="12" customHeight="1">
      <c r="A25" s="13" t="s">
        <v>64</v>
      </c>
      <c r="B25" s="303" t="s">
        <v>199</v>
      </c>
      <c r="C25" s="517"/>
      <c r="D25" s="437"/>
      <c r="E25" s="437"/>
    </row>
    <row r="26" spans="1:5" s="436" customFormat="1" ht="12" customHeight="1">
      <c r="A26" s="12" t="s">
        <v>65</v>
      </c>
      <c r="B26" s="304" t="s">
        <v>200</v>
      </c>
      <c r="C26" s="518"/>
      <c r="D26" s="182"/>
      <c r="E26" s="182"/>
    </row>
    <row r="27" spans="1:5" s="436" customFormat="1" ht="12" customHeight="1">
      <c r="A27" s="12" t="s">
        <v>66</v>
      </c>
      <c r="B27" s="304" t="s">
        <v>365</v>
      </c>
      <c r="C27" s="518"/>
      <c r="D27" s="182"/>
      <c r="E27" s="182"/>
    </row>
    <row r="28" spans="1:5" s="436" customFormat="1" ht="12" customHeight="1">
      <c r="A28" s="12" t="s">
        <v>67</v>
      </c>
      <c r="B28" s="304" t="s">
        <v>366</v>
      </c>
      <c r="C28" s="518"/>
      <c r="D28" s="182"/>
      <c r="E28" s="182"/>
    </row>
    <row r="29" spans="1:5" s="436" customFormat="1" ht="12" customHeight="1">
      <c r="A29" s="12" t="s">
        <v>132</v>
      </c>
      <c r="B29" s="304" t="s">
        <v>201</v>
      </c>
      <c r="C29" s="518"/>
      <c r="D29" s="182"/>
      <c r="E29" s="182"/>
    </row>
    <row r="30" spans="1:5" s="436" customFormat="1" ht="12" customHeight="1" thickBot="1">
      <c r="A30" s="14" t="s">
        <v>133</v>
      </c>
      <c r="B30" s="305" t="s">
        <v>202</v>
      </c>
      <c r="C30" s="519"/>
      <c r="D30" s="183"/>
      <c r="E30" s="183"/>
    </row>
    <row r="31" spans="1:5" s="436" customFormat="1" ht="12" customHeight="1" thickBot="1">
      <c r="A31" s="18" t="s">
        <v>134</v>
      </c>
      <c r="B31" s="19" t="s">
        <v>203</v>
      </c>
      <c r="C31" s="520">
        <f>+C32+C36+C37+C38</f>
        <v>24452000</v>
      </c>
      <c r="D31" s="438">
        <f>+D32+D36+D37+D38</f>
        <v>25545093</v>
      </c>
      <c r="E31" s="438">
        <f>+E32+E36+E37+E38</f>
        <v>24276000</v>
      </c>
    </row>
    <row r="32" spans="1:5" s="436" customFormat="1" ht="12" customHeight="1">
      <c r="A32" s="13" t="s">
        <v>204</v>
      </c>
      <c r="B32" s="303" t="s">
        <v>381</v>
      </c>
      <c r="C32" s="521">
        <v>21419000</v>
      </c>
      <c r="D32" s="439">
        <f>+D33+D34+D35</f>
        <v>22823710</v>
      </c>
      <c r="E32" s="439">
        <f>+E33+E34+E35</f>
        <v>21876000</v>
      </c>
    </row>
    <row r="33" spans="1:5" s="436" customFormat="1" ht="12" customHeight="1">
      <c r="A33" s="12" t="s">
        <v>205</v>
      </c>
      <c r="B33" s="304" t="s">
        <v>210</v>
      </c>
      <c r="C33" s="518">
        <v>1665000</v>
      </c>
      <c r="D33" s="182">
        <v>1750415</v>
      </c>
      <c r="E33" s="182">
        <v>2176000</v>
      </c>
    </row>
    <row r="34" spans="1:5" s="436" customFormat="1" ht="12" customHeight="1">
      <c r="A34" s="12" t="s">
        <v>206</v>
      </c>
      <c r="B34" s="304" t="s">
        <v>211</v>
      </c>
      <c r="C34" s="518"/>
      <c r="D34" s="182"/>
      <c r="E34" s="182"/>
    </row>
    <row r="35" spans="1:5" s="436" customFormat="1" ht="12" customHeight="1">
      <c r="A35" s="12" t="s">
        <v>379</v>
      </c>
      <c r="B35" s="364" t="s">
        <v>380</v>
      </c>
      <c r="C35" s="518">
        <v>19754000</v>
      </c>
      <c r="D35" s="182">
        <v>21073295</v>
      </c>
      <c r="E35" s="182">
        <v>19700000</v>
      </c>
    </row>
    <row r="36" spans="1:5" s="436" customFormat="1" ht="12" customHeight="1">
      <c r="A36" s="12" t="s">
        <v>207</v>
      </c>
      <c r="B36" s="304" t="s">
        <v>212</v>
      </c>
      <c r="C36" s="518">
        <v>2517000</v>
      </c>
      <c r="D36" s="182">
        <v>2164546</v>
      </c>
      <c r="E36" s="182">
        <v>2240000</v>
      </c>
    </row>
    <row r="37" spans="1:5" s="436" customFormat="1" ht="12" customHeight="1">
      <c r="A37" s="12" t="s">
        <v>208</v>
      </c>
      <c r="B37" s="304" t="s">
        <v>213</v>
      </c>
      <c r="C37" s="518">
        <v>45000</v>
      </c>
      <c r="D37" s="182"/>
      <c r="E37" s="182">
        <v>0</v>
      </c>
    </row>
    <row r="38" spans="1:5" s="436" customFormat="1" ht="12" customHeight="1" thickBot="1">
      <c r="A38" s="14" t="s">
        <v>209</v>
      </c>
      <c r="B38" s="305" t="s">
        <v>214</v>
      </c>
      <c r="C38" s="519">
        <v>471000</v>
      </c>
      <c r="D38" s="183">
        <v>556837</v>
      </c>
      <c r="E38" s="183">
        <v>160000</v>
      </c>
    </row>
    <row r="39" spans="1:5" s="436" customFormat="1" ht="12" customHeight="1" thickBot="1">
      <c r="A39" s="18" t="s">
        <v>14</v>
      </c>
      <c r="B39" s="19" t="s">
        <v>376</v>
      </c>
      <c r="C39" s="516">
        <f>SUM(C40:C50)</f>
        <v>2906000</v>
      </c>
      <c r="D39" s="435">
        <f>SUM(D40:D50)</f>
        <v>2929337</v>
      </c>
      <c r="E39" s="435">
        <f>SUM(E40:E50)</f>
        <v>3067838</v>
      </c>
    </row>
    <row r="40" spans="1:5" s="436" customFormat="1" ht="12" customHeight="1">
      <c r="A40" s="13" t="s">
        <v>68</v>
      </c>
      <c r="B40" s="303" t="s">
        <v>217</v>
      </c>
      <c r="C40" s="517"/>
      <c r="D40" s="437"/>
      <c r="E40" s="437"/>
    </row>
    <row r="41" spans="1:5" s="436" customFormat="1" ht="12" customHeight="1">
      <c r="A41" s="12" t="s">
        <v>69</v>
      </c>
      <c r="B41" s="304" t="s">
        <v>218</v>
      </c>
      <c r="C41" s="518"/>
      <c r="D41" s="182">
        <v>1082034</v>
      </c>
      <c r="E41" s="182">
        <v>1394414</v>
      </c>
    </row>
    <row r="42" spans="1:5" s="436" customFormat="1" ht="12" customHeight="1">
      <c r="A42" s="12" t="s">
        <v>70</v>
      </c>
      <c r="B42" s="304" t="s">
        <v>219</v>
      </c>
      <c r="C42" s="518"/>
      <c r="D42" s="182"/>
      <c r="E42" s="182"/>
    </row>
    <row r="43" spans="1:5" s="436" customFormat="1" ht="12" customHeight="1">
      <c r="A43" s="12" t="s">
        <v>136</v>
      </c>
      <c r="B43" s="304" t="s">
        <v>220</v>
      </c>
      <c r="C43" s="518">
        <v>1374000</v>
      </c>
      <c r="D43" s="182">
        <v>480812</v>
      </c>
      <c r="E43" s="182">
        <v>662224</v>
      </c>
    </row>
    <row r="44" spans="1:5" s="436" customFormat="1" ht="12" customHeight="1">
      <c r="A44" s="12" t="s">
        <v>137</v>
      </c>
      <c r="B44" s="304" t="s">
        <v>221</v>
      </c>
      <c r="C44" s="518">
        <v>1475000</v>
      </c>
      <c r="D44" s="182">
        <v>948000</v>
      </c>
      <c r="E44" s="182">
        <v>941200</v>
      </c>
    </row>
    <row r="45" spans="1:5" s="436" customFormat="1" ht="12" customHeight="1">
      <c r="A45" s="12" t="s">
        <v>138</v>
      </c>
      <c r="B45" s="304" t="s">
        <v>222</v>
      </c>
      <c r="C45" s="518"/>
      <c r="D45" s="182">
        <v>339853</v>
      </c>
      <c r="E45" s="182"/>
    </row>
    <row r="46" spans="1:5" s="436" customFormat="1" ht="12" customHeight="1">
      <c r="A46" s="12" t="s">
        <v>139</v>
      </c>
      <c r="B46" s="304" t="s">
        <v>223</v>
      </c>
      <c r="C46" s="518"/>
      <c r="D46" s="182"/>
      <c r="E46" s="182"/>
    </row>
    <row r="47" spans="1:5" s="436" customFormat="1" ht="12" customHeight="1">
      <c r="A47" s="12" t="s">
        <v>140</v>
      </c>
      <c r="B47" s="304" t="s">
        <v>224</v>
      </c>
      <c r="C47" s="518"/>
      <c r="D47" s="182"/>
      <c r="E47" s="182"/>
    </row>
    <row r="48" spans="1:5" s="436" customFormat="1" ht="12" customHeight="1">
      <c r="A48" s="12" t="s">
        <v>215</v>
      </c>
      <c r="B48" s="304" t="s">
        <v>225</v>
      </c>
      <c r="C48" s="522">
        <v>57000</v>
      </c>
      <c r="D48" s="440">
        <v>78632</v>
      </c>
      <c r="E48" s="440">
        <v>70000</v>
      </c>
    </row>
    <row r="49" spans="1:5" s="436" customFormat="1" ht="12" customHeight="1">
      <c r="A49" s="14" t="s">
        <v>216</v>
      </c>
      <c r="B49" s="305" t="s">
        <v>378</v>
      </c>
      <c r="C49" s="523"/>
      <c r="D49" s="441"/>
      <c r="E49" s="441"/>
    </row>
    <row r="50" spans="1:5" s="436" customFormat="1" ht="12" customHeight="1" thickBot="1">
      <c r="A50" s="14" t="s">
        <v>377</v>
      </c>
      <c r="B50" s="202" t="s">
        <v>226</v>
      </c>
      <c r="C50" s="523"/>
      <c r="D50" s="441">
        <v>6</v>
      </c>
      <c r="E50" s="441"/>
    </row>
    <row r="51" spans="1:5" s="436" customFormat="1" ht="12" customHeight="1" thickBot="1">
      <c r="A51" s="18" t="s">
        <v>15</v>
      </c>
      <c r="B51" s="19" t="s">
        <v>227</v>
      </c>
      <c r="C51" s="516">
        <f>SUM(C52:C56)</f>
        <v>1350000</v>
      </c>
      <c r="D51" s="435">
        <f>SUM(D52:D56)</f>
        <v>20000</v>
      </c>
      <c r="E51" s="435">
        <f>SUM(E52:E56)</f>
        <v>3420000</v>
      </c>
    </row>
    <row r="52" spans="1:5" s="436" customFormat="1" ht="12" customHeight="1">
      <c r="A52" s="13" t="s">
        <v>71</v>
      </c>
      <c r="B52" s="303" t="s">
        <v>231</v>
      </c>
      <c r="C52" s="524"/>
      <c r="D52" s="442"/>
      <c r="E52" s="442"/>
    </row>
    <row r="53" spans="1:5" s="436" customFormat="1" ht="12" customHeight="1">
      <c r="A53" s="12" t="s">
        <v>72</v>
      </c>
      <c r="B53" s="304" t="s">
        <v>232</v>
      </c>
      <c r="C53" s="522">
        <v>1350000</v>
      </c>
      <c r="D53" s="440">
        <v>20000</v>
      </c>
      <c r="E53" s="440">
        <v>3420000</v>
      </c>
    </row>
    <row r="54" spans="1:5" s="436" customFormat="1" ht="12" customHeight="1">
      <c r="A54" s="12" t="s">
        <v>228</v>
      </c>
      <c r="B54" s="304" t="s">
        <v>233</v>
      </c>
      <c r="C54" s="522"/>
      <c r="D54" s="440"/>
      <c r="E54" s="440"/>
    </row>
    <row r="55" spans="1:5" s="436" customFormat="1" ht="12" customHeight="1">
      <c r="A55" s="12" t="s">
        <v>229</v>
      </c>
      <c r="B55" s="304" t="s">
        <v>234</v>
      </c>
      <c r="C55" s="522"/>
      <c r="D55" s="440"/>
      <c r="E55" s="440"/>
    </row>
    <row r="56" spans="1:5" s="436" customFormat="1" ht="12" customHeight="1" thickBot="1">
      <c r="A56" s="14" t="s">
        <v>230</v>
      </c>
      <c r="B56" s="202" t="s">
        <v>235</v>
      </c>
      <c r="C56" s="523"/>
      <c r="D56" s="441"/>
      <c r="E56" s="441"/>
    </row>
    <row r="57" spans="1:5" s="436" customFormat="1" ht="12" customHeight="1" thickBot="1">
      <c r="A57" s="18" t="s">
        <v>141</v>
      </c>
      <c r="B57" s="19" t="s">
        <v>236</v>
      </c>
      <c r="C57" s="516">
        <f>SUM(C58:C60)</f>
        <v>648000</v>
      </c>
      <c r="D57" s="435">
        <f>SUM(D58:D60)</f>
        <v>599000</v>
      </c>
      <c r="E57" s="435">
        <f>SUM(E58:E60)</f>
        <v>0</v>
      </c>
    </row>
    <row r="58" spans="1:5" s="436" customFormat="1" ht="12" customHeight="1">
      <c r="A58" s="13" t="s">
        <v>73</v>
      </c>
      <c r="B58" s="303" t="s">
        <v>237</v>
      </c>
      <c r="C58" s="517"/>
      <c r="D58" s="437"/>
      <c r="E58" s="437"/>
    </row>
    <row r="59" spans="1:5" s="436" customFormat="1" ht="12" customHeight="1">
      <c r="A59" s="12" t="s">
        <v>74</v>
      </c>
      <c r="B59" s="304" t="s">
        <v>367</v>
      </c>
      <c r="C59" s="518">
        <v>68000</v>
      </c>
      <c r="D59" s="182"/>
      <c r="E59" s="182"/>
    </row>
    <row r="60" spans="1:5" s="436" customFormat="1" ht="12" customHeight="1">
      <c r="A60" s="12" t="s">
        <v>240</v>
      </c>
      <c r="B60" s="304" t="s">
        <v>238</v>
      </c>
      <c r="C60" s="518">
        <v>580000</v>
      </c>
      <c r="D60" s="182">
        <v>599000</v>
      </c>
      <c r="E60" s="182"/>
    </row>
    <row r="61" spans="1:5" s="436" customFormat="1" ht="12" customHeight="1" thickBot="1">
      <c r="A61" s="14" t="s">
        <v>241</v>
      </c>
      <c r="B61" s="202" t="s">
        <v>239</v>
      </c>
      <c r="C61" s="519"/>
      <c r="D61" s="183"/>
      <c r="E61" s="183"/>
    </row>
    <row r="62" spans="1:5" s="436" customFormat="1" ht="12" customHeight="1" thickBot="1">
      <c r="A62" s="18" t="s">
        <v>17</v>
      </c>
      <c r="B62" s="200" t="s">
        <v>242</v>
      </c>
      <c r="C62" s="516">
        <f>SUM(C63:C65)</f>
        <v>0</v>
      </c>
      <c r="D62" s="435">
        <f>SUM(D63:D65)</f>
        <v>0</v>
      </c>
      <c r="E62" s="435">
        <f>SUM(E63:E65)</f>
        <v>176612</v>
      </c>
    </row>
    <row r="63" spans="1:5" s="436" customFormat="1" ht="12" customHeight="1">
      <c r="A63" s="13" t="s">
        <v>142</v>
      </c>
      <c r="B63" s="303" t="s">
        <v>244</v>
      </c>
      <c r="C63" s="522"/>
      <c r="D63" s="440"/>
      <c r="E63" s="440"/>
    </row>
    <row r="64" spans="1:5" s="436" customFormat="1" ht="12" customHeight="1">
      <c r="A64" s="12" t="s">
        <v>143</v>
      </c>
      <c r="B64" s="304" t="s">
        <v>368</v>
      </c>
      <c r="C64" s="522"/>
      <c r="D64" s="440"/>
      <c r="E64" s="440">
        <v>176612</v>
      </c>
    </row>
    <row r="65" spans="1:5" s="436" customFormat="1" ht="12" customHeight="1">
      <c r="A65" s="12" t="s">
        <v>168</v>
      </c>
      <c r="B65" s="304" t="s">
        <v>245</v>
      </c>
      <c r="C65" s="522"/>
      <c r="D65" s="440"/>
      <c r="E65" s="440"/>
    </row>
    <row r="66" spans="1:5" s="436" customFormat="1" ht="12" customHeight="1" thickBot="1">
      <c r="A66" s="14" t="s">
        <v>243</v>
      </c>
      <c r="B66" s="202" t="s">
        <v>246</v>
      </c>
      <c r="C66" s="522"/>
      <c r="D66" s="440"/>
      <c r="E66" s="440"/>
    </row>
    <row r="67" spans="1:5" s="436" customFormat="1" ht="12" customHeight="1" thickBot="1">
      <c r="A67" s="371" t="s">
        <v>421</v>
      </c>
      <c r="B67" s="19" t="s">
        <v>247</v>
      </c>
      <c r="C67" s="520">
        <f>+C10+C17+C24+C31+C39+C51+C57+C62</f>
        <v>152986000</v>
      </c>
      <c r="D67" s="438">
        <f>+D10+D17+D24+D31+D39+D51+D57+D62</f>
        <v>106768130</v>
      </c>
      <c r="E67" s="438">
        <f>+E10+E17+E24+E31+E39+E51+E57+E62</f>
        <v>105911198</v>
      </c>
    </row>
    <row r="68" spans="1:5" s="436" customFormat="1" ht="12" customHeight="1" thickBot="1">
      <c r="A68" s="347" t="s">
        <v>248</v>
      </c>
      <c r="B68" s="200" t="s">
        <v>505</v>
      </c>
      <c r="C68" s="516">
        <f>SUM(C69:C71)</f>
        <v>0</v>
      </c>
      <c r="D68" s="435">
        <f>SUM(D69:D71)</f>
        <v>0</v>
      </c>
      <c r="E68" s="435">
        <f>SUM(E69:E71)</f>
        <v>5000000</v>
      </c>
    </row>
    <row r="69" spans="1:5" s="436" customFormat="1" ht="12" customHeight="1">
      <c r="A69" s="13" t="s">
        <v>280</v>
      </c>
      <c r="B69" s="303" t="s">
        <v>250</v>
      </c>
      <c r="C69" s="522"/>
      <c r="D69" s="440"/>
      <c r="E69" s="440">
        <v>5000000</v>
      </c>
    </row>
    <row r="70" spans="1:5" s="436" customFormat="1" ht="12" customHeight="1">
      <c r="A70" s="12" t="s">
        <v>289</v>
      </c>
      <c r="B70" s="304" t="s">
        <v>251</v>
      </c>
      <c r="C70" s="522"/>
      <c r="D70" s="440"/>
      <c r="E70" s="440"/>
    </row>
    <row r="71" spans="1:5" s="436" customFormat="1" ht="12" customHeight="1" thickBot="1">
      <c r="A71" s="14" t="s">
        <v>290</v>
      </c>
      <c r="B71" s="365" t="s">
        <v>406</v>
      </c>
      <c r="C71" s="522"/>
      <c r="D71" s="440"/>
      <c r="E71" s="440"/>
    </row>
    <row r="72" spans="1:5" s="436" customFormat="1" ht="12" customHeight="1" thickBot="1">
      <c r="A72" s="347" t="s">
        <v>253</v>
      </c>
      <c r="B72" s="200" t="s">
        <v>254</v>
      </c>
      <c r="C72" s="516">
        <f>SUM(C73:C76)</f>
        <v>0</v>
      </c>
      <c r="D72" s="435">
        <f>SUM(D73:D76)</f>
        <v>0</v>
      </c>
      <c r="E72" s="435">
        <f>SUM(E73:E76)</f>
        <v>0</v>
      </c>
    </row>
    <row r="73" spans="1:5" s="436" customFormat="1" ht="12" customHeight="1">
      <c r="A73" s="13" t="s">
        <v>119</v>
      </c>
      <c r="B73" s="303" t="s">
        <v>255</v>
      </c>
      <c r="C73" s="522"/>
      <c r="D73" s="440"/>
      <c r="E73" s="440"/>
    </row>
    <row r="74" spans="1:6" s="436" customFormat="1" ht="17.25" customHeight="1">
      <c r="A74" s="12" t="s">
        <v>120</v>
      </c>
      <c r="B74" s="304" t="s">
        <v>256</v>
      </c>
      <c r="C74" s="522"/>
      <c r="D74" s="440"/>
      <c r="E74" s="440"/>
      <c r="F74" s="443"/>
    </row>
    <row r="75" spans="1:5" s="436" customFormat="1" ht="12" customHeight="1">
      <c r="A75" s="12" t="s">
        <v>281</v>
      </c>
      <c r="B75" s="304" t="s">
        <v>257</v>
      </c>
      <c r="C75" s="522"/>
      <c r="D75" s="440"/>
      <c r="E75" s="440"/>
    </row>
    <row r="76" spans="1:5" s="436" customFormat="1" ht="12" customHeight="1" thickBot="1">
      <c r="A76" s="14" t="s">
        <v>282</v>
      </c>
      <c r="B76" s="202" t="s">
        <v>258</v>
      </c>
      <c r="C76" s="522"/>
      <c r="D76" s="440"/>
      <c r="E76" s="440"/>
    </row>
    <row r="77" spans="1:5" s="436" customFormat="1" ht="12" customHeight="1" thickBot="1">
      <c r="A77" s="347" t="s">
        <v>259</v>
      </c>
      <c r="B77" s="200" t="s">
        <v>260</v>
      </c>
      <c r="C77" s="516">
        <f>SUM(C78:C79)</f>
        <v>12963000</v>
      </c>
      <c r="D77" s="435">
        <f>SUM(D78:D79)</f>
        <v>30803834</v>
      </c>
      <c r="E77" s="435">
        <f>SUM(E78:E79)</f>
        <v>28735323</v>
      </c>
    </row>
    <row r="78" spans="1:5" s="436" customFormat="1" ht="12" customHeight="1">
      <c r="A78" s="13" t="s">
        <v>283</v>
      </c>
      <c r="B78" s="303" t="s">
        <v>261</v>
      </c>
      <c r="C78" s="522">
        <v>12963000</v>
      </c>
      <c r="D78" s="440">
        <v>30803834</v>
      </c>
      <c r="E78" s="440">
        <v>28735323</v>
      </c>
    </row>
    <row r="79" spans="1:5" s="436" customFormat="1" ht="12" customHeight="1" thickBot="1">
      <c r="A79" s="14" t="s">
        <v>284</v>
      </c>
      <c r="B79" s="202" t="s">
        <v>262</v>
      </c>
      <c r="C79" s="522"/>
      <c r="D79" s="440"/>
      <c r="E79" s="440"/>
    </row>
    <row r="80" spans="1:5" s="436" customFormat="1" ht="12" customHeight="1" thickBot="1">
      <c r="A80" s="347" t="s">
        <v>263</v>
      </c>
      <c r="B80" s="200" t="s">
        <v>264</v>
      </c>
      <c r="C80" s="516">
        <f>SUM(C81:C83)</f>
        <v>1638000</v>
      </c>
      <c r="D80" s="435">
        <f>SUM(D81:D83)</f>
        <v>4295468</v>
      </c>
      <c r="E80" s="435">
        <f>SUM(E81:E83)</f>
        <v>1795468</v>
      </c>
    </row>
    <row r="81" spans="1:5" s="436" customFormat="1" ht="12" customHeight="1">
      <c r="A81" s="13" t="s">
        <v>285</v>
      </c>
      <c r="B81" s="303" t="s">
        <v>265</v>
      </c>
      <c r="C81" s="522">
        <v>1638000</v>
      </c>
      <c r="D81" s="440">
        <v>1795468</v>
      </c>
      <c r="E81" s="440">
        <v>1795468</v>
      </c>
    </row>
    <row r="82" spans="1:5" s="436" customFormat="1" ht="12" customHeight="1">
      <c r="A82" s="12" t="s">
        <v>286</v>
      </c>
      <c r="B82" s="304" t="s">
        <v>266</v>
      </c>
      <c r="C82" s="522"/>
      <c r="D82" s="440"/>
      <c r="E82" s="440"/>
    </row>
    <row r="83" spans="1:5" s="436" customFormat="1" ht="12" customHeight="1" thickBot="1">
      <c r="A83" s="14" t="s">
        <v>287</v>
      </c>
      <c r="B83" s="202" t="s">
        <v>267</v>
      </c>
      <c r="C83" s="522"/>
      <c r="D83" s="440">
        <v>2500000</v>
      </c>
      <c r="E83" s="440"/>
    </row>
    <row r="84" spans="1:5" s="436" customFormat="1" ht="12" customHeight="1" thickBot="1">
      <c r="A84" s="347" t="s">
        <v>268</v>
      </c>
      <c r="B84" s="200" t="s">
        <v>288</v>
      </c>
      <c r="C84" s="516">
        <f>SUM(C85:C88)</f>
        <v>0</v>
      </c>
      <c r="D84" s="435">
        <f>SUM(D85:D88)</f>
        <v>0</v>
      </c>
      <c r="E84" s="435">
        <f>SUM(E85:E88)</f>
        <v>0</v>
      </c>
    </row>
    <row r="85" spans="1:5" s="436" customFormat="1" ht="12" customHeight="1">
      <c r="A85" s="307" t="s">
        <v>269</v>
      </c>
      <c r="B85" s="303" t="s">
        <v>270</v>
      </c>
      <c r="C85" s="522"/>
      <c r="D85" s="440"/>
      <c r="E85" s="440"/>
    </row>
    <row r="86" spans="1:5" s="436" customFormat="1" ht="12" customHeight="1">
      <c r="A86" s="308" t="s">
        <v>271</v>
      </c>
      <c r="B86" s="304" t="s">
        <v>272</v>
      </c>
      <c r="C86" s="522"/>
      <c r="D86" s="440"/>
      <c r="E86" s="440"/>
    </row>
    <row r="87" spans="1:5" s="436" customFormat="1" ht="12" customHeight="1">
      <c r="A87" s="308" t="s">
        <v>273</v>
      </c>
      <c r="B87" s="304" t="s">
        <v>274</v>
      </c>
      <c r="C87" s="522"/>
      <c r="D87" s="440"/>
      <c r="E87" s="440"/>
    </row>
    <row r="88" spans="1:5" s="436" customFormat="1" ht="12" customHeight="1" thickBot="1">
      <c r="A88" s="309" t="s">
        <v>275</v>
      </c>
      <c r="B88" s="202" t="s">
        <v>276</v>
      </c>
      <c r="C88" s="522"/>
      <c r="D88" s="440"/>
      <c r="E88" s="440"/>
    </row>
    <row r="89" spans="1:5" s="436" customFormat="1" ht="12" customHeight="1" thickBot="1">
      <c r="A89" s="347" t="s">
        <v>277</v>
      </c>
      <c r="B89" s="200" t="s">
        <v>420</v>
      </c>
      <c r="C89" s="525"/>
      <c r="D89" s="444"/>
      <c r="E89" s="444"/>
    </row>
    <row r="90" spans="1:5" s="436" customFormat="1" ht="12" customHeight="1" thickBot="1">
      <c r="A90" s="347" t="s">
        <v>279</v>
      </c>
      <c r="B90" s="200" t="s">
        <v>278</v>
      </c>
      <c r="C90" s="525"/>
      <c r="D90" s="444"/>
      <c r="E90" s="444"/>
    </row>
    <row r="91" spans="1:5" s="436" customFormat="1" ht="12" customHeight="1" thickBot="1">
      <c r="A91" s="347" t="s">
        <v>291</v>
      </c>
      <c r="B91" s="310" t="s">
        <v>423</v>
      </c>
      <c r="C91" s="520">
        <f>+C68+C72+C77+C80+C84+C90+C89</f>
        <v>14601000</v>
      </c>
      <c r="D91" s="438">
        <f>+D68+D72+D77+D80+D84+D90+D89</f>
        <v>35099302</v>
      </c>
      <c r="E91" s="438">
        <f>+E68+E72+E77+E80+E84+E90+E89</f>
        <v>35530791</v>
      </c>
    </row>
    <row r="92" spans="1:5" s="436" customFormat="1" ht="12" customHeight="1" thickBot="1">
      <c r="A92" s="348" t="s">
        <v>422</v>
      </c>
      <c r="B92" s="311" t="s">
        <v>424</v>
      </c>
      <c r="C92" s="520">
        <f>+C67+C91</f>
        <v>167587000</v>
      </c>
      <c r="D92" s="438">
        <f>+D67+D91</f>
        <v>141867432</v>
      </c>
      <c r="E92" s="438">
        <f>+E67+E91</f>
        <v>141441989</v>
      </c>
    </row>
    <row r="93" spans="1:5" s="436" customFormat="1" ht="12" customHeight="1">
      <c r="A93" s="274"/>
      <c r="B93" s="275"/>
      <c r="C93" s="526"/>
      <c r="D93" s="445"/>
      <c r="E93" s="445"/>
    </row>
    <row r="94" spans="1:4" s="436" customFormat="1" ht="12" customHeight="1">
      <c r="A94" s="548" t="s">
        <v>39</v>
      </c>
      <c r="B94" s="548"/>
      <c r="C94" s="548"/>
      <c r="D94" s="548"/>
    </row>
    <row r="95" spans="1:5" s="436" customFormat="1" ht="12" customHeight="1" thickBot="1">
      <c r="A95" s="551" t="s">
        <v>123</v>
      </c>
      <c r="B95" s="551"/>
      <c r="C95" s="504"/>
      <c r="D95" s="215"/>
      <c r="E95" s="215" t="s">
        <v>638</v>
      </c>
    </row>
    <row r="96" spans="1:5" s="436" customFormat="1" ht="24" customHeight="1" thickBot="1">
      <c r="A96" s="21" t="s">
        <v>8</v>
      </c>
      <c r="B96" s="22" t="s">
        <v>40</v>
      </c>
      <c r="C96" s="22" t="str">
        <f>+C8</f>
        <v>2015.évi tény</v>
      </c>
      <c r="D96" s="124" t="str">
        <f>+D8</f>
        <v>2016.évi tény</v>
      </c>
      <c r="E96" s="124" t="str">
        <f>+E8</f>
        <v>2017.évi várható</v>
      </c>
    </row>
    <row r="97" spans="1:5" s="436" customFormat="1" ht="12" customHeight="1" thickBot="1">
      <c r="A97" s="35" t="s">
        <v>438</v>
      </c>
      <c r="B97" s="36" t="s">
        <v>439</v>
      </c>
      <c r="C97" s="36" t="s">
        <v>442</v>
      </c>
      <c r="D97" s="333" t="s">
        <v>441</v>
      </c>
      <c r="E97" s="333" t="s">
        <v>441</v>
      </c>
    </row>
    <row r="98" spans="1:5" s="436" customFormat="1" ht="15" customHeight="1" thickBot="1">
      <c r="A98" s="20" t="s">
        <v>10</v>
      </c>
      <c r="B98" s="29" t="s">
        <v>382</v>
      </c>
      <c r="C98" s="527">
        <f>C99+C100+C101+C102+C103+C116</f>
        <v>76766000</v>
      </c>
      <c r="D98" s="446">
        <f>D99+D100+D101+D102+D103+D116</f>
        <v>95974961</v>
      </c>
      <c r="E98" s="446">
        <f>E99+E100+E101+E102+E103+E116</f>
        <v>87760488</v>
      </c>
    </row>
    <row r="99" spans="1:5" s="436" customFormat="1" ht="12.75" customHeight="1">
      <c r="A99" s="15" t="s">
        <v>75</v>
      </c>
      <c r="B99" s="8" t="s">
        <v>41</v>
      </c>
      <c r="C99" s="528">
        <v>40403000</v>
      </c>
      <c r="D99" s="447">
        <v>39942711</v>
      </c>
      <c r="E99" s="447">
        <v>37422961</v>
      </c>
    </row>
    <row r="100" spans="1:5" ht="16.5" customHeight="1">
      <c r="A100" s="12" t="s">
        <v>76</v>
      </c>
      <c r="B100" s="6" t="s">
        <v>144</v>
      </c>
      <c r="C100" s="518">
        <v>8463000</v>
      </c>
      <c r="D100" s="182">
        <v>9328200</v>
      </c>
      <c r="E100" s="182">
        <v>8664395</v>
      </c>
    </row>
    <row r="101" spans="1:5" ht="15">
      <c r="A101" s="12" t="s">
        <v>77</v>
      </c>
      <c r="B101" s="6" t="s">
        <v>109</v>
      </c>
      <c r="C101" s="519">
        <v>25413000</v>
      </c>
      <c r="D101" s="183">
        <v>39316713</v>
      </c>
      <c r="E101" s="183">
        <v>34229752</v>
      </c>
    </row>
    <row r="102" spans="1:5" s="434" customFormat="1" ht="12" customHeight="1">
      <c r="A102" s="12" t="s">
        <v>78</v>
      </c>
      <c r="B102" s="9" t="s">
        <v>145</v>
      </c>
      <c r="C102" s="519">
        <v>1389000</v>
      </c>
      <c r="D102" s="183">
        <v>3184840</v>
      </c>
      <c r="E102" s="183">
        <v>1750000</v>
      </c>
    </row>
    <row r="103" spans="1:5" ht="12" customHeight="1">
      <c r="A103" s="12" t="s">
        <v>86</v>
      </c>
      <c r="B103" s="17" t="s">
        <v>146</v>
      </c>
      <c r="C103" s="519">
        <v>1098000</v>
      </c>
      <c r="D103" s="183">
        <v>4202497</v>
      </c>
      <c r="E103" s="183">
        <v>5693380</v>
      </c>
    </row>
    <row r="104" spans="1:5" ht="12" customHeight="1">
      <c r="A104" s="12" t="s">
        <v>79</v>
      </c>
      <c r="B104" s="6" t="s">
        <v>387</v>
      </c>
      <c r="C104" s="519"/>
      <c r="D104" s="183"/>
      <c r="E104" s="183"/>
    </row>
    <row r="105" spans="1:5" ht="12" customHeight="1">
      <c r="A105" s="12" t="s">
        <v>80</v>
      </c>
      <c r="B105" s="120" t="s">
        <v>386</v>
      </c>
      <c r="C105" s="519"/>
      <c r="D105" s="183"/>
      <c r="E105" s="183"/>
    </row>
    <row r="106" spans="1:5" ht="12" customHeight="1">
      <c r="A106" s="12" t="s">
        <v>87</v>
      </c>
      <c r="B106" s="120" t="s">
        <v>385</v>
      </c>
      <c r="C106" s="519">
        <v>523000</v>
      </c>
      <c r="D106" s="183"/>
      <c r="E106" s="183"/>
    </row>
    <row r="107" spans="1:5" ht="12" customHeight="1">
      <c r="A107" s="12" t="s">
        <v>88</v>
      </c>
      <c r="B107" s="118" t="s">
        <v>294</v>
      </c>
      <c r="C107" s="519"/>
      <c r="D107" s="183"/>
      <c r="E107" s="183"/>
    </row>
    <row r="108" spans="1:5" ht="12" customHeight="1">
      <c r="A108" s="12" t="s">
        <v>89</v>
      </c>
      <c r="B108" s="119" t="s">
        <v>295</v>
      </c>
      <c r="C108" s="519"/>
      <c r="D108" s="183"/>
      <c r="E108" s="183"/>
    </row>
    <row r="109" spans="1:5" ht="12" customHeight="1">
      <c r="A109" s="12" t="s">
        <v>90</v>
      </c>
      <c r="B109" s="119" t="s">
        <v>296</v>
      </c>
      <c r="C109" s="519"/>
      <c r="D109" s="183"/>
      <c r="E109" s="183"/>
    </row>
    <row r="110" spans="1:5" ht="12" customHeight="1">
      <c r="A110" s="12" t="s">
        <v>92</v>
      </c>
      <c r="B110" s="118" t="s">
        <v>297</v>
      </c>
      <c r="C110" s="519">
        <v>575000</v>
      </c>
      <c r="D110" s="183">
        <v>909892</v>
      </c>
      <c r="E110" s="183">
        <v>1896092</v>
      </c>
    </row>
    <row r="111" spans="1:5" ht="12" customHeight="1">
      <c r="A111" s="12" t="s">
        <v>147</v>
      </c>
      <c r="B111" s="118" t="s">
        <v>298</v>
      </c>
      <c r="C111" s="519"/>
      <c r="D111" s="183"/>
      <c r="E111" s="183"/>
    </row>
    <row r="112" spans="1:5" ht="12" customHeight="1">
      <c r="A112" s="12" t="s">
        <v>292</v>
      </c>
      <c r="B112" s="119" t="s">
        <v>299</v>
      </c>
      <c r="C112" s="519"/>
      <c r="D112" s="183"/>
      <c r="E112" s="183"/>
    </row>
    <row r="113" spans="1:5" ht="12" customHeight="1">
      <c r="A113" s="11" t="s">
        <v>293</v>
      </c>
      <c r="B113" s="120" t="s">
        <v>300</v>
      </c>
      <c r="C113" s="519"/>
      <c r="D113" s="183"/>
      <c r="E113" s="183"/>
    </row>
    <row r="114" spans="1:5" ht="12" customHeight="1">
      <c r="A114" s="12" t="s">
        <v>383</v>
      </c>
      <c r="B114" s="120" t="s">
        <v>301</v>
      </c>
      <c r="C114" s="519"/>
      <c r="D114" s="183"/>
      <c r="E114" s="183"/>
    </row>
    <row r="115" spans="1:5" ht="12" customHeight="1">
      <c r="A115" s="14" t="s">
        <v>384</v>
      </c>
      <c r="B115" s="120" t="s">
        <v>302</v>
      </c>
      <c r="C115" s="519">
        <v>5116000</v>
      </c>
      <c r="D115" s="183">
        <v>3292605</v>
      </c>
      <c r="E115" s="183">
        <v>3797288</v>
      </c>
    </row>
    <row r="116" spans="1:5" ht="12" customHeight="1">
      <c r="A116" s="12" t="s">
        <v>388</v>
      </c>
      <c r="B116" s="9" t="s">
        <v>42</v>
      </c>
      <c r="C116" s="518"/>
      <c r="D116" s="182"/>
      <c r="E116" s="182"/>
    </row>
    <row r="117" spans="1:5" ht="12" customHeight="1">
      <c r="A117" s="12" t="s">
        <v>389</v>
      </c>
      <c r="B117" s="6" t="s">
        <v>391</v>
      </c>
      <c r="C117" s="518"/>
      <c r="D117" s="182"/>
      <c r="E117" s="182"/>
    </row>
    <row r="118" spans="1:5" ht="12" customHeight="1" thickBot="1">
      <c r="A118" s="16" t="s">
        <v>390</v>
      </c>
      <c r="B118" s="369" t="s">
        <v>392</v>
      </c>
      <c r="C118" s="529"/>
      <c r="D118" s="448"/>
      <c r="E118" s="448"/>
    </row>
    <row r="119" spans="1:5" ht="12" customHeight="1" thickBot="1">
      <c r="A119" s="366" t="s">
        <v>11</v>
      </c>
      <c r="B119" s="367" t="s">
        <v>303</v>
      </c>
      <c r="C119" s="530">
        <f>+C120+C122+C124</f>
        <v>58737000</v>
      </c>
      <c r="D119" s="449">
        <f>+D120+D122+D124</f>
        <v>5766608</v>
      </c>
      <c r="E119" s="449">
        <f>+E120+E122+E124</f>
        <v>51386033</v>
      </c>
    </row>
    <row r="120" spans="1:5" ht="12" customHeight="1">
      <c r="A120" s="13" t="s">
        <v>81</v>
      </c>
      <c r="B120" s="6" t="s">
        <v>167</v>
      </c>
      <c r="C120" s="517">
        <v>1619000</v>
      </c>
      <c r="D120" s="437">
        <v>5766608</v>
      </c>
      <c r="E120" s="437">
        <v>47598209</v>
      </c>
    </row>
    <row r="121" spans="1:5" ht="15">
      <c r="A121" s="13" t="s">
        <v>82</v>
      </c>
      <c r="B121" s="10" t="s">
        <v>307</v>
      </c>
      <c r="C121" s="517"/>
      <c r="D121" s="437"/>
      <c r="E121" s="437"/>
    </row>
    <row r="122" spans="1:5" ht="12" customHeight="1">
      <c r="A122" s="13" t="s">
        <v>83</v>
      </c>
      <c r="B122" s="10" t="s">
        <v>148</v>
      </c>
      <c r="C122" s="518">
        <v>57118000</v>
      </c>
      <c r="D122" s="182"/>
      <c r="E122" s="182">
        <v>3787824</v>
      </c>
    </row>
    <row r="123" spans="1:5" ht="12" customHeight="1">
      <c r="A123" s="13" t="s">
        <v>84</v>
      </c>
      <c r="B123" s="10" t="s">
        <v>308</v>
      </c>
      <c r="C123" s="518"/>
      <c r="D123" s="182"/>
      <c r="E123" s="182"/>
    </row>
    <row r="124" spans="1:5" ht="12" customHeight="1">
      <c r="A124" s="13" t="s">
        <v>85</v>
      </c>
      <c r="B124" s="202" t="s">
        <v>169</v>
      </c>
      <c r="C124" s="518"/>
      <c r="D124" s="182"/>
      <c r="E124" s="182"/>
    </row>
    <row r="125" spans="1:5" ht="12" customHeight="1">
      <c r="A125" s="13" t="s">
        <v>91</v>
      </c>
      <c r="B125" s="201" t="s">
        <v>369</v>
      </c>
      <c r="C125" s="518"/>
      <c r="D125" s="182"/>
      <c r="E125" s="182"/>
    </row>
    <row r="126" spans="1:5" ht="12" customHeight="1">
      <c r="A126" s="13" t="s">
        <v>93</v>
      </c>
      <c r="B126" s="299" t="s">
        <v>313</v>
      </c>
      <c r="C126" s="518"/>
      <c r="D126" s="182"/>
      <c r="E126" s="182"/>
    </row>
    <row r="127" spans="1:5" ht="12" customHeight="1">
      <c r="A127" s="13" t="s">
        <v>149</v>
      </c>
      <c r="B127" s="119" t="s">
        <v>296</v>
      </c>
      <c r="C127" s="518"/>
      <c r="D127" s="182"/>
      <c r="E127" s="182"/>
    </row>
    <row r="128" spans="1:5" ht="12" customHeight="1">
      <c r="A128" s="13" t="s">
        <v>150</v>
      </c>
      <c r="B128" s="119" t="s">
        <v>312</v>
      </c>
      <c r="C128" s="518"/>
      <c r="D128" s="182"/>
      <c r="E128" s="182"/>
    </row>
    <row r="129" spans="1:5" ht="12" customHeight="1">
      <c r="A129" s="13" t="s">
        <v>151</v>
      </c>
      <c r="B129" s="119" t="s">
        <v>311</v>
      </c>
      <c r="C129" s="518"/>
      <c r="D129" s="182"/>
      <c r="E129" s="182"/>
    </row>
    <row r="130" spans="1:5" ht="12" customHeight="1">
      <c r="A130" s="13" t="s">
        <v>304</v>
      </c>
      <c r="B130" s="119" t="s">
        <v>299</v>
      </c>
      <c r="C130" s="518"/>
      <c r="D130" s="182"/>
      <c r="E130" s="182"/>
    </row>
    <row r="131" spans="1:5" ht="12" customHeight="1">
      <c r="A131" s="13" t="s">
        <v>305</v>
      </c>
      <c r="B131" s="119" t="s">
        <v>310</v>
      </c>
      <c r="C131" s="518"/>
      <c r="D131" s="182"/>
      <c r="E131" s="182"/>
    </row>
    <row r="132" spans="1:5" ht="12" customHeight="1" thickBot="1">
      <c r="A132" s="11" t="s">
        <v>306</v>
      </c>
      <c r="B132" s="119" t="s">
        <v>309</v>
      </c>
      <c r="C132" s="519"/>
      <c r="D132" s="183"/>
      <c r="E132" s="183"/>
    </row>
    <row r="133" spans="1:5" ht="12" customHeight="1" thickBot="1">
      <c r="A133" s="18" t="s">
        <v>12</v>
      </c>
      <c r="B133" s="106" t="s">
        <v>393</v>
      </c>
      <c r="C133" s="516">
        <f>+C98+C119</f>
        <v>135503000</v>
      </c>
      <c r="D133" s="435">
        <f>+D98+D119</f>
        <v>101741569</v>
      </c>
      <c r="E133" s="435">
        <f>+E98+E119</f>
        <v>139146521</v>
      </c>
    </row>
    <row r="134" spans="1:5" ht="12" customHeight="1" thickBot="1">
      <c r="A134" s="18" t="s">
        <v>13</v>
      </c>
      <c r="B134" s="106" t="s">
        <v>394</v>
      </c>
      <c r="C134" s="516">
        <f>+C135+C136+C137</f>
        <v>0</v>
      </c>
      <c r="D134" s="435">
        <f>+D135+D136+D137</f>
        <v>0</v>
      </c>
      <c r="E134" s="435">
        <f>+E135+E136+E137</f>
        <v>500000</v>
      </c>
    </row>
    <row r="135" spans="1:5" ht="12" customHeight="1">
      <c r="A135" s="13" t="s">
        <v>204</v>
      </c>
      <c r="B135" s="10" t="s">
        <v>401</v>
      </c>
      <c r="C135" s="518"/>
      <c r="D135" s="182"/>
      <c r="E135" s="182">
        <v>500000</v>
      </c>
    </row>
    <row r="136" spans="1:5" ht="12" customHeight="1">
      <c r="A136" s="13" t="s">
        <v>207</v>
      </c>
      <c r="B136" s="10" t="s">
        <v>402</v>
      </c>
      <c r="C136" s="518"/>
      <c r="D136" s="182"/>
      <c r="E136" s="182"/>
    </row>
    <row r="137" spans="1:5" ht="12" customHeight="1" thickBot="1">
      <c r="A137" s="11" t="s">
        <v>208</v>
      </c>
      <c r="B137" s="10" t="s">
        <v>403</v>
      </c>
      <c r="C137" s="518"/>
      <c r="D137" s="182"/>
      <c r="E137" s="182"/>
    </row>
    <row r="138" spans="1:5" ht="12" customHeight="1" thickBot="1">
      <c r="A138" s="18" t="s">
        <v>14</v>
      </c>
      <c r="B138" s="106" t="s">
        <v>395</v>
      </c>
      <c r="C138" s="516">
        <f>SUM(C139:C144)</f>
        <v>0</v>
      </c>
      <c r="D138" s="435">
        <f>SUM(D139:D144)</f>
        <v>0</v>
      </c>
      <c r="E138" s="435">
        <f>SUM(E139:E144)</f>
        <v>0</v>
      </c>
    </row>
    <row r="139" spans="1:5" ht="12" customHeight="1">
      <c r="A139" s="13" t="s">
        <v>68</v>
      </c>
      <c r="B139" s="7" t="s">
        <v>404</v>
      </c>
      <c r="C139" s="518"/>
      <c r="D139" s="182"/>
      <c r="E139" s="182"/>
    </row>
    <row r="140" spans="1:5" ht="12" customHeight="1">
      <c r="A140" s="13" t="s">
        <v>69</v>
      </c>
      <c r="B140" s="7" t="s">
        <v>396</v>
      </c>
      <c r="C140" s="518"/>
      <c r="D140" s="182"/>
      <c r="E140" s="182"/>
    </row>
    <row r="141" spans="1:5" ht="12" customHeight="1">
      <c r="A141" s="13" t="s">
        <v>70</v>
      </c>
      <c r="B141" s="7" t="s">
        <v>397</v>
      </c>
      <c r="C141" s="518"/>
      <c r="D141" s="182"/>
      <c r="E141" s="182"/>
    </row>
    <row r="142" spans="1:5" ht="12" customHeight="1">
      <c r="A142" s="13" t="s">
        <v>136</v>
      </c>
      <c r="B142" s="7" t="s">
        <v>398</v>
      </c>
      <c r="C142" s="518"/>
      <c r="D142" s="182"/>
      <c r="E142" s="182"/>
    </row>
    <row r="143" spans="1:5" ht="12" customHeight="1">
      <c r="A143" s="13" t="s">
        <v>137</v>
      </c>
      <c r="B143" s="7" t="s">
        <v>399</v>
      </c>
      <c r="C143" s="518"/>
      <c r="D143" s="182"/>
      <c r="E143" s="182"/>
    </row>
    <row r="144" spans="1:5" ht="12" customHeight="1" thickBot="1">
      <c r="A144" s="11" t="s">
        <v>138</v>
      </c>
      <c r="B144" s="7" t="s">
        <v>400</v>
      </c>
      <c r="C144" s="518"/>
      <c r="D144" s="182"/>
      <c r="E144" s="182"/>
    </row>
    <row r="145" spans="1:5" ht="12" customHeight="1" thickBot="1">
      <c r="A145" s="18" t="s">
        <v>15</v>
      </c>
      <c r="B145" s="106" t="s">
        <v>408</v>
      </c>
      <c r="C145" s="520">
        <f>+C146+C147+C148+C149</f>
        <v>1281000</v>
      </c>
      <c r="D145" s="438">
        <f>+D146+D147+D148+D149</f>
        <v>39137839</v>
      </c>
      <c r="E145" s="438">
        <f>+E146+E147+E148+E149</f>
        <v>1795468</v>
      </c>
    </row>
    <row r="146" spans="1:5" ht="12" customHeight="1">
      <c r="A146" s="13" t="s">
        <v>71</v>
      </c>
      <c r="B146" s="7" t="s">
        <v>314</v>
      </c>
      <c r="C146" s="518"/>
      <c r="D146" s="182"/>
      <c r="E146" s="182"/>
    </row>
    <row r="147" spans="1:5" ht="12" customHeight="1">
      <c r="A147" s="13" t="s">
        <v>72</v>
      </c>
      <c r="B147" s="7" t="s">
        <v>315</v>
      </c>
      <c r="C147" s="518">
        <v>1281000</v>
      </c>
      <c r="D147" s="182">
        <v>1637839</v>
      </c>
      <c r="E147" s="182">
        <v>1795468</v>
      </c>
    </row>
    <row r="148" spans="1:5" ht="12" customHeight="1">
      <c r="A148" s="13" t="s">
        <v>228</v>
      </c>
      <c r="B148" s="7" t="s">
        <v>670</v>
      </c>
      <c r="C148" s="518"/>
      <c r="D148" s="182">
        <v>37500000</v>
      </c>
      <c r="E148" s="182"/>
    </row>
    <row r="149" spans="1:5" ht="12" customHeight="1" thickBot="1">
      <c r="A149" s="11" t="s">
        <v>229</v>
      </c>
      <c r="B149" s="5" t="s">
        <v>334</v>
      </c>
      <c r="C149" s="518"/>
      <c r="D149" s="182"/>
      <c r="E149" s="182"/>
    </row>
    <row r="150" spans="1:5" ht="12" customHeight="1" thickBot="1">
      <c r="A150" s="18" t="s">
        <v>16</v>
      </c>
      <c r="B150" s="106" t="s">
        <v>410</v>
      </c>
      <c r="C150" s="531">
        <f>SUM(C151:C155)</f>
        <v>0</v>
      </c>
      <c r="D150" s="450">
        <f>SUM(D151:D155)</f>
        <v>0</v>
      </c>
      <c r="E150" s="450">
        <f>SUM(E151:E155)</f>
        <v>0</v>
      </c>
    </row>
    <row r="151" spans="1:5" ht="12" customHeight="1">
      <c r="A151" s="13" t="s">
        <v>73</v>
      </c>
      <c r="B151" s="7" t="s">
        <v>405</v>
      </c>
      <c r="C151" s="518"/>
      <c r="D151" s="182"/>
      <c r="E151" s="182"/>
    </row>
    <row r="152" spans="1:5" ht="12" customHeight="1">
      <c r="A152" s="13" t="s">
        <v>74</v>
      </c>
      <c r="B152" s="7" t="s">
        <v>412</v>
      </c>
      <c r="C152" s="518"/>
      <c r="D152" s="182"/>
      <c r="E152" s="182"/>
    </row>
    <row r="153" spans="1:5" ht="12" customHeight="1">
      <c r="A153" s="13" t="s">
        <v>240</v>
      </c>
      <c r="B153" s="7" t="s">
        <v>407</v>
      </c>
      <c r="C153" s="518"/>
      <c r="D153" s="182"/>
      <c r="E153" s="182"/>
    </row>
    <row r="154" spans="1:5" ht="12" customHeight="1">
      <c r="A154" s="13" t="s">
        <v>241</v>
      </c>
      <c r="B154" s="7" t="s">
        <v>413</v>
      </c>
      <c r="C154" s="518"/>
      <c r="D154" s="182"/>
      <c r="E154" s="182"/>
    </row>
    <row r="155" spans="1:5" ht="12" customHeight="1" thickBot="1">
      <c r="A155" s="13" t="s">
        <v>411</v>
      </c>
      <c r="B155" s="7" t="s">
        <v>414</v>
      </c>
      <c r="C155" s="518"/>
      <c r="D155" s="182"/>
      <c r="E155" s="182"/>
    </row>
    <row r="156" spans="1:5" ht="12" customHeight="1" thickBot="1">
      <c r="A156" s="18" t="s">
        <v>17</v>
      </c>
      <c r="B156" s="106" t="s">
        <v>415</v>
      </c>
      <c r="C156" s="532"/>
      <c r="D156" s="451"/>
      <c r="E156" s="451"/>
    </row>
    <row r="157" spans="1:5" ht="12" customHeight="1" thickBot="1">
      <c r="A157" s="18" t="s">
        <v>18</v>
      </c>
      <c r="B157" s="106" t="s">
        <v>416</v>
      </c>
      <c r="C157" s="532"/>
      <c r="D157" s="451"/>
      <c r="E157" s="451"/>
    </row>
    <row r="158" spans="1:5" ht="15" customHeight="1" thickBot="1">
      <c r="A158" s="18" t="s">
        <v>19</v>
      </c>
      <c r="B158" s="106" t="s">
        <v>418</v>
      </c>
      <c r="C158" s="533">
        <f>+C134+C138+C145+C150+C156+C157</f>
        <v>1281000</v>
      </c>
      <c r="D158" s="452">
        <f>+D134+D138+D145+D150+D156+D157</f>
        <v>39137839</v>
      </c>
      <c r="E158" s="452">
        <f>+E134+E138+E145+E150+E156+E157</f>
        <v>2295468</v>
      </c>
    </row>
    <row r="159" spans="1:5" s="436" customFormat="1" ht="12.75" customHeight="1" thickBot="1">
      <c r="A159" s="203" t="s">
        <v>20</v>
      </c>
      <c r="B159" s="280" t="s">
        <v>417</v>
      </c>
      <c r="C159" s="533">
        <f>+C133+C158</f>
        <v>136784000</v>
      </c>
      <c r="D159" s="452">
        <f>+D133+D158</f>
        <v>140879408</v>
      </c>
      <c r="E159" s="452">
        <f>+E133+E158</f>
        <v>141441989</v>
      </c>
    </row>
    <row r="163" ht="16.5" customHeight="1"/>
  </sheetData>
  <sheetProtection/>
  <mergeCells count="8">
    <mergeCell ref="A7:B7"/>
    <mergeCell ref="A94:D94"/>
    <mergeCell ref="A95:B95"/>
    <mergeCell ref="A6:D6"/>
    <mergeCell ref="A1:E1"/>
    <mergeCell ref="A2:E2"/>
    <mergeCell ref="A3:E3"/>
    <mergeCell ref="A5:E5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Mezőörs Község  Önkormányzat
2016. ÉVI KÖLTSÉGVETÉSÉNEK MÉRLEGE&amp;R&amp;"Times New Roman CE,Félkövér dőlt"&amp;11 8. melléklet a 6/2017. (V.23.) önkormányzati rendelethez</oddHeader>
  </headerFooter>
  <rowBreaks count="1" manualBreakCount="1">
    <brk id="93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:D2"/>
    </sheetView>
  </sheetViews>
  <sheetFormatPr defaultColWidth="9.375" defaultRowHeight="12.75"/>
  <cols>
    <col min="1" max="1" width="6.75390625" style="125" customWidth="1"/>
    <col min="2" max="2" width="49.625" style="52" customWidth="1"/>
    <col min="3" max="8" width="12.75390625" style="52" customWidth="1"/>
    <col min="9" max="9" width="14.375" style="52" customWidth="1"/>
    <col min="10" max="10" width="3.375" style="52" customWidth="1"/>
    <col min="11" max="16384" width="9.375" style="52" customWidth="1"/>
  </cols>
  <sheetData>
    <row r="1" spans="1:9" ht="27.75" customHeight="1">
      <c r="A1" s="626" t="s">
        <v>1</v>
      </c>
      <c r="B1" s="626"/>
      <c r="C1" s="626"/>
      <c r="D1" s="626"/>
      <c r="E1" s="626"/>
      <c r="F1" s="626"/>
      <c r="G1" s="626"/>
      <c r="H1" s="626"/>
      <c r="I1" s="626"/>
    </row>
    <row r="2" spans="1:9" ht="20.25" customHeight="1" thickBot="1">
      <c r="A2" s="621" t="s">
        <v>671</v>
      </c>
      <c r="B2" s="621"/>
      <c r="C2" s="621"/>
      <c r="D2" s="621"/>
      <c r="I2" s="360" t="s">
        <v>638</v>
      </c>
    </row>
    <row r="3" spans="1:9" s="361" customFormat="1" ht="26.25" customHeight="1">
      <c r="A3" s="634" t="s">
        <v>60</v>
      </c>
      <c r="B3" s="629" t="s">
        <v>62</v>
      </c>
      <c r="C3" s="634" t="s">
        <v>63</v>
      </c>
      <c r="D3" s="634" t="str">
        <f>+CONCATENATE(LEFT(ÖSSZEFÜGGÉSEK!A5,4)," előtti kifizetés")</f>
        <v>2015 előtti kifizetés</v>
      </c>
      <c r="E3" s="631" t="s">
        <v>59</v>
      </c>
      <c r="F3" s="632"/>
      <c r="G3" s="632"/>
      <c r="H3" s="633"/>
      <c r="I3" s="629" t="s">
        <v>43</v>
      </c>
    </row>
    <row r="4" spans="1:9" s="362" customFormat="1" ht="32.25" customHeight="1" thickBot="1">
      <c r="A4" s="635"/>
      <c r="B4" s="630"/>
      <c r="C4" s="630"/>
      <c r="D4" s="635"/>
      <c r="E4" s="184" t="str">
        <f>+CONCATENATE(LEFT(ÖSSZEFÜGGÉSEK!A5,4),".")</f>
        <v>2015.</v>
      </c>
      <c r="F4" s="184" t="str">
        <f>+CONCATENATE(LEFT(ÖSSZEFÜGGÉSEK!A5,4)+1,".")</f>
        <v>2016.</v>
      </c>
      <c r="G4" s="184" t="str">
        <f>+CONCATENATE(LEFT(ÖSSZEFÜGGÉSEK!A5,4)+2,".")</f>
        <v>2017.</v>
      </c>
      <c r="H4" s="185" t="str">
        <f>+CONCATENATE(LEFT(ÖSSZEFÜGGÉSEK!A5,4)+2,".",CHAR(10)," után")</f>
        <v>2017.
 után</v>
      </c>
      <c r="I4" s="630"/>
    </row>
    <row r="5" spans="1:9" s="363" customFormat="1" ht="12.75" customHeight="1" thickBot="1">
      <c r="A5" s="186" t="s">
        <v>438</v>
      </c>
      <c r="B5" s="187" t="s">
        <v>439</v>
      </c>
      <c r="C5" s="188" t="s">
        <v>440</v>
      </c>
      <c r="D5" s="187" t="s">
        <v>442</v>
      </c>
      <c r="E5" s="186" t="s">
        <v>441</v>
      </c>
      <c r="F5" s="188" t="s">
        <v>443</v>
      </c>
      <c r="G5" s="188" t="s">
        <v>445</v>
      </c>
      <c r="H5" s="189" t="s">
        <v>446</v>
      </c>
      <c r="I5" s="190" t="s">
        <v>447</v>
      </c>
    </row>
    <row r="6" spans="1:9" ht="24.75" customHeight="1" thickBot="1">
      <c r="A6" s="191" t="s">
        <v>10</v>
      </c>
      <c r="B6" s="192" t="s">
        <v>2</v>
      </c>
      <c r="C6" s="355"/>
      <c r="D6" s="67">
        <f>+D7+D8</f>
        <v>0</v>
      </c>
      <c r="E6" s="68">
        <f>+E7+E8</f>
        <v>0</v>
      </c>
      <c r="F6" s="69">
        <f>+F7+F8</f>
        <v>0</v>
      </c>
      <c r="G6" s="69">
        <f>+G7+G8</f>
        <v>0</v>
      </c>
      <c r="H6" s="70">
        <f>+H7+H8</f>
        <v>0</v>
      </c>
      <c r="I6" s="67">
        <f aca="true" t="shared" si="0" ref="I6:I17">SUM(D6:H6)</f>
        <v>0</v>
      </c>
    </row>
    <row r="7" spans="1:10" ht="19.5" customHeight="1">
      <c r="A7" s="193" t="s">
        <v>11</v>
      </c>
      <c r="B7" s="71" t="s">
        <v>61</v>
      </c>
      <c r="C7" s="356"/>
      <c r="D7" s="72"/>
      <c r="E7" s="73"/>
      <c r="F7" s="26"/>
      <c r="G7" s="26"/>
      <c r="H7" s="23"/>
      <c r="I7" s="194">
        <f t="shared" si="0"/>
        <v>0</v>
      </c>
      <c r="J7" s="625"/>
    </row>
    <row r="8" spans="1:10" ht="19.5" customHeight="1" thickBot="1">
      <c r="A8" s="193" t="s">
        <v>12</v>
      </c>
      <c r="B8" s="71" t="s">
        <v>61</v>
      </c>
      <c r="C8" s="356"/>
      <c r="D8" s="72"/>
      <c r="E8" s="73"/>
      <c r="F8" s="26"/>
      <c r="G8" s="26"/>
      <c r="H8" s="23"/>
      <c r="I8" s="194">
        <f t="shared" si="0"/>
        <v>0</v>
      </c>
      <c r="J8" s="625"/>
    </row>
    <row r="9" spans="1:10" ht="25.5" customHeight="1" thickBot="1">
      <c r="A9" s="191" t="s">
        <v>13</v>
      </c>
      <c r="B9" s="192" t="s">
        <v>3</v>
      </c>
      <c r="C9" s="357"/>
      <c r="D9" s="67">
        <f>+D10+D11</f>
        <v>0</v>
      </c>
      <c r="E9" s="68">
        <f>+E10+E11</f>
        <v>0</v>
      </c>
      <c r="F9" s="69">
        <f>+F10+F11</f>
        <v>0</v>
      </c>
      <c r="G9" s="69">
        <f>+G10+G11</f>
        <v>0</v>
      </c>
      <c r="H9" s="70">
        <f>+H10+H11</f>
        <v>0</v>
      </c>
      <c r="I9" s="67">
        <f t="shared" si="0"/>
        <v>0</v>
      </c>
      <c r="J9" s="625"/>
    </row>
    <row r="10" spans="1:10" ht="19.5" customHeight="1">
      <c r="A10" s="193" t="s">
        <v>14</v>
      </c>
      <c r="B10" s="71" t="s">
        <v>61</v>
      </c>
      <c r="C10" s="356"/>
      <c r="D10" s="72"/>
      <c r="E10" s="73"/>
      <c r="F10" s="26"/>
      <c r="G10" s="26"/>
      <c r="H10" s="23"/>
      <c r="I10" s="194">
        <f t="shared" si="0"/>
        <v>0</v>
      </c>
      <c r="J10" s="625"/>
    </row>
    <row r="11" spans="1:10" ht="19.5" customHeight="1" thickBot="1">
      <c r="A11" s="193" t="s">
        <v>15</v>
      </c>
      <c r="B11" s="71" t="s">
        <v>61</v>
      </c>
      <c r="C11" s="356"/>
      <c r="D11" s="72"/>
      <c r="E11" s="73"/>
      <c r="F11" s="26"/>
      <c r="G11" s="26"/>
      <c r="H11" s="23"/>
      <c r="I11" s="194">
        <f t="shared" si="0"/>
        <v>0</v>
      </c>
      <c r="J11" s="625"/>
    </row>
    <row r="12" spans="1:10" ht="19.5" customHeight="1" thickBot="1">
      <c r="A12" s="191" t="s">
        <v>16</v>
      </c>
      <c r="B12" s="192" t="s">
        <v>161</v>
      </c>
      <c r="C12" s="357"/>
      <c r="D12" s="67">
        <f>+D13</f>
        <v>0</v>
      </c>
      <c r="E12" s="68">
        <f>+E13</f>
        <v>0</v>
      </c>
      <c r="F12" s="69">
        <f>+F13</f>
        <v>0</v>
      </c>
      <c r="G12" s="69">
        <f>+G13</f>
        <v>0</v>
      </c>
      <c r="H12" s="70">
        <f>+H13</f>
        <v>0</v>
      </c>
      <c r="I12" s="67">
        <f t="shared" si="0"/>
        <v>0</v>
      </c>
      <c r="J12" s="625"/>
    </row>
    <row r="13" spans="1:10" ht="19.5" customHeight="1" thickBot="1">
      <c r="A13" s="193" t="s">
        <v>17</v>
      </c>
      <c r="B13" s="71" t="s">
        <v>61</v>
      </c>
      <c r="C13" s="356"/>
      <c r="D13" s="72"/>
      <c r="E13" s="73"/>
      <c r="F13" s="26"/>
      <c r="G13" s="26"/>
      <c r="H13" s="23"/>
      <c r="I13" s="194">
        <f t="shared" si="0"/>
        <v>0</v>
      </c>
      <c r="J13" s="625"/>
    </row>
    <row r="14" spans="1:10" ht="19.5" customHeight="1" thickBot="1">
      <c r="A14" s="191" t="s">
        <v>18</v>
      </c>
      <c r="B14" s="192" t="s">
        <v>162</v>
      </c>
      <c r="C14" s="357"/>
      <c r="D14" s="67">
        <f>+D15</f>
        <v>0</v>
      </c>
      <c r="E14" s="68">
        <f>+E15</f>
        <v>0</v>
      </c>
      <c r="F14" s="69">
        <f>+F15</f>
        <v>0</v>
      </c>
      <c r="G14" s="69">
        <f>+G15</f>
        <v>0</v>
      </c>
      <c r="H14" s="70">
        <f>+H15</f>
        <v>0</v>
      </c>
      <c r="I14" s="67">
        <f t="shared" si="0"/>
        <v>0</v>
      </c>
      <c r="J14" s="625"/>
    </row>
    <row r="15" spans="1:10" ht="19.5" customHeight="1" thickBot="1">
      <c r="A15" s="195" t="s">
        <v>19</v>
      </c>
      <c r="B15" s="74" t="s">
        <v>61</v>
      </c>
      <c r="C15" s="358"/>
      <c r="D15" s="75"/>
      <c r="E15" s="76"/>
      <c r="F15" s="27"/>
      <c r="G15" s="27"/>
      <c r="H15" s="25"/>
      <c r="I15" s="196">
        <f t="shared" si="0"/>
        <v>0</v>
      </c>
      <c r="J15" s="625"/>
    </row>
    <row r="16" spans="1:10" ht="19.5" customHeight="1" thickBot="1">
      <c r="A16" s="191" t="s">
        <v>20</v>
      </c>
      <c r="B16" s="197" t="s">
        <v>163</v>
      </c>
      <c r="C16" s="357"/>
      <c r="D16" s="67">
        <f>+D17</f>
        <v>0</v>
      </c>
      <c r="E16" s="68">
        <f>+E17</f>
        <v>0</v>
      </c>
      <c r="F16" s="69">
        <f>+F17</f>
        <v>0</v>
      </c>
      <c r="G16" s="69">
        <f>+G17</f>
        <v>0</v>
      </c>
      <c r="H16" s="70">
        <f>+H17</f>
        <v>0</v>
      </c>
      <c r="I16" s="67">
        <f t="shared" si="0"/>
        <v>0</v>
      </c>
      <c r="J16" s="625"/>
    </row>
    <row r="17" spans="1:10" ht="19.5" customHeight="1" thickBot="1">
      <c r="A17" s="198" t="s">
        <v>21</v>
      </c>
      <c r="B17" s="77" t="s">
        <v>61</v>
      </c>
      <c r="C17" s="359"/>
      <c r="D17" s="78"/>
      <c r="E17" s="79"/>
      <c r="F17" s="80"/>
      <c r="G17" s="80"/>
      <c r="H17" s="24"/>
      <c r="I17" s="199">
        <f t="shared" si="0"/>
        <v>0</v>
      </c>
      <c r="J17" s="625"/>
    </row>
    <row r="18" spans="1:10" ht="19.5" customHeight="1" thickBot="1">
      <c r="A18" s="627" t="s">
        <v>115</v>
      </c>
      <c r="B18" s="628"/>
      <c r="C18" s="103"/>
      <c r="D18" s="67">
        <f aca="true" t="shared" si="1" ref="D18:I18">+D6+D9+D12+D14+D16</f>
        <v>0</v>
      </c>
      <c r="E18" s="68">
        <f t="shared" si="1"/>
        <v>0</v>
      </c>
      <c r="F18" s="69">
        <f t="shared" si="1"/>
        <v>0</v>
      </c>
      <c r="G18" s="69">
        <f t="shared" si="1"/>
        <v>0</v>
      </c>
      <c r="H18" s="70">
        <f t="shared" si="1"/>
        <v>0</v>
      </c>
      <c r="I18" s="67">
        <f t="shared" si="1"/>
        <v>0</v>
      </c>
      <c r="J18" s="625"/>
    </row>
  </sheetData>
  <sheetProtection/>
  <mergeCells count="10">
    <mergeCell ref="J7:J18"/>
    <mergeCell ref="A1:I1"/>
    <mergeCell ref="A18:B18"/>
    <mergeCell ref="I3:I4"/>
    <mergeCell ref="E3:H3"/>
    <mergeCell ref="A3:A4"/>
    <mergeCell ref="B3:B4"/>
    <mergeCell ref="C3:C4"/>
    <mergeCell ref="D3:D4"/>
    <mergeCell ref="A2:D2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&amp;R9. számú melléklet a 6/2017. (V.23.&amp;K000000)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3" sqref="L13"/>
    </sheetView>
  </sheetViews>
  <sheetFormatPr defaultColWidth="9.00390625" defaultRowHeight="12.75"/>
  <cols>
    <col min="2" max="2" width="20.625" style="0" customWidth="1"/>
    <col min="3" max="3" width="13.00390625" style="0" customWidth="1"/>
    <col min="4" max="4" width="10.00390625" style="0" customWidth="1"/>
    <col min="5" max="5" width="14.125" style="0" customWidth="1"/>
    <col min="6" max="6" width="11.125" style="0" customWidth="1"/>
    <col min="7" max="7" width="11.00390625" style="0" customWidth="1"/>
    <col min="8" max="8" width="11.50390625" style="0" customWidth="1"/>
  </cols>
  <sheetData>
    <row r="1" spans="1:12" ht="25.5" customHeight="1">
      <c r="A1" s="636" t="s">
        <v>506</v>
      </c>
      <c r="B1" s="636"/>
      <c r="C1" s="636"/>
      <c r="D1" s="636"/>
      <c r="E1" s="636"/>
      <c r="F1" s="636"/>
      <c r="G1" s="636"/>
      <c r="H1" s="636"/>
      <c r="I1" s="636"/>
      <c r="J1" s="503"/>
      <c r="K1" s="503"/>
      <c r="L1" s="503"/>
    </row>
    <row r="3" spans="1:9" ht="14.25" thickBot="1">
      <c r="A3" s="81"/>
      <c r="B3" s="82"/>
      <c r="C3" s="82"/>
      <c r="D3" s="82"/>
      <c r="E3" s="82"/>
      <c r="F3" s="82"/>
      <c r="G3" s="82"/>
      <c r="H3" s="41" t="s">
        <v>636</v>
      </c>
      <c r="I3" s="637" t="s">
        <v>656</v>
      </c>
    </row>
    <row r="4" spans="1:9" ht="12.75">
      <c r="A4" s="638" t="s">
        <v>60</v>
      </c>
      <c r="B4" s="640" t="s">
        <v>507</v>
      </c>
      <c r="C4" s="638" t="s">
        <v>508</v>
      </c>
      <c r="D4" s="638" t="s">
        <v>509</v>
      </c>
      <c r="E4" s="642" t="s">
        <v>639</v>
      </c>
      <c r="F4" s="644" t="s">
        <v>510</v>
      </c>
      <c r="G4" s="645"/>
      <c r="H4" s="646" t="s">
        <v>642</v>
      </c>
      <c r="I4" s="637"/>
    </row>
    <row r="5" spans="1:9" ht="24" customHeight="1" thickBot="1">
      <c r="A5" s="639"/>
      <c r="B5" s="641"/>
      <c r="C5" s="641"/>
      <c r="D5" s="639"/>
      <c r="E5" s="643"/>
      <c r="F5" s="454" t="s">
        <v>640</v>
      </c>
      <c r="G5" s="455" t="s">
        <v>641</v>
      </c>
      <c r="H5" s="647"/>
      <c r="I5" s="637"/>
    </row>
    <row r="6" spans="1:9" ht="13.5" thickBot="1">
      <c r="A6" s="456" t="s">
        <v>438</v>
      </c>
      <c r="B6" s="457" t="s">
        <v>439</v>
      </c>
      <c r="C6" s="457" t="s">
        <v>440</v>
      </c>
      <c r="D6" s="458" t="s">
        <v>442</v>
      </c>
      <c r="E6" s="456" t="s">
        <v>441</v>
      </c>
      <c r="F6" s="458" t="s">
        <v>443</v>
      </c>
      <c r="G6" s="458" t="s">
        <v>445</v>
      </c>
      <c r="H6" s="459" t="s">
        <v>446</v>
      </c>
      <c r="I6" s="637"/>
    </row>
    <row r="7" spans="1:9" ht="13.5" thickBot="1">
      <c r="A7" s="460" t="s">
        <v>10</v>
      </c>
      <c r="B7" s="461" t="s">
        <v>511</v>
      </c>
      <c r="C7" s="462"/>
      <c r="D7" s="463"/>
      <c r="E7" s="464">
        <f>SUM(E8:E13)</f>
        <v>0</v>
      </c>
      <c r="F7" s="465">
        <f>SUM(F8:F13)</f>
        <v>0</v>
      </c>
      <c r="G7" s="465">
        <f>SUM(G8:G13)</f>
        <v>0</v>
      </c>
      <c r="H7" s="466">
        <f>SUM(H8:H13)</f>
        <v>0</v>
      </c>
      <c r="I7" s="637"/>
    </row>
    <row r="8" spans="1:9" ht="21.75" customHeight="1">
      <c r="A8" s="467" t="s">
        <v>11</v>
      </c>
      <c r="B8" s="71" t="s">
        <v>61</v>
      </c>
      <c r="C8" s="468"/>
      <c r="D8" s="469"/>
      <c r="E8" s="73"/>
      <c r="F8" s="26"/>
      <c r="G8" s="26"/>
      <c r="H8" s="23"/>
      <c r="I8" s="637"/>
    </row>
    <row r="9" spans="1:9" ht="20.25" customHeight="1">
      <c r="A9" s="467" t="s">
        <v>12</v>
      </c>
      <c r="B9" s="71" t="s">
        <v>61</v>
      </c>
      <c r="C9" s="468"/>
      <c r="D9" s="469"/>
      <c r="E9" s="73"/>
      <c r="F9" s="26"/>
      <c r="G9" s="26"/>
      <c r="H9" s="23"/>
      <c r="I9" s="637"/>
    </row>
    <row r="10" spans="1:9" ht="21.75" customHeight="1">
      <c r="A10" s="467" t="s">
        <v>13</v>
      </c>
      <c r="B10" s="71" t="s">
        <v>61</v>
      </c>
      <c r="C10" s="468"/>
      <c r="D10" s="469"/>
      <c r="E10" s="73"/>
      <c r="F10" s="26"/>
      <c r="G10" s="26"/>
      <c r="H10" s="23"/>
      <c r="I10" s="637"/>
    </row>
    <row r="11" spans="1:9" ht="19.5" customHeight="1">
      <c r="A11" s="467" t="s">
        <v>14</v>
      </c>
      <c r="B11" s="71" t="s">
        <v>61</v>
      </c>
      <c r="C11" s="468"/>
      <c r="D11" s="469"/>
      <c r="E11" s="73"/>
      <c r="F11" s="26"/>
      <c r="G11" s="26"/>
      <c r="H11" s="23"/>
      <c r="I11" s="637"/>
    </row>
    <row r="12" spans="1:9" ht="21" customHeight="1">
      <c r="A12" s="467" t="s">
        <v>15</v>
      </c>
      <c r="B12" s="71" t="s">
        <v>61</v>
      </c>
      <c r="C12" s="468"/>
      <c r="D12" s="469"/>
      <c r="E12" s="73"/>
      <c r="F12" s="26"/>
      <c r="G12" s="26"/>
      <c r="H12" s="23"/>
      <c r="I12" s="637"/>
    </row>
    <row r="13" spans="1:9" ht="22.5" customHeight="1" thickBot="1">
      <c r="A13" s="467" t="s">
        <v>16</v>
      </c>
      <c r="B13" s="71" t="s">
        <v>61</v>
      </c>
      <c r="C13" s="468"/>
      <c r="D13" s="469"/>
      <c r="E13" s="73"/>
      <c r="F13" s="26"/>
      <c r="G13" s="26"/>
      <c r="H13" s="23"/>
      <c r="I13" s="637"/>
    </row>
    <row r="14" spans="1:9" ht="13.5" thickBot="1">
      <c r="A14" s="460" t="s">
        <v>17</v>
      </c>
      <c r="B14" s="461" t="s">
        <v>512</v>
      </c>
      <c r="C14" s="470"/>
      <c r="D14" s="471"/>
      <c r="E14" s="464">
        <f>SUM(E15:E20)</f>
        <v>0</v>
      </c>
      <c r="F14" s="465">
        <f>SUM(F15:F20)</f>
        <v>0</v>
      </c>
      <c r="G14" s="465">
        <f>SUM(G15:G20)</f>
        <v>0</v>
      </c>
      <c r="H14" s="466">
        <f>SUM(H15:H20)</f>
        <v>0</v>
      </c>
      <c r="I14" s="637"/>
    </row>
    <row r="15" spans="1:9" ht="23.25" customHeight="1">
      <c r="A15" s="467" t="s">
        <v>18</v>
      </c>
      <c r="B15" s="71" t="s">
        <v>635</v>
      </c>
      <c r="C15" s="468"/>
      <c r="D15" s="469"/>
      <c r="E15" s="73"/>
      <c r="F15" s="26"/>
      <c r="G15" s="26"/>
      <c r="H15" s="23"/>
      <c r="I15" s="637"/>
    </row>
    <row r="16" spans="1:9" ht="21" customHeight="1">
      <c r="A16" s="467" t="s">
        <v>19</v>
      </c>
      <c r="B16" s="71" t="s">
        <v>61</v>
      </c>
      <c r="C16" s="468"/>
      <c r="D16" s="469"/>
      <c r="E16" s="73"/>
      <c r="F16" s="26"/>
      <c r="G16" s="26"/>
      <c r="H16" s="23"/>
      <c r="I16" s="637"/>
    </row>
    <row r="17" spans="1:9" ht="21" customHeight="1">
      <c r="A17" s="467" t="s">
        <v>20</v>
      </c>
      <c r="B17" s="71" t="s">
        <v>61</v>
      </c>
      <c r="C17" s="468"/>
      <c r="D17" s="469"/>
      <c r="E17" s="73"/>
      <c r="F17" s="26"/>
      <c r="G17" s="26"/>
      <c r="H17" s="23"/>
      <c r="I17" s="637"/>
    </row>
    <row r="18" spans="1:9" ht="24.75" customHeight="1">
      <c r="A18" s="467" t="s">
        <v>21</v>
      </c>
      <c r="B18" s="71" t="s">
        <v>61</v>
      </c>
      <c r="C18" s="468"/>
      <c r="D18" s="469"/>
      <c r="E18" s="73"/>
      <c r="F18" s="26"/>
      <c r="G18" s="26"/>
      <c r="H18" s="23"/>
      <c r="I18" s="637"/>
    </row>
    <row r="19" spans="1:9" ht="25.5" customHeight="1">
      <c r="A19" s="467" t="s">
        <v>22</v>
      </c>
      <c r="B19" s="71" t="s">
        <v>61</v>
      </c>
      <c r="C19" s="468"/>
      <c r="D19" s="469"/>
      <c r="E19" s="73"/>
      <c r="F19" s="26"/>
      <c r="G19" s="26"/>
      <c r="H19" s="23"/>
      <c r="I19" s="637"/>
    </row>
    <row r="20" spans="1:9" ht="23.25" customHeight="1" thickBot="1">
      <c r="A20" s="467" t="s">
        <v>23</v>
      </c>
      <c r="B20" s="71" t="s">
        <v>61</v>
      </c>
      <c r="C20" s="468"/>
      <c r="D20" s="469"/>
      <c r="E20" s="73"/>
      <c r="F20" s="26"/>
      <c r="G20" s="26"/>
      <c r="H20" s="23"/>
      <c r="I20" s="637"/>
    </row>
    <row r="21" spans="1:9" ht="13.5" thickBot="1">
      <c r="A21" s="460" t="s">
        <v>24</v>
      </c>
      <c r="B21" s="461" t="s">
        <v>513</v>
      </c>
      <c r="C21" s="462"/>
      <c r="D21" s="463"/>
      <c r="E21" s="464">
        <f>E7+E14</f>
        <v>0</v>
      </c>
      <c r="F21" s="465">
        <f>F7+F14</f>
        <v>0</v>
      </c>
      <c r="G21" s="465">
        <f>G7+G14</f>
        <v>0</v>
      </c>
      <c r="H21" s="466">
        <f>H7+H14</f>
        <v>0</v>
      </c>
      <c r="I21" s="637"/>
    </row>
  </sheetData>
  <sheetProtection/>
  <mergeCells count="9">
    <mergeCell ref="A1:I1"/>
    <mergeCell ref="I3:I21"/>
    <mergeCell ref="A4:A5"/>
    <mergeCell ref="B4:B5"/>
    <mergeCell ref="C4:C5"/>
    <mergeCell ref="D4:D5"/>
    <mergeCell ref="E4:E5"/>
    <mergeCell ref="F4:G4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I17" sqref="I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650" t="s">
        <v>654</v>
      </c>
      <c r="B1" s="650"/>
      <c r="C1" s="650"/>
      <c r="D1" s="650"/>
    </row>
    <row r="2" spans="1:4" ht="17.25" customHeight="1">
      <c r="A2" s="276"/>
      <c r="B2" s="276"/>
      <c r="C2" s="276"/>
      <c r="D2" s="276"/>
    </row>
    <row r="3" spans="1:4" ht="13.5" thickBot="1">
      <c r="A3" s="513" t="s">
        <v>655</v>
      </c>
      <c r="B3" s="514"/>
      <c r="D3" s="512" t="s">
        <v>638</v>
      </c>
    </row>
    <row r="4" spans="1:4" ht="42.75" customHeight="1" thickBot="1">
      <c r="A4" s="277" t="s">
        <v>60</v>
      </c>
      <c r="B4" s="278" t="s">
        <v>94</v>
      </c>
      <c r="C4" s="278" t="s">
        <v>95</v>
      </c>
      <c r="D4" s="279" t="s">
        <v>6</v>
      </c>
    </row>
    <row r="5" spans="1:4" ht="15.75" customHeight="1">
      <c r="A5" s="136" t="s">
        <v>10</v>
      </c>
      <c r="B5" s="30" t="s">
        <v>482</v>
      </c>
      <c r="C5" s="30" t="s">
        <v>483</v>
      </c>
      <c r="D5" s="31">
        <v>1000000</v>
      </c>
    </row>
    <row r="6" spans="1:4" ht="15.75" customHeight="1">
      <c r="A6" s="137" t="s">
        <v>11</v>
      </c>
      <c r="B6" s="32" t="s">
        <v>484</v>
      </c>
      <c r="C6" s="32" t="s">
        <v>483</v>
      </c>
      <c r="D6" s="33">
        <v>50240</v>
      </c>
    </row>
    <row r="7" spans="1:4" ht="15.75" customHeight="1">
      <c r="A7" s="137" t="s">
        <v>12</v>
      </c>
      <c r="B7" s="32" t="s">
        <v>485</v>
      </c>
      <c r="C7" s="32" t="s">
        <v>483</v>
      </c>
      <c r="D7" s="33">
        <v>96570</v>
      </c>
    </row>
    <row r="8" spans="1:4" ht="15.75" customHeight="1">
      <c r="A8" s="137" t="s">
        <v>13</v>
      </c>
      <c r="B8" s="32" t="s">
        <v>486</v>
      </c>
      <c r="C8" s="32" t="s">
        <v>483</v>
      </c>
      <c r="D8" s="33">
        <v>5000</v>
      </c>
    </row>
    <row r="9" spans="1:4" ht="15.75" customHeight="1">
      <c r="A9" s="137" t="s">
        <v>14</v>
      </c>
      <c r="B9" s="32" t="s">
        <v>487</v>
      </c>
      <c r="C9" s="32" t="s">
        <v>483</v>
      </c>
      <c r="D9" s="33">
        <v>300000</v>
      </c>
    </row>
    <row r="10" spans="1:4" ht="15.75" customHeight="1">
      <c r="A10" s="137" t="s">
        <v>15</v>
      </c>
      <c r="B10" s="32" t="s">
        <v>488</v>
      </c>
      <c r="C10" s="32" t="s">
        <v>483</v>
      </c>
      <c r="D10" s="33">
        <v>300000</v>
      </c>
    </row>
    <row r="11" spans="1:4" ht="15.75" customHeight="1">
      <c r="A11" s="137" t="s">
        <v>16</v>
      </c>
      <c r="B11" s="32"/>
      <c r="C11" s="32"/>
      <c r="D11" s="33"/>
    </row>
    <row r="12" spans="1:4" ht="15.75" customHeight="1">
      <c r="A12" s="137" t="s">
        <v>17</v>
      </c>
      <c r="B12" s="32"/>
      <c r="C12" s="32"/>
      <c r="D12" s="33"/>
    </row>
    <row r="13" spans="1:4" ht="15.75" customHeight="1">
      <c r="A13" s="137" t="s">
        <v>18</v>
      </c>
      <c r="B13" s="32"/>
      <c r="C13" s="32"/>
      <c r="D13" s="33"/>
    </row>
    <row r="14" spans="1:4" ht="15.75" customHeight="1">
      <c r="A14" s="137" t="s">
        <v>19</v>
      </c>
      <c r="B14" s="32"/>
      <c r="C14" s="32"/>
      <c r="D14" s="33"/>
    </row>
    <row r="15" spans="1:4" ht="15.75" customHeight="1">
      <c r="A15" s="137" t="s">
        <v>20</v>
      </c>
      <c r="B15" s="32"/>
      <c r="C15" s="32"/>
      <c r="D15" s="33"/>
    </row>
    <row r="16" spans="1:4" ht="15.75" customHeight="1">
      <c r="A16" s="137" t="s">
        <v>21</v>
      </c>
      <c r="B16" s="32"/>
      <c r="C16" s="32"/>
      <c r="D16" s="33"/>
    </row>
    <row r="17" spans="1:4" ht="15.75" customHeight="1">
      <c r="A17" s="137" t="s">
        <v>22</v>
      </c>
      <c r="B17" s="32"/>
      <c r="C17" s="32"/>
      <c r="D17" s="33"/>
    </row>
    <row r="18" spans="1:4" ht="15.75" customHeight="1">
      <c r="A18" s="137" t="s">
        <v>23</v>
      </c>
      <c r="B18" s="32"/>
      <c r="C18" s="32"/>
      <c r="D18" s="33"/>
    </row>
    <row r="19" spans="1:4" ht="15.75" customHeight="1">
      <c r="A19" s="137" t="s">
        <v>24</v>
      </c>
      <c r="B19" s="32"/>
      <c r="C19" s="32"/>
      <c r="D19" s="33"/>
    </row>
    <row r="20" spans="1:4" ht="15.75" customHeight="1">
      <c r="A20" s="137" t="s">
        <v>25</v>
      </c>
      <c r="B20" s="32"/>
      <c r="C20" s="32"/>
      <c r="D20" s="33"/>
    </row>
    <row r="21" spans="1:4" ht="15.75" customHeight="1">
      <c r="A21" s="137" t="s">
        <v>26</v>
      </c>
      <c r="B21" s="32"/>
      <c r="C21" s="32"/>
      <c r="D21" s="33"/>
    </row>
    <row r="22" spans="1:4" ht="15.75" customHeight="1">
      <c r="A22" s="137" t="s">
        <v>27</v>
      </c>
      <c r="B22" s="32"/>
      <c r="C22" s="32"/>
      <c r="D22" s="33"/>
    </row>
    <row r="23" spans="1:4" ht="15.75" customHeight="1">
      <c r="A23" s="137" t="s">
        <v>28</v>
      </c>
      <c r="B23" s="32"/>
      <c r="C23" s="32"/>
      <c r="D23" s="33"/>
    </row>
    <row r="24" spans="1:4" ht="15.75" customHeight="1">
      <c r="A24" s="137" t="s">
        <v>29</v>
      </c>
      <c r="B24" s="32"/>
      <c r="C24" s="32"/>
      <c r="D24" s="33"/>
    </row>
    <row r="25" spans="1:4" ht="15.75" customHeight="1">
      <c r="A25" s="137" t="s">
        <v>30</v>
      </c>
      <c r="B25" s="32"/>
      <c r="C25" s="32"/>
      <c r="D25" s="33"/>
    </row>
    <row r="26" spans="1:4" ht="15.75" customHeight="1">
      <c r="A26" s="137" t="s">
        <v>31</v>
      </c>
      <c r="B26" s="32"/>
      <c r="C26" s="32"/>
      <c r="D26" s="33"/>
    </row>
    <row r="27" spans="1:4" ht="15.75" customHeight="1">
      <c r="A27" s="137" t="s">
        <v>32</v>
      </c>
      <c r="B27" s="32"/>
      <c r="C27" s="32"/>
      <c r="D27" s="33"/>
    </row>
    <row r="28" spans="1:4" ht="15.75" customHeight="1">
      <c r="A28" s="137" t="s">
        <v>33</v>
      </c>
      <c r="B28" s="32"/>
      <c r="C28" s="32"/>
      <c r="D28" s="33"/>
    </row>
    <row r="29" spans="1:4" ht="15.75" customHeight="1">
      <c r="A29" s="137" t="s">
        <v>34</v>
      </c>
      <c r="B29" s="32"/>
      <c r="C29" s="32"/>
      <c r="D29" s="33"/>
    </row>
    <row r="30" spans="1:4" ht="15.75" customHeight="1">
      <c r="A30" s="137" t="s">
        <v>35</v>
      </c>
      <c r="B30" s="32"/>
      <c r="C30" s="32"/>
      <c r="D30" s="33"/>
    </row>
    <row r="31" spans="1:4" ht="15.75" customHeight="1">
      <c r="A31" s="137" t="s">
        <v>36</v>
      </c>
      <c r="B31" s="32"/>
      <c r="C31" s="32"/>
      <c r="D31" s="33"/>
    </row>
    <row r="32" spans="1:4" ht="15.75" customHeight="1">
      <c r="A32" s="137" t="s">
        <v>37</v>
      </c>
      <c r="B32" s="32"/>
      <c r="C32" s="32"/>
      <c r="D32" s="33"/>
    </row>
    <row r="33" spans="1:4" ht="15.75" customHeight="1">
      <c r="A33" s="137" t="s">
        <v>38</v>
      </c>
      <c r="B33" s="32"/>
      <c r="C33" s="32"/>
      <c r="D33" s="33"/>
    </row>
    <row r="34" spans="1:4" ht="15.75" customHeight="1">
      <c r="A34" s="137" t="s">
        <v>96</v>
      </c>
      <c r="B34" s="32"/>
      <c r="C34" s="32"/>
      <c r="D34" s="87"/>
    </row>
    <row r="35" spans="1:4" ht="15.75" customHeight="1">
      <c r="A35" s="137" t="s">
        <v>97</v>
      </c>
      <c r="B35" s="32"/>
      <c r="C35" s="32"/>
      <c r="D35" s="87"/>
    </row>
    <row r="36" spans="1:4" ht="15.75" customHeight="1">
      <c r="A36" s="137" t="s">
        <v>98</v>
      </c>
      <c r="B36" s="32"/>
      <c r="C36" s="32"/>
      <c r="D36" s="87"/>
    </row>
    <row r="37" spans="1:4" ht="15.75" customHeight="1" thickBot="1">
      <c r="A37" s="138" t="s">
        <v>99</v>
      </c>
      <c r="B37" s="34"/>
      <c r="C37" s="34"/>
      <c r="D37" s="88"/>
    </row>
    <row r="38" spans="1:4" ht="15.75" customHeight="1" thickBot="1">
      <c r="A38" s="648" t="s">
        <v>44</v>
      </c>
      <c r="B38" s="649"/>
      <c r="C38" s="139"/>
      <c r="D38" s="140">
        <f>SUM(D5:D37)</f>
        <v>1751810</v>
      </c>
    </row>
  </sheetData>
  <sheetProtection/>
  <mergeCells count="2"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G20" sqref="G20"/>
    </sheetView>
  </sheetViews>
  <sheetFormatPr defaultColWidth="9.00390625" defaultRowHeight="12.75"/>
  <cols>
    <col min="1" max="1" width="66.00390625" style="0" customWidth="1"/>
    <col min="3" max="3" width="18.75390625" style="0" customWidth="1"/>
  </cols>
  <sheetData>
    <row r="1" spans="1:3" ht="15">
      <c r="A1" s="651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652"/>
      <c r="C1" s="652"/>
    </row>
    <row r="2" spans="1:3" ht="15">
      <c r="A2" s="651" t="s">
        <v>514</v>
      </c>
      <c r="B2" s="651"/>
      <c r="C2" s="651"/>
    </row>
    <row r="3" spans="1:5" ht="13.5" thickBot="1">
      <c r="A3" s="661" t="s">
        <v>653</v>
      </c>
      <c r="B3" s="661"/>
      <c r="C3" s="661"/>
      <c r="D3" s="493"/>
      <c r="E3" s="493"/>
    </row>
    <row r="4" spans="1:3" ht="12.75">
      <c r="A4" s="653" t="s">
        <v>515</v>
      </c>
      <c r="B4" s="656" t="s">
        <v>516</v>
      </c>
      <c r="C4" s="659" t="s">
        <v>517</v>
      </c>
    </row>
    <row r="5" spans="1:3" ht="12.75">
      <c r="A5" s="654"/>
      <c r="B5" s="657"/>
      <c r="C5" s="660"/>
    </row>
    <row r="6" spans="1:3" ht="12.75">
      <c r="A6" s="655"/>
      <c r="B6" s="658"/>
      <c r="C6" s="472"/>
    </row>
    <row r="7" spans="1:3" ht="13.5" thickBot="1">
      <c r="A7" s="473" t="s">
        <v>518</v>
      </c>
      <c r="B7" s="474" t="s">
        <v>439</v>
      </c>
      <c r="C7" s="474" t="s">
        <v>440</v>
      </c>
    </row>
    <row r="8" spans="1:3" ht="12.75">
      <c r="A8" s="475" t="s">
        <v>519</v>
      </c>
      <c r="B8" s="476" t="s">
        <v>520</v>
      </c>
      <c r="C8" s="477">
        <v>187490</v>
      </c>
    </row>
    <row r="9" spans="1:3" ht="12.75">
      <c r="A9" s="478" t="s">
        <v>521</v>
      </c>
      <c r="B9" s="479" t="s">
        <v>522</v>
      </c>
      <c r="C9" s="480">
        <f>+C10+C15+C20+C25+C30</f>
        <v>433484722</v>
      </c>
    </row>
    <row r="10" spans="1:3" ht="12.75">
      <c r="A10" s="478" t="s">
        <v>523</v>
      </c>
      <c r="B10" s="479" t="s">
        <v>524</v>
      </c>
      <c r="C10" s="480">
        <v>427029887</v>
      </c>
    </row>
    <row r="11" spans="1:3" ht="12.75">
      <c r="A11" s="481" t="s">
        <v>525</v>
      </c>
      <c r="B11" s="479" t="s">
        <v>526</v>
      </c>
      <c r="C11" s="482">
        <v>172239014</v>
      </c>
    </row>
    <row r="12" spans="1:3" ht="20.25">
      <c r="A12" s="481" t="s">
        <v>527</v>
      </c>
      <c r="B12" s="479" t="s">
        <v>528</v>
      </c>
      <c r="C12" s="482"/>
    </row>
    <row r="13" spans="1:3" ht="12.75">
      <c r="A13" s="481" t="s">
        <v>529</v>
      </c>
      <c r="B13" s="479" t="s">
        <v>530</v>
      </c>
      <c r="C13" s="482">
        <v>230215562</v>
      </c>
    </row>
    <row r="14" spans="1:3" ht="12.75">
      <c r="A14" s="481" t="s">
        <v>531</v>
      </c>
      <c r="B14" s="479" t="s">
        <v>532</v>
      </c>
      <c r="C14" s="482">
        <v>24575311</v>
      </c>
    </row>
    <row r="15" spans="1:3" ht="12.75">
      <c r="A15" s="478" t="s">
        <v>533</v>
      </c>
      <c r="B15" s="479" t="s">
        <v>534</v>
      </c>
      <c r="C15" s="538">
        <v>3907268</v>
      </c>
    </row>
    <row r="16" spans="1:3" ht="12.75">
      <c r="A16" s="481" t="s">
        <v>535</v>
      </c>
      <c r="B16" s="479" t="s">
        <v>536</v>
      </c>
      <c r="C16" s="482"/>
    </row>
    <row r="17" spans="1:3" ht="20.25">
      <c r="A17" s="481" t="s">
        <v>537</v>
      </c>
      <c r="B17" s="479" t="s">
        <v>19</v>
      </c>
      <c r="C17" s="482"/>
    </row>
    <row r="18" spans="1:3" ht="12.75">
      <c r="A18" s="481" t="s">
        <v>538</v>
      </c>
      <c r="B18" s="479" t="s">
        <v>20</v>
      </c>
      <c r="C18" s="482"/>
    </row>
    <row r="19" spans="1:3" ht="12.75">
      <c r="A19" s="481" t="s">
        <v>539</v>
      </c>
      <c r="B19" s="479" t="s">
        <v>21</v>
      </c>
      <c r="C19" s="482">
        <v>3907268</v>
      </c>
    </row>
    <row r="20" spans="1:3" ht="12.75">
      <c r="A20" s="478" t="s">
        <v>540</v>
      </c>
      <c r="B20" s="479" t="s">
        <v>22</v>
      </c>
      <c r="C20" s="483">
        <f>+C21+C22+C23+C24</f>
        <v>0</v>
      </c>
    </row>
    <row r="21" spans="1:3" ht="12.75">
      <c r="A21" s="481" t="s">
        <v>541</v>
      </c>
      <c r="B21" s="479" t="s">
        <v>23</v>
      </c>
      <c r="C21" s="482"/>
    </row>
    <row r="22" spans="1:3" ht="12.75">
      <c r="A22" s="481" t="s">
        <v>542</v>
      </c>
      <c r="B22" s="479" t="s">
        <v>24</v>
      </c>
      <c r="C22" s="482"/>
    </row>
    <row r="23" spans="1:3" ht="12.75">
      <c r="A23" s="481" t="s">
        <v>543</v>
      </c>
      <c r="B23" s="479" t="s">
        <v>25</v>
      </c>
      <c r="C23" s="482"/>
    </row>
    <row r="24" spans="1:3" ht="12.75">
      <c r="A24" s="481" t="s">
        <v>544</v>
      </c>
      <c r="B24" s="479" t="s">
        <v>26</v>
      </c>
      <c r="C24" s="482"/>
    </row>
    <row r="25" spans="1:3" ht="12.75">
      <c r="A25" s="478" t="s">
        <v>545</v>
      </c>
      <c r="B25" s="479" t="s">
        <v>27</v>
      </c>
      <c r="C25" s="538">
        <v>2547567</v>
      </c>
    </row>
    <row r="26" spans="1:3" ht="12.75">
      <c r="A26" s="481" t="s">
        <v>546</v>
      </c>
      <c r="B26" s="479" t="s">
        <v>28</v>
      </c>
      <c r="C26" s="482">
        <v>1382200</v>
      </c>
    </row>
    <row r="27" spans="1:3" ht="12.75">
      <c r="A27" s="481" t="s">
        <v>547</v>
      </c>
      <c r="B27" s="479" t="s">
        <v>29</v>
      </c>
      <c r="C27" s="482"/>
    </row>
    <row r="28" spans="1:3" ht="12.75">
      <c r="A28" s="481" t="s">
        <v>548</v>
      </c>
      <c r="B28" s="479" t="s">
        <v>30</v>
      </c>
      <c r="C28" s="482"/>
    </row>
    <row r="29" spans="1:3" ht="12.75">
      <c r="A29" s="481" t="s">
        <v>549</v>
      </c>
      <c r="B29" s="479" t="s">
        <v>31</v>
      </c>
      <c r="C29" s="482">
        <v>1165367</v>
      </c>
    </row>
    <row r="30" spans="1:3" ht="12.75">
      <c r="A30" s="478" t="s">
        <v>550</v>
      </c>
      <c r="B30" s="479" t="s">
        <v>32</v>
      </c>
      <c r="C30" s="483">
        <f>+C31+C32+C33+C34</f>
        <v>0</v>
      </c>
    </row>
    <row r="31" spans="1:3" ht="12.75">
      <c r="A31" s="481" t="s">
        <v>551</v>
      </c>
      <c r="B31" s="479" t="s">
        <v>33</v>
      </c>
      <c r="C31" s="482"/>
    </row>
    <row r="32" spans="1:3" ht="20.25">
      <c r="A32" s="481" t="s">
        <v>552</v>
      </c>
      <c r="B32" s="479" t="s">
        <v>34</v>
      </c>
      <c r="C32" s="482"/>
    </row>
    <row r="33" spans="1:3" ht="12.75">
      <c r="A33" s="481" t="s">
        <v>553</v>
      </c>
      <c r="B33" s="479" t="s">
        <v>35</v>
      </c>
      <c r="C33" s="482"/>
    </row>
    <row r="34" spans="1:3" ht="12.75">
      <c r="A34" s="481" t="s">
        <v>554</v>
      </c>
      <c r="B34" s="479" t="s">
        <v>36</v>
      </c>
      <c r="C34" s="482"/>
    </row>
    <row r="35" spans="1:3" ht="12.75">
      <c r="A35" s="478" t="s">
        <v>555</v>
      </c>
      <c r="B35" s="479" t="s">
        <v>37</v>
      </c>
      <c r="C35" s="538">
        <f>+C36+C41+C46</f>
        <v>223000</v>
      </c>
    </row>
    <row r="36" spans="1:3" ht="12.75">
      <c r="A36" s="478" t="s">
        <v>556</v>
      </c>
      <c r="B36" s="479" t="s">
        <v>38</v>
      </c>
      <c r="C36" s="538">
        <v>223000</v>
      </c>
    </row>
    <row r="37" spans="1:3" ht="12.75">
      <c r="A37" s="481" t="s">
        <v>557</v>
      </c>
      <c r="B37" s="479" t="s">
        <v>96</v>
      </c>
      <c r="C37" s="482"/>
    </row>
    <row r="38" spans="1:3" ht="12.75">
      <c r="A38" s="481" t="s">
        <v>558</v>
      </c>
      <c r="B38" s="479" t="s">
        <v>97</v>
      </c>
      <c r="C38" s="482"/>
    </row>
    <row r="39" spans="1:3" ht="12.75">
      <c r="A39" s="481" t="s">
        <v>559</v>
      </c>
      <c r="B39" s="479" t="s">
        <v>98</v>
      </c>
      <c r="C39" s="482"/>
    </row>
    <row r="40" spans="1:3" ht="12.75">
      <c r="A40" s="481" t="s">
        <v>560</v>
      </c>
      <c r="B40" s="479" t="s">
        <v>99</v>
      </c>
      <c r="C40" s="482">
        <v>223000</v>
      </c>
    </row>
    <row r="41" spans="1:3" ht="12.75">
      <c r="A41" s="478" t="s">
        <v>561</v>
      </c>
      <c r="B41" s="479" t="s">
        <v>562</v>
      </c>
      <c r="C41" s="483">
        <f>+C42+C43+C44+C45</f>
        <v>0</v>
      </c>
    </row>
    <row r="42" spans="1:3" ht="12.75">
      <c r="A42" s="481" t="s">
        <v>563</v>
      </c>
      <c r="B42" s="479" t="s">
        <v>564</v>
      </c>
      <c r="C42" s="482"/>
    </row>
    <row r="43" spans="1:3" ht="20.25">
      <c r="A43" s="481" t="s">
        <v>565</v>
      </c>
      <c r="B43" s="479" t="s">
        <v>566</v>
      </c>
      <c r="C43" s="482"/>
    </row>
    <row r="44" spans="1:3" ht="12.75">
      <c r="A44" s="481" t="s">
        <v>567</v>
      </c>
      <c r="B44" s="479" t="s">
        <v>568</v>
      </c>
      <c r="C44" s="482"/>
    </row>
    <row r="45" spans="1:3" ht="12.75">
      <c r="A45" s="481" t="s">
        <v>569</v>
      </c>
      <c r="B45" s="479" t="s">
        <v>570</v>
      </c>
      <c r="C45" s="482"/>
    </row>
    <row r="46" spans="1:3" ht="12.75">
      <c r="A46" s="478" t="s">
        <v>571</v>
      </c>
      <c r="B46" s="479" t="s">
        <v>572</v>
      </c>
      <c r="C46" s="483">
        <f>+C47+C48+C49+C50</f>
        <v>0</v>
      </c>
    </row>
    <row r="47" spans="1:3" ht="12.75">
      <c r="A47" s="481" t="s">
        <v>573</v>
      </c>
      <c r="B47" s="479" t="s">
        <v>574</v>
      </c>
      <c r="C47" s="482"/>
    </row>
    <row r="48" spans="1:3" ht="20.25">
      <c r="A48" s="481" t="s">
        <v>575</v>
      </c>
      <c r="B48" s="479" t="s">
        <v>576</v>
      </c>
      <c r="C48" s="482"/>
    </row>
    <row r="49" spans="1:3" ht="12.75">
      <c r="A49" s="481" t="s">
        <v>577</v>
      </c>
      <c r="B49" s="479" t="s">
        <v>578</v>
      </c>
      <c r="C49" s="482"/>
    </row>
    <row r="50" spans="1:3" ht="12.75">
      <c r="A50" s="481" t="s">
        <v>579</v>
      </c>
      <c r="B50" s="479" t="s">
        <v>580</v>
      </c>
      <c r="C50" s="482"/>
    </row>
    <row r="51" spans="1:3" ht="12.75">
      <c r="A51" s="478" t="s">
        <v>581</v>
      </c>
      <c r="B51" s="479" t="s">
        <v>582</v>
      </c>
      <c r="C51" s="482"/>
    </row>
    <row r="52" spans="1:3" ht="20.25">
      <c r="A52" s="478" t="s">
        <v>583</v>
      </c>
      <c r="B52" s="479" t="s">
        <v>584</v>
      </c>
      <c r="C52" s="483">
        <f>+C8+C9+C35+C51</f>
        <v>433895212</v>
      </c>
    </row>
    <row r="53" spans="1:3" ht="12.75">
      <c r="A53" s="478" t="s">
        <v>585</v>
      </c>
      <c r="B53" s="479" t="s">
        <v>586</v>
      </c>
      <c r="C53" s="482"/>
    </row>
    <row r="54" spans="1:3" ht="12.75">
      <c r="A54" s="478" t="s">
        <v>587</v>
      </c>
      <c r="B54" s="479" t="s">
        <v>588</v>
      </c>
      <c r="C54" s="482"/>
    </row>
    <row r="55" spans="1:3" ht="12.75">
      <c r="A55" s="478" t="s">
        <v>589</v>
      </c>
      <c r="B55" s="479" t="s">
        <v>590</v>
      </c>
      <c r="C55" s="483">
        <f>+C53+C54</f>
        <v>0</v>
      </c>
    </row>
    <row r="56" spans="1:3" ht="12.75">
      <c r="A56" s="478" t="s">
        <v>591</v>
      </c>
      <c r="B56" s="479" t="s">
        <v>592</v>
      </c>
      <c r="C56" s="482">
        <v>35000000</v>
      </c>
    </row>
    <row r="57" spans="1:3" ht="12.75">
      <c r="A57" s="478" t="s">
        <v>593</v>
      </c>
      <c r="B57" s="479" t="s">
        <v>594</v>
      </c>
      <c r="C57" s="482">
        <v>0</v>
      </c>
    </row>
    <row r="58" spans="1:3" ht="12.75">
      <c r="A58" s="478" t="s">
        <v>595</v>
      </c>
      <c r="B58" s="479" t="s">
        <v>596</v>
      </c>
      <c r="C58" s="482">
        <v>4594062</v>
      </c>
    </row>
    <row r="59" spans="1:3" ht="12.75">
      <c r="A59" s="478" t="s">
        <v>597</v>
      </c>
      <c r="B59" s="479" t="s">
        <v>598</v>
      </c>
      <c r="C59" s="482"/>
    </row>
    <row r="60" spans="1:3" ht="12.75">
      <c r="A60" s="478" t="s">
        <v>599</v>
      </c>
      <c r="B60" s="479" t="s">
        <v>600</v>
      </c>
      <c r="C60" s="483">
        <f>+C56+C57+C58+C59</f>
        <v>39594062</v>
      </c>
    </row>
    <row r="61" spans="1:3" ht="12.75">
      <c r="A61" s="478" t="s">
        <v>601</v>
      </c>
      <c r="B61" s="479" t="s">
        <v>602</v>
      </c>
      <c r="C61" s="482">
        <v>14769374</v>
      </c>
    </row>
    <row r="62" spans="1:3" ht="12.75">
      <c r="A62" s="478" t="s">
        <v>603</v>
      </c>
      <c r="B62" s="479" t="s">
        <v>604</v>
      </c>
      <c r="C62" s="482"/>
    </row>
    <row r="63" spans="1:3" ht="12.75">
      <c r="A63" s="478" t="s">
        <v>605</v>
      </c>
      <c r="B63" s="479" t="s">
        <v>606</v>
      </c>
      <c r="C63" s="482">
        <v>2969784</v>
      </c>
    </row>
    <row r="64" spans="1:3" ht="12.75">
      <c r="A64" s="478" t="s">
        <v>607</v>
      </c>
      <c r="B64" s="479" t="s">
        <v>608</v>
      </c>
      <c r="C64" s="483">
        <f>+C61+C62+C63</f>
        <v>17739158</v>
      </c>
    </row>
    <row r="65" spans="1:3" ht="12.75">
      <c r="A65" s="478" t="s">
        <v>609</v>
      </c>
      <c r="B65" s="479" t="s">
        <v>610</v>
      </c>
      <c r="C65" s="482">
        <v>0</v>
      </c>
    </row>
    <row r="66" spans="1:3" ht="20.25">
      <c r="A66" s="478" t="s">
        <v>611</v>
      </c>
      <c r="B66" s="479" t="s">
        <v>612</v>
      </c>
      <c r="C66" s="482"/>
    </row>
    <row r="67" spans="1:3" ht="12.75">
      <c r="A67" s="478" t="s">
        <v>613</v>
      </c>
      <c r="B67" s="479" t="s">
        <v>614</v>
      </c>
      <c r="C67" s="483">
        <v>-224358</v>
      </c>
    </row>
    <row r="68" spans="1:3" ht="12.75">
      <c r="A68" s="478" t="s">
        <v>615</v>
      </c>
      <c r="B68" s="479" t="s">
        <v>616</v>
      </c>
      <c r="C68" s="482">
        <v>0</v>
      </c>
    </row>
    <row r="69" spans="1:3" ht="13.5" thickBot="1">
      <c r="A69" s="484" t="s">
        <v>617</v>
      </c>
      <c r="B69" s="485" t="s">
        <v>618</v>
      </c>
      <c r="C69" s="486">
        <f>+C52+C55+C60+C64+C67+C68</f>
        <v>491004074</v>
      </c>
    </row>
  </sheetData>
  <sheetProtection/>
  <mergeCells count="6">
    <mergeCell ref="A1:C1"/>
    <mergeCell ref="A2:C2"/>
    <mergeCell ref="A4:A6"/>
    <mergeCell ref="B4:B6"/>
    <mergeCell ref="C4:C5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3"/>
  <sheetViews>
    <sheetView view="pageLayout" workbookViewId="0" topLeftCell="A1">
      <selection activeCell="G14" sqref="G14"/>
    </sheetView>
  </sheetViews>
  <sheetFormatPr defaultColWidth="9.00390625" defaultRowHeight="12.75"/>
  <cols>
    <col min="1" max="1" width="75.75390625" style="0" customWidth="1"/>
    <col min="2" max="2" width="11.00390625" style="0" customWidth="1"/>
    <col min="3" max="3" width="21.00390625" style="0" customWidth="1"/>
  </cols>
  <sheetData>
    <row r="1" spans="1:3" ht="12.75">
      <c r="A1" s="662" t="s">
        <v>652</v>
      </c>
      <c r="B1" s="662"/>
      <c r="C1" s="662"/>
    </row>
    <row r="2" spans="1:3" ht="12.75">
      <c r="A2" s="493"/>
      <c r="B2" s="493"/>
      <c r="C2" s="493"/>
    </row>
    <row r="3" spans="1:3" ht="33.75" customHeight="1">
      <c r="A3" s="650" t="s">
        <v>634</v>
      </c>
      <c r="B3" s="650"/>
      <c r="C3" s="650"/>
    </row>
    <row r="4" spans="1:3" ht="15">
      <c r="A4" s="636" t="s">
        <v>650</v>
      </c>
      <c r="B4" s="636"/>
      <c r="C4" s="636"/>
    </row>
    <row r="6" spans="2:3" ht="12.75">
      <c r="B6" s="663" t="s">
        <v>638</v>
      </c>
      <c r="C6" s="663"/>
    </row>
    <row r="7" spans="1:3" ht="44.25" customHeight="1">
      <c r="A7" s="492" t="s">
        <v>633</v>
      </c>
      <c r="B7" s="507" t="s">
        <v>516</v>
      </c>
      <c r="C7" s="506" t="s">
        <v>651</v>
      </c>
    </row>
    <row r="8" spans="1:3" ht="12.75">
      <c r="A8" s="508" t="s">
        <v>438</v>
      </c>
      <c r="B8" s="508" t="s">
        <v>439</v>
      </c>
      <c r="C8" s="508" t="s">
        <v>440</v>
      </c>
    </row>
    <row r="9" spans="1:3" ht="12.75">
      <c r="A9" s="491" t="s">
        <v>632</v>
      </c>
      <c r="B9" s="508" t="s">
        <v>520</v>
      </c>
      <c r="C9" s="490">
        <v>6409000</v>
      </c>
    </row>
    <row r="10" spans="1:3" ht="12.75">
      <c r="A10" s="491" t="s">
        <v>631</v>
      </c>
      <c r="B10" s="508" t="s">
        <v>522</v>
      </c>
      <c r="C10" s="491">
        <v>2892784</v>
      </c>
    </row>
    <row r="11" spans="1:3" ht="12.75">
      <c r="A11" s="491" t="s">
        <v>630</v>
      </c>
      <c r="B11" s="508" t="s">
        <v>524</v>
      </c>
      <c r="C11" s="490">
        <v>9339000</v>
      </c>
    </row>
    <row r="12" spans="1:3" ht="12.75">
      <c r="A12" s="491" t="s">
        <v>629</v>
      </c>
      <c r="B12" s="508" t="s">
        <v>526</v>
      </c>
      <c r="C12" s="490">
        <v>448006000</v>
      </c>
    </row>
    <row r="13" spans="1:3" ht="12.75">
      <c r="A13" s="491" t="s">
        <v>628</v>
      </c>
      <c r="B13" s="508" t="s">
        <v>528</v>
      </c>
      <c r="C13" s="491"/>
    </row>
    <row r="14" spans="1:3" ht="12.75">
      <c r="A14" s="491" t="s">
        <v>627</v>
      </c>
      <c r="B14" s="508" t="s">
        <v>530</v>
      </c>
      <c r="C14" s="490">
        <v>14268759</v>
      </c>
    </row>
    <row r="15" spans="1:3" ht="12.75">
      <c r="A15" s="491" t="s">
        <v>626</v>
      </c>
      <c r="B15" s="508" t="s">
        <v>532</v>
      </c>
      <c r="C15" s="488">
        <f>SUM(C9:C14)</f>
        <v>480915543</v>
      </c>
    </row>
    <row r="16" spans="1:3" ht="12.75">
      <c r="A16" s="491" t="s">
        <v>625</v>
      </c>
      <c r="B16" s="508" t="s">
        <v>534</v>
      </c>
      <c r="C16" s="491"/>
    </row>
    <row r="17" spans="1:3" ht="12.75">
      <c r="A17" s="491" t="s">
        <v>624</v>
      </c>
      <c r="B17" s="508" t="s">
        <v>536</v>
      </c>
      <c r="C17" s="490">
        <v>1795468</v>
      </c>
    </row>
    <row r="18" spans="1:3" ht="12.75">
      <c r="A18" s="491" t="s">
        <v>623</v>
      </c>
      <c r="B18" s="508" t="s">
        <v>19</v>
      </c>
      <c r="C18" s="490">
        <v>5057063</v>
      </c>
    </row>
    <row r="19" spans="1:3" ht="12.75">
      <c r="A19" s="491" t="s">
        <v>622</v>
      </c>
      <c r="B19" s="508" t="s">
        <v>20</v>
      </c>
      <c r="C19" s="488">
        <f>SUM(C16:C18)</f>
        <v>6852531</v>
      </c>
    </row>
    <row r="20" spans="1:3" ht="12.75">
      <c r="A20" s="491" t="s">
        <v>621</v>
      </c>
      <c r="B20" s="508" t="s">
        <v>21</v>
      </c>
      <c r="C20" s="491"/>
    </row>
    <row r="21" spans="1:3" ht="12.75">
      <c r="A21" s="491" t="s">
        <v>620</v>
      </c>
      <c r="B21" s="508" t="s">
        <v>22</v>
      </c>
      <c r="C21" s="490">
        <v>3236000</v>
      </c>
    </row>
    <row r="22" spans="1:3" ht="12.75">
      <c r="A22" s="489" t="s">
        <v>619</v>
      </c>
      <c r="B22" s="509" t="s">
        <v>23</v>
      </c>
      <c r="C22" s="488">
        <f>C15+C19+C21</f>
        <v>491004074</v>
      </c>
    </row>
    <row r="23" spans="1:3" ht="12.75">
      <c r="A23" s="487"/>
      <c r="B23" s="487"/>
      <c r="C23" s="487"/>
    </row>
  </sheetData>
  <sheetProtection/>
  <mergeCells count="4">
    <mergeCell ref="A3:C3"/>
    <mergeCell ref="A4:C4"/>
    <mergeCell ref="A1:C1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67.50390625" style="0" customWidth="1"/>
    <col min="2" max="2" width="8.625" style="0" bestFit="1" customWidth="1"/>
    <col min="3" max="3" width="24.75390625" style="0" customWidth="1"/>
    <col min="4" max="4" width="19.00390625" style="0" customWidth="1"/>
  </cols>
  <sheetData>
    <row r="1" spans="1:3" ht="15">
      <c r="A1" s="651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652"/>
      <c r="C1" s="652"/>
    </row>
    <row r="2" spans="1:3" ht="15">
      <c r="A2" s="651" t="s">
        <v>684</v>
      </c>
      <c r="B2" s="651"/>
      <c r="C2" s="651"/>
    </row>
    <row r="3" spans="1:4" ht="13.5" thickBot="1">
      <c r="A3" s="661" t="s">
        <v>685</v>
      </c>
      <c r="B3" s="661"/>
      <c r="C3" s="661"/>
      <c r="D3" s="661"/>
    </row>
    <row r="4" spans="1:4" ht="12.75">
      <c r="A4" s="653" t="s">
        <v>515</v>
      </c>
      <c r="B4" s="656" t="s">
        <v>516</v>
      </c>
      <c r="C4" s="659" t="s">
        <v>682</v>
      </c>
      <c r="D4" s="659" t="s">
        <v>683</v>
      </c>
    </row>
    <row r="5" spans="1:4" ht="12.75">
      <c r="A5" s="654"/>
      <c r="B5" s="657"/>
      <c r="C5" s="660"/>
      <c r="D5" s="660"/>
    </row>
    <row r="6" spans="1:4" ht="12.75">
      <c r="A6" s="655"/>
      <c r="B6" s="658"/>
      <c r="C6" s="472"/>
      <c r="D6" s="472"/>
    </row>
    <row r="7" spans="1:4" ht="13.5" thickBot="1">
      <c r="A7" s="473" t="s">
        <v>518</v>
      </c>
      <c r="B7" s="474" t="s">
        <v>439</v>
      </c>
      <c r="C7" s="474" t="s">
        <v>440</v>
      </c>
      <c r="D7" s="474" t="s">
        <v>440</v>
      </c>
    </row>
    <row r="8" spans="1:4" ht="12.75">
      <c r="A8" s="475" t="s">
        <v>519</v>
      </c>
      <c r="B8" s="476" t="s">
        <v>520</v>
      </c>
      <c r="C8" s="477">
        <v>4551400</v>
      </c>
      <c r="D8" s="539" t="s">
        <v>687</v>
      </c>
    </row>
    <row r="9" spans="1:4" ht="12.75">
      <c r="A9" s="481" t="s">
        <v>688</v>
      </c>
      <c r="B9" s="540"/>
      <c r="C9" s="541"/>
      <c r="D9" s="542"/>
    </row>
    <row r="10" spans="1:4" ht="12.75">
      <c r="A10" s="481" t="s">
        <v>689</v>
      </c>
      <c r="B10" s="540"/>
      <c r="C10" s="541"/>
      <c r="D10" s="542"/>
    </row>
    <row r="11" spans="1:4" ht="12.75">
      <c r="A11" s="481" t="s">
        <v>690</v>
      </c>
      <c r="B11" s="540"/>
      <c r="C11" s="547">
        <v>4551400</v>
      </c>
      <c r="D11" s="542" t="s">
        <v>687</v>
      </c>
    </row>
    <row r="12" spans="1:4" ht="12.75">
      <c r="A12" s="481" t="s">
        <v>691</v>
      </c>
      <c r="B12" s="540"/>
      <c r="C12" s="541"/>
      <c r="D12" s="542"/>
    </row>
    <row r="13" spans="1:4" ht="12.75">
      <c r="A13" s="478" t="s">
        <v>686</v>
      </c>
      <c r="B13" s="479" t="s">
        <v>522</v>
      </c>
      <c r="C13" s="480">
        <v>4549366</v>
      </c>
      <c r="D13" s="543" t="s">
        <v>687</v>
      </c>
    </row>
    <row r="14" spans="1:4" ht="12.75">
      <c r="A14" s="478" t="s">
        <v>692</v>
      </c>
      <c r="B14" s="479" t="s">
        <v>524</v>
      </c>
      <c r="C14" s="480">
        <v>1275156</v>
      </c>
      <c r="D14" s="543" t="s">
        <v>687</v>
      </c>
    </row>
    <row r="15" spans="1:4" ht="12.75">
      <c r="A15" s="481" t="s">
        <v>525</v>
      </c>
      <c r="B15" s="479" t="s">
        <v>526</v>
      </c>
      <c r="C15" s="482"/>
      <c r="D15" s="544"/>
    </row>
    <row r="16" spans="1:4" ht="20.25">
      <c r="A16" s="481" t="s">
        <v>527</v>
      </c>
      <c r="B16" s="479" t="s">
        <v>528</v>
      </c>
      <c r="C16" s="482"/>
      <c r="D16" s="544"/>
    </row>
    <row r="17" spans="1:4" ht="12.75">
      <c r="A17" s="481" t="s">
        <v>529</v>
      </c>
      <c r="B17" s="479" t="s">
        <v>530</v>
      </c>
      <c r="C17" s="482">
        <v>1275156</v>
      </c>
      <c r="D17" s="544">
        <v>0</v>
      </c>
    </row>
    <row r="18" spans="1:4" ht="12.75">
      <c r="A18" s="481" t="s">
        <v>531</v>
      </c>
      <c r="B18" s="479" t="s">
        <v>532</v>
      </c>
      <c r="C18" s="482"/>
      <c r="D18" s="544"/>
    </row>
    <row r="19" spans="1:4" ht="12.75">
      <c r="A19" s="478" t="s">
        <v>693</v>
      </c>
      <c r="B19" s="479" t="s">
        <v>534</v>
      </c>
      <c r="C19" s="538">
        <v>3274210</v>
      </c>
      <c r="D19" s="545" t="s">
        <v>687</v>
      </c>
    </row>
    <row r="20" spans="1:4" ht="12.75">
      <c r="A20" s="481" t="s">
        <v>535</v>
      </c>
      <c r="B20" s="479" t="s">
        <v>536</v>
      </c>
      <c r="C20" s="482"/>
      <c r="D20" s="544"/>
    </row>
    <row r="21" spans="1:4" ht="20.25">
      <c r="A21" s="481" t="s">
        <v>537</v>
      </c>
      <c r="B21" s="479" t="s">
        <v>19</v>
      </c>
      <c r="C21" s="482"/>
      <c r="D21" s="544"/>
    </row>
    <row r="22" spans="1:4" ht="12.75">
      <c r="A22" s="481" t="s">
        <v>538</v>
      </c>
      <c r="B22" s="479" t="s">
        <v>20</v>
      </c>
      <c r="C22" s="482"/>
      <c r="D22" s="544"/>
    </row>
    <row r="23" spans="1:4" ht="12.75">
      <c r="A23" s="481" t="s">
        <v>539</v>
      </c>
      <c r="B23" s="479" t="s">
        <v>21</v>
      </c>
      <c r="C23" s="482">
        <v>3274210</v>
      </c>
      <c r="D23" s="544" t="s">
        <v>687</v>
      </c>
    </row>
    <row r="24" spans="1:4" ht="12.75">
      <c r="A24" s="478" t="s">
        <v>694</v>
      </c>
      <c r="B24" s="479" t="s">
        <v>22</v>
      </c>
      <c r="C24" s="483">
        <f>+C25+C26+C27+C28</f>
        <v>0</v>
      </c>
      <c r="D24" s="546"/>
    </row>
    <row r="25" spans="1:4" ht="12.75">
      <c r="A25" s="481" t="s">
        <v>541</v>
      </c>
      <c r="B25" s="479" t="s">
        <v>23</v>
      </c>
      <c r="C25" s="482"/>
      <c r="D25" s="544"/>
    </row>
    <row r="26" spans="1:4" ht="12.75">
      <c r="A26" s="481" t="s">
        <v>542</v>
      </c>
      <c r="B26" s="479" t="s">
        <v>24</v>
      </c>
      <c r="C26" s="482"/>
      <c r="D26" s="544"/>
    </row>
    <row r="27" spans="1:4" ht="12.75">
      <c r="A27" s="481" t="s">
        <v>543</v>
      </c>
      <c r="B27" s="479" t="s">
        <v>25</v>
      </c>
      <c r="C27" s="482"/>
      <c r="D27" s="544"/>
    </row>
    <row r="28" spans="1:4" ht="12.75">
      <c r="A28" s="481" t="s">
        <v>544</v>
      </c>
      <c r="B28" s="479" t="s">
        <v>26</v>
      </c>
      <c r="C28" s="482"/>
      <c r="D28" s="544"/>
    </row>
  </sheetData>
  <sheetProtection/>
  <mergeCells count="7">
    <mergeCell ref="A1:C1"/>
    <mergeCell ref="A4:A6"/>
    <mergeCell ref="B4:B6"/>
    <mergeCell ref="C4:C5"/>
    <mergeCell ref="D4:D5"/>
    <mergeCell ref="A3:D3"/>
    <mergeCell ref="A2:C2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view="pageLayout" zoomScale="80" zoomScaleNormal="130" zoomScaleSheetLayoutView="100" zoomScalePageLayoutView="80" workbookViewId="0" topLeftCell="A91">
      <selection activeCell="E93" sqref="E93"/>
    </sheetView>
  </sheetViews>
  <sheetFormatPr defaultColWidth="9.375" defaultRowHeight="12.75"/>
  <cols>
    <col min="1" max="1" width="9.50390625" style="281" customWidth="1"/>
    <col min="2" max="2" width="62.625" style="281" customWidth="1"/>
    <col min="3" max="5" width="15.375" style="282" bestFit="1" customWidth="1"/>
    <col min="6" max="7" width="21.625" style="282" customWidth="1"/>
    <col min="8" max="8" width="9.00390625" style="409" customWidth="1"/>
    <col min="9" max="9" width="9.375" style="409" customWidth="1"/>
    <col min="10" max="16384" width="9.375" style="300" customWidth="1"/>
  </cols>
  <sheetData>
    <row r="1" spans="1:7" ht="15.75" customHeight="1">
      <c r="A1" s="548" t="s">
        <v>7</v>
      </c>
      <c r="B1" s="548"/>
      <c r="C1" s="548"/>
      <c r="D1" s="378"/>
      <c r="E1" s="378"/>
      <c r="F1" s="378"/>
      <c r="G1" s="378"/>
    </row>
    <row r="2" spans="1:7" ht="15.75" customHeight="1" thickBot="1">
      <c r="A2" s="550" t="s">
        <v>122</v>
      </c>
      <c r="B2" s="550"/>
      <c r="C2" s="553" t="s">
        <v>638</v>
      </c>
      <c r="D2" s="553"/>
      <c r="E2" s="553"/>
      <c r="F2" s="410"/>
      <c r="G2" s="410"/>
    </row>
    <row r="3" spans="1:7" ht="37.5" customHeight="1" thickBot="1">
      <c r="A3" s="21" t="s">
        <v>60</v>
      </c>
      <c r="B3" s="22" t="s">
        <v>9</v>
      </c>
      <c r="C3" s="38" t="s">
        <v>647</v>
      </c>
      <c r="D3" s="38" t="s">
        <v>648</v>
      </c>
      <c r="E3" s="38" t="s">
        <v>649</v>
      </c>
      <c r="F3" s="411"/>
      <c r="G3" s="411"/>
    </row>
    <row r="4" spans="1:9" s="301" customFormat="1" ht="12" customHeight="1" thickBot="1">
      <c r="A4" s="295" t="s">
        <v>438</v>
      </c>
      <c r="B4" s="296" t="s">
        <v>439</v>
      </c>
      <c r="C4" s="297" t="s">
        <v>440</v>
      </c>
      <c r="D4" s="297" t="s">
        <v>440</v>
      </c>
      <c r="E4" s="297" t="s">
        <v>440</v>
      </c>
      <c r="F4" s="412"/>
      <c r="G4" s="412"/>
      <c r="H4" s="409"/>
      <c r="I4" s="409"/>
    </row>
    <row r="5" spans="1:9" s="302" customFormat="1" ht="15.75" thickBot="1">
      <c r="A5" s="18" t="s">
        <v>10</v>
      </c>
      <c r="B5" s="19" t="s">
        <v>188</v>
      </c>
      <c r="C5" s="205">
        <f>+C6+C7+C8+C9+C10+C11</f>
        <v>51075415</v>
      </c>
      <c r="D5" s="205">
        <f>+D6+D7+D8+D9+D10+D11</f>
        <v>53316355</v>
      </c>
      <c r="E5" s="205">
        <f>+E6+E7+E8+E9+E10+E11</f>
        <v>53316355</v>
      </c>
      <c r="F5" s="413"/>
      <c r="G5" s="413"/>
      <c r="H5" s="409"/>
      <c r="I5" s="409"/>
    </row>
    <row r="6" spans="1:9" s="302" customFormat="1" ht="12" customHeight="1">
      <c r="A6" s="13" t="s">
        <v>75</v>
      </c>
      <c r="B6" s="303" t="s">
        <v>189</v>
      </c>
      <c r="C6" s="208">
        <v>10864096</v>
      </c>
      <c r="D6" s="208">
        <v>10864096</v>
      </c>
      <c r="E6" s="208">
        <v>10864096</v>
      </c>
      <c r="F6" s="414"/>
      <c r="G6" s="414"/>
      <c r="H6" s="409"/>
      <c r="I6" s="409"/>
    </row>
    <row r="7" spans="1:9" s="302" customFormat="1" ht="12" customHeight="1">
      <c r="A7" s="12" t="s">
        <v>76</v>
      </c>
      <c r="B7" s="304" t="s">
        <v>190</v>
      </c>
      <c r="C7" s="207">
        <v>29115766</v>
      </c>
      <c r="D7" s="207">
        <v>29489966</v>
      </c>
      <c r="E7" s="207">
        <v>29489966</v>
      </c>
      <c r="F7" s="414"/>
      <c r="G7" s="414"/>
      <c r="H7" s="409"/>
      <c r="I7" s="409"/>
    </row>
    <row r="8" spans="1:9" s="302" customFormat="1" ht="12" customHeight="1">
      <c r="A8" s="12" t="s">
        <v>77</v>
      </c>
      <c r="B8" s="304" t="s">
        <v>191</v>
      </c>
      <c r="C8" s="207">
        <v>9895553</v>
      </c>
      <c r="D8" s="207">
        <v>10511214</v>
      </c>
      <c r="E8" s="207">
        <v>10511214</v>
      </c>
      <c r="F8" s="414"/>
      <c r="G8" s="414"/>
      <c r="H8" s="409"/>
      <c r="I8" s="409"/>
    </row>
    <row r="9" spans="1:9" s="302" customFormat="1" ht="12" customHeight="1">
      <c r="A9" s="12" t="s">
        <v>78</v>
      </c>
      <c r="B9" s="304" t="s">
        <v>192</v>
      </c>
      <c r="C9" s="207">
        <v>1200000</v>
      </c>
      <c r="D9" s="207">
        <v>1200000</v>
      </c>
      <c r="E9" s="207">
        <v>1200000</v>
      </c>
      <c r="F9" s="414"/>
      <c r="G9" s="414"/>
      <c r="H9" s="409"/>
      <c r="I9" s="409"/>
    </row>
    <row r="10" spans="1:9" s="302" customFormat="1" ht="12" customHeight="1">
      <c r="A10" s="12" t="s">
        <v>118</v>
      </c>
      <c r="B10" s="201" t="s">
        <v>374</v>
      </c>
      <c r="C10" s="207"/>
      <c r="D10" s="207">
        <v>1185799</v>
      </c>
      <c r="E10" s="207">
        <v>1185799</v>
      </c>
      <c r="F10" s="414"/>
      <c r="G10" s="414"/>
      <c r="H10" s="409"/>
      <c r="I10" s="409"/>
    </row>
    <row r="11" spans="1:9" s="302" customFormat="1" ht="12" customHeight="1" thickBot="1">
      <c r="A11" s="14" t="s">
        <v>79</v>
      </c>
      <c r="B11" s="202" t="s">
        <v>375</v>
      </c>
      <c r="C11" s="207"/>
      <c r="D11" s="207">
        <v>65280</v>
      </c>
      <c r="E11" s="207">
        <v>65280</v>
      </c>
      <c r="F11" s="414"/>
      <c r="G11" s="414"/>
      <c r="H11" s="409"/>
      <c r="I11" s="409"/>
    </row>
    <row r="12" spans="1:9" s="302" customFormat="1" ht="15.75" thickBot="1">
      <c r="A12" s="18" t="s">
        <v>11</v>
      </c>
      <c r="B12" s="200" t="s">
        <v>193</v>
      </c>
      <c r="C12" s="205">
        <f>+C13+C14+C15+C16+C17</f>
        <v>18447300</v>
      </c>
      <c r="D12" s="205">
        <f>+D13+D14+D15+D16+D17</f>
        <v>24358345</v>
      </c>
      <c r="E12" s="205">
        <f>+E13+E14+E15+E16+E17</f>
        <v>24358345</v>
      </c>
      <c r="F12" s="413"/>
      <c r="G12" s="413"/>
      <c r="H12" s="409"/>
      <c r="I12" s="409"/>
    </row>
    <row r="13" spans="1:9" s="302" customFormat="1" ht="12" customHeight="1">
      <c r="A13" s="13" t="s">
        <v>81</v>
      </c>
      <c r="B13" s="303" t="s">
        <v>194</v>
      </c>
      <c r="C13" s="208"/>
      <c r="D13" s="208"/>
      <c r="E13" s="208"/>
      <c r="F13" s="414"/>
      <c r="G13" s="414"/>
      <c r="H13" s="409"/>
      <c r="I13" s="409"/>
    </row>
    <row r="14" spans="1:9" s="302" customFormat="1" ht="12" customHeight="1">
      <c r="A14" s="12" t="s">
        <v>82</v>
      </c>
      <c r="B14" s="304" t="s">
        <v>195</v>
      </c>
      <c r="C14" s="207"/>
      <c r="D14" s="207"/>
      <c r="E14" s="207"/>
      <c r="F14" s="414"/>
      <c r="G14" s="414"/>
      <c r="H14" s="409"/>
      <c r="I14" s="409"/>
    </row>
    <row r="15" spans="1:9" s="302" customFormat="1" ht="12" customHeight="1">
      <c r="A15" s="12" t="s">
        <v>83</v>
      </c>
      <c r="B15" s="304" t="s">
        <v>363</v>
      </c>
      <c r="C15" s="207"/>
      <c r="D15" s="207"/>
      <c r="E15" s="207"/>
      <c r="F15" s="414"/>
      <c r="G15" s="414"/>
      <c r="H15" s="409"/>
      <c r="I15" s="409"/>
    </row>
    <row r="16" spans="1:9" s="302" customFormat="1" ht="12" customHeight="1">
      <c r="A16" s="12" t="s">
        <v>84</v>
      </c>
      <c r="B16" s="304" t="s">
        <v>364</v>
      </c>
      <c r="C16" s="207"/>
      <c r="D16" s="207"/>
      <c r="E16" s="207"/>
      <c r="F16" s="414"/>
      <c r="G16" s="414"/>
      <c r="H16" s="409"/>
      <c r="I16" s="409"/>
    </row>
    <row r="17" spans="1:9" s="302" customFormat="1" ht="12" customHeight="1">
      <c r="A17" s="12" t="s">
        <v>85</v>
      </c>
      <c r="B17" s="304" t="s">
        <v>196</v>
      </c>
      <c r="C17" s="207">
        <v>18447300</v>
      </c>
      <c r="D17" s="207">
        <v>24358345</v>
      </c>
      <c r="E17" s="207">
        <v>24358345</v>
      </c>
      <c r="F17" s="414"/>
      <c r="G17" s="414"/>
      <c r="H17" s="409"/>
      <c r="I17" s="409"/>
    </row>
    <row r="18" spans="1:9" s="302" customFormat="1" ht="12" customHeight="1" thickBot="1">
      <c r="A18" s="14" t="s">
        <v>91</v>
      </c>
      <c r="B18" s="202" t="s">
        <v>197</v>
      </c>
      <c r="C18" s="209"/>
      <c r="D18" s="209"/>
      <c r="E18" s="209"/>
      <c r="F18" s="414"/>
      <c r="G18" s="414"/>
      <c r="H18" s="409"/>
      <c r="I18" s="409"/>
    </row>
    <row r="19" spans="1:9" s="302" customFormat="1" ht="15.75" thickBot="1">
      <c r="A19" s="18" t="s">
        <v>12</v>
      </c>
      <c r="B19" s="19" t="s">
        <v>198</v>
      </c>
      <c r="C19" s="205">
        <f>+C20+C21+C22+C23+C24</f>
        <v>0</v>
      </c>
      <c r="D19" s="205">
        <f>+D20+D21+D22+D23+D24</f>
        <v>0</v>
      </c>
      <c r="E19" s="205">
        <f>+E20+E21+E22+E23+E24</f>
        <v>0</v>
      </c>
      <c r="F19" s="413"/>
      <c r="G19" s="413"/>
      <c r="H19" s="409"/>
      <c r="I19" s="409"/>
    </row>
    <row r="20" spans="1:9" s="302" customFormat="1" ht="12" customHeight="1">
      <c r="A20" s="13" t="s">
        <v>64</v>
      </c>
      <c r="B20" s="303" t="s">
        <v>199</v>
      </c>
      <c r="C20" s="208"/>
      <c r="D20" s="208"/>
      <c r="E20" s="208"/>
      <c r="F20" s="414"/>
      <c r="G20" s="414"/>
      <c r="H20" s="409"/>
      <c r="I20" s="409"/>
    </row>
    <row r="21" spans="1:9" s="302" customFormat="1" ht="12" customHeight="1">
      <c r="A21" s="12" t="s">
        <v>65</v>
      </c>
      <c r="B21" s="304" t="s">
        <v>200</v>
      </c>
      <c r="C21" s="207"/>
      <c r="D21" s="207"/>
      <c r="E21" s="207"/>
      <c r="F21" s="414"/>
      <c r="G21" s="414"/>
      <c r="H21" s="409"/>
      <c r="I21" s="409"/>
    </row>
    <row r="22" spans="1:9" s="302" customFormat="1" ht="12" customHeight="1">
      <c r="A22" s="12" t="s">
        <v>66</v>
      </c>
      <c r="B22" s="304" t="s">
        <v>365</v>
      </c>
      <c r="C22" s="207"/>
      <c r="D22" s="207"/>
      <c r="E22" s="207"/>
      <c r="F22" s="414"/>
      <c r="G22" s="414"/>
      <c r="H22" s="409"/>
      <c r="I22" s="409"/>
    </row>
    <row r="23" spans="1:9" s="302" customFormat="1" ht="12" customHeight="1">
      <c r="A23" s="12" t="s">
        <v>67</v>
      </c>
      <c r="B23" s="304" t="s">
        <v>366</v>
      </c>
      <c r="C23" s="207"/>
      <c r="D23" s="207"/>
      <c r="E23" s="207"/>
      <c r="F23" s="414"/>
      <c r="G23" s="414"/>
      <c r="H23" s="409"/>
      <c r="I23" s="409"/>
    </row>
    <row r="24" spans="1:9" s="302" customFormat="1" ht="12" customHeight="1">
      <c r="A24" s="12" t="s">
        <v>132</v>
      </c>
      <c r="B24" s="304" t="s">
        <v>201</v>
      </c>
      <c r="C24" s="207"/>
      <c r="D24" s="207"/>
      <c r="E24" s="207"/>
      <c r="F24" s="414"/>
      <c r="G24" s="414"/>
      <c r="H24" s="409"/>
      <c r="I24" s="409"/>
    </row>
    <row r="25" spans="1:9" s="302" customFormat="1" ht="12" customHeight="1" thickBot="1">
      <c r="A25" s="14" t="s">
        <v>133</v>
      </c>
      <c r="B25" s="305" t="s">
        <v>202</v>
      </c>
      <c r="C25" s="209"/>
      <c r="D25" s="209"/>
      <c r="E25" s="209"/>
      <c r="F25" s="414"/>
      <c r="G25" s="414"/>
      <c r="H25" s="409"/>
      <c r="I25" s="409"/>
    </row>
    <row r="26" spans="1:9" s="302" customFormat="1" ht="15.75" thickBot="1">
      <c r="A26" s="18" t="s">
        <v>134</v>
      </c>
      <c r="B26" s="19" t="s">
        <v>203</v>
      </c>
      <c r="C26" s="211">
        <f>+C27+C31+C32+C33</f>
        <v>28959000</v>
      </c>
      <c r="D26" s="211">
        <f>+D27+D31+D32+D33</f>
        <v>25545093</v>
      </c>
      <c r="E26" s="211">
        <f>+E27+E31+E32+E33</f>
        <v>25545063</v>
      </c>
      <c r="F26" s="415"/>
      <c r="G26" s="415"/>
      <c r="H26" s="409"/>
      <c r="I26" s="409"/>
    </row>
    <row r="27" spans="1:9" s="302" customFormat="1" ht="12" customHeight="1">
      <c r="A27" s="13" t="s">
        <v>204</v>
      </c>
      <c r="B27" s="303" t="s">
        <v>381</v>
      </c>
      <c r="C27" s="298">
        <f>C28+C29+C30</f>
        <v>26400000</v>
      </c>
      <c r="D27" s="298">
        <f>D28+D29+D30</f>
        <v>22823710</v>
      </c>
      <c r="E27" s="298">
        <f>E28+E29+E30</f>
        <v>22823710</v>
      </c>
      <c r="F27" s="416"/>
      <c r="G27" s="416"/>
      <c r="H27" s="409"/>
      <c r="I27" s="409"/>
    </row>
    <row r="28" spans="1:9" s="302" customFormat="1" ht="12" customHeight="1">
      <c r="A28" s="12" t="s">
        <v>205</v>
      </c>
      <c r="B28" s="304" t="s">
        <v>210</v>
      </c>
      <c r="C28" s="207">
        <v>6700000</v>
      </c>
      <c r="D28" s="207">
        <v>1750415</v>
      </c>
      <c r="E28" s="207">
        <v>1750415</v>
      </c>
      <c r="F28" s="414"/>
      <c r="G28" s="414"/>
      <c r="H28" s="409"/>
      <c r="I28" s="409"/>
    </row>
    <row r="29" spans="1:9" s="302" customFormat="1" ht="12" customHeight="1">
      <c r="A29" s="12" t="s">
        <v>206</v>
      </c>
      <c r="B29" s="304" t="s">
        <v>211</v>
      </c>
      <c r="C29" s="207"/>
      <c r="D29" s="207"/>
      <c r="E29" s="207"/>
      <c r="F29" s="414"/>
      <c r="G29" s="414"/>
      <c r="H29" s="409"/>
      <c r="I29" s="409"/>
    </row>
    <row r="30" spans="1:9" s="302" customFormat="1" ht="12" customHeight="1">
      <c r="A30" s="12" t="s">
        <v>379</v>
      </c>
      <c r="B30" s="364" t="s">
        <v>380</v>
      </c>
      <c r="C30" s="207">
        <v>19700000</v>
      </c>
      <c r="D30" s="207">
        <v>21073295</v>
      </c>
      <c r="E30" s="207">
        <v>21073295</v>
      </c>
      <c r="F30" s="414"/>
      <c r="G30" s="414"/>
      <c r="H30" s="409"/>
      <c r="I30" s="409"/>
    </row>
    <row r="31" spans="1:9" s="302" customFormat="1" ht="12" customHeight="1">
      <c r="A31" s="12" t="s">
        <v>207</v>
      </c>
      <c r="B31" s="304" t="s">
        <v>212</v>
      </c>
      <c r="C31" s="207">
        <v>2400000</v>
      </c>
      <c r="D31" s="207">
        <v>2164546</v>
      </c>
      <c r="E31" s="207">
        <v>2164516</v>
      </c>
      <c r="F31" s="414"/>
      <c r="G31" s="414"/>
      <c r="H31" s="409"/>
      <c r="I31" s="409"/>
    </row>
    <row r="32" spans="1:9" s="302" customFormat="1" ht="12" customHeight="1">
      <c r="A32" s="12" t="s">
        <v>208</v>
      </c>
      <c r="B32" s="304" t="s">
        <v>213</v>
      </c>
      <c r="C32" s="207">
        <v>39000</v>
      </c>
      <c r="D32" s="207"/>
      <c r="E32" s="207"/>
      <c r="F32" s="414"/>
      <c r="G32" s="414"/>
      <c r="H32" s="409"/>
      <c r="I32" s="409"/>
    </row>
    <row r="33" spans="1:9" s="302" customFormat="1" ht="12" customHeight="1" thickBot="1">
      <c r="A33" s="14" t="s">
        <v>209</v>
      </c>
      <c r="B33" s="305" t="s">
        <v>214</v>
      </c>
      <c r="C33" s="209">
        <v>120000</v>
      </c>
      <c r="D33" s="209">
        <v>556837</v>
      </c>
      <c r="E33" s="209">
        <v>556837</v>
      </c>
      <c r="F33" s="414"/>
      <c r="G33" s="414"/>
      <c r="H33" s="409"/>
      <c r="I33" s="409"/>
    </row>
    <row r="34" spans="1:9" s="302" customFormat="1" ht="15.75" thickBot="1">
      <c r="A34" s="18" t="s">
        <v>14</v>
      </c>
      <c r="B34" s="19" t="s">
        <v>376</v>
      </c>
      <c r="C34" s="205">
        <f>SUM(C35:C45)</f>
        <v>2653006</v>
      </c>
      <c r="D34" s="205">
        <f>SUM(D35:D45)</f>
        <v>2929337</v>
      </c>
      <c r="E34" s="205">
        <f>SUM(E35:E45)</f>
        <v>2929337</v>
      </c>
      <c r="F34" s="413"/>
      <c r="G34" s="413"/>
      <c r="H34" s="409"/>
      <c r="I34" s="409"/>
    </row>
    <row r="35" spans="1:9" s="302" customFormat="1" ht="12" customHeight="1">
      <c r="A35" s="13" t="s">
        <v>68</v>
      </c>
      <c r="B35" s="303" t="s">
        <v>217</v>
      </c>
      <c r="C35" s="208"/>
      <c r="D35" s="208"/>
      <c r="E35" s="208"/>
      <c r="F35" s="414"/>
      <c r="G35" s="414"/>
      <c r="H35" s="409"/>
      <c r="I35" s="409"/>
    </row>
    <row r="36" spans="1:9" s="302" customFormat="1" ht="12" customHeight="1">
      <c r="A36" s="12" t="s">
        <v>69</v>
      </c>
      <c r="B36" s="304" t="s">
        <v>218</v>
      </c>
      <c r="C36" s="207">
        <v>1543000</v>
      </c>
      <c r="D36" s="207">
        <v>1082034</v>
      </c>
      <c r="E36" s="207">
        <v>1082034</v>
      </c>
      <c r="F36" s="414"/>
      <c r="G36" s="414"/>
      <c r="H36" s="409"/>
      <c r="I36" s="409"/>
    </row>
    <row r="37" spans="1:9" s="302" customFormat="1" ht="12" customHeight="1">
      <c r="A37" s="12" t="s">
        <v>70</v>
      </c>
      <c r="B37" s="304" t="s">
        <v>219</v>
      </c>
      <c r="C37" s="207"/>
      <c r="D37" s="207"/>
      <c r="E37" s="207"/>
      <c r="F37" s="414"/>
      <c r="G37" s="414"/>
      <c r="H37" s="409"/>
      <c r="I37" s="409"/>
    </row>
    <row r="38" spans="1:9" s="302" customFormat="1" ht="12" customHeight="1">
      <c r="A38" s="12" t="s">
        <v>136</v>
      </c>
      <c r="B38" s="304" t="s">
        <v>220</v>
      </c>
      <c r="C38" s="207">
        <v>319540</v>
      </c>
      <c r="D38" s="207">
        <v>480812</v>
      </c>
      <c r="E38" s="207">
        <v>480812</v>
      </c>
      <c r="F38" s="414"/>
      <c r="G38" s="414"/>
      <c r="H38" s="409"/>
      <c r="I38" s="409"/>
    </row>
    <row r="39" spans="1:9" s="302" customFormat="1" ht="12" customHeight="1">
      <c r="A39" s="12" t="s">
        <v>137</v>
      </c>
      <c r="B39" s="304" t="s">
        <v>221</v>
      </c>
      <c r="C39" s="207">
        <v>730466</v>
      </c>
      <c r="D39" s="207">
        <v>948000</v>
      </c>
      <c r="E39" s="207">
        <v>948000</v>
      </c>
      <c r="F39" s="414"/>
      <c r="G39" s="414"/>
      <c r="H39" s="409"/>
      <c r="I39" s="409"/>
    </row>
    <row r="40" spans="1:9" s="302" customFormat="1" ht="12" customHeight="1">
      <c r="A40" s="12" t="s">
        <v>138</v>
      </c>
      <c r="B40" s="304" t="s">
        <v>222</v>
      </c>
      <c r="C40" s="207"/>
      <c r="D40" s="207">
        <v>339853</v>
      </c>
      <c r="E40" s="207">
        <v>339853</v>
      </c>
      <c r="F40" s="414"/>
      <c r="G40" s="414"/>
      <c r="H40" s="409"/>
      <c r="I40" s="409"/>
    </row>
    <row r="41" spans="1:9" s="302" customFormat="1" ht="12" customHeight="1">
      <c r="A41" s="12" t="s">
        <v>139</v>
      </c>
      <c r="B41" s="304" t="s">
        <v>223</v>
      </c>
      <c r="C41" s="207"/>
      <c r="D41" s="207"/>
      <c r="E41" s="207"/>
      <c r="F41" s="414"/>
      <c r="G41" s="414"/>
      <c r="H41" s="409"/>
      <c r="I41" s="409"/>
    </row>
    <row r="42" spans="1:9" s="302" customFormat="1" ht="12" customHeight="1">
      <c r="A42" s="12" t="s">
        <v>140</v>
      </c>
      <c r="B42" s="304" t="s">
        <v>224</v>
      </c>
      <c r="C42" s="207"/>
      <c r="D42" s="207"/>
      <c r="E42" s="207"/>
      <c r="F42" s="414"/>
      <c r="G42" s="414"/>
      <c r="H42" s="409"/>
      <c r="I42" s="409"/>
    </row>
    <row r="43" spans="1:9" s="302" customFormat="1" ht="12" customHeight="1">
      <c r="A43" s="12" t="s">
        <v>215</v>
      </c>
      <c r="B43" s="304" t="s">
        <v>225</v>
      </c>
      <c r="C43" s="210">
        <v>60000</v>
      </c>
      <c r="D43" s="210">
        <v>78632</v>
      </c>
      <c r="E43" s="210">
        <v>78632</v>
      </c>
      <c r="F43" s="417"/>
      <c r="G43" s="417"/>
      <c r="H43" s="409"/>
      <c r="I43" s="409"/>
    </row>
    <row r="44" spans="1:9" s="302" customFormat="1" ht="12" customHeight="1">
      <c r="A44" s="14" t="s">
        <v>216</v>
      </c>
      <c r="B44" s="305" t="s">
        <v>378</v>
      </c>
      <c r="C44" s="292"/>
      <c r="D44" s="292"/>
      <c r="E44" s="292"/>
      <c r="F44" s="417"/>
      <c r="G44" s="417"/>
      <c r="H44" s="409"/>
      <c r="I44" s="409"/>
    </row>
    <row r="45" spans="1:9" s="302" customFormat="1" ht="12" customHeight="1" thickBot="1">
      <c r="A45" s="14" t="s">
        <v>377</v>
      </c>
      <c r="B45" s="202" t="s">
        <v>226</v>
      </c>
      <c r="C45" s="292"/>
      <c r="D45" s="292">
        <v>6</v>
      </c>
      <c r="E45" s="292">
        <v>6</v>
      </c>
      <c r="F45" s="417"/>
      <c r="G45" s="417"/>
      <c r="H45" s="409"/>
      <c r="I45" s="409"/>
    </row>
    <row r="46" spans="1:9" s="302" customFormat="1" ht="15.75" thickBot="1">
      <c r="A46" s="18" t="s">
        <v>15</v>
      </c>
      <c r="B46" s="19" t="s">
        <v>227</v>
      </c>
      <c r="C46" s="205">
        <f>SUM(C47:C51)</f>
        <v>0</v>
      </c>
      <c r="D46" s="205">
        <f>SUM(D47:D51)</f>
        <v>20000</v>
      </c>
      <c r="E46" s="205">
        <f>SUM(E47:E51)</f>
        <v>20000</v>
      </c>
      <c r="F46" s="413"/>
      <c r="G46" s="413"/>
      <c r="H46" s="409"/>
      <c r="I46" s="409"/>
    </row>
    <row r="47" spans="1:9" s="302" customFormat="1" ht="12" customHeight="1">
      <c r="A47" s="13" t="s">
        <v>71</v>
      </c>
      <c r="B47" s="303" t="s">
        <v>231</v>
      </c>
      <c r="C47" s="345"/>
      <c r="D47" s="345"/>
      <c r="E47" s="345"/>
      <c r="F47" s="417"/>
      <c r="G47" s="417"/>
      <c r="H47" s="409"/>
      <c r="I47" s="409"/>
    </row>
    <row r="48" spans="1:9" s="302" customFormat="1" ht="12" customHeight="1">
      <c r="A48" s="12" t="s">
        <v>72</v>
      </c>
      <c r="B48" s="304" t="s">
        <v>232</v>
      </c>
      <c r="C48" s="210"/>
      <c r="D48" s="210">
        <v>20000</v>
      </c>
      <c r="E48" s="210">
        <v>20000</v>
      </c>
      <c r="F48" s="417"/>
      <c r="G48" s="417"/>
      <c r="H48" s="409"/>
      <c r="I48" s="409"/>
    </row>
    <row r="49" spans="1:9" s="302" customFormat="1" ht="12" customHeight="1">
      <c r="A49" s="12" t="s">
        <v>228</v>
      </c>
      <c r="B49" s="304" t="s">
        <v>233</v>
      </c>
      <c r="C49" s="210"/>
      <c r="D49" s="210"/>
      <c r="E49" s="210"/>
      <c r="F49" s="417"/>
      <c r="G49" s="417"/>
      <c r="H49" s="409"/>
      <c r="I49" s="409"/>
    </row>
    <row r="50" spans="1:9" s="302" customFormat="1" ht="12" customHeight="1">
      <c r="A50" s="12" t="s">
        <v>229</v>
      </c>
      <c r="B50" s="304" t="s">
        <v>234</v>
      </c>
      <c r="C50" s="210"/>
      <c r="D50" s="210"/>
      <c r="E50" s="210"/>
      <c r="F50" s="417"/>
      <c r="G50" s="417"/>
      <c r="H50" s="409"/>
      <c r="I50" s="409"/>
    </row>
    <row r="51" spans="1:9" s="302" customFormat="1" ht="12" customHeight="1" thickBot="1">
      <c r="A51" s="14" t="s">
        <v>230</v>
      </c>
      <c r="B51" s="202" t="s">
        <v>235</v>
      </c>
      <c r="C51" s="292"/>
      <c r="D51" s="292"/>
      <c r="E51" s="292"/>
      <c r="F51" s="417"/>
      <c r="G51" s="417"/>
      <c r="H51" s="409"/>
      <c r="I51" s="409"/>
    </row>
    <row r="52" spans="1:9" s="302" customFormat="1" ht="15.75" thickBot="1">
      <c r="A52" s="18" t="s">
        <v>141</v>
      </c>
      <c r="B52" s="19" t="s">
        <v>236</v>
      </c>
      <c r="C52" s="205">
        <f>SUM(C53:C55)</f>
        <v>0</v>
      </c>
      <c r="D52" s="205">
        <f>SUM(D53:D55)</f>
        <v>599000</v>
      </c>
      <c r="E52" s="205">
        <f>SUM(E53:E55)</f>
        <v>599000</v>
      </c>
      <c r="F52" s="413"/>
      <c r="G52" s="413"/>
      <c r="H52" s="409"/>
      <c r="I52" s="409"/>
    </row>
    <row r="53" spans="1:9" s="302" customFormat="1" ht="12" customHeight="1">
      <c r="A53" s="13" t="s">
        <v>73</v>
      </c>
      <c r="B53" s="303" t="s">
        <v>237</v>
      </c>
      <c r="C53" s="208"/>
      <c r="D53" s="208"/>
      <c r="E53" s="208"/>
      <c r="F53" s="414"/>
      <c r="G53" s="414"/>
      <c r="H53" s="409"/>
      <c r="I53" s="409"/>
    </row>
    <row r="54" spans="1:9" s="302" customFormat="1" ht="15">
      <c r="A54" s="12" t="s">
        <v>74</v>
      </c>
      <c r="B54" s="304" t="s">
        <v>367</v>
      </c>
      <c r="C54" s="207"/>
      <c r="D54" s="207"/>
      <c r="E54" s="207"/>
      <c r="F54" s="414"/>
      <c r="G54" s="414"/>
      <c r="H54" s="409"/>
      <c r="I54" s="409"/>
    </row>
    <row r="55" spans="1:9" s="302" customFormat="1" ht="12" customHeight="1">
      <c r="A55" s="12" t="s">
        <v>240</v>
      </c>
      <c r="B55" s="304" t="s">
        <v>238</v>
      </c>
      <c r="C55" s="207"/>
      <c r="D55" s="207">
        <v>599000</v>
      </c>
      <c r="E55" s="207">
        <v>599000</v>
      </c>
      <c r="F55" s="414"/>
      <c r="G55" s="414"/>
      <c r="H55" s="409"/>
      <c r="I55" s="409"/>
    </row>
    <row r="56" spans="1:9" s="302" customFormat="1" ht="12" customHeight="1" thickBot="1">
      <c r="A56" s="14" t="s">
        <v>241</v>
      </c>
      <c r="B56" s="202" t="s">
        <v>239</v>
      </c>
      <c r="C56" s="209"/>
      <c r="D56" s="209"/>
      <c r="E56" s="209"/>
      <c r="F56" s="414"/>
      <c r="G56" s="414"/>
      <c r="H56" s="409"/>
      <c r="I56" s="409"/>
    </row>
    <row r="57" spans="1:9" s="302" customFormat="1" ht="15.75" thickBot="1">
      <c r="A57" s="18" t="s">
        <v>17</v>
      </c>
      <c r="B57" s="200" t="s">
        <v>242</v>
      </c>
      <c r="C57" s="205">
        <f>SUM(C58:C60)</f>
        <v>244200</v>
      </c>
      <c r="D57" s="205">
        <f>SUM(D58:D60)</f>
        <v>0</v>
      </c>
      <c r="E57" s="205">
        <f>SUM(E58:E60)</f>
        <v>0</v>
      </c>
      <c r="F57" s="413"/>
      <c r="G57" s="413"/>
      <c r="H57" s="409"/>
      <c r="I57" s="409"/>
    </row>
    <row r="58" spans="1:9" s="302" customFormat="1" ht="15">
      <c r="A58" s="13" t="s">
        <v>142</v>
      </c>
      <c r="B58" s="303" t="s">
        <v>244</v>
      </c>
      <c r="C58" s="210"/>
      <c r="D58" s="210"/>
      <c r="E58" s="210"/>
      <c r="F58" s="417"/>
      <c r="G58" s="417"/>
      <c r="H58" s="409"/>
      <c r="I58" s="409"/>
    </row>
    <row r="59" spans="1:9" s="302" customFormat="1" ht="15">
      <c r="A59" s="12" t="s">
        <v>143</v>
      </c>
      <c r="B59" s="304" t="s">
        <v>368</v>
      </c>
      <c r="C59" s="210"/>
      <c r="D59" s="210"/>
      <c r="E59" s="210"/>
      <c r="F59" s="417"/>
      <c r="G59" s="417"/>
      <c r="H59" s="409"/>
      <c r="I59" s="409"/>
    </row>
    <row r="60" spans="1:9" s="302" customFormat="1" ht="12" customHeight="1">
      <c r="A60" s="12" t="s">
        <v>168</v>
      </c>
      <c r="B60" s="304" t="s">
        <v>245</v>
      </c>
      <c r="C60" s="210">
        <v>244200</v>
      </c>
      <c r="D60" s="210"/>
      <c r="E60" s="210"/>
      <c r="F60" s="417"/>
      <c r="G60" s="417"/>
      <c r="H60" s="409"/>
      <c r="I60" s="409"/>
    </row>
    <row r="61" spans="1:9" s="302" customFormat="1" ht="12" customHeight="1" thickBot="1">
      <c r="A61" s="14" t="s">
        <v>243</v>
      </c>
      <c r="B61" s="202" t="s">
        <v>246</v>
      </c>
      <c r="C61" s="210"/>
      <c r="D61" s="210"/>
      <c r="E61" s="210"/>
      <c r="F61" s="417"/>
      <c r="G61" s="417"/>
      <c r="H61" s="409"/>
      <c r="I61" s="409"/>
    </row>
    <row r="62" spans="1:9" s="302" customFormat="1" ht="15.75" thickBot="1">
      <c r="A62" s="371" t="s">
        <v>421</v>
      </c>
      <c r="B62" s="19" t="s">
        <v>247</v>
      </c>
      <c r="C62" s="211">
        <f>+C5+C12+C19+C26+C34+C46+C52+C57</f>
        <v>101378921</v>
      </c>
      <c r="D62" s="211">
        <f>+D5+D12+D19+D26+D34+D46+D52+D57</f>
        <v>106768130</v>
      </c>
      <c r="E62" s="211">
        <f>+E5+E12+E19+E26+E34+E46+E52+E57</f>
        <v>106768100</v>
      </c>
      <c r="F62" s="415"/>
      <c r="G62" s="415"/>
      <c r="H62" s="409"/>
      <c r="I62" s="409"/>
    </row>
    <row r="63" spans="1:9" s="302" customFormat="1" ht="15.75" thickBot="1">
      <c r="A63" s="347" t="s">
        <v>248</v>
      </c>
      <c r="B63" s="200" t="s">
        <v>249</v>
      </c>
      <c r="C63" s="205">
        <f>SUM(C64:C66)</f>
        <v>0</v>
      </c>
      <c r="D63" s="205">
        <f>SUM(D64:D66)</f>
        <v>0</v>
      </c>
      <c r="E63" s="205">
        <f>SUM(E64:E66)</f>
        <v>0</v>
      </c>
      <c r="F63" s="413"/>
      <c r="G63" s="413"/>
      <c r="H63" s="409"/>
      <c r="I63" s="409"/>
    </row>
    <row r="64" spans="1:9" s="302" customFormat="1" ht="12" customHeight="1">
      <c r="A64" s="13" t="s">
        <v>280</v>
      </c>
      <c r="B64" s="303" t="s">
        <v>250</v>
      </c>
      <c r="C64" s="210"/>
      <c r="D64" s="210"/>
      <c r="E64" s="210"/>
      <c r="F64" s="417"/>
      <c r="G64" s="417"/>
      <c r="H64" s="409"/>
      <c r="I64" s="409"/>
    </row>
    <row r="65" spans="1:9" s="302" customFormat="1" ht="12" customHeight="1">
      <c r="A65" s="12" t="s">
        <v>289</v>
      </c>
      <c r="B65" s="304" t="s">
        <v>251</v>
      </c>
      <c r="C65" s="210"/>
      <c r="D65" s="210"/>
      <c r="E65" s="210"/>
      <c r="F65" s="417"/>
      <c r="G65" s="417"/>
      <c r="H65" s="409"/>
      <c r="I65" s="409"/>
    </row>
    <row r="66" spans="1:9" s="302" customFormat="1" ht="12" customHeight="1" thickBot="1">
      <c r="A66" s="14" t="s">
        <v>290</v>
      </c>
      <c r="B66" s="365" t="s">
        <v>406</v>
      </c>
      <c r="C66" s="210"/>
      <c r="D66" s="210"/>
      <c r="E66" s="210"/>
      <c r="F66" s="417"/>
      <c r="G66" s="417"/>
      <c r="H66" s="409"/>
      <c r="I66" s="409"/>
    </row>
    <row r="67" spans="1:9" s="302" customFormat="1" ht="15.75" thickBot="1">
      <c r="A67" s="347" t="s">
        <v>253</v>
      </c>
      <c r="B67" s="200" t="s">
        <v>254</v>
      </c>
      <c r="C67" s="205">
        <f>SUM(C68:C71)</f>
        <v>0</v>
      </c>
      <c r="D67" s="205">
        <f>SUM(D68:D71)</f>
        <v>0</v>
      </c>
      <c r="E67" s="205">
        <f>SUM(E68:E71)</f>
        <v>0</v>
      </c>
      <c r="F67" s="413"/>
      <c r="G67" s="413"/>
      <c r="H67" s="409"/>
      <c r="I67" s="409"/>
    </row>
    <row r="68" spans="1:9" s="302" customFormat="1" ht="12" customHeight="1">
      <c r="A68" s="13" t="s">
        <v>119</v>
      </c>
      <c r="B68" s="303" t="s">
        <v>255</v>
      </c>
      <c r="C68" s="210"/>
      <c r="D68" s="210"/>
      <c r="E68" s="210"/>
      <c r="F68" s="417"/>
      <c r="G68" s="417"/>
      <c r="H68" s="409"/>
      <c r="I68" s="409"/>
    </row>
    <row r="69" spans="1:9" s="302" customFormat="1" ht="12" customHeight="1">
      <c r="A69" s="12" t="s">
        <v>120</v>
      </c>
      <c r="B69" s="304" t="s">
        <v>256</v>
      </c>
      <c r="C69" s="210"/>
      <c r="D69" s="210"/>
      <c r="E69" s="210"/>
      <c r="F69" s="417"/>
      <c r="G69" s="417"/>
      <c r="H69" s="409"/>
      <c r="I69" s="409"/>
    </row>
    <row r="70" spans="1:9" s="302" customFormat="1" ht="12" customHeight="1">
      <c r="A70" s="12" t="s">
        <v>281</v>
      </c>
      <c r="B70" s="304" t="s">
        <v>257</v>
      </c>
      <c r="C70" s="210"/>
      <c r="D70" s="210"/>
      <c r="E70" s="210"/>
      <c r="F70" s="417"/>
      <c r="G70" s="417"/>
      <c r="H70" s="409"/>
      <c r="I70" s="409"/>
    </row>
    <row r="71" spans="1:9" s="302" customFormat="1" ht="12" customHeight="1" thickBot="1">
      <c r="A71" s="14" t="s">
        <v>282</v>
      </c>
      <c r="B71" s="202" t="s">
        <v>258</v>
      </c>
      <c r="C71" s="210"/>
      <c r="D71" s="210"/>
      <c r="E71" s="210"/>
      <c r="F71" s="417"/>
      <c r="G71" s="417"/>
      <c r="H71" s="409"/>
      <c r="I71" s="409"/>
    </row>
    <row r="72" spans="1:9" s="302" customFormat="1" ht="15.75" thickBot="1">
      <c r="A72" s="347" t="s">
        <v>259</v>
      </c>
      <c r="B72" s="200" t="s">
        <v>260</v>
      </c>
      <c r="C72" s="205">
        <f>SUM(C73:C74)</f>
        <v>15081834</v>
      </c>
      <c r="D72" s="205">
        <f>SUM(D73:D74)</f>
        <v>30803834</v>
      </c>
      <c r="E72" s="205">
        <f>SUM(E73:E74)</f>
        <v>30803834</v>
      </c>
      <c r="F72" s="413"/>
      <c r="G72" s="413"/>
      <c r="H72" s="409"/>
      <c r="I72" s="409"/>
    </row>
    <row r="73" spans="1:9" s="302" customFormat="1" ht="12" customHeight="1">
      <c r="A73" s="13" t="s">
        <v>283</v>
      </c>
      <c r="B73" s="303" t="s">
        <v>261</v>
      </c>
      <c r="C73" s="210">
        <v>15081834</v>
      </c>
      <c r="D73" s="210">
        <v>30803834</v>
      </c>
      <c r="E73" s="210">
        <v>30803834</v>
      </c>
      <c r="F73" s="417"/>
      <c r="G73" s="417"/>
      <c r="H73" s="409"/>
      <c r="I73" s="409"/>
    </row>
    <row r="74" spans="1:9" s="302" customFormat="1" ht="12" customHeight="1" thickBot="1">
      <c r="A74" s="14" t="s">
        <v>284</v>
      </c>
      <c r="B74" s="202" t="s">
        <v>262</v>
      </c>
      <c r="C74" s="210"/>
      <c r="D74" s="210"/>
      <c r="E74" s="210"/>
      <c r="F74" s="417"/>
      <c r="G74" s="417"/>
      <c r="H74" s="409"/>
      <c r="I74" s="409"/>
    </row>
    <row r="75" spans="1:9" s="302" customFormat="1" ht="15.75" thickBot="1">
      <c r="A75" s="347" t="s">
        <v>263</v>
      </c>
      <c r="B75" s="200" t="s">
        <v>264</v>
      </c>
      <c r="C75" s="205">
        <f>SUM(C76:C78)</f>
        <v>0</v>
      </c>
      <c r="D75" s="205">
        <f>SUM(D76:D78)</f>
        <v>4295468</v>
      </c>
      <c r="E75" s="205">
        <f>SUM(E76:E78)</f>
        <v>4295468</v>
      </c>
      <c r="F75" s="413"/>
      <c r="G75" s="413"/>
      <c r="H75" s="409"/>
      <c r="I75" s="409"/>
    </row>
    <row r="76" spans="1:9" s="302" customFormat="1" ht="12" customHeight="1">
      <c r="A76" s="13" t="s">
        <v>285</v>
      </c>
      <c r="B76" s="303" t="s">
        <v>265</v>
      </c>
      <c r="C76" s="210"/>
      <c r="D76" s="210">
        <v>1795468</v>
      </c>
      <c r="E76" s="210">
        <v>1795468</v>
      </c>
      <c r="F76" s="417"/>
      <c r="G76" s="417"/>
      <c r="H76" s="409"/>
      <c r="I76" s="409"/>
    </row>
    <row r="77" spans="1:9" s="302" customFormat="1" ht="12" customHeight="1">
      <c r="A77" s="12" t="s">
        <v>286</v>
      </c>
      <c r="B77" s="304" t="s">
        <v>266</v>
      </c>
      <c r="C77" s="210"/>
      <c r="D77" s="210"/>
      <c r="E77" s="210"/>
      <c r="F77" s="417"/>
      <c r="G77" s="417"/>
      <c r="H77" s="409"/>
      <c r="I77" s="409"/>
    </row>
    <row r="78" spans="1:9" s="302" customFormat="1" ht="12" customHeight="1" thickBot="1">
      <c r="A78" s="14" t="s">
        <v>287</v>
      </c>
      <c r="B78" s="202" t="s">
        <v>267</v>
      </c>
      <c r="C78" s="210"/>
      <c r="D78" s="210">
        <v>2500000</v>
      </c>
      <c r="E78" s="210">
        <v>2500000</v>
      </c>
      <c r="F78" s="417"/>
      <c r="G78" s="417"/>
      <c r="H78" s="409"/>
      <c r="I78" s="409"/>
    </row>
    <row r="79" spans="1:9" s="302" customFormat="1" ht="15.75" thickBot="1">
      <c r="A79" s="347" t="s">
        <v>268</v>
      </c>
      <c r="B79" s="200" t="s">
        <v>288</v>
      </c>
      <c r="C79" s="205">
        <f>SUM(C80:C83)</f>
        <v>0</v>
      </c>
      <c r="D79" s="205">
        <f>SUM(D80:D83)</f>
        <v>0</v>
      </c>
      <c r="E79" s="205">
        <f>SUM(E80:E83)</f>
        <v>0</v>
      </c>
      <c r="F79" s="413"/>
      <c r="G79" s="413"/>
      <c r="H79" s="409"/>
      <c r="I79" s="409"/>
    </row>
    <row r="80" spans="1:9" s="302" customFormat="1" ht="12" customHeight="1">
      <c r="A80" s="307" t="s">
        <v>269</v>
      </c>
      <c r="B80" s="303" t="s">
        <v>270</v>
      </c>
      <c r="C80" s="210"/>
      <c r="D80" s="210"/>
      <c r="E80" s="210"/>
      <c r="F80" s="417"/>
      <c r="G80" s="417"/>
      <c r="H80" s="409"/>
      <c r="I80" s="409"/>
    </row>
    <row r="81" spans="1:9" s="302" customFormat="1" ht="12" customHeight="1">
      <c r="A81" s="308" t="s">
        <v>271</v>
      </c>
      <c r="B81" s="304" t="s">
        <v>272</v>
      </c>
      <c r="C81" s="210"/>
      <c r="D81" s="210"/>
      <c r="E81" s="210"/>
      <c r="F81" s="417"/>
      <c r="G81" s="417"/>
      <c r="H81" s="409"/>
      <c r="I81" s="409"/>
    </row>
    <row r="82" spans="1:9" s="302" customFormat="1" ht="12" customHeight="1">
      <c r="A82" s="308" t="s">
        <v>273</v>
      </c>
      <c r="B82" s="304" t="s">
        <v>274</v>
      </c>
      <c r="C82" s="210"/>
      <c r="D82" s="210"/>
      <c r="E82" s="210"/>
      <c r="F82" s="417"/>
      <c r="G82" s="417"/>
      <c r="H82" s="409"/>
      <c r="I82" s="409"/>
    </row>
    <row r="83" spans="1:9" s="302" customFormat="1" ht="12" customHeight="1" thickBot="1">
      <c r="A83" s="309" t="s">
        <v>275</v>
      </c>
      <c r="B83" s="202" t="s">
        <v>276</v>
      </c>
      <c r="C83" s="210"/>
      <c r="D83" s="210"/>
      <c r="E83" s="210"/>
      <c r="F83" s="417"/>
      <c r="G83" s="417"/>
      <c r="H83" s="409"/>
      <c r="I83" s="409"/>
    </row>
    <row r="84" spans="1:9" s="302" customFormat="1" ht="15.75" thickBot="1">
      <c r="A84" s="347" t="s">
        <v>277</v>
      </c>
      <c r="B84" s="200" t="s">
        <v>420</v>
      </c>
      <c r="C84" s="346"/>
      <c r="D84" s="346"/>
      <c r="E84" s="346"/>
      <c r="F84" s="418"/>
      <c r="G84" s="418"/>
      <c r="H84" s="409"/>
      <c r="I84" s="409"/>
    </row>
    <row r="85" spans="1:9" s="302" customFormat="1" ht="15.75" thickBot="1">
      <c r="A85" s="347" t="s">
        <v>279</v>
      </c>
      <c r="B85" s="200" t="s">
        <v>278</v>
      </c>
      <c r="C85" s="346"/>
      <c r="D85" s="346"/>
      <c r="E85" s="346"/>
      <c r="F85" s="418"/>
      <c r="G85" s="418"/>
      <c r="H85" s="409"/>
      <c r="I85" s="409"/>
    </row>
    <row r="86" spans="1:9" s="302" customFormat="1" ht="15.75" thickBot="1">
      <c r="A86" s="347" t="s">
        <v>291</v>
      </c>
      <c r="B86" s="310" t="s">
        <v>423</v>
      </c>
      <c r="C86" s="211">
        <f>+C63+C67+C72+C75+C79+C85+C84</f>
        <v>15081834</v>
      </c>
      <c r="D86" s="211">
        <f>+D63+D67+D72+D75+D79+D85+D84</f>
        <v>35099302</v>
      </c>
      <c r="E86" s="211">
        <f>+E63+E67+E72+E75+E79+E85+E84</f>
        <v>35099302</v>
      </c>
      <c r="F86" s="415"/>
      <c r="G86" s="415"/>
      <c r="H86" s="409"/>
      <c r="I86" s="409"/>
    </row>
    <row r="87" spans="1:9" s="302" customFormat="1" ht="36.75" customHeight="1" thickBot="1">
      <c r="A87" s="348" t="s">
        <v>422</v>
      </c>
      <c r="B87" s="311" t="s">
        <v>424</v>
      </c>
      <c r="C87" s="211">
        <f>+C62+C86</f>
        <v>116460755</v>
      </c>
      <c r="D87" s="211">
        <f>+D62+D86</f>
        <v>141867432</v>
      </c>
      <c r="E87" s="211">
        <f>+E62+E86</f>
        <v>141867402</v>
      </c>
      <c r="F87" s="415"/>
      <c r="G87" s="415"/>
      <c r="H87" s="409"/>
      <c r="I87" s="409"/>
    </row>
    <row r="88" spans="1:9" s="302" customFormat="1" ht="83.25" customHeight="1">
      <c r="A88" s="3"/>
      <c r="B88" s="4"/>
      <c r="C88" s="212"/>
      <c r="D88" s="212"/>
      <c r="E88" s="212"/>
      <c r="F88" s="212"/>
      <c r="G88" s="212"/>
      <c r="H88" s="409"/>
      <c r="I88" s="409"/>
    </row>
    <row r="89" spans="1:7" ht="16.5" customHeight="1">
      <c r="A89" s="548" t="s">
        <v>39</v>
      </c>
      <c r="B89" s="548"/>
      <c r="C89" s="548"/>
      <c r="D89" s="378"/>
      <c r="E89" s="378"/>
      <c r="F89" s="378"/>
      <c r="G89" s="378"/>
    </row>
    <row r="90" spans="1:9" s="312" customFormat="1" ht="16.5" customHeight="1" thickBot="1">
      <c r="A90" s="551" t="s">
        <v>123</v>
      </c>
      <c r="B90" s="551"/>
      <c r="C90" s="116"/>
      <c r="D90" s="116"/>
      <c r="E90" s="116" t="s">
        <v>638</v>
      </c>
      <c r="F90" s="419"/>
      <c r="G90" s="419"/>
      <c r="H90" s="409"/>
      <c r="I90" s="409"/>
    </row>
    <row r="91" spans="1:7" ht="37.5" customHeight="1" thickBot="1">
      <c r="A91" s="21" t="s">
        <v>60</v>
      </c>
      <c r="B91" s="22" t="s">
        <v>40</v>
      </c>
      <c r="C91" s="38" t="str">
        <f>+C3</f>
        <v>2016. évi előirányzat</v>
      </c>
      <c r="D91" s="38" t="str">
        <f>+D3</f>
        <v>2016. évi módosított előirányzat</v>
      </c>
      <c r="E91" s="38" t="str">
        <f>+E3</f>
        <v>2016. évi teljesítés</v>
      </c>
      <c r="F91" s="411"/>
      <c r="G91" s="411"/>
    </row>
    <row r="92" spans="1:9" s="301" customFormat="1" ht="12" customHeight="1" thickBot="1">
      <c r="A92" s="35" t="s">
        <v>438</v>
      </c>
      <c r="B92" s="36" t="s">
        <v>439</v>
      </c>
      <c r="C92" s="37" t="s">
        <v>440</v>
      </c>
      <c r="D92" s="37" t="s">
        <v>440</v>
      </c>
      <c r="E92" s="37" t="s">
        <v>440</v>
      </c>
      <c r="F92" s="412"/>
      <c r="G92" s="412"/>
      <c r="H92" s="409"/>
      <c r="I92" s="409"/>
    </row>
    <row r="93" spans="1:7" ht="12" customHeight="1" thickBot="1">
      <c r="A93" s="20" t="s">
        <v>10</v>
      </c>
      <c r="B93" s="29" t="s">
        <v>382</v>
      </c>
      <c r="C93" s="204">
        <f>C94+C95+C96+C97+C98+C111</f>
        <v>81943916</v>
      </c>
      <c r="D93" s="204">
        <f>D94+D95+D96+D97+D98+D111</f>
        <v>95211175</v>
      </c>
      <c r="E93" s="204">
        <f>E94+E95+E96+E97+E98+E111</f>
        <v>94191151</v>
      </c>
      <c r="F93" s="413"/>
      <c r="G93" s="413"/>
    </row>
    <row r="94" spans="1:7" ht="12" customHeight="1">
      <c r="A94" s="15" t="s">
        <v>75</v>
      </c>
      <c r="B94" s="8" t="s">
        <v>41</v>
      </c>
      <c r="C94" s="206">
        <v>32198008</v>
      </c>
      <c r="D94" s="206">
        <v>39942711</v>
      </c>
      <c r="E94" s="206">
        <v>39910711</v>
      </c>
      <c r="F94" s="414"/>
      <c r="G94" s="414"/>
    </row>
    <row r="95" spans="1:7" ht="12" customHeight="1">
      <c r="A95" s="12" t="s">
        <v>76</v>
      </c>
      <c r="B95" s="6" t="s">
        <v>144</v>
      </c>
      <c r="C95" s="207">
        <v>9127614</v>
      </c>
      <c r="D95" s="207">
        <v>9328200</v>
      </c>
      <c r="E95" s="207">
        <v>9328200</v>
      </c>
      <c r="F95" s="414"/>
      <c r="G95" s="414"/>
    </row>
    <row r="96" spans="1:7" ht="12" customHeight="1">
      <c r="A96" s="12" t="s">
        <v>77</v>
      </c>
      <c r="B96" s="6" t="s">
        <v>109</v>
      </c>
      <c r="C96" s="209">
        <v>32825605</v>
      </c>
      <c r="D96" s="209">
        <v>39316713</v>
      </c>
      <c r="E96" s="209">
        <v>39316713</v>
      </c>
      <c r="F96" s="414"/>
      <c r="G96" s="414"/>
    </row>
    <row r="97" spans="1:7" ht="12" customHeight="1">
      <c r="A97" s="12" t="s">
        <v>78</v>
      </c>
      <c r="B97" s="9" t="s">
        <v>145</v>
      </c>
      <c r="C97" s="209">
        <v>2990000</v>
      </c>
      <c r="D97" s="209">
        <v>3184840</v>
      </c>
      <c r="E97" s="209">
        <v>3184840</v>
      </c>
      <c r="F97" s="414"/>
      <c r="G97" s="414"/>
    </row>
    <row r="98" spans="1:7" ht="12" customHeight="1">
      <c r="A98" s="12" t="s">
        <v>86</v>
      </c>
      <c r="B98" s="17" t="s">
        <v>146</v>
      </c>
      <c r="C98" s="209">
        <f>C99+C100+C101+C102+C103+C104+C105+C106+C107+C108+C109+C110</f>
        <v>4802689</v>
      </c>
      <c r="D98" s="209">
        <f>D99+D100+D101+D102+D103+D104+D105+D106+D107+D108+D109+D110</f>
        <v>2450687</v>
      </c>
      <c r="E98" s="209">
        <f>E99+E100+E101+E102+E103+E104+E105+E106+E107+E108+E109+E110</f>
        <v>2450687</v>
      </c>
      <c r="F98" s="414"/>
      <c r="G98" s="414"/>
    </row>
    <row r="99" spans="1:7" ht="12" customHeight="1">
      <c r="A99" s="12" t="s">
        <v>79</v>
      </c>
      <c r="B99" s="6" t="s">
        <v>387</v>
      </c>
      <c r="C99" s="209"/>
      <c r="D99" s="209"/>
      <c r="E99" s="209"/>
      <c r="F99" s="414"/>
      <c r="G99" s="414"/>
    </row>
    <row r="100" spans="1:7" ht="12" customHeight="1">
      <c r="A100" s="12" t="s">
        <v>80</v>
      </c>
      <c r="B100" s="120" t="s">
        <v>386</v>
      </c>
      <c r="C100" s="209"/>
      <c r="D100" s="209"/>
      <c r="E100" s="209"/>
      <c r="F100" s="414"/>
      <c r="G100" s="414"/>
    </row>
    <row r="101" spans="1:7" ht="12" customHeight="1">
      <c r="A101" s="12" t="s">
        <v>87</v>
      </c>
      <c r="B101" s="120" t="s">
        <v>385</v>
      </c>
      <c r="C101" s="209"/>
      <c r="D101" s="209"/>
      <c r="E101" s="209"/>
      <c r="F101" s="414"/>
      <c r="G101" s="414"/>
    </row>
    <row r="102" spans="1:7" ht="12" customHeight="1">
      <c r="A102" s="12" t="s">
        <v>88</v>
      </c>
      <c r="B102" s="118" t="s">
        <v>294</v>
      </c>
      <c r="C102" s="209"/>
      <c r="D102" s="209"/>
      <c r="E102" s="209"/>
      <c r="F102" s="414"/>
      <c r="G102" s="414"/>
    </row>
    <row r="103" spans="1:7" ht="12" customHeight="1">
      <c r="A103" s="12" t="s">
        <v>89</v>
      </c>
      <c r="B103" s="119" t="s">
        <v>295</v>
      </c>
      <c r="C103" s="209"/>
      <c r="D103" s="209"/>
      <c r="E103" s="209"/>
      <c r="F103" s="414"/>
      <c r="G103" s="414"/>
    </row>
    <row r="104" spans="1:7" ht="12" customHeight="1">
      <c r="A104" s="12" t="s">
        <v>90</v>
      </c>
      <c r="B104" s="119" t="s">
        <v>296</v>
      </c>
      <c r="C104" s="209"/>
      <c r="D104" s="209"/>
      <c r="E104" s="209"/>
      <c r="F104" s="414"/>
      <c r="G104" s="414"/>
    </row>
    <row r="105" spans="1:7" ht="12" customHeight="1">
      <c r="A105" s="12" t="s">
        <v>92</v>
      </c>
      <c r="B105" s="118" t="s">
        <v>297</v>
      </c>
      <c r="C105" s="209">
        <v>2232371</v>
      </c>
      <c r="D105" s="209">
        <v>909892</v>
      </c>
      <c r="E105" s="209">
        <v>909892</v>
      </c>
      <c r="F105" s="414"/>
      <c r="G105" s="414"/>
    </row>
    <row r="106" spans="1:7" ht="12" customHeight="1">
      <c r="A106" s="12" t="s">
        <v>147</v>
      </c>
      <c r="B106" s="118" t="s">
        <v>298</v>
      </c>
      <c r="C106" s="209"/>
      <c r="D106" s="209"/>
      <c r="E106" s="209"/>
      <c r="F106" s="414"/>
      <c r="G106" s="414"/>
    </row>
    <row r="107" spans="1:7" ht="12" customHeight="1">
      <c r="A107" s="12" t="s">
        <v>292</v>
      </c>
      <c r="B107" s="119" t="s">
        <v>299</v>
      </c>
      <c r="C107" s="209"/>
      <c r="D107" s="209"/>
      <c r="E107" s="209"/>
      <c r="F107" s="414"/>
      <c r="G107" s="414"/>
    </row>
    <row r="108" spans="1:7" ht="12" customHeight="1">
      <c r="A108" s="11" t="s">
        <v>293</v>
      </c>
      <c r="B108" s="120" t="s">
        <v>300</v>
      </c>
      <c r="C108" s="209"/>
      <c r="D108" s="209"/>
      <c r="E108" s="209"/>
      <c r="F108" s="414"/>
      <c r="G108" s="414"/>
    </row>
    <row r="109" spans="1:7" ht="12" customHeight="1">
      <c r="A109" s="12" t="s">
        <v>383</v>
      </c>
      <c r="B109" s="120" t="s">
        <v>301</v>
      </c>
      <c r="C109" s="209"/>
      <c r="D109" s="209"/>
      <c r="E109" s="209"/>
      <c r="F109" s="414"/>
      <c r="G109" s="414"/>
    </row>
    <row r="110" spans="1:7" ht="12" customHeight="1">
      <c r="A110" s="14" t="s">
        <v>384</v>
      </c>
      <c r="B110" s="120" t="s">
        <v>302</v>
      </c>
      <c r="C110" s="209">
        <v>2570318</v>
      </c>
      <c r="D110" s="209">
        <v>1540795</v>
      </c>
      <c r="E110" s="209">
        <v>1540795</v>
      </c>
      <c r="F110" s="414"/>
      <c r="G110" s="414"/>
    </row>
    <row r="111" spans="1:7" ht="12" customHeight="1">
      <c r="A111" s="12" t="s">
        <v>388</v>
      </c>
      <c r="B111" s="9" t="s">
        <v>42</v>
      </c>
      <c r="C111" s="207"/>
      <c r="D111" s="207">
        <v>988024</v>
      </c>
      <c r="E111" s="207"/>
      <c r="F111" s="414"/>
      <c r="G111" s="414"/>
    </row>
    <row r="112" spans="1:7" ht="12" customHeight="1">
      <c r="A112" s="12" t="s">
        <v>389</v>
      </c>
      <c r="B112" s="6" t="s">
        <v>391</v>
      </c>
      <c r="C112" s="207"/>
      <c r="D112" s="207"/>
      <c r="E112" s="207"/>
      <c r="F112" s="414"/>
      <c r="G112" s="414"/>
    </row>
    <row r="113" spans="1:7" ht="12" customHeight="1" thickBot="1">
      <c r="A113" s="16" t="s">
        <v>390</v>
      </c>
      <c r="B113" s="369" t="s">
        <v>392</v>
      </c>
      <c r="C113" s="213"/>
      <c r="D113" s="213"/>
      <c r="E113" s="213"/>
      <c r="F113" s="414"/>
      <c r="G113" s="414"/>
    </row>
    <row r="114" spans="1:7" ht="12" customHeight="1" thickBot="1">
      <c r="A114" s="366" t="s">
        <v>11</v>
      </c>
      <c r="B114" s="367" t="s">
        <v>303</v>
      </c>
      <c r="C114" s="368">
        <f>+C115+C117+C119</f>
        <v>30899000</v>
      </c>
      <c r="D114" s="368">
        <f>+D115+D117+D119</f>
        <v>5766608</v>
      </c>
      <c r="E114" s="368">
        <f>+E115+E117+E119</f>
        <v>5766608</v>
      </c>
      <c r="F114" s="413"/>
      <c r="G114" s="413"/>
    </row>
    <row r="115" spans="1:7" ht="12" customHeight="1">
      <c r="A115" s="13" t="s">
        <v>81</v>
      </c>
      <c r="B115" s="6" t="s">
        <v>167</v>
      </c>
      <c r="C115" s="208">
        <v>3810000</v>
      </c>
      <c r="D115" s="208">
        <v>5766608</v>
      </c>
      <c r="E115" s="208">
        <v>5766608</v>
      </c>
      <c r="F115" s="414"/>
      <c r="G115" s="414"/>
    </row>
    <row r="116" spans="1:7" ht="12" customHeight="1">
      <c r="A116" s="13" t="s">
        <v>82</v>
      </c>
      <c r="B116" s="10" t="s">
        <v>307</v>
      </c>
      <c r="C116" s="208"/>
      <c r="D116" s="208"/>
      <c r="E116" s="208"/>
      <c r="F116" s="414"/>
      <c r="G116" s="414"/>
    </row>
    <row r="117" spans="1:7" ht="12" customHeight="1">
      <c r="A117" s="13" t="s">
        <v>83</v>
      </c>
      <c r="B117" s="10" t="s">
        <v>148</v>
      </c>
      <c r="C117" s="207">
        <v>27089000</v>
      </c>
      <c r="D117" s="207"/>
      <c r="E117" s="207"/>
      <c r="F117" s="414"/>
      <c r="G117" s="414"/>
    </row>
    <row r="118" spans="1:7" ht="12" customHeight="1">
      <c r="A118" s="13" t="s">
        <v>84</v>
      </c>
      <c r="B118" s="10" t="s">
        <v>308</v>
      </c>
      <c r="C118" s="182"/>
      <c r="D118" s="182"/>
      <c r="E118" s="182"/>
      <c r="F118" s="414"/>
      <c r="G118" s="414"/>
    </row>
    <row r="119" spans="1:7" ht="12" customHeight="1">
      <c r="A119" s="13" t="s">
        <v>85</v>
      </c>
      <c r="B119" s="202" t="s">
        <v>169</v>
      </c>
      <c r="C119" s="182"/>
      <c r="D119" s="182"/>
      <c r="E119" s="182"/>
      <c r="F119" s="414"/>
      <c r="G119" s="414"/>
    </row>
    <row r="120" spans="1:7" ht="12" customHeight="1">
      <c r="A120" s="13" t="s">
        <v>91</v>
      </c>
      <c r="B120" s="201" t="s">
        <v>369</v>
      </c>
      <c r="C120" s="182"/>
      <c r="D120" s="182"/>
      <c r="E120" s="182"/>
      <c r="F120" s="414"/>
      <c r="G120" s="414"/>
    </row>
    <row r="121" spans="1:7" ht="12" customHeight="1">
      <c r="A121" s="13" t="s">
        <v>93</v>
      </c>
      <c r="B121" s="299" t="s">
        <v>313</v>
      </c>
      <c r="C121" s="182"/>
      <c r="D121" s="182"/>
      <c r="E121" s="182"/>
      <c r="F121" s="414"/>
      <c r="G121" s="414"/>
    </row>
    <row r="122" spans="1:7" ht="15">
      <c r="A122" s="13" t="s">
        <v>149</v>
      </c>
      <c r="B122" s="119" t="s">
        <v>296</v>
      </c>
      <c r="C122" s="182"/>
      <c r="D122" s="182"/>
      <c r="E122" s="182"/>
      <c r="F122" s="414"/>
      <c r="G122" s="414"/>
    </row>
    <row r="123" spans="1:7" ht="12" customHeight="1">
      <c r="A123" s="13" t="s">
        <v>150</v>
      </c>
      <c r="B123" s="119" t="s">
        <v>312</v>
      </c>
      <c r="C123" s="182"/>
      <c r="D123" s="182"/>
      <c r="E123" s="182"/>
      <c r="F123" s="414"/>
      <c r="G123" s="414"/>
    </row>
    <row r="124" spans="1:7" ht="12" customHeight="1">
      <c r="A124" s="13" t="s">
        <v>151</v>
      </c>
      <c r="B124" s="119" t="s">
        <v>311</v>
      </c>
      <c r="C124" s="182"/>
      <c r="D124" s="182"/>
      <c r="E124" s="182"/>
      <c r="F124" s="414"/>
      <c r="G124" s="414"/>
    </row>
    <row r="125" spans="1:7" ht="12" customHeight="1">
      <c r="A125" s="13" t="s">
        <v>304</v>
      </c>
      <c r="B125" s="119" t="s">
        <v>299</v>
      </c>
      <c r="C125" s="182"/>
      <c r="D125" s="182"/>
      <c r="E125" s="182"/>
      <c r="F125" s="414"/>
      <c r="G125" s="414"/>
    </row>
    <row r="126" spans="1:7" ht="12" customHeight="1">
      <c r="A126" s="13" t="s">
        <v>305</v>
      </c>
      <c r="B126" s="119" t="s">
        <v>310</v>
      </c>
      <c r="C126" s="182"/>
      <c r="D126" s="182"/>
      <c r="E126" s="182"/>
      <c r="F126" s="414"/>
      <c r="G126" s="414"/>
    </row>
    <row r="127" spans="1:7" ht="15.75" thickBot="1">
      <c r="A127" s="11" t="s">
        <v>306</v>
      </c>
      <c r="B127" s="119" t="s">
        <v>309</v>
      </c>
      <c r="C127" s="183"/>
      <c r="D127" s="183"/>
      <c r="E127" s="183"/>
      <c r="F127" s="414"/>
      <c r="G127" s="414"/>
    </row>
    <row r="128" spans="1:7" ht="12" customHeight="1" thickBot="1">
      <c r="A128" s="18" t="s">
        <v>12</v>
      </c>
      <c r="B128" s="106" t="s">
        <v>393</v>
      </c>
      <c r="C128" s="205">
        <f>+C93+C114</f>
        <v>112842916</v>
      </c>
      <c r="D128" s="205">
        <f>+D93+D114</f>
        <v>100977783</v>
      </c>
      <c r="E128" s="205">
        <f>+E93+E114</f>
        <v>99957759</v>
      </c>
      <c r="F128" s="413"/>
      <c r="G128" s="413"/>
    </row>
    <row r="129" spans="1:7" ht="12" customHeight="1" thickBot="1">
      <c r="A129" s="18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  <c r="F129" s="413"/>
      <c r="G129" s="413"/>
    </row>
    <row r="130" spans="1:7" ht="12" customHeight="1">
      <c r="A130" s="13" t="s">
        <v>204</v>
      </c>
      <c r="B130" s="10" t="s">
        <v>401</v>
      </c>
      <c r="C130" s="182"/>
      <c r="D130" s="182"/>
      <c r="E130" s="182"/>
      <c r="F130" s="414"/>
      <c r="G130" s="414"/>
    </row>
    <row r="131" spans="1:7" ht="12" customHeight="1">
      <c r="A131" s="13" t="s">
        <v>207</v>
      </c>
      <c r="B131" s="10" t="s">
        <v>402</v>
      </c>
      <c r="C131" s="182"/>
      <c r="D131" s="182"/>
      <c r="E131" s="182"/>
      <c r="F131" s="414"/>
      <c r="G131" s="414"/>
    </row>
    <row r="132" spans="1:7" ht="12" customHeight="1" thickBot="1">
      <c r="A132" s="11" t="s">
        <v>208</v>
      </c>
      <c r="B132" s="10" t="s">
        <v>403</v>
      </c>
      <c r="C132" s="182"/>
      <c r="D132" s="182"/>
      <c r="E132" s="182"/>
      <c r="F132" s="414"/>
      <c r="G132" s="414"/>
    </row>
    <row r="133" spans="1:7" ht="12" customHeight="1" thickBot="1">
      <c r="A133" s="18" t="s">
        <v>14</v>
      </c>
      <c r="B133" s="106" t="s">
        <v>395</v>
      </c>
      <c r="C133" s="205">
        <f>SUM(C134:C139)</f>
        <v>0</v>
      </c>
      <c r="D133" s="205">
        <f>SUM(D134:D139)</f>
        <v>0</v>
      </c>
      <c r="E133" s="205">
        <f>SUM(E134:E139)</f>
        <v>0</v>
      </c>
      <c r="F133" s="413"/>
      <c r="G133" s="413"/>
    </row>
    <row r="134" spans="1:7" ht="12" customHeight="1">
      <c r="A134" s="13" t="s">
        <v>68</v>
      </c>
      <c r="B134" s="7" t="s">
        <v>404</v>
      </c>
      <c r="C134" s="182"/>
      <c r="D134" s="182"/>
      <c r="E134" s="182"/>
      <c r="F134" s="414"/>
      <c r="G134" s="414"/>
    </row>
    <row r="135" spans="1:7" ht="12" customHeight="1">
      <c r="A135" s="13" t="s">
        <v>69</v>
      </c>
      <c r="B135" s="7" t="s">
        <v>396</v>
      </c>
      <c r="C135" s="182"/>
      <c r="D135" s="182"/>
      <c r="E135" s="182"/>
      <c r="F135" s="414"/>
      <c r="G135" s="414"/>
    </row>
    <row r="136" spans="1:7" ht="12" customHeight="1">
      <c r="A136" s="13" t="s">
        <v>70</v>
      </c>
      <c r="B136" s="7" t="s">
        <v>397</v>
      </c>
      <c r="C136" s="182"/>
      <c r="D136" s="182"/>
      <c r="E136" s="182"/>
      <c r="F136" s="414"/>
      <c r="G136" s="414"/>
    </row>
    <row r="137" spans="1:7" ht="12" customHeight="1">
      <c r="A137" s="13" t="s">
        <v>136</v>
      </c>
      <c r="B137" s="7" t="s">
        <v>398</v>
      </c>
      <c r="C137" s="182"/>
      <c r="D137" s="182"/>
      <c r="E137" s="182"/>
      <c r="F137" s="414"/>
      <c r="G137" s="414"/>
    </row>
    <row r="138" spans="1:7" ht="12" customHeight="1">
      <c r="A138" s="13" t="s">
        <v>137</v>
      </c>
      <c r="B138" s="7" t="s">
        <v>399</v>
      </c>
      <c r="C138" s="182"/>
      <c r="D138" s="182"/>
      <c r="E138" s="182"/>
      <c r="F138" s="414"/>
      <c r="G138" s="414"/>
    </row>
    <row r="139" spans="1:7" ht="12" customHeight="1" thickBot="1">
      <c r="A139" s="11" t="s">
        <v>138</v>
      </c>
      <c r="B139" s="7" t="s">
        <v>400</v>
      </c>
      <c r="C139" s="182"/>
      <c r="D139" s="182"/>
      <c r="E139" s="182"/>
      <c r="F139" s="414"/>
      <c r="G139" s="414"/>
    </row>
    <row r="140" spans="1:7" ht="12" customHeight="1" thickBot="1">
      <c r="A140" s="18" t="s">
        <v>15</v>
      </c>
      <c r="B140" s="106" t="s">
        <v>408</v>
      </c>
      <c r="C140" s="211">
        <f>+C141+C142+C143+C144</f>
        <v>1637839</v>
      </c>
      <c r="D140" s="211">
        <f>+D141+D142+D143+D144</f>
        <v>39137839</v>
      </c>
      <c r="E140" s="211">
        <f>+E141+E142+E143+E144</f>
        <v>39137839</v>
      </c>
      <c r="F140" s="415"/>
      <c r="G140" s="415"/>
    </row>
    <row r="141" spans="1:7" ht="12" customHeight="1">
      <c r="A141" s="13" t="s">
        <v>71</v>
      </c>
      <c r="B141" s="7" t="s">
        <v>314</v>
      </c>
      <c r="C141" s="182"/>
      <c r="D141" s="182"/>
      <c r="E141" s="182"/>
      <c r="F141" s="414"/>
      <c r="G141" s="414"/>
    </row>
    <row r="142" spans="1:7" ht="12" customHeight="1">
      <c r="A142" s="13" t="s">
        <v>72</v>
      </c>
      <c r="B142" s="7" t="s">
        <v>315</v>
      </c>
      <c r="C142" s="182">
        <v>1637839</v>
      </c>
      <c r="D142" s="182">
        <v>1637839</v>
      </c>
      <c r="E142" s="182">
        <v>1637839</v>
      </c>
      <c r="F142" s="414"/>
      <c r="G142" s="414"/>
    </row>
    <row r="143" spans="1:7" ht="12" customHeight="1">
      <c r="A143" s="13" t="s">
        <v>228</v>
      </c>
      <c r="B143" s="7" t="s">
        <v>409</v>
      </c>
      <c r="C143" s="182"/>
      <c r="D143" s="182">
        <v>37500000</v>
      </c>
      <c r="E143" s="182">
        <v>37500000</v>
      </c>
      <c r="F143" s="414"/>
      <c r="G143" s="414"/>
    </row>
    <row r="144" spans="1:7" ht="12" customHeight="1" thickBot="1">
      <c r="A144" s="11" t="s">
        <v>229</v>
      </c>
      <c r="B144" s="5" t="s">
        <v>334</v>
      </c>
      <c r="C144" s="182"/>
      <c r="D144" s="182"/>
      <c r="E144" s="182"/>
      <c r="F144" s="414"/>
      <c r="G144" s="414"/>
    </row>
    <row r="145" spans="1:7" ht="12" customHeight="1" thickBot="1">
      <c r="A145" s="18" t="s">
        <v>16</v>
      </c>
      <c r="B145" s="106" t="s">
        <v>410</v>
      </c>
      <c r="C145" s="214">
        <f>SUM(C146:C150)</f>
        <v>0</v>
      </c>
      <c r="D145" s="214">
        <f>SUM(D146:D150)</f>
        <v>0</v>
      </c>
      <c r="E145" s="214">
        <f>SUM(E146:E150)</f>
        <v>0</v>
      </c>
      <c r="F145" s="420"/>
      <c r="G145" s="420"/>
    </row>
    <row r="146" spans="1:7" ht="12" customHeight="1">
      <c r="A146" s="13" t="s">
        <v>73</v>
      </c>
      <c r="B146" s="7" t="s">
        <v>405</v>
      </c>
      <c r="C146" s="182"/>
      <c r="D146" s="182"/>
      <c r="E146" s="182"/>
      <c r="F146" s="414"/>
      <c r="G146" s="414"/>
    </row>
    <row r="147" spans="1:7" ht="12" customHeight="1">
      <c r="A147" s="13" t="s">
        <v>74</v>
      </c>
      <c r="B147" s="7" t="s">
        <v>412</v>
      </c>
      <c r="C147" s="182"/>
      <c r="D147" s="182"/>
      <c r="E147" s="182"/>
      <c r="F147" s="414"/>
      <c r="G147" s="414"/>
    </row>
    <row r="148" spans="1:7" ht="12" customHeight="1">
      <c r="A148" s="13" t="s">
        <v>240</v>
      </c>
      <c r="B148" s="7" t="s">
        <v>407</v>
      </c>
      <c r="C148" s="182"/>
      <c r="D148" s="182"/>
      <c r="E148" s="182"/>
      <c r="F148" s="414"/>
      <c r="G148" s="414"/>
    </row>
    <row r="149" spans="1:7" ht="12" customHeight="1">
      <c r="A149" s="13" t="s">
        <v>241</v>
      </c>
      <c r="B149" s="7" t="s">
        <v>413</v>
      </c>
      <c r="C149" s="182"/>
      <c r="D149" s="182"/>
      <c r="E149" s="182"/>
      <c r="F149" s="414"/>
      <c r="G149" s="414"/>
    </row>
    <row r="150" spans="1:7" ht="12" customHeight="1" thickBot="1">
      <c r="A150" s="13" t="s">
        <v>411</v>
      </c>
      <c r="B150" s="7" t="s">
        <v>414</v>
      </c>
      <c r="C150" s="182"/>
      <c r="D150" s="182"/>
      <c r="E150" s="182"/>
      <c r="F150" s="414"/>
      <c r="G150" s="414"/>
    </row>
    <row r="151" spans="1:7" ht="12" customHeight="1" thickBot="1">
      <c r="A151" s="18" t="s">
        <v>17</v>
      </c>
      <c r="B151" s="106" t="s">
        <v>415</v>
      </c>
      <c r="C151" s="370"/>
      <c r="D151" s="370"/>
      <c r="E151" s="370"/>
      <c r="F151" s="421"/>
      <c r="G151" s="421"/>
    </row>
    <row r="152" spans="1:7" ht="12" customHeight="1" thickBot="1">
      <c r="A152" s="18" t="s">
        <v>18</v>
      </c>
      <c r="B152" s="106" t="s">
        <v>416</v>
      </c>
      <c r="C152" s="370"/>
      <c r="D152" s="370"/>
      <c r="E152" s="370"/>
      <c r="F152" s="421"/>
      <c r="G152" s="421"/>
    </row>
    <row r="153" spans="1:13" ht="15" customHeight="1" thickBot="1">
      <c r="A153" s="18" t="s">
        <v>19</v>
      </c>
      <c r="B153" s="106" t="s">
        <v>418</v>
      </c>
      <c r="C153" s="313">
        <f>+C129+C133+C140+C145+C151+C152</f>
        <v>1637839</v>
      </c>
      <c r="D153" s="313">
        <f>+D129+D133+D140+D145+D151+D152</f>
        <v>39137839</v>
      </c>
      <c r="E153" s="313">
        <f>+E129+E133+E140+E145+E151+E152</f>
        <v>39137839</v>
      </c>
      <c r="F153" s="422"/>
      <c r="G153" s="422"/>
      <c r="J153" s="314"/>
      <c r="K153" s="315"/>
      <c r="L153" s="315"/>
      <c r="M153" s="315"/>
    </row>
    <row r="154" spans="1:9" s="302" customFormat="1" ht="12.75" customHeight="1" thickBot="1">
      <c r="A154" s="203" t="s">
        <v>20</v>
      </c>
      <c r="B154" s="280" t="s">
        <v>417</v>
      </c>
      <c r="C154" s="313">
        <f>+C128+C153</f>
        <v>114480755</v>
      </c>
      <c r="D154" s="313">
        <f>+D128+D153</f>
        <v>140115622</v>
      </c>
      <c r="E154" s="313">
        <f>+E128+E153</f>
        <v>139095598</v>
      </c>
      <c r="F154" s="422"/>
      <c r="G154" s="422"/>
      <c r="H154" s="409"/>
      <c r="I154" s="409"/>
    </row>
    <row r="155" ht="7.5" customHeight="1"/>
    <row r="156" spans="1:7" ht="15">
      <c r="A156" s="552" t="s">
        <v>316</v>
      </c>
      <c r="B156" s="552"/>
      <c r="C156" s="552"/>
      <c r="D156" s="379"/>
      <c r="E156" s="379"/>
      <c r="F156" s="379"/>
      <c r="G156" s="379"/>
    </row>
    <row r="157" spans="1:7" ht="15" customHeight="1" thickBot="1">
      <c r="A157" s="550" t="s">
        <v>124</v>
      </c>
      <c r="B157" s="550"/>
      <c r="C157" s="215"/>
      <c r="D157" s="215"/>
      <c r="E157" s="215" t="s">
        <v>638</v>
      </c>
      <c r="F157" s="410"/>
      <c r="G157" s="410"/>
    </row>
    <row r="158" spans="1:7" ht="15.75" thickBot="1">
      <c r="A158" s="18">
        <v>1</v>
      </c>
      <c r="B158" s="28" t="s">
        <v>419</v>
      </c>
      <c r="C158" s="205">
        <f>+C62-C128</f>
        <v>-11463995</v>
      </c>
      <c r="D158" s="205">
        <f>+D62-D128</f>
        <v>5790347</v>
      </c>
      <c r="E158" s="205">
        <f>+E62-E128</f>
        <v>6810341</v>
      </c>
      <c r="F158" s="413"/>
      <c r="G158" s="413"/>
    </row>
    <row r="159" spans="1:7" ht="30.75" thickBot="1">
      <c r="A159" s="18" t="s">
        <v>11</v>
      </c>
      <c r="B159" s="28" t="s">
        <v>425</v>
      </c>
      <c r="C159" s="205">
        <f>+C86-C153</f>
        <v>13443995</v>
      </c>
      <c r="D159" s="205">
        <f>+D86-D153</f>
        <v>-4038537</v>
      </c>
      <c r="E159" s="205">
        <f>+E86-E153</f>
        <v>-4038537</v>
      </c>
      <c r="F159" s="413"/>
      <c r="G159" s="413"/>
    </row>
  </sheetData>
  <sheetProtection/>
  <mergeCells count="7">
    <mergeCell ref="A157:B157"/>
    <mergeCell ref="C2:E2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Mezőörs Község Önkormányzat
2016. ÉVI KÖLTSÉGVETÉS
KÖTELEZŐ FELADATAINAK MÉRLEGE &amp;R&amp;"Times New Roman CE,Félkövér dőlt"&amp;11 1.2. melléklet a 6/2017. (V.23.) önkormányzati rendelethez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="86" zoomScaleNormal="130" zoomScaleSheetLayoutView="100" zoomScalePageLayoutView="86" workbookViewId="0" topLeftCell="A89">
      <selection activeCell="D92" sqref="D92:E92"/>
    </sheetView>
  </sheetViews>
  <sheetFormatPr defaultColWidth="9.375" defaultRowHeight="12.75"/>
  <cols>
    <col min="1" max="1" width="9.50390625" style="281" customWidth="1"/>
    <col min="2" max="2" width="76.75390625" style="281" customWidth="1"/>
    <col min="3" max="5" width="15.375" style="282" bestFit="1" customWidth="1"/>
    <col min="6" max="16384" width="9.375" style="300" customWidth="1"/>
  </cols>
  <sheetData>
    <row r="1" spans="1:5" ht="15.75" customHeight="1">
      <c r="A1" s="548" t="s">
        <v>7</v>
      </c>
      <c r="B1" s="548"/>
      <c r="C1" s="548"/>
      <c r="D1" s="378"/>
      <c r="E1" s="378"/>
    </row>
    <row r="2" spans="1:5" ht="15.75" customHeight="1" thickBot="1">
      <c r="A2" s="550" t="s">
        <v>122</v>
      </c>
      <c r="B2" s="550"/>
      <c r="C2" s="553" t="s">
        <v>638</v>
      </c>
      <c r="D2" s="553"/>
      <c r="E2" s="553"/>
    </row>
    <row r="3" spans="1:5" ht="37.5" customHeight="1" thickBot="1">
      <c r="A3" s="21" t="s">
        <v>60</v>
      </c>
      <c r="B3" s="22" t="s">
        <v>9</v>
      </c>
      <c r="C3" s="38" t="s">
        <v>647</v>
      </c>
      <c r="D3" s="38" t="s">
        <v>648</v>
      </c>
      <c r="E3" s="38" t="s">
        <v>649</v>
      </c>
    </row>
    <row r="4" spans="1:5" s="301" customFormat="1" ht="12" customHeight="1" thickBot="1">
      <c r="A4" s="295" t="s">
        <v>438</v>
      </c>
      <c r="B4" s="296" t="s">
        <v>439</v>
      </c>
      <c r="C4" s="297" t="s">
        <v>440</v>
      </c>
      <c r="D4" s="297" t="s">
        <v>440</v>
      </c>
      <c r="E4" s="297" t="s">
        <v>440</v>
      </c>
    </row>
    <row r="5" spans="1:5" s="302" customFormat="1" ht="12" customHeight="1" thickBot="1">
      <c r="A5" s="18" t="s">
        <v>10</v>
      </c>
      <c r="B5" s="19" t="s">
        <v>188</v>
      </c>
      <c r="C5" s="205">
        <f>+C6+C7+C8+C9+C10+C11</f>
        <v>0</v>
      </c>
      <c r="D5" s="205">
        <f>+D6+D7+D8+D9+D10+D11</f>
        <v>0</v>
      </c>
      <c r="E5" s="205">
        <f>+E6+E7+E8+E9+E10+E11</f>
        <v>0</v>
      </c>
    </row>
    <row r="6" spans="1:5" s="302" customFormat="1" ht="12" customHeight="1">
      <c r="A6" s="13" t="s">
        <v>75</v>
      </c>
      <c r="B6" s="303" t="s">
        <v>189</v>
      </c>
      <c r="C6" s="208"/>
      <c r="D6" s="208"/>
      <c r="E6" s="208"/>
    </row>
    <row r="7" spans="1:5" s="302" customFormat="1" ht="12" customHeight="1">
      <c r="A7" s="12" t="s">
        <v>76</v>
      </c>
      <c r="B7" s="304" t="s">
        <v>190</v>
      </c>
      <c r="C7" s="207"/>
      <c r="D7" s="207"/>
      <c r="E7" s="207"/>
    </row>
    <row r="8" spans="1:5" s="302" customFormat="1" ht="12" customHeight="1">
      <c r="A8" s="12" t="s">
        <v>77</v>
      </c>
      <c r="B8" s="304" t="s">
        <v>191</v>
      </c>
      <c r="C8" s="207"/>
      <c r="D8" s="207"/>
      <c r="E8" s="207"/>
    </row>
    <row r="9" spans="1:5" s="302" customFormat="1" ht="12" customHeight="1">
      <c r="A9" s="12" t="s">
        <v>78</v>
      </c>
      <c r="B9" s="304" t="s">
        <v>192</v>
      </c>
      <c r="C9" s="207"/>
      <c r="D9" s="207"/>
      <c r="E9" s="207"/>
    </row>
    <row r="10" spans="1:5" s="302" customFormat="1" ht="12" customHeight="1">
      <c r="A10" s="12" t="s">
        <v>118</v>
      </c>
      <c r="B10" s="201" t="s">
        <v>374</v>
      </c>
      <c r="C10" s="207"/>
      <c r="D10" s="207"/>
      <c r="E10" s="207"/>
    </row>
    <row r="11" spans="1:5" s="302" customFormat="1" ht="12" customHeight="1" thickBot="1">
      <c r="A11" s="14" t="s">
        <v>79</v>
      </c>
      <c r="B11" s="202" t="s">
        <v>375</v>
      </c>
      <c r="C11" s="207"/>
      <c r="D11" s="207"/>
      <c r="E11" s="207"/>
    </row>
    <row r="12" spans="1:5" s="302" customFormat="1" ht="12" customHeight="1" thickBot="1">
      <c r="A12" s="18" t="s">
        <v>11</v>
      </c>
      <c r="B12" s="200" t="s">
        <v>193</v>
      </c>
      <c r="C12" s="205">
        <f>+C13+C14+C15+C16+C17</f>
        <v>0</v>
      </c>
      <c r="D12" s="205">
        <f>+D13+D14+D15+D16+D17</f>
        <v>0</v>
      </c>
      <c r="E12" s="205">
        <f>+E13+E14+E15+E16+E17</f>
        <v>0</v>
      </c>
    </row>
    <row r="13" spans="1:5" s="302" customFormat="1" ht="12" customHeight="1">
      <c r="A13" s="13" t="s">
        <v>81</v>
      </c>
      <c r="B13" s="303" t="s">
        <v>194</v>
      </c>
      <c r="C13" s="208"/>
      <c r="D13" s="208"/>
      <c r="E13" s="208"/>
    </row>
    <row r="14" spans="1:5" s="302" customFormat="1" ht="12" customHeight="1">
      <c r="A14" s="12" t="s">
        <v>82</v>
      </c>
      <c r="B14" s="304" t="s">
        <v>195</v>
      </c>
      <c r="C14" s="207"/>
      <c r="D14" s="207"/>
      <c r="E14" s="207"/>
    </row>
    <row r="15" spans="1:5" s="302" customFormat="1" ht="12" customHeight="1">
      <c r="A15" s="12" t="s">
        <v>83</v>
      </c>
      <c r="B15" s="304" t="s">
        <v>363</v>
      </c>
      <c r="C15" s="207"/>
      <c r="D15" s="207"/>
      <c r="E15" s="207"/>
    </row>
    <row r="16" spans="1:5" s="302" customFormat="1" ht="12" customHeight="1">
      <c r="A16" s="12" t="s">
        <v>84</v>
      </c>
      <c r="B16" s="304" t="s">
        <v>364</v>
      </c>
      <c r="C16" s="207"/>
      <c r="D16" s="207"/>
      <c r="E16" s="207"/>
    </row>
    <row r="17" spans="1:5" s="302" customFormat="1" ht="12" customHeight="1">
      <c r="A17" s="12" t="s">
        <v>85</v>
      </c>
      <c r="B17" s="304" t="s">
        <v>196</v>
      </c>
      <c r="C17" s="207"/>
      <c r="D17" s="207"/>
      <c r="E17" s="207"/>
    </row>
    <row r="18" spans="1:5" s="302" customFormat="1" ht="12" customHeight="1" thickBot="1">
      <c r="A18" s="14" t="s">
        <v>91</v>
      </c>
      <c r="B18" s="202" t="s">
        <v>197</v>
      </c>
      <c r="C18" s="209"/>
      <c r="D18" s="209"/>
      <c r="E18" s="209"/>
    </row>
    <row r="19" spans="1:5" s="302" customFormat="1" ht="12" customHeight="1" thickBot="1">
      <c r="A19" s="18" t="s">
        <v>12</v>
      </c>
      <c r="B19" s="19" t="s">
        <v>198</v>
      </c>
      <c r="C19" s="205">
        <f>+C20+C21+C22+C23+C24</f>
        <v>0</v>
      </c>
      <c r="D19" s="205">
        <f>+D20+D21+D22+D23+D24</f>
        <v>0</v>
      </c>
      <c r="E19" s="205">
        <f>+E20+E21+E22+E23+E24</f>
        <v>0</v>
      </c>
    </row>
    <row r="20" spans="1:5" s="302" customFormat="1" ht="12" customHeight="1">
      <c r="A20" s="13" t="s">
        <v>64</v>
      </c>
      <c r="B20" s="303" t="s">
        <v>199</v>
      </c>
      <c r="C20" s="208"/>
      <c r="D20" s="208"/>
      <c r="E20" s="208"/>
    </row>
    <row r="21" spans="1:5" s="302" customFormat="1" ht="12" customHeight="1">
      <c r="A21" s="12" t="s">
        <v>65</v>
      </c>
      <c r="B21" s="304" t="s">
        <v>200</v>
      </c>
      <c r="C21" s="207"/>
      <c r="D21" s="207"/>
      <c r="E21" s="207"/>
    </row>
    <row r="22" spans="1:5" s="302" customFormat="1" ht="12" customHeight="1">
      <c r="A22" s="12" t="s">
        <v>66</v>
      </c>
      <c r="B22" s="304" t="s">
        <v>365</v>
      </c>
      <c r="C22" s="207"/>
      <c r="D22" s="207"/>
      <c r="E22" s="207"/>
    </row>
    <row r="23" spans="1:5" s="302" customFormat="1" ht="12" customHeight="1">
      <c r="A23" s="12" t="s">
        <v>67</v>
      </c>
      <c r="B23" s="304" t="s">
        <v>366</v>
      </c>
      <c r="C23" s="207"/>
      <c r="D23" s="207"/>
      <c r="E23" s="207"/>
    </row>
    <row r="24" spans="1:5" s="302" customFormat="1" ht="12" customHeight="1">
      <c r="A24" s="12" t="s">
        <v>132</v>
      </c>
      <c r="B24" s="304" t="s">
        <v>201</v>
      </c>
      <c r="C24" s="207"/>
      <c r="D24" s="207"/>
      <c r="E24" s="207"/>
    </row>
    <row r="25" spans="1:5" s="302" customFormat="1" ht="12" customHeight="1" thickBot="1">
      <c r="A25" s="14" t="s">
        <v>133</v>
      </c>
      <c r="B25" s="305" t="s">
        <v>202</v>
      </c>
      <c r="C25" s="209"/>
      <c r="D25" s="209"/>
      <c r="E25" s="209"/>
    </row>
    <row r="26" spans="1:5" s="302" customFormat="1" ht="12" customHeight="1" thickBot="1">
      <c r="A26" s="18" t="s">
        <v>134</v>
      </c>
      <c r="B26" s="19" t="s">
        <v>203</v>
      </c>
      <c r="C26" s="211">
        <f>+C27+C31+C32+C33</f>
        <v>0</v>
      </c>
      <c r="D26" s="211">
        <f>+D27+D31+D32+D33</f>
        <v>0</v>
      </c>
      <c r="E26" s="211">
        <f>+E27+E31+E32+E33</f>
        <v>0</v>
      </c>
    </row>
    <row r="27" spans="1:5" s="302" customFormat="1" ht="12" customHeight="1">
      <c r="A27" s="13" t="s">
        <v>204</v>
      </c>
      <c r="B27" s="303" t="s">
        <v>381</v>
      </c>
      <c r="C27" s="298"/>
      <c r="D27" s="298"/>
      <c r="E27" s="298"/>
    </row>
    <row r="28" spans="1:5" s="302" customFormat="1" ht="12" customHeight="1">
      <c r="A28" s="12" t="s">
        <v>205</v>
      </c>
      <c r="B28" s="304" t="s">
        <v>210</v>
      </c>
      <c r="C28" s="207"/>
      <c r="D28" s="207"/>
      <c r="E28" s="207"/>
    </row>
    <row r="29" spans="1:5" s="302" customFormat="1" ht="12" customHeight="1">
      <c r="A29" s="12" t="s">
        <v>206</v>
      </c>
      <c r="B29" s="304" t="s">
        <v>211</v>
      </c>
      <c r="C29" s="207"/>
      <c r="D29" s="207"/>
      <c r="E29" s="207"/>
    </row>
    <row r="30" spans="1:5" s="302" customFormat="1" ht="12" customHeight="1">
      <c r="A30" s="12" t="s">
        <v>379</v>
      </c>
      <c r="B30" s="364" t="s">
        <v>380</v>
      </c>
      <c r="C30" s="207"/>
      <c r="D30" s="207"/>
      <c r="E30" s="207"/>
    </row>
    <row r="31" spans="1:5" s="302" customFormat="1" ht="12" customHeight="1">
      <c r="A31" s="12" t="s">
        <v>207</v>
      </c>
      <c r="B31" s="304" t="s">
        <v>212</v>
      </c>
      <c r="C31" s="207"/>
      <c r="D31" s="207"/>
      <c r="E31" s="207"/>
    </row>
    <row r="32" spans="1:5" s="302" customFormat="1" ht="12" customHeight="1">
      <c r="A32" s="12" t="s">
        <v>208</v>
      </c>
      <c r="B32" s="304" t="s">
        <v>213</v>
      </c>
      <c r="C32" s="207"/>
      <c r="D32" s="207"/>
      <c r="E32" s="207"/>
    </row>
    <row r="33" spans="1:5" s="302" customFormat="1" ht="12" customHeight="1" thickBot="1">
      <c r="A33" s="14" t="s">
        <v>209</v>
      </c>
      <c r="B33" s="305" t="s">
        <v>214</v>
      </c>
      <c r="C33" s="209"/>
      <c r="D33" s="209"/>
      <c r="E33" s="209"/>
    </row>
    <row r="34" spans="1:5" s="302" customFormat="1" ht="12" customHeight="1" thickBot="1">
      <c r="A34" s="18" t="s">
        <v>14</v>
      </c>
      <c r="B34" s="19" t="s">
        <v>376</v>
      </c>
      <c r="C34" s="205">
        <f>SUM(C35:C45)</f>
        <v>0</v>
      </c>
      <c r="D34" s="205">
        <f>SUM(D35:D45)</f>
        <v>0</v>
      </c>
      <c r="E34" s="205">
        <f>SUM(E35:E45)</f>
        <v>0</v>
      </c>
    </row>
    <row r="35" spans="1:5" s="302" customFormat="1" ht="12" customHeight="1">
      <c r="A35" s="13" t="s">
        <v>68</v>
      </c>
      <c r="B35" s="303" t="s">
        <v>217</v>
      </c>
      <c r="C35" s="208"/>
      <c r="D35" s="208"/>
      <c r="E35" s="208"/>
    </row>
    <row r="36" spans="1:5" s="302" customFormat="1" ht="12" customHeight="1">
      <c r="A36" s="12" t="s">
        <v>69</v>
      </c>
      <c r="B36" s="304" t="s">
        <v>218</v>
      </c>
      <c r="C36" s="207"/>
      <c r="D36" s="207"/>
      <c r="E36" s="207"/>
    </row>
    <row r="37" spans="1:5" s="302" customFormat="1" ht="12" customHeight="1">
      <c r="A37" s="12" t="s">
        <v>70</v>
      </c>
      <c r="B37" s="304" t="s">
        <v>219</v>
      </c>
      <c r="C37" s="207"/>
      <c r="D37" s="207"/>
      <c r="E37" s="207"/>
    </row>
    <row r="38" spans="1:5" s="302" customFormat="1" ht="12" customHeight="1">
      <c r="A38" s="12" t="s">
        <v>136</v>
      </c>
      <c r="B38" s="304" t="s">
        <v>220</v>
      </c>
      <c r="C38" s="207"/>
      <c r="D38" s="207"/>
      <c r="E38" s="207"/>
    </row>
    <row r="39" spans="1:5" s="302" customFormat="1" ht="12" customHeight="1">
      <c r="A39" s="12" t="s">
        <v>137</v>
      </c>
      <c r="B39" s="304" t="s">
        <v>221</v>
      </c>
      <c r="C39" s="207"/>
      <c r="D39" s="207"/>
      <c r="E39" s="207"/>
    </row>
    <row r="40" spans="1:5" s="302" customFormat="1" ht="12" customHeight="1">
      <c r="A40" s="12" t="s">
        <v>138</v>
      </c>
      <c r="B40" s="304" t="s">
        <v>222</v>
      </c>
      <c r="C40" s="207"/>
      <c r="D40" s="207"/>
      <c r="E40" s="207"/>
    </row>
    <row r="41" spans="1:5" s="302" customFormat="1" ht="12" customHeight="1">
      <c r="A41" s="12" t="s">
        <v>139</v>
      </c>
      <c r="B41" s="304" t="s">
        <v>223</v>
      </c>
      <c r="C41" s="207"/>
      <c r="D41" s="207"/>
      <c r="E41" s="207"/>
    </row>
    <row r="42" spans="1:5" s="302" customFormat="1" ht="12" customHeight="1">
      <c r="A42" s="12" t="s">
        <v>140</v>
      </c>
      <c r="B42" s="304" t="s">
        <v>224</v>
      </c>
      <c r="C42" s="207"/>
      <c r="D42" s="207"/>
      <c r="E42" s="207"/>
    </row>
    <row r="43" spans="1:5" s="302" customFormat="1" ht="12" customHeight="1">
      <c r="A43" s="12" t="s">
        <v>215</v>
      </c>
      <c r="B43" s="304" t="s">
        <v>225</v>
      </c>
      <c r="C43" s="210"/>
      <c r="D43" s="210"/>
      <c r="E43" s="210"/>
    </row>
    <row r="44" spans="1:5" s="302" customFormat="1" ht="12" customHeight="1">
      <c r="A44" s="14" t="s">
        <v>216</v>
      </c>
      <c r="B44" s="305" t="s">
        <v>378</v>
      </c>
      <c r="C44" s="292"/>
      <c r="D44" s="292"/>
      <c r="E44" s="292"/>
    </row>
    <row r="45" spans="1:5" s="302" customFormat="1" ht="12" customHeight="1" thickBot="1">
      <c r="A45" s="14" t="s">
        <v>377</v>
      </c>
      <c r="B45" s="202" t="s">
        <v>226</v>
      </c>
      <c r="C45" s="292"/>
      <c r="D45" s="292"/>
      <c r="E45" s="292"/>
    </row>
    <row r="46" spans="1:5" s="302" customFormat="1" ht="12" customHeight="1" thickBot="1">
      <c r="A46" s="18" t="s">
        <v>15</v>
      </c>
      <c r="B46" s="19" t="s">
        <v>227</v>
      </c>
      <c r="C46" s="205">
        <f>SUM(C47:C51)</f>
        <v>0</v>
      </c>
      <c r="D46" s="205">
        <f>SUM(D47:D51)</f>
        <v>0</v>
      </c>
      <c r="E46" s="205">
        <f>SUM(E47:E51)</f>
        <v>0</v>
      </c>
    </row>
    <row r="47" spans="1:5" s="302" customFormat="1" ht="12" customHeight="1">
      <c r="A47" s="13" t="s">
        <v>71</v>
      </c>
      <c r="B47" s="303" t="s">
        <v>231</v>
      </c>
      <c r="C47" s="345"/>
      <c r="D47" s="345"/>
      <c r="E47" s="345"/>
    </row>
    <row r="48" spans="1:5" s="302" customFormat="1" ht="12" customHeight="1">
      <c r="A48" s="12" t="s">
        <v>72</v>
      </c>
      <c r="B48" s="304" t="s">
        <v>232</v>
      </c>
      <c r="C48" s="210"/>
      <c r="D48" s="210"/>
      <c r="E48" s="210"/>
    </row>
    <row r="49" spans="1:5" s="302" customFormat="1" ht="12" customHeight="1">
      <c r="A49" s="12" t="s">
        <v>228</v>
      </c>
      <c r="B49" s="304" t="s">
        <v>233</v>
      </c>
      <c r="C49" s="210"/>
      <c r="D49" s="210"/>
      <c r="E49" s="210"/>
    </row>
    <row r="50" spans="1:5" s="302" customFormat="1" ht="12" customHeight="1">
      <c r="A50" s="12" t="s">
        <v>229</v>
      </c>
      <c r="B50" s="304" t="s">
        <v>234</v>
      </c>
      <c r="C50" s="210"/>
      <c r="D50" s="210"/>
      <c r="E50" s="210"/>
    </row>
    <row r="51" spans="1:5" s="302" customFormat="1" ht="12" customHeight="1" thickBot="1">
      <c r="A51" s="14" t="s">
        <v>230</v>
      </c>
      <c r="B51" s="202" t="s">
        <v>235</v>
      </c>
      <c r="C51" s="292"/>
      <c r="D51" s="292"/>
      <c r="E51" s="292"/>
    </row>
    <row r="52" spans="1:5" s="302" customFormat="1" ht="12" customHeight="1" thickBot="1">
      <c r="A52" s="18" t="s">
        <v>141</v>
      </c>
      <c r="B52" s="19" t="s">
        <v>236</v>
      </c>
      <c r="C52" s="205">
        <f>SUM(C53:C55)</f>
        <v>0</v>
      </c>
      <c r="D52" s="205">
        <f>SUM(D53:D55)</f>
        <v>0</v>
      </c>
      <c r="E52" s="205">
        <f>SUM(E53:E55)</f>
        <v>0</v>
      </c>
    </row>
    <row r="53" spans="1:5" s="302" customFormat="1" ht="12" customHeight="1">
      <c r="A53" s="13" t="s">
        <v>73</v>
      </c>
      <c r="B53" s="303" t="s">
        <v>237</v>
      </c>
      <c r="C53" s="208"/>
      <c r="D53" s="208"/>
      <c r="E53" s="208"/>
    </row>
    <row r="54" spans="1:5" s="302" customFormat="1" ht="12" customHeight="1">
      <c r="A54" s="12" t="s">
        <v>74</v>
      </c>
      <c r="B54" s="304" t="s">
        <v>367</v>
      </c>
      <c r="C54" s="207"/>
      <c r="D54" s="207"/>
      <c r="E54" s="207"/>
    </row>
    <row r="55" spans="1:5" s="302" customFormat="1" ht="12" customHeight="1">
      <c r="A55" s="12" t="s">
        <v>240</v>
      </c>
      <c r="B55" s="304" t="s">
        <v>238</v>
      </c>
      <c r="C55" s="207"/>
      <c r="D55" s="207"/>
      <c r="E55" s="207"/>
    </row>
    <row r="56" spans="1:5" s="302" customFormat="1" ht="12" customHeight="1" thickBot="1">
      <c r="A56" s="14" t="s">
        <v>241</v>
      </c>
      <c r="B56" s="202" t="s">
        <v>239</v>
      </c>
      <c r="C56" s="209"/>
      <c r="D56" s="209"/>
      <c r="E56" s="209"/>
    </row>
    <row r="57" spans="1:5" s="302" customFormat="1" ht="12" customHeight="1" thickBot="1">
      <c r="A57" s="18" t="s">
        <v>17</v>
      </c>
      <c r="B57" s="200" t="s">
        <v>242</v>
      </c>
      <c r="C57" s="205">
        <f>SUM(C58:C60)</f>
        <v>0</v>
      </c>
      <c r="D57" s="205">
        <f>SUM(D58:D60)</f>
        <v>0</v>
      </c>
      <c r="E57" s="205">
        <f>SUM(E58:E60)</f>
        <v>0</v>
      </c>
    </row>
    <row r="58" spans="1:5" s="302" customFormat="1" ht="12" customHeight="1">
      <c r="A58" s="13" t="s">
        <v>142</v>
      </c>
      <c r="B58" s="303" t="s">
        <v>244</v>
      </c>
      <c r="C58" s="210"/>
      <c r="D58" s="210"/>
      <c r="E58" s="210"/>
    </row>
    <row r="59" spans="1:5" s="302" customFormat="1" ht="12" customHeight="1">
      <c r="A59" s="12" t="s">
        <v>143</v>
      </c>
      <c r="B59" s="304" t="s">
        <v>368</v>
      </c>
      <c r="C59" s="210"/>
      <c r="D59" s="210"/>
      <c r="E59" s="210"/>
    </row>
    <row r="60" spans="1:5" s="302" customFormat="1" ht="12" customHeight="1">
      <c r="A60" s="12" t="s">
        <v>168</v>
      </c>
      <c r="B60" s="304" t="s">
        <v>245</v>
      </c>
      <c r="C60" s="210"/>
      <c r="D60" s="210"/>
      <c r="E60" s="210"/>
    </row>
    <row r="61" spans="1:5" s="302" customFormat="1" ht="12" customHeight="1" thickBot="1">
      <c r="A61" s="14" t="s">
        <v>243</v>
      </c>
      <c r="B61" s="202" t="s">
        <v>246</v>
      </c>
      <c r="C61" s="210"/>
      <c r="D61" s="210"/>
      <c r="E61" s="210"/>
    </row>
    <row r="62" spans="1:5" s="302" customFormat="1" ht="12" customHeight="1" thickBot="1">
      <c r="A62" s="371" t="s">
        <v>421</v>
      </c>
      <c r="B62" s="19" t="s">
        <v>247</v>
      </c>
      <c r="C62" s="211">
        <f>+C5+C12+C19+C26+C34+C46+C52+C57</f>
        <v>0</v>
      </c>
      <c r="D62" s="211">
        <f>+D5+D12+D19+D26+D34+D46+D52+D57</f>
        <v>0</v>
      </c>
      <c r="E62" s="211">
        <f>+E5+E12+E19+E26+E34+E46+E52+E57</f>
        <v>0</v>
      </c>
    </row>
    <row r="63" spans="1:5" s="302" customFormat="1" ht="12" customHeight="1" thickBot="1">
      <c r="A63" s="347" t="s">
        <v>248</v>
      </c>
      <c r="B63" s="200" t="s">
        <v>249</v>
      </c>
      <c r="C63" s="205">
        <f>SUM(C64:C66)</f>
        <v>0</v>
      </c>
      <c r="D63" s="205">
        <f>SUM(D64:D66)</f>
        <v>0</v>
      </c>
      <c r="E63" s="205">
        <f>SUM(E64:E66)</f>
        <v>0</v>
      </c>
    </row>
    <row r="64" spans="1:5" s="302" customFormat="1" ht="12" customHeight="1">
      <c r="A64" s="13" t="s">
        <v>280</v>
      </c>
      <c r="B64" s="303" t="s">
        <v>250</v>
      </c>
      <c r="C64" s="210"/>
      <c r="D64" s="210"/>
      <c r="E64" s="210"/>
    </row>
    <row r="65" spans="1:5" s="302" customFormat="1" ht="12" customHeight="1">
      <c r="A65" s="12" t="s">
        <v>289</v>
      </c>
      <c r="B65" s="304" t="s">
        <v>251</v>
      </c>
      <c r="C65" s="210"/>
      <c r="D65" s="210"/>
      <c r="E65" s="210"/>
    </row>
    <row r="66" spans="1:5" s="302" customFormat="1" ht="12" customHeight="1" thickBot="1">
      <c r="A66" s="14" t="s">
        <v>290</v>
      </c>
      <c r="B66" s="365" t="s">
        <v>406</v>
      </c>
      <c r="C66" s="210"/>
      <c r="D66" s="210"/>
      <c r="E66" s="210"/>
    </row>
    <row r="67" spans="1:5" s="302" customFormat="1" ht="12" customHeight="1" thickBot="1">
      <c r="A67" s="347" t="s">
        <v>253</v>
      </c>
      <c r="B67" s="200" t="s">
        <v>254</v>
      </c>
      <c r="C67" s="205">
        <f>SUM(C68:C71)</f>
        <v>0</v>
      </c>
      <c r="D67" s="205">
        <f>SUM(D68:D71)</f>
        <v>0</v>
      </c>
      <c r="E67" s="205">
        <f>SUM(E68:E71)</f>
        <v>0</v>
      </c>
    </row>
    <row r="68" spans="1:5" s="302" customFormat="1" ht="12" customHeight="1">
      <c r="A68" s="13" t="s">
        <v>119</v>
      </c>
      <c r="B68" s="303" t="s">
        <v>255</v>
      </c>
      <c r="C68" s="210"/>
      <c r="D68" s="210"/>
      <c r="E68" s="210"/>
    </row>
    <row r="69" spans="1:5" s="302" customFormat="1" ht="12" customHeight="1">
      <c r="A69" s="12" t="s">
        <v>120</v>
      </c>
      <c r="B69" s="304" t="s">
        <v>256</v>
      </c>
      <c r="C69" s="210"/>
      <c r="D69" s="210"/>
      <c r="E69" s="210"/>
    </row>
    <row r="70" spans="1:5" s="302" customFormat="1" ht="12" customHeight="1">
      <c r="A70" s="12" t="s">
        <v>281</v>
      </c>
      <c r="B70" s="304" t="s">
        <v>257</v>
      </c>
      <c r="C70" s="210"/>
      <c r="D70" s="210"/>
      <c r="E70" s="210"/>
    </row>
    <row r="71" spans="1:5" s="302" customFormat="1" ht="12" customHeight="1" thickBot="1">
      <c r="A71" s="14" t="s">
        <v>282</v>
      </c>
      <c r="B71" s="202" t="s">
        <v>258</v>
      </c>
      <c r="C71" s="210"/>
      <c r="D71" s="210"/>
      <c r="E71" s="210"/>
    </row>
    <row r="72" spans="1:5" s="302" customFormat="1" ht="12" customHeight="1" thickBot="1">
      <c r="A72" s="347" t="s">
        <v>259</v>
      </c>
      <c r="B72" s="200" t="s">
        <v>260</v>
      </c>
      <c r="C72" s="205">
        <f>SUM(C73:C74)</f>
        <v>0</v>
      </c>
      <c r="D72" s="205">
        <f>SUM(D73:D74)</f>
        <v>0</v>
      </c>
      <c r="E72" s="205">
        <f>SUM(E73:E74)</f>
        <v>0</v>
      </c>
    </row>
    <row r="73" spans="1:5" s="302" customFormat="1" ht="12" customHeight="1">
      <c r="A73" s="13" t="s">
        <v>283</v>
      </c>
      <c r="B73" s="303" t="s">
        <v>261</v>
      </c>
      <c r="C73" s="210"/>
      <c r="D73" s="210"/>
      <c r="E73" s="210"/>
    </row>
    <row r="74" spans="1:5" s="302" customFormat="1" ht="12" customHeight="1" thickBot="1">
      <c r="A74" s="14" t="s">
        <v>284</v>
      </c>
      <c r="B74" s="202" t="s">
        <v>262</v>
      </c>
      <c r="C74" s="210"/>
      <c r="D74" s="210"/>
      <c r="E74" s="210"/>
    </row>
    <row r="75" spans="1:5" s="302" customFormat="1" ht="12" customHeight="1" thickBot="1">
      <c r="A75" s="347" t="s">
        <v>263</v>
      </c>
      <c r="B75" s="200" t="s">
        <v>264</v>
      </c>
      <c r="C75" s="205">
        <f>SUM(C76:C78)</f>
        <v>0</v>
      </c>
      <c r="D75" s="205">
        <f>SUM(D76:D78)</f>
        <v>0</v>
      </c>
      <c r="E75" s="205">
        <f>SUM(E76:E78)</f>
        <v>0</v>
      </c>
    </row>
    <row r="76" spans="1:5" s="302" customFormat="1" ht="12" customHeight="1">
      <c r="A76" s="13" t="s">
        <v>285</v>
      </c>
      <c r="B76" s="303" t="s">
        <v>265</v>
      </c>
      <c r="C76" s="210"/>
      <c r="D76" s="210"/>
      <c r="E76" s="210"/>
    </row>
    <row r="77" spans="1:5" s="302" customFormat="1" ht="12" customHeight="1">
      <c r="A77" s="12" t="s">
        <v>286</v>
      </c>
      <c r="B77" s="304" t="s">
        <v>266</v>
      </c>
      <c r="C77" s="210"/>
      <c r="D77" s="210"/>
      <c r="E77" s="210"/>
    </row>
    <row r="78" spans="1:5" s="302" customFormat="1" ht="12" customHeight="1" thickBot="1">
      <c r="A78" s="14" t="s">
        <v>287</v>
      </c>
      <c r="B78" s="202" t="s">
        <v>267</v>
      </c>
      <c r="C78" s="210"/>
      <c r="D78" s="210"/>
      <c r="E78" s="210"/>
    </row>
    <row r="79" spans="1:5" s="302" customFormat="1" ht="12" customHeight="1" thickBot="1">
      <c r="A79" s="347" t="s">
        <v>268</v>
      </c>
      <c r="B79" s="200" t="s">
        <v>288</v>
      </c>
      <c r="C79" s="205">
        <f>SUM(C80:C83)</f>
        <v>0</v>
      </c>
      <c r="D79" s="205">
        <f>SUM(D80:D83)</f>
        <v>0</v>
      </c>
      <c r="E79" s="205">
        <f>SUM(E80:E83)</f>
        <v>0</v>
      </c>
    </row>
    <row r="80" spans="1:5" s="302" customFormat="1" ht="12" customHeight="1">
      <c r="A80" s="307" t="s">
        <v>269</v>
      </c>
      <c r="B80" s="303" t="s">
        <v>270</v>
      </c>
      <c r="C80" s="210"/>
      <c r="D80" s="210"/>
      <c r="E80" s="210"/>
    </row>
    <row r="81" spans="1:5" s="302" customFormat="1" ht="12" customHeight="1">
      <c r="A81" s="308" t="s">
        <v>271</v>
      </c>
      <c r="B81" s="304" t="s">
        <v>272</v>
      </c>
      <c r="C81" s="210"/>
      <c r="D81" s="210"/>
      <c r="E81" s="210"/>
    </row>
    <row r="82" spans="1:5" s="302" customFormat="1" ht="12" customHeight="1">
      <c r="A82" s="308" t="s">
        <v>273</v>
      </c>
      <c r="B82" s="304" t="s">
        <v>274</v>
      </c>
      <c r="C82" s="210"/>
      <c r="D82" s="210"/>
      <c r="E82" s="210"/>
    </row>
    <row r="83" spans="1:5" s="302" customFormat="1" ht="12" customHeight="1" thickBot="1">
      <c r="A83" s="309" t="s">
        <v>275</v>
      </c>
      <c r="B83" s="202" t="s">
        <v>276</v>
      </c>
      <c r="C83" s="210"/>
      <c r="D83" s="210"/>
      <c r="E83" s="210"/>
    </row>
    <row r="84" spans="1:5" s="302" customFormat="1" ht="12" customHeight="1" thickBot="1">
      <c r="A84" s="347" t="s">
        <v>277</v>
      </c>
      <c r="B84" s="200" t="s">
        <v>420</v>
      </c>
      <c r="C84" s="346"/>
      <c r="D84" s="346"/>
      <c r="E84" s="346"/>
    </row>
    <row r="85" spans="1:5" s="302" customFormat="1" ht="13.5" customHeight="1" thickBot="1">
      <c r="A85" s="347" t="s">
        <v>279</v>
      </c>
      <c r="B85" s="200" t="s">
        <v>278</v>
      </c>
      <c r="C85" s="346"/>
      <c r="D85" s="346"/>
      <c r="E85" s="346"/>
    </row>
    <row r="86" spans="1:5" s="302" customFormat="1" ht="15.75" customHeight="1" thickBot="1">
      <c r="A86" s="347" t="s">
        <v>291</v>
      </c>
      <c r="B86" s="310" t="s">
        <v>423</v>
      </c>
      <c r="C86" s="211">
        <f>+C63+C67+C72+C75+C79+C85+C84</f>
        <v>0</v>
      </c>
      <c r="D86" s="211">
        <f>+D63+D67+D72+D75+D79+D85+D84</f>
        <v>0</v>
      </c>
      <c r="E86" s="211">
        <f>+E63+E67+E72+E75+E79+E85+E84</f>
        <v>0</v>
      </c>
    </row>
    <row r="87" spans="1:5" s="302" customFormat="1" ht="16.5" customHeight="1" thickBot="1">
      <c r="A87" s="348" t="s">
        <v>422</v>
      </c>
      <c r="B87" s="311" t="s">
        <v>424</v>
      </c>
      <c r="C87" s="211">
        <f>+C62+C86</f>
        <v>0</v>
      </c>
      <c r="D87" s="211">
        <f>+D62+D86</f>
        <v>0</v>
      </c>
      <c r="E87" s="211">
        <f>+E62+E86</f>
        <v>0</v>
      </c>
    </row>
    <row r="88" spans="1:5" s="302" customFormat="1" ht="83.25" customHeight="1">
      <c r="A88" s="3"/>
      <c r="B88" s="4"/>
      <c r="C88" s="212"/>
      <c r="D88" s="212"/>
      <c r="E88" s="212"/>
    </row>
    <row r="89" spans="1:5" ht="16.5" customHeight="1">
      <c r="A89" s="548" t="s">
        <v>39</v>
      </c>
      <c r="B89" s="548"/>
      <c r="C89" s="548"/>
      <c r="D89" s="378"/>
      <c r="E89" s="378"/>
    </row>
    <row r="90" spans="1:5" s="312" customFormat="1" ht="16.5" customHeight="1" thickBot="1">
      <c r="A90" s="551" t="s">
        <v>123</v>
      </c>
      <c r="B90" s="551"/>
      <c r="C90" s="116"/>
      <c r="D90" s="116"/>
      <c r="E90" s="116" t="s">
        <v>638</v>
      </c>
    </row>
    <row r="91" spans="1:5" ht="37.5" customHeight="1" thickBot="1">
      <c r="A91" s="21" t="s">
        <v>60</v>
      </c>
      <c r="B91" s="22" t="s">
        <v>40</v>
      </c>
      <c r="C91" s="38" t="str">
        <f>+C3</f>
        <v>2016. évi előirányzat</v>
      </c>
      <c r="D91" s="38" t="str">
        <f>+D3</f>
        <v>2016. évi módosított előirányzat</v>
      </c>
      <c r="E91" s="38" t="str">
        <f>+E3</f>
        <v>2016. évi teljesítés</v>
      </c>
    </row>
    <row r="92" spans="1:5" s="301" customFormat="1" ht="12" customHeight="1" thickBot="1">
      <c r="A92" s="35" t="s">
        <v>438</v>
      </c>
      <c r="B92" s="36" t="s">
        <v>439</v>
      </c>
      <c r="C92" s="37" t="s">
        <v>440</v>
      </c>
      <c r="D92" s="37" t="s">
        <v>440</v>
      </c>
      <c r="E92" s="37" t="s">
        <v>440</v>
      </c>
    </row>
    <row r="93" spans="1:5" ht="12" customHeight="1" thickBot="1">
      <c r="A93" s="20" t="s">
        <v>10</v>
      </c>
      <c r="B93" s="29" t="s">
        <v>382</v>
      </c>
      <c r="C93" s="204">
        <f>C94+C95+C96+C97+C98+C111</f>
        <v>1980000</v>
      </c>
      <c r="D93" s="204">
        <f>D94+D95+D96+D97+D98+D111</f>
        <v>1751810</v>
      </c>
      <c r="E93" s="204">
        <f>E94+E95+E96+E97+E98+E111</f>
        <v>1751810</v>
      </c>
    </row>
    <row r="94" spans="1:5" ht="12" customHeight="1">
      <c r="A94" s="15" t="s">
        <v>75</v>
      </c>
      <c r="B94" s="8" t="s">
        <v>41</v>
      </c>
      <c r="C94" s="206"/>
      <c r="D94" s="206"/>
      <c r="E94" s="206"/>
    </row>
    <row r="95" spans="1:5" ht="12" customHeight="1">
      <c r="A95" s="12" t="s">
        <v>76</v>
      </c>
      <c r="B95" s="6" t="s">
        <v>144</v>
      </c>
      <c r="C95" s="207"/>
      <c r="D95" s="207"/>
      <c r="E95" s="207"/>
    </row>
    <row r="96" spans="1:5" ht="12" customHeight="1">
      <c r="A96" s="12" t="s">
        <v>77</v>
      </c>
      <c r="B96" s="6" t="s">
        <v>109</v>
      </c>
      <c r="C96" s="209"/>
      <c r="D96" s="209"/>
      <c r="E96" s="209"/>
    </row>
    <row r="97" spans="1:5" ht="12" customHeight="1">
      <c r="A97" s="12" t="s">
        <v>78</v>
      </c>
      <c r="B97" s="9" t="s">
        <v>145</v>
      </c>
      <c r="C97" s="209"/>
      <c r="D97" s="209"/>
      <c r="E97" s="209"/>
    </row>
    <row r="98" spans="1:5" ht="12" customHeight="1">
      <c r="A98" s="12" t="s">
        <v>86</v>
      </c>
      <c r="B98" s="17" t="s">
        <v>146</v>
      </c>
      <c r="C98" s="209">
        <f>C99+C100+C101+C102+C103+C104+C105+C106+C107+C108+C109+C110</f>
        <v>1980000</v>
      </c>
      <c r="D98" s="209">
        <f>D99+D100+D101+D102+D103+D104+D105+D106+D107+D108+D109+D110</f>
        <v>1751810</v>
      </c>
      <c r="E98" s="209">
        <f>E99+E100+E101+E102+E103+E104+E105+E106+E107+E108+E109+E110</f>
        <v>1751810</v>
      </c>
    </row>
    <row r="99" spans="1:5" ht="12" customHeight="1">
      <c r="A99" s="12" t="s">
        <v>79</v>
      </c>
      <c r="B99" s="6" t="s">
        <v>387</v>
      </c>
      <c r="C99" s="209"/>
      <c r="D99" s="209"/>
      <c r="E99" s="209"/>
    </row>
    <row r="100" spans="1:5" ht="12" customHeight="1">
      <c r="A100" s="12" t="s">
        <v>80</v>
      </c>
      <c r="B100" s="120" t="s">
        <v>386</v>
      </c>
      <c r="C100" s="209"/>
      <c r="D100" s="209"/>
      <c r="E100" s="209"/>
    </row>
    <row r="101" spans="1:5" ht="12" customHeight="1">
      <c r="A101" s="12" t="s">
        <v>87</v>
      </c>
      <c r="B101" s="120" t="s">
        <v>385</v>
      </c>
      <c r="C101" s="209"/>
      <c r="D101" s="209"/>
      <c r="E101" s="209"/>
    </row>
    <row r="102" spans="1:5" ht="12" customHeight="1">
      <c r="A102" s="12" t="s">
        <v>88</v>
      </c>
      <c r="B102" s="118" t="s">
        <v>294</v>
      </c>
      <c r="C102" s="209"/>
      <c r="D102" s="209"/>
      <c r="E102" s="209"/>
    </row>
    <row r="103" spans="1:5" ht="12" customHeight="1">
      <c r="A103" s="12" t="s">
        <v>89</v>
      </c>
      <c r="B103" s="119" t="s">
        <v>295</v>
      </c>
      <c r="C103" s="209"/>
      <c r="D103" s="209"/>
      <c r="E103" s="209"/>
    </row>
    <row r="104" spans="1:5" ht="12" customHeight="1">
      <c r="A104" s="12" t="s">
        <v>90</v>
      </c>
      <c r="B104" s="119" t="s">
        <v>296</v>
      </c>
      <c r="C104" s="209"/>
      <c r="D104" s="209"/>
      <c r="E104" s="209"/>
    </row>
    <row r="105" spans="1:5" ht="12" customHeight="1">
      <c r="A105" s="12" t="s">
        <v>92</v>
      </c>
      <c r="B105" s="118" t="s">
        <v>297</v>
      </c>
      <c r="C105" s="209"/>
      <c r="D105" s="209"/>
      <c r="E105" s="209"/>
    </row>
    <row r="106" spans="1:5" ht="12" customHeight="1">
      <c r="A106" s="12" t="s">
        <v>147</v>
      </c>
      <c r="B106" s="118" t="s">
        <v>298</v>
      </c>
      <c r="C106" s="209"/>
      <c r="D106" s="209"/>
      <c r="E106" s="209"/>
    </row>
    <row r="107" spans="1:5" ht="12" customHeight="1">
      <c r="A107" s="12" t="s">
        <v>292</v>
      </c>
      <c r="B107" s="119" t="s">
        <v>299</v>
      </c>
      <c r="C107" s="209"/>
      <c r="D107" s="209"/>
      <c r="E107" s="209"/>
    </row>
    <row r="108" spans="1:5" ht="12" customHeight="1">
      <c r="A108" s="11" t="s">
        <v>293</v>
      </c>
      <c r="B108" s="120" t="s">
        <v>300</v>
      </c>
      <c r="C108" s="209"/>
      <c r="D108" s="209"/>
      <c r="E108" s="209"/>
    </row>
    <row r="109" spans="1:5" ht="12" customHeight="1">
      <c r="A109" s="12" t="s">
        <v>383</v>
      </c>
      <c r="B109" s="120" t="s">
        <v>301</v>
      </c>
      <c r="C109" s="209"/>
      <c r="D109" s="209"/>
      <c r="E109" s="209"/>
    </row>
    <row r="110" spans="1:5" ht="12" customHeight="1">
      <c r="A110" s="14" t="s">
        <v>384</v>
      </c>
      <c r="B110" s="120" t="s">
        <v>302</v>
      </c>
      <c r="C110" s="209">
        <v>1980000</v>
      </c>
      <c r="D110" s="209">
        <v>1751810</v>
      </c>
      <c r="E110" s="209">
        <v>1751810</v>
      </c>
    </row>
    <row r="111" spans="1:5" ht="12" customHeight="1">
      <c r="A111" s="12" t="s">
        <v>388</v>
      </c>
      <c r="B111" s="9" t="s">
        <v>42</v>
      </c>
      <c r="C111" s="207"/>
      <c r="D111" s="207"/>
      <c r="E111" s="207"/>
    </row>
    <row r="112" spans="1:5" ht="12" customHeight="1">
      <c r="A112" s="12" t="s">
        <v>389</v>
      </c>
      <c r="B112" s="6" t="s">
        <v>391</v>
      </c>
      <c r="C112" s="207"/>
      <c r="D112" s="207"/>
      <c r="E112" s="207"/>
    </row>
    <row r="113" spans="1:5" ht="12" customHeight="1" thickBot="1">
      <c r="A113" s="16" t="s">
        <v>390</v>
      </c>
      <c r="B113" s="369" t="s">
        <v>392</v>
      </c>
      <c r="C113" s="213"/>
      <c r="D113" s="213"/>
      <c r="E113" s="213"/>
    </row>
    <row r="114" spans="1:5" ht="12" customHeight="1" thickBot="1">
      <c r="A114" s="366" t="s">
        <v>11</v>
      </c>
      <c r="B114" s="367" t="s">
        <v>303</v>
      </c>
      <c r="C114" s="368">
        <f>+C115+C117+C119</f>
        <v>0</v>
      </c>
      <c r="D114" s="368">
        <f>+D115+D117+D119</f>
        <v>0</v>
      </c>
      <c r="E114" s="368">
        <f>+E115+E117+E119</f>
        <v>0</v>
      </c>
    </row>
    <row r="115" spans="1:5" ht="12" customHeight="1">
      <c r="A115" s="13" t="s">
        <v>81</v>
      </c>
      <c r="B115" s="6" t="s">
        <v>167</v>
      </c>
      <c r="C115" s="208"/>
      <c r="D115" s="208"/>
      <c r="E115" s="208"/>
    </row>
    <row r="116" spans="1:5" ht="12" customHeight="1">
      <c r="A116" s="13" t="s">
        <v>82</v>
      </c>
      <c r="B116" s="10" t="s">
        <v>307</v>
      </c>
      <c r="C116" s="208"/>
      <c r="D116" s="208"/>
      <c r="E116" s="208"/>
    </row>
    <row r="117" spans="1:5" ht="12" customHeight="1">
      <c r="A117" s="13" t="s">
        <v>83</v>
      </c>
      <c r="B117" s="10" t="s">
        <v>148</v>
      </c>
      <c r="C117" s="207"/>
      <c r="D117" s="207"/>
      <c r="E117" s="207"/>
    </row>
    <row r="118" spans="1:5" ht="12" customHeight="1">
      <c r="A118" s="13" t="s">
        <v>84</v>
      </c>
      <c r="B118" s="10" t="s">
        <v>308</v>
      </c>
      <c r="C118" s="182"/>
      <c r="D118" s="182"/>
      <c r="E118" s="182"/>
    </row>
    <row r="119" spans="1:5" ht="12" customHeight="1">
      <c r="A119" s="13" t="s">
        <v>85</v>
      </c>
      <c r="B119" s="202" t="s">
        <v>169</v>
      </c>
      <c r="C119" s="182"/>
      <c r="D119" s="182"/>
      <c r="E119" s="182"/>
    </row>
    <row r="120" spans="1:5" ht="12" customHeight="1">
      <c r="A120" s="13" t="s">
        <v>91</v>
      </c>
      <c r="B120" s="201" t="s">
        <v>369</v>
      </c>
      <c r="C120" s="182"/>
      <c r="D120" s="182"/>
      <c r="E120" s="182"/>
    </row>
    <row r="121" spans="1:5" ht="12" customHeight="1">
      <c r="A121" s="13" t="s">
        <v>93</v>
      </c>
      <c r="B121" s="299" t="s">
        <v>313</v>
      </c>
      <c r="C121" s="182"/>
      <c r="D121" s="182"/>
      <c r="E121" s="182"/>
    </row>
    <row r="122" spans="1:5" ht="15">
      <c r="A122" s="13" t="s">
        <v>149</v>
      </c>
      <c r="B122" s="119" t="s">
        <v>296</v>
      </c>
      <c r="C122" s="182"/>
      <c r="D122" s="182"/>
      <c r="E122" s="182"/>
    </row>
    <row r="123" spans="1:5" ht="12" customHeight="1">
      <c r="A123" s="13" t="s">
        <v>150</v>
      </c>
      <c r="B123" s="119" t="s">
        <v>312</v>
      </c>
      <c r="C123" s="182"/>
      <c r="D123" s="182"/>
      <c r="E123" s="182"/>
    </row>
    <row r="124" spans="1:5" ht="12" customHeight="1">
      <c r="A124" s="13" t="s">
        <v>151</v>
      </c>
      <c r="B124" s="119" t="s">
        <v>311</v>
      </c>
      <c r="C124" s="182"/>
      <c r="D124" s="182"/>
      <c r="E124" s="182"/>
    </row>
    <row r="125" spans="1:5" ht="12" customHeight="1">
      <c r="A125" s="13" t="s">
        <v>304</v>
      </c>
      <c r="B125" s="119" t="s">
        <v>299</v>
      </c>
      <c r="C125" s="182"/>
      <c r="D125" s="182"/>
      <c r="E125" s="182"/>
    </row>
    <row r="126" spans="1:5" ht="12" customHeight="1">
      <c r="A126" s="13" t="s">
        <v>305</v>
      </c>
      <c r="B126" s="119" t="s">
        <v>310</v>
      </c>
      <c r="C126" s="182"/>
      <c r="D126" s="182"/>
      <c r="E126" s="182"/>
    </row>
    <row r="127" spans="1:5" ht="15.75" thickBot="1">
      <c r="A127" s="11" t="s">
        <v>306</v>
      </c>
      <c r="B127" s="119" t="s">
        <v>309</v>
      </c>
      <c r="C127" s="183"/>
      <c r="D127" s="183"/>
      <c r="E127" s="183"/>
    </row>
    <row r="128" spans="1:5" ht="12" customHeight="1" thickBot="1">
      <c r="A128" s="18" t="s">
        <v>12</v>
      </c>
      <c r="B128" s="106" t="s">
        <v>393</v>
      </c>
      <c r="C128" s="205">
        <f>+C93+C114</f>
        <v>1980000</v>
      </c>
      <c r="D128" s="205">
        <f>+D93+D114</f>
        <v>1751810</v>
      </c>
      <c r="E128" s="205">
        <f>+E93+E114</f>
        <v>1751810</v>
      </c>
    </row>
    <row r="129" spans="1:5" ht="12" customHeight="1" thickBot="1">
      <c r="A129" s="18" t="s">
        <v>13</v>
      </c>
      <c r="B129" s="106" t="s">
        <v>394</v>
      </c>
      <c r="C129" s="205">
        <f>+C130+C131+C132</f>
        <v>0</v>
      </c>
      <c r="D129" s="205">
        <f>+D130+D131+D132</f>
        <v>0</v>
      </c>
      <c r="E129" s="205">
        <f>+E130+E131+E132</f>
        <v>0</v>
      </c>
    </row>
    <row r="130" spans="1:5" ht="12" customHeight="1">
      <c r="A130" s="13" t="s">
        <v>204</v>
      </c>
      <c r="B130" s="10" t="s">
        <v>401</v>
      </c>
      <c r="C130" s="182"/>
      <c r="D130" s="182"/>
      <c r="E130" s="182"/>
    </row>
    <row r="131" spans="1:5" ht="12" customHeight="1">
      <c r="A131" s="13" t="s">
        <v>207</v>
      </c>
      <c r="B131" s="10" t="s">
        <v>402</v>
      </c>
      <c r="C131" s="182"/>
      <c r="D131" s="182"/>
      <c r="E131" s="182"/>
    </row>
    <row r="132" spans="1:5" ht="12" customHeight="1" thickBot="1">
      <c r="A132" s="11" t="s">
        <v>208</v>
      </c>
      <c r="B132" s="10" t="s">
        <v>403</v>
      </c>
      <c r="C132" s="182"/>
      <c r="D132" s="182"/>
      <c r="E132" s="182"/>
    </row>
    <row r="133" spans="1:5" ht="12" customHeight="1" thickBot="1">
      <c r="A133" s="18" t="s">
        <v>14</v>
      </c>
      <c r="B133" s="106" t="s">
        <v>395</v>
      </c>
      <c r="C133" s="205">
        <f>SUM(C134:C139)</f>
        <v>0</v>
      </c>
      <c r="D133" s="205">
        <f>SUM(D134:D139)</f>
        <v>0</v>
      </c>
      <c r="E133" s="205">
        <f>SUM(E134:E139)</f>
        <v>0</v>
      </c>
    </row>
    <row r="134" spans="1:5" ht="12" customHeight="1">
      <c r="A134" s="13" t="s">
        <v>68</v>
      </c>
      <c r="B134" s="7" t="s">
        <v>404</v>
      </c>
      <c r="C134" s="182"/>
      <c r="D134" s="182"/>
      <c r="E134" s="182"/>
    </row>
    <row r="135" spans="1:5" ht="12" customHeight="1">
      <c r="A135" s="13" t="s">
        <v>69</v>
      </c>
      <c r="B135" s="7" t="s">
        <v>396</v>
      </c>
      <c r="C135" s="182"/>
      <c r="D135" s="182"/>
      <c r="E135" s="182"/>
    </row>
    <row r="136" spans="1:5" ht="12" customHeight="1">
      <c r="A136" s="13" t="s">
        <v>70</v>
      </c>
      <c r="B136" s="7" t="s">
        <v>397</v>
      </c>
      <c r="C136" s="182"/>
      <c r="D136" s="182"/>
      <c r="E136" s="182"/>
    </row>
    <row r="137" spans="1:5" ht="12" customHeight="1">
      <c r="A137" s="13" t="s">
        <v>136</v>
      </c>
      <c r="B137" s="7" t="s">
        <v>398</v>
      </c>
      <c r="C137" s="182"/>
      <c r="D137" s="182"/>
      <c r="E137" s="182"/>
    </row>
    <row r="138" spans="1:5" ht="12" customHeight="1">
      <c r="A138" s="13" t="s">
        <v>137</v>
      </c>
      <c r="B138" s="7" t="s">
        <v>399</v>
      </c>
      <c r="C138" s="182"/>
      <c r="D138" s="182"/>
      <c r="E138" s="182"/>
    </row>
    <row r="139" spans="1:5" ht="12" customHeight="1" thickBot="1">
      <c r="A139" s="11" t="s">
        <v>138</v>
      </c>
      <c r="B139" s="7" t="s">
        <v>400</v>
      </c>
      <c r="C139" s="182"/>
      <c r="D139" s="182"/>
      <c r="E139" s="182"/>
    </row>
    <row r="140" spans="1:5" ht="12" customHeight="1" thickBot="1">
      <c r="A140" s="18" t="s">
        <v>15</v>
      </c>
      <c r="B140" s="106" t="s">
        <v>408</v>
      </c>
      <c r="C140" s="211">
        <f>+C141+C142+C143+C144</f>
        <v>0</v>
      </c>
      <c r="D140" s="211">
        <f>+D141+D142+D143+D144</f>
        <v>0</v>
      </c>
      <c r="E140" s="211">
        <f>+E141+E142+E143+E144</f>
        <v>0</v>
      </c>
    </row>
    <row r="141" spans="1:5" ht="12" customHeight="1">
      <c r="A141" s="13" t="s">
        <v>71</v>
      </c>
      <c r="B141" s="7" t="s">
        <v>314</v>
      </c>
      <c r="C141" s="182"/>
      <c r="D141" s="182"/>
      <c r="E141" s="182"/>
    </row>
    <row r="142" spans="1:5" ht="12" customHeight="1">
      <c r="A142" s="13" t="s">
        <v>72</v>
      </c>
      <c r="B142" s="7" t="s">
        <v>315</v>
      </c>
      <c r="C142" s="182"/>
      <c r="D142" s="182"/>
      <c r="E142" s="182"/>
    </row>
    <row r="143" spans="1:5" ht="12" customHeight="1">
      <c r="A143" s="13" t="s">
        <v>228</v>
      </c>
      <c r="B143" s="7" t="s">
        <v>409</v>
      </c>
      <c r="C143" s="182"/>
      <c r="D143" s="182"/>
      <c r="E143" s="182"/>
    </row>
    <row r="144" spans="1:5" ht="12" customHeight="1" thickBot="1">
      <c r="A144" s="11" t="s">
        <v>229</v>
      </c>
      <c r="B144" s="5" t="s">
        <v>334</v>
      </c>
      <c r="C144" s="182"/>
      <c r="D144" s="182"/>
      <c r="E144" s="182"/>
    </row>
    <row r="145" spans="1:5" ht="12" customHeight="1" thickBot="1">
      <c r="A145" s="18" t="s">
        <v>16</v>
      </c>
      <c r="B145" s="106" t="s">
        <v>410</v>
      </c>
      <c r="C145" s="214">
        <f>SUM(C146:C150)</f>
        <v>0</v>
      </c>
      <c r="D145" s="214">
        <f>SUM(D146:D150)</f>
        <v>0</v>
      </c>
      <c r="E145" s="214">
        <f>SUM(E146:E150)</f>
        <v>0</v>
      </c>
    </row>
    <row r="146" spans="1:5" ht="12" customHeight="1">
      <c r="A146" s="13" t="s">
        <v>73</v>
      </c>
      <c r="B146" s="7" t="s">
        <v>405</v>
      </c>
      <c r="C146" s="182"/>
      <c r="D146" s="182"/>
      <c r="E146" s="182"/>
    </row>
    <row r="147" spans="1:5" ht="12" customHeight="1">
      <c r="A147" s="13" t="s">
        <v>74</v>
      </c>
      <c r="B147" s="7" t="s">
        <v>412</v>
      </c>
      <c r="C147" s="182"/>
      <c r="D147" s="182"/>
      <c r="E147" s="182"/>
    </row>
    <row r="148" spans="1:5" ht="12" customHeight="1">
      <c r="A148" s="13" t="s">
        <v>240</v>
      </c>
      <c r="B148" s="7" t="s">
        <v>407</v>
      </c>
      <c r="C148" s="182"/>
      <c r="D148" s="182"/>
      <c r="E148" s="182"/>
    </row>
    <row r="149" spans="1:5" ht="12" customHeight="1">
      <c r="A149" s="13" t="s">
        <v>241</v>
      </c>
      <c r="B149" s="7" t="s">
        <v>413</v>
      </c>
      <c r="C149" s="182"/>
      <c r="D149" s="182"/>
      <c r="E149" s="182"/>
    </row>
    <row r="150" spans="1:5" ht="12" customHeight="1" thickBot="1">
      <c r="A150" s="13" t="s">
        <v>411</v>
      </c>
      <c r="B150" s="7" t="s">
        <v>414</v>
      </c>
      <c r="C150" s="182"/>
      <c r="D150" s="182"/>
      <c r="E150" s="182"/>
    </row>
    <row r="151" spans="1:5" ht="12" customHeight="1" thickBot="1">
      <c r="A151" s="18" t="s">
        <v>17</v>
      </c>
      <c r="B151" s="106" t="s">
        <v>415</v>
      </c>
      <c r="C151" s="370"/>
      <c r="D151" s="370"/>
      <c r="E151" s="370"/>
    </row>
    <row r="152" spans="1:5" ht="12" customHeight="1" thickBot="1">
      <c r="A152" s="18" t="s">
        <v>18</v>
      </c>
      <c r="B152" s="106" t="s">
        <v>416</v>
      </c>
      <c r="C152" s="370"/>
      <c r="D152" s="370"/>
      <c r="E152" s="370"/>
    </row>
    <row r="153" spans="1:9" ht="15" customHeight="1" thickBot="1">
      <c r="A153" s="18" t="s">
        <v>19</v>
      </c>
      <c r="B153" s="106" t="s">
        <v>418</v>
      </c>
      <c r="C153" s="313">
        <f>+C129+C133+C140+C145+C151+C152</f>
        <v>0</v>
      </c>
      <c r="D153" s="313">
        <f>+D129+D133+D140+D145+D151+D152</f>
        <v>0</v>
      </c>
      <c r="E153" s="313">
        <f>+E129+E133+E140+E145+E151+E152</f>
        <v>0</v>
      </c>
      <c r="F153" s="314"/>
      <c r="G153" s="315"/>
      <c r="H153" s="315"/>
      <c r="I153" s="315"/>
    </row>
    <row r="154" spans="1:5" s="302" customFormat="1" ht="12.75" customHeight="1" thickBot="1">
      <c r="A154" s="203" t="s">
        <v>20</v>
      </c>
      <c r="B154" s="280" t="s">
        <v>417</v>
      </c>
      <c r="C154" s="313">
        <f>+C128+C153</f>
        <v>1980000</v>
      </c>
      <c r="D154" s="313">
        <f>+D128+D153</f>
        <v>1751810</v>
      </c>
      <c r="E154" s="313">
        <f>+E128+E153</f>
        <v>1751810</v>
      </c>
    </row>
    <row r="155" ht="7.5" customHeight="1"/>
    <row r="156" spans="1:5" ht="15">
      <c r="A156" s="552" t="s">
        <v>316</v>
      </c>
      <c r="B156" s="552"/>
      <c r="C156" s="552"/>
      <c r="D156" s="379"/>
      <c r="E156" s="379"/>
    </row>
    <row r="157" spans="1:5" ht="15" customHeight="1" thickBot="1">
      <c r="A157" s="550" t="s">
        <v>124</v>
      </c>
      <c r="B157" s="550"/>
      <c r="C157" s="215"/>
      <c r="D157" s="215"/>
      <c r="E157" s="215" t="s">
        <v>638</v>
      </c>
    </row>
    <row r="158" spans="1:5" ht="15.75" thickBot="1">
      <c r="A158" s="18">
        <v>1</v>
      </c>
      <c r="B158" s="28" t="s">
        <v>419</v>
      </c>
      <c r="C158" s="205">
        <f>+C62-C128</f>
        <v>-1980000</v>
      </c>
      <c r="D158" s="205">
        <f>+D62-D128</f>
        <v>-1751810</v>
      </c>
      <c r="E158" s="205">
        <f>+E62-E128</f>
        <v>-1751810</v>
      </c>
    </row>
    <row r="159" spans="1:5" ht="21" thickBot="1">
      <c r="A159" s="18" t="s">
        <v>11</v>
      </c>
      <c r="B159" s="28" t="s">
        <v>425</v>
      </c>
      <c r="C159" s="205">
        <f>+C86-C153</f>
        <v>0</v>
      </c>
      <c r="D159" s="205">
        <f>+D86-D153</f>
        <v>0</v>
      </c>
      <c r="E159" s="205">
        <f>+E86-E153</f>
        <v>0</v>
      </c>
    </row>
  </sheetData>
  <sheetProtection/>
  <mergeCells count="7">
    <mergeCell ref="A1:C1"/>
    <mergeCell ref="A2:B2"/>
    <mergeCell ref="A89:C89"/>
    <mergeCell ref="A90:B90"/>
    <mergeCell ref="A156:C156"/>
    <mergeCell ref="A157:B157"/>
    <mergeCell ref="C2:E2"/>
  </mergeCells>
  <printOptions horizontalCentered="1"/>
  <pageMargins left="0.7874015748031497" right="0.6125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Mezőörs Község Önkormányzat
2016. ÉVI KÖLTSÉGVETÉS
ÖNKÉNT VÁLLALT FELADATAINAK MÉRLEGE
&amp;R&amp;"Times New Roman CE,Félkövér dőlt"&amp;11 1.3. melléklet a 6/2017. (V.23.)&amp;K000000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61"/>
  <sheetViews>
    <sheetView zoomScaleSheetLayoutView="100" zoomScalePageLayoutView="130" workbookViewId="0" topLeftCell="A1">
      <selection activeCell="H157" sqref="H157"/>
    </sheetView>
  </sheetViews>
  <sheetFormatPr defaultColWidth="9.375" defaultRowHeight="12.75"/>
  <cols>
    <col min="1" max="1" width="9.50390625" style="281" customWidth="1"/>
    <col min="2" max="2" width="72.625" style="281" customWidth="1"/>
    <col min="3" max="4" width="15.125" style="282" bestFit="1" customWidth="1"/>
    <col min="5" max="5" width="12.75390625" style="282" customWidth="1"/>
    <col min="6" max="16384" width="9.375" style="300" customWidth="1"/>
  </cols>
  <sheetData>
    <row r="2" spans="2:8" ht="15">
      <c r="B2" s="554" t="s">
        <v>681</v>
      </c>
      <c r="C2" s="554"/>
      <c r="D2" s="554"/>
      <c r="E2" s="554"/>
      <c r="F2" s="537"/>
      <c r="G2" s="537"/>
      <c r="H2" s="537"/>
    </row>
    <row r="3" spans="1:5" ht="15.75" customHeight="1">
      <c r="A3" s="548" t="s">
        <v>7</v>
      </c>
      <c r="B3" s="548"/>
      <c r="C3" s="548"/>
      <c r="D3" s="300"/>
      <c r="E3" s="300"/>
    </row>
    <row r="4" spans="1:5" ht="15.75" customHeight="1" thickBot="1">
      <c r="A4" s="550" t="s">
        <v>122</v>
      </c>
      <c r="B4" s="550"/>
      <c r="C4" s="215"/>
      <c r="D4" s="215"/>
      <c r="E4" s="215" t="s">
        <v>638</v>
      </c>
    </row>
    <row r="5" spans="1:5" ht="37.5" customHeight="1" thickBot="1">
      <c r="A5" s="21" t="s">
        <v>60</v>
      </c>
      <c r="B5" s="22" t="s">
        <v>9</v>
      </c>
      <c r="C5" s="38" t="s">
        <v>646</v>
      </c>
      <c r="D5" s="38" t="str">
        <f>+CONCATENATE(LEFT(ÖSSZEFÜGGÉSEK!B5,4),"2016. évi módosított előirányzat")</f>
        <v>2016. évi módosított előirányzat</v>
      </c>
      <c r="E5" s="38" t="str">
        <f>+CONCATENATE(LEFT(ÖSSZEFÜGGÉSEK!C5,4),"2016. évi teljesítés")</f>
        <v>2016. évi teljesítés</v>
      </c>
    </row>
    <row r="6" spans="1:5" s="301" customFormat="1" ht="12" customHeight="1" thickBot="1">
      <c r="A6" s="295" t="s">
        <v>438</v>
      </c>
      <c r="B6" s="296" t="s">
        <v>439</v>
      </c>
      <c r="C6" s="297" t="s">
        <v>440</v>
      </c>
      <c r="D6" s="297" t="s">
        <v>440</v>
      </c>
      <c r="E6" s="297" t="s">
        <v>440</v>
      </c>
    </row>
    <row r="7" spans="1:5" s="302" customFormat="1" ht="12" customHeight="1" thickBot="1">
      <c r="A7" s="18" t="s">
        <v>10</v>
      </c>
      <c r="B7" s="19" t="s">
        <v>188</v>
      </c>
      <c r="C7" s="205">
        <f>+C8+C9+C10+C11+C12+C13</f>
        <v>0</v>
      </c>
      <c r="D7" s="205">
        <f>+D8+D9+D10+D11+D12+D13</f>
        <v>0</v>
      </c>
      <c r="E7" s="205">
        <f>+E8+E9+E10+E11+E12+E13</f>
        <v>0</v>
      </c>
    </row>
    <row r="8" spans="1:5" s="302" customFormat="1" ht="12" customHeight="1">
      <c r="A8" s="13" t="s">
        <v>75</v>
      </c>
      <c r="B8" s="303" t="s">
        <v>189</v>
      </c>
      <c r="C8" s="208"/>
      <c r="D8" s="208"/>
      <c r="E8" s="208"/>
    </row>
    <row r="9" spans="1:5" s="302" customFormat="1" ht="12" customHeight="1">
      <c r="A9" s="12" t="s">
        <v>76</v>
      </c>
      <c r="B9" s="304" t="s">
        <v>190</v>
      </c>
      <c r="C9" s="207"/>
      <c r="D9" s="207"/>
      <c r="E9" s="207"/>
    </row>
    <row r="10" spans="1:5" s="302" customFormat="1" ht="12" customHeight="1">
      <c r="A10" s="12" t="s">
        <v>77</v>
      </c>
      <c r="B10" s="304" t="s">
        <v>191</v>
      </c>
      <c r="C10" s="207"/>
      <c r="D10" s="207"/>
      <c r="E10" s="207"/>
    </row>
    <row r="11" spans="1:5" s="302" customFormat="1" ht="12" customHeight="1">
      <c r="A11" s="12" t="s">
        <v>78</v>
      </c>
      <c r="B11" s="304" t="s">
        <v>192</v>
      </c>
      <c r="C11" s="207"/>
      <c r="D11" s="207"/>
      <c r="E11" s="207"/>
    </row>
    <row r="12" spans="1:5" s="302" customFormat="1" ht="12" customHeight="1">
      <c r="A12" s="12" t="s">
        <v>118</v>
      </c>
      <c r="B12" s="201" t="s">
        <v>374</v>
      </c>
      <c r="C12" s="207"/>
      <c r="D12" s="207"/>
      <c r="E12" s="207"/>
    </row>
    <row r="13" spans="1:5" s="302" customFormat="1" ht="12" customHeight="1" thickBot="1">
      <c r="A13" s="14" t="s">
        <v>79</v>
      </c>
      <c r="B13" s="202" t="s">
        <v>375</v>
      </c>
      <c r="C13" s="207"/>
      <c r="D13" s="207"/>
      <c r="E13" s="207"/>
    </row>
    <row r="14" spans="1:5" s="302" customFormat="1" ht="12" customHeight="1" thickBot="1">
      <c r="A14" s="18" t="s">
        <v>11</v>
      </c>
      <c r="B14" s="200" t="s">
        <v>193</v>
      </c>
      <c r="C14" s="205">
        <f>+C15+C16+C17+C18+C19</f>
        <v>0</v>
      </c>
      <c r="D14" s="205">
        <f>+D15+D16+D17+D18+D19</f>
        <v>0</v>
      </c>
      <c r="E14" s="205">
        <f>+E15+E16+E17+E18+E19</f>
        <v>0</v>
      </c>
    </row>
    <row r="15" spans="1:5" s="302" customFormat="1" ht="12" customHeight="1">
      <c r="A15" s="13" t="s">
        <v>81</v>
      </c>
      <c r="B15" s="303" t="s">
        <v>194</v>
      </c>
      <c r="C15" s="208"/>
      <c r="D15" s="208"/>
      <c r="E15" s="208"/>
    </row>
    <row r="16" spans="1:5" s="302" customFormat="1" ht="12" customHeight="1">
      <c r="A16" s="12" t="s">
        <v>82</v>
      </c>
      <c r="B16" s="304" t="s">
        <v>195</v>
      </c>
      <c r="C16" s="207"/>
      <c r="D16" s="207"/>
      <c r="E16" s="207"/>
    </row>
    <row r="17" spans="1:5" s="302" customFormat="1" ht="12" customHeight="1">
      <c r="A17" s="12" t="s">
        <v>83</v>
      </c>
      <c r="B17" s="304" t="s">
        <v>363</v>
      </c>
      <c r="C17" s="207"/>
      <c r="D17" s="207"/>
      <c r="E17" s="207"/>
    </row>
    <row r="18" spans="1:5" s="302" customFormat="1" ht="12" customHeight="1">
      <c r="A18" s="12" t="s">
        <v>84</v>
      </c>
      <c r="B18" s="304" t="s">
        <v>364</v>
      </c>
      <c r="C18" s="207"/>
      <c r="D18" s="207"/>
      <c r="E18" s="207"/>
    </row>
    <row r="19" spans="1:5" s="302" customFormat="1" ht="12" customHeight="1">
      <c r="A19" s="12" t="s">
        <v>85</v>
      </c>
      <c r="B19" s="304" t="s">
        <v>196</v>
      </c>
      <c r="C19" s="207"/>
      <c r="D19" s="207"/>
      <c r="E19" s="207"/>
    </row>
    <row r="20" spans="1:5" s="302" customFormat="1" ht="12" customHeight="1" thickBot="1">
      <c r="A20" s="14" t="s">
        <v>91</v>
      </c>
      <c r="B20" s="202" t="s">
        <v>197</v>
      </c>
      <c r="C20" s="209"/>
      <c r="D20" s="209"/>
      <c r="E20" s="209"/>
    </row>
    <row r="21" spans="1:5" s="302" customFormat="1" ht="12" customHeight="1" thickBot="1">
      <c r="A21" s="18" t="s">
        <v>12</v>
      </c>
      <c r="B21" s="19" t="s">
        <v>198</v>
      </c>
      <c r="C21" s="205">
        <f>+C22+C23+C24+C25+C26</f>
        <v>0</v>
      </c>
      <c r="D21" s="205">
        <f>+D22+D23+D24+D25+D26</f>
        <v>0</v>
      </c>
      <c r="E21" s="205">
        <f>+E22+E23+E24+E25+E26</f>
        <v>0</v>
      </c>
    </row>
    <row r="22" spans="1:5" s="302" customFormat="1" ht="12" customHeight="1">
      <c r="A22" s="13" t="s">
        <v>64</v>
      </c>
      <c r="B22" s="303" t="s">
        <v>199</v>
      </c>
      <c r="C22" s="208"/>
      <c r="D22" s="208"/>
      <c r="E22" s="208"/>
    </row>
    <row r="23" spans="1:5" s="302" customFormat="1" ht="12" customHeight="1">
      <c r="A23" s="12" t="s">
        <v>65</v>
      </c>
      <c r="B23" s="304" t="s">
        <v>200</v>
      </c>
      <c r="C23" s="207"/>
      <c r="D23" s="207"/>
      <c r="E23" s="207"/>
    </row>
    <row r="24" spans="1:5" s="302" customFormat="1" ht="12" customHeight="1">
      <c r="A24" s="12" t="s">
        <v>66</v>
      </c>
      <c r="B24" s="304" t="s">
        <v>365</v>
      </c>
      <c r="C24" s="207"/>
      <c r="D24" s="207"/>
      <c r="E24" s="207"/>
    </row>
    <row r="25" spans="1:5" s="302" customFormat="1" ht="12" customHeight="1">
      <c r="A25" s="12" t="s">
        <v>67</v>
      </c>
      <c r="B25" s="304" t="s">
        <v>366</v>
      </c>
      <c r="C25" s="207"/>
      <c r="D25" s="207"/>
      <c r="E25" s="207"/>
    </row>
    <row r="26" spans="1:5" s="302" customFormat="1" ht="12" customHeight="1">
      <c r="A26" s="12" t="s">
        <v>132</v>
      </c>
      <c r="B26" s="304" t="s">
        <v>201</v>
      </c>
      <c r="C26" s="207"/>
      <c r="D26" s="207"/>
      <c r="E26" s="207"/>
    </row>
    <row r="27" spans="1:5" s="302" customFormat="1" ht="12" customHeight="1" thickBot="1">
      <c r="A27" s="14" t="s">
        <v>133</v>
      </c>
      <c r="B27" s="305" t="s">
        <v>202</v>
      </c>
      <c r="C27" s="209"/>
      <c r="D27" s="209"/>
      <c r="E27" s="209"/>
    </row>
    <row r="28" spans="1:5" s="302" customFormat="1" ht="12" customHeight="1" thickBot="1">
      <c r="A28" s="18" t="s">
        <v>134</v>
      </c>
      <c r="B28" s="19" t="s">
        <v>203</v>
      </c>
      <c r="C28" s="211">
        <f>+C29+C33+C34+C35</f>
        <v>0</v>
      </c>
      <c r="D28" s="211">
        <f>+D29+D33+D34+D35</f>
        <v>0</v>
      </c>
      <c r="E28" s="211">
        <f>+E29+E33+E34+E35</f>
        <v>0</v>
      </c>
    </row>
    <row r="29" spans="1:5" s="302" customFormat="1" ht="12" customHeight="1">
      <c r="A29" s="13" t="s">
        <v>204</v>
      </c>
      <c r="B29" s="303" t="s">
        <v>381</v>
      </c>
      <c r="C29" s="298">
        <f>+C30+C31+C32</f>
        <v>0</v>
      </c>
      <c r="D29" s="298">
        <f>+D30+D31+D32</f>
        <v>0</v>
      </c>
      <c r="E29" s="298">
        <f>+E30+E31+E32</f>
        <v>0</v>
      </c>
    </row>
    <row r="30" spans="1:5" s="302" customFormat="1" ht="12" customHeight="1">
      <c r="A30" s="12" t="s">
        <v>205</v>
      </c>
      <c r="B30" s="304" t="s">
        <v>210</v>
      </c>
      <c r="C30" s="207"/>
      <c r="D30" s="207"/>
      <c r="E30" s="207"/>
    </row>
    <row r="31" spans="1:5" s="302" customFormat="1" ht="12" customHeight="1">
      <c r="A31" s="12" t="s">
        <v>206</v>
      </c>
      <c r="B31" s="304" t="s">
        <v>211</v>
      </c>
      <c r="C31" s="207"/>
      <c r="D31" s="207"/>
      <c r="E31" s="207"/>
    </row>
    <row r="32" spans="1:5" s="302" customFormat="1" ht="12" customHeight="1">
      <c r="A32" s="12" t="s">
        <v>379</v>
      </c>
      <c r="B32" s="364" t="s">
        <v>380</v>
      </c>
      <c r="C32" s="207"/>
      <c r="D32" s="207"/>
      <c r="E32" s="207"/>
    </row>
    <row r="33" spans="1:5" s="302" customFormat="1" ht="12" customHeight="1">
      <c r="A33" s="12" t="s">
        <v>207</v>
      </c>
      <c r="B33" s="304" t="s">
        <v>212</v>
      </c>
      <c r="C33" s="207"/>
      <c r="D33" s="207"/>
      <c r="E33" s="207"/>
    </row>
    <row r="34" spans="1:5" s="302" customFormat="1" ht="12" customHeight="1">
      <c r="A34" s="12" t="s">
        <v>208</v>
      </c>
      <c r="B34" s="304" t="s">
        <v>213</v>
      </c>
      <c r="C34" s="207"/>
      <c r="D34" s="207"/>
      <c r="E34" s="207"/>
    </row>
    <row r="35" spans="1:5" s="302" customFormat="1" ht="12" customHeight="1" thickBot="1">
      <c r="A35" s="14" t="s">
        <v>209</v>
      </c>
      <c r="B35" s="305" t="s">
        <v>214</v>
      </c>
      <c r="C35" s="209"/>
      <c r="D35" s="209"/>
      <c r="E35" s="209"/>
    </row>
    <row r="36" spans="1:5" s="302" customFormat="1" ht="12" customHeight="1" thickBot="1">
      <c r="A36" s="18" t="s">
        <v>14</v>
      </c>
      <c r="B36" s="19" t="s">
        <v>376</v>
      </c>
      <c r="C36" s="205">
        <f>SUM(C37:C47)</f>
        <v>0</v>
      </c>
      <c r="D36" s="205">
        <f>SUM(D37:D47)</f>
        <v>0</v>
      </c>
      <c r="E36" s="205">
        <f>SUM(E37:E47)</f>
        <v>0</v>
      </c>
    </row>
    <row r="37" spans="1:5" s="302" customFormat="1" ht="12" customHeight="1">
      <c r="A37" s="13" t="s">
        <v>68</v>
      </c>
      <c r="B37" s="303" t="s">
        <v>217</v>
      </c>
      <c r="C37" s="208"/>
      <c r="D37" s="208"/>
      <c r="E37" s="208"/>
    </row>
    <row r="38" spans="1:5" s="302" customFormat="1" ht="12" customHeight="1">
      <c r="A38" s="12" t="s">
        <v>69</v>
      </c>
      <c r="B38" s="304" t="s">
        <v>218</v>
      </c>
      <c r="C38" s="207"/>
      <c r="D38" s="207"/>
      <c r="E38" s="207"/>
    </row>
    <row r="39" spans="1:5" s="302" customFormat="1" ht="12" customHeight="1">
      <c r="A39" s="12" t="s">
        <v>70</v>
      </c>
      <c r="B39" s="304" t="s">
        <v>219</v>
      </c>
      <c r="C39" s="207"/>
      <c r="D39" s="207"/>
      <c r="E39" s="207"/>
    </row>
    <row r="40" spans="1:5" s="302" customFormat="1" ht="12" customHeight="1">
      <c r="A40" s="12" t="s">
        <v>136</v>
      </c>
      <c r="B40" s="304" t="s">
        <v>220</v>
      </c>
      <c r="C40" s="207"/>
      <c r="D40" s="207"/>
      <c r="E40" s="207"/>
    </row>
    <row r="41" spans="1:5" s="302" customFormat="1" ht="12" customHeight="1">
      <c r="A41" s="12" t="s">
        <v>137</v>
      </c>
      <c r="B41" s="304" t="s">
        <v>221</v>
      </c>
      <c r="C41" s="207"/>
      <c r="D41" s="207"/>
      <c r="E41" s="207"/>
    </row>
    <row r="42" spans="1:5" s="302" customFormat="1" ht="12" customHeight="1">
      <c r="A42" s="12" t="s">
        <v>138</v>
      </c>
      <c r="B42" s="304" t="s">
        <v>222</v>
      </c>
      <c r="C42" s="207"/>
      <c r="D42" s="207"/>
      <c r="E42" s="207"/>
    </row>
    <row r="43" spans="1:5" s="302" customFormat="1" ht="12" customHeight="1">
      <c r="A43" s="12" t="s">
        <v>139</v>
      </c>
      <c r="B43" s="304" t="s">
        <v>223</v>
      </c>
      <c r="C43" s="207"/>
      <c r="D43" s="207"/>
      <c r="E43" s="207"/>
    </row>
    <row r="44" spans="1:5" s="302" customFormat="1" ht="12" customHeight="1">
      <c r="A44" s="12" t="s">
        <v>140</v>
      </c>
      <c r="B44" s="304" t="s">
        <v>224</v>
      </c>
      <c r="C44" s="207"/>
      <c r="D44" s="207"/>
      <c r="E44" s="207"/>
    </row>
    <row r="45" spans="1:5" s="302" customFormat="1" ht="12" customHeight="1">
      <c r="A45" s="12" t="s">
        <v>215</v>
      </c>
      <c r="B45" s="304" t="s">
        <v>225</v>
      </c>
      <c r="C45" s="210"/>
      <c r="D45" s="210"/>
      <c r="E45" s="210"/>
    </row>
    <row r="46" spans="1:5" s="302" customFormat="1" ht="12" customHeight="1">
      <c r="A46" s="14" t="s">
        <v>216</v>
      </c>
      <c r="B46" s="305" t="s">
        <v>378</v>
      </c>
      <c r="C46" s="292"/>
      <c r="D46" s="292"/>
      <c r="E46" s="292"/>
    </row>
    <row r="47" spans="1:5" s="302" customFormat="1" ht="12" customHeight="1" thickBot="1">
      <c r="A47" s="14" t="s">
        <v>377</v>
      </c>
      <c r="B47" s="202" t="s">
        <v>226</v>
      </c>
      <c r="C47" s="292"/>
      <c r="D47" s="292"/>
      <c r="E47" s="292"/>
    </row>
    <row r="48" spans="1:5" s="302" customFormat="1" ht="12" customHeight="1" thickBot="1">
      <c r="A48" s="18" t="s">
        <v>15</v>
      </c>
      <c r="B48" s="19" t="s">
        <v>227</v>
      </c>
      <c r="C48" s="205">
        <f>SUM(C49:C53)</f>
        <v>0</v>
      </c>
      <c r="D48" s="205">
        <f>SUM(D49:D53)</f>
        <v>0</v>
      </c>
      <c r="E48" s="205">
        <f>SUM(E49:E53)</f>
        <v>0</v>
      </c>
    </row>
    <row r="49" spans="1:5" s="302" customFormat="1" ht="12" customHeight="1">
      <c r="A49" s="13" t="s">
        <v>71</v>
      </c>
      <c r="B49" s="303" t="s">
        <v>231</v>
      </c>
      <c r="C49" s="345"/>
      <c r="D49" s="345"/>
      <c r="E49" s="345"/>
    </row>
    <row r="50" spans="1:5" s="302" customFormat="1" ht="12" customHeight="1">
      <c r="A50" s="12" t="s">
        <v>72</v>
      </c>
      <c r="B50" s="304" t="s">
        <v>232</v>
      </c>
      <c r="C50" s="210"/>
      <c r="D50" s="210"/>
      <c r="E50" s="210"/>
    </row>
    <row r="51" spans="1:5" s="302" customFormat="1" ht="12" customHeight="1">
      <c r="A51" s="12" t="s">
        <v>228</v>
      </c>
      <c r="B51" s="304" t="s">
        <v>233</v>
      </c>
      <c r="C51" s="210"/>
      <c r="D51" s="210"/>
      <c r="E51" s="210"/>
    </row>
    <row r="52" spans="1:5" s="302" customFormat="1" ht="12" customHeight="1">
      <c r="A52" s="12" t="s">
        <v>229</v>
      </c>
      <c r="B52" s="304" t="s">
        <v>234</v>
      </c>
      <c r="C52" s="210"/>
      <c r="D52" s="210"/>
      <c r="E52" s="210"/>
    </row>
    <row r="53" spans="1:5" s="302" customFormat="1" ht="12" customHeight="1" thickBot="1">
      <c r="A53" s="14" t="s">
        <v>230</v>
      </c>
      <c r="B53" s="202" t="s">
        <v>235</v>
      </c>
      <c r="C53" s="292"/>
      <c r="D53" s="292"/>
      <c r="E53" s="292"/>
    </row>
    <row r="54" spans="1:5" s="302" customFormat="1" ht="12" customHeight="1" thickBot="1">
      <c r="A54" s="18" t="s">
        <v>141</v>
      </c>
      <c r="B54" s="19" t="s">
        <v>236</v>
      </c>
      <c r="C54" s="205">
        <f>SUM(C55:C57)</f>
        <v>0</v>
      </c>
      <c r="D54" s="205">
        <f>SUM(D55:D57)</f>
        <v>0</v>
      </c>
      <c r="E54" s="205">
        <f>SUM(E55:E57)</f>
        <v>0</v>
      </c>
    </row>
    <row r="55" spans="1:5" s="302" customFormat="1" ht="12" customHeight="1">
      <c r="A55" s="13" t="s">
        <v>73</v>
      </c>
      <c r="B55" s="303" t="s">
        <v>237</v>
      </c>
      <c r="C55" s="208"/>
      <c r="D55" s="208"/>
      <c r="E55" s="208"/>
    </row>
    <row r="56" spans="1:5" s="302" customFormat="1" ht="12" customHeight="1">
      <c r="A56" s="12" t="s">
        <v>74</v>
      </c>
      <c r="B56" s="304" t="s">
        <v>367</v>
      </c>
      <c r="C56" s="207"/>
      <c r="D56" s="207"/>
      <c r="E56" s="207"/>
    </row>
    <row r="57" spans="1:5" s="302" customFormat="1" ht="12" customHeight="1">
      <c r="A57" s="12" t="s">
        <v>240</v>
      </c>
      <c r="B57" s="304" t="s">
        <v>238</v>
      </c>
      <c r="C57" s="207"/>
      <c r="D57" s="207"/>
      <c r="E57" s="207"/>
    </row>
    <row r="58" spans="1:5" s="302" customFormat="1" ht="12" customHeight="1" thickBot="1">
      <c r="A58" s="14" t="s">
        <v>241</v>
      </c>
      <c r="B58" s="202" t="s">
        <v>239</v>
      </c>
      <c r="C58" s="209"/>
      <c r="D58" s="209"/>
      <c r="E58" s="209"/>
    </row>
    <row r="59" spans="1:5" s="302" customFormat="1" ht="12" customHeight="1" thickBot="1">
      <c r="A59" s="18" t="s">
        <v>17</v>
      </c>
      <c r="B59" s="200" t="s">
        <v>242</v>
      </c>
      <c r="C59" s="205">
        <f>SUM(C60:C62)</f>
        <v>0</v>
      </c>
      <c r="D59" s="205">
        <f>SUM(D60:D62)</f>
        <v>0</v>
      </c>
      <c r="E59" s="205">
        <f>SUM(E60:E62)</f>
        <v>0</v>
      </c>
    </row>
    <row r="60" spans="1:5" s="302" customFormat="1" ht="12" customHeight="1">
      <c r="A60" s="13" t="s">
        <v>142</v>
      </c>
      <c r="B60" s="303" t="s">
        <v>244</v>
      </c>
      <c r="C60" s="210"/>
      <c r="D60" s="210"/>
      <c r="E60" s="210"/>
    </row>
    <row r="61" spans="1:5" s="302" customFormat="1" ht="12" customHeight="1">
      <c r="A61" s="12" t="s">
        <v>143</v>
      </c>
      <c r="B61" s="304" t="s">
        <v>368</v>
      </c>
      <c r="C61" s="210"/>
      <c r="D61" s="210"/>
      <c r="E61" s="210"/>
    </row>
    <row r="62" spans="1:5" s="302" customFormat="1" ht="12" customHeight="1">
      <c r="A62" s="12" t="s">
        <v>168</v>
      </c>
      <c r="B62" s="304" t="s">
        <v>245</v>
      </c>
      <c r="C62" s="210"/>
      <c r="D62" s="210"/>
      <c r="E62" s="210"/>
    </row>
    <row r="63" spans="1:5" s="302" customFormat="1" ht="12" customHeight="1" thickBot="1">
      <c r="A63" s="14" t="s">
        <v>243</v>
      </c>
      <c r="B63" s="202" t="s">
        <v>246</v>
      </c>
      <c r="C63" s="210"/>
      <c r="D63" s="210"/>
      <c r="E63" s="210"/>
    </row>
    <row r="64" spans="1:5" s="302" customFormat="1" ht="12" customHeight="1" thickBot="1">
      <c r="A64" s="371" t="s">
        <v>421</v>
      </c>
      <c r="B64" s="19" t="s">
        <v>247</v>
      </c>
      <c r="C64" s="211">
        <f>+C7+C14+C21+C28+C36+C48+C54+C59</f>
        <v>0</v>
      </c>
      <c r="D64" s="211">
        <f>+D7+D14+D21+D28+D36+D48+D54+D59</f>
        <v>0</v>
      </c>
      <c r="E64" s="211">
        <f>+E7+E14+E21+E28+E36+E48+E54+E59</f>
        <v>0</v>
      </c>
    </row>
    <row r="65" spans="1:5" s="302" customFormat="1" ht="12" customHeight="1" thickBot="1">
      <c r="A65" s="347" t="s">
        <v>248</v>
      </c>
      <c r="B65" s="200" t="s">
        <v>249</v>
      </c>
      <c r="C65" s="205">
        <f>SUM(C66:C68)</f>
        <v>0</v>
      </c>
      <c r="D65" s="205">
        <f>SUM(D66:D68)</f>
        <v>0</v>
      </c>
      <c r="E65" s="205">
        <f>SUM(E66:E68)</f>
        <v>0</v>
      </c>
    </row>
    <row r="66" spans="1:5" s="302" customFormat="1" ht="12" customHeight="1">
      <c r="A66" s="13" t="s">
        <v>280</v>
      </c>
      <c r="B66" s="303" t="s">
        <v>250</v>
      </c>
      <c r="C66" s="210"/>
      <c r="D66" s="210"/>
      <c r="E66" s="210"/>
    </row>
    <row r="67" spans="1:5" s="302" customFormat="1" ht="12" customHeight="1">
      <c r="A67" s="12" t="s">
        <v>289</v>
      </c>
      <c r="B67" s="304" t="s">
        <v>251</v>
      </c>
      <c r="C67" s="210"/>
      <c r="D67" s="210"/>
      <c r="E67" s="210"/>
    </row>
    <row r="68" spans="1:5" s="302" customFormat="1" ht="12" customHeight="1" thickBot="1">
      <c r="A68" s="14" t="s">
        <v>290</v>
      </c>
      <c r="B68" s="365" t="s">
        <v>406</v>
      </c>
      <c r="C68" s="210"/>
      <c r="D68" s="210"/>
      <c r="E68" s="210"/>
    </row>
    <row r="69" spans="1:5" s="302" customFormat="1" ht="12" customHeight="1" thickBot="1">
      <c r="A69" s="347" t="s">
        <v>253</v>
      </c>
      <c r="B69" s="200" t="s">
        <v>254</v>
      </c>
      <c r="C69" s="205">
        <f>SUM(C70:C73)</f>
        <v>0</v>
      </c>
      <c r="D69" s="205">
        <f>SUM(D70:D73)</f>
        <v>0</v>
      </c>
      <c r="E69" s="205">
        <f>SUM(E70:E73)</f>
        <v>0</v>
      </c>
    </row>
    <row r="70" spans="1:5" s="302" customFormat="1" ht="12" customHeight="1">
      <c r="A70" s="13" t="s">
        <v>119</v>
      </c>
      <c r="B70" s="303" t="s">
        <v>255</v>
      </c>
      <c r="C70" s="210"/>
      <c r="D70" s="210"/>
      <c r="E70" s="210"/>
    </row>
    <row r="71" spans="1:5" s="302" customFormat="1" ht="12" customHeight="1">
      <c r="A71" s="12" t="s">
        <v>120</v>
      </c>
      <c r="B71" s="304" t="s">
        <v>256</v>
      </c>
      <c r="C71" s="210"/>
      <c r="D71" s="210"/>
      <c r="E71" s="210"/>
    </row>
    <row r="72" spans="1:5" s="302" customFormat="1" ht="12" customHeight="1">
      <c r="A72" s="12" t="s">
        <v>281</v>
      </c>
      <c r="B72" s="304" t="s">
        <v>257</v>
      </c>
      <c r="C72" s="210"/>
      <c r="D72" s="210"/>
      <c r="E72" s="210"/>
    </row>
    <row r="73" spans="1:5" s="302" customFormat="1" ht="12" customHeight="1" thickBot="1">
      <c r="A73" s="14" t="s">
        <v>282</v>
      </c>
      <c r="B73" s="202" t="s">
        <v>258</v>
      </c>
      <c r="C73" s="210"/>
      <c r="D73" s="210"/>
      <c r="E73" s="210"/>
    </row>
    <row r="74" spans="1:5" s="302" customFormat="1" ht="12" customHeight="1" thickBot="1">
      <c r="A74" s="347" t="s">
        <v>259</v>
      </c>
      <c r="B74" s="200" t="s">
        <v>260</v>
      </c>
      <c r="C74" s="205">
        <f>SUM(C75:C76)</f>
        <v>0</v>
      </c>
      <c r="D74" s="205">
        <f>SUM(D75:D76)</f>
        <v>0</v>
      </c>
      <c r="E74" s="205">
        <f>SUM(E75:E76)</f>
        <v>0</v>
      </c>
    </row>
    <row r="75" spans="1:5" s="302" customFormat="1" ht="12" customHeight="1">
      <c r="A75" s="13" t="s">
        <v>283</v>
      </c>
      <c r="B75" s="303" t="s">
        <v>261</v>
      </c>
      <c r="C75" s="210"/>
      <c r="D75" s="210"/>
      <c r="E75" s="210"/>
    </row>
    <row r="76" spans="1:5" s="302" customFormat="1" ht="12" customHeight="1" thickBot="1">
      <c r="A76" s="14" t="s">
        <v>284</v>
      </c>
      <c r="B76" s="202" t="s">
        <v>262</v>
      </c>
      <c r="C76" s="210"/>
      <c r="D76" s="210"/>
      <c r="E76" s="210"/>
    </row>
    <row r="77" spans="1:5" s="302" customFormat="1" ht="12" customHeight="1" thickBot="1">
      <c r="A77" s="347" t="s">
        <v>263</v>
      </c>
      <c r="B77" s="200" t="s">
        <v>264</v>
      </c>
      <c r="C77" s="205">
        <f>SUM(C78:C80)</f>
        <v>0</v>
      </c>
      <c r="D77" s="205">
        <f>SUM(D78:D80)</f>
        <v>0</v>
      </c>
      <c r="E77" s="205">
        <f>SUM(E78:E80)</f>
        <v>0</v>
      </c>
    </row>
    <row r="78" spans="1:5" s="302" customFormat="1" ht="12" customHeight="1">
      <c r="A78" s="13" t="s">
        <v>285</v>
      </c>
      <c r="B78" s="303" t="s">
        <v>265</v>
      </c>
      <c r="C78" s="210"/>
      <c r="D78" s="210"/>
      <c r="E78" s="210"/>
    </row>
    <row r="79" spans="1:5" s="302" customFormat="1" ht="12" customHeight="1">
      <c r="A79" s="12" t="s">
        <v>286</v>
      </c>
      <c r="B79" s="304" t="s">
        <v>266</v>
      </c>
      <c r="C79" s="210"/>
      <c r="D79" s="210"/>
      <c r="E79" s="210"/>
    </row>
    <row r="80" spans="1:5" s="302" customFormat="1" ht="12" customHeight="1" thickBot="1">
      <c r="A80" s="14" t="s">
        <v>287</v>
      </c>
      <c r="B80" s="202" t="s">
        <v>267</v>
      </c>
      <c r="C80" s="210"/>
      <c r="D80" s="210"/>
      <c r="E80" s="210"/>
    </row>
    <row r="81" spans="1:5" s="302" customFormat="1" ht="12" customHeight="1" thickBot="1">
      <c r="A81" s="347" t="s">
        <v>268</v>
      </c>
      <c r="B81" s="200" t="s">
        <v>288</v>
      </c>
      <c r="C81" s="205">
        <f>SUM(C82:C85)</f>
        <v>0</v>
      </c>
      <c r="D81" s="205">
        <f>SUM(D82:D85)</f>
        <v>0</v>
      </c>
      <c r="E81" s="205">
        <f>SUM(E82:E85)</f>
        <v>0</v>
      </c>
    </row>
    <row r="82" spans="1:5" s="302" customFormat="1" ht="12" customHeight="1">
      <c r="A82" s="307" t="s">
        <v>269</v>
      </c>
      <c r="B82" s="303" t="s">
        <v>270</v>
      </c>
      <c r="C82" s="210"/>
      <c r="D82" s="210"/>
      <c r="E82" s="210"/>
    </row>
    <row r="83" spans="1:5" s="302" customFormat="1" ht="12" customHeight="1">
      <c r="A83" s="308" t="s">
        <v>271</v>
      </c>
      <c r="B83" s="304" t="s">
        <v>272</v>
      </c>
      <c r="C83" s="210"/>
      <c r="D83" s="210"/>
      <c r="E83" s="210"/>
    </row>
    <row r="84" spans="1:5" s="302" customFormat="1" ht="12" customHeight="1">
      <c r="A84" s="308" t="s">
        <v>273</v>
      </c>
      <c r="B84" s="304" t="s">
        <v>274</v>
      </c>
      <c r="C84" s="210"/>
      <c r="D84" s="210"/>
      <c r="E84" s="210"/>
    </row>
    <row r="85" spans="1:5" s="302" customFormat="1" ht="12" customHeight="1" thickBot="1">
      <c r="A85" s="309" t="s">
        <v>275</v>
      </c>
      <c r="B85" s="202" t="s">
        <v>276</v>
      </c>
      <c r="C85" s="210"/>
      <c r="D85" s="210"/>
      <c r="E85" s="210"/>
    </row>
    <row r="86" spans="1:5" s="302" customFormat="1" ht="12" customHeight="1" thickBot="1">
      <c r="A86" s="347" t="s">
        <v>277</v>
      </c>
      <c r="B86" s="200" t="s">
        <v>420</v>
      </c>
      <c r="C86" s="346"/>
      <c r="D86" s="346"/>
      <c r="E86" s="346"/>
    </row>
    <row r="87" spans="1:5" s="302" customFormat="1" ht="13.5" customHeight="1" thickBot="1">
      <c r="A87" s="347" t="s">
        <v>279</v>
      </c>
      <c r="B87" s="200" t="s">
        <v>278</v>
      </c>
      <c r="C87" s="346"/>
      <c r="D87" s="346"/>
      <c r="E87" s="346"/>
    </row>
    <row r="88" spans="1:5" s="302" customFormat="1" ht="15.75" customHeight="1" thickBot="1">
      <c r="A88" s="347" t="s">
        <v>291</v>
      </c>
      <c r="B88" s="310" t="s">
        <v>423</v>
      </c>
      <c r="C88" s="211">
        <f>+C65+C69+C74+C77+C81+C87+C86</f>
        <v>0</v>
      </c>
      <c r="D88" s="211">
        <f>+D65+D69+D74+D77+D81+D87+D86</f>
        <v>0</v>
      </c>
      <c r="E88" s="211">
        <f>+E65+E69+E74+E77+E81+E87+E86</f>
        <v>0</v>
      </c>
    </row>
    <row r="89" spans="1:5" s="302" customFormat="1" ht="16.5" customHeight="1" thickBot="1">
      <c r="A89" s="348" t="s">
        <v>422</v>
      </c>
      <c r="B89" s="311" t="s">
        <v>424</v>
      </c>
      <c r="C89" s="211">
        <f>+C64+C88</f>
        <v>0</v>
      </c>
      <c r="D89" s="211">
        <f>+D64+D88</f>
        <v>0</v>
      </c>
      <c r="E89" s="211">
        <f>+E64+E88</f>
        <v>0</v>
      </c>
    </row>
    <row r="90" spans="1:5" s="302" customFormat="1" ht="83.25" customHeight="1">
      <c r="A90" s="3"/>
      <c r="B90" s="4"/>
      <c r="C90" s="212"/>
      <c r="D90" s="212"/>
      <c r="E90" s="212"/>
    </row>
    <row r="91" spans="1:5" ht="16.5" customHeight="1">
      <c r="A91" s="548" t="s">
        <v>39</v>
      </c>
      <c r="B91" s="548"/>
      <c r="C91" s="548"/>
      <c r="D91" s="300"/>
      <c r="E91" s="300"/>
    </row>
    <row r="92" spans="1:5" s="312" customFormat="1" ht="16.5" customHeight="1" thickBot="1">
      <c r="A92" s="551" t="s">
        <v>123</v>
      </c>
      <c r="B92" s="551"/>
      <c r="C92" s="116"/>
      <c r="D92" s="116"/>
      <c r="E92" s="116" t="s">
        <v>638</v>
      </c>
    </row>
    <row r="93" spans="1:5" ht="37.5" customHeight="1" thickBot="1">
      <c r="A93" s="21" t="s">
        <v>60</v>
      </c>
      <c r="B93" s="22" t="s">
        <v>40</v>
      </c>
      <c r="C93" s="38" t="str">
        <f>+C5</f>
        <v>2016. évi eredeti előirányzat</v>
      </c>
      <c r="D93" s="38" t="str">
        <f>+D5</f>
        <v>2016. évi módosított előirányzat</v>
      </c>
      <c r="E93" s="38" t="str">
        <f>+E5</f>
        <v>2016. évi teljesítés</v>
      </c>
    </row>
    <row r="94" spans="1:5" s="301" customFormat="1" ht="12" customHeight="1" thickBot="1">
      <c r="A94" s="35" t="s">
        <v>438</v>
      </c>
      <c r="B94" s="36" t="s">
        <v>439</v>
      </c>
      <c r="C94" s="37" t="s">
        <v>440</v>
      </c>
      <c r="D94" s="37" t="s">
        <v>440</v>
      </c>
      <c r="E94" s="37" t="s">
        <v>440</v>
      </c>
    </row>
    <row r="95" spans="1:5" ht="12" customHeight="1" thickBot="1">
      <c r="A95" s="20" t="s">
        <v>10</v>
      </c>
      <c r="B95" s="29" t="s">
        <v>382</v>
      </c>
      <c r="C95" s="204">
        <f>C96+C97+C98+C99+C100+C113</f>
        <v>0</v>
      </c>
      <c r="D95" s="204">
        <f>D96+D97+D98+D99+D100+D113</f>
        <v>0</v>
      </c>
      <c r="E95" s="204">
        <f>E96+E97+E98+E99+E100+E113</f>
        <v>0</v>
      </c>
    </row>
    <row r="96" spans="1:5" ht="12" customHeight="1">
      <c r="A96" s="15" t="s">
        <v>75</v>
      </c>
      <c r="B96" s="8" t="s">
        <v>41</v>
      </c>
      <c r="C96" s="206"/>
      <c r="D96" s="206"/>
      <c r="E96" s="206"/>
    </row>
    <row r="97" spans="1:5" ht="12" customHeight="1">
      <c r="A97" s="12" t="s">
        <v>76</v>
      </c>
      <c r="B97" s="6" t="s">
        <v>144</v>
      </c>
      <c r="C97" s="207"/>
      <c r="D97" s="207"/>
      <c r="E97" s="207"/>
    </row>
    <row r="98" spans="1:5" ht="12" customHeight="1">
      <c r="A98" s="12" t="s">
        <v>77</v>
      </c>
      <c r="B98" s="6" t="s">
        <v>109</v>
      </c>
      <c r="C98" s="209"/>
      <c r="D98" s="209"/>
      <c r="E98" s="209"/>
    </row>
    <row r="99" spans="1:5" ht="12" customHeight="1">
      <c r="A99" s="12" t="s">
        <v>78</v>
      </c>
      <c r="B99" s="9" t="s">
        <v>145</v>
      </c>
      <c r="C99" s="209"/>
      <c r="D99" s="209"/>
      <c r="E99" s="209"/>
    </row>
    <row r="100" spans="1:5" ht="12" customHeight="1">
      <c r="A100" s="12" t="s">
        <v>86</v>
      </c>
      <c r="B100" s="17" t="s">
        <v>146</v>
      </c>
      <c r="C100" s="209"/>
      <c r="D100" s="209"/>
      <c r="E100" s="209"/>
    </row>
    <row r="101" spans="1:5" ht="12" customHeight="1">
      <c r="A101" s="12" t="s">
        <v>79</v>
      </c>
      <c r="B101" s="6" t="s">
        <v>387</v>
      </c>
      <c r="C101" s="209"/>
      <c r="D101" s="209"/>
      <c r="E101" s="209"/>
    </row>
    <row r="102" spans="1:5" ht="12" customHeight="1">
      <c r="A102" s="12" t="s">
        <v>80</v>
      </c>
      <c r="B102" s="120" t="s">
        <v>386</v>
      </c>
      <c r="C102" s="209"/>
      <c r="D102" s="209"/>
      <c r="E102" s="209"/>
    </row>
    <row r="103" spans="1:5" ht="12" customHeight="1">
      <c r="A103" s="12" t="s">
        <v>87</v>
      </c>
      <c r="B103" s="120" t="s">
        <v>385</v>
      </c>
      <c r="C103" s="209"/>
      <c r="D103" s="209"/>
      <c r="E103" s="209"/>
    </row>
    <row r="104" spans="1:5" ht="12" customHeight="1">
      <c r="A104" s="12" t="s">
        <v>88</v>
      </c>
      <c r="B104" s="118" t="s">
        <v>294</v>
      </c>
      <c r="C104" s="209"/>
      <c r="D104" s="209"/>
      <c r="E104" s="209"/>
    </row>
    <row r="105" spans="1:5" ht="12" customHeight="1">
      <c r="A105" s="12" t="s">
        <v>89</v>
      </c>
      <c r="B105" s="119" t="s">
        <v>295</v>
      </c>
      <c r="C105" s="209"/>
      <c r="D105" s="209"/>
      <c r="E105" s="209"/>
    </row>
    <row r="106" spans="1:5" ht="12" customHeight="1">
      <c r="A106" s="12" t="s">
        <v>90</v>
      </c>
      <c r="B106" s="119" t="s">
        <v>296</v>
      </c>
      <c r="C106" s="209"/>
      <c r="D106" s="209"/>
      <c r="E106" s="209"/>
    </row>
    <row r="107" spans="1:5" ht="12" customHeight="1">
      <c r="A107" s="12" t="s">
        <v>92</v>
      </c>
      <c r="B107" s="118" t="s">
        <v>297</v>
      </c>
      <c r="C107" s="209"/>
      <c r="D107" s="209"/>
      <c r="E107" s="209"/>
    </row>
    <row r="108" spans="1:5" ht="12" customHeight="1">
      <c r="A108" s="12" t="s">
        <v>147</v>
      </c>
      <c r="B108" s="118" t="s">
        <v>298</v>
      </c>
      <c r="C108" s="209"/>
      <c r="D108" s="209"/>
      <c r="E108" s="209"/>
    </row>
    <row r="109" spans="1:5" ht="12" customHeight="1">
      <c r="A109" s="12" t="s">
        <v>292</v>
      </c>
      <c r="B109" s="119" t="s">
        <v>299</v>
      </c>
      <c r="C109" s="209"/>
      <c r="D109" s="209"/>
      <c r="E109" s="209"/>
    </row>
    <row r="110" spans="1:5" ht="12" customHeight="1">
      <c r="A110" s="11" t="s">
        <v>293</v>
      </c>
      <c r="B110" s="120" t="s">
        <v>300</v>
      </c>
      <c r="C110" s="209"/>
      <c r="D110" s="209"/>
      <c r="E110" s="209"/>
    </row>
    <row r="111" spans="1:5" ht="12" customHeight="1">
      <c r="A111" s="12" t="s">
        <v>383</v>
      </c>
      <c r="B111" s="120" t="s">
        <v>301</v>
      </c>
      <c r="C111" s="209"/>
      <c r="D111" s="209"/>
      <c r="E111" s="209"/>
    </row>
    <row r="112" spans="1:5" ht="12" customHeight="1">
      <c r="A112" s="14" t="s">
        <v>384</v>
      </c>
      <c r="B112" s="120" t="s">
        <v>302</v>
      </c>
      <c r="C112" s="209"/>
      <c r="D112" s="209"/>
      <c r="E112" s="209"/>
    </row>
    <row r="113" spans="1:5" ht="12" customHeight="1">
      <c r="A113" s="12" t="s">
        <v>388</v>
      </c>
      <c r="B113" s="9" t="s">
        <v>42</v>
      </c>
      <c r="C113" s="207"/>
      <c r="D113" s="207"/>
      <c r="E113" s="207"/>
    </row>
    <row r="114" spans="1:5" ht="12" customHeight="1">
      <c r="A114" s="12" t="s">
        <v>389</v>
      </c>
      <c r="B114" s="6" t="s">
        <v>391</v>
      </c>
      <c r="C114" s="207"/>
      <c r="D114" s="207"/>
      <c r="E114" s="207"/>
    </row>
    <row r="115" spans="1:5" ht="12" customHeight="1" thickBot="1">
      <c r="A115" s="16" t="s">
        <v>390</v>
      </c>
      <c r="B115" s="369" t="s">
        <v>392</v>
      </c>
      <c r="C115" s="213"/>
      <c r="D115" s="213"/>
      <c r="E115" s="213"/>
    </row>
    <row r="116" spans="1:5" ht="12" customHeight="1" thickBot="1">
      <c r="A116" s="366" t="s">
        <v>11</v>
      </c>
      <c r="B116" s="367" t="s">
        <v>303</v>
      </c>
      <c r="C116" s="368">
        <f>+C117+C119+C121</f>
        <v>0</v>
      </c>
      <c r="D116" s="368">
        <f>+D117+D119+D121</f>
        <v>0</v>
      </c>
      <c r="E116" s="368">
        <f>+E117+E119+E121</f>
        <v>0</v>
      </c>
    </row>
    <row r="117" spans="1:5" ht="12" customHeight="1">
      <c r="A117" s="13" t="s">
        <v>81</v>
      </c>
      <c r="B117" s="6" t="s">
        <v>167</v>
      </c>
      <c r="C117" s="208"/>
      <c r="D117" s="208"/>
      <c r="E117" s="208"/>
    </row>
    <row r="118" spans="1:5" ht="12" customHeight="1">
      <c r="A118" s="13" t="s">
        <v>82</v>
      </c>
      <c r="B118" s="10" t="s">
        <v>307</v>
      </c>
      <c r="C118" s="208"/>
      <c r="D118" s="208"/>
      <c r="E118" s="208"/>
    </row>
    <row r="119" spans="1:5" ht="12" customHeight="1">
      <c r="A119" s="13" t="s">
        <v>83</v>
      </c>
      <c r="B119" s="10" t="s">
        <v>148</v>
      </c>
      <c r="C119" s="207"/>
      <c r="D119" s="207"/>
      <c r="E119" s="207"/>
    </row>
    <row r="120" spans="1:5" ht="12" customHeight="1">
      <c r="A120" s="13" t="s">
        <v>84</v>
      </c>
      <c r="B120" s="10" t="s">
        <v>308</v>
      </c>
      <c r="C120" s="182"/>
      <c r="D120" s="182"/>
      <c r="E120" s="182"/>
    </row>
    <row r="121" spans="1:5" ht="12" customHeight="1">
      <c r="A121" s="13" t="s">
        <v>85</v>
      </c>
      <c r="B121" s="202" t="s">
        <v>169</v>
      </c>
      <c r="C121" s="182"/>
      <c r="D121" s="182"/>
      <c r="E121" s="182"/>
    </row>
    <row r="122" spans="1:5" ht="12" customHeight="1">
      <c r="A122" s="13" t="s">
        <v>91</v>
      </c>
      <c r="B122" s="201" t="s">
        <v>369</v>
      </c>
      <c r="C122" s="182"/>
      <c r="D122" s="182"/>
      <c r="E122" s="182"/>
    </row>
    <row r="123" spans="1:5" ht="12" customHeight="1">
      <c r="A123" s="13" t="s">
        <v>93</v>
      </c>
      <c r="B123" s="299" t="s">
        <v>313</v>
      </c>
      <c r="C123" s="182"/>
      <c r="D123" s="182"/>
      <c r="E123" s="182"/>
    </row>
    <row r="124" spans="1:5" ht="15">
      <c r="A124" s="13" t="s">
        <v>149</v>
      </c>
      <c r="B124" s="119" t="s">
        <v>296</v>
      </c>
      <c r="C124" s="182"/>
      <c r="D124" s="182"/>
      <c r="E124" s="182"/>
    </row>
    <row r="125" spans="1:5" ht="12" customHeight="1">
      <c r="A125" s="13" t="s">
        <v>150</v>
      </c>
      <c r="B125" s="119" t="s">
        <v>312</v>
      </c>
      <c r="C125" s="182"/>
      <c r="D125" s="182"/>
      <c r="E125" s="182"/>
    </row>
    <row r="126" spans="1:5" ht="12" customHeight="1">
      <c r="A126" s="13" t="s">
        <v>151</v>
      </c>
      <c r="B126" s="119" t="s">
        <v>311</v>
      </c>
      <c r="C126" s="182"/>
      <c r="D126" s="182"/>
      <c r="E126" s="182"/>
    </row>
    <row r="127" spans="1:5" ht="12" customHeight="1">
      <c r="A127" s="13" t="s">
        <v>304</v>
      </c>
      <c r="B127" s="119" t="s">
        <v>299</v>
      </c>
      <c r="C127" s="182"/>
      <c r="D127" s="182"/>
      <c r="E127" s="182"/>
    </row>
    <row r="128" spans="1:5" ht="12" customHeight="1">
      <c r="A128" s="13" t="s">
        <v>305</v>
      </c>
      <c r="B128" s="119" t="s">
        <v>310</v>
      </c>
      <c r="C128" s="182"/>
      <c r="D128" s="182"/>
      <c r="E128" s="182"/>
    </row>
    <row r="129" spans="1:5" ht="15.75" thickBot="1">
      <c r="A129" s="11" t="s">
        <v>306</v>
      </c>
      <c r="B129" s="119" t="s">
        <v>309</v>
      </c>
      <c r="C129" s="183"/>
      <c r="D129" s="183"/>
      <c r="E129" s="183"/>
    </row>
    <row r="130" spans="1:5" ht="12" customHeight="1" thickBot="1">
      <c r="A130" s="18" t="s">
        <v>12</v>
      </c>
      <c r="B130" s="106" t="s">
        <v>393</v>
      </c>
      <c r="C130" s="205">
        <f>+C95+C116</f>
        <v>0</v>
      </c>
      <c r="D130" s="205">
        <f>+D95+D116</f>
        <v>0</v>
      </c>
      <c r="E130" s="205">
        <f>+E95+E116</f>
        <v>0</v>
      </c>
    </row>
    <row r="131" spans="1:5" ht="12" customHeight="1" thickBot="1">
      <c r="A131" s="18" t="s">
        <v>13</v>
      </c>
      <c r="B131" s="106" t="s">
        <v>394</v>
      </c>
      <c r="C131" s="205">
        <f>+C132+C133+C134</f>
        <v>0</v>
      </c>
      <c r="D131" s="205">
        <f>+D132+D133+D134</f>
        <v>0</v>
      </c>
      <c r="E131" s="205">
        <f>+E132+E133+E134</f>
        <v>0</v>
      </c>
    </row>
    <row r="132" spans="1:5" ht="12" customHeight="1">
      <c r="A132" s="13" t="s">
        <v>204</v>
      </c>
      <c r="B132" s="10" t="s">
        <v>401</v>
      </c>
      <c r="C132" s="182"/>
      <c r="D132" s="182"/>
      <c r="E132" s="182"/>
    </row>
    <row r="133" spans="1:5" ht="12" customHeight="1">
      <c r="A133" s="13" t="s">
        <v>207</v>
      </c>
      <c r="B133" s="10" t="s">
        <v>402</v>
      </c>
      <c r="C133" s="182"/>
      <c r="D133" s="182"/>
      <c r="E133" s="182"/>
    </row>
    <row r="134" spans="1:5" ht="12" customHeight="1" thickBot="1">
      <c r="A134" s="11" t="s">
        <v>208</v>
      </c>
      <c r="B134" s="10" t="s">
        <v>403</v>
      </c>
      <c r="C134" s="182"/>
      <c r="D134" s="182"/>
      <c r="E134" s="182"/>
    </row>
    <row r="135" spans="1:5" ht="12" customHeight="1" thickBot="1">
      <c r="A135" s="18" t="s">
        <v>14</v>
      </c>
      <c r="B135" s="106" t="s">
        <v>395</v>
      </c>
      <c r="C135" s="205">
        <f>SUM(C136:C141)</f>
        <v>0</v>
      </c>
      <c r="D135" s="205">
        <f>SUM(D136:D141)</f>
        <v>0</v>
      </c>
      <c r="E135" s="205">
        <f>SUM(E136:E141)</f>
        <v>0</v>
      </c>
    </row>
    <row r="136" spans="1:5" ht="12" customHeight="1">
      <c r="A136" s="13" t="s">
        <v>68</v>
      </c>
      <c r="B136" s="7" t="s">
        <v>404</v>
      </c>
      <c r="C136" s="182"/>
      <c r="D136" s="182"/>
      <c r="E136" s="182"/>
    </row>
    <row r="137" spans="1:5" ht="12" customHeight="1">
      <c r="A137" s="13" t="s">
        <v>69</v>
      </c>
      <c r="B137" s="7" t="s">
        <v>396</v>
      </c>
      <c r="C137" s="182"/>
      <c r="D137" s="182"/>
      <c r="E137" s="182"/>
    </row>
    <row r="138" spans="1:5" ht="12" customHeight="1">
      <c r="A138" s="13" t="s">
        <v>70</v>
      </c>
      <c r="B138" s="7" t="s">
        <v>397</v>
      </c>
      <c r="C138" s="182"/>
      <c r="D138" s="182"/>
      <c r="E138" s="182"/>
    </row>
    <row r="139" spans="1:5" ht="12" customHeight="1">
      <c r="A139" s="13" t="s">
        <v>136</v>
      </c>
      <c r="B139" s="7" t="s">
        <v>398</v>
      </c>
      <c r="C139" s="182"/>
      <c r="D139" s="182"/>
      <c r="E139" s="182"/>
    </row>
    <row r="140" spans="1:5" ht="12" customHeight="1">
      <c r="A140" s="13" t="s">
        <v>137</v>
      </c>
      <c r="B140" s="7" t="s">
        <v>399</v>
      </c>
      <c r="C140" s="182"/>
      <c r="D140" s="182"/>
      <c r="E140" s="182"/>
    </row>
    <row r="141" spans="1:5" ht="12" customHeight="1" thickBot="1">
      <c r="A141" s="11" t="s">
        <v>138</v>
      </c>
      <c r="B141" s="7" t="s">
        <v>400</v>
      </c>
      <c r="C141" s="182"/>
      <c r="D141" s="182"/>
      <c r="E141" s="182"/>
    </row>
    <row r="142" spans="1:5" ht="12" customHeight="1" thickBot="1">
      <c r="A142" s="18" t="s">
        <v>15</v>
      </c>
      <c r="B142" s="106" t="s">
        <v>408</v>
      </c>
      <c r="C142" s="211">
        <f>+C143+C144+C145+C146</f>
        <v>0</v>
      </c>
      <c r="D142" s="211">
        <f>+D143+D144+D145+D146</f>
        <v>0</v>
      </c>
      <c r="E142" s="211">
        <f>+E143+E144+E145+E146</f>
        <v>0</v>
      </c>
    </row>
    <row r="143" spans="1:5" ht="12" customHeight="1">
      <c r="A143" s="13" t="s">
        <v>71</v>
      </c>
      <c r="B143" s="7" t="s">
        <v>314</v>
      </c>
      <c r="C143" s="182"/>
      <c r="D143" s="182"/>
      <c r="E143" s="182"/>
    </row>
    <row r="144" spans="1:5" ht="12" customHeight="1">
      <c r="A144" s="13" t="s">
        <v>72</v>
      </c>
      <c r="B144" s="7" t="s">
        <v>315</v>
      </c>
      <c r="C144" s="182"/>
      <c r="D144" s="182"/>
      <c r="E144" s="182"/>
    </row>
    <row r="145" spans="1:5" ht="12" customHeight="1">
      <c r="A145" s="13" t="s">
        <v>228</v>
      </c>
      <c r="B145" s="7" t="s">
        <v>409</v>
      </c>
      <c r="C145" s="182"/>
      <c r="D145" s="182"/>
      <c r="E145" s="182"/>
    </row>
    <row r="146" spans="1:5" ht="12" customHeight="1" thickBot="1">
      <c r="A146" s="11" t="s">
        <v>229</v>
      </c>
      <c r="B146" s="5" t="s">
        <v>334</v>
      </c>
      <c r="C146" s="182"/>
      <c r="D146" s="182"/>
      <c r="E146" s="182"/>
    </row>
    <row r="147" spans="1:5" ht="12" customHeight="1" thickBot="1">
      <c r="A147" s="18" t="s">
        <v>16</v>
      </c>
      <c r="B147" s="106" t="s">
        <v>410</v>
      </c>
      <c r="C147" s="214">
        <f>SUM(C148:C152)</f>
        <v>0</v>
      </c>
      <c r="D147" s="214">
        <f>SUM(D148:D152)</f>
        <v>0</v>
      </c>
      <c r="E147" s="214">
        <f>SUM(E148:E152)</f>
        <v>0</v>
      </c>
    </row>
    <row r="148" spans="1:5" ht="12" customHeight="1">
      <c r="A148" s="13" t="s">
        <v>73</v>
      </c>
      <c r="B148" s="7" t="s">
        <v>405</v>
      </c>
      <c r="C148" s="182"/>
      <c r="D148" s="182"/>
      <c r="E148" s="182"/>
    </row>
    <row r="149" spans="1:5" ht="12" customHeight="1">
      <c r="A149" s="13" t="s">
        <v>74</v>
      </c>
      <c r="B149" s="7" t="s">
        <v>412</v>
      </c>
      <c r="C149" s="182"/>
      <c r="D149" s="182"/>
      <c r="E149" s="182"/>
    </row>
    <row r="150" spans="1:5" ht="12" customHeight="1">
      <c r="A150" s="13" t="s">
        <v>240</v>
      </c>
      <c r="B150" s="7" t="s">
        <v>407</v>
      </c>
      <c r="C150" s="182"/>
      <c r="D150" s="182"/>
      <c r="E150" s="182"/>
    </row>
    <row r="151" spans="1:5" ht="12" customHeight="1">
      <c r="A151" s="13" t="s">
        <v>241</v>
      </c>
      <c r="B151" s="7" t="s">
        <v>413</v>
      </c>
      <c r="C151" s="182"/>
      <c r="D151" s="182"/>
      <c r="E151" s="182"/>
    </row>
    <row r="152" spans="1:5" ht="12" customHeight="1" thickBot="1">
      <c r="A152" s="13" t="s">
        <v>411</v>
      </c>
      <c r="B152" s="7" t="s">
        <v>414</v>
      </c>
      <c r="C152" s="182"/>
      <c r="D152" s="182"/>
      <c r="E152" s="182"/>
    </row>
    <row r="153" spans="1:5" ht="12" customHeight="1" thickBot="1">
      <c r="A153" s="18" t="s">
        <v>17</v>
      </c>
      <c r="B153" s="106" t="s">
        <v>415</v>
      </c>
      <c r="C153" s="370"/>
      <c r="D153" s="370"/>
      <c r="E153" s="370"/>
    </row>
    <row r="154" spans="1:5" ht="12" customHeight="1" thickBot="1">
      <c r="A154" s="18" t="s">
        <v>18</v>
      </c>
      <c r="B154" s="106" t="s">
        <v>416</v>
      </c>
      <c r="C154" s="370"/>
      <c r="D154" s="370"/>
      <c r="E154" s="370"/>
    </row>
    <row r="155" spans="1:9" ht="15" customHeight="1" thickBot="1">
      <c r="A155" s="18" t="s">
        <v>19</v>
      </c>
      <c r="B155" s="106" t="s">
        <v>418</v>
      </c>
      <c r="C155" s="313">
        <f>+C131+C135+C142+C147+C153+C154</f>
        <v>0</v>
      </c>
      <c r="D155" s="313">
        <f>+D131+D135+D142+D147+D153+D154</f>
        <v>0</v>
      </c>
      <c r="E155" s="313">
        <f>+E131+E135+E142+E147+E153+E154</f>
        <v>0</v>
      </c>
      <c r="F155" s="314"/>
      <c r="G155" s="315"/>
      <c r="H155" s="315"/>
      <c r="I155" s="315"/>
    </row>
    <row r="156" spans="1:5" s="302" customFormat="1" ht="12.75" customHeight="1" thickBot="1">
      <c r="A156" s="203" t="s">
        <v>20</v>
      </c>
      <c r="B156" s="280" t="s">
        <v>417</v>
      </c>
      <c r="C156" s="313">
        <f>+C130+C155</f>
        <v>0</v>
      </c>
      <c r="D156" s="313">
        <f>+D130+D155</f>
        <v>0</v>
      </c>
      <c r="E156" s="313">
        <f>+E130+E155</f>
        <v>0</v>
      </c>
    </row>
    <row r="157" ht="7.5" customHeight="1"/>
    <row r="158" spans="1:5" ht="15">
      <c r="A158" s="552" t="s">
        <v>316</v>
      </c>
      <c r="B158" s="552"/>
      <c r="C158" s="552"/>
      <c r="D158" s="300"/>
      <c r="E158" s="300"/>
    </row>
    <row r="159" spans="1:5" ht="15" customHeight="1" thickBot="1">
      <c r="A159" s="550" t="s">
        <v>124</v>
      </c>
      <c r="B159" s="550"/>
      <c r="C159" s="215"/>
      <c r="D159" s="215"/>
      <c r="E159" s="215" t="s">
        <v>638</v>
      </c>
    </row>
    <row r="160" spans="1:5" ht="15.75" thickBot="1">
      <c r="A160" s="18">
        <v>1</v>
      </c>
      <c r="B160" s="28" t="s">
        <v>419</v>
      </c>
      <c r="C160" s="205">
        <f>+C64-C130</f>
        <v>0</v>
      </c>
      <c r="D160" s="205">
        <f>+D64-D130</f>
        <v>0</v>
      </c>
      <c r="E160" s="205">
        <f>+E64-E130</f>
        <v>0</v>
      </c>
    </row>
    <row r="161" spans="1:5" ht="21" thickBot="1">
      <c r="A161" s="18" t="s">
        <v>11</v>
      </c>
      <c r="B161" s="28" t="s">
        <v>425</v>
      </c>
      <c r="C161" s="205">
        <f>+C88-C155</f>
        <v>0</v>
      </c>
      <c r="D161" s="205">
        <f>+D88-D155</f>
        <v>0</v>
      </c>
      <c r="E161" s="205">
        <f>+E88-E155</f>
        <v>0</v>
      </c>
    </row>
  </sheetData>
  <sheetProtection/>
  <mergeCells count="7">
    <mergeCell ref="A159:B159"/>
    <mergeCell ref="B2:E2"/>
    <mergeCell ref="A3:C3"/>
    <mergeCell ref="A4:B4"/>
    <mergeCell ref="A91:C91"/>
    <mergeCell ref="A92:B92"/>
    <mergeCell ref="A158:C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Mezőörs Község Önkormányzat
2016. ÉVI KÖLTSÉGVETÉS
ÁLLAMI (ÁLLAMIGAZGATÁSI) FELADATOK MÉRLEGE
&amp;R&amp;"Times New Roman CE,Félkövér dőlt"&amp;11 1.4. melléklet a 6/2017. (V.23.) önkormányzati rendelethez</oddHeader>
  </headerFooter>
  <rowBreaks count="1" manualBreakCount="1"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5" zoomScaleNormal="115" zoomScaleSheetLayoutView="100" workbookViewId="0" topLeftCell="A1">
      <selection activeCell="I10" sqref="I10"/>
    </sheetView>
  </sheetViews>
  <sheetFormatPr defaultColWidth="9.375" defaultRowHeight="12.75"/>
  <cols>
    <col min="1" max="1" width="6.75390625" style="52" customWidth="1"/>
    <col min="2" max="2" width="53.125" style="125" customWidth="1"/>
    <col min="3" max="3" width="15.50390625" style="52" bestFit="1" customWidth="1"/>
    <col min="4" max="4" width="18.625" style="52" bestFit="1" customWidth="1"/>
    <col min="5" max="5" width="14.375" style="52" bestFit="1" customWidth="1"/>
    <col min="6" max="6" width="55.125" style="52" customWidth="1"/>
    <col min="7" max="7" width="15.50390625" style="52" bestFit="1" customWidth="1"/>
    <col min="8" max="8" width="18.625" style="52" bestFit="1" customWidth="1"/>
    <col min="9" max="9" width="14.375" style="52" bestFit="1" customWidth="1"/>
    <col min="10" max="10" width="4.75390625" style="52" customWidth="1"/>
    <col min="11" max="16384" width="9.375" style="52" customWidth="1"/>
  </cols>
  <sheetData>
    <row r="1" spans="2:10" ht="39.75" customHeight="1">
      <c r="B1" s="560" t="s">
        <v>128</v>
      </c>
      <c r="C1" s="560"/>
      <c r="D1" s="560"/>
      <c r="E1" s="560"/>
      <c r="F1" s="560"/>
      <c r="G1" s="560"/>
      <c r="H1" s="560"/>
      <c r="I1" s="560"/>
      <c r="J1" s="557" t="str">
        <f>+CONCATENATE("2.1. melléklet a 6/2017. (V.23.) önkormányzati rendelethez")</f>
        <v>2.1. melléklet a 6/2017. (V.23.) önkormányzati rendelethez</v>
      </c>
    </row>
    <row r="2" spans="2:10" ht="14.25" thickBot="1">
      <c r="B2" s="374"/>
      <c r="G2" s="559" t="s">
        <v>638</v>
      </c>
      <c r="H2" s="559"/>
      <c r="I2" s="559"/>
      <c r="J2" s="557"/>
    </row>
    <row r="3" spans="1:10" ht="18" customHeight="1" thickBot="1">
      <c r="A3" s="555" t="s">
        <v>60</v>
      </c>
      <c r="B3" s="227" t="s">
        <v>47</v>
      </c>
      <c r="C3" s="228"/>
      <c r="D3" s="228"/>
      <c r="E3" s="228"/>
      <c r="F3" s="227" t="s">
        <v>48</v>
      </c>
      <c r="G3" s="229"/>
      <c r="H3" s="229"/>
      <c r="I3" s="229"/>
      <c r="J3" s="557"/>
    </row>
    <row r="4" spans="1:10" s="230" customFormat="1" ht="35.25" customHeight="1" thickBot="1">
      <c r="A4" s="556"/>
      <c r="B4" s="126" t="s">
        <v>52</v>
      </c>
      <c r="C4" s="127" t="str">
        <f>+'1.1.sz.mell.'!C3</f>
        <v>2016. évi eredeti előirányzat</v>
      </c>
      <c r="D4" s="127" t="s">
        <v>648</v>
      </c>
      <c r="E4" s="127" t="s">
        <v>649</v>
      </c>
      <c r="F4" s="126" t="s">
        <v>52</v>
      </c>
      <c r="G4" s="48" t="str">
        <f>+C4</f>
        <v>2016. évi eredeti előirányzat</v>
      </c>
      <c r="H4" s="48" t="str">
        <f>+D4</f>
        <v>2016. évi módosított előirányzat</v>
      </c>
      <c r="I4" s="48" t="str">
        <f>+E4</f>
        <v>2016. évi teljesítés</v>
      </c>
      <c r="J4" s="557"/>
    </row>
    <row r="5" spans="1:10" s="235" customFormat="1" ht="12" customHeight="1" thickBot="1">
      <c r="A5" s="231" t="s">
        <v>438</v>
      </c>
      <c r="B5" s="232" t="s">
        <v>439</v>
      </c>
      <c r="C5" s="233" t="s">
        <v>440</v>
      </c>
      <c r="D5" s="233" t="s">
        <v>440</v>
      </c>
      <c r="E5" s="233" t="s">
        <v>440</v>
      </c>
      <c r="F5" s="232" t="s">
        <v>442</v>
      </c>
      <c r="G5" s="234" t="s">
        <v>441</v>
      </c>
      <c r="H5" s="234" t="s">
        <v>441</v>
      </c>
      <c r="I5" s="234" t="s">
        <v>441</v>
      </c>
      <c r="J5" s="557"/>
    </row>
    <row r="6" spans="1:10" ht="12.75" customHeight="1">
      <c r="A6" s="236" t="s">
        <v>10</v>
      </c>
      <c r="B6" s="237" t="s">
        <v>317</v>
      </c>
      <c r="C6" s="216">
        <v>51075415</v>
      </c>
      <c r="D6" s="216">
        <v>53316355</v>
      </c>
      <c r="E6" s="216">
        <v>53316355</v>
      </c>
      <c r="F6" s="237" t="s">
        <v>53</v>
      </c>
      <c r="G6" s="222">
        <v>32198008</v>
      </c>
      <c r="H6" s="222">
        <v>39942711</v>
      </c>
      <c r="I6" s="222">
        <v>39910711</v>
      </c>
      <c r="J6" s="557"/>
    </row>
    <row r="7" spans="1:10" ht="12.75" customHeight="1">
      <c r="A7" s="238" t="s">
        <v>11</v>
      </c>
      <c r="B7" s="239" t="s">
        <v>318</v>
      </c>
      <c r="C7" s="217">
        <v>18447300</v>
      </c>
      <c r="D7" s="217">
        <v>24358345</v>
      </c>
      <c r="E7" s="217">
        <v>24358345</v>
      </c>
      <c r="F7" s="239" t="s">
        <v>144</v>
      </c>
      <c r="G7" s="223">
        <v>9127614</v>
      </c>
      <c r="H7" s="223">
        <v>9328200</v>
      </c>
      <c r="I7" s="223">
        <v>9328200</v>
      </c>
      <c r="J7" s="557"/>
    </row>
    <row r="8" spans="1:10" ht="12.75" customHeight="1">
      <c r="A8" s="238" t="s">
        <v>12</v>
      </c>
      <c r="B8" s="239" t="s">
        <v>339</v>
      </c>
      <c r="C8" s="217"/>
      <c r="D8" s="217"/>
      <c r="E8" s="217"/>
      <c r="F8" s="239" t="s">
        <v>172</v>
      </c>
      <c r="G8" s="223">
        <v>32825605</v>
      </c>
      <c r="H8" s="223">
        <v>39316713</v>
      </c>
      <c r="I8" s="223">
        <v>39316713</v>
      </c>
      <c r="J8" s="557"/>
    </row>
    <row r="9" spans="1:10" ht="12.75" customHeight="1">
      <c r="A9" s="238" t="s">
        <v>13</v>
      </c>
      <c r="B9" s="239" t="s">
        <v>135</v>
      </c>
      <c r="C9" s="217">
        <v>28959000</v>
      </c>
      <c r="D9" s="217">
        <v>24545093</v>
      </c>
      <c r="E9" s="217">
        <v>25545093</v>
      </c>
      <c r="F9" s="239" t="s">
        <v>145</v>
      </c>
      <c r="G9" s="223">
        <v>2990000</v>
      </c>
      <c r="H9" s="223">
        <v>3184840</v>
      </c>
      <c r="I9" s="223">
        <v>3184840</v>
      </c>
      <c r="J9" s="557"/>
    </row>
    <row r="10" spans="1:10" ht="12.75" customHeight="1">
      <c r="A10" s="238" t="s">
        <v>14</v>
      </c>
      <c r="B10" s="240" t="s">
        <v>362</v>
      </c>
      <c r="C10" s="217">
        <v>2653006</v>
      </c>
      <c r="D10" s="217">
        <v>2929337</v>
      </c>
      <c r="E10" s="217">
        <v>2929337</v>
      </c>
      <c r="F10" s="239" t="s">
        <v>146</v>
      </c>
      <c r="G10" s="223">
        <v>6782689</v>
      </c>
      <c r="H10" s="223">
        <v>4202497</v>
      </c>
      <c r="I10" s="223">
        <v>4202497</v>
      </c>
      <c r="J10" s="557"/>
    </row>
    <row r="11" spans="1:10" ht="12.75" customHeight="1">
      <c r="A11" s="238" t="s">
        <v>15</v>
      </c>
      <c r="B11" s="239" t="s">
        <v>319</v>
      </c>
      <c r="C11" s="218"/>
      <c r="D11" s="218">
        <v>599000</v>
      </c>
      <c r="E11" s="218">
        <v>599000</v>
      </c>
      <c r="F11" s="239" t="s">
        <v>42</v>
      </c>
      <c r="G11" s="223"/>
      <c r="H11" s="223">
        <v>988024</v>
      </c>
      <c r="I11" s="223"/>
      <c r="J11" s="557"/>
    </row>
    <row r="12" spans="1:10" ht="12.75" customHeight="1">
      <c r="A12" s="238" t="s">
        <v>16</v>
      </c>
      <c r="B12" s="239" t="s">
        <v>426</v>
      </c>
      <c r="C12" s="217"/>
      <c r="D12" s="217"/>
      <c r="E12" s="217"/>
      <c r="F12" s="43"/>
      <c r="G12" s="223"/>
      <c r="H12" s="223"/>
      <c r="I12" s="223"/>
      <c r="J12" s="557"/>
    </row>
    <row r="13" spans="1:10" ht="12.75" customHeight="1">
      <c r="A13" s="238" t="s">
        <v>17</v>
      </c>
      <c r="B13" s="43"/>
      <c r="C13" s="217"/>
      <c r="D13" s="217"/>
      <c r="E13" s="217"/>
      <c r="F13" s="43"/>
      <c r="G13" s="223"/>
      <c r="H13" s="223"/>
      <c r="I13" s="223"/>
      <c r="J13" s="557"/>
    </row>
    <row r="14" spans="1:10" ht="12.75" customHeight="1">
      <c r="A14" s="238" t="s">
        <v>18</v>
      </c>
      <c r="B14" s="316"/>
      <c r="C14" s="218"/>
      <c r="D14" s="218"/>
      <c r="E14" s="218"/>
      <c r="F14" s="43"/>
      <c r="G14" s="223"/>
      <c r="H14" s="223"/>
      <c r="I14" s="223"/>
      <c r="J14" s="557"/>
    </row>
    <row r="15" spans="1:10" ht="12.75" customHeight="1">
      <c r="A15" s="238" t="s">
        <v>19</v>
      </c>
      <c r="B15" s="43"/>
      <c r="C15" s="217"/>
      <c r="D15" s="217"/>
      <c r="E15" s="217"/>
      <c r="F15" s="43"/>
      <c r="G15" s="223"/>
      <c r="H15" s="223"/>
      <c r="I15" s="223"/>
      <c r="J15" s="557"/>
    </row>
    <row r="16" spans="1:10" ht="12.75" customHeight="1">
      <c r="A16" s="238" t="s">
        <v>20</v>
      </c>
      <c r="B16" s="43"/>
      <c r="C16" s="217"/>
      <c r="D16" s="217"/>
      <c r="E16" s="217"/>
      <c r="F16" s="43"/>
      <c r="G16" s="223"/>
      <c r="H16" s="223"/>
      <c r="I16" s="223"/>
      <c r="J16" s="557"/>
    </row>
    <row r="17" spans="1:10" ht="12.75" customHeight="1" thickBot="1">
      <c r="A17" s="238" t="s">
        <v>21</v>
      </c>
      <c r="B17" s="54"/>
      <c r="C17" s="219"/>
      <c r="D17" s="219"/>
      <c r="E17" s="219"/>
      <c r="F17" s="43"/>
      <c r="G17" s="224"/>
      <c r="H17" s="224"/>
      <c r="I17" s="224"/>
      <c r="J17" s="557"/>
    </row>
    <row r="18" spans="1:10" ht="15.75" customHeight="1" thickBot="1">
      <c r="A18" s="241" t="s">
        <v>22</v>
      </c>
      <c r="B18" s="107" t="s">
        <v>427</v>
      </c>
      <c r="C18" s="220">
        <f>SUM(C6:C17)</f>
        <v>101134721</v>
      </c>
      <c r="D18" s="220">
        <f>SUM(D6:D17)</f>
        <v>105748130</v>
      </c>
      <c r="E18" s="220">
        <f>SUM(E6:E17)</f>
        <v>106748130</v>
      </c>
      <c r="F18" s="107" t="s">
        <v>325</v>
      </c>
      <c r="G18" s="225">
        <f>SUM(G6:G17)</f>
        <v>83923916</v>
      </c>
      <c r="H18" s="225">
        <f>SUM(H6:H17)</f>
        <v>96962985</v>
      </c>
      <c r="I18" s="225">
        <f>SUM(I6:I17)</f>
        <v>95942961</v>
      </c>
      <c r="J18" s="557"/>
    </row>
    <row r="19" spans="1:10" ht="12.75" customHeight="1">
      <c r="A19" s="242" t="s">
        <v>23</v>
      </c>
      <c r="B19" s="243" t="s">
        <v>322</v>
      </c>
      <c r="C19" s="372">
        <f>+C20+C21+C22+C23</f>
        <v>15081834</v>
      </c>
      <c r="D19" s="372">
        <f>+D20+D21+D22+D23</f>
        <v>30803834</v>
      </c>
      <c r="E19" s="372">
        <f>+E20+E21+E22+E23</f>
        <v>30803834</v>
      </c>
      <c r="F19" s="244" t="s">
        <v>152</v>
      </c>
      <c r="G19" s="226"/>
      <c r="H19" s="226"/>
      <c r="I19" s="226"/>
      <c r="J19" s="557"/>
    </row>
    <row r="20" spans="1:10" ht="12.75" customHeight="1">
      <c r="A20" s="245" t="s">
        <v>24</v>
      </c>
      <c r="B20" s="244" t="s">
        <v>165</v>
      </c>
      <c r="C20" s="84">
        <v>15081834</v>
      </c>
      <c r="D20" s="84">
        <v>30803834</v>
      </c>
      <c r="E20" s="84">
        <v>30803834</v>
      </c>
      <c r="F20" s="244" t="s">
        <v>324</v>
      </c>
      <c r="G20" s="85"/>
      <c r="H20" s="85"/>
      <c r="I20" s="85"/>
      <c r="J20" s="557"/>
    </row>
    <row r="21" spans="1:10" ht="12.75" customHeight="1">
      <c r="A21" s="245" t="s">
        <v>25</v>
      </c>
      <c r="B21" s="244" t="s">
        <v>166</v>
      </c>
      <c r="C21" s="84"/>
      <c r="D21" s="84"/>
      <c r="E21" s="84"/>
      <c r="F21" s="244" t="s">
        <v>126</v>
      </c>
      <c r="G21" s="85"/>
      <c r="H21" s="85"/>
      <c r="I21" s="85"/>
      <c r="J21" s="557"/>
    </row>
    <row r="22" spans="1:10" ht="12.75" customHeight="1">
      <c r="A22" s="245" t="s">
        <v>26</v>
      </c>
      <c r="B22" s="244" t="s">
        <v>170</v>
      </c>
      <c r="C22" s="84"/>
      <c r="D22" s="84"/>
      <c r="E22" s="84"/>
      <c r="F22" s="244" t="s">
        <v>127</v>
      </c>
      <c r="G22" s="85"/>
      <c r="H22" s="85"/>
      <c r="I22" s="85"/>
      <c r="J22" s="557"/>
    </row>
    <row r="23" spans="1:10" ht="12.75" customHeight="1">
      <c r="A23" s="245" t="s">
        <v>27</v>
      </c>
      <c r="B23" s="244" t="s">
        <v>171</v>
      </c>
      <c r="C23" s="84"/>
      <c r="D23" s="84"/>
      <c r="E23" s="84"/>
      <c r="F23" s="243" t="s">
        <v>173</v>
      </c>
      <c r="G23" s="85"/>
      <c r="H23" s="85"/>
      <c r="I23" s="85"/>
      <c r="J23" s="557"/>
    </row>
    <row r="24" spans="1:10" ht="12.75" customHeight="1">
      <c r="A24" s="245" t="s">
        <v>28</v>
      </c>
      <c r="B24" s="244" t="s">
        <v>323</v>
      </c>
      <c r="C24" s="246">
        <f>+C25+C26</f>
        <v>0</v>
      </c>
      <c r="D24" s="246">
        <f>+D25+D26</f>
        <v>0</v>
      </c>
      <c r="E24" s="246">
        <f>+E25+E26</f>
        <v>0</v>
      </c>
      <c r="F24" s="244" t="s">
        <v>153</v>
      </c>
      <c r="G24" s="85"/>
      <c r="H24" s="85"/>
      <c r="I24" s="85"/>
      <c r="J24" s="557"/>
    </row>
    <row r="25" spans="1:10" ht="12.75" customHeight="1">
      <c r="A25" s="242" t="s">
        <v>29</v>
      </c>
      <c r="B25" s="243" t="s">
        <v>320</v>
      </c>
      <c r="C25" s="221"/>
      <c r="D25" s="221"/>
      <c r="E25" s="221"/>
      <c r="F25" s="237" t="s">
        <v>409</v>
      </c>
      <c r="G25" s="226"/>
      <c r="H25" s="226">
        <v>37500000</v>
      </c>
      <c r="I25" s="226">
        <v>37500000</v>
      </c>
      <c r="J25" s="557"/>
    </row>
    <row r="26" spans="1:10" ht="12.75" customHeight="1">
      <c r="A26" s="245" t="s">
        <v>30</v>
      </c>
      <c r="B26" s="244" t="s">
        <v>321</v>
      </c>
      <c r="C26" s="84"/>
      <c r="D26" s="84"/>
      <c r="E26" s="84"/>
      <c r="F26" s="239" t="s">
        <v>415</v>
      </c>
      <c r="G26" s="85"/>
      <c r="H26" s="85"/>
      <c r="I26" s="85"/>
      <c r="J26" s="557"/>
    </row>
    <row r="27" spans="1:10" ht="12.75" customHeight="1">
      <c r="A27" s="238" t="s">
        <v>31</v>
      </c>
      <c r="B27" s="244" t="s">
        <v>420</v>
      </c>
      <c r="C27" s="84"/>
      <c r="D27" s="84"/>
      <c r="E27" s="84"/>
      <c r="F27" s="239" t="s">
        <v>416</v>
      </c>
      <c r="G27" s="85"/>
      <c r="H27" s="85"/>
      <c r="I27" s="85"/>
      <c r="J27" s="557"/>
    </row>
    <row r="28" spans="1:10" ht="13.5" thickBot="1">
      <c r="A28" s="289" t="s">
        <v>32</v>
      </c>
      <c r="B28" s="243" t="s">
        <v>278</v>
      </c>
      <c r="C28" s="221"/>
      <c r="D28" s="221"/>
      <c r="E28" s="221"/>
      <c r="F28" s="318" t="s">
        <v>478</v>
      </c>
      <c r="G28" s="226">
        <v>1637839</v>
      </c>
      <c r="H28" s="226">
        <v>1637839</v>
      </c>
      <c r="I28" s="226">
        <v>1637839</v>
      </c>
      <c r="J28" s="557"/>
    </row>
    <row r="29" spans="1:10" ht="15.75" customHeight="1" thickBot="1">
      <c r="A29" s="241" t="s">
        <v>33</v>
      </c>
      <c r="B29" s="107" t="s">
        <v>428</v>
      </c>
      <c r="C29" s="220">
        <f>+C19+C24+C27+C28</f>
        <v>15081834</v>
      </c>
      <c r="D29" s="220">
        <f>+D19+D24+D27+D28</f>
        <v>30803834</v>
      </c>
      <c r="E29" s="220">
        <f>+E19+E24+E27+E28</f>
        <v>30803834</v>
      </c>
      <c r="F29" s="107" t="s">
        <v>430</v>
      </c>
      <c r="G29" s="225">
        <f>SUM(G19:G28)</f>
        <v>1637839</v>
      </c>
      <c r="H29" s="225">
        <f>SUM(H19:H28)</f>
        <v>39137839</v>
      </c>
      <c r="I29" s="225">
        <f>SUM(I19:I28)</f>
        <v>39137839</v>
      </c>
      <c r="J29" s="557"/>
    </row>
    <row r="30" spans="1:10" ht="13.5" thickBot="1">
      <c r="A30" s="241" t="s">
        <v>34</v>
      </c>
      <c r="B30" s="247" t="s">
        <v>429</v>
      </c>
      <c r="C30" s="248">
        <f>+C18+C29</f>
        <v>116216555</v>
      </c>
      <c r="D30" s="248">
        <f>+D18+D29</f>
        <v>136551964</v>
      </c>
      <c r="E30" s="248">
        <f>+E18+E29</f>
        <v>137551964</v>
      </c>
      <c r="F30" s="247" t="s">
        <v>431</v>
      </c>
      <c r="G30" s="248">
        <f>+G18+G29</f>
        <v>85561755</v>
      </c>
      <c r="H30" s="248">
        <f>+H18+H29</f>
        <v>136100824</v>
      </c>
      <c r="I30" s="248">
        <f>+I18+I29</f>
        <v>135080800</v>
      </c>
      <c r="J30" s="557"/>
    </row>
    <row r="31" spans="1:10" ht="13.5" thickBot="1">
      <c r="A31" s="241" t="s">
        <v>35</v>
      </c>
      <c r="B31" s="247" t="s">
        <v>130</v>
      </c>
      <c r="C31" s="248" t="str">
        <f>IF(C18-G18&lt;0,G18-C18,"-")</f>
        <v>-</v>
      </c>
      <c r="D31" s="248" t="str">
        <f>IF(D18-J18&lt;0,J18-D18,"-")</f>
        <v>-</v>
      </c>
      <c r="E31" s="248" t="str">
        <f>IF(E18-K18&lt;0,K18-E18,"-")</f>
        <v>-</v>
      </c>
      <c r="F31" s="247" t="s">
        <v>131</v>
      </c>
      <c r="G31" s="248">
        <f>IF(C18-G18&gt;0,C18-G18,"-")</f>
        <v>17210805</v>
      </c>
      <c r="H31" s="248">
        <f>IF(D18-H18&gt;0,D18-H18,"-")</f>
        <v>8785145</v>
      </c>
      <c r="I31" s="248">
        <f>IF(E18-I18&gt;0,E18-I18,"-")</f>
        <v>10805169</v>
      </c>
      <c r="J31" s="557"/>
    </row>
    <row r="32" spans="1:10" ht="13.5" thickBot="1">
      <c r="A32" s="241" t="s">
        <v>36</v>
      </c>
      <c r="B32" s="247" t="s">
        <v>174</v>
      </c>
      <c r="C32" s="248" t="str">
        <f>IF(C18+C29-G30&lt;0,G30-(C18+C29),"-")</f>
        <v>-</v>
      </c>
      <c r="D32" s="248" t="str">
        <f>IF(D18+D29-J30&lt;0,J30-(D18+D29),"-")</f>
        <v>-</v>
      </c>
      <c r="E32" s="248" t="str">
        <f>IF(E18+E29-K30&lt;0,K30-(E18+E29),"-")</f>
        <v>-</v>
      </c>
      <c r="F32" s="247" t="s">
        <v>175</v>
      </c>
      <c r="G32" s="248">
        <f>IF(C18+C29-G30&gt;0,C18+C29-G30,"-")</f>
        <v>30654800</v>
      </c>
      <c r="H32" s="248">
        <f>IF(D18+D29-H30&gt;0,D18+D29-H30,"-")</f>
        <v>451140</v>
      </c>
      <c r="I32" s="248">
        <f>IF(E18+E29-I30&gt;0,E18+E29-I30,"-")</f>
        <v>2471164</v>
      </c>
      <c r="J32" s="557"/>
    </row>
    <row r="33" spans="2:6" ht="17.25">
      <c r="B33" s="558"/>
      <c r="C33" s="558"/>
      <c r="D33" s="558"/>
      <c r="E33" s="558"/>
      <c r="F33" s="558"/>
    </row>
  </sheetData>
  <sheetProtection/>
  <mergeCells count="5">
    <mergeCell ref="A3:A4"/>
    <mergeCell ref="J1:J32"/>
    <mergeCell ref="B33:F33"/>
    <mergeCell ref="G2:I2"/>
    <mergeCell ref="B1:I1"/>
  </mergeCells>
  <printOptions horizontalCentered="1"/>
  <pageMargins left="0.33" right="0.48" top="0.9055118110236221" bottom="0.5" header="0.6692913385826772" footer="0.28"/>
  <pageSetup fitToHeight="1" fitToWidth="1" horizontalDpi="600" verticalDpi="600" orientation="landscape" paperSize="9" scale="7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115" workbookViewId="0" topLeftCell="B1">
      <selection activeCell="J1" sqref="J1:J33"/>
    </sheetView>
  </sheetViews>
  <sheetFormatPr defaultColWidth="9.375" defaultRowHeight="12.75"/>
  <cols>
    <col min="1" max="1" width="6.75390625" style="52" customWidth="1"/>
    <col min="2" max="2" width="49.50390625" style="125" customWidth="1"/>
    <col min="3" max="3" width="13.00390625" style="52" bestFit="1" customWidth="1"/>
    <col min="4" max="4" width="11.125" style="52" bestFit="1" customWidth="1"/>
    <col min="5" max="5" width="9.125" style="52" bestFit="1" customWidth="1"/>
    <col min="6" max="6" width="55.125" style="52" customWidth="1"/>
    <col min="7" max="9" width="13.00390625" style="52" bestFit="1" customWidth="1"/>
    <col min="10" max="10" width="4.75390625" style="52" customWidth="1"/>
    <col min="11" max="16384" width="9.375" style="52" customWidth="1"/>
  </cols>
  <sheetData>
    <row r="1" spans="2:10" ht="47.25" customHeight="1">
      <c r="B1" s="560" t="s">
        <v>129</v>
      </c>
      <c r="C1" s="560"/>
      <c r="D1" s="560"/>
      <c r="E1" s="560"/>
      <c r="F1" s="560"/>
      <c r="G1" s="560"/>
      <c r="H1" s="560"/>
      <c r="I1" s="560"/>
      <c r="J1" s="557" t="str">
        <f>+CONCATENATE("2.2. melléklet a 6/2017. (V.23.) önkormányzati rendelethez")</f>
        <v>2.2. melléklet a 6/2017. (V.23.) önkormányzati rendelethez</v>
      </c>
    </row>
    <row r="2" spans="2:10" ht="14.25" thickBot="1">
      <c r="B2" s="374"/>
      <c r="G2" s="559" t="s">
        <v>638</v>
      </c>
      <c r="H2" s="559"/>
      <c r="I2" s="559"/>
      <c r="J2" s="557"/>
    </row>
    <row r="3" spans="1:10" ht="13.5" thickBot="1">
      <c r="A3" s="561" t="s">
        <v>60</v>
      </c>
      <c r="B3" s="227" t="s">
        <v>47</v>
      </c>
      <c r="C3" s="228"/>
      <c r="D3" s="228"/>
      <c r="E3" s="228"/>
      <c r="F3" s="227" t="s">
        <v>48</v>
      </c>
      <c r="G3" s="229"/>
      <c r="H3" s="229"/>
      <c r="I3" s="229"/>
      <c r="J3" s="557"/>
    </row>
    <row r="4" spans="1:10" s="230" customFormat="1" ht="34.5" thickBot="1">
      <c r="A4" s="562"/>
      <c r="B4" s="126" t="s">
        <v>52</v>
      </c>
      <c r="C4" s="127" t="str">
        <f>+'2.1.sz.mell  '!C4</f>
        <v>2016. évi eredeti előirányzat</v>
      </c>
      <c r="D4" s="127" t="s">
        <v>648</v>
      </c>
      <c r="E4" s="127" t="s">
        <v>649</v>
      </c>
      <c r="F4" s="126" t="s">
        <v>52</v>
      </c>
      <c r="G4" s="127" t="str">
        <f>+'2.1.sz.mell  '!C4</f>
        <v>2016. évi eredeti előirányzat</v>
      </c>
      <c r="H4" s="127" t="s">
        <v>648</v>
      </c>
      <c r="I4" s="127" t="s">
        <v>649</v>
      </c>
      <c r="J4" s="557"/>
    </row>
    <row r="5" spans="1:10" s="230" customFormat="1" ht="13.5" thickBot="1">
      <c r="A5" s="231" t="s">
        <v>438</v>
      </c>
      <c r="B5" s="232" t="s">
        <v>439</v>
      </c>
      <c r="C5" s="233" t="s">
        <v>440</v>
      </c>
      <c r="D5" s="233" t="s">
        <v>442</v>
      </c>
      <c r="E5" s="233" t="s">
        <v>441</v>
      </c>
      <c r="F5" s="232" t="s">
        <v>442</v>
      </c>
      <c r="G5" s="234" t="s">
        <v>443</v>
      </c>
      <c r="H5" s="234" t="s">
        <v>445</v>
      </c>
      <c r="I5" s="234" t="s">
        <v>446</v>
      </c>
      <c r="J5" s="557"/>
    </row>
    <row r="6" spans="1:10" ht="12.75" customHeight="1">
      <c r="A6" s="236" t="s">
        <v>10</v>
      </c>
      <c r="B6" s="237" t="s">
        <v>326</v>
      </c>
      <c r="C6" s="216"/>
      <c r="D6" s="216"/>
      <c r="E6" s="216"/>
      <c r="F6" s="237" t="s">
        <v>167</v>
      </c>
      <c r="G6" s="222">
        <v>3810000</v>
      </c>
      <c r="H6" s="222">
        <v>5766608</v>
      </c>
      <c r="I6" s="222">
        <v>5766608</v>
      </c>
      <c r="J6" s="557"/>
    </row>
    <row r="7" spans="1:10" ht="12.75">
      <c r="A7" s="238" t="s">
        <v>11</v>
      </c>
      <c r="B7" s="239" t="s">
        <v>327</v>
      </c>
      <c r="C7" s="217"/>
      <c r="D7" s="217"/>
      <c r="E7" s="217"/>
      <c r="F7" s="239" t="s">
        <v>332</v>
      </c>
      <c r="G7" s="223"/>
      <c r="H7" s="223"/>
      <c r="I7" s="223"/>
      <c r="J7" s="557"/>
    </row>
    <row r="8" spans="1:10" ht="12.75" customHeight="1">
      <c r="A8" s="238" t="s">
        <v>12</v>
      </c>
      <c r="B8" s="239" t="s">
        <v>4</v>
      </c>
      <c r="C8" s="217">
        <v>0</v>
      </c>
      <c r="D8" s="217">
        <v>20000</v>
      </c>
      <c r="E8" s="217">
        <v>20000</v>
      </c>
      <c r="F8" s="239" t="s">
        <v>148</v>
      </c>
      <c r="G8" s="223">
        <v>27089000</v>
      </c>
      <c r="H8" s="223"/>
      <c r="I8" s="408"/>
      <c r="J8" s="557"/>
    </row>
    <row r="9" spans="1:10" ht="12.75" customHeight="1">
      <c r="A9" s="238" t="s">
        <v>13</v>
      </c>
      <c r="B9" s="239" t="s">
        <v>328</v>
      </c>
      <c r="C9" s="217">
        <v>244200</v>
      </c>
      <c r="D9" s="217">
        <v>0</v>
      </c>
      <c r="E9" s="406"/>
      <c r="F9" s="239" t="s">
        <v>333</v>
      </c>
      <c r="G9" s="223"/>
      <c r="H9" s="223"/>
      <c r="I9" s="223"/>
      <c r="J9" s="557"/>
    </row>
    <row r="10" spans="1:10" ht="12.75" customHeight="1">
      <c r="A10" s="238" t="s">
        <v>14</v>
      </c>
      <c r="B10" s="239" t="s">
        <v>329</v>
      </c>
      <c r="C10" s="217"/>
      <c r="D10" s="217"/>
      <c r="E10" s="217"/>
      <c r="F10" s="239" t="s">
        <v>169</v>
      </c>
      <c r="G10" s="223"/>
      <c r="H10" s="223"/>
      <c r="I10" s="223"/>
      <c r="J10" s="557"/>
    </row>
    <row r="11" spans="1:10" ht="12.75" customHeight="1">
      <c r="A11" s="238" t="s">
        <v>15</v>
      </c>
      <c r="B11" s="239" t="s">
        <v>330</v>
      </c>
      <c r="C11" s="218"/>
      <c r="D11" s="218"/>
      <c r="E11" s="218"/>
      <c r="F11" s="319"/>
      <c r="G11" s="223"/>
      <c r="H11" s="223"/>
      <c r="I11" s="223"/>
      <c r="J11" s="557"/>
    </row>
    <row r="12" spans="1:10" ht="12.75" customHeight="1">
      <c r="A12" s="238" t="s">
        <v>16</v>
      </c>
      <c r="B12" s="43"/>
      <c r="C12" s="217"/>
      <c r="D12" s="217"/>
      <c r="E12" s="217"/>
      <c r="F12" s="319"/>
      <c r="G12" s="223"/>
      <c r="H12" s="223"/>
      <c r="I12" s="223"/>
      <c r="J12" s="557"/>
    </row>
    <row r="13" spans="1:10" ht="12.75" customHeight="1">
      <c r="A13" s="238" t="s">
        <v>17</v>
      </c>
      <c r="B13" s="43"/>
      <c r="C13" s="217"/>
      <c r="D13" s="217"/>
      <c r="E13" s="217"/>
      <c r="F13" s="320"/>
      <c r="G13" s="223"/>
      <c r="H13" s="223"/>
      <c r="I13" s="223"/>
      <c r="J13" s="557"/>
    </row>
    <row r="14" spans="1:10" ht="12.75" customHeight="1">
      <c r="A14" s="238" t="s">
        <v>18</v>
      </c>
      <c r="B14" s="317"/>
      <c r="C14" s="218"/>
      <c r="D14" s="218"/>
      <c r="E14" s="218"/>
      <c r="F14" s="319"/>
      <c r="G14" s="223"/>
      <c r="H14" s="223"/>
      <c r="I14" s="223"/>
      <c r="J14" s="557"/>
    </row>
    <row r="15" spans="1:10" ht="12.75">
      <c r="A15" s="238" t="s">
        <v>19</v>
      </c>
      <c r="B15" s="43"/>
      <c r="C15" s="218"/>
      <c r="D15" s="218"/>
      <c r="E15" s="218"/>
      <c r="F15" s="319"/>
      <c r="G15" s="223"/>
      <c r="H15" s="223"/>
      <c r="I15" s="223"/>
      <c r="J15" s="557"/>
    </row>
    <row r="16" spans="1:10" ht="12.75" customHeight="1" thickBot="1">
      <c r="A16" s="289" t="s">
        <v>20</v>
      </c>
      <c r="B16" s="318"/>
      <c r="C16" s="291"/>
      <c r="D16" s="291"/>
      <c r="E16" s="291"/>
      <c r="F16" s="290" t="s">
        <v>42</v>
      </c>
      <c r="G16" s="263"/>
      <c r="H16" s="263"/>
      <c r="I16" s="263"/>
      <c r="J16" s="557"/>
    </row>
    <row r="17" spans="1:10" ht="15.75" customHeight="1" thickBot="1">
      <c r="A17" s="241" t="s">
        <v>21</v>
      </c>
      <c r="B17" s="107" t="s">
        <v>340</v>
      </c>
      <c r="C17" s="220">
        <f>+C6+C8+C9+C11+C12+C13+C14+C15+C16</f>
        <v>244200</v>
      </c>
      <c r="D17" s="220">
        <f>+D6+D8+D9+D11+D12+D13+D14+D15+D16</f>
        <v>20000</v>
      </c>
      <c r="E17" s="407">
        <f>+E6+E8+E9+E11+E12+E13+E14+E15+E16</f>
        <v>20000</v>
      </c>
      <c r="F17" s="107" t="s">
        <v>341</v>
      </c>
      <c r="G17" s="225">
        <f>+G6+G8+G10+G11+G12+G13+G14+G15+G16</f>
        <v>30899000</v>
      </c>
      <c r="H17" s="225">
        <f>+H6+H8+H10+H11+H12+H13+H14+H15+H16</f>
        <v>5766608</v>
      </c>
      <c r="I17" s="225">
        <f>+I6+I8+I10+I11+I12+I13+I14+I15+I16</f>
        <v>5766608</v>
      </c>
      <c r="J17" s="557"/>
    </row>
    <row r="18" spans="1:10" ht="12.75" customHeight="1">
      <c r="A18" s="236" t="s">
        <v>22</v>
      </c>
      <c r="B18" s="251" t="s">
        <v>187</v>
      </c>
      <c r="C18" s="258">
        <f>+C19+C20+C21+C22+C23</f>
        <v>0</v>
      </c>
      <c r="D18" s="258">
        <f>+D19+D20+D21+D22+D23</f>
        <v>0</v>
      </c>
      <c r="E18" s="258">
        <f>+E19+E20+E21+E22+E23</f>
        <v>0</v>
      </c>
      <c r="F18" s="244" t="s">
        <v>152</v>
      </c>
      <c r="G18" s="83"/>
      <c r="H18" s="83"/>
      <c r="I18" s="83"/>
      <c r="J18" s="557"/>
    </row>
    <row r="19" spans="1:10" ht="12.75" customHeight="1">
      <c r="A19" s="238" t="s">
        <v>23</v>
      </c>
      <c r="B19" s="252" t="s">
        <v>176</v>
      </c>
      <c r="C19" s="84"/>
      <c r="D19" s="84"/>
      <c r="E19" s="84"/>
      <c r="F19" s="244" t="s">
        <v>155</v>
      </c>
      <c r="G19" s="85"/>
      <c r="H19" s="85"/>
      <c r="I19" s="85"/>
      <c r="J19" s="557"/>
    </row>
    <row r="20" spans="1:10" ht="12.75" customHeight="1">
      <c r="A20" s="236" t="s">
        <v>24</v>
      </c>
      <c r="B20" s="252" t="s">
        <v>177</v>
      </c>
      <c r="C20" s="84"/>
      <c r="D20" s="84"/>
      <c r="E20" s="84"/>
      <c r="F20" s="244" t="s">
        <v>126</v>
      </c>
      <c r="G20" s="85"/>
      <c r="H20" s="85"/>
      <c r="I20" s="85"/>
      <c r="J20" s="557"/>
    </row>
    <row r="21" spans="1:10" ht="12.75" customHeight="1">
      <c r="A21" s="238" t="s">
        <v>25</v>
      </c>
      <c r="B21" s="252" t="s">
        <v>178</v>
      </c>
      <c r="C21" s="84"/>
      <c r="D21" s="84"/>
      <c r="E21" s="84"/>
      <c r="F21" s="244" t="s">
        <v>127</v>
      </c>
      <c r="G21" s="85"/>
      <c r="H21" s="85"/>
      <c r="I21" s="85"/>
      <c r="J21" s="557"/>
    </row>
    <row r="22" spans="1:10" ht="12.75" customHeight="1">
      <c r="A22" s="236" t="s">
        <v>26</v>
      </c>
      <c r="B22" s="252" t="s">
        <v>179</v>
      </c>
      <c r="C22" s="84"/>
      <c r="D22" s="84"/>
      <c r="E22" s="84"/>
      <c r="F22" s="243" t="s">
        <v>173</v>
      </c>
      <c r="G22" s="85"/>
      <c r="H22" s="85"/>
      <c r="I22" s="85"/>
      <c r="J22" s="557"/>
    </row>
    <row r="23" spans="1:10" ht="12.75" customHeight="1">
      <c r="A23" s="238" t="s">
        <v>27</v>
      </c>
      <c r="B23" s="253" t="s">
        <v>180</v>
      </c>
      <c r="C23" s="84"/>
      <c r="D23" s="84"/>
      <c r="E23" s="84"/>
      <c r="F23" s="244" t="s">
        <v>156</v>
      </c>
      <c r="G23" s="85"/>
      <c r="H23" s="85"/>
      <c r="I23" s="85"/>
      <c r="J23" s="557"/>
    </row>
    <row r="24" spans="1:10" ht="12.75" customHeight="1">
      <c r="A24" s="236" t="s">
        <v>28</v>
      </c>
      <c r="B24" s="254" t="s">
        <v>181</v>
      </c>
      <c r="C24" s="246">
        <f>+C25+C26+C27+C28+C29</f>
        <v>0</v>
      </c>
      <c r="D24" s="246">
        <f>+D25+D26+D27+D28+D29</f>
        <v>0</v>
      </c>
      <c r="E24" s="246">
        <f>+E25+E26+E27+E28+E29</f>
        <v>0</v>
      </c>
      <c r="F24" s="255" t="s">
        <v>154</v>
      </c>
      <c r="G24" s="85"/>
      <c r="H24" s="85">
        <v>37500000</v>
      </c>
      <c r="I24" s="85">
        <v>37500000</v>
      </c>
      <c r="J24" s="557"/>
    </row>
    <row r="25" spans="1:10" ht="12.75" customHeight="1">
      <c r="A25" s="238" t="s">
        <v>29</v>
      </c>
      <c r="B25" s="253" t="s">
        <v>182</v>
      </c>
      <c r="C25" s="84"/>
      <c r="D25" s="84"/>
      <c r="E25" s="84"/>
      <c r="F25" s="255" t="s">
        <v>334</v>
      </c>
      <c r="G25" s="85"/>
      <c r="H25" s="85"/>
      <c r="I25" s="85"/>
      <c r="J25" s="557"/>
    </row>
    <row r="26" spans="1:10" ht="12.75" customHeight="1">
      <c r="A26" s="236" t="s">
        <v>30</v>
      </c>
      <c r="B26" s="253" t="s">
        <v>183</v>
      </c>
      <c r="C26" s="84"/>
      <c r="D26" s="84"/>
      <c r="E26" s="84"/>
      <c r="F26" s="250"/>
      <c r="G26" s="85"/>
      <c r="H26" s="85"/>
      <c r="I26" s="85"/>
      <c r="J26" s="557"/>
    </row>
    <row r="27" spans="1:10" ht="12.75" customHeight="1">
      <c r="A27" s="238" t="s">
        <v>31</v>
      </c>
      <c r="B27" s="252" t="s">
        <v>184</v>
      </c>
      <c r="C27" s="84"/>
      <c r="D27" s="84"/>
      <c r="E27" s="84"/>
      <c r="F27" s="105"/>
      <c r="G27" s="85"/>
      <c r="H27" s="85"/>
      <c r="I27" s="85"/>
      <c r="J27" s="557"/>
    </row>
    <row r="28" spans="1:10" ht="12.75" customHeight="1">
      <c r="A28" s="236" t="s">
        <v>32</v>
      </c>
      <c r="B28" s="256" t="s">
        <v>185</v>
      </c>
      <c r="C28" s="84"/>
      <c r="D28" s="84"/>
      <c r="E28" s="84"/>
      <c r="F28" s="43"/>
      <c r="G28" s="85"/>
      <c r="H28" s="85"/>
      <c r="I28" s="85"/>
      <c r="J28" s="557"/>
    </row>
    <row r="29" spans="1:10" ht="12.75" customHeight="1" thickBot="1">
      <c r="A29" s="238" t="s">
        <v>33</v>
      </c>
      <c r="B29" s="257" t="s">
        <v>186</v>
      </c>
      <c r="C29" s="84"/>
      <c r="D29" s="84"/>
      <c r="E29" s="84"/>
      <c r="F29" s="105"/>
      <c r="G29" s="85"/>
      <c r="H29" s="85"/>
      <c r="I29" s="85"/>
      <c r="J29" s="557"/>
    </row>
    <row r="30" spans="1:10" ht="21.75" customHeight="1" thickBot="1">
      <c r="A30" s="241" t="s">
        <v>34</v>
      </c>
      <c r="B30" s="107" t="s">
        <v>331</v>
      </c>
      <c r="C30" s="220">
        <f>+C18+C24</f>
        <v>0</v>
      </c>
      <c r="D30" s="220">
        <f>+D18+D24</f>
        <v>0</v>
      </c>
      <c r="E30" s="220">
        <f>+E18+E24</f>
        <v>0</v>
      </c>
      <c r="F30" s="107" t="s">
        <v>335</v>
      </c>
      <c r="G30" s="225">
        <f>SUM(G18:G29)</f>
        <v>0</v>
      </c>
      <c r="H30" s="225">
        <f>SUM(H18:H29)</f>
        <v>37500000</v>
      </c>
      <c r="I30" s="225">
        <f>SUM(I18:I29)</f>
        <v>37500000</v>
      </c>
      <c r="J30" s="557"/>
    </row>
    <row r="31" spans="1:10" ht="13.5" thickBot="1">
      <c r="A31" s="241" t="s">
        <v>35</v>
      </c>
      <c r="B31" s="247" t="s">
        <v>336</v>
      </c>
      <c r="C31" s="248">
        <f>+C17+C30</f>
        <v>244200</v>
      </c>
      <c r="D31" s="248">
        <f>+D17+D30</f>
        <v>20000</v>
      </c>
      <c r="E31" s="248">
        <f>+E17+E30</f>
        <v>20000</v>
      </c>
      <c r="F31" s="247" t="s">
        <v>337</v>
      </c>
      <c r="G31" s="248">
        <f>+G17+G30</f>
        <v>30899000</v>
      </c>
      <c r="H31" s="248">
        <f>+H17+H30</f>
        <v>43266608</v>
      </c>
      <c r="I31" s="248">
        <f>+I17+I30</f>
        <v>43266608</v>
      </c>
      <c r="J31" s="557"/>
    </row>
    <row r="32" spans="1:10" ht="13.5" thickBot="1">
      <c r="A32" s="241" t="s">
        <v>36</v>
      </c>
      <c r="B32" s="247" t="s">
        <v>130</v>
      </c>
      <c r="C32" s="248">
        <f>IF(C17-G17&lt;0,G17-C17,"-")</f>
        <v>30654800</v>
      </c>
      <c r="D32" s="248" t="str">
        <f>IF(D17-J17&lt;0,J17-D17,"-")</f>
        <v>-</v>
      </c>
      <c r="E32" s="248" t="str">
        <f>IF(E17-K17&lt;0,K17-E17,"-")</f>
        <v>-</v>
      </c>
      <c r="F32" s="247" t="s">
        <v>131</v>
      </c>
      <c r="G32" s="248" t="str">
        <f>IF(C17-G17&gt;0,C17-G17,"-")</f>
        <v>-</v>
      </c>
      <c r="H32" s="248" t="str">
        <f>IF(D17-H17&gt;0,D17-H17,"-")</f>
        <v>-</v>
      </c>
      <c r="I32" s="248" t="str">
        <f>IF(E17-I17&gt;0,E17-I17,"-")</f>
        <v>-</v>
      </c>
      <c r="J32" s="557"/>
    </row>
    <row r="33" spans="1:10" ht="13.5" thickBot="1">
      <c r="A33" s="241" t="s">
        <v>37</v>
      </c>
      <c r="B33" s="247" t="s">
        <v>174</v>
      </c>
      <c r="C33" s="248" t="str">
        <f>IF(C17+C30-G26&lt;0,G26-(C17+C30),"-")</f>
        <v>-</v>
      </c>
      <c r="D33" s="248" t="str">
        <f>IF(D17+D30-J26&lt;0,J26-(D17+D30),"-")</f>
        <v>-</v>
      </c>
      <c r="E33" s="248" t="str">
        <f>IF(E17+E30-K26&lt;0,K26-(E17+E30),"-")</f>
        <v>-</v>
      </c>
      <c r="F33" s="247" t="s">
        <v>175</v>
      </c>
      <c r="G33" s="248">
        <f>IF(C17+C30-G26&gt;0,C17+C30-G26,"-")</f>
        <v>244200</v>
      </c>
      <c r="H33" s="248">
        <f>IF(D17+D30-H26&gt;0,D17+D30-H26,"-")</f>
        <v>20000</v>
      </c>
      <c r="I33" s="248">
        <f>IF(E17+E30-I26&gt;0,E17+E30-I26,"-")</f>
        <v>20000</v>
      </c>
      <c r="J33" s="557"/>
    </row>
  </sheetData>
  <sheetProtection/>
  <mergeCells count="4">
    <mergeCell ref="A3:A4"/>
    <mergeCell ref="J1:J33"/>
    <mergeCell ref="G2:I2"/>
    <mergeCell ref="B1:I1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08" t="s">
        <v>121</v>
      </c>
      <c r="E1" s="111" t="s">
        <v>125</v>
      </c>
    </row>
    <row r="3" spans="1:5" ht="12.75">
      <c r="A3" s="112"/>
      <c r="B3" s="113"/>
      <c r="C3" s="112"/>
      <c r="D3" s="115"/>
      <c r="E3" s="113"/>
    </row>
    <row r="4" spans="1:5" ht="15">
      <c r="A4" s="89" t="str">
        <f>+ÖSSZEFÜGGÉSEK!A5</f>
        <v>2015. évi előirányzat BEVÉTELEK</v>
      </c>
      <c r="B4" s="114"/>
      <c r="C4" s="122"/>
      <c r="D4" s="115"/>
      <c r="E4" s="113"/>
    </row>
    <row r="5" spans="1:5" ht="12.75">
      <c r="A5" s="112"/>
      <c r="B5" s="113"/>
      <c r="C5" s="112"/>
      <c r="D5" s="115"/>
      <c r="E5" s="113"/>
    </row>
    <row r="6" spans="1:5" ht="12.75">
      <c r="A6" s="112" t="s">
        <v>472</v>
      </c>
      <c r="B6" s="113">
        <f>+'1.1.sz.mell.'!C62</f>
        <v>101378921</v>
      </c>
      <c r="C6" s="112" t="s">
        <v>432</v>
      </c>
      <c r="D6" s="115">
        <f>+'2.1.sz.mell  '!C18+'2.2.sz.mell  '!C17</f>
        <v>101378921</v>
      </c>
      <c r="E6" s="113">
        <f aca="true" t="shared" si="0" ref="E6:E15">+B6-D6</f>
        <v>0</v>
      </c>
    </row>
    <row r="7" spans="1:5" ht="12.75">
      <c r="A7" s="112" t="s">
        <v>473</v>
      </c>
      <c r="B7" s="113">
        <f>+'1.1.sz.mell.'!C86</f>
        <v>15081834</v>
      </c>
      <c r="C7" s="112" t="s">
        <v>433</v>
      </c>
      <c r="D7" s="115">
        <f>+'2.1.sz.mell  '!C29+'2.2.sz.mell  '!C30</f>
        <v>15081834</v>
      </c>
      <c r="E7" s="113">
        <f t="shared" si="0"/>
        <v>0</v>
      </c>
    </row>
    <row r="8" spans="1:5" ht="12.75">
      <c r="A8" s="112" t="s">
        <v>474</v>
      </c>
      <c r="B8" s="113">
        <f>+'1.1.sz.mell.'!C87</f>
        <v>116460755</v>
      </c>
      <c r="C8" s="112" t="s">
        <v>434</v>
      </c>
      <c r="D8" s="115">
        <f>+'2.1.sz.mell  '!C30+'2.2.sz.mell  '!C31</f>
        <v>116460755</v>
      </c>
      <c r="E8" s="113">
        <f t="shared" si="0"/>
        <v>0</v>
      </c>
    </row>
    <row r="9" spans="1:5" ht="12.75">
      <c r="A9" s="112"/>
      <c r="B9" s="113"/>
      <c r="C9" s="112"/>
      <c r="D9" s="115"/>
      <c r="E9" s="113"/>
    </row>
    <row r="10" spans="1:5" ht="12.75">
      <c r="A10" s="112"/>
      <c r="B10" s="113"/>
      <c r="C10" s="112"/>
      <c r="D10" s="115"/>
      <c r="E10" s="113"/>
    </row>
    <row r="11" spans="1:5" ht="15">
      <c r="A11" s="89" t="str">
        <f>+ÖSSZEFÜGGÉSEK!A12</f>
        <v>2015. évi előirányzat KIADÁSOK</v>
      </c>
      <c r="B11" s="114"/>
      <c r="C11" s="122"/>
      <c r="D11" s="115"/>
      <c r="E11" s="113"/>
    </row>
    <row r="12" spans="1:5" ht="12.75">
      <c r="A12" s="112"/>
      <c r="B12" s="113"/>
      <c r="C12" s="112"/>
      <c r="D12" s="115"/>
      <c r="E12" s="113"/>
    </row>
    <row r="13" spans="1:5" ht="12.75">
      <c r="A13" s="112" t="s">
        <v>475</v>
      </c>
      <c r="B13" s="113">
        <f>+'1.1.sz.mell.'!C128</f>
        <v>114822916</v>
      </c>
      <c r="C13" s="112" t="s">
        <v>435</v>
      </c>
      <c r="D13" s="115">
        <f>+'2.1.sz.mell  '!G18+'2.2.sz.mell  '!G17</f>
        <v>114822916</v>
      </c>
      <c r="E13" s="113">
        <f t="shared" si="0"/>
        <v>0</v>
      </c>
    </row>
    <row r="14" spans="1:5" ht="12.75">
      <c r="A14" s="112" t="s">
        <v>476</v>
      </c>
      <c r="B14" s="113">
        <f>+'1.1.sz.mell.'!C153</f>
        <v>1637839</v>
      </c>
      <c r="C14" s="112" t="s">
        <v>436</v>
      </c>
      <c r="D14" s="115">
        <f>+'2.1.sz.mell  '!G29+'2.2.sz.mell  '!G30</f>
        <v>1637839</v>
      </c>
      <c r="E14" s="113">
        <f t="shared" si="0"/>
        <v>0</v>
      </c>
    </row>
    <row r="15" spans="1:5" ht="12.75">
      <c r="A15" s="112" t="s">
        <v>477</v>
      </c>
      <c r="B15" s="113">
        <f>+'1.1.sz.mell.'!C154</f>
        <v>116460755</v>
      </c>
      <c r="C15" s="112" t="s">
        <v>437</v>
      </c>
      <c r="D15" s="115">
        <f>+'2.1.sz.mell  '!G30+'2.2.sz.mell  '!G31</f>
        <v>116460755</v>
      </c>
      <c r="E15" s="113">
        <f t="shared" si="0"/>
        <v>0</v>
      </c>
    </row>
    <row r="16" spans="1:5" ht="12.75">
      <c r="A16" s="109"/>
      <c r="B16" s="109"/>
      <c r="C16" s="112"/>
      <c r="D16" s="115"/>
      <c r="E16" s="110"/>
    </row>
    <row r="17" spans="1:5" ht="12.75">
      <c r="A17" s="109"/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109"/>
      <c r="B19" s="109"/>
      <c r="C19" s="109"/>
      <c r="D19" s="109"/>
      <c r="E19" s="109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C12" sqref="C12"/>
    </sheetView>
  </sheetViews>
  <sheetFormatPr defaultColWidth="9.375" defaultRowHeight="12.75"/>
  <cols>
    <col min="1" max="1" width="47.125" style="40" customWidth="1"/>
    <col min="2" max="2" width="15.625" style="39" customWidth="1"/>
    <col min="3" max="3" width="16.375" style="39" customWidth="1"/>
    <col min="4" max="4" width="16.125" style="39" customWidth="1"/>
    <col min="5" max="5" width="16.625" style="39" customWidth="1"/>
    <col min="6" max="6" width="18.75390625" style="52" customWidth="1"/>
    <col min="7" max="8" width="12.75390625" style="39" customWidth="1"/>
    <col min="9" max="9" width="13.75390625" style="39" customWidth="1"/>
    <col min="10" max="16384" width="9.375" style="39" customWidth="1"/>
  </cols>
  <sheetData>
    <row r="1" spans="1:6" ht="25.5" customHeight="1">
      <c r="A1" s="563" t="s">
        <v>495</v>
      </c>
      <c r="B1" s="563"/>
      <c r="C1" s="563"/>
      <c r="D1" s="563"/>
      <c r="E1" s="563"/>
      <c r="F1" s="563"/>
    </row>
    <row r="2" spans="1:6" ht="22.5" customHeight="1" thickBot="1">
      <c r="A2" s="564" t="s">
        <v>680</v>
      </c>
      <c r="B2" s="564"/>
      <c r="C2" s="564"/>
      <c r="D2" s="564"/>
      <c r="E2" s="52"/>
      <c r="F2" s="47" t="s">
        <v>638</v>
      </c>
    </row>
    <row r="3" spans="1:6" s="42" customFormat="1" ht="44.25" customHeight="1" thickBot="1">
      <c r="A3" s="126" t="s">
        <v>55</v>
      </c>
      <c r="B3" s="127" t="s">
        <v>56</v>
      </c>
      <c r="C3" s="127" t="s">
        <v>57</v>
      </c>
      <c r="D3" s="127" t="s">
        <v>665</v>
      </c>
      <c r="E3" s="127" t="s">
        <v>666</v>
      </c>
      <c r="F3" s="48" t="s">
        <v>667</v>
      </c>
    </row>
    <row r="4" spans="1:6" s="52" customFormat="1" ht="12" customHeight="1" thickBot="1">
      <c r="A4" s="49" t="s">
        <v>438</v>
      </c>
      <c r="B4" s="50" t="s">
        <v>439</v>
      </c>
      <c r="C4" s="50" t="s">
        <v>440</v>
      </c>
      <c r="D4" s="50" t="s">
        <v>442</v>
      </c>
      <c r="E4" s="50" t="s">
        <v>441</v>
      </c>
      <c r="F4" s="51" t="s">
        <v>444</v>
      </c>
    </row>
    <row r="5" spans="1:6" ht="15.75" customHeight="1">
      <c r="A5" s="349" t="s">
        <v>479</v>
      </c>
      <c r="B5" s="26">
        <v>5600038</v>
      </c>
      <c r="C5" s="351" t="s">
        <v>668</v>
      </c>
      <c r="D5" s="26">
        <v>1641170</v>
      </c>
      <c r="E5" s="26">
        <v>3958868</v>
      </c>
      <c r="F5" s="53">
        <f aca="true" t="shared" si="0" ref="F5:F21">B5-D5-E5</f>
        <v>0</v>
      </c>
    </row>
    <row r="6" spans="1:6" ht="15.75" customHeight="1">
      <c r="A6" s="349" t="s">
        <v>494</v>
      </c>
      <c r="B6" s="26">
        <v>2900281</v>
      </c>
      <c r="C6" s="351" t="s">
        <v>668</v>
      </c>
      <c r="D6" s="26">
        <v>2900281</v>
      </c>
      <c r="E6" s="26"/>
      <c r="F6" s="53">
        <f t="shared" si="0"/>
        <v>0</v>
      </c>
    </row>
    <row r="7" spans="1:6" ht="15.75" customHeight="1">
      <c r="A7" s="511" t="s">
        <v>669</v>
      </c>
      <c r="B7" s="26">
        <v>1225157</v>
      </c>
      <c r="C7" s="351" t="s">
        <v>668</v>
      </c>
      <c r="D7" s="26">
        <v>1225157</v>
      </c>
      <c r="E7" s="26"/>
      <c r="F7" s="53">
        <f t="shared" si="0"/>
        <v>0</v>
      </c>
    </row>
    <row r="8" spans="1:6" ht="15.75" customHeight="1">
      <c r="A8" s="349"/>
      <c r="B8" s="26"/>
      <c r="C8" s="351"/>
      <c r="D8" s="26"/>
      <c r="E8" s="26"/>
      <c r="F8" s="53">
        <f t="shared" si="0"/>
        <v>0</v>
      </c>
    </row>
    <row r="9" spans="1:6" ht="15.75" customHeight="1">
      <c r="A9" s="350"/>
      <c r="B9" s="26"/>
      <c r="C9" s="351"/>
      <c r="D9" s="26"/>
      <c r="E9" s="26"/>
      <c r="F9" s="53">
        <f t="shared" si="0"/>
        <v>0</v>
      </c>
    </row>
    <row r="10" spans="1:6" ht="15.75" customHeight="1">
      <c r="A10" s="349"/>
      <c r="B10" s="26"/>
      <c r="C10" s="351"/>
      <c r="D10" s="26"/>
      <c r="E10" s="26"/>
      <c r="F10" s="53">
        <f t="shared" si="0"/>
        <v>0</v>
      </c>
    </row>
    <row r="11" spans="1:6" ht="15.75" customHeight="1">
      <c r="A11" s="349"/>
      <c r="B11" s="26"/>
      <c r="C11" s="351"/>
      <c r="D11" s="26"/>
      <c r="E11" s="26"/>
      <c r="F11" s="53">
        <f t="shared" si="0"/>
        <v>0</v>
      </c>
    </row>
    <row r="12" spans="1:6" ht="15.75" customHeight="1">
      <c r="A12" s="349"/>
      <c r="B12" s="26"/>
      <c r="C12" s="351"/>
      <c r="D12" s="26"/>
      <c r="E12" s="26"/>
      <c r="F12" s="53">
        <f t="shared" si="0"/>
        <v>0</v>
      </c>
    </row>
    <row r="13" spans="1:6" ht="15.75" customHeight="1">
      <c r="A13" s="349"/>
      <c r="B13" s="26"/>
      <c r="C13" s="351"/>
      <c r="D13" s="26"/>
      <c r="E13" s="26"/>
      <c r="F13" s="53">
        <f t="shared" si="0"/>
        <v>0</v>
      </c>
    </row>
    <row r="14" spans="1:6" ht="15.75" customHeight="1">
      <c r="A14" s="349"/>
      <c r="B14" s="26"/>
      <c r="C14" s="351"/>
      <c r="D14" s="26"/>
      <c r="E14" s="26"/>
      <c r="F14" s="53">
        <f t="shared" si="0"/>
        <v>0</v>
      </c>
    </row>
    <row r="15" spans="1:6" ht="15.75" customHeight="1">
      <c r="A15" s="349"/>
      <c r="B15" s="26"/>
      <c r="C15" s="351"/>
      <c r="D15" s="26"/>
      <c r="E15" s="26"/>
      <c r="F15" s="53">
        <f t="shared" si="0"/>
        <v>0</v>
      </c>
    </row>
    <row r="16" spans="1:6" ht="15.75" customHeight="1">
      <c r="A16" s="349"/>
      <c r="B16" s="26"/>
      <c r="C16" s="351"/>
      <c r="D16" s="26"/>
      <c r="E16" s="26"/>
      <c r="F16" s="53">
        <f t="shared" si="0"/>
        <v>0</v>
      </c>
    </row>
    <row r="17" spans="1:6" ht="15.75" customHeight="1">
      <c r="A17" s="349"/>
      <c r="B17" s="26"/>
      <c r="C17" s="351"/>
      <c r="D17" s="26"/>
      <c r="E17" s="26"/>
      <c r="F17" s="53">
        <f t="shared" si="0"/>
        <v>0</v>
      </c>
    </row>
    <row r="18" spans="1:6" ht="15.75" customHeight="1">
      <c r="A18" s="349"/>
      <c r="B18" s="26"/>
      <c r="C18" s="351"/>
      <c r="D18" s="26"/>
      <c r="E18" s="26"/>
      <c r="F18" s="53">
        <f t="shared" si="0"/>
        <v>0</v>
      </c>
    </row>
    <row r="19" spans="1:6" ht="15.75" customHeight="1">
      <c r="A19" s="349"/>
      <c r="B19" s="26"/>
      <c r="C19" s="351"/>
      <c r="D19" s="26"/>
      <c r="E19" s="26"/>
      <c r="F19" s="53">
        <f t="shared" si="0"/>
        <v>0</v>
      </c>
    </row>
    <row r="20" spans="1:6" ht="15.75" customHeight="1">
      <c r="A20" s="349"/>
      <c r="B20" s="26"/>
      <c r="C20" s="351"/>
      <c r="D20" s="26"/>
      <c r="E20" s="26"/>
      <c r="F20" s="53">
        <f t="shared" si="0"/>
        <v>0</v>
      </c>
    </row>
    <row r="21" spans="1:6" ht="15.75" customHeight="1" thickBot="1">
      <c r="A21" s="54"/>
      <c r="B21" s="27"/>
      <c r="C21" s="352"/>
      <c r="D21" s="27"/>
      <c r="E21" s="27"/>
      <c r="F21" s="55">
        <f t="shared" si="0"/>
        <v>0</v>
      </c>
    </row>
    <row r="22" spans="1:6" s="58" customFormat="1" ht="18" customHeight="1" thickBot="1">
      <c r="A22" s="128" t="s">
        <v>54</v>
      </c>
      <c r="B22" s="56">
        <f>SUM(B5:B21)</f>
        <v>9725476</v>
      </c>
      <c r="C22" s="101"/>
      <c r="D22" s="56">
        <f>SUM(D5:D21)</f>
        <v>5766608</v>
      </c>
      <c r="E22" s="56">
        <f>SUM(E5:E21)</f>
        <v>3958868</v>
      </c>
      <c r="F22" s="57">
        <f>SUM(F5:F21)</f>
        <v>0</v>
      </c>
    </row>
  </sheetData>
  <sheetProtection/>
  <mergeCells count="2">
    <mergeCell ref="A1:F1"/>
    <mergeCell ref="A2:D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6/2017. (V.23.)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2017-05-30T13:59:17Z</cp:lastPrinted>
  <dcterms:created xsi:type="dcterms:W3CDTF">1999-10-30T10:30:45Z</dcterms:created>
  <dcterms:modified xsi:type="dcterms:W3CDTF">2017-05-31T22:32:42Z</dcterms:modified>
  <cp:category/>
  <cp:version/>
  <cp:contentType/>
  <cp:contentStatus/>
</cp:coreProperties>
</file>