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65" windowWidth="14805" windowHeight="7950"/>
  </bookViews>
  <sheets>
    <sheet name="20mell_zárszám2015" sheetId="1" r:id="rId1"/>
  </sheets>
  <definedNames>
    <definedName name="_xlnm.Print_Area" localSheetId="0">'20mell_zárszám2015'!$A$1:$H$68</definedName>
  </definedNames>
  <calcPr calcId="152511"/>
</workbook>
</file>

<file path=xl/calcChain.xml><?xml version="1.0" encoding="utf-8"?>
<calcChain xmlns="http://schemas.openxmlformats.org/spreadsheetml/2006/main">
  <c r="H11" i="1" l="1"/>
  <c r="H12" i="1"/>
  <c r="H13" i="1"/>
  <c r="H14" i="1"/>
  <c r="H15" i="1"/>
  <c r="H16" i="1"/>
  <c r="H17" i="1"/>
  <c r="H18" i="1"/>
  <c r="H19" i="1"/>
  <c r="H20" i="1"/>
  <c r="H21" i="1"/>
  <c r="H22" i="1"/>
  <c r="H23" i="1"/>
  <c r="H24" i="1"/>
  <c r="H25" i="1"/>
  <c r="H29" i="1"/>
  <c r="H30" i="1"/>
  <c r="H31" i="1"/>
  <c r="H32" i="1"/>
  <c r="H33" i="1"/>
  <c r="H34" i="1"/>
  <c r="H35" i="1"/>
  <c r="H36" i="1"/>
  <c r="H37" i="1"/>
  <c r="H39" i="1"/>
  <c r="H43" i="1"/>
  <c r="H44" i="1"/>
  <c r="H45" i="1"/>
  <c r="H47" i="1"/>
  <c r="H48" i="1"/>
  <c r="H49" i="1"/>
  <c r="H50" i="1"/>
  <c r="H53" i="1"/>
  <c r="H54" i="1"/>
  <c r="H55" i="1"/>
  <c r="H56" i="1"/>
  <c r="H10" i="1"/>
  <c r="G56" i="1"/>
  <c r="F56" i="1"/>
  <c r="G50" i="1" l="1"/>
  <c r="G45" i="1"/>
  <c r="G39" i="1"/>
  <c r="G15" i="1"/>
  <c r="G25" i="1"/>
  <c r="G17" i="1"/>
  <c r="G19" i="1"/>
  <c r="E68" i="1" l="1"/>
  <c r="E67" i="1"/>
  <c r="E56" i="1"/>
  <c r="E50" i="1"/>
  <c r="E45" i="1"/>
  <c r="E39" i="1"/>
  <c r="E25" i="1"/>
  <c r="F31" i="1" l="1"/>
  <c r="F34" i="1"/>
  <c r="F33" i="1"/>
  <c r="F48" i="1" l="1"/>
  <c r="F50" i="1" s="1"/>
  <c r="F29" i="1"/>
  <c r="F39" i="1" s="1"/>
  <c r="F11" i="1"/>
  <c r="F19" i="1"/>
  <c r="F18" i="1" l="1"/>
  <c r="F67" i="1" l="1"/>
  <c r="F68" i="1" s="1"/>
  <c r="F45" i="1"/>
  <c r="F17" i="1"/>
  <c r="F25" i="1" l="1"/>
</calcChain>
</file>

<file path=xl/sharedStrings.xml><?xml version="1.0" encoding="utf-8"?>
<sst xmlns="http://schemas.openxmlformats.org/spreadsheetml/2006/main" count="125" uniqueCount="91">
  <si>
    <t>EGYES KIADÁSOK CÉLONKÉNTI RÉSZLETEZÉSE</t>
  </si>
  <si>
    <t>ezer Ft-ban</t>
  </si>
  <si>
    <t>sorszám</t>
  </si>
  <si>
    <t>Megnevezés</t>
  </si>
  <si>
    <t>2015. évi</t>
  </si>
  <si>
    <t>előirányzat</t>
  </si>
  <si>
    <t>I.</t>
  </si>
  <si>
    <t>Működési költségvetés kiadásai</t>
  </si>
  <si>
    <t>1.</t>
  </si>
  <si>
    <t>Egyéb működési célú támogatások ÁH-n belülre</t>
  </si>
  <si>
    <t>Önkormányzat költségvetésében</t>
  </si>
  <si>
    <t>1)</t>
  </si>
  <si>
    <t>Ivóvízminőségjavító Társulás kapcsán tagi hozzájárulás (063020 korm.funkció)</t>
  </si>
  <si>
    <t>2)</t>
  </si>
  <si>
    <t>Ivóvízminőségjavító Társulásbérkompenzáció fedezetére (063020 korm.funkció)</t>
  </si>
  <si>
    <t>3)</t>
  </si>
  <si>
    <t>Felsőoktatásban tanulók támogatása (011130 korm-i funkció)</t>
  </si>
  <si>
    <t>4)</t>
  </si>
  <si>
    <t>5)</t>
  </si>
  <si>
    <t>6)</t>
  </si>
  <si>
    <t>7)</t>
  </si>
  <si>
    <t>8)</t>
  </si>
  <si>
    <t>9)</t>
  </si>
  <si>
    <t>10)</t>
  </si>
  <si>
    <t>11)</t>
  </si>
  <si>
    <t>12)</t>
  </si>
  <si>
    <t>13)</t>
  </si>
  <si>
    <t>Iskolához átadott működési hozzájárulás (092120 korm.-i funkció)</t>
  </si>
  <si>
    <t>14)</t>
  </si>
  <si>
    <t>Regöly önkormányzatnak pe. átadás Regöly-Pacsmag-Tamási-Adorján kerékpárút fenntartásához (045160 korm.f.)</t>
  </si>
  <si>
    <t>Működési célú támogatás államháztartáson belülre mindösszesen</t>
  </si>
  <si>
    <t>2.</t>
  </si>
  <si>
    <t>Egyéb működési célú támogatások államháztartáson kívülre</t>
  </si>
  <si>
    <t>Hulladékgazdálkodási konzorcium tagdíj (051030 korm.-i funkció)</t>
  </si>
  <si>
    <t>Pénzeszköz átadása rezsiköltségekre Tamási 2009 FC (081030 korm.-i funkció)</t>
  </si>
  <si>
    <t>Vizitársulatnak hozzájárulás (066020 korm.-i funkció)</t>
  </si>
  <si>
    <t>Civil szervezetek támogatása (084031 korm-i funkció)</t>
  </si>
  <si>
    <t>Sportegyesületek támogatása (081041 korm-i funkció)</t>
  </si>
  <si>
    <t>Helyi közösségi közlekedés támogatása szolgáltató részére (066020 korm.funkció)</t>
  </si>
  <si>
    <t>Szabadidő és Sportegyesület támogatása "Sportok Háza" üzemeltetéshez (081030 korm.funkció)</t>
  </si>
  <si>
    <t>Működési célú pénzeszköz átadás államháztartáson kívülre mindösszesen:</t>
  </si>
  <si>
    <t>II.</t>
  </si>
  <si>
    <t>Felhalmozási költségvetés kiadásai</t>
  </si>
  <si>
    <t>Egyéb felhalmozási célú támogatások államháztartáson kívülre</t>
  </si>
  <si>
    <t>Helyi védett értékek támogatása (066020 korm-i funkció)</t>
  </si>
  <si>
    <t>Tamási 2009 FC részére támogatás sportpálya beruházás kapcsán önerő fedezetéhez (081030 korm.funkció)</t>
  </si>
  <si>
    <t>Felhalmozási célú pénzeszköz átadás államháztartáson kívülre összesen:</t>
  </si>
  <si>
    <t>Egyéb felhalmozási célú támogatások államháztartáson belülre:</t>
  </si>
  <si>
    <t>Fürdő ellenőrzés miatti visszafizetés (081061 korm-i funkció)</t>
  </si>
  <si>
    <t>Egyéb felhalmozási célú támogatások ÁH-on belülre összesen:</t>
  </si>
  <si>
    <t>3.</t>
  </si>
  <si>
    <t>Visszatérítendő támogatás ÁH-on kívülre:</t>
  </si>
  <si>
    <t>Lakásépítés,vásárlás,felújítás helyi pénzbeli tám. lakosságnak (061030 korm-i funkció)</t>
  </si>
  <si>
    <t>Felhamozási célú támogatási kölcsön mindösszesen:</t>
  </si>
  <si>
    <t>IV.</t>
  </si>
  <si>
    <t>Tartalékok</t>
  </si>
  <si>
    <t>Általános tartalék (011130 korm-i funkció)</t>
  </si>
  <si>
    <t>Céltartalék</t>
  </si>
  <si>
    <t>Önkormányzati környezetvédelmi alap (066020 korm-i funkció)</t>
  </si>
  <si>
    <t>Külföldi csrekapcsolatok ápolása kapcsán nyári tábor fedezetére(német-lengyel-magyar) (011130 korm.funkció)</t>
  </si>
  <si>
    <t>Német-francia-magyar ifjúsági csrekapcsolatok, ifjúsági találkozó(011130 korm.funkció)</t>
  </si>
  <si>
    <t>2015. évben induló közfoglalkoztatási programok önrészéhez (041233 korm.funkció)</t>
  </si>
  <si>
    <t>Későbbi célmeghatározással pályázatok önrészéhez (011130 korm-i funkció)</t>
  </si>
  <si>
    <t>Teljesítési biztosíték Aquaplusz Kft (011130 korm.funkció)</t>
  </si>
  <si>
    <t>Céltartalék összesen:</t>
  </si>
  <si>
    <t>Tartalék összesen:</t>
  </si>
  <si>
    <t>Folyékony hulladék ártalmatlanítása tám.átadás vállalkozásnak (052020 korm-i funkció)</t>
  </si>
  <si>
    <t>15)</t>
  </si>
  <si>
    <t>Kárpátaljai magyar honfitársak megsegítésére támogatás Beregrákosi Református Egyházközség(084040 korm.f.)</t>
  </si>
  <si>
    <t>DÁM Társulás részére létszámcsökkentési pályázat fedezete (102030 korm.funkció)</t>
  </si>
  <si>
    <t>DÁM társulásnak család- és gyermekjóléti központokhoz beszerzésre központi tám. (104042 korm.funkció)</t>
  </si>
  <si>
    <t>20. számú melléklet</t>
  </si>
  <si>
    <t xml:space="preserve">2015.évi </t>
  </si>
  <si>
    <t>Teljesítés</t>
  </si>
  <si>
    <t>eredeti</t>
  </si>
  <si>
    <t>módosított</t>
  </si>
  <si>
    <t>teljesítés</t>
  </si>
  <si>
    <t>%-a</t>
  </si>
  <si>
    <t>DÁM Társulás részére belső ellenőrzési feladatok ellátásához  (011130 korm-i funkció)</t>
  </si>
  <si>
    <t>DÁM Társulás részére 2015. évi működési hozzájárulás (011130 korm-i funkció)</t>
  </si>
  <si>
    <t>DÁM Társulás részére szociális feladatok ellátásához  (több korm-i funkció)</t>
  </si>
  <si>
    <t>DÁM Társulásnak átadott állami normatívák (több korm-i funkció)</t>
  </si>
  <si>
    <t>DÁM Társulásnak átadott 2013. évi állami normatívák elszám.különbözet (több korm-i funkció)</t>
  </si>
  <si>
    <t>DÁM Társulás részére bérkompenzáció fedezetére  (több korm-i funkció)</t>
  </si>
  <si>
    <t>DÁM Társulás részére szociális foglalkoztatás fedezetére  (több korm-i funkció)</t>
  </si>
  <si>
    <t>DÁM Társulás részére ágazati kiegészítő pótlék fedezetére  (több korm-i funkció)</t>
  </si>
  <si>
    <t>DÁM Társulás részére 2014. évi állami normatívák elszámolás fedezetére  (több korm-i funkció)</t>
  </si>
  <si>
    <t>Segélytámogatás (107060 korm.funkció)</t>
  </si>
  <si>
    <t>Tamási 2009 FC részére kölcsön a sportpálya beruházás áfa fedezetéhez megtérülése(900060 Korm.funkció)</t>
  </si>
  <si>
    <t>Tamási Önkéntes Tűzoltó Egyesület részére kölcsön gépjármű beszerzés pályázati összeg megelőleg. megt.(900060 korm.funkció)</t>
  </si>
  <si>
    <t>DDR Ivóvízminőségjavító Társulásnak  EU önerő alap (063020 korm.funkció)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</si>
</sst>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6" x14ac:knownFonts="1">
    <font>
      <sz val="11"/>
      <color theme="1"/>
      <name val="Calibri"/>
      <family val="2"/>
      <scheme val="minor"/>
    </font>
    <font>
      <sz val="12"/>
      <name val="Times New Roman CE"/>
      <charset val="238"/>
    </font>
    <font>
      <sz val="12"/>
      <name val="Times New Roman"/>
      <family val="1"/>
      <charset val="238"/>
    </font>
    <font>
      <b/>
      <sz val="12"/>
      <name val="Times New Roman"/>
      <family val="1"/>
      <charset val="238"/>
    </font>
    <font>
      <b/>
      <u/>
      <sz val="12"/>
      <name val="Times New Roman"/>
      <family val="1"/>
      <charset val="238"/>
    </font>
    <font>
      <sz val="12"/>
      <color indexed="10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119">
    <xf numFmtId="0" fontId="0" fillId="0" borderId="0" xfId="0"/>
    <xf numFmtId="0" fontId="2" fillId="0" borderId="0" xfId="0" applyFont="1" applyFill="1"/>
    <xf numFmtId="0" fontId="2" fillId="0" borderId="0" xfId="0" applyFont="1" applyFill="1" applyAlignment="1">
      <alignment horizontal="center"/>
    </xf>
    <xf numFmtId="3" fontId="2" fillId="0" borderId="0" xfId="0" applyNumberFormat="1" applyFont="1" applyFill="1" applyAlignment="1"/>
    <xf numFmtId="3" fontId="2" fillId="0" borderId="0" xfId="0" applyNumberFormat="1" applyFont="1" applyFill="1" applyAlignment="1">
      <alignment horizontal="right"/>
    </xf>
    <xf numFmtId="3" fontId="3" fillId="0" borderId="0" xfId="0" applyNumberFormat="1" applyFont="1" applyFill="1" applyAlignment="1">
      <alignment horizontal="center"/>
    </xf>
    <xf numFmtId="3" fontId="2" fillId="0" borderId="0" xfId="0" applyNumberFormat="1" applyFont="1" applyFill="1"/>
    <xf numFmtId="3" fontId="2" fillId="0" borderId="0" xfId="0" applyNumberFormat="1" applyFont="1" applyFill="1" applyAlignment="1">
      <alignment horizontal="right"/>
    </xf>
    <xf numFmtId="3" fontId="2" fillId="0" borderId="29" xfId="0" applyNumberFormat="1" applyFont="1" applyFill="1" applyBorder="1"/>
    <xf numFmtId="3" fontId="2" fillId="0" borderId="29" xfId="0" applyNumberFormat="1" applyFont="1" applyFill="1" applyBorder="1" applyAlignment="1">
      <alignment horizontal="right"/>
    </xf>
    <xf numFmtId="0" fontId="2" fillId="0" borderId="1" xfId="0" applyFont="1" applyFill="1" applyBorder="1" applyAlignment="1"/>
    <xf numFmtId="0" fontId="2" fillId="0" borderId="2" xfId="0" applyFont="1" applyFill="1" applyBorder="1" applyAlignment="1"/>
    <xf numFmtId="0" fontId="2" fillId="0" borderId="2" xfId="0" applyFont="1" applyFill="1" applyBorder="1" applyAlignment="1">
      <alignment horizontal="center"/>
    </xf>
    <xf numFmtId="0" fontId="2" fillId="0" borderId="3" xfId="0" applyFont="1" applyFill="1" applyBorder="1" applyAlignment="1">
      <alignment horizontal="center"/>
    </xf>
    <xf numFmtId="3" fontId="2" fillId="0" borderId="4" xfId="0" applyNumberFormat="1" applyFont="1" applyFill="1" applyBorder="1" applyAlignment="1">
      <alignment horizontal="center"/>
    </xf>
    <xf numFmtId="3" fontId="2" fillId="0" borderId="18" xfId="0" applyNumberFormat="1" applyFont="1" applyFill="1" applyBorder="1" applyAlignment="1">
      <alignment horizontal="center"/>
    </xf>
    <xf numFmtId="3" fontId="2" fillId="0" borderId="5" xfId="0" applyNumberFormat="1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24" xfId="0" applyFont="1" applyFill="1" applyBorder="1" applyAlignment="1"/>
    <xf numFmtId="0" fontId="2" fillId="0" borderId="0" xfId="0" applyFont="1" applyFill="1" applyBorder="1" applyAlignment="1"/>
    <xf numFmtId="0" fontId="2" fillId="0" borderId="25" xfId="0" applyFont="1" applyFill="1" applyBorder="1" applyAlignment="1">
      <alignment horizontal="center"/>
    </xf>
    <xf numFmtId="0" fontId="2" fillId="0" borderId="26" xfId="0" applyFont="1" applyFill="1" applyBorder="1" applyAlignment="1">
      <alignment horizontal="center"/>
    </xf>
    <xf numFmtId="3" fontId="2" fillId="0" borderId="11" xfId="0" applyNumberFormat="1" applyFont="1" applyFill="1" applyBorder="1" applyAlignment="1">
      <alignment horizontal="center"/>
    </xf>
    <xf numFmtId="3" fontId="2" fillId="0" borderId="20" xfId="0" applyNumberFormat="1" applyFont="1" applyFill="1" applyBorder="1" applyAlignment="1">
      <alignment horizontal="center"/>
    </xf>
    <xf numFmtId="3" fontId="2" fillId="0" borderId="12" xfId="0" applyNumberFormat="1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31" xfId="0" applyFont="1" applyFill="1" applyBorder="1"/>
    <xf numFmtId="0" fontId="2" fillId="0" borderId="29" xfId="0" applyFont="1" applyFill="1" applyBorder="1" applyAlignment="1">
      <alignment horizontal="center"/>
    </xf>
    <xf numFmtId="0" fontId="2" fillId="0" borderId="32" xfId="0" applyFont="1" applyFill="1" applyBorder="1" applyAlignment="1">
      <alignment horizontal="center"/>
    </xf>
    <xf numFmtId="0" fontId="2" fillId="0" borderId="17" xfId="0" applyFont="1" applyFill="1" applyBorder="1"/>
    <xf numFmtId="3" fontId="2" fillId="0" borderId="33" xfId="0" applyNumberFormat="1" applyFont="1" applyFill="1" applyBorder="1" applyAlignment="1">
      <alignment horizontal="center"/>
    </xf>
    <xf numFmtId="3" fontId="2" fillId="0" borderId="23" xfId="0" applyNumberFormat="1" applyFont="1" applyFill="1" applyBorder="1" applyAlignment="1">
      <alignment horizontal="center"/>
    </xf>
    <xf numFmtId="3" fontId="2" fillId="0" borderId="17" xfId="0" applyNumberFormat="1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3" fillId="0" borderId="30" xfId="0" applyFont="1" applyFill="1" applyBorder="1"/>
    <xf numFmtId="0" fontId="3" fillId="0" borderId="5" xfId="0" applyFont="1" applyFill="1" applyBorder="1" applyAlignment="1">
      <alignment horizontal="left"/>
    </xf>
    <xf numFmtId="0" fontId="3" fillId="0" borderId="19" xfId="0" applyFont="1" applyFill="1" applyBorder="1" applyAlignment="1">
      <alignment horizontal="left"/>
    </xf>
    <xf numFmtId="3" fontId="2" fillId="0" borderId="19" xfId="0" applyNumberFormat="1" applyFont="1" applyFill="1" applyBorder="1"/>
    <xf numFmtId="3" fontId="2" fillId="0" borderId="5" xfId="0" applyNumberFormat="1" applyFont="1" applyFill="1" applyBorder="1"/>
    <xf numFmtId="0" fontId="2" fillId="0" borderId="5" xfId="0" applyFont="1" applyFill="1" applyBorder="1"/>
    <xf numFmtId="0" fontId="2" fillId="0" borderId="6" xfId="0" applyFont="1" applyFill="1" applyBorder="1"/>
    <xf numFmtId="0" fontId="3" fillId="0" borderId="7" xfId="0" applyFont="1" applyFill="1" applyBorder="1" applyAlignment="1">
      <alignment horizontal="right"/>
    </xf>
    <xf numFmtId="0" fontId="4" fillId="0" borderId="7" xfId="1" applyFont="1" applyFill="1" applyBorder="1" applyAlignment="1" applyProtection="1">
      <alignment horizontal="left"/>
    </xf>
    <xf numFmtId="0" fontId="4" fillId="0" borderId="9" xfId="1" applyFont="1" applyFill="1" applyBorder="1" applyAlignment="1" applyProtection="1">
      <alignment horizontal="left"/>
    </xf>
    <xf numFmtId="3" fontId="2" fillId="0" borderId="9" xfId="0" applyNumberFormat="1" applyFont="1" applyFill="1" applyBorder="1"/>
    <xf numFmtId="3" fontId="2" fillId="0" borderId="7" xfId="0" applyNumberFormat="1" applyFont="1" applyFill="1" applyBorder="1"/>
    <xf numFmtId="0" fontId="2" fillId="0" borderId="7" xfId="0" applyFont="1" applyFill="1" applyBorder="1"/>
    <xf numFmtId="0" fontId="3" fillId="0" borderId="6" xfId="0" applyFont="1" applyFill="1" applyBorder="1" applyAlignment="1"/>
    <xf numFmtId="0" fontId="3" fillId="0" borderId="7" xfId="0" applyFont="1" applyFill="1" applyBorder="1" applyAlignment="1"/>
    <xf numFmtId="0" fontId="3" fillId="0" borderId="8" xfId="0" applyFont="1" applyFill="1" applyBorder="1" applyAlignment="1"/>
    <xf numFmtId="0" fontId="3" fillId="0" borderId="9" xfId="0" applyFont="1" applyFill="1" applyBorder="1" applyAlignment="1">
      <alignment horizontal="center"/>
    </xf>
    <xf numFmtId="0" fontId="3" fillId="0" borderId="9" xfId="0" applyFont="1" applyFill="1" applyBorder="1" applyAlignment="1"/>
    <xf numFmtId="0" fontId="2" fillId="0" borderId="10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center"/>
    </xf>
    <xf numFmtId="0" fontId="2" fillId="0" borderId="7" xfId="0" applyFont="1" applyFill="1" applyBorder="1" applyAlignment="1">
      <alignment horizontal="right"/>
    </xf>
    <xf numFmtId="0" fontId="2" fillId="0" borderId="7" xfId="0" applyFont="1" applyFill="1" applyBorder="1" applyAlignment="1">
      <alignment horizontal="left"/>
    </xf>
    <xf numFmtId="3" fontId="2" fillId="0" borderId="7" xfId="0" applyNumberFormat="1" applyFont="1" applyFill="1" applyBorder="1" applyAlignment="1">
      <alignment horizontal="right"/>
    </xf>
    <xf numFmtId="3" fontId="2" fillId="0" borderId="8" xfId="0" applyNumberFormat="1" applyFont="1" applyFill="1" applyBorder="1" applyAlignment="1">
      <alignment horizontal="right"/>
    </xf>
    <xf numFmtId="164" fontId="2" fillId="0" borderId="7" xfId="0" applyNumberFormat="1" applyFont="1" applyFill="1" applyBorder="1"/>
    <xf numFmtId="3" fontId="2" fillId="0" borderId="9" xfId="0" applyNumberFormat="1" applyFont="1" applyFill="1" applyBorder="1" applyAlignment="1">
      <alignment horizontal="right"/>
    </xf>
    <xf numFmtId="3" fontId="2" fillId="0" borderId="20" xfId="0" applyNumberFormat="1" applyFont="1" applyFill="1" applyBorder="1" applyAlignment="1">
      <alignment horizontal="right"/>
    </xf>
    <xf numFmtId="3" fontId="2" fillId="0" borderId="20" xfId="0" applyNumberFormat="1" applyFont="1" applyFill="1" applyBorder="1"/>
    <xf numFmtId="3" fontId="2" fillId="2" borderId="7" xfId="0" applyNumberFormat="1" applyFont="1" applyFill="1" applyBorder="1"/>
    <xf numFmtId="3" fontId="2" fillId="2" borderId="20" xfId="0" applyNumberFormat="1" applyFont="1" applyFill="1" applyBorder="1"/>
    <xf numFmtId="3" fontId="2" fillId="2" borderId="9" xfId="0" applyNumberFormat="1" applyFont="1" applyFill="1" applyBorder="1"/>
    <xf numFmtId="0" fontId="5" fillId="0" borderId="0" xfId="0" applyFont="1" applyFill="1"/>
    <xf numFmtId="3" fontId="2" fillId="0" borderId="15" xfId="0" applyNumberFormat="1" applyFont="1" applyFill="1" applyBorder="1" applyAlignment="1">
      <alignment horizontal="right"/>
    </xf>
    <xf numFmtId="3" fontId="2" fillId="0" borderId="23" xfId="0" applyNumberFormat="1" applyFont="1" applyFill="1" applyBorder="1"/>
    <xf numFmtId="3" fontId="2" fillId="0" borderId="15" xfId="0" applyNumberFormat="1" applyFont="1" applyFill="1" applyBorder="1"/>
    <xf numFmtId="164" fontId="2" fillId="0" borderId="15" xfId="0" applyNumberFormat="1" applyFont="1" applyFill="1" applyBorder="1"/>
    <xf numFmtId="0" fontId="3" fillId="0" borderId="7" xfId="0" applyFont="1" applyFill="1" applyBorder="1"/>
    <xf numFmtId="3" fontId="3" fillId="0" borderId="17" xfId="0" applyNumberFormat="1" applyFont="1" applyFill="1" applyBorder="1" applyAlignment="1">
      <alignment horizontal="right"/>
    </xf>
    <xf numFmtId="3" fontId="3" fillId="0" borderId="23" xfId="0" applyNumberFormat="1" applyFont="1" applyFill="1" applyBorder="1"/>
    <xf numFmtId="3" fontId="3" fillId="0" borderId="5" xfId="0" applyNumberFormat="1" applyFont="1" applyFill="1" applyBorder="1" applyAlignment="1">
      <alignment horizontal="right"/>
    </xf>
    <xf numFmtId="3" fontId="3" fillId="0" borderId="19" xfId="0" applyNumberFormat="1" applyFont="1" applyFill="1" applyBorder="1"/>
    <xf numFmtId="164" fontId="2" fillId="0" borderId="5" xfId="0" applyNumberFormat="1" applyFont="1" applyFill="1" applyBorder="1"/>
    <xf numFmtId="0" fontId="4" fillId="0" borderId="7" xfId="1" applyFont="1" applyFill="1" applyBorder="1" applyAlignment="1" applyProtection="1">
      <alignment horizontal="left" vertical="center" wrapText="1"/>
    </xf>
    <xf numFmtId="3" fontId="4" fillId="0" borderId="19" xfId="1" applyNumberFormat="1" applyFont="1" applyFill="1" applyBorder="1" applyAlignment="1" applyProtection="1">
      <alignment horizontal="right" vertical="center" wrapText="1"/>
    </xf>
    <xf numFmtId="3" fontId="3" fillId="0" borderId="9" xfId="0" applyNumberFormat="1" applyFont="1" applyFill="1" applyBorder="1" applyAlignment="1">
      <alignment horizontal="right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2" fillId="0" borderId="8" xfId="0" applyFont="1" applyFill="1" applyBorder="1" applyAlignment="1">
      <alignment horizontal="right"/>
    </xf>
    <xf numFmtId="0" fontId="2" fillId="0" borderId="21" xfId="0" applyFont="1" applyFill="1" applyBorder="1" applyAlignment="1">
      <alignment horizontal="right"/>
    </xf>
    <xf numFmtId="0" fontId="2" fillId="0" borderId="12" xfId="0" applyFont="1" applyFill="1" applyBorder="1"/>
    <xf numFmtId="3" fontId="2" fillId="0" borderId="22" xfId="0" applyNumberFormat="1" applyFont="1" applyFill="1" applyBorder="1" applyAlignment="1">
      <alignment horizontal="right"/>
    </xf>
    <xf numFmtId="3" fontId="2" fillId="0" borderId="22" xfId="0" applyNumberFormat="1" applyFont="1" applyFill="1" applyBorder="1"/>
    <xf numFmtId="3" fontId="2" fillId="0" borderId="17" xfId="0" applyNumberFormat="1" applyFont="1" applyFill="1" applyBorder="1" applyAlignment="1">
      <alignment horizontal="right"/>
    </xf>
    <xf numFmtId="3" fontId="2" fillId="0" borderId="17" xfId="0" applyNumberFormat="1" applyFont="1" applyFill="1" applyBorder="1"/>
    <xf numFmtId="0" fontId="3" fillId="0" borderId="6" xfId="0" applyFont="1" applyFill="1" applyBorder="1"/>
    <xf numFmtId="0" fontId="3" fillId="0" borderId="9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13" xfId="0" applyFont="1" applyFill="1" applyBorder="1" applyAlignment="1">
      <alignment horizontal="left"/>
    </xf>
    <xf numFmtId="0" fontId="4" fillId="0" borderId="7" xfId="0" applyFont="1" applyFill="1" applyBorder="1"/>
    <xf numFmtId="3" fontId="4" fillId="0" borderId="9" xfId="0" applyNumberFormat="1" applyFont="1" applyFill="1" applyBorder="1" applyAlignment="1">
      <alignment horizontal="right"/>
    </xf>
    <xf numFmtId="3" fontId="3" fillId="0" borderId="9" xfId="0" applyNumberFormat="1" applyFont="1" applyFill="1" applyBorder="1"/>
    <xf numFmtId="0" fontId="3" fillId="0" borderId="9" xfId="0" applyFont="1" applyFill="1" applyBorder="1" applyAlignment="1">
      <alignment horizontal="right"/>
    </xf>
    <xf numFmtId="0" fontId="4" fillId="0" borderId="13" xfId="0" applyFont="1" applyFill="1" applyBorder="1"/>
    <xf numFmtId="3" fontId="4" fillId="0" borderId="5" xfId="0" applyNumberFormat="1" applyFont="1" applyFill="1" applyBorder="1" applyAlignment="1">
      <alignment horizontal="right"/>
    </xf>
    <xf numFmtId="3" fontId="3" fillId="0" borderId="20" xfId="0" applyNumberFormat="1" applyFont="1" applyFill="1" applyBorder="1"/>
    <xf numFmtId="0" fontId="2" fillId="0" borderId="9" xfId="0" applyFont="1" applyFill="1" applyBorder="1" applyAlignment="1">
      <alignment horizontal="right"/>
    </xf>
    <xf numFmtId="0" fontId="2" fillId="0" borderId="13" xfId="0" applyFont="1" applyFill="1" applyBorder="1"/>
    <xf numFmtId="3" fontId="3" fillId="0" borderId="7" xfId="0" applyNumberFormat="1" applyFont="1" applyFill="1" applyBorder="1" applyAlignment="1">
      <alignment horizontal="right"/>
    </xf>
    <xf numFmtId="3" fontId="3" fillId="0" borderId="22" xfId="0" applyNumberFormat="1" applyFont="1" applyFill="1" applyBorder="1"/>
    <xf numFmtId="0" fontId="2" fillId="0" borderId="12" xfId="0" applyFont="1" applyFill="1" applyBorder="1" applyAlignment="1">
      <alignment horizontal="right"/>
    </xf>
    <xf numFmtId="0" fontId="2" fillId="2" borderId="8" xfId="0" applyFont="1" applyFill="1" applyBorder="1"/>
    <xf numFmtId="3" fontId="3" fillId="0" borderId="17" xfId="0" applyNumberFormat="1" applyFont="1" applyFill="1" applyBorder="1"/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3" fontId="4" fillId="0" borderId="7" xfId="0" applyNumberFormat="1" applyFont="1" applyFill="1" applyBorder="1" applyAlignment="1">
      <alignment horizontal="right"/>
    </xf>
    <xf numFmtId="3" fontId="2" fillId="0" borderId="28" xfId="0" applyNumberFormat="1" applyFont="1" applyFill="1" applyBorder="1"/>
    <xf numFmtId="0" fontId="2" fillId="0" borderId="14" xfId="0" applyFont="1" applyFill="1" applyBorder="1"/>
    <xf numFmtId="0" fontId="2" fillId="0" borderId="15" xfId="0" applyFont="1" applyFill="1" applyBorder="1" applyAlignment="1">
      <alignment horizontal="right"/>
    </xf>
    <xf numFmtId="0" fontId="2" fillId="0" borderId="15" xfId="0" applyFont="1" applyFill="1" applyBorder="1"/>
    <xf numFmtId="3" fontId="3" fillId="0" borderId="23" xfId="0" applyNumberFormat="1" applyFont="1" applyFill="1" applyBorder="1" applyAlignment="1">
      <alignment horizontal="right"/>
    </xf>
    <xf numFmtId="0" fontId="2" fillId="0" borderId="16" xfId="0" applyFont="1" applyFill="1" applyBorder="1"/>
    <xf numFmtId="0" fontId="3" fillId="0" borderId="17" xfId="0" applyFont="1" applyFill="1" applyBorder="1"/>
    <xf numFmtId="3" fontId="3" fillId="0" borderId="27" xfId="0" applyNumberFormat="1" applyFont="1" applyFill="1" applyBorder="1"/>
    <xf numFmtId="0" fontId="2" fillId="2" borderId="21" xfId="0" applyFont="1" applyFill="1" applyBorder="1" applyAlignment="1">
      <alignment wrapText="1"/>
    </xf>
  </cellXfs>
  <cellStyles count="2">
    <cellStyle name="Normál" xfId="0" builtinId="0"/>
    <cellStyle name="Normál_KVRENMUNKA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68"/>
  <sheetViews>
    <sheetView tabSelected="1" topLeftCell="A43" zoomScaleNormal="100" workbookViewId="0">
      <selection activeCell="D56" sqref="D56"/>
    </sheetView>
  </sheetViews>
  <sheetFormatPr defaultRowHeight="15.75" x14ac:dyDescent="0.25"/>
  <cols>
    <col min="1" max="1" width="3.28515625" style="1" customWidth="1"/>
    <col min="2" max="2" width="2.5703125" style="1" customWidth="1"/>
    <col min="3" max="3" width="3.85546875" style="1" customWidth="1"/>
    <col min="4" max="4" width="100.28515625" style="1" customWidth="1"/>
    <col min="5" max="5" width="10.140625" style="1" customWidth="1"/>
    <col min="6" max="6" width="10.85546875" style="6" customWidth="1"/>
    <col min="7" max="7" width="9.140625" style="6"/>
    <col min="8" max="16384" width="9.140625" style="1"/>
  </cols>
  <sheetData>
    <row r="1" spans="1:9" x14ac:dyDescent="0.25">
      <c r="B1" s="2"/>
      <c r="C1" s="2"/>
      <c r="D1" s="3"/>
      <c r="E1" s="3"/>
      <c r="F1" s="3"/>
      <c r="G1" s="4" t="s">
        <v>71</v>
      </c>
      <c r="H1" s="4"/>
    </row>
    <row r="2" spans="1:9" x14ac:dyDescent="0.25">
      <c r="A2" s="5" t="s">
        <v>0</v>
      </c>
      <c r="B2" s="5"/>
      <c r="C2" s="5"/>
      <c r="D2" s="5"/>
      <c r="E2" s="5"/>
      <c r="F2" s="5"/>
    </row>
    <row r="3" spans="1:9" ht="16.5" thickBot="1" x14ac:dyDescent="0.3">
      <c r="A3" s="2"/>
      <c r="B3" s="2"/>
      <c r="C3" s="2"/>
      <c r="F3" s="7"/>
      <c r="G3" s="8"/>
      <c r="H3" s="9" t="s">
        <v>1</v>
      </c>
    </row>
    <row r="4" spans="1:9" x14ac:dyDescent="0.25">
      <c r="A4" s="10" t="s">
        <v>2</v>
      </c>
      <c r="B4" s="11"/>
      <c r="C4" s="12"/>
      <c r="D4" s="13" t="s">
        <v>3</v>
      </c>
      <c r="E4" s="14" t="s">
        <v>72</v>
      </c>
      <c r="F4" s="15" t="s">
        <v>72</v>
      </c>
      <c r="G4" s="16" t="s">
        <v>4</v>
      </c>
      <c r="H4" s="17" t="s">
        <v>73</v>
      </c>
    </row>
    <row r="5" spans="1:9" x14ac:dyDescent="0.25">
      <c r="A5" s="18"/>
      <c r="B5" s="19"/>
      <c r="C5" s="20"/>
      <c r="D5" s="21"/>
      <c r="E5" s="22" t="s">
        <v>74</v>
      </c>
      <c r="F5" s="23" t="s">
        <v>75</v>
      </c>
      <c r="G5" s="24" t="s">
        <v>76</v>
      </c>
      <c r="H5" s="25" t="s">
        <v>77</v>
      </c>
    </row>
    <row r="6" spans="1:9" ht="16.5" thickBot="1" x14ac:dyDescent="0.3">
      <c r="A6" s="26"/>
      <c r="B6" s="27"/>
      <c r="C6" s="28"/>
      <c r="D6" s="29"/>
      <c r="E6" s="30" t="s">
        <v>5</v>
      </c>
      <c r="F6" s="31" t="s">
        <v>5</v>
      </c>
      <c r="G6" s="32"/>
      <c r="H6" s="33"/>
    </row>
    <row r="7" spans="1:9" x14ac:dyDescent="0.25">
      <c r="A7" s="34" t="s">
        <v>6</v>
      </c>
      <c r="B7" s="35" t="s">
        <v>7</v>
      </c>
      <c r="C7" s="35"/>
      <c r="D7" s="35"/>
      <c r="E7" s="36"/>
      <c r="F7" s="37"/>
      <c r="G7" s="38"/>
      <c r="H7" s="39"/>
    </row>
    <row r="8" spans="1:9" x14ac:dyDescent="0.25">
      <c r="A8" s="40"/>
      <c r="B8" s="41" t="s">
        <v>8</v>
      </c>
      <c r="C8" s="41"/>
      <c r="D8" s="42" t="s">
        <v>9</v>
      </c>
      <c r="E8" s="43"/>
      <c r="F8" s="44"/>
      <c r="G8" s="45"/>
      <c r="H8" s="46"/>
    </row>
    <row r="9" spans="1:9" x14ac:dyDescent="0.25">
      <c r="A9" s="47"/>
      <c r="B9" s="48"/>
      <c r="C9" s="49"/>
      <c r="D9" s="50" t="s">
        <v>10</v>
      </c>
      <c r="E9" s="50"/>
      <c r="F9" s="51"/>
      <c r="G9" s="45"/>
      <c r="H9" s="46"/>
    </row>
    <row r="10" spans="1:9" x14ac:dyDescent="0.25">
      <c r="A10" s="52"/>
      <c r="B10" s="53"/>
      <c r="C10" s="54" t="s">
        <v>11</v>
      </c>
      <c r="D10" s="55" t="s">
        <v>12</v>
      </c>
      <c r="E10" s="56">
        <v>3468</v>
      </c>
      <c r="F10" s="57">
        <v>3468</v>
      </c>
      <c r="G10" s="45">
        <v>2100</v>
      </c>
      <c r="H10" s="58">
        <f>G10/F10*100</f>
        <v>60.553633217993074</v>
      </c>
    </row>
    <row r="11" spans="1:9" x14ac:dyDescent="0.25">
      <c r="A11" s="52"/>
      <c r="B11" s="53"/>
      <c r="C11" s="54" t="s">
        <v>13</v>
      </c>
      <c r="D11" s="55" t="s">
        <v>14</v>
      </c>
      <c r="E11" s="59"/>
      <c r="F11" s="59">
        <f>124+40</f>
        <v>164</v>
      </c>
      <c r="G11" s="45">
        <v>164</v>
      </c>
      <c r="H11" s="58">
        <f t="shared" ref="H11:H56" si="0">G11/F11*100</f>
        <v>100</v>
      </c>
      <c r="I11" s="6"/>
    </row>
    <row r="12" spans="1:9" x14ac:dyDescent="0.25">
      <c r="A12" s="40"/>
      <c r="B12" s="41"/>
      <c r="C12" s="54" t="s">
        <v>15</v>
      </c>
      <c r="D12" s="46" t="s">
        <v>16</v>
      </c>
      <c r="E12" s="60">
        <v>2000</v>
      </c>
      <c r="F12" s="61">
        <v>2000</v>
      </c>
      <c r="G12" s="45">
        <v>1922</v>
      </c>
      <c r="H12" s="58">
        <f t="shared" si="0"/>
        <v>96.1</v>
      </c>
    </row>
    <row r="13" spans="1:9" x14ac:dyDescent="0.25">
      <c r="A13" s="40"/>
      <c r="B13" s="41"/>
      <c r="C13" s="54" t="s">
        <v>17</v>
      </c>
      <c r="D13" s="46" t="s">
        <v>78</v>
      </c>
      <c r="E13" s="59">
        <v>572</v>
      </c>
      <c r="F13" s="44">
        <v>572</v>
      </c>
      <c r="G13" s="45">
        <v>572</v>
      </c>
      <c r="H13" s="58">
        <f t="shared" si="0"/>
        <v>100</v>
      </c>
    </row>
    <row r="14" spans="1:9" x14ac:dyDescent="0.25">
      <c r="A14" s="40"/>
      <c r="B14" s="41"/>
      <c r="C14" s="54" t="s">
        <v>18</v>
      </c>
      <c r="D14" s="46" t="s">
        <v>79</v>
      </c>
      <c r="E14" s="59">
        <v>2400</v>
      </c>
      <c r="F14" s="44">
        <v>2400</v>
      </c>
      <c r="G14" s="45">
        <v>2492</v>
      </c>
      <c r="H14" s="58">
        <f t="shared" si="0"/>
        <v>103.83333333333333</v>
      </c>
      <c r="I14" s="6"/>
    </row>
    <row r="15" spans="1:9" x14ac:dyDescent="0.25">
      <c r="A15" s="40"/>
      <c r="B15" s="41"/>
      <c r="C15" s="54" t="s">
        <v>19</v>
      </c>
      <c r="D15" s="46" t="s">
        <v>80</v>
      </c>
      <c r="E15" s="59">
        <v>11600</v>
      </c>
      <c r="F15" s="44">
        <v>11600</v>
      </c>
      <c r="G15" s="62">
        <f>8700+145</f>
        <v>8845</v>
      </c>
      <c r="H15" s="58">
        <f t="shared" si="0"/>
        <v>76.25</v>
      </c>
    </row>
    <row r="16" spans="1:9" x14ac:dyDescent="0.25">
      <c r="A16" s="40"/>
      <c r="B16" s="41"/>
      <c r="C16" s="54" t="s">
        <v>20</v>
      </c>
      <c r="D16" s="46" t="s">
        <v>81</v>
      </c>
      <c r="E16" s="60">
        <v>551011</v>
      </c>
      <c r="F16" s="61">
        <v>602730</v>
      </c>
      <c r="G16" s="63">
        <v>602730</v>
      </c>
      <c r="H16" s="58">
        <f t="shared" si="0"/>
        <v>100</v>
      </c>
    </row>
    <row r="17" spans="1:11" x14ac:dyDescent="0.25">
      <c r="A17" s="40"/>
      <c r="B17" s="41"/>
      <c r="C17" s="54" t="s">
        <v>21</v>
      </c>
      <c r="D17" s="46" t="s">
        <v>82</v>
      </c>
      <c r="E17" s="59">
        <v>2427</v>
      </c>
      <c r="F17" s="44">
        <f>2427+164</f>
        <v>2591</v>
      </c>
      <c r="G17" s="64">
        <f>2427+164</f>
        <v>2591</v>
      </c>
      <c r="H17" s="58">
        <f t="shared" si="0"/>
        <v>100</v>
      </c>
      <c r="J17" s="65"/>
    </row>
    <row r="18" spans="1:11" x14ac:dyDescent="0.25">
      <c r="A18" s="40"/>
      <c r="B18" s="41"/>
      <c r="C18" s="54" t="s">
        <v>22</v>
      </c>
      <c r="D18" s="46" t="s">
        <v>83</v>
      </c>
      <c r="E18" s="59"/>
      <c r="F18" s="44">
        <f>11415+2098</f>
        <v>13513</v>
      </c>
      <c r="G18" s="64">
        <v>13482</v>
      </c>
      <c r="H18" s="58">
        <f t="shared" si="0"/>
        <v>99.770591282468729</v>
      </c>
      <c r="J18" s="65"/>
    </row>
    <row r="19" spans="1:11" x14ac:dyDescent="0.25">
      <c r="A19" s="40"/>
      <c r="B19" s="41"/>
      <c r="C19" s="54" t="s">
        <v>23</v>
      </c>
      <c r="D19" s="46" t="s">
        <v>84</v>
      </c>
      <c r="E19" s="59"/>
      <c r="F19" s="44">
        <f>2787+604</f>
        <v>3391</v>
      </c>
      <c r="G19" s="64">
        <f>2787+604</f>
        <v>3391</v>
      </c>
      <c r="H19" s="58">
        <f t="shared" si="0"/>
        <v>100</v>
      </c>
      <c r="J19" s="65"/>
    </row>
    <row r="20" spans="1:11" x14ac:dyDescent="0.25">
      <c r="A20" s="40"/>
      <c r="B20" s="41"/>
      <c r="C20" s="54" t="s">
        <v>24</v>
      </c>
      <c r="D20" s="46" t="s">
        <v>85</v>
      </c>
      <c r="E20" s="59"/>
      <c r="F20" s="44">
        <v>15744</v>
      </c>
      <c r="G20" s="64">
        <v>15744</v>
      </c>
      <c r="H20" s="58">
        <f t="shared" si="0"/>
        <v>100</v>
      </c>
      <c r="J20" s="65"/>
    </row>
    <row r="21" spans="1:11" x14ac:dyDescent="0.25">
      <c r="A21" s="40"/>
      <c r="B21" s="41"/>
      <c r="C21" s="54" t="s">
        <v>25</v>
      </c>
      <c r="D21" s="46" t="s">
        <v>86</v>
      </c>
      <c r="E21" s="59"/>
      <c r="F21" s="44">
        <v>1652</v>
      </c>
      <c r="G21" s="64">
        <v>1651</v>
      </c>
      <c r="H21" s="58">
        <f t="shared" si="0"/>
        <v>99.939467312348668</v>
      </c>
      <c r="I21" s="6"/>
      <c r="J21" s="65"/>
      <c r="K21" s="6"/>
    </row>
    <row r="22" spans="1:11" x14ac:dyDescent="0.25">
      <c r="A22" s="40"/>
      <c r="B22" s="41"/>
      <c r="C22" s="54" t="s">
        <v>26</v>
      </c>
      <c r="D22" s="46" t="s">
        <v>69</v>
      </c>
      <c r="E22" s="59"/>
      <c r="F22" s="44">
        <v>962</v>
      </c>
      <c r="G22" s="64">
        <v>962</v>
      </c>
      <c r="H22" s="58">
        <f t="shared" si="0"/>
        <v>100</v>
      </c>
      <c r="I22" s="6"/>
      <c r="J22" s="65"/>
      <c r="K22" s="6"/>
    </row>
    <row r="23" spans="1:11" x14ac:dyDescent="0.25">
      <c r="A23" s="40"/>
      <c r="B23" s="41"/>
      <c r="C23" s="54" t="s">
        <v>28</v>
      </c>
      <c r="D23" s="46" t="s">
        <v>27</v>
      </c>
      <c r="E23" s="59">
        <v>153216</v>
      </c>
      <c r="F23" s="44">
        <v>102144</v>
      </c>
      <c r="G23" s="45">
        <v>102144</v>
      </c>
      <c r="H23" s="58">
        <f t="shared" si="0"/>
        <v>100</v>
      </c>
    </row>
    <row r="24" spans="1:11" ht="16.5" thickBot="1" x14ac:dyDescent="0.3">
      <c r="A24" s="40"/>
      <c r="B24" s="41"/>
      <c r="C24" s="54" t="s">
        <v>67</v>
      </c>
      <c r="D24" s="46" t="s">
        <v>29</v>
      </c>
      <c r="E24" s="66">
        <v>210</v>
      </c>
      <c r="F24" s="67">
        <v>210</v>
      </c>
      <c r="G24" s="68"/>
      <c r="H24" s="69">
        <f t="shared" si="0"/>
        <v>0</v>
      </c>
    </row>
    <row r="25" spans="1:11" ht="16.5" thickBot="1" x14ac:dyDescent="0.3">
      <c r="A25" s="40"/>
      <c r="B25" s="41"/>
      <c r="C25" s="54"/>
      <c r="D25" s="70" t="s">
        <v>30</v>
      </c>
      <c r="E25" s="71">
        <f>SUM(E10:E24)</f>
        <v>726904</v>
      </c>
      <c r="F25" s="72">
        <f>SUM(F10:F24)</f>
        <v>763141</v>
      </c>
      <c r="G25" s="72">
        <f>SUM(G10:G24)</f>
        <v>758790</v>
      </c>
      <c r="H25" s="69">
        <f t="shared" si="0"/>
        <v>99.429856343716295</v>
      </c>
    </row>
    <row r="26" spans="1:11" x14ac:dyDescent="0.25">
      <c r="A26" s="40"/>
      <c r="B26" s="41"/>
      <c r="C26" s="54"/>
      <c r="D26" s="70"/>
      <c r="E26" s="73"/>
      <c r="F26" s="74"/>
      <c r="G26" s="38"/>
      <c r="H26" s="75"/>
    </row>
    <row r="27" spans="1:11" x14ac:dyDescent="0.25">
      <c r="A27" s="40"/>
      <c r="B27" s="41" t="s">
        <v>31</v>
      </c>
      <c r="C27" s="54"/>
      <c r="D27" s="76" t="s">
        <v>32</v>
      </c>
      <c r="E27" s="77"/>
      <c r="F27" s="37"/>
      <c r="G27" s="45"/>
      <c r="H27" s="58"/>
    </row>
    <row r="28" spans="1:11" x14ac:dyDescent="0.25">
      <c r="A28" s="47"/>
      <c r="B28" s="48"/>
      <c r="C28" s="48"/>
      <c r="D28" s="50" t="s">
        <v>10</v>
      </c>
      <c r="E28" s="78"/>
      <c r="F28" s="51"/>
      <c r="G28" s="45"/>
      <c r="H28" s="58"/>
    </row>
    <row r="29" spans="1:11" x14ac:dyDescent="0.25">
      <c r="A29" s="79"/>
      <c r="B29" s="80"/>
      <c r="C29" s="54" t="s">
        <v>11</v>
      </c>
      <c r="D29" s="46" t="s">
        <v>66</v>
      </c>
      <c r="E29" s="56">
        <v>300</v>
      </c>
      <c r="F29" s="81">
        <f>300+347</f>
        <v>647</v>
      </c>
      <c r="G29" s="45">
        <v>647</v>
      </c>
      <c r="H29" s="58">
        <f t="shared" si="0"/>
        <v>100</v>
      </c>
    </row>
    <row r="30" spans="1:11" x14ac:dyDescent="0.25">
      <c r="A30" s="79"/>
      <c r="B30" s="80"/>
      <c r="C30" s="54" t="s">
        <v>13</v>
      </c>
      <c r="D30" s="46" t="s">
        <v>33</v>
      </c>
      <c r="E30" s="56">
        <v>1500</v>
      </c>
      <c r="F30" s="81">
        <v>1500</v>
      </c>
      <c r="G30" s="45">
        <v>599</v>
      </c>
      <c r="H30" s="58">
        <f t="shared" si="0"/>
        <v>39.93333333333333</v>
      </c>
    </row>
    <row r="31" spans="1:11" x14ac:dyDescent="0.25">
      <c r="A31" s="79"/>
      <c r="B31" s="80"/>
      <c r="C31" s="54" t="s">
        <v>15</v>
      </c>
      <c r="D31" s="46" t="s">
        <v>34</v>
      </c>
      <c r="E31" s="56">
        <v>1500</v>
      </c>
      <c r="F31" s="82">
        <f>1500+200</f>
        <v>1700</v>
      </c>
      <c r="G31" s="45">
        <v>1700</v>
      </c>
      <c r="H31" s="58">
        <f t="shared" si="0"/>
        <v>100</v>
      </c>
    </row>
    <row r="32" spans="1:11" x14ac:dyDescent="0.25">
      <c r="A32" s="79"/>
      <c r="B32" s="80"/>
      <c r="C32" s="54" t="s">
        <v>17</v>
      </c>
      <c r="D32" s="83" t="s">
        <v>35</v>
      </c>
      <c r="E32" s="56">
        <v>1477</v>
      </c>
      <c r="F32" s="82">
        <v>1477</v>
      </c>
      <c r="G32" s="45"/>
      <c r="H32" s="58">
        <f t="shared" si="0"/>
        <v>0</v>
      </c>
    </row>
    <row r="33" spans="1:8" x14ac:dyDescent="0.25">
      <c r="A33" s="40"/>
      <c r="B33" s="54"/>
      <c r="C33" s="54" t="s">
        <v>19</v>
      </c>
      <c r="D33" s="46" t="s">
        <v>36</v>
      </c>
      <c r="E33" s="84">
        <v>6500</v>
      </c>
      <c r="F33" s="85">
        <f>12285-260</f>
        <v>12025</v>
      </c>
      <c r="G33" s="45">
        <v>9850</v>
      </c>
      <c r="H33" s="58">
        <f t="shared" si="0"/>
        <v>81.912681912681919</v>
      </c>
    </row>
    <row r="34" spans="1:8" x14ac:dyDescent="0.25">
      <c r="A34" s="40"/>
      <c r="B34" s="54"/>
      <c r="C34" s="54" t="s">
        <v>20</v>
      </c>
      <c r="D34" s="46" t="s">
        <v>37</v>
      </c>
      <c r="E34" s="59">
        <v>3800</v>
      </c>
      <c r="F34" s="44">
        <f>5100+60</f>
        <v>5160</v>
      </c>
      <c r="G34" s="45">
        <v>5160</v>
      </c>
      <c r="H34" s="58">
        <f t="shared" si="0"/>
        <v>100</v>
      </c>
    </row>
    <row r="35" spans="1:8" x14ac:dyDescent="0.25">
      <c r="A35" s="40"/>
      <c r="B35" s="54"/>
      <c r="C35" s="81" t="s">
        <v>21</v>
      </c>
      <c r="D35" s="46" t="s">
        <v>38</v>
      </c>
      <c r="E35" s="59"/>
      <c r="F35" s="44">
        <v>104</v>
      </c>
      <c r="G35" s="45">
        <v>104</v>
      </c>
      <c r="H35" s="58">
        <f t="shared" si="0"/>
        <v>100</v>
      </c>
    </row>
    <row r="36" spans="1:8" x14ac:dyDescent="0.25">
      <c r="A36" s="40"/>
      <c r="B36" s="54"/>
      <c r="C36" s="81" t="s">
        <v>22</v>
      </c>
      <c r="D36" s="46" t="s">
        <v>39</v>
      </c>
      <c r="E36" s="59"/>
      <c r="F36" s="44">
        <v>450</v>
      </c>
      <c r="G36" s="45">
        <v>450</v>
      </c>
      <c r="H36" s="58">
        <f t="shared" si="0"/>
        <v>100</v>
      </c>
    </row>
    <row r="37" spans="1:8" x14ac:dyDescent="0.25">
      <c r="A37" s="40"/>
      <c r="B37" s="54"/>
      <c r="C37" s="81" t="s">
        <v>23</v>
      </c>
      <c r="D37" s="46" t="s">
        <v>68</v>
      </c>
      <c r="E37" s="56"/>
      <c r="F37" s="44">
        <v>150</v>
      </c>
      <c r="G37" s="45">
        <v>150</v>
      </c>
      <c r="H37" s="58">
        <f t="shared" si="0"/>
        <v>100</v>
      </c>
    </row>
    <row r="38" spans="1:8" ht="16.5" thickBot="1" x14ac:dyDescent="0.3">
      <c r="A38" s="40"/>
      <c r="B38" s="54"/>
      <c r="C38" s="81" t="s">
        <v>24</v>
      </c>
      <c r="D38" s="46" t="s">
        <v>87</v>
      </c>
      <c r="E38" s="86"/>
      <c r="F38" s="67"/>
      <c r="G38" s="87">
        <v>25</v>
      </c>
      <c r="H38" s="69"/>
    </row>
    <row r="39" spans="1:8" ht="16.5" thickBot="1" x14ac:dyDescent="0.3">
      <c r="A39" s="40"/>
      <c r="B39" s="54"/>
      <c r="C39" s="81"/>
      <c r="D39" s="70" t="s">
        <v>40</v>
      </c>
      <c r="E39" s="71">
        <f>SUM(E29:E37)</f>
        <v>15077</v>
      </c>
      <c r="F39" s="72">
        <f>SUM(F29:F37)</f>
        <v>23213</v>
      </c>
      <c r="G39" s="72">
        <f>SUM(G29:G38)</f>
        <v>18685</v>
      </c>
      <c r="H39" s="69">
        <f t="shared" si="0"/>
        <v>80.493688881230341</v>
      </c>
    </row>
    <row r="40" spans="1:8" x14ac:dyDescent="0.25">
      <c r="A40" s="88" t="s">
        <v>41</v>
      </c>
      <c r="B40" s="89" t="s">
        <v>42</v>
      </c>
      <c r="C40" s="90"/>
      <c r="D40" s="91"/>
      <c r="E40" s="73"/>
      <c r="F40" s="74"/>
      <c r="G40" s="38"/>
      <c r="H40" s="75"/>
    </row>
    <row r="41" spans="1:8" x14ac:dyDescent="0.25">
      <c r="A41" s="40"/>
      <c r="B41" s="41" t="s">
        <v>8</v>
      </c>
      <c r="C41" s="54"/>
      <c r="D41" s="92" t="s">
        <v>43</v>
      </c>
      <c r="E41" s="93"/>
      <c r="F41" s="94"/>
      <c r="G41" s="45"/>
      <c r="H41" s="58"/>
    </row>
    <row r="42" spans="1:8" x14ac:dyDescent="0.25">
      <c r="A42" s="47"/>
      <c r="B42" s="48"/>
      <c r="C42" s="48"/>
      <c r="D42" s="80" t="s">
        <v>10</v>
      </c>
      <c r="E42" s="78"/>
      <c r="F42" s="51"/>
      <c r="G42" s="45"/>
      <c r="H42" s="58"/>
    </row>
    <row r="43" spans="1:8" x14ac:dyDescent="0.25">
      <c r="A43" s="40"/>
      <c r="B43" s="54"/>
      <c r="C43" s="54" t="s">
        <v>11</v>
      </c>
      <c r="D43" s="46" t="s">
        <v>44</v>
      </c>
      <c r="E43" s="59">
        <v>1000</v>
      </c>
      <c r="F43" s="44">
        <v>1000</v>
      </c>
      <c r="G43" s="45"/>
      <c r="H43" s="58">
        <f t="shared" si="0"/>
        <v>0</v>
      </c>
    </row>
    <row r="44" spans="1:8" ht="16.5" thickBot="1" x14ac:dyDescent="0.3">
      <c r="A44" s="40"/>
      <c r="B44" s="54"/>
      <c r="C44" s="54" t="s">
        <v>13</v>
      </c>
      <c r="D44" s="46" t="s">
        <v>45</v>
      </c>
      <c r="E44" s="66"/>
      <c r="F44" s="67">
        <v>19575</v>
      </c>
      <c r="G44" s="68">
        <v>19575</v>
      </c>
      <c r="H44" s="69">
        <f t="shared" si="0"/>
        <v>100</v>
      </c>
    </row>
    <row r="45" spans="1:8" ht="16.5" thickBot="1" x14ac:dyDescent="0.3">
      <c r="A45" s="40"/>
      <c r="B45" s="54"/>
      <c r="C45" s="54"/>
      <c r="D45" s="46" t="s">
        <v>46</v>
      </c>
      <c r="E45" s="71">
        <f>SUM(E43:E44)</f>
        <v>1000</v>
      </c>
      <c r="F45" s="72">
        <f>SUM(F43:F44)</f>
        <v>20575</v>
      </c>
      <c r="G45" s="72">
        <f>SUM(G43:G44)</f>
        <v>19575</v>
      </c>
      <c r="H45" s="69">
        <f t="shared" si="0"/>
        <v>95.139732685297702</v>
      </c>
    </row>
    <row r="46" spans="1:8" x14ac:dyDescent="0.25">
      <c r="A46" s="40"/>
      <c r="B46" s="95" t="s">
        <v>31</v>
      </c>
      <c r="C46" s="54"/>
      <c r="D46" s="96" t="s">
        <v>47</v>
      </c>
      <c r="E46" s="97"/>
      <c r="F46" s="98"/>
      <c r="G46" s="38"/>
      <c r="H46" s="75"/>
    </row>
    <row r="47" spans="1:8" x14ac:dyDescent="0.25">
      <c r="A47" s="40"/>
      <c r="B47" s="99"/>
      <c r="C47" s="54" t="s">
        <v>11</v>
      </c>
      <c r="D47" s="100" t="s">
        <v>48</v>
      </c>
      <c r="E47" s="56">
        <v>66602</v>
      </c>
      <c r="F47" s="44">
        <v>66602</v>
      </c>
      <c r="G47" s="45">
        <v>61052</v>
      </c>
      <c r="H47" s="58">
        <f t="shared" si="0"/>
        <v>91.666916909402119</v>
      </c>
    </row>
    <row r="48" spans="1:8" x14ac:dyDescent="0.25">
      <c r="A48" s="40"/>
      <c r="B48" s="99"/>
      <c r="C48" s="54" t="s">
        <v>13</v>
      </c>
      <c r="D48" s="100" t="s">
        <v>90</v>
      </c>
      <c r="E48" s="56">
        <v>25597</v>
      </c>
      <c r="F48" s="44">
        <f>320223+70716</f>
        <v>390939</v>
      </c>
      <c r="G48" s="45">
        <v>390939</v>
      </c>
      <c r="H48" s="58">
        <f t="shared" si="0"/>
        <v>100</v>
      </c>
    </row>
    <row r="49" spans="1:8" ht="16.5" thickBot="1" x14ac:dyDescent="0.3">
      <c r="A49" s="40"/>
      <c r="B49" s="99"/>
      <c r="C49" s="54" t="s">
        <v>15</v>
      </c>
      <c r="D49" s="100" t="s">
        <v>70</v>
      </c>
      <c r="E49" s="66"/>
      <c r="F49" s="67">
        <v>2000</v>
      </c>
      <c r="G49" s="68">
        <v>2000</v>
      </c>
      <c r="H49" s="69">
        <f t="shared" si="0"/>
        <v>100</v>
      </c>
    </row>
    <row r="50" spans="1:8" ht="16.5" thickBot="1" x14ac:dyDescent="0.3">
      <c r="A50" s="40"/>
      <c r="B50" s="99"/>
      <c r="C50" s="54"/>
      <c r="D50" s="100" t="s">
        <v>49</v>
      </c>
      <c r="E50" s="71">
        <f>SUM(E47:E49)</f>
        <v>92199</v>
      </c>
      <c r="F50" s="72">
        <f>SUM(F47:F49)</f>
        <v>459541</v>
      </c>
      <c r="G50" s="72">
        <f>SUM(G47:G49)</f>
        <v>453991</v>
      </c>
      <c r="H50" s="69">
        <f t="shared" si="0"/>
        <v>98.79227315952221</v>
      </c>
    </row>
    <row r="51" spans="1:8" x14ac:dyDescent="0.25">
      <c r="A51" s="88"/>
      <c r="B51" s="41" t="s">
        <v>50</v>
      </c>
      <c r="C51" s="54"/>
      <c r="D51" s="92" t="s">
        <v>51</v>
      </c>
      <c r="E51" s="97"/>
      <c r="F51" s="74"/>
      <c r="G51" s="38"/>
      <c r="H51" s="75"/>
    </row>
    <row r="52" spans="1:8" x14ac:dyDescent="0.25">
      <c r="A52" s="40"/>
      <c r="B52" s="41"/>
      <c r="C52" s="54"/>
      <c r="D52" s="80" t="s">
        <v>10</v>
      </c>
      <c r="E52" s="101"/>
      <c r="F52" s="102"/>
      <c r="G52" s="45"/>
      <c r="H52" s="58"/>
    </row>
    <row r="53" spans="1:8" x14ac:dyDescent="0.25">
      <c r="A53" s="40"/>
      <c r="B53" s="54"/>
      <c r="C53" s="54" t="s">
        <v>11</v>
      </c>
      <c r="D53" s="46" t="s">
        <v>52</v>
      </c>
      <c r="E53" s="56">
        <v>1000</v>
      </c>
      <c r="F53" s="44">
        <v>1000</v>
      </c>
      <c r="G53" s="45">
        <v>400</v>
      </c>
      <c r="H53" s="58">
        <f t="shared" si="0"/>
        <v>40</v>
      </c>
    </row>
    <row r="54" spans="1:8" x14ac:dyDescent="0.25">
      <c r="A54" s="40"/>
      <c r="B54" s="54"/>
      <c r="C54" s="103" t="s">
        <v>13</v>
      </c>
      <c r="D54" s="104" t="s">
        <v>88</v>
      </c>
      <c r="E54" s="56"/>
      <c r="F54" s="37">
        <v>17618</v>
      </c>
      <c r="G54" s="45">
        <v>10084</v>
      </c>
      <c r="H54" s="58">
        <f t="shared" si="0"/>
        <v>57.236916789646955</v>
      </c>
    </row>
    <row r="55" spans="1:8" ht="30.75" customHeight="1" thickBot="1" x14ac:dyDescent="0.3">
      <c r="A55" s="40"/>
      <c r="B55" s="54"/>
      <c r="C55" s="103" t="s">
        <v>15</v>
      </c>
      <c r="D55" s="118" t="s">
        <v>89</v>
      </c>
      <c r="E55" s="86"/>
      <c r="F55" s="68">
        <v>8700</v>
      </c>
      <c r="G55" s="87">
        <v>8700</v>
      </c>
      <c r="H55" s="69">
        <f t="shared" si="0"/>
        <v>100</v>
      </c>
    </row>
    <row r="56" spans="1:8" ht="16.5" thickBot="1" x14ac:dyDescent="0.3">
      <c r="A56" s="40"/>
      <c r="B56" s="54"/>
      <c r="C56" s="54"/>
      <c r="D56" s="46" t="s">
        <v>53</v>
      </c>
      <c r="E56" s="71">
        <f>SUM(E53)</f>
        <v>1000</v>
      </c>
      <c r="F56" s="72">
        <f>SUM(F53:F55)</f>
        <v>27318</v>
      </c>
      <c r="G56" s="105">
        <f>SUM(G53:G55)</f>
        <v>19184</v>
      </c>
      <c r="H56" s="69">
        <f t="shared" si="0"/>
        <v>70.224760231349293</v>
      </c>
    </row>
    <row r="57" spans="1:8" x14ac:dyDescent="0.25">
      <c r="A57" s="88" t="s">
        <v>54</v>
      </c>
      <c r="B57" s="89" t="s">
        <v>55</v>
      </c>
      <c r="C57" s="90"/>
      <c r="D57" s="91"/>
      <c r="E57" s="73"/>
      <c r="F57" s="74"/>
      <c r="G57" s="38"/>
      <c r="H57" s="75"/>
    </row>
    <row r="58" spans="1:8" x14ac:dyDescent="0.25">
      <c r="A58" s="88"/>
      <c r="B58" s="106"/>
      <c r="C58" s="107"/>
      <c r="D58" s="80" t="s">
        <v>10</v>
      </c>
      <c r="E58" s="101"/>
      <c r="F58" s="74"/>
      <c r="G58" s="45"/>
      <c r="H58" s="58"/>
    </row>
    <row r="59" spans="1:8" x14ac:dyDescent="0.25">
      <c r="A59" s="88"/>
      <c r="B59" s="80" t="s">
        <v>8</v>
      </c>
      <c r="C59" s="107"/>
      <c r="D59" s="108" t="s">
        <v>56</v>
      </c>
      <c r="E59" s="101">
        <v>4000</v>
      </c>
      <c r="F59" s="74">
        <v>0</v>
      </c>
      <c r="G59" s="45"/>
      <c r="H59" s="58"/>
    </row>
    <row r="60" spans="1:8" x14ac:dyDescent="0.25">
      <c r="A60" s="40"/>
      <c r="B60" s="41" t="s">
        <v>31</v>
      </c>
      <c r="C60" s="41"/>
      <c r="D60" s="92" t="s">
        <v>57</v>
      </c>
      <c r="E60" s="109"/>
      <c r="F60" s="37"/>
      <c r="G60" s="45"/>
      <c r="H60" s="58"/>
    </row>
    <row r="61" spans="1:8" x14ac:dyDescent="0.25">
      <c r="A61" s="40"/>
      <c r="B61" s="54"/>
      <c r="C61" s="54" t="s">
        <v>11</v>
      </c>
      <c r="D61" s="46" t="s">
        <v>58</v>
      </c>
      <c r="E61" s="56">
        <v>500</v>
      </c>
      <c r="F61" s="44">
        <v>0</v>
      </c>
      <c r="G61" s="45"/>
      <c r="H61" s="58"/>
    </row>
    <row r="62" spans="1:8" x14ac:dyDescent="0.25">
      <c r="A62" s="40"/>
      <c r="B62" s="54"/>
      <c r="C62" s="54" t="s">
        <v>13</v>
      </c>
      <c r="D62" s="46" t="s">
        <v>59</v>
      </c>
      <c r="E62" s="56">
        <v>1000</v>
      </c>
      <c r="F62" s="44">
        <v>0</v>
      </c>
      <c r="G62" s="45"/>
      <c r="H62" s="58"/>
    </row>
    <row r="63" spans="1:8" x14ac:dyDescent="0.25">
      <c r="A63" s="40"/>
      <c r="B63" s="54"/>
      <c r="C63" s="54" t="s">
        <v>15</v>
      </c>
      <c r="D63" s="46" t="s">
        <v>60</v>
      </c>
      <c r="E63" s="56"/>
      <c r="F63" s="44">
        <v>0</v>
      </c>
      <c r="G63" s="45"/>
      <c r="H63" s="58"/>
    </row>
    <row r="64" spans="1:8" x14ac:dyDescent="0.25">
      <c r="A64" s="40"/>
      <c r="B64" s="54"/>
      <c r="C64" s="54" t="s">
        <v>17</v>
      </c>
      <c r="D64" s="46" t="s">
        <v>61</v>
      </c>
      <c r="E64" s="56">
        <v>3720</v>
      </c>
      <c r="F64" s="44">
        <v>0</v>
      </c>
      <c r="G64" s="45"/>
      <c r="H64" s="58"/>
    </row>
    <row r="65" spans="1:8" x14ac:dyDescent="0.25">
      <c r="A65" s="40"/>
      <c r="B65" s="54"/>
      <c r="C65" s="54" t="s">
        <v>18</v>
      </c>
      <c r="D65" s="46" t="s">
        <v>62</v>
      </c>
      <c r="E65" s="56">
        <v>20000</v>
      </c>
      <c r="F65" s="44">
        <v>0</v>
      </c>
      <c r="G65" s="45"/>
      <c r="H65" s="58"/>
    </row>
    <row r="66" spans="1:8" ht="16.5" thickBot="1" x14ac:dyDescent="0.3">
      <c r="A66" s="40"/>
      <c r="B66" s="54"/>
      <c r="C66" s="54" t="s">
        <v>19</v>
      </c>
      <c r="D66" s="46" t="s">
        <v>63</v>
      </c>
      <c r="E66" s="66"/>
      <c r="F66" s="110">
        <v>0</v>
      </c>
      <c r="G66" s="68"/>
      <c r="H66" s="69"/>
    </row>
    <row r="67" spans="1:8" ht="16.5" thickBot="1" x14ac:dyDescent="0.3">
      <c r="A67" s="111"/>
      <c r="B67" s="112"/>
      <c r="C67" s="112"/>
      <c r="D67" s="113" t="s">
        <v>64</v>
      </c>
      <c r="E67" s="114">
        <f>SUM(E61:E66)</f>
        <v>25220</v>
      </c>
      <c r="F67" s="72">
        <f>SUM(F61:F66)</f>
        <v>0</v>
      </c>
      <c r="G67" s="68"/>
      <c r="H67" s="69"/>
    </row>
    <row r="68" spans="1:8" ht="16.5" thickBot="1" x14ac:dyDescent="0.3">
      <c r="A68" s="115"/>
      <c r="B68" s="29"/>
      <c r="C68" s="29"/>
      <c r="D68" s="116" t="s">
        <v>65</v>
      </c>
      <c r="E68" s="114">
        <f>SUM(E67,E59)</f>
        <v>29220</v>
      </c>
      <c r="F68" s="117">
        <f>SUM(F67,F59)</f>
        <v>0</v>
      </c>
      <c r="G68" s="68"/>
      <c r="H68" s="69"/>
    </row>
  </sheetData>
  <mergeCells count="5">
    <mergeCell ref="G1:H1"/>
    <mergeCell ref="A2:F2"/>
    <mergeCell ref="B7:D7"/>
    <mergeCell ref="B40:D40"/>
    <mergeCell ref="B57:D57"/>
  </mergeCells>
  <pageMargins left="0.70866141732283472" right="0.70866141732283472" top="0.74803149606299213" bottom="0.74803149606299213" header="0.31496062992125984" footer="0.31496062992125984"/>
  <pageSetup paperSize="8" scale="87" orientation="portrait" r:id="rId1"/>
  <colBreaks count="1" manualBreakCount="1">
    <brk id="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</vt:i4>
      </vt:variant>
      <vt:variant>
        <vt:lpstr>Névvel ellátott tartományok</vt:lpstr>
      </vt:variant>
      <vt:variant>
        <vt:i4>1</vt:i4>
      </vt:variant>
    </vt:vector>
  </HeadingPairs>
  <TitlesOfParts>
    <vt:vector size="2" baseType="lpstr">
      <vt:lpstr>20mell_zárszám2015</vt:lpstr>
      <vt:lpstr>'20mell_zárszám2015'!Nyomtatási_terület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2016-05-11T07:21:14Z</dcterms:modified>
</cp:coreProperties>
</file>