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225" activeTab="1"/>
  </bookViews>
  <sheets>
    <sheet name="Mérleg" sheetId="1" r:id="rId1"/>
    <sheet name="Működési és felhalmozási" sheetId="2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D12" i="2"/>
  <c r="E12"/>
  <c r="C12"/>
  <c r="I14" i="1"/>
  <c r="J14"/>
  <c r="H14"/>
  <c r="I13"/>
  <c r="J13"/>
  <c r="H13"/>
  <c r="E14"/>
  <c r="D14"/>
  <c r="C14"/>
  <c r="I12"/>
  <c r="J12"/>
  <c r="H12"/>
  <c r="I11"/>
  <c r="J11"/>
  <c r="H11"/>
  <c r="I10"/>
  <c r="J10"/>
  <c r="H10"/>
  <c r="I9"/>
  <c r="J9"/>
  <c r="H9"/>
  <c r="I8"/>
  <c r="J8"/>
  <c r="H8"/>
  <c r="I7"/>
  <c r="J7"/>
  <c r="H7"/>
  <c r="D12"/>
  <c r="E12"/>
  <c r="C12"/>
  <c r="D10"/>
  <c r="E10"/>
  <c r="C10"/>
  <c r="D9"/>
  <c r="E9"/>
  <c r="C9"/>
  <c r="D8"/>
  <c r="E8"/>
  <c r="C8"/>
  <c r="D7"/>
  <c r="E7"/>
  <c r="C7"/>
  <c r="D18" i="2" l="1"/>
  <c r="E18"/>
  <c r="D15"/>
  <c r="E15"/>
  <c r="D14"/>
  <c r="E14"/>
  <c r="C18"/>
  <c r="C15"/>
  <c r="C14"/>
  <c r="E16"/>
  <c r="E15" i="1" l="1"/>
  <c r="D16" i="2"/>
  <c r="C16"/>
  <c r="D15" i="1"/>
  <c r="C15"/>
  <c r="I18" i="2" l="1"/>
  <c r="I15" i="1" l="1"/>
  <c r="I12" i="2"/>
  <c r="I16"/>
  <c r="H16" l="1"/>
  <c r="H18"/>
  <c r="J16"/>
  <c r="J18" l="1"/>
  <c r="J12"/>
  <c r="H12"/>
  <c r="J15" i="1"/>
  <c r="H15"/>
</calcChain>
</file>

<file path=xl/sharedStrings.xml><?xml version="1.0" encoding="utf-8"?>
<sst xmlns="http://schemas.openxmlformats.org/spreadsheetml/2006/main" count="102" uniqueCount="53">
  <si>
    <t>Rovat szám</t>
  </si>
  <si>
    <t>Megnevezés</t>
  </si>
  <si>
    <t>Teljesítés</t>
  </si>
  <si>
    <t>Rovat száma</t>
  </si>
  <si>
    <t>Eredeti ei.</t>
  </si>
  <si>
    <t>Módosított ei.</t>
  </si>
  <si>
    <t>Bevételek</t>
  </si>
  <si>
    <t>Kiadások</t>
  </si>
  <si>
    <t>B1</t>
  </si>
  <si>
    <t>Működési célú támogatások ÁH-on belül</t>
  </si>
  <si>
    <t>B2</t>
  </si>
  <si>
    <t>Felhalmozási célú támogatások ÁH-on belül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</si>
  <si>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</si>
  <si>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</si>
  <si>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</si>
  <si>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</si>
  <si>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</si>
  <si>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</si>
  <si>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</si>
  <si>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</si>
  <si>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</si>
  <si>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</si>
  <si>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B8</t>
  </si>
  <si>
    <t>Finanszírozási bevételek</t>
  </si>
  <si>
    <t>Bevételek összesen</t>
  </si>
  <si>
    <t>K1</t>
  </si>
  <si>
    <t>Személyi juttatások</t>
  </si>
  <si>
    <t>K2</t>
  </si>
  <si>
    <t>Munkaadót terhelő járulékok</t>
  </si>
  <si>
    <t>K3</t>
  </si>
  <si>
    <t>Dologi kiadások</t>
  </si>
  <si>
    <t>K4</t>
  </si>
  <si>
    <t>K5</t>
  </si>
  <si>
    <t>Egyéb működési célú kiadások</t>
  </si>
  <si>
    <t>Ellátottak pénzbeli juttatásai</t>
  </si>
  <si>
    <t>K6</t>
  </si>
  <si>
    <t>Beruházások</t>
  </si>
  <si>
    <t>K7</t>
  </si>
  <si>
    <t>Felújítások</t>
  </si>
  <si>
    <t>K9</t>
  </si>
  <si>
    <t>Finanszírozási kiadások</t>
  </si>
  <si>
    <t>Kiadások összesen</t>
  </si>
  <si>
    <t>Működési kiadások</t>
  </si>
  <si>
    <t>Működési kiadások összesen</t>
  </si>
  <si>
    <t>Felhalmozási kiadások</t>
  </si>
  <si>
    <t>Működési célra átvett pénzeszközök</t>
  </si>
  <si>
    <t>Finanszírozási bevételek összesen</t>
  </si>
  <si>
    <t>Finanszírozási kiadások összesen</t>
  </si>
  <si>
    <t>Működési bevételek összesen</t>
  </si>
  <si>
    <t>3. számú melléklet</t>
  </si>
  <si>
    <t>4. számú melléklet</t>
  </si>
  <si>
    <t>Baks Községi Önkormányzat és intézményeinek 2018. évi mérlege</t>
  </si>
  <si>
    <t>Baks Községi Önkormányzat és intézményeinek 2018. évi működési és felhalmozási mérlege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</si>
</sst>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1" xfId="0" applyFill="1" applyBorder="1"/>
    <xf numFmtId="0" fontId="0" fillId="0" borderId="3" xfId="0" applyFill="1" applyBorder="1" applyAlignment="1">
      <alignment vertical="center"/>
    </xf>
    <xf numFmtId="164" fontId="6" fillId="0" borderId="1" xfId="1" applyNumberFormat="1" applyFont="1" applyFill="1" applyBorder="1"/>
    <xf numFmtId="164" fontId="0" fillId="0" borderId="1" xfId="1" applyNumberFormat="1" applyFont="1" applyFill="1" applyBorder="1"/>
    <xf numFmtId="164" fontId="6" fillId="0" borderId="1" xfId="1" applyNumberFormat="1" applyFont="1" applyBorder="1"/>
    <xf numFmtId="0" fontId="1" fillId="0" borderId="2" xfId="0" applyFont="1" applyFill="1" applyBorder="1" applyAlignment="1">
      <alignment vertical="center"/>
    </xf>
    <xf numFmtId="164" fontId="0" fillId="0" borderId="0" xfId="1" applyNumberFormat="1" applyFont="1"/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/>
    <xf numFmtId="16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1" xfId="1" applyNumberFormat="1" applyFont="1" applyBorder="1" applyAlignment="1">
      <alignment horizontal="left" vertical="center"/>
    </xf>
    <xf numFmtId="164" fontId="0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64" fontId="2" fillId="0" borderId="4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v&#233;telek%20teljes&#252;l&#233;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ad&#225;sok%20teljes&#252;l&#233;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"/>
      <sheetName val="Hivatal"/>
      <sheetName val="Gondozási"/>
    </sheetNames>
    <sheetDataSet>
      <sheetData sheetId="0">
        <row r="15">
          <cell r="B15">
            <v>165418.448</v>
          </cell>
          <cell r="C15">
            <v>202357.43100000001</v>
          </cell>
          <cell r="D15">
            <v>204919.93100000001</v>
          </cell>
        </row>
        <row r="20">
          <cell r="B20">
            <v>89247.21</v>
          </cell>
          <cell r="C20">
            <v>113161.106</v>
          </cell>
          <cell r="D20">
            <v>69093.854000000007</v>
          </cell>
        </row>
        <row r="32">
          <cell r="B32">
            <v>39251.156000000003</v>
          </cell>
          <cell r="C32">
            <v>39251.156000000003</v>
          </cell>
          <cell r="D32">
            <v>29430.580999999998</v>
          </cell>
        </row>
        <row r="44">
          <cell r="B44">
            <v>9224.5779999999995</v>
          </cell>
          <cell r="C44">
            <v>13860.191000000001</v>
          </cell>
          <cell r="D44">
            <v>11235.393</v>
          </cell>
        </row>
        <row r="47">
          <cell r="B47">
            <v>0</v>
          </cell>
          <cell r="C47">
            <v>640</v>
          </cell>
          <cell r="D47">
            <v>640</v>
          </cell>
        </row>
        <row r="56">
          <cell r="B56">
            <v>261593.74</v>
          </cell>
          <cell r="C56">
            <v>318675.82699999999</v>
          </cell>
          <cell r="D56">
            <v>272760.886</v>
          </cell>
        </row>
      </sheetData>
      <sheetData sheetId="1">
        <row r="5">
          <cell r="B5">
            <v>0</v>
          </cell>
          <cell r="C5">
            <v>792</v>
          </cell>
          <cell r="D5">
            <v>791.95299999999997</v>
          </cell>
        </row>
        <row r="13">
          <cell r="B13">
            <v>25</v>
          </cell>
          <cell r="C13">
            <v>1662.316</v>
          </cell>
          <cell r="D13">
            <v>14.257</v>
          </cell>
        </row>
        <row r="20">
          <cell r="B20">
            <v>28121.200000000001</v>
          </cell>
          <cell r="C20">
            <v>28674.07</v>
          </cell>
          <cell r="D20">
            <v>27501.848000000002</v>
          </cell>
        </row>
      </sheetData>
      <sheetData sheetId="2">
        <row r="5">
          <cell r="B5">
            <v>0</v>
          </cell>
          <cell r="C5">
            <v>540</v>
          </cell>
          <cell r="D5">
            <v>536.04200000000003</v>
          </cell>
        </row>
        <row r="11">
          <cell r="B11">
            <v>13722.065000000001</v>
          </cell>
          <cell r="C11">
            <v>13182.065000000001</v>
          </cell>
          <cell r="D11">
            <v>10256.727000000001</v>
          </cell>
        </row>
        <row r="18">
          <cell r="B18">
            <v>29889.385999999999</v>
          </cell>
          <cell r="C18">
            <v>30656.863000000001</v>
          </cell>
          <cell r="D18">
            <v>29809.298999999999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"/>
      <sheetName val="Hivatal"/>
      <sheetName val="Gondozási "/>
    </sheetNames>
    <sheetDataSet>
      <sheetData sheetId="0">
        <row r="14">
          <cell r="B14">
            <v>67715.036999999997</v>
          </cell>
          <cell r="C14">
            <v>94731.842000000004</v>
          </cell>
          <cell r="D14">
            <v>77842.947</v>
          </cell>
        </row>
        <row r="15">
          <cell r="B15">
            <v>6540.52</v>
          </cell>
          <cell r="C15">
            <v>15318.721</v>
          </cell>
          <cell r="D15">
            <v>11460.686</v>
          </cell>
        </row>
        <row r="40">
          <cell r="B40">
            <v>111170.255</v>
          </cell>
          <cell r="C40">
            <v>118836.319</v>
          </cell>
          <cell r="D40">
            <v>99922.335000000006</v>
          </cell>
        </row>
        <row r="47">
          <cell r="B47">
            <v>18000</v>
          </cell>
          <cell r="C47">
            <v>33786.089999999997</v>
          </cell>
          <cell r="D47">
            <v>11585.731</v>
          </cell>
        </row>
        <row r="59">
          <cell r="B59">
            <v>53526.432000000001</v>
          </cell>
          <cell r="C59">
            <v>72094.737999999998</v>
          </cell>
          <cell r="D59">
            <v>8880.1550000000007</v>
          </cell>
        </row>
        <row r="64">
          <cell r="B64">
            <v>29264.208999999999</v>
          </cell>
          <cell r="C64">
            <v>127155.292</v>
          </cell>
          <cell r="D64">
            <v>74235.774999999994</v>
          </cell>
        </row>
        <row r="67">
          <cell r="B67">
            <v>219008.09299999999</v>
          </cell>
          <cell r="C67">
            <v>160661.255</v>
          </cell>
          <cell r="D67">
            <v>55368.438999999998</v>
          </cell>
        </row>
        <row r="75">
          <cell r="B75">
            <v>59510.586000000003</v>
          </cell>
          <cell r="C75">
            <v>65361.453999999998</v>
          </cell>
          <cell r="D75">
            <v>61841.667999999998</v>
          </cell>
        </row>
      </sheetData>
      <sheetData sheetId="1">
        <row r="14">
          <cell r="B14">
            <v>19929.8</v>
          </cell>
          <cell r="C14">
            <v>22183.598000000002</v>
          </cell>
          <cell r="D14">
            <v>20247.257000000001</v>
          </cell>
        </row>
        <row r="15">
          <cell r="B15">
            <v>3450.3119999999999</v>
          </cell>
          <cell r="C15">
            <v>4002.5909999999999</v>
          </cell>
          <cell r="D15">
            <v>4002.1819999999998</v>
          </cell>
        </row>
        <row r="35">
          <cell r="B35">
            <v>4740.6880000000001</v>
          </cell>
          <cell r="C35">
            <v>4916.7969999999996</v>
          </cell>
          <cell r="D35">
            <v>3105.2620000000002</v>
          </cell>
        </row>
        <row r="38">
          <cell r="B38">
            <v>25.4</v>
          </cell>
          <cell r="C38">
            <v>25.4</v>
          </cell>
          <cell r="D38">
            <v>0</v>
          </cell>
        </row>
      </sheetData>
      <sheetData sheetId="2">
        <row r="9">
          <cell r="B9">
            <v>16040</v>
          </cell>
          <cell r="C9">
            <v>16586.187999999998</v>
          </cell>
          <cell r="D9">
            <v>15214.964</v>
          </cell>
        </row>
        <row r="10">
          <cell r="B10">
            <v>2965.7440000000001</v>
          </cell>
          <cell r="C10">
            <v>3098.05</v>
          </cell>
          <cell r="D10">
            <v>2912.616</v>
          </cell>
        </row>
        <row r="31">
          <cell r="B31">
            <v>23399.206999999999</v>
          </cell>
          <cell r="C31">
            <v>23846.316999999999</v>
          </cell>
          <cell r="D31">
            <v>22174.113000000001</v>
          </cell>
        </row>
        <row r="35">
          <cell r="B35">
            <v>1206.5</v>
          </cell>
          <cell r="C35">
            <v>848.37300000000005</v>
          </cell>
          <cell r="D35">
            <v>300.31200000000001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zoomScaleNormal="100" workbookViewId="0">
      <selection activeCell="G28" sqref="G28"/>
    </sheetView>
  </sheetViews>
  <sheetFormatPr defaultRowHeight="12.75"/>
  <cols>
    <col min="1" max="1" width="7" customWidth="1"/>
    <col min="2" max="2" width="38.42578125" bestFit="1" customWidth="1"/>
    <col min="3" max="4" width="11" bestFit="1" customWidth="1"/>
    <col min="5" max="5" width="13.7109375" bestFit="1" customWidth="1"/>
    <col min="6" max="6" width="7" customWidth="1"/>
    <col min="7" max="7" width="29.85546875" bestFit="1" customWidth="1"/>
    <col min="8" max="9" width="11" bestFit="1" customWidth="1"/>
    <col min="10" max="10" width="13.7109375" bestFit="1" customWidth="1"/>
    <col min="11" max="11" width="11" bestFit="1" customWidth="1"/>
  </cols>
  <sheetData>
    <row r="1" spans="1:11">
      <c r="I1" s="16" t="s">
        <v>49</v>
      </c>
      <c r="J1" s="17"/>
    </row>
    <row r="3" spans="1:11" ht="18">
      <c r="A3" s="21" t="s">
        <v>51</v>
      </c>
      <c r="B3" s="21"/>
      <c r="C3" s="21"/>
      <c r="D3" s="21"/>
      <c r="E3" s="21"/>
      <c r="F3" s="21"/>
      <c r="G3" s="21"/>
      <c r="H3" s="21"/>
      <c r="I3" s="21"/>
      <c r="J3" s="21"/>
    </row>
    <row r="5" spans="1:11" ht="15.75">
      <c r="A5" s="20" t="s">
        <v>6</v>
      </c>
      <c r="B5" s="20"/>
      <c r="C5" s="20"/>
      <c r="D5" s="20"/>
      <c r="E5" s="20"/>
      <c r="F5" s="20" t="s">
        <v>7</v>
      </c>
      <c r="G5" s="20"/>
      <c r="H5" s="20"/>
      <c r="I5" s="20"/>
      <c r="J5" s="20"/>
    </row>
    <row r="6" spans="1:11" ht="25.5">
      <c r="A6" s="3" t="s">
        <v>0</v>
      </c>
      <c r="B6" s="2" t="s">
        <v>1</v>
      </c>
      <c r="C6" s="3" t="s">
        <v>4</v>
      </c>
      <c r="D6" s="3" t="s">
        <v>5</v>
      </c>
      <c r="E6" s="2" t="s">
        <v>2</v>
      </c>
      <c r="F6" s="3" t="s">
        <v>3</v>
      </c>
      <c r="G6" s="2" t="s">
        <v>1</v>
      </c>
      <c r="H6" s="3" t="s">
        <v>4</v>
      </c>
      <c r="I6" s="3" t="s">
        <v>5</v>
      </c>
      <c r="J6" s="2" t="s">
        <v>2</v>
      </c>
    </row>
    <row r="7" spans="1:11">
      <c r="A7" s="1" t="s">
        <v>8</v>
      </c>
      <c r="B7" s="1" t="s">
        <v>9</v>
      </c>
      <c r="C7" s="8">
        <f>SUM([1]Önkormányzat!B$15,[1]Hivatal!B$5,[1]Gondozási!B$5)</f>
        <v>165418.448</v>
      </c>
      <c r="D7" s="8">
        <f>SUM([1]Önkormányzat!C$15,[1]Hivatal!C$5,[1]Gondozási!C$5)</f>
        <v>203689.43100000001</v>
      </c>
      <c r="E7" s="8">
        <f>SUM([1]Önkormányzat!D$15,[1]Hivatal!D$5,[1]Gondozási!D$5)</f>
        <v>206247.92600000001</v>
      </c>
      <c r="F7" s="1" t="s">
        <v>25</v>
      </c>
      <c r="G7" s="1" t="s">
        <v>26</v>
      </c>
      <c r="H7" s="8">
        <f>SUM([2]Önkormányzat!B$14,[2]Hivatal!B$14,'[2]Gondozási '!B$9)</f>
        <v>103684.837</v>
      </c>
      <c r="I7" s="8">
        <f>SUM([2]Önkormányzat!C$14,[2]Hivatal!C$14,'[2]Gondozási '!C$9)</f>
        <v>133501.628</v>
      </c>
      <c r="J7" s="8">
        <f>SUM([2]Önkormányzat!D$14,[2]Hivatal!D$14,'[2]Gondozási '!D$9)</f>
        <v>113305.16800000001</v>
      </c>
      <c r="K7" s="15"/>
    </row>
    <row r="8" spans="1:11">
      <c r="A8" s="1" t="s">
        <v>10</v>
      </c>
      <c r="B8" s="1" t="s">
        <v>11</v>
      </c>
      <c r="C8" s="9">
        <f>SUM([1]Önkormányzat!B$20)</f>
        <v>89247.21</v>
      </c>
      <c r="D8" s="9">
        <f>SUM([1]Önkormányzat!C$20)</f>
        <v>113161.106</v>
      </c>
      <c r="E8" s="9">
        <f>SUM([1]Önkormányzat!D$20)</f>
        <v>69093.854000000007</v>
      </c>
      <c r="F8" s="1" t="s">
        <v>27</v>
      </c>
      <c r="G8" s="1" t="s">
        <v>28</v>
      </c>
      <c r="H8" s="8">
        <f>SUM([2]Önkormányzat!B$15,[2]Hivatal!B$15,'[2]Gondozási '!B$10)</f>
        <v>12956.576000000001</v>
      </c>
      <c r="I8" s="8">
        <f>SUM([2]Önkormányzat!C$15,[2]Hivatal!C$15,'[2]Gondozási '!C$10)</f>
        <v>22419.361999999997</v>
      </c>
      <c r="J8" s="8">
        <f>SUM([2]Önkormányzat!D$15,[2]Hivatal!D$15,'[2]Gondozási '!D$10)</f>
        <v>18375.483999999997</v>
      </c>
      <c r="K8" s="15"/>
    </row>
    <row r="9" spans="1:11">
      <c r="A9" s="1" t="s">
        <v>12</v>
      </c>
      <c r="B9" s="1" t="s">
        <v>13</v>
      </c>
      <c r="C9" s="8">
        <f>SUM([1]Önkormányzat!B$32)</f>
        <v>39251.156000000003</v>
      </c>
      <c r="D9" s="8">
        <f>SUM([1]Önkormányzat!C$32)</f>
        <v>39251.156000000003</v>
      </c>
      <c r="E9" s="8">
        <f>SUM([1]Önkormányzat!D$32)</f>
        <v>29430.580999999998</v>
      </c>
      <c r="F9" s="1" t="s">
        <v>29</v>
      </c>
      <c r="G9" s="1" t="s">
        <v>30</v>
      </c>
      <c r="H9" s="8">
        <f>SUM([2]Önkormányzat!B$40,[2]Hivatal!B$35,'[2]Gondozási '!B$31)</f>
        <v>139310.15</v>
      </c>
      <c r="I9" s="8">
        <f>SUM([2]Önkormányzat!C$40,[2]Hivatal!C$35,'[2]Gondozási '!C$31)</f>
        <v>147599.43300000002</v>
      </c>
      <c r="J9" s="8">
        <f>SUM([2]Önkormányzat!D$40,[2]Hivatal!D$35,'[2]Gondozási '!D$31)</f>
        <v>125201.71</v>
      </c>
      <c r="K9" s="15"/>
    </row>
    <row r="10" spans="1:11">
      <c r="A10" s="1" t="s">
        <v>14</v>
      </c>
      <c r="B10" s="1" t="s">
        <v>15</v>
      </c>
      <c r="C10" s="8">
        <f>SUM([1]Önkormányzat!B$44,[1]Hivatal!B$13,[1]Gondozási!B$11)</f>
        <v>22971.643</v>
      </c>
      <c r="D10" s="8">
        <f>SUM([1]Önkormányzat!C$44,[1]Hivatal!C$13,[1]Gondozási!C$11)</f>
        <v>28704.572</v>
      </c>
      <c r="E10" s="8">
        <f>SUM([1]Önkormányzat!D$44,[1]Hivatal!D$13,[1]Gondozási!D$11)</f>
        <v>21506.377</v>
      </c>
      <c r="F10" s="1" t="s">
        <v>31</v>
      </c>
      <c r="G10" s="1" t="s">
        <v>34</v>
      </c>
      <c r="H10" s="8">
        <f>SUM([2]Önkormányzat!B$47)</f>
        <v>18000</v>
      </c>
      <c r="I10" s="8">
        <f>SUM([2]Önkormányzat!C$47)</f>
        <v>33786.089999999997</v>
      </c>
      <c r="J10" s="8">
        <f>SUM([2]Önkormányzat!D$47)</f>
        <v>11585.731</v>
      </c>
      <c r="K10" s="15"/>
    </row>
    <row r="11" spans="1:11">
      <c r="A11" s="1" t="s">
        <v>16</v>
      </c>
      <c r="B11" s="1" t="s">
        <v>17</v>
      </c>
      <c r="C11" s="8">
        <v>0</v>
      </c>
      <c r="D11" s="8">
        <v>0</v>
      </c>
      <c r="E11" s="8">
        <v>0</v>
      </c>
      <c r="F11" s="1" t="s">
        <v>32</v>
      </c>
      <c r="G11" s="1" t="s">
        <v>33</v>
      </c>
      <c r="H11" s="8">
        <f>[2]Önkormányzat!B$59</f>
        <v>53526.432000000001</v>
      </c>
      <c r="I11" s="8">
        <f>[2]Önkormányzat!C$59</f>
        <v>72094.737999999998</v>
      </c>
      <c r="J11" s="8">
        <f>[2]Önkormányzat!D$59</f>
        <v>8880.1550000000007</v>
      </c>
      <c r="K11" s="15"/>
    </row>
    <row r="12" spans="1:11">
      <c r="A12" s="1" t="s">
        <v>18</v>
      </c>
      <c r="B12" s="1" t="s">
        <v>19</v>
      </c>
      <c r="C12" s="8">
        <f>[1]Önkormányzat!B$47</f>
        <v>0</v>
      </c>
      <c r="D12" s="8">
        <f>[1]Önkormányzat!C$47</f>
        <v>640</v>
      </c>
      <c r="E12" s="8">
        <f>[1]Önkormányzat!D$47</f>
        <v>640</v>
      </c>
      <c r="F12" s="1" t="s">
        <v>35</v>
      </c>
      <c r="G12" s="1" t="s">
        <v>36</v>
      </c>
      <c r="H12" s="8">
        <f>SUM('[2]Gondozási '!B$35,[2]Hivatal!B$38,[2]Önkormányzat!B$64)</f>
        <v>30496.109</v>
      </c>
      <c r="I12" s="8">
        <f>SUM('[2]Gondozási '!C$35,[2]Hivatal!C$38,[2]Önkormányzat!C$64)</f>
        <v>128029.065</v>
      </c>
      <c r="J12" s="8">
        <f>SUM('[2]Gondozási '!D$35,[2]Hivatal!D$38,[2]Önkormányzat!D$64)</f>
        <v>74536.087</v>
      </c>
      <c r="K12" s="15"/>
    </row>
    <row r="13" spans="1:11">
      <c r="A13" s="1" t="s">
        <v>20</v>
      </c>
      <c r="B13" s="1" t="s">
        <v>21</v>
      </c>
      <c r="C13" s="10">
        <v>0</v>
      </c>
      <c r="D13" s="10">
        <v>0</v>
      </c>
      <c r="E13" s="10">
        <v>0</v>
      </c>
      <c r="F13" s="1" t="s">
        <v>37</v>
      </c>
      <c r="G13" s="1" t="s">
        <v>38</v>
      </c>
      <c r="H13" s="8">
        <f>[2]Önkormányzat!B$67</f>
        <v>219008.09299999999</v>
      </c>
      <c r="I13" s="8">
        <f>[2]Önkormányzat!C$67</f>
        <v>160661.255</v>
      </c>
      <c r="J13" s="8">
        <f>[2]Önkormányzat!D$67</f>
        <v>55368.438999999998</v>
      </c>
      <c r="K13" s="15"/>
    </row>
    <row r="14" spans="1:11">
      <c r="A14" s="1" t="s">
        <v>22</v>
      </c>
      <c r="B14" s="1" t="s">
        <v>23</v>
      </c>
      <c r="C14" s="8">
        <f>SUM([1]Önkormányzat!B$56,[1]Hivatal!B$20,[1]Gondozási!B$18)</f>
        <v>319604.326</v>
      </c>
      <c r="D14" s="8">
        <f>SUM([1]Önkormányzat!C$56,[1]Hivatal!C$20,[1]Gondozási!C$18)</f>
        <v>378006.76</v>
      </c>
      <c r="E14" s="8">
        <f>SUM([1]Önkormányzat!D$56,[1]Hivatal!D$20,[1]Gondozási!D$18)</f>
        <v>330072.033</v>
      </c>
      <c r="F14" s="1" t="s">
        <v>39</v>
      </c>
      <c r="G14" s="1" t="s">
        <v>40</v>
      </c>
      <c r="H14" s="8">
        <f>[2]Önkormányzat!B$75</f>
        <v>59510.586000000003</v>
      </c>
      <c r="I14" s="8">
        <f>[2]Önkormányzat!C$75</f>
        <v>65361.453999999998</v>
      </c>
      <c r="J14" s="8">
        <f>[2]Önkormányzat!D$75</f>
        <v>61841.667999999998</v>
      </c>
      <c r="K14" s="15"/>
    </row>
    <row r="15" spans="1:11">
      <c r="A15" s="22"/>
      <c r="B15" s="23" t="s">
        <v>24</v>
      </c>
      <c r="C15" s="18">
        <f>SUM(C7:C14)</f>
        <v>636492.78300000005</v>
      </c>
      <c r="D15" s="18">
        <f>SUM(D7:D14)</f>
        <v>763453.02500000002</v>
      </c>
      <c r="E15" s="18">
        <f>SUM(E7:E14)</f>
        <v>656990.77099999995</v>
      </c>
      <c r="F15" s="24"/>
      <c r="G15" s="26" t="s">
        <v>41</v>
      </c>
      <c r="H15" s="28">
        <f>SUM(H7:H14)</f>
        <v>636492.78299999994</v>
      </c>
      <c r="I15" s="28">
        <f>SUM(I7:I14)</f>
        <v>763453.02500000014</v>
      </c>
      <c r="J15" s="28">
        <f>SUM(J7:J14)</f>
        <v>469094.44200000004</v>
      </c>
    </row>
    <row r="16" spans="1:11">
      <c r="A16" s="22"/>
      <c r="B16" s="23"/>
      <c r="C16" s="19"/>
      <c r="D16" s="19"/>
      <c r="E16" s="19"/>
      <c r="F16" s="25"/>
      <c r="G16" s="27"/>
      <c r="H16" s="29"/>
      <c r="I16" s="29"/>
      <c r="J16" s="29"/>
    </row>
  </sheetData>
  <mergeCells count="14">
    <mergeCell ref="I1:J1"/>
    <mergeCell ref="E15:E16"/>
    <mergeCell ref="A5:E5"/>
    <mergeCell ref="F5:J5"/>
    <mergeCell ref="A3:J3"/>
    <mergeCell ref="A15:A16"/>
    <mergeCell ref="B15:B16"/>
    <mergeCell ref="C15:C16"/>
    <mergeCell ref="D15:D16"/>
    <mergeCell ref="F15:F16"/>
    <mergeCell ref="G15:G16"/>
    <mergeCell ref="H15:H16"/>
    <mergeCell ref="I15:I16"/>
    <mergeCell ref="J15:J16"/>
  </mergeCells>
  <phoneticPr fontId="4" type="noConversion"/>
  <pageMargins left="0.75" right="0.75" top="0.4583333333333333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Normal="100" workbookViewId="0">
      <selection activeCell="A3" sqref="A3"/>
    </sheetView>
  </sheetViews>
  <sheetFormatPr defaultRowHeight="12.75"/>
  <cols>
    <col min="1" max="1" width="6.7109375" customWidth="1"/>
    <col min="2" max="2" width="37" customWidth="1"/>
    <col min="3" max="3" width="11" customWidth="1"/>
    <col min="4" max="4" width="13.85546875" bestFit="1" customWidth="1"/>
    <col min="5" max="5" width="11" bestFit="1" customWidth="1"/>
    <col min="6" max="6" width="6.5703125" customWidth="1"/>
    <col min="7" max="7" width="32.7109375" customWidth="1"/>
    <col min="8" max="9" width="11" bestFit="1" customWidth="1"/>
    <col min="10" max="10" width="13.7109375" bestFit="1" customWidth="1"/>
  </cols>
  <sheetData>
    <row r="1" spans="1:10">
      <c r="I1" s="16" t="s">
        <v>50</v>
      </c>
      <c r="J1" s="17"/>
    </row>
    <row r="2" spans="1:10" ht="18">
      <c r="A2" s="21" t="s">
        <v>52</v>
      </c>
      <c r="B2" s="21"/>
      <c r="C2" s="21"/>
      <c r="D2" s="21"/>
      <c r="E2" s="21"/>
      <c r="F2" s="21"/>
      <c r="G2" s="21"/>
      <c r="H2" s="21"/>
      <c r="I2" s="21"/>
      <c r="J2" s="21"/>
    </row>
    <row r="4" spans="1:10" ht="15.75">
      <c r="A4" s="20" t="s">
        <v>6</v>
      </c>
      <c r="B4" s="20"/>
      <c r="C4" s="20"/>
      <c r="D4" s="20"/>
      <c r="E4" s="20"/>
      <c r="F4" s="20" t="s">
        <v>7</v>
      </c>
      <c r="G4" s="20"/>
      <c r="H4" s="20"/>
      <c r="I4" s="20"/>
      <c r="J4" s="20"/>
    </row>
    <row r="5" spans="1:10" ht="15.75">
      <c r="A5" s="30" t="s">
        <v>15</v>
      </c>
      <c r="B5" s="30"/>
      <c r="C5" s="4"/>
      <c r="D5" s="4"/>
      <c r="E5" s="4"/>
      <c r="F5" s="30" t="s">
        <v>42</v>
      </c>
      <c r="G5" s="30"/>
      <c r="H5" s="4"/>
      <c r="I5" s="4"/>
      <c r="J5" s="4"/>
    </row>
    <row r="6" spans="1:10" ht="30" customHeight="1">
      <c r="A6" s="3" t="s">
        <v>0</v>
      </c>
      <c r="B6" s="2" t="s">
        <v>1</v>
      </c>
      <c r="C6" s="3" t="s">
        <v>4</v>
      </c>
      <c r="D6" s="3" t="s">
        <v>5</v>
      </c>
      <c r="E6" s="2" t="s">
        <v>2</v>
      </c>
      <c r="F6" s="3" t="s">
        <v>0</v>
      </c>
      <c r="G6" s="2" t="s">
        <v>1</v>
      </c>
      <c r="H6" s="3" t="s">
        <v>4</v>
      </c>
      <c r="I6" s="3" t="s">
        <v>5</v>
      </c>
      <c r="J6" s="2" t="s">
        <v>2</v>
      </c>
    </row>
    <row r="7" spans="1:10">
      <c r="A7" s="1" t="s">
        <v>8</v>
      </c>
      <c r="B7" s="1" t="s">
        <v>9</v>
      </c>
      <c r="C7" s="8">
        <v>165418.448</v>
      </c>
      <c r="D7" s="8">
        <v>203689.43100000001</v>
      </c>
      <c r="E7" s="8">
        <v>206247.92600000001</v>
      </c>
      <c r="F7" s="6" t="s">
        <v>25</v>
      </c>
      <c r="G7" s="6" t="s">
        <v>26</v>
      </c>
      <c r="H7" s="8">
        <v>103684.837</v>
      </c>
      <c r="I7" s="8">
        <v>133501.628</v>
      </c>
      <c r="J7" s="8">
        <v>113305.16800000001</v>
      </c>
    </row>
    <row r="8" spans="1:10">
      <c r="A8" s="1" t="s">
        <v>12</v>
      </c>
      <c r="B8" s="1" t="s">
        <v>13</v>
      </c>
      <c r="C8" s="8">
        <v>39251.156000000003</v>
      </c>
      <c r="D8" s="8">
        <v>39251.156000000003</v>
      </c>
      <c r="E8" s="8">
        <v>29430.580999999998</v>
      </c>
      <c r="F8" s="6" t="s">
        <v>27</v>
      </c>
      <c r="G8" s="6" t="s">
        <v>28</v>
      </c>
      <c r="H8" s="8">
        <v>12956.576000000001</v>
      </c>
      <c r="I8" s="8">
        <v>22419.361999999997</v>
      </c>
      <c r="J8" s="8">
        <v>18375.483999999997</v>
      </c>
    </row>
    <row r="9" spans="1:10">
      <c r="A9" s="1" t="s">
        <v>14</v>
      </c>
      <c r="B9" s="1" t="s">
        <v>15</v>
      </c>
      <c r="C9" s="8">
        <v>22971.643</v>
      </c>
      <c r="D9" s="8">
        <v>28704.572</v>
      </c>
      <c r="E9" s="8">
        <v>21506.377</v>
      </c>
      <c r="F9" s="6" t="s">
        <v>29</v>
      </c>
      <c r="G9" s="6" t="s">
        <v>30</v>
      </c>
      <c r="H9" s="8">
        <v>139310.15</v>
      </c>
      <c r="I9" s="8">
        <v>147599.43300000002</v>
      </c>
      <c r="J9" s="8">
        <v>125201.71</v>
      </c>
    </row>
    <row r="10" spans="1:10">
      <c r="A10" s="1" t="s">
        <v>18</v>
      </c>
      <c r="B10" s="1" t="s">
        <v>45</v>
      </c>
      <c r="C10" s="8">
        <v>0</v>
      </c>
      <c r="D10" s="8">
        <v>640</v>
      </c>
      <c r="E10" s="8">
        <v>640</v>
      </c>
      <c r="F10" s="6" t="s">
        <v>31</v>
      </c>
      <c r="G10" s="6" t="s">
        <v>34</v>
      </c>
      <c r="H10" s="8">
        <v>18000</v>
      </c>
      <c r="I10" s="8">
        <v>33786.089999999997</v>
      </c>
      <c r="J10" s="8">
        <v>11585.731</v>
      </c>
    </row>
    <row r="11" spans="1:10">
      <c r="A11" s="1"/>
      <c r="B11" s="1"/>
      <c r="C11" s="12"/>
      <c r="D11" s="12"/>
      <c r="E11" s="12"/>
      <c r="F11" s="6" t="s">
        <v>32</v>
      </c>
      <c r="G11" s="6" t="s">
        <v>33</v>
      </c>
      <c r="H11" s="8">
        <v>53526.432000000001</v>
      </c>
      <c r="I11" s="8">
        <v>72094.737999999998</v>
      </c>
      <c r="J11" s="8">
        <v>8880.1550000000007</v>
      </c>
    </row>
    <row r="12" spans="1:10" ht="12.75" customHeight="1">
      <c r="A12" s="11" t="s">
        <v>48</v>
      </c>
      <c r="B12" s="7"/>
      <c r="C12" s="13">
        <f>SUM(C7:C10)</f>
        <v>227641.247</v>
      </c>
      <c r="D12" s="13">
        <f t="shared" ref="D12:E12" si="0">SUM(D7:D10)</f>
        <v>272285.15899999999</v>
      </c>
      <c r="E12" s="13">
        <f t="shared" si="0"/>
        <v>257824.88400000002</v>
      </c>
      <c r="F12" s="11" t="s">
        <v>43</v>
      </c>
      <c r="G12" s="7"/>
      <c r="H12" s="14">
        <f>SUM(H7:H11)</f>
        <v>327477.995</v>
      </c>
      <c r="I12" s="14">
        <f t="shared" ref="I12:J12" si="1">SUM(I7:I11)</f>
        <v>409401.25100000005</v>
      </c>
      <c r="J12" s="14">
        <f t="shared" si="1"/>
        <v>277348.24800000002</v>
      </c>
    </row>
    <row r="13" spans="1:10" ht="13.5" customHeight="1">
      <c r="A13" s="1" t="s">
        <v>10</v>
      </c>
      <c r="B13" s="1" t="s">
        <v>11</v>
      </c>
      <c r="C13" s="9">
        <v>89247.21</v>
      </c>
      <c r="D13" s="9">
        <v>113161.106</v>
      </c>
      <c r="E13" s="9">
        <v>69093.854000000007</v>
      </c>
      <c r="F13" s="6" t="s">
        <v>35</v>
      </c>
      <c r="G13" s="6" t="s">
        <v>36</v>
      </c>
      <c r="H13" s="8">
        <v>30496.109</v>
      </c>
      <c r="I13" s="8">
        <v>128029.065</v>
      </c>
      <c r="J13" s="8">
        <v>74536.087</v>
      </c>
    </row>
    <row r="14" spans="1:10">
      <c r="A14" s="1" t="s">
        <v>16</v>
      </c>
      <c r="B14" s="1" t="s">
        <v>17</v>
      </c>
      <c r="C14" s="8">
        <f>0</f>
        <v>0</v>
      </c>
      <c r="D14" s="8">
        <f>0</f>
        <v>0</v>
      </c>
      <c r="E14" s="8">
        <f>0</f>
        <v>0</v>
      </c>
      <c r="F14" s="6" t="s">
        <v>37</v>
      </c>
      <c r="G14" s="6" t="s">
        <v>38</v>
      </c>
      <c r="H14" s="8">
        <v>219008.09299999999</v>
      </c>
      <c r="I14" s="8">
        <v>160661.255</v>
      </c>
      <c r="J14" s="8">
        <v>55368.438999999998</v>
      </c>
    </row>
    <row r="15" spans="1:10">
      <c r="A15" s="1" t="s">
        <v>20</v>
      </c>
      <c r="B15" s="1" t="s">
        <v>21</v>
      </c>
      <c r="C15" s="8">
        <f>0</f>
        <v>0</v>
      </c>
      <c r="D15" s="8">
        <f>0</f>
        <v>0</v>
      </c>
      <c r="E15" s="8">
        <f>0</f>
        <v>0</v>
      </c>
      <c r="F15" s="5"/>
      <c r="G15" s="32"/>
      <c r="H15" s="33"/>
      <c r="I15" s="33"/>
      <c r="J15" s="34"/>
    </row>
    <row r="16" spans="1:10" ht="15.75" customHeight="1">
      <c r="A16" s="30" t="s">
        <v>17</v>
      </c>
      <c r="B16" s="30"/>
      <c r="C16" s="13">
        <f>SUM(C13:C15)</f>
        <v>89247.21</v>
      </c>
      <c r="D16" s="13">
        <f t="shared" ref="D16:E16" si="2">SUM(D13:D15)</f>
        <v>113161.106</v>
      </c>
      <c r="E16" s="13">
        <f t="shared" si="2"/>
        <v>69093.854000000007</v>
      </c>
      <c r="F16" s="31" t="s">
        <v>44</v>
      </c>
      <c r="G16" s="31"/>
      <c r="H16" s="13">
        <f>SUM(H13:H15)</f>
        <v>249504.20199999999</v>
      </c>
      <c r="I16" s="13">
        <f t="shared" ref="I16:J16" si="3">SUM(I13:I15)</f>
        <v>288690.32</v>
      </c>
      <c r="J16" s="13">
        <f t="shared" si="3"/>
        <v>129904.526</v>
      </c>
    </row>
    <row r="17" spans="1:10">
      <c r="A17" s="1" t="s">
        <v>22</v>
      </c>
      <c r="B17" s="1" t="s">
        <v>23</v>
      </c>
      <c r="C17" s="8">
        <v>319604.326</v>
      </c>
      <c r="D17" s="8">
        <v>378006.76</v>
      </c>
      <c r="E17" s="8">
        <v>330072.033</v>
      </c>
      <c r="F17" s="6" t="s">
        <v>39</v>
      </c>
      <c r="G17" s="6" t="s">
        <v>40</v>
      </c>
      <c r="H17" s="8">
        <v>59510.586000000003</v>
      </c>
      <c r="I17" s="8">
        <v>65361.453999999998</v>
      </c>
      <c r="J17" s="8">
        <v>61841.667999999998</v>
      </c>
    </row>
    <row r="18" spans="1:10" ht="15.75">
      <c r="A18" s="30" t="s">
        <v>46</v>
      </c>
      <c r="B18" s="30"/>
      <c r="C18" s="13">
        <f>SUM(C17)</f>
        <v>319604.326</v>
      </c>
      <c r="D18" s="13">
        <f t="shared" ref="D18:E18" si="4">SUM(D17)</f>
        <v>378006.76</v>
      </c>
      <c r="E18" s="13">
        <f t="shared" si="4"/>
        <v>330072.033</v>
      </c>
      <c r="F18" s="31" t="s">
        <v>47</v>
      </c>
      <c r="G18" s="31"/>
      <c r="H18" s="13">
        <f>SUM(H17)</f>
        <v>59510.586000000003</v>
      </c>
      <c r="I18" s="13">
        <f t="shared" ref="I18:J18" si="5">SUM(I17)</f>
        <v>65361.453999999998</v>
      </c>
      <c r="J18" s="13">
        <f t="shared" si="5"/>
        <v>61841.667999999998</v>
      </c>
    </row>
  </sheetData>
  <mergeCells count="11">
    <mergeCell ref="A18:B18"/>
    <mergeCell ref="F5:G5"/>
    <mergeCell ref="F16:G16"/>
    <mergeCell ref="A16:B16"/>
    <mergeCell ref="F18:G18"/>
    <mergeCell ref="G15:J15"/>
    <mergeCell ref="I1:J1"/>
    <mergeCell ref="A2:J2"/>
    <mergeCell ref="A4:E4"/>
    <mergeCell ref="F4:J4"/>
    <mergeCell ref="A5:B5"/>
  </mergeCells>
  <phoneticPr fontId="4" type="noConversion"/>
  <pageMargins left="0.75" right="0.75" top="0.47916666666666669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Működési és felhalmozási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2017-05-29T08:03:45Z</cp:lastPrinted>
  <dcterms:created xsi:type="dcterms:W3CDTF">2015-05-25T13:13:11Z</dcterms:created>
  <dcterms:modified xsi:type="dcterms:W3CDTF">2019-04-17T11:57:15Z</dcterms:modified>
</cp:coreProperties>
</file>