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90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xy\Desktop\Kalaznó 2018\Kalaznó-testületi_Előterjesztések\2018.02.15\2018. költségvetés táblái\"/>
    </mc:Choice>
  </mc:AlternateContent>
  <bookViews>
    <workbookView xWindow="0" yWindow="0" windowWidth="20730" windowHeight="11760" xr2:uid="{00000000-000D-0000-FFFF-FFFF00000000}"/>
  </bookViews>
  <sheets>
    <sheet name="címlap" sheetId="7" r:id="rId1"/>
    <sheet name="1.1.sz.mell." sheetId="8" r:id="rId2"/>
    <sheet name="2.1.sz, mell" sheetId="6" r:id="rId3"/>
    <sheet name="3.sz.mell." sheetId="9" r:id="rId4"/>
    <sheet name="4.sz.mell." sheetId="10" r:id="rId5"/>
    <sheet name="1.sz.tájákozt" sheetId="11" r:id="rId6"/>
    <sheet name="2.sz.tájékozt" sheetId="12" r:id="rId7"/>
    <sheet name="3.sz.tájék." sheetId="14" r:id="rId8"/>
    <sheet name="4.sz. tájékoztató t." sheetId="13" r:id="rId9"/>
    <sheet name="Munka1" sheetId="15" r:id="rId10"/>
  </sheets>
  <externalReferences>
    <externalReference r:id="rId11"/>
  </externalReferences>
  <definedNames>
    <definedName name="_xlnm.Print_Area" localSheetId="1">'1.1.sz.mell.'!$A$1:$C$84</definedName>
    <definedName name="_xlnm.Print_Area" localSheetId="7">'3.sz.tájék.'!$A$1:$B$17</definedName>
    <definedName name="_xlnm.Print_Area" localSheetId="4">'4.sz.mell.'!$A$1:$C$146</definedName>
    <definedName name="Z_3BE7294F_F9E5_4099_BC4E_2A12782C4657_.wvu.PrintArea" localSheetId="1" hidden="1">'1.1.sz.mell.'!$A$1:$C$84</definedName>
    <definedName name="Z_3BE7294F_F9E5_4099_BC4E_2A12782C4657_.wvu.Rows" localSheetId="1" hidden="1">'1.1.sz.mell.'!$A$44:$IQ$44</definedName>
    <definedName name="Z_A0F24E3D_906B_4242_912A_38933FBCBF93_.wvu.PrintArea" localSheetId="1" hidden="1">'1.1.sz.mell.'!$A$1:$C$84</definedName>
    <definedName name="Z_A0F24E3D_906B_4242_912A_38933FBCBF93_.wvu.Rows" localSheetId="1" hidden="1">'1.1.sz.mell.'!$A$44:$IQ$44</definedName>
  </definedNames>
  <calcPr calcId="171027"/>
</workbook>
</file>

<file path=xl/calcChain.xml><?xml version="1.0" encoding="utf-8"?>
<calcChain xmlns="http://schemas.openxmlformats.org/spreadsheetml/2006/main">
  <c r="E69" i="11" l="1"/>
  <c r="E38" i="11" l="1"/>
  <c r="D17" i="11"/>
  <c r="C17" i="11"/>
  <c r="D16" i="11"/>
  <c r="E6" i="11"/>
  <c r="D6" i="11"/>
  <c r="C6" i="11"/>
  <c r="E27" i="11"/>
  <c r="E21" i="11"/>
  <c r="E18" i="11" a="1"/>
  <c r="E18" i="11" s="1"/>
  <c r="E17" i="11" s="1"/>
  <c r="E14" i="11"/>
  <c r="E53" i="11"/>
  <c r="E85" i="11" s="1"/>
  <c r="E93" i="11" s="1"/>
  <c r="E32" i="11"/>
  <c r="E29" i="11"/>
  <c r="E12" i="11"/>
  <c r="E16" i="11" l="1"/>
  <c r="E35" i="11" s="1"/>
  <c r="E46" i="11" s="1"/>
  <c r="C29" i="10"/>
  <c r="D12" i="11" l="1"/>
  <c r="D53" i="11"/>
  <c r="D85" i="11" s="1"/>
  <c r="D93" i="11" s="1"/>
  <c r="D32" i="11"/>
  <c r="D29" i="11"/>
  <c r="D21" i="11"/>
  <c r="C36" i="10"/>
  <c r="E16" i="6"/>
  <c r="C16" i="11"/>
  <c r="C49" i="8"/>
  <c r="C8" i="10"/>
  <c r="C65" i="8"/>
  <c r="C14" i="8"/>
  <c r="C9" i="8"/>
  <c r="B17" i="14"/>
  <c r="N26" i="12"/>
  <c r="M26" i="12"/>
  <c r="L26" i="12"/>
  <c r="K26" i="12"/>
  <c r="J26" i="12"/>
  <c r="I26" i="12"/>
  <c r="H26" i="12"/>
  <c r="G26" i="12"/>
  <c r="F26" i="12"/>
  <c r="E26" i="12"/>
  <c r="D26" i="12"/>
  <c r="C26" i="12"/>
  <c r="O24" i="12"/>
  <c r="O23" i="12"/>
  <c r="O21" i="12"/>
  <c r="O20" i="12"/>
  <c r="O19" i="12"/>
  <c r="O18" i="12"/>
  <c r="O17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O14" i="12"/>
  <c r="O13" i="12"/>
  <c r="O12" i="12"/>
  <c r="O11" i="12"/>
  <c r="O10" i="12"/>
  <c r="O9" i="12"/>
  <c r="O8" i="12"/>
  <c r="O7" i="12"/>
  <c r="O6" i="12"/>
  <c r="C69" i="11"/>
  <c r="C53" i="11"/>
  <c r="C40" i="11"/>
  <c r="C32" i="11"/>
  <c r="C29" i="11"/>
  <c r="C21" i="11"/>
  <c r="C137" i="10"/>
  <c r="C132" i="10"/>
  <c r="C127" i="10"/>
  <c r="C123" i="10"/>
  <c r="C119" i="10"/>
  <c r="C105" i="10"/>
  <c r="C89" i="10"/>
  <c r="C80" i="10"/>
  <c r="C76" i="10"/>
  <c r="C73" i="10"/>
  <c r="C68" i="10"/>
  <c r="C64" i="10"/>
  <c r="C58" i="10"/>
  <c r="C53" i="10"/>
  <c r="C47" i="10"/>
  <c r="C22" i="10"/>
  <c r="C15" i="10"/>
  <c r="C11" i="9"/>
  <c r="E25" i="6"/>
  <c r="C22" i="6"/>
  <c r="C17" i="6"/>
  <c r="C16" i="6"/>
  <c r="C68" i="8"/>
  <c r="C37" i="8"/>
  <c r="C35" i="8"/>
  <c r="C29" i="8"/>
  <c r="C26" i="8"/>
  <c r="C19" i="8"/>
  <c r="C5" i="8"/>
  <c r="C63" i="10" l="1"/>
  <c r="C122" i="10"/>
  <c r="C143" i="10" s="1"/>
  <c r="C71" i="8"/>
  <c r="O26" i="12"/>
  <c r="C142" i="10"/>
  <c r="C86" i="10"/>
  <c r="C87" i="10" s="1"/>
  <c r="C25" i="6"/>
  <c r="C26" i="6" s="1"/>
  <c r="J27" i="12"/>
  <c r="D27" i="12"/>
  <c r="N27" i="12"/>
  <c r="L27" i="12"/>
  <c r="H27" i="12"/>
  <c r="F27" i="12"/>
  <c r="M27" i="12"/>
  <c r="K27" i="12"/>
  <c r="I27" i="12"/>
  <c r="G27" i="12"/>
  <c r="E27" i="12"/>
  <c r="O15" i="12"/>
  <c r="C45" i="11"/>
  <c r="C32" i="8"/>
  <c r="C42" i="8"/>
  <c r="C85" i="11"/>
  <c r="E26" i="6"/>
  <c r="C28" i="6" s="1"/>
  <c r="C27" i="12"/>
  <c r="E27" i="6"/>
  <c r="C27" i="6"/>
  <c r="E28" i="6" l="1"/>
  <c r="C83" i="8"/>
  <c r="O27" i="12"/>
  <c r="C46" i="11"/>
  <c r="C93" i="11"/>
  <c r="C43" i="8"/>
  <c r="C84" i="8"/>
</calcChain>
</file>

<file path=xl/sharedStrings.xml><?xml version="1.0" encoding="utf-8"?>
<sst xmlns="http://schemas.openxmlformats.org/spreadsheetml/2006/main" count="843" uniqueCount="414">
  <si>
    <t>Egyéb működési célú kiadások</t>
  </si>
  <si>
    <t>Készletértékesítés ellenértéke</t>
  </si>
  <si>
    <t>Szolgáltatások ellenértéke</t>
  </si>
  <si>
    <t>Tulajdonosi bevételek</t>
  </si>
  <si>
    <t>Működési célú bevételek és kiadások mérlege</t>
  </si>
  <si>
    <t>Kalaznó Község  Önkormányzat saját bevételeinek részletezése az adósságot keletkeztető ügyletből származó tárgyévi fizetési kötelezettség megállapításához</t>
  </si>
  <si>
    <t>Előirányzat felhasználási terv</t>
  </si>
  <si>
    <t>B E V É T E L E K</t>
  </si>
  <si>
    <t>1. sz. táblázat</t>
  </si>
  <si>
    <t xml:space="preserve"> forintban</t>
  </si>
  <si>
    <t>Sor-
szám</t>
  </si>
  <si>
    <t>Bevételi jogcím</t>
  </si>
  <si>
    <t>2016. évi előirányzat</t>
  </si>
  <si>
    <t>1.</t>
  </si>
  <si>
    <t>Önkormányzat működési támogatásai (1.1.+…+.1.6.)</t>
  </si>
  <si>
    <t>1.1.</t>
  </si>
  <si>
    <t>Helyi önkormányzatok működésének általános támogatása</t>
  </si>
  <si>
    <t>1.2.</t>
  </si>
  <si>
    <t>Önkormányzatok egyes köznevelési feladatainak támogatása</t>
  </si>
  <si>
    <t>1.3.</t>
  </si>
  <si>
    <t>Önkormányzatok szociális és gyermekjóléti feladatainak támogatása</t>
  </si>
  <si>
    <t>1.4.</t>
  </si>
  <si>
    <t>Önkormányzatok kulturális feladatainak támogatása</t>
  </si>
  <si>
    <t>1.5.</t>
  </si>
  <si>
    <t>Működési célú központosított előirányzatok</t>
  </si>
  <si>
    <t>1.6.</t>
  </si>
  <si>
    <t>Helyi önkormányzatok kiegészítő támogatásai</t>
  </si>
  <si>
    <t>2.</t>
  </si>
  <si>
    <t>Működési célú támogatások államháztartáson belülről (2.1.+…+.2.5.)</t>
  </si>
  <si>
    <t>2.1.</t>
  </si>
  <si>
    <t>Elvonások és befizetések bevételei</t>
  </si>
  <si>
    <t>2.2.</t>
  </si>
  <si>
    <t xml:space="preserve">Működési célú garancia- és kezességvállalásból megtérülések </t>
  </si>
  <si>
    <t>2.3.</t>
  </si>
  <si>
    <t xml:space="preserve">Működési célú visszatérítendő támogatások, kölcsönök visszatérülése </t>
  </si>
  <si>
    <t>2.4.</t>
  </si>
  <si>
    <t>Működési célú visszatérítendő támogatások, kölcsönök igénybevétele</t>
  </si>
  <si>
    <t>2.5.</t>
  </si>
  <si>
    <t xml:space="preserve">Egyéb működési célú támogatások bevételei </t>
  </si>
  <si>
    <t>2.6.</t>
  </si>
  <si>
    <t>2.5.-ből EU-s támogatás</t>
  </si>
  <si>
    <t>3.</t>
  </si>
  <si>
    <t>Felhalmozási célú támogatások államháztartáson belülről (3.1.+…+3.5.)</t>
  </si>
  <si>
    <t>3.1.</t>
  </si>
  <si>
    <t>Felhalmozási célú önkormányzati támogatások</t>
  </si>
  <si>
    <t>3.2.</t>
  </si>
  <si>
    <t>Felhalmozási célú garancia- és kezességvállalásból megtérülések</t>
  </si>
  <si>
    <t>3.3.</t>
  </si>
  <si>
    <t>Felhalmozási célú visszatérítendő támogatások, kölcsönök visszatérülése</t>
  </si>
  <si>
    <t>3.4.</t>
  </si>
  <si>
    <t>Felhalmozási célú visszatérítendő támogatások, kölcsönök igénybevétele</t>
  </si>
  <si>
    <t>3.5.</t>
  </si>
  <si>
    <t>Egyéb felhalmozási célú támogatások bevételei</t>
  </si>
  <si>
    <t>3.6.</t>
  </si>
  <si>
    <t>3.5.-ből EU-s támogatás</t>
  </si>
  <si>
    <t xml:space="preserve">4. </t>
  </si>
  <si>
    <t>Közhatalmi bevételek (4.1.+4.2.+4.3.+4.4.)</t>
  </si>
  <si>
    <t>4.1.</t>
  </si>
  <si>
    <t>Helyi adók  (4.1.1.+4.1.2.)</t>
  </si>
  <si>
    <t>4.1.1.</t>
  </si>
  <si>
    <t>- Vagyoni típusú adók</t>
  </si>
  <si>
    <t>4.1.2.</t>
  </si>
  <si>
    <t>- Termékek és szolgáltatások adói</t>
  </si>
  <si>
    <t>4.2.</t>
  </si>
  <si>
    <t>Gépjárműadó</t>
  </si>
  <si>
    <t>4.3.</t>
  </si>
  <si>
    <t>Egyéb áruhasználati és szolgáltatási adók</t>
  </si>
  <si>
    <t>4.4.</t>
  </si>
  <si>
    <t>Egyéb közhatalmi bevételek</t>
  </si>
  <si>
    <t>5.</t>
  </si>
  <si>
    <t>Működési bevételek (5.1.+…+ 5.10.)</t>
  </si>
  <si>
    <t>5.1.</t>
  </si>
  <si>
    <t>5.2.</t>
  </si>
  <si>
    <t>5.3.</t>
  </si>
  <si>
    <t>Közvetített szolgáltatások értéke</t>
  </si>
  <si>
    <t>5.4.</t>
  </si>
  <si>
    <t>5.5.</t>
  </si>
  <si>
    <t>Ellátási díjak</t>
  </si>
  <si>
    <t>5.6.</t>
  </si>
  <si>
    <t xml:space="preserve">Kiszámlázott általános forgalmi adó </t>
  </si>
  <si>
    <t>5.7.</t>
  </si>
  <si>
    <t>Általános forgalmi adó visszatérítése</t>
  </si>
  <si>
    <t>5.8.</t>
  </si>
  <si>
    <t>Kamatbevételek</t>
  </si>
  <si>
    <t>5.9.</t>
  </si>
  <si>
    <t>Egyéb pénzügyi műveletek bevételei</t>
  </si>
  <si>
    <t>5.10.</t>
  </si>
  <si>
    <t>Egyéb működési bevételek</t>
  </si>
  <si>
    <t>6.</t>
  </si>
  <si>
    <t>Felhalmozási bevételek (6.1.+…+6.5.)</t>
  </si>
  <si>
    <t>6.1.</t>
  </si>
  <si>
    <t>Immateriális javak értékesítése</t>
  </si>
  <si>
    <t>6.2.</t>
  </si>
  <si>
    <t>Ingatlanok értékesítése</t>
  </si>
  <si>
    <t>6.3.</t>
  </si>
  <si>
    <t>Egyéb tárgyi eszközök értékesítése</t>
  </si>
  <si>
    <t>6.4.</t>
  </si>
  <si>
    <t>Részesedések értékesítése</t>
  </si>
  <si>
    <t>6.5.</t>
  </si>
  <si>
    <t>Részesedések megszűnéséhez kapcsolódó bevételek</t>
  </si>
  <si>
    <t xml:space="preserve">7. </t>
  </si>
  <si>
    <t>Működési célú átvett pénzeszközök (7.1. + … + 7.3.)</t>
  </si>
  <si>
    <t>7.1.</t>
  </si>
  <si>
    <t>Működési célú garancia- és kezességvállalásból megtérülések ÁH-n kívülről</t>
  </si>
  <si>
    <t>7.2.</t>
  </si>
  <si>
    <t>Működési célú visszatérítendő támogatások, kölcsönök visszatér. ÁH-n kívülről</t>
  </si>
  <si>
    <t>7.3.</t>
  </si>
  <si>
    <t>Egyéb működési célú átvett pénzeszköz</t>
  </si>
  <si>
    <t>7.4.</t>
  </si>
  <si>
    <t>7.3.-ból EU-s támogatás (közvetlen)</t>
  </si>
  <si>
    <t>8.</t>
  </si>
  <si>
    <t>Felhalmozási célú átvett pénzeszközök (8.1.+8.2.+8.3.)</t>
  </si>
  <si>
    <t>8.1.</t>
  </si>
  <si>
    <t>Felhalm. célú garancia- és kezességvállalásból megtérülések ÁH-n kívülről</t>
  </si>
  <si>
    <t>8.2.</t>
  </si>
  <si>
    <t>Felhalm. célú visszatérítendő támogatások, kölcsönök visszatér. ÁH-n kívülről</t>
  </si>
  <si>
    <t>8.3.</t>
  </si>
  <si>
    <t>Egyéb felhalmozási célú átvett pénzeszköz</t>
  </si>
  <si>
    <t>8.4.</t>
  </si>
  <si>
    <t>8.3.-ból EU-s támogatás (közvetlen)</t>
  </si>
  <si>
    <t>9.</t>
  </si>
  <si>
    <t>KÖLTSÉGVETÉSI BEVÉTELEK ÖSSZESEN: (1+…+8)</t>
  </si>
  <si>
    <t xml:space="preserve">   10.</t>
  </si>
  <si>
    <t>Hitel-, kölcsönfelvétel államháztartáson kívülről  (10.1.+10.3.)</t>
  </si>
  <si>
    <t>10.1.</t>
  </si>
  <si>
    <t>Hosszú lejáratú  hitelek, kölcsönök felvétele</t>
  </si>
  <si>
    <t>10.2.</t>
  </si>
  <si>
    <t>Likviditási célú  hitelek, kölcsönök felvétele pénzügyi vállalkozástól</t>
  </si>
  <si>
    <t>10.3.</t>
  </si>
  <si>
    <t xml:space="preserve">    Rövid lejáratú  hitelek, kölcsönök felvétele</t>
  </si>
  <si>
    <t xml:space="preserve">   11.</t>
  </si>
  <si>
    <t>Belföldi értékpapírok bevételei (11.1. +…+ 11.4.)</t>
  </si>
  <si>
    <t>11.1.</t>
  </si>
  <si>
    <t>Forgatási célú belföldi értékpapírok beváltása,  értékesítése</t>
  </si>
  <si>
    <t>11.2.</t>
  </si>
  <si>
    <t>Forgatási célú belföldi értékpapírok kibocsátása</t>
  </si>
  <si>
    <t>11.3.</t>
  </si>
  <si>
    <t>Befektetési célú belföldi értékpapírok beváltása,  értékesítése</t>
  </si>
  <si>
    <t>11.4.</t>
  </si>
  <si>
    <t>Befektetési célú belföldi értékpapírok kibocsátása</t>
  </si>
  <si>
    <t xml:space="preserve">    12.</t>
  </si>
  <si>
    <t>Maradvány igénybevétele (12.1. + 12.2.)</t>
  </si>
  <si>
    <t>12.1.</t>
  </si>
  <si>
    <t>Előző év költségvetési maradványának igénybevétele</t>
  </si>
  <si>
    <t>12.2.</t>
  </si>
  <si>
    <t>Előző év vállalkozási maradványának igénybevétele</t>
  </si>
  <si>
    <t xml:space="preserve">    13.</t>
  </si>
  <si>
    <t>Belföldi finanszírozás bevételei (13.1. + … + 13.3.)</t>
  </si>
  <si>
    <t>13.1.</t>
  </si>
  <si>
    <t>Államháztartáson belüli megelőlegezések</t>
  </si>
  <si>
    <t>13.2.</t>
  </si>
  <si>
    <t>Államháztartáson belüli megelőlegezések törlesztése</t>
  </si>
  <si>
    <t>13.3.</t>
  </si>
  <si>
    <t>Betétek megszüntetése</t>
  </si>
  <si>
    <t xml:space="preserve">    14.</t>
  </si>
  <si>
    <t>Külföldi finanszírozás bevételei (14.1.+…14.4.)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</si>
  <si>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</si>
  <si>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</si>
  <si>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</si>
  <si>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</si>
  <si>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</si>
  <si>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</si>
  <si>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</si>
  <si>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</si>
  <si>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</si>
  <si>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Adóssághoz nem kapcsolódó származékos ügyletek bevételei</t>
  </si>
  <si>
    <t xml:space="preserve">    16.</t>
  </si>
  <si>
    <t>FINANSZÍROZÁSI BEVÉTELEK ÖSSZESEN: (10. + … +15.)</t>
  </si>
  <si>
    <t xml:space="preserve">    17.</t>
  </si>
  <si>
    <t>KÖLTSÉGVETÉSI ÉS FINANSZÍROZÁSI BEVÉTELEK ÖSSZESEN: (9+16)</t>
  </si>
  <si>
    <t>K I A D Á S O K</t>
  </si>
  <si>
    <t>2. sz. táblázat</t>
  </si>
  <si>
    <t>Kiadási jogcímek</t>
  </si>
  <si>
    <r>
      <t xml:space="preserve">   Működési költségvetés kiadásai </t>
    </r>
    <r>
      <rPr>
        <sz val="8"/>
        <rFont val="Times New Roman CE"/>
        <charset val="238"/>
      </rPr>
      <t>(1.1+…+1.5.)</t>
    </r>
  </si>
  <si>
    <t>Személyi  juttatások</t>
  </si>
  <si>
    <t>Munkaadókat terhelő járulékok és szociális hozzájárulási adó</t>
  </si>
  <si>
    <t>Dologi  kiadások</t>
  </si>
  <si>
    <t>Ellátottak pénzbeli juttatásai</t>
  </si>
  <si>
    <t>1.5</t>
  </si>
  <si>
    <t xml:space="preserve"> - az 1.5-ből: - Elvonások és befizetések</t>
  </si>
  <si>
    <t>1.7.</t>
  </si>
  <si>
    <t xml:space="preserve">   - Garancia- és kezességvállalásból kifizetés ÁH-n belülre</t>
  </si>
  <si>
    <t>1.8.</t>
  </si>
  <si>
    <t xml:space="preserve">   -Visszatérítendő támogatások, kölcsönök nyújtása ÁH-n belülre</t>
  </si>
  <si>
    <t>1.9.</t>
  </si>
  <si>
    <t xml:space="preserve">   - Visszatérítendő támogatások, kölcsönök törlesztése ÁH-n belülre</t>
  </si>
  <si>
    <t>1.10.</t>
  </si>
  <si>
    <t xml:space="preserve">   - Egyéb működési célú támogatások ÁH-n belülre</t>
  </si>
  <si>
    <t>1.11.</t>
  </si>
  <si>
    <t xml:space="preserve">   - Garancia és kezességvállalásból kifizetés ÁH-n kívülre</t>
  </si>
  <si>
    <t>1.12.</t>
  </si>
  <si>
    <t xml:space="preserve">   - Visszatérítendő támogatások, kölcsönök nyújtása ÁH-n kívülre</t>
  </si>
  <si>
    <t>1.13.</t>
  </si>
  <si>
    <t xml:space="preserve">   - Árkiegészítések, ártámogatások</t>
  </si>
  <si>
    <t>1.14.</t>
  </si>
  <si>
    <t xml:space="preserve">   - Kamattámogatások</t>
  </si>
  <si>
    <t>1.15.</t>
  </si>
  <si>
    <t xml:space="preserve">   - Egyéb működési célú támogatások államháztartáson kívülre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</si>
  <si>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</si>
  <si>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Beruházások</t>
  </si>
  <si>
    <t>2.1.-ből EU-s forrásból megvalósuló beruházás</t>
  </si>
  <si>
    <t>Felújítások</t>
  </si>
  <si>
    <t>2.3.-ból EU-s forrásból megvalósuló felújítás</t>
  </si>
  <si>
    <t>Egyéb felhalmozási kiadások</t>
  </si>
  <si>
    <t>2.5.-ből        - Garancia- és kezességvállalásból kifizetés ÁH-n belülre</t>
  </si>
  <si>
    <t>2.7.</t>
  </si>
  <si>
    <t xml:space="preserve">   - Visszatérítendő támogatások, kölcsönök nyújtása ÁH-n belülre</t>
  </si>
  <si>
    <t>2.8.</t>
  </si>
  <si>
    <t>2.9.</t>
  </si>
  <si>
    <t xml:space="preserve">   - Egyéb felhalmozási célú támogatások ÁH-n belülre</t>
  </si>
  <si>
    <t>2.10.</t>
  </si>
  <si>
    <t xml:space="preserve">   - Garancia- és kezességvállalásból kifizetés ÁH-n kívülre</t>
  </si>
  <si>
    <t>2.11.</t>
  </si>
  <si>
    <t>2.12.</t>
  </si>
  <si>
    <t xml:space="preserve">   - Lakástámogatás</t>
  </si>
  <si>
    <t>2.13.</t>
  </si>
  <si>
    <t xml:space="preserve">   - Egyéb felhalmozási célú támogatások államháztartáson kívülre</t>
  </si>
  <si>
    <t>Tartalékok (3.1.+3.2.)</t>
  </si>
  <si>
    <t>Általános tartalék</t>
  </si>
  <si>
    <t>Céltartalék</t>
  </si>
  <si>
    <t>4.</t>
  </si>
  <si>
    <t>KÖLTSÉGVETÉSI KIADÁSOK ÖSSZESEN (1+2+3)</t>
  </si>
  <si>
    <t>Hitel-, kölcsöntörlesztés államháztartáson kívülre (5.1. + … + 5.3.)</t>
  </si>
  <si>
    <t xml:space="preserve">   Hosszú lejáratú hitelek, kölcsönök törlesztése</t>
  </si>
  <si>
    <t xml:space="preserve">   Likviditási célú hitelek, kölcsönök törlesztése pénzügyi vállalkozásnak</t>
  </si>
  <si>
    <t xml:space="preserve">   Rövid lejáratú hitelek, kölcsönök törlesztése</t>
  </si>
  <si>
    <t>Belföldi értékpapírok kiadásai (6.1. + … + 6.4.)</t>
  </si>
  <si>
    <t xml:space="preserve">   Forgatási célú belföldi értékpapírok vásárlása</t>
  </si>
  <si>
    <t xml:space="preserve">   Forgatási célú belföldi értékpapírok beváltása</t>
  </si>
  <si>
    <t xml:space="preserve">   Befektetési célú belföldi értékpapírok vásárlása</t>
  </si>
  <si>
    <t xml:space="preserve">   Befektetési célú belföldi értékpapírok beváltása</t>
  </si>
  <si>
    <t>7.</t>
  </si>
  <si>
    <t>Belföldi finanszírozás kiadásai (7.1. + … + 7.4.)</t>
  </si>
  <si>
    <t>Államháztartáson belüli megelőlegezések folyósítása</t>
  </si>
  <si>
    <t>Államháztartáson belüli megelőlegezések visszafizetése</t>
  </si>
  <si>
    <t xml:space="preserve"> Pénzeszközök betétként elhelyezése </t>
  </si>
  <si>
    <t xml:space="preserve"> Pénzügyi lízing kiadásai</t>
  </si>
  <si>
    <t>Külföldi finanszírozás kiadásai (6.1. + … + 6.4.)</t>
  </si>
  <si>
    <t xml:space="preserve"> Forgatási célú külföldi értékpapírok vásárlása</t>
  </si>
  <si>
    <t xml:space="preserve"> Befektetési célú külföldi értékpapírok beváltása</t>
  </si>
  <si>
    <t xml:space="preserve"> Külföldi értékpapírok beváltása</t>
  </si>
  <si>
    <t xml:space="preserve"> Külföldi hitelek, kölcsönök törlesztése</t>
  </si>
  <si>
    <t>FINANSZÍROZÁSI KIADÁSOK ÖSSZESEN: (5.+…+8.)</t>
  </si>
  <si>
    <t>10.</t>
  </si>
  <si>
    <t>KIADÁSOK ÖSSZESEN: (4+9)</t>
  </si>
  <si>
    <t>KÖLTSÉGVETÉSI, FINANSZÍROZÁSI BEVÉTELEK ÉS KIADÁSOK EGYENLEGE</t>
  </si>
  <si>
    <t>3. sz. táblázat</t>
  </si>
  <si>
    <t>Költségvetési hiány, többlet ( költségvetési bevételek 9. sor - költségvetési kiadások 4. sor) (+/-)</t>
  </si>
  <si>
    <t>Finanszírozási bevételek, kiadások egyenlege (finanszírozási bevételek 16. sor - finanszírozási kiadások 9. sor) (+/-)</t>
  </si>
  <si>
    <t>Önkormányzatok működési támogatásai</t>
  </si>
  <si>
    <t>Személyi juttatások</t>
  </si>
  <si>
    <t>Működési célú támogatások államháztartáson belülről</t>
  </si>
  <si>
    <t>2.-ból EU-s támogatás</t>
  </si>
  <si>
    <t xml:space="preserve">Dologi kiadások </t>
  </si>
  <si>
    <t>Közhatalmi bevételek</t>
  </si>
  <si>
    <t>Működési célú átvett pénzeszközök</t>
  </si>
  <si>
    <t>4.-ből EU-s támogatás</t>
  </si>
  <si>
    <t>Tartalékok</t>
  </si>
  <si>
    <t>11.</t>
  </si>
  <si>
    <t>12.</t>
  </si>
  <si>
    <t>13.</t>
  </si>
  <si>
    <t>Költségvetési bevételek összesen (1.+2.+4.+5.+7.+…+12.)</t>
  </si>
  <si>
    <t>Költségvetési kiadások összesen (1.+...+12.)</t>
  </si>
  <si>
    <t>14.</t>
  </si>
  <si>
    <t>Hiány belső finanszírozásának bevételei (15.+…+18. )</t>
  </si>
  <si>
    <t>Értékpapír vásárlása, visszavásárlása</t>
  </si>
  <si>
    <t>15.</t>
  </si>
  <si>
    <t xml:space="preserve">   Költségvetési maradvány igénybevétele </t>
  </si>
  <si>
    <t>Likviditási célú hitelek törlesztése</t>
  </si>
  <si>
    <t>16.</t>
  </si>
  <si>
    <t xml:space="preserve">   Vállalkozási maradvány igénybevétele </t>
  </si>
  <si>
    <t>Rövid lejáratú hitelek törlesztése</t>
  </si>
  <si>
    <t>17.</t>
  </si>
  <si>
    <t xml:space="preserve">   Betét visszavonásából származó bevétel </t>
  </si>
  <si>
    <t>Hosszú lejáratú hitelek törlesztése</t>
  </si>
  <si>
    <t>18.</t>
  </si>
  <si>
    <t xml:space="preserve">   Egyéb belső finanszírozási bevételek</t>
  </si>
  <si>
    <t>Kölcsön törlesztése</t>
  </si>
  <si>
    <t>19.</t>
  </si>
  <si>
    <t xml:space="preserve">Hiány külső finanszírozásának bevételei (20.+…+21.) </t>
  </si>
  <si>
    <t>Forgatási célú belföldi, külföldi értékpapírok vásárlása</t>
  </si>
  <si>
    <t>20.</t>
  </si>
  <si>
    <t xml:space="preserve">   Likviditási célú hitelek, kölcsönök felvétele</t>
  </si>
  <si>
    <t>Betét elhelyezése</t>
  </si>
  <si>
    <t>21.</t>
  </si>
  <si>
    <t xml:space="preserve">   Értékpapírok bevételei</t>
  </si>
  <si>
    <t>22.</t>
  </si>
  <si>
    <t>Működési célú finanszírozási bevételek összesen (14.+19.)</t>
  </si>
  <si>
    <t>Működési célú finanszírozási kiadások összesen (14.+...+21.)</t>
  </si>
  <si>
    <t>23.</t>
  </si>
  <si>
    <t>BEVÉTEL ÖSSZESEN (13.+22.)</t>
  </si>
  <si>
    <t>KIADÁSOK ÖSSZESEN (13.+22.)</t>
  </si>
  <si>
    <t>24.</t>
  </si>
  <si>
    <t>Költségvetési hiány:</t>
  </si>
  <si>
    <t>Költségvetési többlet:</t>
  </si>
  <si>
    <t>25.</t>
  </si>
  <si>
    <t>Tárgyévi  hiány:</t>
  </si>
  <si>
    <t>Tárgyévi  többlet:</t>
  </si>
  <si>
    <t>I. Működési célú bevételek és kiadások mérlege
(Önkormányzati szinten)</t>
  </si>
  <si>
    <t>sorsz.</t>
  </si>
  <si>
    <t>BEVÉTEL</t>
  </si>
  <si>
    <t>KIADÁS</t>
  </si>
  <si>
    <t>Sor-szám</t>
  </si>
  <si>
    <t>Bevételi jogcímek</t>
  </si>
  <si>
    <t>Helyi adók</t>
  </si>
  <si>
    <t>Az önkormányzati vagyon és az önkormányzatot megillető vagyoni értékű jog értékesítéséből és hasznosításából származó bevétel</t>
  </si>
  <si>
    <t>Osztalék, a koncessziós díj és a hozambevétel</t>
  </si>
  <si>
    <t>Tárgyi eszköz és az immateriális jószág, részvény, részesedés, vállalat értékesítéséből vagy privatizációból származó bevétel</t>
  </si>
  <si>
    <t>Bírság-, pótlék- és díjbevétel</t>
  </si>
  <si>
    <t>Kezességvállalással kapcsolatos megtérülés</t>
  </si>
  <si>
    <t>SAJÁT BEVÉTELEK ÖSSZESEN*</t>
  </si>
  <si>
    <t>*Az adósságot keletkeztető ügyletekhez történő hozzájárulás részletes szabályairól szóló 353/2011. (XII.31.) Korm. Rendelet 2.§ (1) bekezdése alapján.</t>
  </si>
  <si>
    <t>Forintban !</t>
  </si>
  <si>
    <t>Megnevezés</t>
  </si>
  <si>
    <t>Önkormányzat</t>
  </si>
  <si>
    <t>01</t>
  </si>
  <si>
    <t>Összes bevétel, kiadás</t>
  </si>
  <si>
    <t>Száma</t>
  </si>
  <si>
    <t>Előirányzat-csoport, kiemelt előirányzat megnevezése</t>
  </si>
  <si>
    <t>Előirányzat</t>
  </si>
  <si>
    <t>Bevételek</t>
  </si>
  <si>
    <t xml:space="preserve"> 10.</t>
  </si>
  <si>
    <t>BEVÉTELEK ÖSSZESEN: (9+16)</t>
  </si>
  <si>
    <t>Kiadások</t>
  </si>
  <si>
    <t>Éves engedélyezett létszám előirányzat (fő)</t>
  </si>
  <si>
    <t>Közfoglalkoztatottak létszáma (fő)</t>
  </si>
  <si>
    <t>KIADÁSOK</t>
  </si>
  <si>
    <t>Sorsz.</t>
  </si>
  <si>
    <t>BEVÉTELEK</t>
  </si>
  <si>
    <t>Január</t>
  </si>
  <si>
    <t>Február</t>
  </si>
  <si>
    <t>Március</t>
  </si>
  <si>
    <t>Április</t>
  </si>
  <si>
    <t>Május</t>
  </si>
  <si>
    <t>Június</t>
  </si>
  <si>
    <t>Július</t>
  </si>
  <si>
    <t>Auguszt.</t>
  </si>
  <si>
    <t>Szept.</t>
  </si>
  <si>
    <t>Okt.</t>
  </si>
  <si>
    <t>Nov.</t>
  </si>
  <si>
    <t>Dec.</t>
  </si>
  <si>
    <t>Összesen:</t>
  </si>
  <si>
    <t>Működési célú támogatások ÁH-on belül</t>
  </si>
  <si>
    <t>Felhalmozási célú támogatások ÁH-on belül</t>
  </si>
  <si>
    <t>Működési bevételek</t>
  </si>
  <si>
    <t>Felhalmozási bevételek</t>
  </si>
  <si>
    <t>Felhalmozási célú átvett pénzeszközök</t>
  </si>
  <si>
    <t>Finanszírozási bevételek</t>
  </si>
  <si>
    <t>Bevételek összesen:</t>
  </si>
  <si>
    <t xml:space="preserve"> Egyéb működési célú kiadások</t>
  </si>
  <si>
    <t>Finanszírozási kiadások</t>
  </si>
  <si>
    <t>Kiadások összesen:</t>
  </si>
  <si>
    <t>Egyenleg</t>
  </si>
  <si>
    <t>2.sz. tájékoztató</t>
  </si>
  <si>
    <t>Intézmény megnevezése</t>
  </si>
  <si>
    <t>kinevezett dolgozók:</t>
  </si>
  <si>
    <t>fő</t>
  </si>
  <si>
    <t>Ebből főállású polgármester</t>
  </si>
  <si>
    <t>Ebből közalkalmazottak</t>
  </si>
  <si>
    <t>Közfoglalkoztatottak és egyéb támogatott foglalk.</t>
  </si>
  <si>
    <t>FHT-ra jogosultak hosszabb időtartamú közfoglalkoztatása</t>
  </si>
  <si>
    <t xml:space="preserve">STARTMUNKA 8 órás közfoglalkoztatás </t>
  </si>
  <si>
    <t xml:space="preserve">Egyéb támogatott Munka Törvénykönyve alapján </t>
  </si>
  <si>
    <t>MINDÖSSZESEN:</t>
  </si>
  <si>
    <t>adatok forintban</t>
  </si>
  <si>
    <t>Jogcím</t>
  </si>
  <si>
    <t>Település-üzemeltetéshez kapcsolódó feladatellátás támogatása</t>
  </si>
  <si>
    <t>a) A zöldterület- gazdálkodással kapcsolatos feladatok ellátásának támogatása</t>
  </si>
  <si>
    <t>b) Közvilágítás fenntartásának támogatása</t>
  </si>
  <si>
    <t>bc) Köztemető fenntartásának támogatása</t>
  </si>
  <si>
    <t>db) Közutak fenntartásának támogatása</t>
  </si>
  <si>
    <t>c) Egyéb önkormányzati feladatok támogatása</t>
  </si>
  <si>
    <t>A települési önkormányzatok szociális és gyermekjóléti feladatainak támogatása</t>
  </si>
  <si>
    <t>3.e. Falugondoki vagy tanyagondnoki szolgáltatás</t>
  </si>
  <si>
    <t>4. Települési önkkormányzatok támogatása a nyilvános könyvtári és kulturális feladatokhoz</t>
  </si>
  <si>
    <t>Összesen</t>
  </si>
  <si>
    <t>Feladat megnev.</t>
  </si>
  <si>
    <t>2.1.sz. melléklet</t>
  </si>
  <si>
    <t>1.SZ. TÁJÉKOZTATÓ</t>
  </si>
  <si>
    <t>4. sz. tájékoztató</t>
  </si>
  <si>
    <t>4.1.sz. melléklet</t>
  </si>
  <si>
    <t>Forintban</t>
  </si>
  <si>
    <t>Munkaadókat terhelő jár. és szociális hozzájárulási adó</t>
  </si>
  <si>
    <t>Államháztartáson belüli megelőlegezés visszafizetése</t>
  </si>
  <si>
    <t>ELŐIRÁNYZAT FELHASZNÁLÁSI TERV 2017</t>
  </si>
  <si>
    <t>KALAZNÓ KÖZSÉG ÖNKORMÁNYZAT 2018. ÉVI KÖLTSÉGVETÉSE</t>
  </si>
  <si>
    <t>Kalaznó Község Önkormányzat 2018. ÉVI KÖLTSÉGVETÉSÉNEK ÖSSZEVONT MÉRLEGE</t>
  </si>
  <si>
    <t>Tájékoztató kimutatások, mérlegek 2018. ÉVI KÖLTSÉGVETÉSÉNEK MÉRLEGE</t>
  </si>
  <si>
    <t>KALAZNÓ KÖZSÉG ÖNKORMÁNYZAT 2018. évi engedélyezett létszámának és közfoglalkoztatottak létszám előirányzatának meghatározása</t>
  </si>
  <si>
    <t xml:space="preserve">2018. évi működési és ágazati feladatok támogatásának alakulása </t>
  </si>
  <si>
    <t>2018. évi előirányzat</t>
  </si>
  <si>
    <t>3..1.</t>
  </si>
  <si>
    <t xml:space="preserve">Felhalmozási célú támogatások államháztartáson belülről </t>
  </si>
  <si>
    <t>Kamatbevételek és más nyereségjellegű bevételek</t>
  </si>
  <si>
    <t>6.1..</t>
  </si>
  <si>
    <t>5.6..</t>
  </si>
  <si>
    <t>A 2018. évi általános működés és ágazati feladatok támogatásának alakulása jogcímenként</t>
  </si>
  <si>
    <t>2018. évi támogatás</t>
  </si>
  <si>
    <t>1.1. Jogcímekhez kapcsolódó kiegészítés</t>
  </si>
  <si>
    <t>Polgármesteri illetmény támogatása</t>
  </si>
  <si>
    <t>III.6. A részoruló gyermekek szünideji étkeztetésének támogatása</t>
  </si>
  <si>
    <t xml:space="preserve">3. számú tájékoztató </t>
  </si>
  <si>
    <t>2018. évi munkajogi* nyitó létszám</t>
  </si>
  <si>
    <t>2018. évi statisztikai** nyitó létszám</t>
  </si>
  <si>
    <t>2018. évre engedélyezett létszámkeret***</t>
  </si>
  <si>
    <t>Kalaznó Község Önkormányzatának összes bevétele, kiadása.</t>
  </si>
  <si>
    <t>1.1sz.melléklet</t>
  </si>
  <si>
    <t>2.1.sz.melléklet</t>
  </si>
  <si>
    <t>3.sz.melléklet</t>
  </si>
  <si>
    <t>4. sz.melléklet</t>
  </si>
  <si>
    <t>1.sz.tájékoztató</t>
  </si>
  <si>
    <t>2.sz.tájékoztató</t>
  </si>
  <si>
    <t>3.sz.tájékoztató</t>
  </si>
  <si>
    <t>4.sz.tájékoztató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</si>
</sst>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F_t_-;\-* #,##0.00\ _F_t_-;_-* &quot;-&quot;??\ _F_t_-;_-@_-"/>
    <numFmt numFmtId="164" formatCode="#,###"/>
    <numFmt numFmtId="165" formatCode="_-* #,##0\ _F_t_-;\-* #,##0\ _F_t_-;_-* &quot;-&quot;??\ _F_t_-;_-@_-"/>
  </numFmts>
  <fonts count="40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1"/>
      <color theme="1"/>
      <name val="Calibri"/>
      <family val="2"/>
      <charset val="238"/>
      <scheme val="minor"/>
    </font>
    <font>
      <sz val="10"/>
      <name val="Times New Roman CE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2"/>
      <name val="Times New Roman CE"/>
      <charset val="238"/>
    </font>
    <font>
      <b/>
      <sz val="8"/>
      <name val="Times New Roman CE"/>
      <family val="1"/>
      <charset val="238"/>
    </font>
    <font>
      <b/>
      <i/>
      <sz val="9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b/>
      <sz val="12"/>
      <name val="Times New Roman CE"/>
      <family val="1"/>
      <charset val="238"/>
    </font>
    <font>
      <b/>
      <sz val="9"/>
      <name val="Times New Roman"/>
      <family val="1"/>
      <charset val="238"/>
    </font>
    <font>
      <b/>
      <sz val="12"/>
      <name val="Times New Roman CE"/>
      <charset val="238"/>
    </font>
    <font>
      <b/>
      <sz val="10"/>
      <name val="Times New Roman CE"/>
      <charset val="238"/>
    </font>
    <font>
      <i/>
      <sz val="8"/>
      <name val="Times New Roman CE"/>
      <charset val="238"/>
    </font>
    <font>
      <b/>
      <sz val="11"/>
      <name val="Times New Roman CE"/>
      <family val="1"/>
      <charset val="238"/>
    </font>
    <font>
      <sz val="11"/>
      <name val="Times New Roman CE"/>
      <family val="1"/>
      <charset val="238"/>
    </font>
    <font>
      <b/>
      <i/>
      <sz val="8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sz val="9"/>
      <name val="Times New Roman"/>
      <family val="1"/>
      <charset val="238"/>
    </font>
    <font>
      <b/>
      <sz val="9"/>
      <name val="Times New Roman CE"/>
      <charset val="238"/>
    </font>
    <font>
      <b/>
      <sz val="10"/>
      <name val="Times New Roman CE"/>
      <family val="1"/>
      <charset val="238"/>
    </font>
    <font>
      <b/>
      <i/>
      <sz val="9"/>
      <name val="Times New Roman CE"/>
      <family val="1"/>
      <charset val="238"/>
    </font>
    <font>
      <b/>
      <sz val="12"/>
      <color theme="1"/>
      <name val="Calibri"/>
      <family val="2"/>
      <charset val="238"/>
      <scheme val="minor"/>
    </font>
    <font>
      <sz val="12"/>
      <name val="Times New Roman CE"/>
      <family val="1"/>
      <charset val="238"/>
    </font>
    <font>
      <b/>
      <u/>
      <sz val="12"/>
      <name val="Times New Roman CE"/>
      <charset val="238"/>
    </font>
    <font>
      <b/>
      <sz val="12"/>
      <name val="Times New Roman"/>
      <family val="1"/>
      <charset val="238"/>
    </font>
    <font>
      <b/>
      <i/>
      <sz val="11"/>
      <color theme="1"/>
      <name val="Calibri"/>
      <family val="2"/>
      <charset val="238"/>
      <scheme val="minor"/>
    </font>
    <font>
      <sz val="10"/>
      <name val="MS Sans Serif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sz val="8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lightHorizontal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/>
      <top style="hair">
        <color indexed="23"/>
      </top>
      <bottom style="hair">
        <color indexed="23"/>
      </bottom>
      <diagonal/>
    </border>
    <border>
      <left/>
      <right/>
      <top style="hair">
        <color indexed="23"/>
      </top>
      <bottom style="hair">
        <color indexed="23"/>
      </bottom>
      <diagonal/>
    </border>
    <border>
      <left/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/>
      <top style="hair">
        <color indexed="23"/>
      </top>
      <bottom/>
      <diagonal/>
    </border>
    <border>
      <left/>
      <right style="hair">
        <color indexed="23"/>
      </right>
      <top style="hair">
        <color indexed="23"/>
      </top>
      <bottom/>
      <diagonal/>
    </border>
    <border>
      <left style="hair">
        <color indexed="23"/>
      </left>
      <right style="hair">
        <color indexed="23"/>
      </right>
      <top/>
      <bottom style="hair">
        <color indexed="23"/>
      </bottom>
      <diagonal/>
    </border>
    <border>
      <left/>
      <right/>
      <top/>
      <bottom style="thin">
        <color auto="1"/>
      </bottom>
      <diagonal/>
    </border>
  </borders>
  <cellStyleXfs count="9">
    <xf numFmtId="0" fontId="0" fillId="0" borderId="0"/>
    <xf numFmtId="0" fontId="1" fillId="0" borderId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43" fontId="3" fillId="0" borderId="0" applyFont="0" applyFill="0" applyBorder="0" applyAlignment="0" applyProtection="0"/>
    <xf numFmtId="0" fontId="35" fillId="0" borderId="0"/>
  </cellStyleXfs>
  <cellXfs count="315">
    <xf numFmtId="0" fontId="0" fillId="0" borderId="0" xfId="0"/>
    <xf numFmtId="0" fontId="3" fillId="0" borderId="0" xfId="2"/>
    <xf numFmtId="0" fontId="6" fillId="0" borderId="0" xfId="5" applyFill="1" applyProtection="1"/>
    <xf numFmtId="0" fontId="9" fillId="0" borderId="5" xfId="2" applyFont="1" applyFill="1" applyBorder="1" applyAlignment="1" applyProtection="1">
      <alignment horizontal="right" vertical="center"/>
    </xf>
    <xf numFmtId="0" fontId="10" fillId="0" borderId="6" xfId="5" applyFont="1" applyFill="1" applyBorder="1" applyAlignment="1" applyProtection="1">
      <alignment horizontal="center" vertical="center" wrapText="1"/>
    </xf>
    <xf numFmtId="0" fontId="10" fillId="0" borderId="7" xfId="5" applyFont="1" applyFill="1" applyBorder="1" applyAlignment="1" applyProtection="1">
      <alignment horizontal="center" vertical="center" wrapText="1"/>
    </xf>
    <xf numFmtId="0" fontId="10" fillId="0" borderId="8" xfId="5" applyFont="1" applyFill="1" applyBorder="1" applyAlignment="1" applyProtection="1">
      <alignment horizontal="center" vertical="center" wrapText="1"/>
    </xf>
    <xf numFmtId="0" fontId="7" fillId="0" borderId="9" xfId="5" applyFont="1" applyFill="1" applyBorder="1" applyAlignment="1" applyProtection="1">
      <alignment horizontal="center" vertical="center" wrapText="1"/>
    </xf>
    <xf numFmtId="0" fontId="7" fillId="0" borderId="10" xfId="5" applyFont="1" applyFill="1" applyBorder="1" applyAlignment="1" applyProtection="1">
      <alignment horizontal="center" vertical="center" wrapText="1"/>
    </xf>
    <xf numFmtId="0" fontId="7" fillId="0" borderId="11" xfId="5" applyFont="1" applyFill="1" applyBorder="1" applyAlignment="1" applyProtection="1">
      <alignment horizontal="center" vertical="center" wrapText="1"/>
    </xf>
    <xf numFmtId="0" fontId="11" fillId="0" borderId="0" xfId="5" applyFont="1" applyFill="1" applyProtection="1"/>
    <xf numFmtId="0" fontId="7" fillId="0" borderId="6" xfId="5" applyFont="1" applyFill="1" applyBorder="1" applyAlignment="1" applyProtection="1">
      <alignment horizontal="left" vertical="center" wrapText="1" indent="1"/>
    </xf>
    <xf numFmtId="0" fontId="7" fillId="0" borderId="7" xfId="5" applyFont="1" applyFill="1" applyBorder="1" applyAlignment="1" applyProtection="1">
      <alignment horizontal="left" vertical="center" wrapText="1" indent="1"/>
    </xf>
    <xf numFmtId="164" fontId="7" fillId="0" borderId="8" xfId="5" applyNumberFormat="1" applyFont="1" applyFill="1" applyBorder="1" applyAlignment="1" applyProtection="1">
      <alignment horizontal="right" vertical="center" wrapText="1" indent="1"/>
    </xf>
    <xf numFmtId="0" fontId="12" fillId="0" borderId="0" xfId="5" applyFont="1" applyFill="1" applyProtection="1"/>
    <xf numFmtId="49" fontId="11" fillId="0" borderId="12" xfId="5" applyNumberFormat="1" applyFont="1" applyFill="1" applyBorder="1" applyAlignment="1" applyProtection="1">
      <alignment horizontal="left" vertical="center" wrapText="1" indent="1"/>
    </xf>
    <xf numFmtId="0" fontId="13" fillId="0" borderId="3" xfId="2" applyFont="1" applyBorder="1" applyAlignment="1" applyProtection="1">
      <alignment horizontal="left" wrapText="1" indent="1"/>
    </xf>
    <xf numFmtId="164" fontId="11" fillId="0" borderId="13" xfId="5" applyNumberFormat="1" applyFont="1" applyFill="1" applyBorder="1" applyAlignment="1" applyProtection="1">
      <alignment horizontal="right" vertical="center" wrapText="1" indent="1"/>
      <protection locked="0"/>
    </xf>
    <xf numFmtId="49" fontId="11" fillId="0" borderId="14" xfId="5" applyNumberFormat="1" applyFont="1" applyFill="1" applyBorder="1" applyAlignment="1" applyProtection="1">
      <alignment horizontal="left" vertical="center" wrapText="1" indent="1"/>
    </xf>
    <xf numFmtId="0" fontId="13" fillId="0" borderId="1" xfId="2" applyFont="1" applyBorder="1" applyAlignment="1" applyProtection="1">
      <alignment horizontal="left" wrapText="1" indent="1"/>
    </xf>
    <xf numFmtId="164" fontId="11" fillId="0" borderId="15" xfId="5" applyNumberFormat="1" applyFont="1" applyFill="1" applyBorder="1" applyAlignment="1" applyProtection="1">
      <alignment horizontal="right" vertical="center" wrapText="1" indent="1"/>
      <protection locked="0"/>
    </xf>
    <xf numFmtId="49" fontId="11" fillId="0" borderId="16" xfId="5" applyNumberFormat="1" applyFont="1" applyFill="1" applyBorder="1" applyAlignment="1" applyProtection="1">
      <alignment horizontal="left" vertical="center" wrapText="1" indent="1"/>
    </xf>
    <xf numFmtId="0" fontId="13" fillId="0" borderId="2" xfId="2" applyFont="1" applyBorder="1" applyAlignment="1" applyProtection="1">
      <alignment horizontal="left" wrapText="1" indent="1"/>
    </xf>
    <xf numFmtId="0" fontId="14" fillId="0" borderId="7" xfId="2" applyFont="1" applyBorder="1" applyAlignment="1" applyProtection="1">
      <alignment horizontal="left" vertical="center" wrapText="1" indent="1"/>
    </xf>
    <xf numFmtId="164" fontId="11" fillId="0" borderId="17" xfId="5" applyNumberFormat="1" applyFont="1" applyFill="1" applyBorder="1" applyAlignment="1" applyProtection="1">
      <alignment horizontal="right" vertical="center" wrapText="1" indent="1"/>
      <protection locked="0"/>
    </xf>
    <xf numFmtId="164" fontId="15" fillId="0" borderId="8" xfId="5" applyNumberFormat="1" applyFont="1" applyFill="1" applyBorder="1" applyAlignment="1" applyProtection="1">
      <alignment horizontal="right" vertical="center" wrapText="1" indent="1"/>
    </xf>
    <xf numFmtId="164" fontId="11" fillId="0" borderId="13" xfId="5" applyNumberFormat="1" applyFont="1" applyFill="1" applyBorder="1" applyAlignment="1" applyProtection="1">
      <alignment horizontal="right" vertical="center" wrapText="1" indent="1"/>
    </xf>
    <xf numFmtId="164" fontId="16" fillId="0" borderId="15" xfId="5" applyNumberFormat="1" applyFont="1" applyFill="1" applyBorder="1" applyAlignment="1" applyProtection="1">
      <alignment horizontal="right" vertical="center" wrapText="1" indent="1"/>
      <protection locked="0"/>
    </xf>
    <xf numFmtId="164" fontId="16" fillId="0" borderId="17" xfId="5" applyNumberFormat="1" applyFont="1" applyFill="1" applyBorder="1" applyAlignment="1" applyProtection="1">
      <alignment horizontal="right" vertical="center" wrapText="1" indent="1"/>
      <protection locked="0"/>
    </xf>
    <xf numFmtId="164" fontId="16" fillId="0" borderId="13" xfId="5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6" xfId="2" applyFont="1" applyBorder="1" applyAlignment="1" applyProtection="1">
      <alignment wrapText="1"/>
    </xf>
    <xf numFmtId="164" fontId="7" fillId="0" borderId="8" xfId="5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7" xfId="2" applyFont="1" applyBorder="1" applyAlignment="1" applyProtection="1">
      <alignment wrapText="1"/>
    </xf>
    <xf numFmtId="0" fontId="14" fillId="0" borderId="18" xfId="2" applyFont="1" applyBorder="1" applyAlignment="1" applyProtection="1">
      <alignment wrapText="1"/>
    </xf>
    <xf numFmtId="0" fontId="14" fillId="0" borderId="19" xfId="2" applyFont="1" applyBorder="1" applyAlignment="1" applyProtection="1">
      <alignment wrapText="1"/>
    </xf>
    <xf numFmtId="0" fontId="17" fillId="0" borderId="0" xfId="5" applyFont="1" applyFill="1" applyBorder="1" applyAlignment="1" applyProtection="1">
      <alignment horizontal="center" vertical="center" wrapText="1"/>
    </xf>
    <xf numFmtId="0" fontId="17" fillId="0" borderId="0" xfId="5" applyFont="1" applyFill="1" applyBorder="1" applyAlignment="1" applyProtection="1">
      <alignment vertical="center" wrapText="1"/>
    </xf>
    <xf numFmtId="164" fontId="17" fillId="0" borderId="0" xfId="5" applyNumberFormat="1" applyFont="1" applyFill="1" applyBorder="1" applyAlignment="1" applyProtection="1">
      <alignment horizontal="right" vertical="center" wrapText="1" indent="1"/>
    </xf>
    <xf numFmtId="0" fontId="6" fillId="0" borderId="0" xfId="5" applyFill="1" applyAlignment="1" applyProtection="1"/>
    <xf numFmtId="0" fontId="7" fillId="0" borderId="6" xfId="5" applyFont="1" applyFill="1" applyBorder="1" applyAlignment="1" applyProtection="1">
      <alignment horizontal="center" vertical="center" wrapText="1"/>
    </xf>
    <xf numFmtId="0" fontId="7" fillId="0" borderId="7" xfId="5" applyFont="1" applyFill="1" applyBorder="1" applyAlignment="1" applyProtection="1">
      <alignment horizontal="center" vertical="center" wrapText="1"/>
    </xf>
    <xf numFmtId="0" fontId="7" fillId="0" borderId="8" xfId="5" applyFont="1" applyFill="1" applyBorder="1" applyAlignment="1" applyProtection="1">
      <alignment horizontal="center" vertical="center" wrapText="1"/>
    </xf>
    <xf numFmtId="0" fontId="7" fillId="0" borderId="9" xfId="5" applyFont="1" applyFill="1" applyBorder="1" applyAlignment="1" applyProtection="1">
      <alignment horizontal="left" vertical="center" wrapText="1" indent="1"/>
    </xf>
    <xf numFmtId="0" fontId="7" fillId="0" borderId="10" xfId="5" applyFont="1" applyFill="1" applyBorder="1" applyAlignment="1" applyProtection="1">
      <alignment vertical="center" wrapText="1"/>
    </xf>
    <xf numFmtId="164" fontId="7" fillId="0" borderId="11" xfId="5" applyNumberFormat="1" applyFont="1" applyFill="1" applyBorder="1" applyAlignment="1" applyProtection="1">
      <alignment horizontal="right" vertical="center" wrapText="1" indent="1"/>
    </xf>
    <xf numFmtId="49" fontId="11" fillId="0" borderId="20" xfId="5" applyNumberFormat="1" applyFont="1" applyFill="1" applyBorder="1" applyAlignment="1" applyProtection="1">
      <alignment horizontal="left" vertical="center" wrapText="1" indent="1"/>
    </xf>
    <xf numFmtId="0" fontId="11" fillId="0" borderId="21" xfId="5" applyFont="1" applyFill="1" applyBorder="1" applyAlignment="1" applyProtection="1">
      <alignment horizontal="left" vertical="center" wrapText="1" indent="1"/>
    </xf>
    <xf numFmtId="164" fontId="11" fillId="0" borderId="22" xfId="5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" xfId="5" applyFont="1" applyFill="1" applyBorder="1" applyAlignment="1" applyProtection="1">
      <alignment horizontal="left" vertical="center" wrapText="1" indent="1"/>
    </xf>
    <xf numFmtId="0" fontId="11" fillId="0" borderId="4" xfId="5" applyFont="1" applyFill="1" applyBorder="1" applyAlignment="1" applyProtection="1">
      <alignment horizontal="left" vertical="center" wrapText="1" indent="1"/>
    </xf>
    <xf numFmtId="0" fontId="11" fillId="0" borderId="0" xfId="5" applyFont="1" applyFill="1" applyBorder="1" applyAlignment="1" applyProtection="1">
      <alignment horizontal="left" vertical="center" wrapText="1" indent="1"/>
    </xf>
    <xf numFmtId="0" fontId="11" fillId="0" borderId="1" xfId="5" applyFont="1" applyFill="1" applyBorder="1" applyAlignment="1" applyProtection="1">
      <alignment horizontal="left" indent="6"/>
    </xf>
    <xf numFmtId="0" fontId="11" fillId="0" borderId="1" xfId="5" applyFont="1" applyFill="1" applyBorder="1" applyAlignment="1" applyProtection="1">
      <alignment horizontal="left" vertical="center" wrapText="1" indent="6"/>
    </xf>
    <xf numFmtId="49" fontId="11" fillId="0" borderId="23" xfId="5" applyNumberFormat="1" applyFont="1" applyFill="1" applyBorder="1" applyAlignment="1" applyProtection="1">
      <alignment horizontal="left" vertical="center" wrapText="1" indent="1"/>
    </xf>
    <xf numFmtId="0" fontId="11" fillId="0" borderId="2" xfId="5" applyFont="1" applyFill="1" applyBorder="1" applyAlignment="1" applyProtection="1">
      <alignment horizontal="left" vertical="center" wrapText="1" indent="6"/>
    </xf>
    <xf numFmtId="49" fontId="11" fillId="0" borderId="24" xfId="5" applyNumberFormat="1" applyFont="1" applyFill="1" applyBorder="1" applyAlignment="1" applyProtection="1">
      <alignment horizontal="left" vertical="center" wrapText="1" indent="1"/>
    </xf>
    <xf numFmtId="0" fontId="11" fillId="0" borderId="25" xfId="5" applyFont="1" applyFill="1" applyBorder="1" applyAlignment="1" applyProtection="1">
      <alignment horizontal="left" vertical="center" wrapText="1" indent="6"/>
    </xf>
    <xf numFmtId="164" fontId="11" fillId="0" borderId="26" xfId="5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7" xfId="5" applyFont="1" applyFill="1" applyBorder="1" applyAlignment="1" applyProtection="1">
      <alignment vertical="center" wrapText="1"/>
    </xf>
    <xf numFmtId="0" fontId="11" fillId="0" borderId="2" xfId="5" applyFont="1" applyFill="1" applyBorder="1" applyAlignment="1" applyProtection="1">
      <alignment horizontal="left" vertical="center" wrapText="1" indent="1"/>
    </xf>
    <xf numFmtId="164" fontId="11" fillId="0" borderId="27" xfId="5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3" xfId="5" applyFont="1" applyFill="1" applyBorder="1" applyAlignment="1" applyProtection="1">
      <alignment horizontal="left" vertical="center" wrapText="1" indent="6"/>
    </xf>
    <xf numFmtId="164" fontId="11" fillId="0" borderId="28" xfId="5" applyNumberFormat="1" applyFont="1" applyFill="1" applyBorder="1" applyAlignment="1" applyProtection="1">
      <alignment horizontal="right" vertical="center" wrapText="1" indent="1"/>
      <protection locked="0"/>
    </xf>
    <xf numFmtId="0" fontId="15" fillId="0" borderId="7" xfId="5" applyFont="1" applyFill="1" applyBorder="1" applyAlignment="1" applyProtection="1">
      <alignment horizontal="left" vertical="center" wrapText="1" indent="1"/>
    </xf>
    <xf numFmtId="0" fontId="11" fillId="0" borderId="3" xfId="5" applyFont="1" applyFill="1" applyBorder="1" applyAlignment="1" applyProtection="1">
      <alignment horizontal="left" vertical="center" wrapText="1" indent="1"/>
    </xf>
    <xf numFmtId="0" fontId="11" fillId="0" borderId="29" xfId="5" applyFont="1" applyFill="1" applyBorder="1" applyAlignment="1" applyProtection="1">
      <alignment horizontal="left" vertical="center" wrapText="1" indent="1"/>
    </xf>
    <xf numFmtId="164" fontId="14" fillId="0" borderId="8" xfId="2" applyNumberFormat="1" applyFont="1" applyBorder="1" applyAlignment="1" applyProtection="1">
      <alignment horizontal="right" vertical="center" wrapText="1" indent="1"/>
    </xf>
    <xf numFmtId="164" fontId="18" fillId="0" borderId="8" xfId="2" quotePrefix="1" applyNumberFormat="1" applyFont="1" applyBorder="1" applyAlignment="1" applyProtection="1">
      <alignment horizontal="right" vertical="center" wrapText="1" indent="1"/>
    </xf>
    <xf numFmtId="0" fontId="14" fillId="0" borderId="18" xfId="2" applyFont="1" applyBorder="1" applyAlignment="1" applyProtection="1">
      <alignment horizontal="left" vertical="center" wrapText="1" indent="1"/>
    </xf>
    <xf numFmtId="0" fontId="18" fillId="0" borderId="19" xfId="2" applyFont="1" applyBorder="1" applyAlignment="1" applyProtection="1">
      <alignment horizontal="left" vertical="center" wrapText="1" indent="1"/>
    </xf>
    <xf numFmtId="0" fontId="6" fillId="0" borderId="0" xfId="5" applyFont="1" applyFill="1" applyProtection="1"/>
    <xf numFmtId="0" fontId="6" fillId="0" borderId="0" xfId="5" applyFont="1" applyFill="1" applyAlignment="1" applyProtection="1">
      <alignment horizontal="right" vertical="center" indent="1"/>
    </xf>
    <xf numFmtId="0" fontId="6" fillId="0" borderId="0" xfId="5" applyFill="1" applyBorder="1" applyProtection="1"/>
    <xf numFmtId="164" fontId="15" fillId="0" borderId="30" xfId="0" applyNumberFormat="1" applyFont="1" applyFill="1" applyBorder="1" applyAlignment="1" applyProtection="1">
      <alignment horizontal="center" vertical="center" wrapText="1"/>
    </xf>
    <xf numFmtId="164" fontId="15" fillId="0" borderId="6" xfId="0" applyNumberFormat="1" applyFont="1" applyFill="1" applyBorder="1" applyAlignment="1" applyProtection="1">
      <alignment horizontal="center" vertical="center" wrapText="1"/>
    </xf>
    <xf numFmtId="164" fontId="15" fillId="0" borderId="7" xfId="0" applyNumberFormat="1" applyFont="1" applyFill="1" applyBorder="1" applyAlignment="1" applyProtection="1">
      <alignment horizontal="center" vertical="center" wrapText="1"/>
    </xf>
    <xf numFmtId="164" fontId="15" fillId="0" borderId="8" xfId="0" applyNumberFormat="1" applyFont="1" applyFill="1" applyBorder="1" applyAlignment="1" applyProtection="1">
      <alignment horizontal="center" vertical="center" wrapText="1"/>
    </xf>
    <xf numFmtId="164" fontId="0" fillId="0" borderId="31" xfId="0" applyNumberFormat="1" applyFill="1" applyBorder="1" applyAlignment="1" applyProtection="1">
      <alignment horizontal="left" vertical="center" wrapText="1" indent="1"/>
    </xf>
    <xf numFmtId="164" fontId="11" fillId="0" borderId="12" xfId="0" applyNumberFormat="1" applyFont="1" applyFill="1" applyBorder="1" applyAlignment="1" applyProtection="1">
      <alignment horizontal="left" vertical="center" wrapText="1" indent="1"/>
    </xf>
    <xf numFmtId="164" fontId="11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164" fontId="0" fillId="0" borderId="32" xfId="0" applyNumberFormat="1" applyFill="1" applyBorder="1" applyAlignment="1" applyProtection="1">
      <alignment horizontal="left" vertical="center" wrapText="1" indent="1"/>
    </xf>
    <xf numFmtId="164" fontId="11" fillId="0" borderId="14" xfId="0" applyNumberFormat="1" applyFont="1" applyFill="1" applyBorder="1" applyAlignment="1" applyProtection="1">
      <alignment horizontal="left" vertical="center" wrapText="1" indent="1"/>
    </xf>
    <xf numFmtId="164" fontId="11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33" xfId="0" applyNumberFormat="1" applyFont="1" applyFill="1" applyBorder="1" applyAlignment="1" applyProtection="1">
      <alignment horizontal="left" vertical="center" wrapText="1" indent="1"/>
    </xf>
    <xf numFmtId="164" fontId="11" fillId="0" borderId="34" xfId="0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14" xfId="0" applyNumberFormat="1" applyFont="1" applyFill="1" applyBorder="1" applyAlignment="1" applyProtection="1">
      <alignment horizontal="left" vertical="center" wrapText="1" indent="1"/>
      <protection locked="0"/>
    </xf>
    <xf numFmtId="164" fontId="16" fillId="0" borderId="0" xfId="0" applyNumberFormat="1" applyFont="1" applyFill="1" applyBorder="1" applyAlignment="1" applyProtection="1">
      <alignment horizontal="left" vertical="center" wrapText="1" indent="1"/>
      <protection locked="0"/>
    </xf>
    <xf numFmtId="164" fontId="11" fillId="0" borderId="16" xfId="0" applyNumberFormat="1" applyFont="1" applyFill="1" applyBorder="1" applyAlignment="1" applyProtection="1">
      <alignment horizontal="left" vertical="center" wrapText="1" indent="1"/>
      <protection locked="0"/>
    </xf>
    <xf numFmtId="164" fontId="11" fillId="0" borderId="2" xfId="0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30" xfId="0" applyNumberFormat="1" applyFont="1" applyFill="1" applyBorder="1" applyAlignment="1" applyProtection="1">
      <alignment horizontal="left" vertical="center" wrapText="1" indent="1"/>
    </xf>
    <xf numFmtId="164" fontId="15" fillId="0" borderId="6" xfId="0" applyNumberFormat="1" applyFont="1" applyFill="1" applyBorder="1" applyAlignment="1" applyProtection="1">
      <alignment horizontal="left" vertical="center" wrapText="1" indent="1"/>
    </xf>
    <xf numFmtId="164" fontId="15" fillId="0" borderId="7" xfId="0" applyNumberFormat="1" applyFont="1" applyFill="1" applyBorder="1" applyAlignment="1" applyProtection="1">
      <alignment horizontal="right" vertical="center" wrapText="1" indent="1"/>
    </xf>
    <xf numFmtId="164" fontId="15" fillId="0" borderId="8" xfId="0" applyNumberFormat="1" applyFont="1" applyFill="1" applyBorder="1" applyAlignment="1" applyProtection="1">
      <alignment horizontal="right" vertical="center" wrapText="1" indent="1"/>
    </xf>
    <xf numFmtId="164" fontId="3" fillId="0" borderId="35" xfId="0" applyNumberFormat="1" applyFont="1" applyFill="1" applyBorder="1" applyAlignment="1" applyProtection="1">
      <alignment horizontal="left" vertical="center" wrapText="1" indent="1"/>
    </xf>
    <xf numFmtId="164" fontId="16" fillId="0" borderId="23" xfId="0" applyNumberFormat="1" applyFont="1" applyFill="1" applyBorder="1" applyAlignment="1" applyProtection="1">
      <alignment horizontal="left" vertical="center" wrapText="1" indent="1"/>
    </xf>
    <xf numFmtId="164" fontId="21" fillId="0" borderId="29" xfId="0" applyNumberFormat="1" applyFont="1" applyFill="1" applyBorder="1" applyAlignment="1" applyProtection="1">
      <alignment horizontal="right" vertical="center" wrapText="1" indent="1"/>
    </xf>
    <xf numFmtId="164" fontId="16" fillId="0" borderId="14" xfId="0" applyNumberFormat="1" applyFont="1" applyFill="1" applyBorder="1" applyAlignment="1" applyProtection="1">
      <alignment horizontal="left" vertical="center" wrapText="1" indent="1"/>
    </xf>
    <xf numFmtId="164" fontId="16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64" fontId="3" fillId="0" borderId="32" xfId="0" applyNumberFormat="1" applyFont="1" applyFill="1" applyBorder="1" applyAlignment="1" applyProtection="1">
      <alignment horizontal="left" vertical="center" wrapText="1" indent="1"/>
    </xf>
    <xf numFmtId="164" fontId="16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164" fontId="16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164" fontId="21" fillId="0" borderId="1" xfId="0" applyNumberFormat="1" applyFont="1" applyFill="1" applyBorder="1" applyAlignment="1" applyProtection="1">
      <alignment horizontal="right" vertical="center" wrapText="1" indent="1"/>
    </xf>
    <xf numFmtId="164" fontId="16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6" xfId="0" applyNumberFormat="1" applyFont="1" applyFill="1" applyBorder="1" applyAlignment="1" applyProtection="1">
      <alignment horizontal="left" vertical="center" wrapText="1" indent="1"/>
    </xf>
    <xf numFmtId="164" fontId="20" fillId="0" borderId="37" xfId="0" applyNumberFormat="1" applyFont="1" applyFill="1" applyBorder="1" applyAlignment="1" applyProtection="1">
      <alignment horizontal="right" vertical="center" wrapText="1" indent="1"/>
    </xf>
    <xf numFmtId="164" fontId="17" fillId="0" borderId="0" xfId="0" applyNumberFormat="1" applyFont="1" applyFill="1" applyAlignment="1" applyProtection="1">
      <alignment horizontal="centerContinuous" vertical="center" wrapText="1"/>
    </xf>
    <xf numFmtId="164" fontId="0" fillId="0" borderId="0" xfId="0" applyNumberFormat="1" applyFill="1" applyAlignment="1" applyProtection="1">
      <alignment horizontal="centerContinuous" vertical="center"/>
    </xf>
    <xf numFmtId="0" fontId="23" fillId="0" borderId="0" xfId="5" applyFont="1" applyFill="1"/>
    <xf numFmtId="164" fontId="22" fillId="0" borderId="0" xfId="5" applyNumberFormat="1" applyFont="1" applyFill="1" applyBorder="1" applyAlignment="1" applyProtection="1">
      <alignment horizontal="centerContinuous" vertical="center"/>
    </xf>
    <xf numFmtId="0" fontId="24" fillId="0" borderId="0" xfId="2" applyFont="1" applyFill="1" applyBorder="1" applyAlignment="1" applyProtection="1">
      <alignment horizontal="right"/>
    </xf>
    <xf numFmtId="0" fontId="25" fillId="0" borderId="0" xfId="2" applyFont="1" applyFill="1" applyBorder="1" applyAlignment="1" applyProtection="1"/>
    <xf numFmtId="0" fontId="15" fillId="0" borderId="20" xfId="5" applyFont="1" applyFill="1" applyBorder="1" applyAlignment="1" applyProtection="1">
      <alignment horizontal="center" vertical="center" wrapText="1"/>
    </xf>
    <xf numFmtId="0" fontId="15" fillId="0" borderId="21" xfId="5" applyFont="1" applyFill="1" applyBorder="1" applyAlignment="1" applyProtection="1">
      <alignment horizontal="center" vertical="center" wrapText="1"/>
    </xf>
    <xf numFmtId="0" fontId="15" fillId="0" borderId="22" xfId="5" applyFont="1" applyFill="1" applyBorder="1" applyAlignment="1" applyProtection="1">
      <alignment horizontal="center" vertical="center" wrapText="1"/>
    </xf>
    <xf numFmtId="0" fontId="16" fillId="0" borderId="6" xfId="5" applyFont="1" applyFill="1" applyBorder="1" applyAlignment="1" applyProtection="1">
      <alignment horizontal="center" vertical="center"/>
    </xf>
    <xf numFmtId="0" fontId="16" fillId="0" borderId="7" xfId="5" applyFont="1" applyFill="1" applyBorder="1" applyAlignment="1" applyProtection="1">
      <alignment horizontal="center" vertical="center"/>
    </xf>
    <xf numFmtId="0" fontId="16" fillId="0" borderId="8" xfId="5" applyFont="1" applyFill="1" applyBorder="1" applyAlignment="1" applyProtection="1">
      <alignment horizontal="center" vertical="center"/>
    </xf>
    <xf numFmtId="0" fontId="16" fillId="0" borderId="20" xfId="5" applyFont="1" applyFill="1" applyBorder="1" applyAlignment="1" applyProtection="1">
      <alignment horizontal="center" vertical="center"/>
    </xf>
    <xf numFmtId="0" fontId="16" fillId="0" borderId="3" xfId="5" applyFont="1" applyFill="1" applyBorder="1" applyProtection="1"/>
    <xf numFmtId="165" fontId="16" fillId="0" borderId="38" xfId="7" applyNumberFormat="1" applyFont="1" applyFill="1" applyBorder="1" applyProtection="1">
      <protection locked="0"/>
    </xf>
    <xf numFmtId="0" fontId="16" fillId="0" borderId="14" xfId="5" applyFont="1" applyFill="1" applyBorder="1" applyAlignment="1" applyProtection="1">
      <alignment horizontal="center" vertical="center"/>
    </xf>
    <xf numFmtId="0" fontId="26" fillId="0" borderId="1" xfId="2" applyFont="1" applyBorder="1" applyAlignment="1">
      <alignment horizontal="justify" wrapText="1"/>
    </xf>
    <xf numFmtId="165" fontId="16" fillId="0" borderId="27" xfId="7" applyNumberFormat="1" applyFont="1" applyFill="1" applyBorder="1" applyProtection="1">
      <protection locked="0"/>
    </xf>
    <xf numFmtId="0" fontId="26" fillId="0" borderId="1" xfId="2" applyFont="1" applyBorder="1" applyAlignment="1">
      <alignment wrapText="1"/>
    </xf>
    <xf numFmtId="0" fontId="16" fillId="0" borderId="16" xfId="5" applyFont="1" applyFill="1" applyBorder="1" applyAlignment="1" applyProtection="1">
      <alignment horizontal="center" vertical="center"/>
    </xf>
    <xf numFmtId="165" fontId="16" fillId="0" borderId="28" xfId="7" applyNumberFormat="1" applyFont="1" applyFill="1" applyBorder="1" applyProtection="1">
      <protection locked="0"/>
    </xf>
    <xf numFmtId="0" fontId="26" fillId="0" borderId="25" xfId="2" applyFont="1" applyBorder="1" applyAlignment="1">
      <alignment wrapText="1"/>
    </xf>
    <xf numFmtId="165" fontId="15" fillId="0" borderId="8" xfId="7" applyNumberFormat="1" applyFont="1" applyFill="1" applyBorder="1" applyProtection="1"/>
    <xf numFmtId="0" fontId="10" fillId="0" borderId="40" xfId="0" applyFont="1" applyFill="1" applyBorder="1" applyAlignment="1" applyProtection="1">
      <alignment horizontal="center" vertical="center" wrapText="1"/>
    </xf>
    <xf numFmtId="0" fontId="10" fillId="0" borderId="21" xfId="0" applyFont="1" applyFill="1" applyBorder="1" applyAlignment="1" applyProtection="1">
      <alignment horizontal="center" vertical="center"/>
    </xf>
    <xf numFmtId="0" fontId="10" fillId="0" borderId="22" xfId="0" quotePrefix="1" applyFont="1" applyFill="1" applyBorder="1" applyAlignment="1" applyProtection="1">
      <alignment horizontal="right" vertical="center" indent="1"/>
    </xf>
    <xf numFmtId="0" fontId="10" fillId="0" borderId="41" xfId="0" applyFont="1" applyFill="1" applyBorder="1" applyAlignment="1" applyProtection="1">
      <alignment vertical="center"/>
    </xf>
    <xf numFmtId="0" fontId="10" fillId="0" borderId="25" xfId="0" applyFont="1" applyFill="1" applyBorder="1" applyAlignment="1" applyProtection="1">
      <alignment horizontal="center" vertical="center"/>
    </xf>
    <xf numFmtId="0" fontId="10" fillId="0" borderId="42" xfId="0" applyFont="1" applyFill="1" applyBorder="1" applyAlignment="1" applyProtection="1">
      <alignment horizontal="right" vertical="center" indent="1"/>
    </xf>
    <xf numFmtId="0" fontId="10" fillId="0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horizontal="right"/>
    </xf>
    <xf numFmtId="0" fontId="10" fillId="0" borderId="43" xfId="0" applyFont="1" applyFill="1" applyBorder="1" applyAlignment="1" applyProtection="1">
      <alignment horizontal="center" vertical="center" wrapText="1"/>
    </xf>
    <xf numFmtId="0" fontId="10" fillId="0" borderId="10" xfId="0" applyFont="1" applyFill="1" applyBorder="1" applyAlignment="1" applyProtection="1">
      <alignment horizontal="center" vertical="center" wrapText="1"/>
    </xf>
    <xf numFmtId="0" fontId="10" fillId="0" borderId="11" xfId="0" applyFont="1" applyFill="1" applyBorder="1" applyAlignment="1" applyProtection="1">
      <alignment horizontal="right" vertical="center" wrapText="1" indent="1"/>
    </xf>
    <xf numFmtId="0" fontId="7" fillId="0" borderId="6" xfId="0" applyFont="1" applyFill="1" applyBorder="1" applyAlignment="1" applyProtection="1">
      <alignment horizontal="center" vertical="center" wrapText="1"/>
    </xf>
    <xf numFmtId="0" fontId="7" fillId="0" borderId="7" xfId="0" applyFont="1" applyFill="1" applyBorder="1" applyAlignment="1" applyProtection="1">
      <alignment horizontal="center" vertical="center" wrapText="1"/>
    </xf>
    <xf numFmtId="0" fontId="7" fillId="0" borderId="8" xfId="0" applyFont="1" applyFill="1" applyBorder="1" applyAlignment="1" applyProtection="1">
      <alignment horizontal="center" vertical="center" wrapText="1"/>
    </xf>
    <xf numFmtId="0" fontId="10" fillId="0" borderId="44" xfId="0" applyFont="1" applyFill="1" applyBorder="1" applyAlignment="1" applyProtection="1">
      <alignment horizontal="center" vertical="center" wrapText="1"/>
    </xf>
    <xf numFmtId="0" fontId="10" fillId="0" borderId="45" xfId="0" applyFont="1" applyFill="1" applyBorder="1" applyAlignment="1" applyProtection="1">
      <alignment horizontal="center" vertical="center" wrapText="1"/>
    </xf>
    <xf numFmtId="164" fontId="10" fillId="0" borderId="28" xfId="0" applyNumberFormat="1" applyFont="1" applyFill="1" applyBorder="1" applyAlignment="1" applyProtection="1">
      <alignment horizontal="right" vertical="center" wrapText="1" indent="1"/>
    </xf>
    <xf numFmtId="49" fontId="11" fillId="0" borderId="12" xfId="5" applyNumberFormat="1" applyFont="1" applyFill="1" applyBorder="1" applyAlignment="1" applyProtection="1">
      <alignment horizontal="center" vertical="center" wrapText="1"/>
    </xf>
    <xf numFmtId="0" fontId="13" fillId="0" borderId="3" xfId="0" applyFont="1" applyBorder="1" applyAlignment="1" applyProtection="1">
      <alignment horizontal="left" wrapText="1" indent="1"/>
    </xf>
    <xf numFmtId="49" fontId="11" fillId="0" borderId="14" xfId="5" applyNumberFormat="1" applyFont="1" applyFill="1" applyBorder="1" applyAlignment="1" applyProtection="1">
      <alignment horizontal="center" vertical="center" wrapText="1"/>
    </xf>
    <xf numFmtId="0" fontId="13" fillId="0" borderId="1" xfId="0" applyFont="1" applyBorder="1" applyAlignment="1" applyProtection="1">
      <alignment horizontal="left" wrapText="1" indent="1"/>
    </xf>
    <xf numFmtId="164" fontId="11" fillId="2" borderId="15" xfId="5" applyNumberFormat="1" applyFont="1" applyFill="1" applyBorder="1" applyAlignment="1" applyProtection="1">
      <alignment horizontal="right" vertical="center" wrapText="1" indent="1"/>
    </xf>
    <xf numFmtId="49" fontId="11" fillId="0" borderId="16" xfId="5" applyNumberFormat="1" applyFont="1" applyFill="1" applyBorder="1" applyAlignment="1" applyProtection="1">
      <alignment horizontal="center" vertical="center" wrapText="1"/>
    </xf>
    <xf numFmtId="0" fontId="13" fillId="0" borderId="2" xfId="0" applyFont="1" applyBorder="1" applyAlignment="1" applyProtection="1">
      <alignment horizontal="left" wrapText="1" indent="1"/>
    </xf>
    <xf numFmtId="164" fontId="11" fillId="2" borderId="17" xfId="5" applyNumberFormat="1" applyFont="1" applyFill="1" applyBorder="1" applyAlignment="1" applyProtection="1">
      <alignment horizontal="right" vertical="center" wrapText="1" indent="1"/>
    </xf>
    <xf numFmtId="0" fontId="14" fillId="0" borderId="7" xfId="0" applyFont="1" applyBorder="1" applyAlignment="1" applyProtection="1">
      <alignment horizontal="left" vertical="center" wrapText="1" indent="1"/>
    </xf>
    <xf numFmtId="0" fontId="14" fillId="0" borderId="6" xfId="0" applyFont="1" applyBorder="1" applyAlignment="1" applyProtection="1">
      <alignment horizontal="center" wrapText="1"/>
    </xf>
    <xf numFmtId="0" fontId="13" fillId="0" borderId="2" xfId="0" applyFont="1" applyBorder="1" applyAlignment="1" applyProtection="1">
      <alignment wrapText="1"/>
    </xf>
    <xf numFmtId="0" fontId="13" fillId="0" borderId="12" xfId="0" applyFont="1" applyBorder="1" applyAlignment="1" applyProtection="1">
      <alignment horizontal="center" wrapText="1"/>
    </xf>
    <xf numFmtId="0" fontId="13" fillId="0" borderId="14" xfId="0" applyFont="1" applyBorder="1" applyAlignment="1" applyProtection="1">
      <alignment horizontal="center" wrapText="1"/>
    </xf>
    <xf numFmtId="0" fontId="13" fillId="0" borderId="16" xfId="0" applyFont="1" applyBorder="1" applyAlignment="1" applyProtection="1">
      <alignment horizontal="center" wrapText="1"/>
    </xf>
    <xf numFmtId="0" fontId="14" fillId="0" borderId="7" xfId="0" applyFont="1" applyBorder="1" applyAlignment="1" applyProtection="1">
      <alignment wrapText="1"/>
    </xf>
    <xf numFmtId="0" fontId="14" fillId="0" borderId="18" xfId="0" applyFont="1" applyBorder="1" applyAlignment="1" applyProtection="1">
      <alignment horizontal="center" wrapText="1"/>
    </xf>
    <xf numFmtId="0" fontId="14" fillId="0" borderId="19" xfId="0" applyFont="1" applyBorder="1" applyAlignment="1" applyProtection="1">
      <alignment wrapText="1"/>
    </xf>
    <xf numFmtId="0" fontId="7" fillId="0" borderId="43" xfId="0" applyFont="1" applyFill="1" applyBorder="1" applyAlignment="1" applyProtection="1">
      <alignment horizontal="center" vertical="center" wrapText="1"/>
    </xf>
    <xf numFmtId="0" fontId="10" fillId="0" borderId="46" xfId="0" applyFont="1" applyFill="1" applyBorder="1" applyAlignment="1" applyProtection="1">
      <alignment horizontal="center" vertical="center" wrapText="1"/>
    </xf>
    <xf numFmtId="164" fontId="7" fillId="0" borderId="37" xfId="0" applyNumberFormat="1" applyFont="1" applyFill="1" applyBorder="1" applyAlignment="1" applyProtection="1">
      <alignment horizontal="right" vertical="center" wrapText="1" indent="1"/>
    </xf>
    <xf numFmtId="49" fontId="11" fillId="0" borderId="20" xfId="5" applyNumberFormat="1" applyFont="1" applyFill="1" applyBorder="1" applyAlignment="1" applyProtection="1">
      <alignment horizontal="center" vertical="center" wrapText="1"/>
    </xf>
    <xf numFmtId="49" fontId="11" fillId="0" borderId="23" xfId="5" applyNumberFormat="1" applyFont="1" applyFill="1" applyBorder="1" applyAlignment="1" applyProtection="1">
      <alignment horizontal="center" vertical="center" wrapText="1"/>
    </xf>
    <xf numFmtId="49" fontId="11" fillId="0" borderId="24" xfId="5" applyNumberFormat="1" applyFont="1" applyFill="1" applyBorder="1" applyAlignment="1" applyProtection="1">
      <alignment horizontal="center" vertical="center" wrapText="1"/>
    </xf>
    <xf numFmtId="0" fontId="13" fillId="0" borderId="2" xfId="0" applyFont="1" applyBorder="1" applyAlignment="1" applyProtection="1">
      <alignment horizontal="left" vertical="center" wrapText="1" indent="1"/>
    </xf>
    <xf numFmtId="0" fontId="13" fillId="0" borderId="1" xfId="0" applyFont="1" applyBorder="1" applyAlignment="1" applyProtection="1">
      <alignment horizontal="left" vertical="center" wrapText="1" indent="1"/>
    </xf>
    <xf numFmtId="164" fontId="14" fillId="0" borderId="8" xfId="0" applyNumberFormat="1" applyFont="1" applyBorder="1" applyAlignment="1" applyProtection="1">
      <alignment horizontal="right" vertical="center" wrapText="1" indent="1"/>
    </xf>
    <xf numFmtId="164" fontId="18" fillId="0" borderId="8" xfId="0" quotePrefix="1" applyNumberFormat="1" applyFont="1" applyBorder="1" applyAlignment="1" applyProtection="1">
      <alignment horizontal="right" vertical="center" wrapText="1" indent="1"/>
    </xf>
    <xf numFmtId="0" fontId="14" fillId="0" borderId="18" xfId="0" applyFont="1" applyBorder="1" applyAlignment="1" applyProtection="1">
      <alignment horizontal="center" vertical="center" wrapText="1"/>
    </xf>
    <xf numFmtId="0" fontId="18" fillId="0" borderId="19" xfId="0" applyFont="1" applyBorder="1" applyAlignment="1" applyProtection="1">
      <alignment horizontal="left" vertical="center" wrapText="1" indent="1"/>
    </xf>
    <xf numFmtId="0" fontId="3" fillId="0" borderId="0" xfId="0" applyFont="1" applyFill="1" applyAlignment="1" applyProtection="1">
      <alignment horizontal="left" vertical="center" wrapText="1"/>
    </xf>
    <xf numFmtId="0" fontId="3" fillId="0" borderId="0" xfId="0" applyFont="1" applyFill="1" applyAlignment="1" applyProtection="1">
      <alignment vertical="center" wrapText="1"/>
    </xf>
    <xf numFmtId="0" fontId="3" fillId="0" borderId="0" xfId="0" applyFont="1" applyFill="1" applyAlignment="1" applyProtection="1">
      <alignment horizontal="right" vertical="center" wrapText="1" indent="1"/>
    </xf>
    <xf numFmtId="0" fontId="28" fillId="0" borderId="6" xfId="0" applyFont="1" applyFill="1" applyBorder="1" applyAlignment="1" applyProtection="1">
      <alignment horizontal="left" vertical="center"/>
    </xf>
    <xf numFmtId="0" fontId="28" fillId="0" borderId="47" xfId="0" applyFont="1" applyFill="1" applyBorder="1" applyAlignment="1" applyProtection="1">
      <alignment vertical="center" wrapText="1"/>
    </xf>
    <xf numFmtId="3" fontId="28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164" fontId="16" fillId="0" borderId="0" xfId="5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9" xfId="6" applyFont="1" applyFill="1" applyBorder="1" applyAlignment="1" applyProtection="1">
      <alignment horizontal="center" vertical="center" wrapText="1"/>
    </xf>
    <xf numFmtId="0" fontId="27" fillId="0" borderId="10" xfId="6" applyFont="1" applyFill="1" applyBorder="1" applyAlignment="1" applyProtection="1">
      <alignment horizontal="center" vertical="center"/>
    </xf>
    <xf numFmtId="0" fontId="27" fillId="0" borderId="11" xfId="6" applyFont="1" applyFill="1" applyBorder="1" applyAlignment="1" applyProtection="1">
      <alignment horizontal="center" vertical="center"/>
    </xf>
    <xf numFmtId="0" fontId="11" fillId="0" borderId="6" xfId="6" applyFont="1" applyFill="1" applyBorder="1" applyAlignment="1" applyProtection="1">
      <alignment horizontal="left" vertical="center" indent="1"/>
    </xf>
    <xf numFmtId="0" fontId="11" fillId="0" borderId="23" xfId="6" applyFont="1" applyFill="1" applyBorder="1" applyAlignment="1" applyProtection="1">
      <alignment horizontal="left" vertical="center" indent="1"/>
    </xf>
    <xf numFmtId="0" fontId="11" fillId="0" borderId="29" xfId="6" applyFont="1" applyFill="1" applyBorder="1" applyAlignment="1" applyProtection="1">
      <alignment horizontal="left" vertical="center" wrapText="1" indent="1"/>
    </xf>
    <xf numFmtId="164" fontId="11" fillId="0" borderId="29" xfId="6" applyNumberFormat="1" applyFont="1" applyFill="1" applyBorder="1" applyAlignment="1" applyProtection="1">
      <alignment vertical="center"/>
      <protection locked="0"/>
    </xf>
    <xf numFmtId="164" fontId="11" fillId="0" borderId="36" xfId="6" applyNumberFormat="1" applyFont="1" applyFill="1" applyBorder="1" applyAlignment="1" applyProtection="1">
      <alignment vertical="center"/>
    </xf>
    <xf numFmtId="0" fontId="11" fillId="0" borderId="14" xfId="6" applyFont="1" applyFill="1" applyBorder="1" applyAlignment="1" applyProtection="1">
      <alignment horizontal="left" vertical="center" indent="1"/>
    </xf>
    <xf numFmtId="0" fontId="11" fillId="0" borderId="1" xfId="6" applyFont="1" applyFill="1" applyBorder="1" applyAlignment="1" applyProtection="1">
      <alignment horizontal="left" vertical="center" wrapText="1" indent="1"/>
    </xf>
    <xf numFmtId="164" fontId="11" fillId="0" borderId="1" xfId="6" applyNumberFormat="1" applyFont="1" applyFill="1" applyBorder="1" applyAlignment="1" applyProtection="1">
      <alignment vertical="center"/>
      <protection locked="0"/>
    </xf>
    <xf numFmtId="164" fontId="11" fillId="0" borderId="15" xfId="6" applyNumberFormat="1" applyFont="1" applyFill="1" applyBorder="1" applyAlignment="1" applyProtection="1">
      <alignment vertical="center"/>
    </xf>
    <xf numFmtId="0" fontId="11" fillId="0" borderId="3" xfId="6" applyFont="1" applyFill="1" applyBorder="1" applyAlignment="1" applyProtection="1">
      <alignment horizontal="left" vertical="center" wrapText="1" indent="1"/>
    </xf>
    <xf numFmtId="164" fontId="11" fillId="0" borderId="3" xfId="6" applyNumberFormat="1" applyFont="1" applyFill="1" applyBorder="1" applyAlignment="1" applyProtection="1">
      <alignment vertical="center"/>
      <protection locked="0"/>
    </xf>
    <xf numFmtId="164" fontId="11" fillId="0" borderId="13" xfId="6" applyNumberFormat="1" applyFont="1" applyFill="1" applyBorder="1" applyAlignment="1" applyProtection="1">
      <alignment vertical="center"/>
    </xf>
    <xf numFmtId="0" fontId="11" fillId="0" borderId="1" xfId="6" applyFont="1" applyFill="1" applyBorder="1" applyAlignment="1" applyProtection="1">
      <alignment horizontal="left" vertical="center" indent="1"/>
    </xf>
    <xf numFmtId="0" fontId="10" fillId="0" borderId="7" xfId="6" applyFont="1" applyFill="1" applyBorder="1" applyAlignment="1" applyProtection="1">
      <alignment horizontal="left" vertical="center" indent="1"/>
    </xf>
    <xf numFmtId="164" fontId="7" fillId="0" borderId="7" xfId="6" applyNumberFormat="1" applyFont="1" applyFill="1" applyBorder="1" applyAlignment="1" applyProtection="1">
      <alignment vertical="center"/>
    </xf>
    <xf numFmtId="164" fontId="7" fillId="0" borderId="8" xfId="6" applyNumberFormat="1" applyFont="1" applyFill="1" applyBorder="1" applyAlignment="1" applyProtection="1">
      <alignment vertical="center"/>
    </xf>
    <xf numFmtId="0" fontId="11" fillId="0" borderId="12" xfId="6" applyFont="1" applyFill="1" applyBorder="1" applyAlignment="1" applyProtection="1">
      <alignment horizontal="left" vertical="center" indent="1"/>
    </xf>
    <xf numFmtId="0" fontId="11" fillId="0" borderId="3" xfId="6" applyFont="1" applyFill="1" applyBorder="1" applyAlignment="1" applyProtection="1">
      <alignment horizontal="left" vertical="center" indent="1"/>
    </xf>
    <xf numFmtId="0" fontId="7" fillId="0" borderId="6" xfId="6" applyFont="1" applyFill="1" applyBorder="1" applyAlignment="1" applyProtection="1">
      <alignment horizontal="left" vertical="center" indent="1"/>
    </xf>
    <xf numFmtId="0" fontId="10" fillId="0" borderId="7" xfId="6" applyFont="1" applyFill="1" applyBorder="1" applyAlignment="1" applyProtection="1">
      <alignment horizontal="left" indent="1"/>
    </xf>
    <xf numFmtId="164" fontId="7" fillId="0" borderId="7" xfId="6" applyNumberFormat="1" applyFont="1" applyFill="1" applyBorder="1" applyProtection="1"/>
    <xf numFmtId="164" fontId="7" fillId="0" borderId="8" xfId="6" applyNumberFormat="1" applyFont="1" applyFill="1" applyBorder="1" applyProtection="1"/>
    <xf numFmtId="0" fontId="12" fillId="0" borderId="0" xfId="2" applyFont="1"/>
    <xf numFmtId="0" fontId="9" fillId="0" borderId="0" xfId="2" applyFont="1" applyAlignment="1">
      <alignment horizontal="right"/>
    </xf>
    <xf numFmtId="0" fontId="17" fillId="0" borderId="49" xfId="2" applyFont="1" applyFill="1" applyBorder="1" applyAlignment="1">
      <alignment horizontal="center" vertical="center" wrapText="1"/>
    </xf>
    <xf numFmtId="0" fontId="28" fillId="0" borderId="49" xfId="2" applyFont="1" applyFill="1" applyBorder="1" applyAlignment="1">
      <alignment horizontal="centerContinuous" vertical="center" wrapText="1"/>
    </xf>
    <xf numFmtId="0" fontId="10" fillId="0" borderId="49" xfId="2" applyFont="1" applyFill="1" applyBorder="1" applyAlignment="1">
      <alignment horizontal="centerContinuous" vertical="center" wrapText="1"/>
    </xf>
    <xf numFmtId="0" fontId="17" fillId="0" borderId="50" xfId="2" applyFont="1" applyFill="1" applyBorder="1" applyAlignment="1">
      <alignment horizontal="center" vertical="center" wrapText="1"/>
    </xf>
    <xf numFmtId="0" fontId="17" fillId="0" borderId="51" xfId="2" applyFont="1" applyFill="1" applyBorder="1" applyAlignment="1">
      <alignment horizontal="center" vertical="center" wrapText="1"/>
    </xf>
    <xf numFmtId="0" fontId="22" fillId="0" borderId="51" xfId="2" applyFont="1" applyFill="1" applyBorder="1" applyAlignment="1">
      <alignment horizontal="center" vertical="center" wrapText="1"/>
    </xf>
    <xf numFmtId="0" fontId="22" fillId="0" borderId="52" xfId="2" applyFont="1" applyFill="1" applyBorder="1" applyAlignment="1">
      <alignment horizontal="center" vertical="center" wrapText="1"/>
    </xf>
    <xf numFmtId="0" fontId="17" fillId="0" borderId="50" xfId="2" applyFont="1" applyFill="1" applyBorder="1"/>
    <xf numFmtId="0" fontId="17" fillId="0" borderId="51" xfId="2" applyFont="1" applyFill="1" applyBorder="1"/>
    <xf numFmtId="0" fontId="31" fillId="0" borderId="51" xfId="2" applyFont="1" applyFill="1" applyBorder="1"/>
    <xf numFmtId="0" fontId="31" fillId="0" borderId="52" xfId="2" applyFont="1" applyFill="1" applyBorder="1"/>
    <xf numFmtId="0" fontId="32" fillId="0" borderId="49" xfId="2" applyFont="1" applyBorder="1" applyAlignment="1">
      <alignment horizontal="left" indent="1"/>
    </xf>
    <xf numFmtId="0" fontId="19" fillId="0" borderId="50" xfId="2" applyFont="1" applyBorder="1" applyAlignment="1">
      <alignment horizontal="center"/>
    </xf>
    <xf numFmtId="0" fontId="19" fillId="0" borderId="52" xfId="2" applyFont="1" applyBorder="1" applyAlignment="1">
      <alignment horizontal="center"/>
    </xf>
    <xf numFmtId="0" fontId="6" fillId="0" borderId="49" xfId="2" applyFont="1" applyBorder="1" applyAlignment="1">
      <alignment horizontal="left" indent="2"/>
    </xf>
    <xf numFmtId="0" fontId="6" fillId="0" borderId="50" xfId="2" applyFont="1" applyBorder="1" applyAlignment="1">
      <alignment horizontal="right"/>
    </xf>
    <xf numFmtId="0" fontId="6" fillId="0" borderId="52" xfId="2" applyFont="1" applyBorder="1" applyAlignment="1">
      <alignment horizontal="center"/>
    </xf>
    <xf numFmtId="0" fontId="31" fillId="0" borderId="49" xfId="2" applyFont="1" applyBorder="1" applyAlignment="1">
      <alignment horizontal="left" indent="2"/>
    </xf>
    <xf numFmtId="0" fontId="31" fillId="0" borderId="50" xfId="2" applyFont="1" applyBorder="1" applyAlignment="1">
      <alignment horizontal="right"/>
    </xf>
    <xf numFmtId="0" fontId="31" fillId="0" borderId="52" xfId="2" applyFont="1" applyBorder="1" applyAlignment="1">
      <alignment horizontal="center"/>
    </xf>
    <xf numFmtId="0" fontId="31" fillId="3" borderId="50" xfId="2" applyFont="1" applyFill="1" applyBorder="1" applyAlignment="1">
      <alignment horizontal="right"/>
    </xf>
    <xf numFmtId="0" fontId="32" fillId="0" borderId="53" xfId="2" applyFont="1" applyBorder="1" applyAlignment="1">
      <alignment horizontal="left" vertical="center" wrapText="1" indent="1"/>
    </xf>
    <xf numFmtId="0" fontId="19" fillId="0" borderId="53" xfId="2" applyFont="1" applyFill="1" applyBorder="1" applyAlignment="1">
      <alignment horizontal="center"/>
    </xf>
    <xf numFmtId="0" fontId="19" fillId="0" borderId="52" xfId="2" applyFont="1" applyFill="1" applyBorder="1" applyAlignment="1">
      <alignment horizontal="center"/>
    </xf>
    <xf numFmtId="0" fontId="23" fillId="0" borderId="50" xfId="2" applyFont="1" applyBorder="1" applyAlignment="1">
      <alignment horizontal="left" vertical="center" wrapText="1" indent="2"/>
    </xf>
    <xf numFmtId="0" fontId="31" fillId="0" borderId="50" xfId="2" applyFont="1" applyFill="1" applyBorder="1" applyAlignment="1">
      <alignment horizontal="right"/>
    </xf>
    <xf numFmtId="0" fontId="31" fillId="0" borderId="52" xfId="2" applyFont="1" applyFill="1" applyBorder="1" applyAlignment="1">
      <alignment horizontal="center"/>
    </xf>
    <xf numFmtId="0" fontId="23" fillId="0" borderId="50" xfId="2" applyFont="1" applyBorder="1" applyAlignment="1">
      <alignment horizontal="left" vertical="center" wrapText="1"/>
    </xf>
    <xf numFmtId="0" fontId="23" fillId="0" borderId="53" xfId="2" applyFont="1" applyBorder="1" applyAlignment="1">
      <alignment vertical="center" wrapText="1"/>
    </xf>
    <xf numFmtId="0" fontId="31" fillId="3" borderId="53" xfId="2" applyFont="1" applyFill="1" applyBorder="1" applyAlignment="1">
      <alignment horizontal="right"/>
    </xf>
    <xf numFmtId="0" fontId="31" fillId="3" borderId="54" xfId="2" applyFont="1" applyFill="1" applyBorder="1" applyAlignment="1">
      <alignment horizontal="center"/>
    </xf>
    <xf numFmtId="0" fontId="31" fillId="0" borderId="54" xfId="2" applyFont="1" applyBorder="1" applyAlignment="1">
      <alignment horizontal="center"/>
    </xf>
    <xf numFmtId="0" fontId="17" fillId="0" borderId="55" xfId="2" applyFont="1" applyFill="1" applyBorder="1"/>
    <xf numFmtId="0" fontId="17" fillId="0" borderId="55" xfId="2" applyFont="1" applyFill="1" applyBorder="1" applyAlignment="1">
      <alignment horizontal="center"/>
    </xf>
    <xf numFmtId="0" fontId="3" fillId="0" borderId="0" xfId="2" applyAlignment="1">
      <alignment horizontal="right"/>
    </xf>
    <xf numFmtId="0" fontId="3" fillId="0" borderId="1" xfId="2" applyBorder="1"/>
    <xf numFmtId="0" fontId="13" fillId="0" borderId="1" xfId="2" applyFont="1" applyFill="1" applyBorder="1" applyAlignment="1" applyProtection="1">
      <alignment horizontal="left" vertical="center" wrapText="1"/>
      <protection locked="0"/>
    </xf>
    <xf numFmtId="164" fontId="13" fillId="0" borderId="1" xfId="2" applyNumberFormat="1" applyFont="1" applyFill="1" applyBorder="1" applyAlignment="1" applyProtection="1">
      <alignment horizontal="right" vertical="center" wrapText="1"/>
      <protection locked="0"/>
    </xf>
    <xf numFmtId="0" fontId="14" fillId="0" borderId="1" xfId="2" applyFont="1" applyFill="1" applyBorder="1" applyAlignment="1" applyProtection="1">
      <alignment horizontal="left" vertical="center" wrapText="1"/>
      <protection locked="0"/>
    </xf>
    <xf numFmtId="164" fontId="20" fillId="0" borderId="1" xfId="2" applyNumberFormat="1" applyFont="1" applyBorder="1"/>
    <xf numFmtId="0" fontId="34" fillId="0" borderId="0" xfId="0" applyFont="1"/>
    <xf numFmtId="164" fontId="16" fillId="0" borderId="15" xfId="5" applyNumberFormat="1" applyFont="1" applyFill="1" applyBorder="1" applyAlignment="1" applyProtection="1">
      <alignment horizontal="center" vertical="center" wrapText="1"/>
      <protection locked="0"/>
    </xf>
    <xf numFmtId="164" fontId="11" fillId="0" borderId="0" xfId="6" applyNumberFormat="1" applyFont="1" applyFill="1" applyBorder="1" applyAlignment="1" applyProtection="1">
      <alignment vertical="center"/>
      <protection locked="0"/>
    </xf>
    <xf numFmtId="164" fontId="0" fillId="0" borderId="0" xfId="0" applyNumberFormat="1"/>
    <xf numFmtId="164" fontId="7" fillId="0" borderId="0" xfId="6" applyNumberFormat="1" applyFont="1" applyFill="1" applyBorder="1" applyProtection="1"/>
    <xf numFmtId="164" fontId="3" fillId="0" borderId="0" xfId="2" applyNumberFormat="1"/>
    <xf numFmtId="0" fontId="36" fillId="0" borderId="0" xfId="0" applyFont="1" applyAlignment="1">
      <alignment horizontal="right"/>
    </xf>
    <xf numFmtId="0" fontId="36" fillId="0" borderId="0" xfId="0" applyFont="1"/>
    <xf numFmtId="0" fontId="38" fillId="0" borderId="0" xfId="0" applyFont="1" applyAlignment="1">
      <alignment horizontal="center" vertical="center"/>
    </xf>
    <xf numFmtId="0" fontId="38" fillId="0" borderId="1" xfId="0" applyFont="1" applyBorder="1"/>
    <xf numFmtId="0" fontId="38" fillId="0" borderId="1" xfId="0" applyFont="1" applyBorder="1" applyAlignment="1">
      <alignment horizontal="center" vertical="center"/>
    </xf>
    <xf numFmtId="0" fontId="14" fillId="0" borderId="1" xfId="5" applyFont="1" applyFill="1" applyBorder="1" applyAlignment="1" applyProtection="1">
      <alignment horizontal="center" vertical="center" wrapText="1"/>
    </xf>
    <xf numFmtId="0" fontId="14" fillId="0" borderId="1" xfId="5" applyFont="1" applyFill="1" applyBorder="1" applyAlignment="1" applyProtection="1">
      <alignment horizontal="left" vertical="center" wrapText="1" indent="1"/>
    </xf>
    <xf numFmtId="164" fontId="14" fillId="0" borderId="1" xfId="5" applyNumberFormat="1" applyFont="1" applyFill="1" applyBorder="1" applyAlignment="1" applyProtection="1">
      <alignment vertical="center" wrapText="1"/>
    </xf>
    <xf numFmtId="49" fontId="13" fillId="0" borderId="1" xfId="5" applyNumberFormat="1" applyFont="1" applyFill="1" applyBorder="1" applyAlignment="1" applyProtection="1">
      <alignment horizontal="left" vertical="center" wrapText="1" indent="1"/>
    </xf>
    <xf numFmtId="164" fontId="13" fillId="0" borderId="1" xfId="5" applyNumberFormat="1" applyFont="1" applyFill="1" applyBorder="1" applyAlignment="1" applyProtection="1">
      <alignment vertical="center" wrapText="1"/>
      <protection locked="0"/>
    </xf>
    <xf numFmtId="3" fontId="13" fillId="0" borderId="1" xfId="1" applyNumberFormat="1" applyFont="1" applyBorder="1" applyAlignment="1">
      <alignment vertical="top" wrapText="1"/>
    </xf>
    <xf numFmtId="0" fontId="14" fillId="0" borderId="1" xfId="0" applyFont="1" applyBorder="1" applyAlignment="1" applyProtection="1">
      <alignment horizontal="left" vertical="center" wrapText="1" indent="1"/>
    </xf>
    <xf numFmtId="164" fontId="14" fillId="0" borderId="1" xfId="5" applyNumberFormat="1" applyFont="1" applyFill="1" applyBorder="1" applyAlignment="1" applyProtection="1">
      <alignment vertical="center" wrapText="1"/>
      <protection locked="0"/>
    </xf>
    <xf numFmtId="0" fontId="13" fillId="0" borderId="1" xfId="5" applyFont="1" applyFill="1" applyBorder="1" applyAlignment="1" applyProtection="1">
      <alignment horizontal="left" vertical="center" wrapText="1" indent="1"/>
    </xf>
    <xf numFmtId="164" fontId="13" fillId="0" borderId="1" xfId="5" applyNumberFormat="1" applyFont="1" applyFill="1" applyBorder="1" applyAlignment="1" applyProtection="1">
      <alignment vertical="center" wrapText="1"/>
    </xf>
    <xf numFmtId="0" fontId="14" fillId="0" borderId="1" xfId="0" applyFont="1" applyBorder="1" applyAlignment="1" applyProtection="1">
      <alignment vertical="center" wrapText="1"/>
    </xf>
    <xf numFmtId="0" fontId="7" fillId="0" borderId="1" xfId="5" applyFont="1" applyFill="1" applyBorder="1" applyAlignment="1" applyProtection="1">
      <alignment horizontal="center" vertical="center" wrapText="1"/>
    </xf>
    <xf numFmtId="0" fontId="7" fillId="0" borderId="1" xfId="5" applyFont="1" applyFill="1" applyBorder="1" applyAlignment="1" applyProtection="1">
      <alignment horizontal="left" vertical="center" wrapText="1" indent="1"/>
    </xf>
    <xf numFmtId="0" fontId="7" fillId="0" borderId="1" xfId="5" applyFont="1" applyFill="1" applyBorder="1" applyAlignment="1" applyProtection="1">
      <alignment vertical="center" wrapText="1"/>
    </xf>
    <xf numFmtId="49" fontId="11" fillId="0" borderId="1" xfId="5" applyNumberFormat="1" applyFont="1" applyFill="1" applyBorder="1" applyAlignment="1" applyProtection="1">
      <alignment horizontal="left" vertical="center" wrapText="1" indent="1"/>
    </xf>
    <xf numFmtId="0" fontId="15" fillId="0" borderId="1" xfId="5" applyFont="1" applyFill="1" applyBorder="1" applyAlignment="1" applyProtection="1">
      <alignment horizontal="left" vertical="center" wrapText="1" indent="1"/>
    </xf>
    <xf numFmtId="0" fontId="39" fillId="0" borderId="1" xfId="0" applyFont="1" applyBorder="1" applyAlignment="1">
      <alignment horizontal="center" vertical="center"/>
    </xf>
    <xf numFmtId="164" fontId="14" fillId="0" borderId="1" xfId="0" applyNumberFormat="1" applyFont="1" applyBorder="1" applyAlignment="1" applyProtection="1">
      <alignment vertical="center" wrapText="1"/>
    </xf>
    <xf numFmtId="164" fontId="14" fillId="0" borderId="1" xfId="0" quotePrefix="1" applyNumberFormat="1" applyFont="1" applyBorder="1" applyAlignment="1" applyProtection="1">
      <alignment vertical="center" wrapText="1"/>
    </xf>
    <xf numFmtId="3" fontId="13" fillId="0" borderId="1" xfId="0" applyNumberFormat="1" applyFont="1" applyBorder="1" applyAlignment="1">
      <alignment vertical="top" wrapText="1"/>
    </xf>
    <xf numFmtId="3" fontId="14" fillId="0" borderId="1" xfId="0" applyNumberFormat="1" applyFont="1" applyBorder="1" applyAlignment="1">
      <alignment vertical="top" wrapText="1"/>
    </xf>
    <xf numFmtId="3" fontId="13" fillId="0" borderId="1" xfId="0" applyNumberFormat="1" applyFont="1" applyBorder="1" applyAlignment="1">
      <alignment horizontal="right" vertical="center" wrapText="1"/>
    </xf>
    <xf numFmtId="164" fontId="16" fillId="4" borderId="15" xfId="5" applyNumberFormat="1" applyFont="1" applyFill="1" applyBorder="1" applyAlignment="1" applyProtection="1">
      <alignment horizontal="right" vertical="center" wrapText="1" indent="1"/>
      <protection locked="0"/>
    </xf>
    <xf numFmtId="16" fontId="3" fillId="0" borderId="1" xfId="2" applyNumberFormat="1" applyBorder="1" applyAlignment="1">
      <alignment horizontal="left" vertical="center"/>
    </xf>
    <xf numFmtId="0" fontId="3" fillId="0" borderId="1" xfId="2" applyBorder="1" applyAlignment="1">
      <alignment horizontal="left" vertical="center"/>
    </xf>
    <xf numFmtId="0" fontId="3" fillId="0" borderId="1" xfId="2" applyBorder="1" applyAlignment="1">
      <alignment horizontal="left" vertical="center" wrapText="1"/>
    </xf>
    <xf numFmtId="0" fontId="9" fillId="0" borderId="5" xfId="2" applyFont="1" applyFill="1" applyBorder="1" applyAlignment="1" applyProtection="1">
      <alignment horizontal="right"/>
    </xf>
    <xf numFmtId="0" fontId="20" fillId="0" borderId="56" xfId="2" applyFont="1" applyBorder="1" applyAlignment="1">
      <alignment horizontal="center" vertical="center" wrapText="1"/>
    </xf>
    <xf numFmtId="0" fontId="0" fillId="0" borderId="56" xfId="0" applyBorder="1" applyAlignment="1">
      <alignment wrapText="1"/>
    </xf>
    <xf numFmtId="164" fontId="8" fillId="0" borderId="5" xfId="5" applyNumberFormat="1" applyFont="1" applyFill="1" applyBorder="1" applyAlignment="1" applyProtection="1">
      <alignment horizontal="left" vertical="center"/>
    </xf>
    <xf numFmtId="164" fontId="7" fillId="0" borderId="0" xfId="5" applyNumberFormat="1" applyFont="1" applyFill="1" applyBorder="1" applyAlignment="1" applyProtection="1">
      <alignment horizontal="center" vertical="center"/>
    </xf>
    <xf numFmtId="164" fontId="17" fillId="0" borderId="0" xfId="5" applyNumberFormat="1" applyFont="1" applyFill="1" applyBorder="1" applyAlignment="1" applyProtection="1">
      <alignment horizontal="center" vertical="center"/>
    </xf>
    <xf numFmtId="164" fontId="8" fillId="0" borderId="5" xfId="5" applyNumberFormat="1" applyFont="1" applyFill="1" applyBorder="1" applyAlignment="1" applyProtection="1">
      <alignment horizontal="left"/>
    </xf>
    <xf numFmtId="0" fontId="19" fillId="0" borderId="0" xfId="5" applyFont="1" applyFill="1" applyAlignment="1" applyProtection="1">
      <alignment horizontal="center"/>
    </xf>
    <xf numFmtId="0" fontId="0" fillId="0" borderId="5" xfId="0" applyBorder="1" applyAlignment="1">
      <alignment horizontal="center" vertical="center"/>
    </xf>
    <xf numFmtId="164" fontId="22" fillId="0" borderId="0" xfId="5" applyNumberFormat="1" applyFont="1" applyFill="1" applyBorder="1" applyAlignment="1" applyProtection="1">
      <alignment horizontal="center" vertical="center" wrapText="1"/>
    </xf>
    <xf numFmtId="0" fontId="27" fillId="0" borderId="6" xfId="5" applyFont="1" applyFill="1" applyBorder="1" applyAlignment="1" applyProtection="1">
      <alignment horizontal="left"/>
    </xf>
    <xf numFmtId="0" fontId="27" fillId="0" borderId="7" xfId="5" applyFont="1" applyFill="1" applyBorder="1" applyAlignment="1" applyProtection="1">
      <alignment horizontal="left"/>
    </xf>
    <xf numFmtId="0" fontId="11" fillId="0" borderId="39" xfId="5" applyFont="1" applyFill="1" applyBorder="1" applyAlignment="1">
      <alignment horizontal="justify" vertical="center" wrapText="1"/>
    </xf>
    <xf numFmtId="0" fontId="37" fillId="0" borderId="0" xfId="0" applyFont="1" applyAlignment="1">
      <alignment horizontal="center" vertical="center"/>
    </xf>
    <xf numFmtId="0" fontId="36" fillId="0" borderId="0" xfId="0" applyFont="1" applyAlignment="1">
      <alignment horizontal="right"/>
    </xf>
    <xf numFmtId="0" fontId="30" fillId="0" borderId="56" xfId="0" applyFont="1" applyBorder="1" applyAlignment="1">
      <alignment horizontal="center" vertical="center"/>
    </xf>
    <xf numFmtId="0" fontId="0" fillId="0" borderId="56" xfId="0" applyBorder="1" applyAlignment="1"/>
    <xf numFmtId="0" fontId="29" fillId="0" borderId="48" xfId="6" applyFont="1" applyFill="1" applyBorder="1" applyAlignment="1" applyProtection="1">
      <alignment horizontal="left" vertical="center" indent="1"/>
    </xf>
    <xf numFmtId="0" fontId="29" fillId="0" borderId="46" xfId="6" applyFont="1" applyFill="1" applyBorder="1" applyAlignment="1" applyProtection="1">
      <alignment horizontal="left" vertical="center" indent="1"/>
    </xf>
    <xf numFmtId="0" fontId="29" fillId="0" borderId="37" xfId="6" applyFont="1" applyFill="1" applyBorder="1" applyAlignment="1" applyProtection="1">
      <alignment horizontal="left" vertical="center" indent="1"/>
    </xf>
    <xf numFmtId="0" fontId="0" fillId="0" borderId="0" xfId="0" applyAlignment="1"/>
    <xf numFmtId="0" fontId="2" fillId="0" borderId="0" xfId="0" applyFont="1" applyAlignment="1">
      <alignment horizontal="center" vertical="center"/>
    </xf>
    <xf numFmtId="0" fontId="33" fillId="0" borderId="0" xfId="2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wrapText="1"/>
    </xf>
    <xf numFmtId="0" fontId="9" fillId="0" borderId="0" xfId="2" applyFont="1" applyAlignment="1">
      <alignment horizontal="right"/>
    </xf>
    <xf numFmtId="0" fontId="3" fillId="0" borderId="0" xfId="2" applyAlignment="1"/>
    <xf numFmtId="0" fontId="17" fillId="0" borderId="0" xfId="2" applyFont="1" applyAlignment="1">
      <alignment horizontal="center" vertical="center" wrapText="1"/>
    </xf>
    <xf numFmtId="0" fontId="30" fillId="0" borderId="0" xfId="2" applyFont="1" applyAlignment="1">
      <alignment horizontal="center" vertical="center" wrapText="1"/>
    </xf>
  </cellXfs>
  <cellStyles count="9">
    <cellStyle name="Ezres 2" xfId="7" xr:uid="{00000000-0005-0000-0000-000000000000}"/>
    <cellStyle name="Hiperhivatkozás" xfId="3" xr:uid="{00000000-0005-0000-0000-000001000000}"/>
    <cellStyle name="Már látott hiperhivatkozás" xfId="4" xr:uid="{00000000-0005-0000-0000-000002000000}"/>
    <cellStyle name="Normál" xfId="0" builtinId="0"/>
    <cellStyle name="Normál 2" xfId="1" xr:uid="{00000000-0005-0000-0000-000004000000}"/>
    <cellStyle name="Normál 2 2" xfId="8" xr:uid="{00000000-0005-0000-0000-000005000000}"/>
    <cellStyle name="Normál 3" xfId="2" xr:uid="{00000000-0005-0000-0000-000006000000}"/>
    <cellStyle name="Normál_KVRENMUNKA" xfId="5" xr:uid="{00000000-0005-0000-0000-000007000000}"/>
    <cellStyle name="Normál_SEGEDLETEK" xfId="6" xr:uid="{00000000-0005-0000-0000-00000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xy\Desktop\Idokozi%20koltsegvetesi%20jelentes%20-%2012.%20ho_417688_2018_02_05_07_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02!S112O7" advise="1"/>
        </mc:Choice>
        <mc:Fallback>
          <oleItem name="!02!S112O7" advise="1"/>
        </mc:Fallback>
      </mc:AlternateContent>
    </oleItems>
  </oleLin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9"/>
  <sheetViews>
    <sheetView tabSelected="1" workbookViewId="0">
      <selection activeCell="F5" sqref="F5"/>
    </sheetView>
  </sheetViews>
  <sheetFormatPr defaultRowHeight="12.75" x14ac:dyDescent="0.2"/>
  <cols>
    <col min="1" max="1" width="13.28515625" style="1" customWidth="1"/>
    <col min="2" max="2" width="72.42578125" style="1" customWidth="1"/>
    <col min="3" max="256" width="9.140625" style="1"/>
    <col min="257" max="257" width="8.140625" style="1" customWidth="1"/>
    <col min="258" max="258" width="72.42578125" style="1" customWidth="1"/>
    <col min="259" max="512" width="9.140625" style="1"/>
    <col min="513" max="513" width="8.140625" style="1" customWidth="1"/>
    <col min="514" max="514" width="72.42578125" style="1" customWidth="1"/>
    <col min="515" max="768" width="9.140625" style="1"/>
    <col min="769" max="769" width="8.140625" style="1" customWidth="1"/>
    <col min="770" max="770" width="72.42578125" style="1" customWidth="1"/>
    <col min="771" max="1024" width="9.140625" style="1"/>
    <col min="1025" max="1025" width="8.140625" style="1" customWidth="1"/>
    <col min="1026" max="1026" width="72.42578125" style="1" customWidth="1"/>
    <col min="1027" max="1280" width="9.140625" style="1"/>
    <col min="1281" max="1281" width="8.140625" style="1" customWidth="1"/>
    <col min="1282" max="1282" width="72.42578125" style="1" customWidth="1"/>
    <col min="1283" max="1536" width="9.140625" style="1"/>
    <col min="1537" max="1537" width="8.140625" style="1" customWidth="1"/>
    <col min="1538" max="1538" width="72.42578125" style="1" customWidth="1"/>
    <col min="1539" max="1792" width="9.140625" style="1"/>
    <col min="1793" max="1793" width="8.140625" style="1" customWidth="1"/>
    <col min="1794" max="1794" width="72.42578125" style="1" customWidth="1"/>
    <col min="1795" max="2048" width="9.140625" style="1"/>
    <col min="2049" max="2049" width="8.140625" style="1" customWidth="1"/>
    <col min="2050" max="2050" width="72.42578125" style="1" customWidth="1"/>
    <col min="2051" max="2304" width="9.140625" style="1"/>
    <col min="2305" max="2305" width="8.140625" style="1" customWidth="1"/>
    <col min="2306" max="2306" width="72.42578125" style="1" customWidth="1"/>
    <col min="2307" max="2560" width="9.140625" style="1"/>
    <col min="2561" max="2561" width="8.140625" style="1" customWidth="1"/>
    <col min="2562" max="2562" width="72.42578125" style="1" customWidth="1"/>
    <col min="2563" max="2816" width="9.140625" style="1"/>
    <col min="2817" max="2817" width="8.140625" style="1" customWidth="1"/>
    <col min="2818" max="2818" width="72.42578125" style="1" customWidth="1"/>
    <col min="2819" max="3072" width="9.140625" style="1"/>
    <col min="3073" max="3073" width="8.140625" style="1" customWidth="1"/>
    <col min="3074" max="3074" width="72.42578125" style="1" customWidth="1"/>
    <col min="3075" max="3328" width="9.140625" style="1"/>
    <col min="3329" max="3329" width="8.140625" style="1" customWidth="1"/>
    <col min="3330" max="3330" width="72.42578125" style="1" customWidth="1"/>
    <col min="3331" max="3584" width="9.140625" style="1"/>
    <col min="3585" max="3585" width="8.140625" style="1" customWidth="1"/>
    <col min="3586" max="3586" width="72.42578125" style="1" customWidth="1"/>
    <col min="3587" max="3840" width="9.140625" style="1"/>
    <col min="3841" max="3841" width="8.140625" style="1" customWidth="1"/>
    <col min="3842" max="3842" width="72.42578125" style="1" customWidth="1"/>
    <col min="3843" max="4096" width="9.140625" style="1"/>
    <col min="4097" max="4097" width="8.140625" style="1" customWidth="1"/>
    <col min="4098" max="4098" width="72.42578125" style="1" customWidth="1"/>
    <col min="4099" max="4352" width="9.140625" style="1"/>
    <col min="4353" max="4353" width="8.140625" style="1" customWidth="1"/>
    <col min="4354" max="4354" width="72.42578125" style="1" customWidth="1"/>
    <col min="4355" max="4608" width="9.140625" style="1"/>
    <col min="4609" max="4609" width="8.140625" style="1" customWidth="1"/>
    <col min="4610" max="4610" width="72.42578125" style="1" customWidth="1"/>
    <col min="4611" max="4864" width="9.140625" style="1"/>
    <col min="4865" max="4865" width="8.140625" style="1" customWidth="1"/>
    <col min="4866" max="4866" width="72.42578125" style="1" customWidth="1"/>
    <col min="4867" max="5120" width="9.140625" style="1"/>
    <col min="5121" max="5121" width="8.140625" style="1" customWidth="1"/>
    <col min="5122" max="5122" width="72.42578125" style="1" customWidth="1"/>
    <col min="5123" max="5376" width="9.140625" style="1"/>
    <col min="5377" max="5377" width="8.140625" style="1" customWidth="1"/>
    <col min="5378" max="5378" width="72.42578125" style="1" customWidth="1"/>
    <col min="5379" max="5632" width="9.140625" style="1"/>
    <col min="5633" max="5633" width="8.140625" style="1" customWidth="1"/>
    <col min="5634" max="5634" width="72.42578125" style="1" customWidth="1"/>
    <col min="5635" max="5888" width="9.140625" style="1"/>
    <col min="5889" max="5889" width="8.140625" style="1" customWidth="1"/>
    <col min="5890" max="5890" width="72.42578125" style="1" customWidth="1"/>
    <col min="5891" max="6144" width="9.140625" style="1"/>
    <col min="6145" max="6145" width="8.140625" style="1" customWidth="1"/>
    <col min="6146" max="6146" width="72.42578125" style="1" customWidth="1"/>
    <col min="6147" max="6400" width="9.140625" style="1"/>
    <col min="6401" max="6401" width="8.140625" style="1" customWidth="1"/>
    <col min="6402" max="6402" width="72.42578125" style="1" customWidth="1"/>
    <col min="6403" max="6656" width="9.140625" style="1"/>
    <col min="6657" max="6657" width="8.140625" style="1" customWidth="1"/>
    <col min="6658" max="6658" width="72.42578125" style="1" customWidth="1"/>
    <col min="6659" max="6912" width="9.140625" style="1"/>
    <col min="6913" max="6913" width="8.140625" style="1" customWidth="1"/>
    <col min="6914" max="6914" width="72.42578125" style="1" customWidth="1"/>
    <col min="6915" max="7168" width="9.140625" style="1"/>
    <col min="7169" max="7169" width="8.140625" style="1" customWidth="1"/>
    <col min="7170" max="7170" width="72.42578125" style="1" customWidth="1"/>
    <col min="7171" max="7424" width="9.140625" style="1"/>
    <col min="7425" max="7425" width="8.140625" style="1" customWidth="1"/>
    <col min="7426" max="7426" width="72.42578125" style="1" customWidth="1"/>
    <col min="7427" max="7680" width="9.140625" style="1"/>
    <col min="7681" max="7681" width="8.140625" style="1" customWidth="1"/>
    <col min="7682" max="7682" width="72.42578125" style="1" customWidth="1"/>
    <col min="7683" max="7936" width="9.140625" style="1"/>
    <col min="7937" max="7937" width="8.140625" style="1" customWidth="1"/>
    <col min="7938" max="7938" width="72.42578125" style="1" customWidth="1"/>
    <col min="7939" max="8192" width="9.140625" style="1"/>
    <col min="8193" max="8193" width="8.140625" style="1" customWidth="1"/>
    <col min="8194" max="8194" width="72.42578125" style="1" customWidth="1"/>
    <col min="8195" max="8448" width="9.140625" style="1"/>
    <col min="8449" max="8449" width="8.140625" style="1" customWidth="1"/>
    <col min="8450" max="8450" width="72.42578125" style="1" customWidth="1"/>
    <col min="8451" max="8704" width="9.140625" style="1"/>
    <col min="8705" max="8705" width="8.140625" style="1" customWidth="1"/>
    <col min="8706" max="8706" width="72.42578125" style="1" customWidth="1"/>
    <col min="8707" max="8960" width="9.140625" style="1"/>
    <col min="8961" max="8961" width="8.140625" style="1" customWidth="1"/>
    <col min="8962" max="8962" width="72.42578125" style="1" customWidth="1"/>
    <col min="8963" max="9216" width="9.140625" style="1"/>
    <col min="9217" max="9217" width="8.140625" style="1" customWidth="1"/>
    <col min="9218" max="9218" width="72.42578125" style="1" customWidth="1"/>
    <col min="9219" max="9472" width="9.140625" style="1"/>
    <col min="9473" max="9473" width="8.140625" style="1" customWidth="1"/>
    <col min="9474" max="9474" width="72.42578125" style="1" customWidth="1"/>
    <col min="9475" max="9728" width="9.140625" style="1"/>
    <col min="9729" max="9729" width="8.140625" style="1" customWidth="1"/>
    <col min="9730" max="9730" width="72.42578125" style="1" customWidth="1"/>
    <col min="9731" max="9984" width="9.140625" style="1"/>
    <col min="9985" max="9985" width="8.140625" style="1" customWidth="1"/>
    <col min="9986" max="9986" width="72.42578125" style="1" customWidth="1"/>
    <col min="9987" max="10240" width="9.140625" style="1"/>
    <col min="10241" max="10241" width="8.140625" style="1" customWidth="1"/>
    <col min="10242" max="10242" width="72.42578125" style="1" customWidth="1"/>
    <col min="10243" max="10496" width="9.140625" style="1"/>
    <col min="10497" max="10497" width="8.140625" style="1" customWidth="1"/>
    <col min="10498" max="10498" width="72.42578125" style="1" customWidth="1"/>
    <col min="10499" max="10752" width="9.140625" style="1"/>
    <col min="10753" max="10753" width="8.140625" style="1" customWidth="1"/>
    <col min="10754" max="10754" width="72.42578125" style="1" customWidth="1"/>
    <col min="10755" max="11008" width="9.140625" style="1"/>
    <col min="11009" max="11009" width="8.140625" style="1" customWidth="1"/>
    <col min="11010" max="11010" width="72.42578125" style="1" customWidth="1"/>
    <col min="11011" max="11264" width="9.140625" style="1"/>
    <col min="11265" max="11265" width="8.140625" style="1" customWidth="1"/>
    <col min="11266" max="11266" width="72.42578125" style="1" customWidth="1"/>
    <col min="11267" max="11520" width="9.140625" style="1"/>
    <col min="11521" max="11521" width="8.140625" style="1" customWidth="1"/>
    <col min="11522" max="11522" width="72.42578125" style="1" customWidth="1"/>
    <col min="11523" max="11776" width="9.140625" style="1"/>
    <col min="11777" max="11777" width="8.140625" style="1" customWidth="1"/>
    <col min="11778" max="11778" width="72.42578125" style="1" customWidth="1"/>
    <col min="11779" max="12032" width="9.140625" style="1"/>
    <col min="12033" max="12033" width="8.140625" style="1" customWidth="1"/>
    <col min="12034" max="12034" width="72.42578125" style="1" customWidth="1"/>
    <col min="12035" max="12288" width="9.140625" style="1"/>
    <col min="12289" max="12289" width="8.140625" style="1" customWidth="1"/>
    <col min="12290" max="12290" width="72.42578125" style="1" customWidth="1"/>
    <col min="12291" max="12544" width="9.140625" style="1"/>
    <col min="12545" max="12545" width="8.140625" style="1" customWidth="1"/>
    <col min="12546" max="12546" width="72.42578125" style="1" customWidth="1"/>
    <col min="12547" max="12800" width="9.140625" style="1"/>
    <col min="12801" max="12801" width="8.140625" style="1" customWidth="1"/>
    <col min="12802" max="12802" width="72.42578125" style="1" customWidth="1"/>
    <col min="12803" max="13056" width="9.140625" style="1"/>
    <col min="13057" max="13057" width="8.140625" style="1" customWidth="1"/>
    <col min="13058" max="13058" width="72.42578125" style="1" customWidth="1"/>
    <col min="13059" max="13312" width="9.140625" style="1"/>
    <col min="13313" max="13313" width="8.140625" style="1" customWidth="1"/>
    <col min="13314" max="13314" width="72.42578125" style="1" customWidth="1"/>
    <col min="13315" max="13568" width="9.140625" style="1"/>
    <col min="13569" max="13569" width="8.140625" style="1" customWidth="1"/>
    <col min="13570" max="13570" width="72.42578125" style="1" customWidth="1"/>
    <col min="13571" max="13824" width="9.140625" style="1"/>
    <col min="13825" max="13825" width="8.140625" style="1" customWidth="1"/>
    <col min="13826" max="13826" width="72.42578125" style="1" customWidth="1"/>
    <col min="13827" max="14080" width="9.140625" style="1"/>
    <col min="14081" max="14081" width="8.140625" style="1" customWidth="1"/>
    <col min="14082" max="14082" width="72.42578125" style="1" customWidth="1"/>
    <col min="14083" max="14336" width="9.140625" style="1"/>
    <col min="14337" max="14337" width="8.140625" style="1" customWidth="1"/>
    <col min="14338" max="14338" width="72.42578125" style="1" customWidth="1"/>
    <col min="14339" max="14592" width="9.140625" style="1"/>
    <col min="14593" max="14593" width="8.140625" style="1" customWidth="1"/>
    <col min="14594" max="14594" width="72.42578125" style="1" customWidth="1"/>
    <col min="14595" max="14848" width="9.140625" style="1"/>
    <col min="14849" max="14849" width="8.140625" style="1" customWidth="1"/>
    <col min="14850" max="14850" width="72.42578125" style="1" customWidth="1"/>
    <col min="14851" max="15104" width="9.140625" style="1"/>
    <col min="15105" max="15105" width="8.140625" style="1" customWidth="1"/>
    <col min="15106" max="15106" width="72.42578125" style="1" customWidth="1"/>
    <col min="15107" max="15360" width="9.140625" style="1"/>
    <col min="15361" max="15361" width="8.140625" style="1" customWidth="1"/>
    <col min="15362" max="15362" width="72.42578125" style="1" customWidth="1"/>
    <col min="15363" max="15616" width="9.140625" style="1"/>
    <col min="15617" max="15617" width="8.140625" style="1" customWidth="1"/>
    <col min="15618" max="15618" width="72.42578125" style="1" customWidth="1"/>
    <col min="15619" max="15872" width="9.140625" style="1"/>
    <col min="15873" max="15873" width="8.140625" style="1" customWidth="1"/>
    <col min="15874" max="15874" width="72.42578125" style="1" customWidth="1"/>
    <col min="15875" max="16128" width="9.140625" style="1"/>
    <col min="16129" max="16129" width="8.140625" style="1" customWidth="1"/>
    <col min="16130" max="16130" width="72.42578125" style="1" customWidth="1"/>
    <col min="16131" max="16384" width="9.140625" style="1"/>
  </cols>
  <sheetData>
    <row r="1" spans="1:2" ht="36" customHeight="1" x14ac:dyDescent="0.25">
      <c r="A1" s="288" t="s">
        <v>385</v>
      </c>
      <c r="B1" s="289"/>
    </row>
    <row r="2" spans="1:2" ht="41.25" customHeight="1" x14ac:dyDescent="0.2">
      <c r="A2" s="284" t="s">
        <v>406</v>
      </c>
      <c r="B2" s="285" t="s">
        <v>386</v>
      </c>
    </row>
    <row r="3" spans="1:2" ht="41.25" customHeight="1" x14ac:dyDescent="0.2">
      <c r="A3" s="285" t="s">
        <v>407</v>
      </c>
      <c r="B3" s="285" t="s">
        <v>4</v>
      </c>
    </row>
    <row r="4" spans="1:2" ht="41.25" customHeight="1" x14ac:dyDescent="0.2">
      <c r="A4" s="285" t="s">
        <v>408</v>
      </c>
      <c r="B4" s="286" t="s">
        <v>5</v>
      </c>
    </row>
    <row r="5" spans="1:2" ht="41.25" customHeight="1" x14ac:dyDescent="0.2">
      <c r="A5" s="285" t="s">
        <v>409</v>
      </c>
      <c r="B5" s="285" t="s">
        <v>405</v>
      </c>
    </row>
    <row r="6" spans="1:2" ht="41.25" customHeight="1" x14ac:dyDescent="0.2">
      <c r="A6" s="285" t="s">
        <v>410</v>
      </c>
      <c r="B6" s="285" t="s">
        <v>387</v>
      </c>
    </row>
    <row r="7" spans="1:2" ht="41.25" customHeight="1" x14ac:dyDescent="0.2">
      <c r="A7" s="285" t="s">
        <v>411</v>
      </c>
      <c r="B7" s="285" t="s">
        <v>6</v>
      </c>
    </row>
    <row r="8" spans="1:2" ht="41.25" customHeight="1" x14ac:dyDescent="0.2">
      <c r="A8" s="285" t="s">
        <v>412</v>
      </c>
      <c r="B8" s="285" t="s">
        <v>389</v>
      </c>
    </row>
    <row r="9" spans="1:2" ht="41.25" customHeight="1" x14ac:dyDescent="0.2">
      <c r="A9" s="285" t="s">
        <v>413</v>
      </c>
      <c r="B9" s="286" t="s">
        <v>388</v>
      </c>
    </row>
  </sheetData>
  <mergeCells count="1">
    <mergeCell ref="A1:B1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"/>
  <sheetViews>
    <sheetView workbookViewId="0">
      <selection activeCell="L17" sqref="L17"/>
    </sheetView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84"/>
  <sheetViews>
    <sheetView topLeftCell="A19" zoomScale="120" zoomScaleNormal="120" zoomScaleSheetLayoutView="100" workbookViewId="0">
      <selection activeCell="C46" sqref="C46"/>
    </sheetView>
  </sheetViews>
  <sheetFormatPr defaultRowHeight="15.75" x14ac:dyDescent="0.25"/>
  <cols>
    <col min="1" max="1" width="8.140625" style="70" customWidth="1"/>
    <col min="2" max="2" width="74.7109375" style="70" customWidth="1"/>
    <col min="3" max="3" width="17.5703125" style="71" customWidth="1"/>
    <col min="4" max="4" width="7.7109375" style="2" customWidth="1"/>
    <col min="5" max="251" width="9.140625" style="2"/>
    <col min="252" max="252" width="8.140625" style="2" customWidth="1"/>
    <col min="253" max="253" width="78.5703125" style="2" customWidth="1"/>
    <col min="254" max="254" width="18.5703125" style="2" customWidth="1"/>
    <col min="255" max="255" width="7.7109375" style="2" customWidth="1"/>
    <col min="256" max="256" width="9.140625" style="2"/>
    <col min="257" max="257" width="11.7109375" style="2" customWidth="1"/>
    <col min="258" max="507" width="9.140625" style="2"/>
    <col min="508" max="508" width="8.140625" style="2" customWidth="1"/>
    <col min="509" max="509" width="78.5703125" style="2" customWidth="1"/>
    <col min="510" max="510" width="18.5703125" style="2" customWidth="1"/>
    <col min="511" max="511" width="7.7109375" style="2" customWidth="1"/>
    <col min="512" max="512" width="9.140625" style="2"/>
    <col min="513" max="513" width="11.7109375" style="2" customWidth="1"/>
    <col min="514" max="763" width="9.140625" style="2"/>
    <col min="764" max="764" width="8.140625" style="2" customWidth="1"/>
    <col min="765" max="765" width="78.5703125" style="2" customWidth="1"/>
    <col min="766" max="766" width="18.5703125" style="2" customWidth="1"/>
    <col min="767" max="767" width="7.7109375" style="2" customWidth="1"/>
    <col min="768" max="768" width="9.140625" style="2"/>
    <col min="769" max="769" width="11.7109375" style="2" customWidth="1"/>
    <col min="770" max="1019" width="9.140625" style="2"/>
    <col min="1020" max="1020" width="8.140625" style="2" customWidth="1"/>
    <col min="1021" max="1021" width="78.5703125" style="2" customWidth="1"/>
    <col min="1022" max="1022" width="18.5703125" style="2" customWidth="1"/>
    <col min="1023" max="1023" width="7.7109375" style="2" customWidth="1"/>
    <col min="1024" max="1024" width="9.140625" style="2"/>
    <col min="1025" max="1025" width="11.7109375" style="2" customWidth="1"/>
    <col min="1026" max="1275" width="9.140625" style="2"/>
    <col min="1276" max="1276" width="8.140625" style="2" customWidth="1"/>
    <col min="1277" max="1277" width="78.5703125" style="2" customWidth="1"/>
    <col min="1278" max="1278" width="18.5703125" style="2" customWidth="1"/>
    <col min="1279" max="1279" width="7.7109375" style="2" customWidth="1"/>
    <col min="1280" max="1280" width="9.140625" style="2"/>
    <col min="1281" max="1281" width="11.7109375" style="2" customWidth="1"/>
    <col min="1282" max="1531" width="9.140625" style="2"/>
    <col min="1532" max="1532" width="8.140625" style="2" customWidth="1"/>
    <col min="1533" max="1533" width="78.5703125" style="2" customWidth="1"/>
    <col min="1534" max="1534" width="18.5703125" style="2" customWidth="1"/>
    <col min="1535" max="1535" width="7.7109375" style="2" customWidth="1"/>
    <col min="1536" max="1536" width="9.140625" style="2"/>
    <col min="1537" max="1537" width="11.7109375" style="2" customWidth="1"/>
    <col min="1538" max="1787" width="9.140625" style="2"/>
    <col min="1788" max="1788" width="8.140625" style="2" customWidth="1"/>
    <col min="1789" max="1789" width="78.5703125" style="2" customWidth="1"/>
    <col min="1790" max="1790" width="18.5703125" style="2" customWidth="1"/>
    <col min="1791" max="1791" width="7.7109375" style="2" customWidth="1"/>
    <col min="1792" max="1792" width="9.140625" style="2"/>
    <col min="1793" max="1793" width="11.7109375" style="2" customWidth="1"/>
    <col min="1794" max="2043" width="9.140625" style="2"/>
    <col min="2044" max="2044" width="8.140625" style="2" customWidth="1"/>
    <col min="2045" max="2045" width="78.5703125" style="2" customWidth="1"/>
    <col min="2046" max="2046" width="18.5703125" style="2" customWidth="1"/>
    <col min="2047" max="2047" width="7.7109375" style="2" customWidth="1"/>
    <col min="2048" max="2048" width="9.140625" style="2"/>
    <col min="2049" max="2049" width="11.7109375" style="2" customWidth="1"/>
    <col min="2050" max="2299" width="9.140625" style="2"/>
    <col min="2300" max="2300" width="8.140625" style="2" customWidth="1"/>
    <col min="2301" max="2301" width="78.5703125" style="2" customWidth="1"/>
    <col min="2302" max="2302" width="18.5703125" style="2" customWidth="1"/>
    <col min="2303" max="2303" width="7.7109375" style="2" customWidth="1"/>
    <col min="2304" max="2304" width="9.140625" style="2"/>
    <col min="2305" max="2305" width="11.7109375" style="2" customWidth="1"/>
    <col min="2306" max="2555" width="9.140625" style="2"/>
    <col min="2556" max="2556" width="8.140625" style="2" customWidth="1"/>
    <col min="2557" max="2557" width="78.5703125" style="2" customWidth="1"/>
    <col min="2558" max="2558" width="18.5703125" style="2" customWidth="1"/>
    <col min="2559" max="2559" width="7.7109375" style="2" customWidth="1"/>
    <col min="2560" max="2560" width="9.140625" style="2"/>
    <col min="2561" max="2561" width="11.7109375" style="2" customWidth="1"/>
    <col min="2562" max="2811" width="9.140625" style="2"/>
    <col min="2812" max="2812" width="8.140625" style="2" customWidth="1"/>
    <col min="2813" max="2813" width="78.5703125" style="2" customWidth="1"/>
    <col min="2814" max="2814" width="18.5703125" style="2" customWidth="1"/>
    <col min="2815" max="2815" width="7.7109375" style="2" customWidth="1"/>
    <col min="2816" max="2816" width="9.140625" style="2"/>
    <col min="2817" max="2817" width="11.7109375" style="2" customWidth="1"/>
    <col min="2818" max="3067" width="9.140625" style="2"/>
    <col min="3068" max="3068" width="8.140625" style="2" customWidth="1"/>
    <col min="3069" max="3069" width="78.5703125" style="2" customWidth="1"/>
    <col min="3070" max="3070" width="18.5703125" style="2" customWidth="1"/>
    <col min="3071" max="3071" width="7.7109375" style="2" customWidth="1"/>
    <col min="3072" max="3072" width="9.140625" style="2"/>
    <col min="3073" max="3073" width="11.7109375" style="2" customWidth="1"/>
    <col min="3074" max="3323" width="9.140625" style="2"/>
    <col min="3324" max="3324" width="8.140625" style="2" customWidth="1"/>
    <col min="3325" max="3325" width="78.5703125" style="2" customWidth="1"/>
    <col min="3326" max="3326" width="18.5703125" style="2" customWidth="1"/>
    <col min="3327" max="3327" width="7.7109375" style="2" customWidth="1"/>
    <col min="3328" max="3328" width="9.140625" style="2"/>
    <col min="3329" max="3329" width="11.7109375" style="2" customWidth="1"/>
    <col min="3330" max="3579" width="9.140625" style="2"/>
    <col min="3580" max="3580" width="8.140625" style="2" customWidth="1"/>
    <col min="3581" max="3581" width="78.5703125" style="2" customWidth="1"/>
    <col min="3582" max="3582" width="18.5703125" style="2" customWidth="1"/>
    <col min="3583" max="3583" width="7.7109375" style="2" customWidth="1"/>
    <col min="3584" max="3584" width="9.140625" style="2"/>
    <col min="3585" max="3585" width="11.7109375" style="2" customWidth="1"/>
    <col min="3586" max="3835" width="9.140625" style="2"/>
    <col min="3836" max="3836" width="8.140625" style="2" customWidth="1"/>
    <col min="3837" max="3837" width="78.5703125" style="2" customWidth="1"/>
    <col min="3838" max="3838" width="18.5703125" style="2" customWidth="1"/>
    <col min="3839" max="3839" width="7.7109375" style="2" customWidth="1"/>
    <col min="3840" max="3840" width="9.140625" style="2"/>
    <col min="3841" max="3841" width="11.7109375" style="2" customWidth="1"/>
    <col min="3842" max="4091" width="9.140625" style="2"/>
    <col min="4092" max="4092" width="8.140625" style="2" customWidth="1"/>
    <col min="4093" max="4093" width="78.5703125" style="2" customWidth="1"/>
    <col min="4094" max="4094" width="18.5703125" style="2" customWidth="1"/>
    <col min="4095" max="4095" width="7.7109375" style="2" customWidth="1"/>
    <col min="4096" max="4096" width="9.140625" style="2"/>
    <col min="4097" max="4097" width="11.7109375" style="2" customWidth="1"/>
    <col min="4098" max="4347" width="9.140625" style="2"/>
    <col min="4348" max="4348" width="8.140625" style="2" customWidth="1"/>
    <col min="4349" max="4349" width="78.5703125" style="2" customWidth="1"/>
    <col min="4350" max="4350" width="18.5703125" style="2" customWidth="1"/>
    <col min="4351" max="4351" width="7.7109375" style="2" customWidth="1"/>
    <col min="4352" max="4352" width="9.140625" style="2"/>
    <col min="4353" max="4353" width="11.7109375" style="2" customWidth="1"/>
    <col min="4354" max="4603" width="9.140625" style="2"/>
    <col min="4604" max="4604" width="8.140625" style="2" customWidth="1"/>
    <col min="4605" max="4605" width="78.5703125" style="2" customWidth="1"/>
    <col min="4606" max="4606" width="18.5703125" style="2" customWidth="1"/>
    <col min="4607" max="4607" width="7.7109375" style="2" customWidth="1"/>
    <col min="4608" max="4608" width="9.140625" style="2"/>
    <col min="4609" max="4609" width="11.7109375" style="2" customWidth="1"/>
    <col min="4610" max="4859" width="9.140625" style="2"/>
    <col min="4860" max="4860" width="8.140625" style="2" customWidth="1"/>
    <col min="4861" max="4861" width="78.5703125" style="2" customWidth="1"/>
    <col min="4862" max="4862" width="18.5703125" style="2" customWidth="1"/>
    <col min="4863" max="4863" width="7.7109375" style="2" customWidth="1"/>
    <col min="4864" max="4864" width="9.140625" style="2"/>
    <col min="4865" max="4865" width="11.7109375" style="2" customWidth="1"/>
    <col min="4866" max="5115" width="9.140625" style="2"/>
    <col min="5116" max="5116" width="8.140625" style="2" customWidth="1"/>
    <col min="5117" max="5117" width="78.5703125" style="2" customWidth="1"/>
    <col min="5118" max="5118" width="18.5703125" style="2" customWidth="1"/>
    <col min="5119" max="5119" width="7.7109375" style="2" customWidth="1"/>
    <col min="5120" max="5120" width="9.140625" style="2"/>
    <col min="5121" max="5121" width="11.7109375" style="2" customWidth="1"/>
    <col min="5122" max="5371" width="9.140625" style="2"/>
    <col min="5372" max="5372" width="8.140625" style="2" customWidth="1"/>
    <col min="5373" max="5373" width="78.5703125" style="2" customWidth="1"/>
    <col min="5374" max="5374" width="18.5703125" style="2" customWidth="1"/>
    <col min="5375" max="5375" width="7.7109375" style="2" customWidth="1"/>
    <col min="5376" max="5376" width="9.140625" style="2"/>
    <col min="5377" max="5377" width="11.7109375" style="2" customWidth="1"/>
    <col min="5378" max="5627" width="9.140625" style="2"/>
    <col min="5628" max="5628" width="8.140625" style="2" customWidth="1"/>
    <col min="5629" max="5629" width="78.5703125" style="2" customWidth="1"/>
    <col min="5630" max="5630" width="18.5703125" style="2" customWidth="1"/>
    <col min="5631" max="5631" width="7.7109375" style="2" customWidth="1"/>
    <col min="5632" max="5632" width="9.140625" style="2"/>
    <col min="5633" max="5633" width="11.7109375" style="2" customWidth="1"/>
    <col min="5634" max="5883" width="9.140625" style="2"/>
    <col min="5884" max="5884" width="8.140625" style="2" customWidth="1"/>
    <col min="5885" max="5885" width="78.5703125" style="2" customWidth="1"/>
    <col min="5886" max="5886" width="18.5703125" style="2" customWidth="1"/>
    <col min="5887" max="5887" width="7.7109375" style="2" customWidth="1"/>
    <col min="5888" max="5888" width="9.140625" style="2"/>
    <col min="5889" max="5889" width="11.7109375" style="2" customWidth="1"/>
    <col min="5890" max="6139" width="9.140625" style="2"/>
    <col min="6140" max="6140" width="8.140625" style="2" customWidth="1"/>
    <col min="6141" max="6141" width="78.5703125" style="2" customWidth="1"/>
    <col min="6142" max="6142" width="18.5703125" style="2" customWidth="1"/>
    <col min="6143" max="6143" width="7.7109375" style="2" customWidth="1"/>
    <col min="6144" max="6144" width="9.140625" style="2"/>
    <col min="6145" max="6145" width="11.7109375" style="2" customWidth="1"/>
    <col min="6146" max="6395" width="9.140625" style="2"/>
    <col min="6396" max="6396" width="8.140625" style="2" customWidth="1"/>
    <col min="6397" max="6397" width="78.5703125" style="2" customWidth="1"/>
    <col min="6398" max="6398" width="18.5703125" style="2" customWidth="1"/>
    <col min="6399" max="6399" width="7.7109375" style="2" customWidth="1"/>
    <col min="6400" max="6400" width="9.140625" style="2"/>
    <col min="6401" max="6401" width="11.7109375" style="2" customWidth="1"/>
    <col min="6402" max="6651" width="9.140625" style="2"/>
    <col min="6652" max="6652" width="8.140625" style="2" customWidth="1"/>
    <col min="6653" max="6653" width="78.5703125" style="2" customWidth="1"/>
    <col min="6654" max="6654" width="18.5703125" style="2" customWidth="1"/>
    <col min="6655" max="6655" width="7.7109375" style="2" customWidth="1"/>
    <col min="6656" max="6656" width="9.140625" style="2"/>
    <col min="6657" max="6657" width="11.7109375" style="2" customWidth="1"/>
    <col min="6658" max="6907" width="9.140625" style="2"/>
    <col min="6908" max="6908" width="8.140625" style="2" customWidth="1"/>
    <col min="6909" max="6909" width="78.5703125" style="2" customWidth="1"/>
    <col min="6910" max="6910" width="18.5703125" style="2" customWidth="1"/>
    <col min="6911" max="6911" width="7.7109375" style="2" customWidth="1"/>
    <col min="6912" max="6912" width="9.140625" style="2"/>
    <col min="6913" max="6913" width="11.7109375" style="2" customWidth="1"/>
    <col min="6914" max="7163" width="9.140625" style="2"/>
    <col min="7164" max="7164" width="8.140625" style="2" customWidth="1"/>
    <col min="7165" max="7165" width="78.5703125" style="2" customWidth="1"/>
    <col min="7166" max="7166" width="18.5703125" style="2" customWidth="1"/>
    <col min="7167" max="7167" width="7.7109375" style="2" customWidth="1"/>
    <col min="7168" max="7168" width="9.140625" style="2"/>
    <col min="7169" max="7169" width="11.7109375" style="2" customWidth="1"/>
    <col min="7170" max="7419" width="9.140625" style="2"/>
    <col min="7420" max="7420" width="8.140625" style="2" customWidth="1"/>
    <col min="7421" max="7421" width="78.5703125" style="2" customWidth="1"/>
    <col min="7422" max="7422" width="18.5703125" style="2" customWidth="1"/>
    <col min="7423" max="7423" width="7.7109375" style="2" customWidth="1"/>
    <col min="7424" max="7424" width="9.140625" style="2"/>
    <col min="7425" max="7425" width="11.7109375" style="2" customWidth="1"/>
    <col min="7426" max="7675" width="9.140625" style="2"/>
    <col min="7676" max="7676" width="8.140625" style="2" customWidth="1"/>
    <col min="7677" max="7677" width="78.5703125" style="2" customWidth="1"/>
    <col min="7678" max="7678" width="18.5703125" style="2" customWidth="1"/>
    <col min="7679" max="7679" width="7.7109375" style="2" customWidth="1"/>
    <col min="7680" max="7680" width="9.140625" style="2"/>
    <col min="7681" max="7681" width="11.7109375" style="2" customWidth="1"/>
    <col min="7682" max="7931" width="9.140625" style="2"/>
    <col min="7932" max="7932" width="8.140625" style="2" customWidth="1"/>
    <col min="7933" max="7933" width="78.5703125" style="2" customWidth="1"/>
    <col min="7934" max="7934" width="18.5703125" style="2" customWidth="1"/>
    <col min="7935" max="7935" width="7.7109375" style="2" customWidth="1"/>
    <col min="7936" max="7936" width="9.140625" style="2"/>
    <col min="7937" max="7937" width="11.7109375" style="2" customWidth="1"/>
    <col min="7938" max="8187" width="9.140625" style="2"/>
    <col min="8188" max="8188" width="8.140625" style="2" customWidth="1"/>
    <col min="8189" max="8189" width="78.5703125" style="2" customWidth="1"/>
    <col min="8190" max="8190" width="18.5703125" style="2" customWidth="1"/>
    <col min="8191" max="8191" width="7.7109375" style="2" customWidth="1"/>
    <col min="8192" max="8192" width="9.140625" style="2"/>
    <col min="8193" max="8193" width="11.7109375" style="2" customWidth="1"/>
    <col min="8194" max="8443" width="9.140625" style="2"/>
    <col min="8444" max="8444" width="8.140625" style="2" customWidth="1"/>
    <col min="8445" max="8445" width="78.5703125" style="2" customWidth="1"/>
    <col min="8446" max="8446" width="18.5703125" style="2" customWidth="1"/>
    <col min="8447" max="8447" width="7.7109375" style="2" customWidth="1"/>
    <col min="8448" max="8448" width="9.140625" style="2"/>
    <col min="8449" max="8449" width="11.7109375" style="2" customWidth="1"/>
    <col min="8450" max="8699" width="9.140625" style="2"/>
    <col min="8700" max="8700" width="8.140625" style="2" customWidth="1"/>
    <col min="8701" max="8701" width="78.5703125" style="2" customWidth="1"/>
    <col min="8702" max="8702" width="18.5703125" style="2" customWidth="1"/>
    <col min="8703" max="8703" width="7.7109375" style="2" customWidth="1"/>
    <col min="8704" max="8704" width="9.140625" style="2"/>
    <col min="8705" max="8705" width="11.7109375" style="2" customWidth="1"/>
    <col min="8706" max="8955" width="9.140625" style="2"/>
    <col min="8956" max="8956" width="8.140625" style="2" customWidth="1"/>
    <col min="8957" max="8957" width="78.5703125" style="2" customWidth="1"/>
    <col min="8958" max="8958" width="18.5703125" style="2" customWidth="1"/>
    <col min="8959" max="8959" width="7.7109375" style="2" customWidth="1"/>
    <col min="8960" max="8960" width="9.140625" style="2"/>
    <col min="8961" max="8961" width="11.7109375" style="2" customWidth="1"/>
    <col min="8962" max="9211" width="9.140625" style="2"/>
    <col min="9212" max="9212" width="8.140625" style="2" customWidth="1"/>
    <col min="9213" max="9213" width="78.5703125" style="2" customWidth="1"/>
    <col min="9214" max="9214" width="18.5703125" style="2" customWidth="1"/>
    <col min="9215" max="9215" width="7.7109375" style="2" customWidth="1"/>
    <col min="9216" max="9216" width="9.140625" style="2"/>
    <col min="9217" max="9217" width="11.7109375" style="2" customWidth="1"/>
    <col min="9218" max="9467" width="9.140625" style="2"/>
    <col min="9468" max="9468" width="8.140625" style="2" customWidth="1"/>
    <col min="9469" max="9469" width="78.5703125" style="2" customWidth="1"/>
    <col min="9470" max="9470" width="18.5703125" style="2" customWidth="1"/>
    <col min="9471" max="9471" width="7.7109375" style="2" customWidth="1"/>
    <col min="9472" max="9472" width="9.140625" style="2"/>
    <col min="9473" max="9473" width="11.7109375" style="2" customWidth="1"/>
    <col min="9474" max="9723" width="9.140625" style="2"/>
    <col min="9724" max="9724" width="8.140625" style="2" customWidth="1"/>
    <col min="9725" max="9725" width="78.5703125" style="2" customWidth="1"/>
    <col min="9726" max="9726" width="18.5703125" style="2" customWidth="1"/>
    <col min="9727" max="9727" width="7.7109375" style="2" customWidth="1"/>
    <col min="9728" max="9728" width="9.140625" style="2"/>
    <col min="9729" max="9729" width="11.7109375" style="2" customWidth="1"/>
    <col min="9730" max="9979" width="9.140625" style="2"/>
    <col min="9980" max="9980" width="8.140625" style="2" customWidth="1"/>
    <col min="9981" max="9981" width="78.5703125" style="2" customWidth="1"/>
    <col min="9982" max="9982" width="18.5703125" style="2" customWidth="1"/>
    <col min="9983" max="9983" width="7.7109375" style="2" customWidth="1"/>
    <col min="9984" max="9984" width="9.140625" style="2"/>
    <col min="9985" max="9985" width="11.7109375" style="2" customWidth="1"/>
    <col min="9986" max="10235" width="9.140625" style="2"/>
    <col min="10236" max="10236" width="8.140625" style="2" customWidth="1"/>
    <col min="10237" max="10237" width="78.5703125" style="2" customWidth="1"/>
    <col min="10238" max="10238" width="18.5703125" style="2" customWidth="1"/>
    <col min="10239" max="10239" width="7.7109375" style="2" customWidth="1"/>
    <col min="10240" max="10240" width="9.140625" style="2"/>
    <col min="10241" max="10241" width="11.7109375" style="2" customWidth="1"/>
    <col min="10242" max="10491" width="9.140625" style="2"/>
    <col min="10492" max="10492" width="8.140625" style="2" customWidth="1"/>
    <col min="10493" max="10493" width="78.5703125" style="2" customWidth="1"/>
    <col min="10494" max="10494" width="18.5703125" style="2" customWidth="1"/>
    <col min="10495" max="10495" width="7.7109375" style="2" customWidth="1"/>
    <col min="10496" max="10496" width="9.140625" style="2"/>
    <col min="10497" max="10497" width="11.7109375" style="2" customWidth="1"/>
    <col min="10498" max="10747" width="9.140625" style="2"/>
    <col min="10748" max="10748" width="8.140625" style="2" customWidth="1"/>
    <col min="10749" max="10749" width="78.5703125" style="2" customWidth="1"/>
    <col min="10750" max="10750" width="18.5703125" style="2" customWidth="1"/>
    <col min="10751" max="10751" width="7.7109375" style="2" customWidth="1"/>
    <col min="10752" max="10752" width="9.140625" style="2"/>
    <col min="10753" max="10753" width="11.7109375" style="2" customWidth="1"/>
    <col min="10754" max="11003" width="9.140625" style="2"/>
    <col min="11004" max="11004" width="8.140625" style="2" customWidth="1"/>
    <col min="11005" max="11005" width="78.5703125" style="2" customWidth="1"/>
    <col min="11006" max="11006" width="18.5703125" style="2" customWidth="1"/>
    <col min="11007" max="11007" width="7.7109375" style="2" customWidth="1"/>
    <col min="11008" max="11008" width="9.140625" style="2"/>
    <col min="11009" max="11009" width="11.7109375" style="2" customWidth="1"/>
    <col min="11010" max="11259" width="9.140625" style="2"/>
    <col min="11260" max="11260" width="8.140625" style="2" customWidth="1"/>
    <col min="11261" max="11261" width="78.5703125" style="2" customWidth="1"/>
    <col min="11262" max="11262" width="18.5703125" style="2" customWidth="1"/>
    <col min="11263" max="11263" width="7.7109375" style="2" customWidth="1"/>
    <col min="11264" max="11264" width="9.140625" style="2"/>
    <col min="11265" max="11265" width="11.7109375" style="2" customWidth="1"/>
    <col min="11266" max="11515" width="9.140625" style="2"/>
    <col min="11516" max="11516" width="8.140625" style="2" customWidth="1"/>
    <col min="11517" max="11517" width="78.5703125" style="2" customWidth="1"/>
    <col min="11518" max="11518" width="18.5703125" style="2" customWidth="1"/>
    <col min="11519" max="11519" width="7.7109375" style="2" customWidth="1"/>
    <col min="11520" max="11520" width="9.140625" style="2"/>
    <col min="11521" max="11521" width="11.7109375" style="2" customWidth="1"/>
    <col min="11522" max="11771" width="9.140625" style="2"/>
    <col min="11772" max="11772" width="8.140625" style="2" customWidth="1"/>
    <col min="11773" max="11773" width="78.5703125" style="2" customWidth="1"/>
    <col min="11774" max="11774" width="18.5703125" style="2" customWidth="1"/>
    <col min="11775" max="11775" width="7.7109375" style="2" customWidth="1"/>
    <col min="11776" max="11776" width="9.140625" style="2"/>
    <col min="11777" max="11777" width="11.7109375" style="2" customWidth="1"/>
    <col min="11778" max="12027" width="9.140625" style="2"/>
    <col min="12028" max="12028" width="8.140625" style="2" customWidth="1"/>
    <col min="12029" max="12029" width="78.5703125" style="2" customWidth="1"/>
    <col min="12030" max="12030" width="18.5703125" style="2" customWidth="1"/>
    <col min="12031" max="12031" width="7.7109375" style="2" customWidth="1"/>
    <col min="12032" max="12032" width="9.140625" style="2"/>
    <col min="12033" max="12033" width="11.7109375" style="2" customWidth="1"/>
    <col min="12034" max="12283" width="9.140625" style="2"/>
    <col min="12284" max="12284" width="8.140625" style="2" customWidth="1"/>
    <col min="12285" max="12285" width="78.5703125" style="2" customWidth="1"/>
    <col min="12286" max="12286" width="18.5703125" style="2" customWidth="1"/>
    <col min="12287" max="12287" width="7.7109375" style="2" customWidth="1"/>
    <col min="12288" max="12288" width="9.140625" style="2"/>
    <col min="12289" max="12289" width="11.7109375" style="2" customWidth="1"/>
    <col min="12290" max="12539" width="9.140625" style="2"/>
    <col min="12540" max="12540" width="8.140625" style="2" customWidth="1"/>
    <col min="12541" max="12541" width="78.5703125" style="2" customWidth="1"/>
    <col min="12542" max="12542" width="18.5703125" style="2" customWidth="1"/>
    <col min="12543" max="12543" width="7.7109375" style="2" customWidth="1"/>
    <col min="12544" max="12544" width="9.140625" style="2"/>
    <col min="12545" max="12545" width="11.7109375" style="2" customWidth="1"/>
    <col min="12546" max="12795" width="9.140625" style="2"/>
    <col min="12796" max="12796" width="8.140625" style="2" customWidth="1"/>
    <col min="12797" max="12797" width="78.5703125" style="2" customWidth="1"/>
    <col min="12798" max="12798" width="18.5703125" style="2" customWidth="1"/>
    <col min="12799" max="12799" width="7.7109375" style="2" customWidth="1"/>
    <col min="12800" max="12800" width="9.140625" style="2"/>
    <col min="12801" max="12801" width="11.7109375" style="2" customWidth="1"/>
    <col min="12802" max="13051" width="9.140625" style="2"/>
    <col min="13052" max="13052" width="8.140625" style="2" customWidth="1"/>
    <col min="13053" max="13053" width="78.5703125" style="2" customWidth="1"/>
    <col min="13054" max="13054" width="18.5703125" style="2" customWidth="1"/>
    <col min="13055" max="13055" width="7.7109375" style="2" customWidth="1"/>
    <col min="13056" max="13056" width="9.140625" style="2"/>
    <col min="13057" max="13057" width="11.7109375" style="2" customWidth="1"/>
    <col min="13058" max="13307" width="9.140625" style="2"/>
    <col min="13308" max="13308" width="8.140625" style="2" customWidth="1"/>
    <col min="13309" max="13309" width="78.5703125" style="2" customWidth="1"/>
    <col min="13310" max="13310" width="18.5703125" style="2" customWidth="1"/>
    <col min="13311" max="13311" width="7.7109375" style="2" customWidth="1"/>
    <col min="13312" max="13312" width="9.140625" style="2"/>
    <col min="13313" max="13313" width="11.7109375" style="2" customWidth="1"/>
    <col min="13314" max="13563" width="9.140625" style="2"/>
    <col min="13564" max="13564" width="8.140625" style="2" customWidth="1"/>
    <col min="13565" max="13565" width="78.5703125" style="2" customWidth="1"/>
    <col min="13566" max="13566" width="18.5703125" style="2" customWidth="1"/>
    <col min="13567" max="13567" width="7.7109375" style="2" customWidth="1"/>
    <col min="13568" max="13568" width="9.140625" style="2"/>
    <col min="13569" max="13569" width="11.7109375" style="2" customWidth="1"/>
    <col min="13570" max="13819" width="9.140625" style="2"/>
    <col min="13820" max="13820" width="8.140625" style="2" customWidth="1"/>
    <col min="13821" max="13821" width="78.5703125" style="2" customWidth="1"/>
    <col min="13822" max="13822" width="18.5703125" style="2" customWidth="1"/>
    <col min="13823" max="13823" width="7.7109375" style="2" customWidth="1"/>
    <col min="13824" max="13824" width="9.140625" style="2"/>
    <col min="13825" max="13825" width="11.7109375" style="2" customWidth="1"/>
    <col min="13826" max="14075" width="9.140625" style="2"/>
    <col min="14076" max="14076" width="8.140625" style="2" customWidth="1"/>
    <col min="14077" max="14077" width="78.5703125" style="2" customWidth="1"/>
    <col min="14078" max="14078" width="18.5703125" style="2" customWidth="1"/>
    <col min="14079" max="14079" width="7.7109375" style="2" customWidth="1"/>
    <col min="14080" max="14080" width="9.140625" style="2"/>
    <col min="14081" max="14081" width="11.7109375" style="2" customWidth="1"/>
    <col min="14082" max="14331" width="9.140625" style="2"/>
    <col min="14332" max="14332" width="8.140625" style="2" customWidth="1"/>
    <col min="14333" max="14333" width="78.5703125" style="2" customWidth="1"/>
    <col min="14334" max="14334" width="18.5703125" style="2" customWidth="1"/>
    <col min="14335" max="14335" width="7.7109375" style="2" customWidth="1"/>
    <col min="14336" max="14336" width="9.140625" style="2"/>
    <col min="14337" max="14337" width="11.7109375" style="2" customWidth="1"/>
    <col min="14338" max="14587" width="9.140625" style="2"/>
    <col min="14588" max="14588" width="8.140625" style="2" customWidth="1"/>
    <col min="14589" max="14589" width="78.5703125" style="2" customWidth="1"/>
    <col min="14590" max="14590" width="18.5703125" style="2" customWidth="1"/>
    <col min="14591" max="14591" width="7.7109375" style="2" customWidth="1"/>
    <col min="14592" max="14592" width="9.140625" style="2"/>
    <col min="14593" max="14593" width="11.7109375" style="2" customWidth="1"/>
    <col min="14594" max="14843" width="9.140625" style="2"/>
    <col min="14844" max="14844" width="8.140625" style="2" customWidth="1"/>
    <col min="14845" max="14845" width="78.5703125" style="2" customWidth="1"/>
    <col min="14846" max="14846" width="18.5703125" style="2" customWidth="1"/>
    <col min="14847" max="14847" width="7.7109375" style="2" customWidth="1"/>
    <col min="14848" max="14848" width="9.140625" style="2"/>
    <col min="14849" max="14849" width="11.7109375" style="2" customWidth="1"/>
    <col min="14850" max="15099" width="9.140625" style="2"/>
    <col min="15100" max="15100" width="8.140625" style="2" customWidth="1"/>
    <col min="15101" max="15101" width="78.5703125" style="2" customWidth="1"/>
    <col min="15102" max="15102" width="18.5703125" style="2" customWidth="1"/>
    <col min="15103" max="15103" width="7.7109375" style="2" customWidth="1"/>
    <col min="15104" max="15104" width="9.140625" style="2"/>
    <col min="15105" max="15105" width="11.7109375" style="2" customWidth="1"/>
    <col min="15106" max="15355" width="9.140625" style="2"/>
    <col min="15356" max="15356" width="8.140625" style="2" customWidth="1"/>
    <col min="15357" max="15357" width="78.5703125" style="2" customWidth="1"/>
    <col min="15358" max="15358" width="18.5703125" style="2" customWidth="1"/>
    <col min="15359" max="15359" width="7.7109375" style="2" customWidth="1"/>
    <col min="15360" max="15360" width="9.140625" style="2"/>
    <col min="15361" max="15361" width="11.7109375" style="2" customWidth="1"/>
    <col min="15362" max="15611" width="9.140625" style="2"/>
    <col min="15612" max="15612" width="8.140625" style="2" customWidth="1"/>
    <col min="15613" max="15613" width="78.5703125" style="2" customWidth="1"/>
    <col min="15614" max="15614" width="18.5703125" style="2" customWidth="1"/>
    <col min="15615" max="15615" width="7.7109375" style="2" customWidth="1"/>
    <col min="15616" max="15616" width="9.140625" style="2"/>
    <col min="15617" max="15617" width="11.7109375" style="2" customWidth="1"/>
    <col min="15618" max="15867" width="9.140625" style="2"/>
    <col min="15868" max="15868" width="8.140625" style="2" customWidth="1"/>
    <col min="15869" max="15869" width="78.5703125" style="2" customWidth="1"/>
    <col min="15870" max="15870" width="18.5703125" style="2" customWidth="1"/>
    <col min="15871" max="15871" width="7.7109375" style="2" customWidth="1"/>
    <col min="15872" max="15872" width="9.140625" style="2"/>
    <col min="15873" max="15873" width="11.7109375" style="2" customWidth="1"/>
    <col min="15874" max="16123" width="9.140625" style="2"/>
    <col min="16124" max="16124" width="8.140625" style="2" customWidth="1"/>
    <col min="16125" max="16125" width="78.5703125" style="2" customWidth="1"/>
    <col min="16126" max="16126" width="18.5703125" style="2" customWidth="1"/>
    <col min="16127" max="16127" width="7.7109375" style="2" customWidth="1"/>
    <col min="16128" max="16128" width="9.140625" style="2"/>
    <col min="16129" max="16129" width="11.7109375" style="2" customWidth="1"/>
    <col min="16130" max="16384" width="9.140625" style="2"/>
  </cols>
  <sheetData>
    <row r="1" spans="1:3" ht="11.25" customHeight="1" x14ac:dyDescent="0.25">
      <c r="A1" s="291" t="s">
        <v>7</v>
      </c>
      <c r="B1" s="291"/>
      <c r="C1" s="291"/>
    </row>
    <row r="2" spans="1:3" ht="15.95" customHeight="1" thickBot="1" x14ac:dyDescent="0.3">
      <c r="A2" s="290" t="s">
        <v>8</v>
      </c>
      <c r="B2" s="290"/>
      <c r="C2" s="3" t="s">
        <v>9</v>
      </c>
    </row>
    <row r="3" spans="1:3" ht="24.75" customHeight="1" thickBot="1" x14ac:dyDescent="0.3">
      <c r="A3" s="4" t="s">
        <v>10</v>
      </c>
      <c r="B3" s="5" t="s">
        <v>11</v>
      </c>
      <c r="C3" s="6" t="s">
        <v>390</v>
      </c>
    </row>
    <row r="4" spans="1:3" s="10" customFormat="1" ht="12" customHeight="1" thickBot="1" x14ac:dyDescent="0.25">
      <c r="A4" s="7">
        <v>1</v>
      </c>
      <c r="B4" s="8">
        <v>2</v>
      </c>
      <c r="C4" s="9">
        <v>3</v>
      </c>
    </row>
    <row r="5" spans="1:3" s="14" customFormat="1" ht="12" customHeight="1" thickBot="1" x14ac:dyDescent="0.25">
      <c r="A5" s="11" t="s">
        <v>13</v>
      </c>
      <c r="B5" s="12" t="s">
        <v>14</v>
      </c>
      <c r="C5" s="13">
        <f>SUM(C6:C8)</f>
        <v>21477305</v>
      </c>
    </row>
    <row r="6" spans="1:3" s="14" customFormat="1" ht="12" customHeight="1" x14ac:dyDescent="0.2">
      <c r="A6" s="15" t="s">
        <v>15</v>
      </c>
      <c r="B6" s="16" t="s">
        <v>16</v>
      </c>
      <c r="C6" s="17">
        <v>12544385</v>
      </c>
    </row>
    <row r="7" spans="1:3" s="14" customFormat="1" ht="12" customHeight="1" x14ac:dyDescent="0.2">
      <c r="A7" s="18" t="s">
        <v>19</v>
      </c>
      <c r="B7" s="19" t="s">
        <v>20</v>
      </c>
      <c r="C7" s="20">
        <v>7132920</v>
      </c>
    </row>
    <row r="8" spans="1:3" s="14" customFormat="1" ht="12" customHeight="1" thickBot="1" x14ac:dyDescent="0.25">
      <c r="A8" s="18" t="s">
        <v>21</v>
      </c>
      <c r="B8" s="19" t="s">
        <v>22</v>
      </c>
      <c r="C8" s="20">
        <v>1800000</v>
      </c>
    </row>
    <row r="9" spans="1:3" s="14" customFormat="1" ht="12" customHeight="1" thickBot="1" x14ac:dyDescent="0.25">
      <c r="A9" s="11" t="s">
        <v>27</v>
      </c>
      <c r="B9" s="23" t="s">
        <v>28</v>
      </c>
      <c r="C9" s="13">
        <f>SUM(C10:C11)</f>
        <v>19856457</v>
      </c>
    </row>
    <row r="10" spans="1:3" s="14" customFormat="1" ht="12" customHeight="1" x14ac:dyDescent="0.2">
      <c r="A10" s="18" t="s">
        <v>37</v>
      </c>
      <c r="B10" s="19" t="s">
        <v>38</v>
      </c>
      <c r="C10" s="20">
        <v>19856457</v>
      </c>
    </row>
    <row r="11" spans="1:3" s="14" customFormat="1" ht="12" customHeight="1" thickBot="1" x14ac:dyDescent="0.25">
      <c r="A11" s="21" t="s">
        <v>39</v>
      </c>
      <c r="B11" s="22" t="s">
        <v>40</v>
      </c>
      <c r="C11" s="24"/>
    </row>
    <row r="12" spans="1:3" s="14" customFormat="1" ht="12" customHeight="1" thickBot="1" x14ac:dyDescent="0.25">
      <c r="A12" s="11" t="s">
        <v>41</v>
      </c>
      <c r="B12" s="12" t="s">
        <v>42</v>
      </c>
      <c r="C12" s="13">
        <v>0</v>
      </c>
    </row>
    <row r="13" spans="1:3" s="14" customFormat="1" ht="12" customHeight="1" thickBot="1" x14ac:dyDescent="0.25">
      <c r="A13" s="15" t="s">
        <v>43</v>
      </c>
      <c r="B13" s="16" t="s">
        <v>44</v>
      </c>
      <c r="C13" s="17"/>
    </row>
    <row r="14" spans="1:3" s="14" customFormat="1" ht="12" customHeight="1" thickBot="1" x14ac:dyDescent="0.25">
      <c r="A14" s="11" t="s">
        <v>55</v>
      </c>
      <c r="B14" s="12" t="s">
        <v>56</v>
      </c>
      <c r="C14" s="25">
        <f>SUM(C16:C18)</f>
        <v>842000</v>
      </c>
    </row>
    <row r="15" spans="1:3" s="14" customFormat="1" ht="12" customHeight="1" x14ac:dyDescent="0.2">
      <c r="A15" s="15" t="s">
        <v>57</v>
      </c>
      <c r="B15" s="16" t="s">
        <v>58</v>
      </c>
      <c r="C15" s="26">
        <v>842000</v>
      </c>
    </row>
    <row r="16" spans="1:3" s="14" customFormat="1" ht="12" customHeight="1" x14ac:dyDescent="0.2">
      <c r="A16" s="18" t="s">
        <v>59</v>
      </c>
      <c r="B16" s="19" t="s">
        <v>60</v>
      </c>
      <c r="C16" s="20">
        <v>600000</v>
      </c>
    </row>
    <row r="17" spans="1:3" s="14" customFormat="1" ht="12" customHeight="1" x14ac:dyDescent="0.2">
      <c r="A17" s="18" t="s">
        <v>63</v>
      </c>
      <c r="B17" s="19" t="s">
        <v>64</v>
      </c>
      <c r="C17" s="20">
        <v>242000</v>
      </c>
    </row>
    <row r="18" spans="1:3" s="14" customFormat="1" ht="12" customHeight="1" thickBot="1" x14ac:dyDescent="0.25">
      <c r="A18" s="21" t="s">
        <v>67</v>
      </c>
      <c r="B18" s="22" t="s">
        <v>68</v>
      </c>
      <c r="C18" s="24">
        <v>0</v>
      </c>
    </row>
    <row r="19" spans="1:3" s="14" customFormat="1" ht="12" customHeight="1" thickBot="1" x14ac:dyDescent="0.25">
      <c r="A19" s="11" t="s">
        <v>69</v>
      </c>
      <c r="B19" s="12" t="s">
        <v>70</v>
      </c>
      <c r="C19" s="13">
        <f>SUM(C20:C24)</f>
        <v>4446098</v>
      </c>
    </row>
    <row r="20" spans="1:3" s="14" customFormat="1" ht="12" customHeight="1" x14ac:dyDescent="0.2">
      <c r="A20" s="15" t="s">
        <v>71</v>
      </c>
      <c r="B20" s="16" t="s">
        <v>1</v>
      </c>
      <c r="C20" s="17">
        <v>1999727</v>
      </c>
    </row>
    <row r="21" spans="1:3" s="14" customFormat="1" ht="12" customHeight="1" x14ac:dyDescent="0.2">
      <c r="A21" s="18" t="s">
        <v>72</v>
      </c>
      <c r="B21" s="19" t="s">
        <v>2</v>
      </c>
      <c r="C21" s="20">
        <v>250000</v>
      </c>
    </row>
    <row r="22" spans="1:3" s="14" customFormat="1" ht="12" customHeight="1" x14ac:dyDescent="0.2">
      <c r="A22" s="18" t="s">
        <v>73</v>
      </c>
      <c r="B22" s="19" t="s">
        <v>74</v>
      </c>
      <c r="C22" s="20"/>
    </row>
    <row r="23" spans="1:3" s="14" customFormat="1" ht="12" customHeight="1" x14ac:dyDescent="0.2">
      <c r="A23" s="18" t="s">
        <v>75</v>
      </c>
      <c r="B23" s="19" t="s">
        <v>3</v>
      </c>
      <c r="C23" s="20">
        <v>1146371</v>
      </c>
    </row>
    <row r="24" spans="1:3" s="14" customFormat="1" ht="12" customHeight="1" thickBot="1" x14ac:dyDescent="0.25">
      <c r="A24" s="21" t="s">
        <v>86</v>
      </c>
      <c r="B24" s="22" t="s">
        <v>87</v>
      </c>
      <c r="C24" s="28">
        <v>1050000</v>
      </c>
    </row>
    <row r="25" spans="1:3" s="14" customFormat="1" ht="12" customHeight="1" thickBot="1" x14ac:dyDescent="0.25">
      <c r="A25" s="11" t="s">
        <v>88</v>
      </c>
      <c r="B25" s="12" t="s">
        <v>89</v>
      </c>
      <c r="C25" s="13">
        <v>0</v>
      </c>
    </row>
    <row r="26" spans="1:3" s="14" customFormat="1" ht="12" customHeight="1" thickBot="1" x14ac:dyDescent="0.25">
      <c r="A26" s="11" t="s">
        <v>100</v>
      </c>
      <c r="B26" s="12" t="s">
        <v>101</v>
      </c>
      <c r="C26" s="13">
        <f>SUM(C27:C27)</f>
        <v>253326</v>
      </c>
    </row>
    <row r="27" spans="1:3" s="14" customFormat="1" ht="12" customHeight="1" x14ac:dyDescent="0.2">
      <c r="A27" s="18" t="s">
        <v>106</v>
      </c>
      <c r="B27" s="19" t="s">
        <v>107</v>
      </c>
      <c r="C27" s="20">
        <v>253326</v>
      </c>
    </row>
    <row r="28" spans="1:3" s="14" customFormat="1" ht="12" customHeight="1" thickBot="1" x14ac:dyDescent="0.25">
      <c r="A28" s="21" t="s">
        <v>108</v>
      </c>
      <c r="B28" s="22" t="s">
        <v>109</v>
      </c>
      <c r="C28" s="24"/>
    </row>
    <row r="29" spans="1:3" s="14" customFormat="1" ht="12" customHeight="1" thickBot="1" x14ac:dyDescent="0.25">
      <c r="A29" s="11" t="s">
        <v>110</v>
      </c>
      <c r="B29" s="23" t="s">
        <v>111</v>
      </c>
      <c r="C29" s="13">
        <f>SUM(C30:C30)</f>
        <v>0</v>
      </c>
    </row>
    <row r="30" spans="1:3" s="14" customFormat="1" ht="12" customHeight="1" x14ac:dyDescent="0.2">
      <c r="A30" s="18" t="s">
        <v>116</v>
      </c>
      <c r="B30" s="19" t="s">
        <v>117</v>
      </c>
      <c r="C30" s="27"/>
    </row>
    <row r="31" spans="1:3" s="14" customFormat="1" ht="12" customHeight="1" thickBot="1" x14ac:dyDescent="0.25">
      <c r="A31" s="21" t="s">
        <v>118</v>
      </c>
      <c r="B31" s="22" t="s">
        <v>119</v>
      </c>
      <c r="C31" s="27"/>
    </row>
    <row r="32" spans="1:3" s="14" customFormat="1" ht="12" customHeight="1" thickBot="1" x14ac:dyDescent="0.25">
      <c r="A32" s="11" t="s">
        <v>120</v>
      </c>
      <c r="B32" s="12" t="s">
        <v>121</v>
      </c>
      <c r="C32" s="25">
        <f>+C5+C9+C12+C14+C19+C25+C26+C29</f>
        <v>46875186</v>
      </c>
    </row>
    <row r="33" spans="1:3" s="14" customFormat="1" ht="12" customHeight="1" thickBot="1" x14ac:dyDescent="0.25">
      <c r="A33" s="30" t="s">
        <v>122</v>
      </c>
      <c r="B33" s="23" t="s">
        <v>123</v>
      </c>
      <c r="C33" s="13">
        <v>0</v>
      </c>
    </row>
    <row r="34" spans="1:3" s="14" customFormat="1" ht="12" customHeight="1" thickBot="1" x14ac:dyDescent="0.25">
      <c r="A34" s="30" t="s">
        <v>130</v>
      </c>
      <c r="B34" s="23" t="s">
        <v>131</v>
      </c>
      <c r="C34" s="13">
        <v>0</v>
      </c>
    </row>
    <row r="35" spans="1:3" s="14" customFormat="1" ht="12" customHeight="1" thickBot="1" x14ac:dyDescent="0.25">
      <c r="A35" s="30" t="s">
        <v>140</v>
      </c>
      <c r="B35" s="23" t="s">
        <v>141</v>
      </c>
      <c r="C35" s="13">
        <f>SUM(C36:C36)</f>
        <v>4545814</v>
      </c>
    </row>
    <row r="36" spans="1:3" s="14" customFormat="1" ht="12" customHeight="1" thickBot="1" x14ac:dyDescent="0.25">
      <c r="A36" s="15" t="s">
        <v>142</v>
      </c>
      <c r="B36" s="16" t="s">
        <v>143</v>
      </c>
      <c r="C36" s="27">
        <v>4545814</v>
      </c>
    </row>
    <row r="37" spans="1:3" s="14" customFormat="1" ht="12" customHeight="1" thickBot="1" x14ac:dyDescent="0.25">
      <c r="A37" s="30" t="s">
        <v>146</v>
      </c>
      <c r="B37" s="23" t="s">
        <v>147</v>
      </c>
      <c r="C37" s="13">
        <f>SUM(C38:C39)</f>
        <v>0</v>
      </c>
    </row>
    <row r="38" spans="1:3" s="14" customFormat="1" ht="12" customHeight="1" x14ac:dyDescent="0.2">
      <c r="A38" s="15" t="s">
        <v>148</v>
      </c>
      <c r="B38" s="16" t="s">
        <v>149</v>
      </c>
      <c r="C38" s="27"/>
    </row>
    <row r="39" spans="1:3" s="14" customFormat="1" ht="12" customHeight="1" thickBot="1" x14ac:dyDescent="0.25">
      <c r="A39" s="18" t="s">
        <v>150</v>
      </c>
      <c r="B39" s="19" t="s">
        <v>151</v>
      </c>
      <c r="C39" s="27"/>
    </row>
    <row r="40" spans="1:3" s="14" customFormat="1" ht="12" customHeight="1" thickBot="1" x14ac:dyDescent="0.25">
      <c r="A40" s="30" t="s">
        <v>154</v>
      </c>
      <c r="B40" s="23" t="s">
        <v>155</v>
      </c>
      <c r="C40" s="13">
        <v>0</v>
      </c>
    </row>
    <row r="41" spans="1:3" s="14" customFormat="1" ht="13.5" customHeight="1" thickBot="1" x14ac:dyDescent="0.25">
      <c r="A41" s="30" t="s">
        <v>164</v>
      </c>
      <c r="B41" s="23" t="s">
        <v>165</v>
      </c>
      <c r="C41" s="31"/>
    </row>
    <row r="42" spans="1:3" s="14" customFormat="1" ht="15.75" customHeight="1" thickBot="1" x14ac:dyDescent="0.25">
      <c r="A42" s="30" t="s">
        <v>166</v>
      </c>
      <c r="B42" s="32" t="s">
        <v>167</v>
      </c>
      <c r="C42" s="25">
        <f>+C33+C34+C35+C37+C40+C41</f>
        <v>4545814</v>
      </c>
    </row>
    <row r="43" spans="1:3" s="14" customFormat="1" ht="16.5" customHeight="1" thickBot="1" x14ac:dyDescent="0.25">
      <c r="A43" s="33" t="s">
        <v>168</v>
      </c>
      <c r="B43" s="34" t="s">
        <v>169</v>
      </c>
      <c r="C43" s="25">
        <f>+C32+C42</f>
        <v>51421000</v>
      </c>
    </row>
    <row r="44" spans="1:3" s="14" customFormat="1" ht="83.25" hidden="1" customHeight="1" x14ac:dyDescent="0.2">
      <c r="A44" s="35"/>
      <c r="B44" s="36"/>
      <c r="C44" s="37"/>
    </row>
    <row r="45" spans="1:3" ht="16.5" customHeight="1" x14ac:dyDescent="0.25">
      <c r="A45" s="292" t="s">
        <v>170</v>
      </c>
      <c r="B45" s="292"/>
      <c r="C45" s="292"/>
    </row>
    <row r="46" spans="1:3" s="38" customFormat="1" ht="16.5" customHeight="1" thickBot="1" x14ac:dyDescent="0.3">
      <c r="A46" s="293" t="s">
        <v>171</v>
      </c>
      <c r="B46" s="293"/>
      <c r="C46" s="287"/>
    </row>
    <row r="47" spans="1:3" ht="38.1" customHeight="1" thickBot="1" x14ac:dyDescent="0.3">
      <c r="A47" s="4" t="s">
        <v>10</v>
      </c>
      <c r="B47" s="5" t="s">
        <v>172</v>
      </c>
      <c r="C47" s="6" t="s">
        <v>390</v>
      </c>
    </row>
    <row r="48" spans="1:3" s="10" customFormat="1" ht="12" customHeight="1" thickBot="1" x14ac:dyDescent="0.25">
      <c r="A48" s="39">
        <v>1</v>
      </c>
      <c r="B48" s="40">
        <v>2</v>
      </c>
      <c r="C48" s="41">
        <v>3</v>
      </c>
    </row>
    <row r="49" spans="1:3" ht="12" customHeight="1" thickBot="1" x14ac:dyDescent="0.3">
      <c r="A49" s="42" t="s">
        <v>13</v>
      </c>
      <c r="B49" s="43" t="s">
        <v>173</v>
      </c>
      <c r="C49" s="44">
        <f>SUM(C50:C54)</f>
        <v>50413319</v>
      </c>
    </row>
    <row r="50" spans="1:3" ht="12" customHeight="1" x14ac:dyDescent="0.25">
      <c r="A50" s="45" t="s">
        <v>15</v>
      </c>
      <c r="B50" s="46" t="s">
        <v>174</v>
      </c>
      <c r="C50" s="47">
        <v>31988648</v>
      </c>
    </row>
    <row r="51" spans="1:3" ht="12" customHeight="1" x14ac:dyDescent="0.25">
      <c r="A51" s="18" t="s">
        <v>17</v>
      </c>
      <c r="B51" s="48" t="s">
        <v>175</v>
      </c>
      <c r="C51" s="20">
        <v>3852195</v>
      </c>
    </row>
    <row r="52" spans="1:3" ht="12" customHeight="1" x14ac:dyDescent="0.25">
      <c r="A52" s="18" t="s">
        <v>19</v>
      </c>
      <c r="B52" s="48" t="s">
        <v>176</v>
      </c>
      <c r="C52" s="24">
        <v>12069892</v>
      </c>
    </row>
    <row r="53" spans="1:3" ht="12" customHeight="1" x14ac:dyDescent="0.25">
      <c r="A53" s="18" t="s">
        <v>21</v>
      </c>
      <c r="B53" s="49" t="s">
        <v>177</v>
      </c>
      <c r="C53" s="24">
        <v>480000</v>
      </c>
    </row>
    <row r="54" spans="1:3" ht="12" customHeight="1" x14ac:dyDescent="0.25">
      <c r="A54" s="18" t="s">
        <v>178</v>
      </c>
      <c r="B54" s="50" t="s">
        <v>0</v>
      </c>
      <c r="C54" s="24">
        <v>2022584</v>
      </c>
    </row>
    <row r="55" spans="1:3" ht="12" customHeight="1" x14ac:dyDescent="0.25">
      <c r="A55" s="18" t="s">
        <v>25</v>
      </c>
      <c r="B55" s="48" t="s">
        <v>179</v>
      </c>
      <c r="C55" s="24">
        <v>1050000</v>
      </c>
    </row>
    <row r="56" spans="1:3" ht="12" customHeight="1" x14ac:dyDescent="0.25">
      <c r="A56" s="18" t="s">
        <v>180</v>
      </c>
      <c r="B56" s="51" t="s">
        <v>181</v>
      </c>
      <c r="C56" s="24"/>
    </row>
    <row r="57" spans="1:3" ht="12" customHeight="1" x14ac:dyDescent="0.25">
      <c r="A57" s="18" t="s">
        <v>182</v>
      </c>
      <c r="B57" s="52" t="s">
        <v>183</v>
      </c>
      <c r="C57" s="24">
        <v>0</v>
      </c>
    </row>
    <row r="58" spans="1:3" ht="12" customHeight="1" x14ac:dyDescent="0.25">
      <c r="A58" s="18" t="s">
        <v>184</v>
      </c>
      <c r="B58" s="52" t="s">
        <v>185</v>
      </c>
      <c r="C58" s="24"/>
    </row>
    <row r="59" spans="1:3" ht="12" customHeight="1" x14ac:dyDescent="0.25">
      <c r="A59" s="18" t="s">
        <v>186</v>
      </c>
      <c r="B59" s="51" t="s">
        <v>187</v>
      </c>
      <c r="C59" s="24">
        <v>467024</v>
      </c>
    </row>
    <row r="60" spans="1:3" ht="12" customHeight="1" x14ac:dyDescent="0.25">
      <c r="A60" s="18" t="s">
        <v>188</v>
      </c>
      <c r="B60" s="51" t="s">
        <v>189</v>
      </c>
      <c r="C60" s="24"/>
    </row>
    <row r="61" spans="1:3" ht="12" customHeight="1" x14ac:dyDescent="0.25">
      <c r="A61" s="18" t="s">
        <v>190</v>
      </c>
      <c r="B61" s="52" t="s">
        <v>191</v>
      </c>
      <c r="C61" s="24"/>
    </row>
    <row r="62" spans="1:3" ht="12" customHeight="1" x14ac:dyDescent="0.25">
      <c r="A62" s="53" t="s">
        <v>192</v>
      </c>
      <c r="B62" s="54" t="s">
        <v>193</v>
      </c>
      <c r="C62" s="24"/>
    </row>
    <row r="63" spans="1:3" ht="12" customHeight="1" x14ac:dyDescent="0.25">
      <c r="A63" s="18" t="s">
        <v>194</v>
      </c>
      <c r="B63" s="54" t="s">
        <v>195</v>
      </c>
      <c r="C63" s="24"/>
    </row>
    <row r="64" spans="1:3" ht="12" customHeight="1" thickBot="1" x14ac:dyDescent="0.3">
      <c r="A64" s="55" t="s">
        <v>196</v>
      </c>
      <c r="B64" s="56" t="s">
        <v>197</v>
      </c>
      <c r="C64" s="24">
        <v>505560</v>
      </c>
    </row>
    <row r="65" spans="1:3" ht="12" customHeight="1" thickBot="1" x14ac:dyDescent="0.3">
      <c r="A65" s="11" t="s">
        <v>27</v>
      </c>
      <c r="B65" s="58" t="s">
        <v>198</v>
      </c>
      <c r="C65" s="13">
        <f>SUM(C66:C67)</f>
        <v>907681</v>
      </c>
    </row>
    <row r="66" spans="1:3" ht="12" customHeight="1" x14ac:dyDescent="0.25">
      <c r="A66" s="15" t="s">
        <v>29</v>
      </c>
      <c r="B66" s="48" t="s">
        <v>199</v>
      </c>
      <c r="C66" s="17">
        <v>907681</v>
      </c>
    </row>
    <row r="67" spans="1:3" ht="12" customHeight="1" thickBot="1" x14ac:dyDescent="0.3">
      <c r="A67" s="15" t="s">
        <v>31</v>
      </c>
      <c r="B67" s="59" t="s">
        <v>200</v>
      </c>
      <c r="C67" s="17"/>
    </row>
    <row r="68" spans="1:3" ht="12" customHeight="1" thickBot="1" x14ac:dyDescent="0.3">
      <c r="A68" s="11" t="s">
        <v>41</v>
      </c>
      <c r="B68" s="63" t="s">
        <v>217</v>
      </c>
      <c r="C68" s="13">
        <f>+C69+C70</f>
        <v>100000</v>
      </c>
    </row>
    <row r="69" spans="1:3" ht="12" customHeight="1" x14ac:dyDescent="0.25">
      <c r="A69" s="15" t="s">
        <v>43</v>
      </c>
      <c r="B69" s="64" t="s">
        <v>218</v>
      </c>
      <c r="C69" s="17">
        <v>100000</v>
      </c>
    </row>
    <row r="70" spans="1:3" ht="12" customHeight="1" thickBot="1" x14ac:dyDescent="0.3">
      <c r="A70" s="21" t="s">
        <v>45</v>
      </c>
      <c r="B70" s="59" t="s">
        <v>219</v>
      </c>
      <c r="C70" s="24"/>
    </row>
    <row r="71" spans="1:3" ht="12" customHeight="1" thickBot="1" x14ac:dyDescent="0.3">
      <c r="A71" s="11" t="s">
        <v>220</v>
      </c>
      <c r="B71" s="63" t="s">
        <v>221</v>
      </c>
      <c r="C71" s="13">
        <f>SUM(C49+C65+C68)</f>
        <v>51421000</v>
      </c>
    </row>
    <row r="72" spans="1:3" ht="10.5" customHeight="1" thickBot="1" x14ac:dyDescent="0.3">
      <c r="A72" s="11" t="s">
        <v>69</v>
      </c>
      <c r="B72" s="63" t="s">
        <v>222</v>
      </c>
      <c r="C72" s="13">
        <v>0</v>
      </c>
    </row>
    <row r="73" spans="1:3" ht="12" customHeight="1" thickBot="1" x14ac:dyDescent="0.3">
      <c r="A73" s="11" t="s">
        <v>88</v>
      </c>
      <c r="B73" s="63" t="s">
        <v>226</v>
      </c>
      <c r="C73" s="13">
        <v>0</v>
      </c>
    </row>
    <row r="74" spans="1:3" ht="12" customHeight="1" thickBot="1" x14ac:dyDescent="0.3">
      <c r="A74" s="11" t="s">
        <v>231</v>
      </c>
      <c r="B74" s="63" t="s">
        <v>232</v>
      </c>
      <c r="C74" s="25">
        <v>0</v>
      </c>
    </row>
    <row r="75" spans="1:3" ht="12" customHeight="1" x14ac:dyDescent="0.25">
      <c r="A75" s="15" t="s">
        <v>102</v>
      </c>
      <c r="B75" s="64" t="s">
        <v>233</v>
      </c>
      <c r="C75" s="60">
        <v>859092</v>
      </c>
    </row>
    <row r="76" spans="1:3" ht="12" customHeight="1" thickBot="1" x14ac:dyDescent="0.3">
      <c r="A76" s="15" t="s">
        <v>104</v>
      </c>
      <c r="B76" s="64" t="s">
        <v>234</v>
      </c>
      <c r="C76" s="60">
        <v>-859092</v>
      </c>
    </row>
    <row r="77" spans="1:3" ht="12" customHeight="1" thickBot="1" x14ac:dyDescent="0.3">
      <c r="A77" s="11" t="s">
        <v>110</v>
      </c>
      <c r="B77" s="63" t="s">
        <v>237</v>
      </c>
      <c r="C77" s="66">
        <v>0</v>
      </c>
    </row>
    <row r="78" spans="1:3" ht="15" customHeight="1" thickBot="1" x14ac:dyDescent="0.3">
      <c r="A78" s="11" t="s">
        <v>120</v>
      </c>
      <c r="B78" s="63" t="s">
        <v>242</v>
      </c>
      <c r="C78" s="67">
        <v>0</v>
      </c>
    </row>
    <row r="79" spans="1:3" s="14" customFormat="1" ht="12.95" customHeight="1" thickBot="1" x14ac:dyDescent="0.25">
      <c r="A79" s="68" t="s">
        <v>243</v>
      </c>
      <c r="B79" s="69" t="s">
        <v>244</v>
      </c>
      <c r="C79" s="67"/>
    </row>
    <row r="80" spans="1:3" ht="7.5" customHeight="1" x14ac:dyDescent="0.25"/>
    <row r="81" spans="1:4" x14ac:dyDescent="0.25">
      <c r="A81" s="294" t="s">
        <v>245</v>
      </c>
      <c r="B81" s="294"/>
      <c r="C81" s="294"/>
    </row>
    <row r="82" spans="1:4" ht="15" customHeight="1" thickBot="1" x14ac:dyDescent="0.3">
      <c r="A82" s="290" t="s">
        <v>246</v>
      </c>
      <c r="B82" s="290"/>
      <c r="C82" s="3"/>
    </row>
    <row r="83" spans="1:4" ht="13.5" customHeight="1" thickBot="1" x14ac:dyDescent="0.3">
      <c r="A83" s="11">
        <v>1</v>
      </c>
      <c r="B83" s="58" t="s">
        <v>247</v>
      </c>
      <c r="C83" s="13">
        <f>+C32-C71</f>
        <v>-4545814</v>
      </c>
      <c r="D83" s="72"/>
    </row>
    <row r="84" spans="1:4" ht="27.75" customHeight="1" thickBot="1" x14ac:dyDescent="0.3">
      <c r="A84" s="11" t="s">
        <v>27</v>
      </c>
      <c r="B84" s="58" t="s">
        <v>248</v>
      </c>
      <c r="C84" s="13">
        <f>+C42-C78</f>
        <v>4545814</v>
      </c>
    </row>
  </sheetData>
  <mergeCells count="6">
    <mergeCell ref="A82:B82"/>
    <mergeCell ref="A1:C1"/>
    <mergeCell ref="A2:B2"/>
    <mergeCell ref="A45:C45"/>
    <mergeCell ref="A46:B46"/>
    <mergeCell ref="A81:C81"/>
  </mergeCells>
  <printOptions horizontalCentered="1"/>
  <pageMargins left="0.78740157480314965" right="0.78740157480314965" top="0.6692913385826772" bottom="0.86614173228346458" header="0.19685039370078741" footer="0.59055118110236227"/>
  <pageSetup paperSize="9" scale="71" fitToHeight="2" orientation="portrait" r:id="rId1"/>
  <headerFooter alignWithMargins="0">
    <oddHeader xml:space="preserve">&amp;C&amp;"Times New Roman CE,Félkövér"&amp;12Kalaznó Község Önkormányzat 2018. évi költségvetésének ÖSSZEVONT MÉRLEGE&amp;R&amp;"Times New Roman CE,Félkövér dőlt" </oddHeader>
  </headerFooter>
  <rowBreaks count="1" manualBreakCount="1">
    <brk id="44" max="2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8"/>
  <sheetViews>
    <sheetView topLeftCell="A13" workbookViewId="0">
      <selection activeCell="B25" sqref="B25"/>
    </sheetView>
  </sheetViews>
  <sheetFormatPr defaultRowHeight="15" x14ac:dyDescent="0.25"/>
  <cols>
    <col min="1" max="1" width="6.140625" customWidth="1"/>
    <col min="2" max="2" width="39.85546875" customWidth="1"/>
    <col min="3" max="3" width="16.85546875" customWidth="1"/>
    <col min="4" max="4" width="39.28515625" customWidth="1"/>
    <col min="5" max="5" width="18.28515625" customWidth="1"/>
    <col min="8" max="9" width="9.7109375" bestFit="1" customWidth="1"/>
  </cols>
  <sheetData>
    <row r="1" spans="1:5" ht="31.5" x14ac:dyDescent="0.25">
      <c r="B1" s="107" t="s">
        <v>298</v>
      </c>
      <c r="C1" s="108"/>
      <c r="D1" s="108"/>
      <c r="E1" s="250" t="s">
        <v>377</v>
      </c>
    </row>
    <row r="2" spans="1:5" ht="15.75" thickBot="1" x14ac:dyDescent="0.3">
      <c r="A2" t="s">
        <v>299</v>
      </c>
      <c r="B2" s="295" t="s">
        <v>300</v>
      </c>
      <c r="C2" s="295"/>
      <c r="D2" s="295" t="s">
        <v>301</v>
      </c>
      <c r="E2" s="295"/>
    </row>
    <row r="3" spans="1:5" ht="15.75" thickBot="1" x14ac:dyDescent="0.3">
      <c r="A3" s="73">
        <v>1</v>
      </c>
      <c r="B3" s="74">
        <v>2</v>
      </c>
      <c r="C3" s="75" t="s">
        <v>41</v>
      </c>
      <c r="D3" s="74" t="s">
        <v>220</v>
      </c>
      <c r="E3" s="76" t="s">
        <v>69</v>
      </c>
    </row>
    <row r="4" spans="1:5" x14ac:dyDescent="0.25">
      <c r="A4" s="77" t="s">
        <v>13</v>
      </c>
      <c r="B4" s="78" t="s">
        <v>249</v>
      </c>
      <c r="C4" s="79">
        <v>21477305</v>
      </c>
      <c r="D4" s="78" t="s">
        <v>250</v>
      </c>
      <c r="E4" s="47">
        <v>31988648</v>
      </c>
    </row>
    <row r="5" spans="1:5" ht="22.5" x14ac:dyDescent="0.25">
      <c r="A5" s="80" t="s">
        <v>27</v>
      </c>
      <c r="B5" s="81" t="s">
        <v>251</v>
      </c>
      <c r="C5" s="20">
        <v>19856457</v>
      </c>
      <c r="D5" s="81" t="s">
        <v>175</v>
      </c>
      <c r="E5" s="20">
        <v>3852195</v>
      </c>
    </row>
    <row r="6" spans="1:5" x14ac:dyDescent="0.25">
      <c r="A6" s="80" t="s">
        <v>41</v>
      </c>
      <c r="B6" s="81" t="s">
        <v>252</v>
      </c>
      <c r="C6" s="82"/>
      <c r="D6" s="81" t="s">
        <v>253</v>
      </c>
      <c r="E6" s="24">
        <v>12069892</v>
      </c>
    </row>
    <row r="7" spans="1:5" x14ac:dyDescent="0.25">
      <c r="A7" s="80" t="s">
        <v>220</v>
      </c>
      <c r="B7" s="81" t="s">
        <v>254</v>
      </c>
      <c r="C7" s="82">
        <v>1050000</v>
      </c>
      <c r="D7" s="81" t="s">
        <v>177</v>
      </c>
      <c r="E7" s="24">
        <v>480000</v>
      </c>
    </row>
    <row r="8" spans="1:5" x14ac:dyDescent="0.25">
      <c r="A8" s="80" t="s">
        <v>69</v>
      </c>
      <c r="B8" s="84" t="s">
        <v>255</v>
      </c>
      <c r="C8" s="82">
        <v>0</v>
      </c>
      <c r="D8" s="81" t="s">
        <v>0</v>
      </c>
      <c r="E8" s="24">
        <v>2022584</v>
      </c>
    </row>
    <row r="9" spans="1:5" x14ac:dyDescent="0.25">
      <c r="A9" s="80" t="s">
        <v>88</v>
      </c>
      <c r="B9" s="81" t="s">
        <v>256</v>
      </c>
      <c r="C9" s="85"/>
      <c r="D9" s="81" t="s">
        <v>199</v>
      </c>
      <c r="E9" s="83">
        <v>907681</v>
      </c>
    </row>
    <row r="10" spans="1:5" x14ac:dyDescent="0.25">
      <c r="A10" s="80" t="s">
        <v>231</v>
      </c>
      <c r="B10" s="81" t="s">
        <v>87</v>
      </c>
      <c r="C10" s="82">
        <v>4491424</v>
      </c>
      <c r="D10" s="81" t="s">
        <v>257</v>
      </c>
      <c r="E10" s="83">
        <v>100000</v>
      </c>
    </row>
    <row r="11" spans="1:5" x14ac:dyDescent="0.25">
      <c r="A11" s="80" t="s">
        <v>110</v>
      </c>
      <c r="B11" s="86"/>
      <c r="C11" s="82"/>
      <c r="D11" s="86"/>
      <c r="E11" s="83"/>
    </row>
    <row r="12" spans="1:5" x14ac:dyDescent="0.25">
      <c r="A12" s="80" t="s">
        <v>120</v>
      </c>
      <c r="B12" s="87"/>
      <c r="C12" s="85"/>
      <c r="D12" s="86"/>
      <c r="E12" s="83"/>
    </row>
    <row r="13" spans="1:5" x14ac:dyDescent="0.25">
      <c r="A13" s="80" t="s">
        <v>243</v>
      </c>
      <c r="B13" s="86"/>
      <c r="C13" s="82"/>
      <c r="D13" s="86"/>
      <c r="E13" s="83"/>
    </row>
    <row r="14" spans="1:5" x14ac:dyDescent="0.25">
      <c r="A14" s="80" t="s">
        <v>258</v>
      </c>
      <c r="B14" s="86"/>
      <c r="C14" s="82"/>
      <c r="D14" s="86"/>
      <c r="E14" s="83"/>
    </row>
    <row r="15" spans="1:5" ht="15.75" thickBot="1" x14ac:dyDescent="0.3">
      <c r="A15" s="80" t="s">
        <v>259</v>
      </c>
      <c r="B15" s="88"/>
      <c r="C15" s="89"/>
      <c r="D15" s="86"/>
      <c r="E15" s="90"/>
    </row>
    <row r="16" spans="1:5" ht="21.75" thickBot="1" x14ac:dyDescent="0.3">
      <c r="A16" s="91" t="s">
        <v>260</v>
      </c>
      <c r="B16" s="92" t="s">
        <v>261</v>
      </c>
      <c r="C16" s="93">
        <f>+C4+C5+C7+C8+C10+C11+C12+C13+C14+C15</f>
        <v>46875186</v>
      </c>
      <c r="D16" s="92" t="s">
        <v>262</v>
      </c>
      <c r="E16" s="94">
        <f>SUM(E4:E15)</f>
        <v>51421000</v>
      </c>
    </row>
    <row r="17" spans="1:5" x14ac:dyDescent="0.25">
      <c r="A17" s="95" t="s">
        <v>263</v>
      </c>
      <c r="B17" s="96" t="s">
        <v>264</v>
      </c>
      <c r="C17" s="97">
        <f>+C18+C19+C20+C21</f>
        <v>4545814</v>
      </c>
      <c r="D17" s="98" t="s">
        <v>265</v>
      </c>
      <c r="E17" s="99"/>
    </row>
    <row r="18" spans="1:5" x14ac:dyDescent="0.25">
      <c r="A18" s="100" t="s">
        <v>266</v>
      </c>
      <c r="B18" s="98" t="s">
        <v>267</v>
      </c>
      <c r="C18" s="283">
        <v>4545814</v>
      </c>
      <c r="D18" s="98" t="s">
        <v>268</v>
      </c>
      <c r="E18" s="102"/>
    </row>
    <row r="19" spans="1:5" x14ac:dyDescent="0.25">
      <c r="A19" s="100" t="s">
        <v>269</v>
      </c>
      <c r="B19" s="98" t="s">
        <v>270</v>
      </c>
      <c r="C19" s="101"/>
      <c r="D19" s="98" t="s">
        <v>271</v>
      </c>
      <c r="E19" s="102"/>
    </row>
    <row r="20" spans="1:5" x14ac:dyDescent="0.25">
      <c r="A20" s="100" t="s">
        <v>272</v>
      </c>
      <c r="B20" s="98" t="s">
        <v>273</v>
      </c>
      <c r="C20" s="101"/>
      <c r="D20" s="98" t="s">
        <v>274</v>
      </c>
      <c r="E20" s="102"/>
    </row>
    <row r="21" spans="1:5" x14ac:dyDescent="0.25">
      <c r="A21" s="100" t="s">
        <v>275</v>
      </c>
      <c r="B21" s="98" t="s">
        <v>276</v>
      </c>
      <c r="C21" s="101"/>
      <c r="D21" s="96" t="s">
        <v>277</v>
      </c>
      <c r="E21" s="102"/>
    </row>
    <row r="22" spans="1:5" x14ac:dyDescent="0.25">
      <c r="A22" s="100" t="s">
        <v>278</v>
      </c>
      <c r="B22" s="98" t="s">
        <v>279</v>
      </c>
      <c r="C22" s="103">
        <f>+C23+C24</f>
        <v>0</v>
      </c>
      <c r="D22" s="98" t="s">
        <v>280</v>
      </c>
      <c r="E22" s="102"/>
    </row>
    <row r="23" spans="1:5" x14ac:dyDescent="0.25">
      <c r="A23" s="95" t="s">
        <v>281</v>
      </c>
      <c r="B23" s="96" t="s">
        <v>282</v>
      </c>
      <c r="C23" s="104"/>
      <c r="D23" s="78" t="s">
        <v>283</v>
      </c>
      <c r="E23" s="99"/>
    </row>
    <row r="24" spans="1:5" ht="15.75" thickBot="1" x14ac:dyDescent="0.3">
      <c r="A24" s="100" t="s">
        <v>284</v>
      </c>
      <c r="B24" s="98" t="s">
        <v>285</v>
      </c>
      <c r="C24" s="101"/>
      <c r="D24" s="86" t="s">
        <v>383</v>
      </c>
      <c r="E24" s="102">
        <v>0</v>
      </c>
    </row>
    <row r="25" spans="1:5" ht="21.75" thickBot="1" x14ac:dyDescent="0.3">
      <c r="A25" s="91" t="s">
        <v>286</v>
      </c>
      <c r="B25" s="92" t="s">
        <v>287</v>
      </c>
      <c r="C25" s="93">
        <f>+C17+C22</f>
        <v>4545814</v>
      </c>
      <c r="D25" s="92" t="s">
        <v>288</v>
      </c>
      <c r="E25" s="94">
        <f>SUM(E17:E24)</f>
        <v>0</v>
      </c>
    </row>
    <row r="26" spans="1:5" ht="15.75" thickBot="1" x14ac:dyDescent="0.3">
      <c r="A26" s="91" t="s">
        <v>289</v>
      </c>
      <c r="B26" s="105" t="s">
        <v>290</v>
      </c>
      <c r="C26" s="106">
        <f>+C16+C25</f>
        <v>51421000</v>
      </c>
      <c r="D26" s="105" t="s">
        <v>291</v>
      </c>
      <c r="E26" s="106">
        <f>+E16+E25</f>
        <v>51421000</v>
      </c>
    </row>
    <row r="27" spans="1:5" ht="15.75" thickBot="1" x14ac:dyDescent="0.3">
      <c r="A27" s="91" t="s">
        <v>292</v>
      </c>
      <c r="B27" s="105" t="s">
        <v>293</v>
      </c>
      <c r="C27" s="106">
        <f>IF(C16-E16&lt;0,E16-C16,"-")</f>
        <v>4545814</v>
      </c>
      <c r="D27" s="105" t="s">
        <v>294</v>
      </c>
      <c r="E27" s="106" t="str">
        <f>IF(C16-E16&gt;0,C16-E16,"-")</f>
        <v>-</v>
      </c>
    </row>
    <row r="28" spans="1:5" ht="15.75" thickBot="1" x14ac:dyDescent="0.3">
      <c r="A28" s="91" t="s">
        <v>295</v>
      </c>
      <c r="B28" s="105" t="s">
        <v>296</v>
      </c>
      <c r="C28" s="106" t="str">
        <f>IF(C16+C17-E26&lt;0,E26-(C16+C17),"-")</f>
        <v>-</v>
      </c>
      <c r="D28" s="105" t="s">
        <v>297</v>
      </c>
      <c r="E28" s="106" t="str">
        <f>IF(C16+C17-E26&gt;0,C16+C17-E26,"-")</f>
        <v>-</v>
      </c>
    </row>
  </sheetData>
  <mergeCells count="2">
    <mergeCell ref="B2:C2"/>
    <mergeCell ref="D2:E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D12"/>
  <sheetViews>
    <sheetView zoomScale="120" zoomScaleNormal="120" workbookViewId="0">
      <selection activeCell="F20" sqref="F20"/>
    </sheetView>
  </sheetViews>
  <sheetFormatPr defaultRowHeight="15" x14ac:dyDescent="0.25"/>
  <cols>
    <col min="1" max="1" width="4.85546875" style="109" customWidth="1"/>
    <col min="2" max="2" width="63.140625" style="109" customWidth="1"/>
    <col min="3" max="3" width="16.7109375" style="109" customWidth="1"/>
    <col min="4" max="256" width="9.140625" style="109"/>
    <col min="257" max="257" width="4.85546875" style="109" customWidth="1"/>
    <col min="258" max="258" width="58.85546875" style="109" customWidth="1"/>
    <col min="259" max="259" width="16.7109375" style="109" customWidth="1"/>
    <col min="260" max="512" width="9.140625" style="109"/>
    <col min="513" max="513" width="4.85546875" style="109" customWidth="1"/>
    <col min="514" max="514" width="58.85546875" style="109" customWidth="1"/>
    <col min="515" max="515" width="16.7109375" style="109" customWidth="1"/>
    <col min="516" max="768" width="9.140625" style="109"/>
    <col min="769" max="769" width="4.85546875" style="109" customWidth="1"/>
    <col min="770" max="770" width="58.85546875" style="109" customWidth="1"/>
    <col min="771" max="771" width="16.7109375" style="109" customWidth="1"/>
    <col min="772" max="1024" width="9.140625" style="109"/>
    <col min="1025" max="1025" width="4.85546875" style="109" customWidth="1"/>
    <col min="1026" max="1026" width="58.85546875" style="109" customWidth="1"/>
    <col min="1027" max="1027" width="16.7109375" style="109" customWidth="1"/>
    <col min="1028" max="1280" width="9.140625" style="109"/>
    <col min="1281" max="1281" width="4.85546875" style="109" customWidth="1"/>
    <col min="1282" max="1282" width="58.85546875" style="109" customWidth="1"/>
    <col min="1283" max="1283" width="16.7109375" style="109" customWidth="1"/>
    <col min="1284" max="1536" width="9.140625" style="109"/>
    <col min="1537" max="1537" width="4.85546875" style="109" customWidth="1"/>
    <col min="1538" max="1538" width="58.85546875" style="109" customWidth="1"/>
    <col min="1539" max="1539" width="16.7109375" style="109" customWidth="1"/>
    <col min="1540" max="1792" width="9.140625" style="109"/>
    <col min="1793" max="1793" width="4.85546875" style="109" customWidth="1"/>
    <col min="1794" max="1794" width="58.85546875" style="109" customWidth="1"/>
    <col min="1795" max="1795" width="16.7109375" style="109" customWidth="1"/>
    <col min="1796" max="2048" width="9.140625" style="109"/>
    <col min="2049" max="2049" width="4.85546875" style="109" customWidth="1"/>
    <col min="2050" max="2050" width="58.85546875" style="109" customWidth="1"/>
    <col min="2051" max="2051" width="16.7109375" style="109" customWidth="1"/>
    <col min="2052" max="2304" width="9.140625" style="109"/>
    <col min="2305" max="2305" width="4.85546875" style="109" customWidth="1"/>
    <col min="2306" max="2306" width="58.85546875" style="109" customWidth="1"/>
    <col min="2307" max="2307" width="16.7109375" style="109" customWidth="1"/>
    <col min="2308" max="2560" width="9.140625" style="109"/>
    <col min="2561" max="2561" width="4.85546875" style="109" customWidth="1"/>
    <col min="2562" max="2562" width="58.85546875" style="109" customWidth="1"/>
    <col min="2563" max="2563" width="16.7109375" style="109" customWidth="1"/>
    <col min="2564" max="2816" width="9.140625" style="109"/>
    <col min="2817" max="2817" width="4.85546875" style="109" customWidth="1"/>
    <col min="2818" max="2818" width="58.85546875" style="109" customWidth="1"/>
    <col min="2819" max="2819" width="16.7109375" style="109" customWidth="1"/>
    <col min="2820" max="3072" width="9.140625" style="109"/>
    <col min="3073" max="3073" width="4.85546875" style="109" customWidth="1"/>
    <col min="3074" max="3074" width="58.85546875" style="109" customWidth="1"/>
    <col min="3075" max="3075" width="16.7109375" style="109" customWidth="1"/>
    <col min="3076" max="3328" width="9.140625" style="109"/>
    <col min="3329" max="3329" width="4.85546875" style="109" customWidth="1"/>
    <col min="3330" max="3330" width="58.85546875" style="109" customWidth="1"/>
    <col min="3331" max="3331" width="16.7109375" style="109" customWidth="1"/>
    <col min="3332" max="3584" width="9.140625" style="109"/>
    <col min="3585" max="3585" width="4.85546875" style="109" customWidth="1"/>
    <col min="3586" max="3586" width="58.85546875" style="109" customWidth="1"/>
    <col min="3587" max="3587" width="16.7109375" style="109" customWidth="1"/>
    <col min="3588" max="3840" width="9.140625" style="109"/>
    <col min="3841" max="3841" width="4.85546875" style="109" customWidth="1"/>
    <col min="3842" max="3842" width="58.85546875" style="109" customWidth="1"/>
    <col min="3843" max="3843" width="16.7109375" style="109" customWidth="1"/>
    <col min="3844" max="4096" width="9.140625" style="109"/>
    <col min="4097" max="4097" width="4.85546875" style="109" customWidth="1"/>
    <col min="4098" max="4098" width="58.85546875" style="109" customWidth="1"/>
    <col min="4099" max="4099" width="16.7109375" style="109" customWidth="1"/>
    <col min="4100" max="4352" width="9.140625" style="109"/>
    <col min="4353" max="4353" width="4.85546875" style="109" customWidth="1"/>
    <col min="4354" max="4354" width="58.85546875" style="109" customWidth="1"/>
    <col min="4355" max="4355" width="16.7109375" style="109" customWidth="1"/>
    <col min="4356" max="4608" width="9.140625" style="109"/>
    <col min="4609" max="4609" width="4.85546875" style="109" customWidth="1"/>
    <col min="4610" max="4610" width="58.85546875" style="109" customWidth="1"/>
    <col min="4611" max="4611" width="16.7109375" style="109" customWidth="1"/>
    <col min="4612" max="4864" width="9.140625" style="109"/>
    <col min="4865" max="4865" width="4.85546875" style="109" customWidth="1"/>
    <col min="4866" max="4866" width="58.85546875" style="109" customWidth="1"/>
    <col min="4867" max="4867" width="16.7109375" style="109" customWidth="1"/>
    <col min="4868" max="5120" width="9.140625" style="109"/>
    <col min="5121" max="5121" width="4.85546875" style="109" customWidth="1"/>
    <col min="5122" max="5122" width="58.85546875" style="109" customWidth="1"/>
    <col min="5123" max="5123" width="16.7109375" style="109" customWidth="1"/>
    <col min="5124" max="5376" width="9.140625" style="109"/>
    <col min="5377" max="5377" width="4.85546875" style="109" customWidth="1"/>
    <col min="5378" max="5378" width="58.85546875" style="109" customWidth="1"/>
    <col min="5379" max="5379" width="16.7109375" style="109" customWidth="1"/>
    <col min="5380" max="5632" width="9.140625" style="109"/>
    <col min="5633" max="5633" width="4.85546875" style="109" customWidth="1"/>
    <col min="5634" max="5634" width="58.85546875" style="109" customWidth="1"/>
    <col min="5635" max="5635" width="16.7109375" style="109" customWidth="1"/>
    <col min="5636" max="5888" width="9.140625" style="109"/>
    <col min="5889" max="5889" width="4.85546875" style="109" customWidth="1"/>
    <col min="5890" max="5890" width="58.85546875" style="109" customWidth="1"/>
    <col min="5891" max="5891" width="16.7109375" style="109" customWidth="1"/>
    <col min="5892" max="6144" width="9.140625" style="109"/>
    <col min="6145" max="6145" width="4.85546875" style="109" customWidth="1"/>
    <col min="6146" max="6146" width="58.85546875" style="109" customWidth="1"/>
    <col min="6147" max="6147" width="16.7109375" style="109" customWidth="1"/>
    <col min="6148" max="6400" width="9.140625" style="109"/>
    <col min="6401" max="6401" width="4.85546875" style="109" customWidth="1"/>
    <col min="6402" max="6402" width="58.85546875" style="109" customWidth="1"/>
    <col min="6403" max="6403" width="16.7109375" style="109" customWidth="1"/>
    <col min="6404" max="6656" width="9.140625" style="109"/>
    <col min="6657" max="6657" width="4.85546875" style="109" customWidth="1"/>
    <col min="6658" max="6658" width="58.85546875" style="109" customWidth="1"/>
    <col min="6659" max="6659" width="16.7109375" style="109" customWidth="1"/>
    <col min="6660" max="6912" width="9.140625" style="109"/>
    <col min="6913" max="6913" width="4.85546875" style="109" customWidth="1"/>
    <col min="6914" max="6914" width="58.85546875" style="109" customWidth="1"/>
    <col min="6915" max="6915" width="16.7109375" style="109" customWidth="1"/>
    <col min="6916" max="7168" width="9.140625" style="109"/>
    <col min="7169" max="7169" width="4.85546875" style="109" customWidth="1"/>
    <col min="7170" max="7170" width="58.85546875" style="109" customWidth="1"/>
    <col min="7171" max="7171" width="16.7109375" style="109" customWidth="1"/>
    <col min="7172" max="7424" width="9.140625" style="109"/>
    <col min="7425" max="7425" width="4.85546875" style="109" customWidth="1"/>
    <col min="7426" max="7426" width="58.85546875" style="109" customWidth="1"/>
    <col min="7427" max="7427" width="16.7109375" style="109" customWidth="1"/>
    <col min="7428" max="7680" width="9.140625" style="109"/>
    <col min="7681" max="7681" width="4.85546875" style="109" customWidth="1"/>
    <col min="7682" max="7682" width="58.85546875" style="109" customWidth="1"/>
    <col min="7683" max="7683" width="16.7109375" style="109" customWidth="1"/>
    <col min="7684" max="7936" width="9.140625" style="109"/>
    <col min="7937" max="7937" width="4.85546875" style="109" customWidth="1"/>
    <col min="7938" max="7938" width="58.85546875" style="109" customWidth="1"/>
    <col min="7939" max="7939" width="16.7109375" style="109" customWidth="1"/>
    <col min="7940" max="8192" width="9.140625" style="109"/>
    <col min="8193" max="8193" width="4.85546875" style="109" customWidth="1"/>
    <col min="8194" max="8194" width="58.85546875" style="109" customWidth="1"/>
    <col min="8195" max="8195" width="16.7109375" style="109" customWidth="1"/>
    <col min="8196" max="8448" width="9.140625" style="109"/>
    <col min="8449" max="8449" width="4.85546875" style="109" customWidth="1"/>
    <col min="8450" max="8450" width="58.85546875" style="109" customWidth="1"/>
    <col min="8451" max="8451" width="16.7109375" style="109" customWidth="1"/>
    <col min="8452" max="8704" width="9.140625" style="109"/>
    <col min="8705" max="8705" width="4.85546875" style="109" customWidth="1"/>
    <col min="8706" max="8706" width="58.85546875" style="109" customWidth="1"/>
    <col min="8707" max="8707" width="16.7109375" style="109" customWidth="1"/>
    <col min="8708" max="8960" width="9.140625" style="109"/>
    <col min="8961" max="8961" width="4.85546875" style="109" customWidth="1"/>
    <col min="8962" max="8962" width="58.85546875" style="109" customWidth="1"/>
    <col min="8963" max="8963" width="16.7109375" style="109" customWidth="1"/>
    <col min="8964" max="9216" width="9.140625" style="109"/>
    <col min="9217" max="9217" width="4.85546875" style="109" customWidth="1"/>
    <col min="9218" max="9218" width="58.85546875" style="109" customWidth="1"/>
    <col min="9219" max="9219" width="16.7109375" style="109" customWidth="1"/>
    <col min="9220" max="9472" width="9.140625" style="109"/>
    <col min="9473" max="9473" width="4.85546875" style="109" customWidth="1"/>
    <col min="9474" max="9474" width="58.85546875" style="109" customWidth="1"/>
    <col min="9475" max="9475" width="16.7109375" style="109" customWidth="1"/>
    <col min="9476" max="9728" width="9.140625" style="109"/>
    <col min="9729" max="9729" width="4.85546875" style="109" customWidth="1"/>
    <col min="9730" max="9730" width="58.85546875" style="109" customWidth="1"/>
    <col min="9731" max="9731" width="16.7109375" style="109" customWidth="1"/>
    <col min="9732" max="9984" width="9.140625" style="109"/>
    <col min="9985" max="9985" width="4.85546875" style="109" customWidth="1"/>
    <col min="9986" max="9986" width="58.85546875" style="109" customWidth="1"/>
    <col min="9987" max="9987" width="16.7109375" style="109" customWidth="1"/>
    <col min="9988" max="10240" width="9.140625" style="109"/>
    <col min="10241" max="10241" width="4.85546875" style="109" customWidth="1"/>
    <col min="10242" max="10242" width="58.85546875" style="109" customWidth="1"/>
    <col min="10243" max="10243" width="16.7109375" style="109" customWidth="1"/>
    <col min="10244" max="10496" width="9.140625" style="109"/>
    <col min="10497" max="10497" width="4.85546875" style="109" customWidth="1"/>
    <col min="10498" max="10498" width="58.85546875" style="109" customWidth="1"/>
    <col min="10499" max="10499" width="16.7109375" style="109" customWidth="1"/>
    <col min="10500" max="10752" width="9.140625" style="109"/>
    <col min="10753" max="10753" width="4.85546875" style="109" customWidth="1"/>
    <col min="10754" max="10754" width="58.85546875" style="109" customWidth="1"/>
    <col min="10755" max="10755" width="16.7109375" style="109" customWidth="1"/>
    <col min="10756" max="11008" width="9.140625" style="109"/>
    <col min="11009" max="11009" width="4.85546875" style="109" customWidth="1"/>
    <col min="11010" max="11010" width="58.85546875" style="109" customWidth="1"/>
    <col min="11011" max="11011" width="16.7109375" style="109" customWidth="1"/>
    <col min="11012" max="11264" width="9.140625" style="109"/>
    <col min="11265" max="11265" width="4.85546875" style="109" customWidth="1"/>
    <col min="11266" max="11266" width="58.85546875" style="109" customWidth="1"/>
    <col min="11267" max="11267" width="16.7109375" style="109" customWidth="1"/>
    <col min="11268" max="11520" width="9.140625" style="109"/>
    <col min="11521" max="11521" width="4.85546875" style="109" customWidth="1"/>
    <col min="11522" max="11522" width="58.85546875" style="109" customWidth="1"/>
    <col min="11523" max="11523" width="16.7109375" style="109" customWidth="1"/>
    <col min="11524" max="11776" width="9.140625" style="109"/>
    <col min="11777" max="11777" width="4.85546875" style="109" customWidth="1"/>
    <col min="11778" max="11778" width="58.85546875" style="109" customWidth="1"/>
    <col min="11779" max="11779" width="16.7109375" style="109" customWidth="1"/>
    <col min="11780" max="12032" width="9.140625" style="109"/>
    <col min="12033" max="12033" width="4.85546875" style="109" customWidth="1"/>
    <col min="12034" max="12034" width="58.85546875" style="109" customWidth="1"/>
    <col min="12035" max="12035" width="16.7109375" style="109" customWidth="1"/>
    <col min="12036" max="12288" width="9.140625" style="109"/>
    <col min="12289" max="12289" width="4.85546875" style="109" customWidth="1"/>
    <col min="12290" max="12290" width="58.85546875" style="109" customWidth="1"/>
    <col min="12291" max="12291" width="16.7109375" style="109" customWidth="1"/>
    <col min="12292" max="12544" width="9.140625" style="109"/>
    <col min="12545" max="12545" width="4.85546875" style="109" customWidth="1"/>
    <col min="12546" max="12546" width="58.85546875" style="109" customWidth="1"/>
    <col min="12547" max="12547" width="16.7109375" style="109" customWidth="1"/>
    <col min="12548" max="12800" width="9.140625" style="109"/>
    <col min="12801" max="12801" width="4.85546875" style="109" customWidth="1"/>
    <col min="12802" max="12802" width="58.85546875" style="109" customWidth="1"/>
    <col min="12803" max="12803" width="16.7109375" style="109" customWidth="1"/>
    <col min="12804" max="13056" width="9.140625" style="109"/>
    <col min="13057" max="13057" width="4.85546875" style="109" customWidth="1"/>
    <col min="13058" max="13058" width="58.85546875" style="109" customWidth="1"/>
    <col min="13059" max="13059" width="16.7109375" style="109" customWidth="1"/>
    <col min="13060" max="13312" width="9.140625" style="109"/>
    <col min="13313" max="13313" width="4.85546875" style="109" customWidth="1"/>
    <col min="13314" max="13314" width="58.85546875" style="109" customWidth="1"/>
    <col min="13315" max="13315" width="16.7109375" style="109" customWidth="1"/>
    <col min="13316" max="13568" width="9.140625" style="109"/>
    <col min="13569" max="13569" width="4.85546875" style="109" customWidth="1"/>
    <col min="13570" max="13570" width="58.85546875" style="109" customWidth="1"/>
    <col min="13571" max="13571" width="16.7109375" style="109" customWidth="1"/>
    <col min="13572" max="13824" width="9.140625" style="109"/>
    <col min="13825" max="13825" width="4.85546875" style="109" customWidth="1"/>
    <col min="13826" max="13826" width="58.85546875" style="109" customWidth="1"/>
    <col min="13827" max="13827" width="16.7109375" style="109" customWidth="1"/>
    <col min="13828" max="14080" width="9.140625" style="109"/>
    <col min="14081" max="14081" width="4.85546875" style="109" customWidth="1"/>
    <col min="14082" max="14082" width="58.85546875" style="109" customWidth="1"/>
    <col min="14083" max="14083" width="16.7109375" style="109" customWidth="1"/>
    <col min="14084" max="14336" width="9.140625" style="109"/>
    <col min="14337" max="14337" width="4.85546875" style="109" customWidth="1"/>
    <col min="14338" max="14338" width="58.85546875" style="109" customWidth="1"/>
    <col min="14339" max="14339" width="16.7109375" style="109" customWidth="1"/>
    <col min="14340" max="14592" width="9.140625" style="109"/>
    <col min="14593" max="14593" width="4.85546875" style="109" customWidth="1"/>
    <col min="14594" max="14594" width="58.85546875" style="109" customWidth="1"/>
    <col min="14595" max="14595" width="16.7109375" style="109" customWidth="1"/>
    <col min="14596" max="14848" width="9.140625" style="109"/>
    <col min="14849" max="14849" width="4.85546875" style="109" customWidth="1"/>
    <col min="14850" max="14850" width="58.85546875" style="109" customWidth="1"/>
    <col min="14851" max="14851" width="16.7109375" style="109" customWidth="1"/>
    <col min="14852" max="15104" width="9.140625" style="109"/>
    <col min="15105" max="15105" width="4.85546875" style="109" customWidth="1"/>
    <col min="15106" max="15106" width="58.85546875" style="109" customWidth="1"/>
    <col min="15107" max="15107" width="16.7109375" style="109" customWidth="1"/>
    <col min="15108" max="15360" width="9.140625" style="109"/>
    <col min="15361" max="15361" width="4.85546875" style="109" customWidth="1"/>
    <col min="15362" max="15362" width="58.85546875" style="109" customWidth="1"/>
    <col min="15363" max="15363" width="16.7109375" style="109" customWidth="1"/>
    <col min="15364" max="15616" width="9.140625" style="109"/>
    <col min="15617" max="15617" width="4.85546875" style="109" customWidth="1"/>
    <col min="15618" max="15618" width="58.85546875" style="109" customWidth="1"/>
    <col min="15619" max="15619" width="16.7109375" style="109" customWidth="1"/>
    <col min="15620" max="15872" width="9.140625" style="109"/>
    <col min="15873" max="15873" width="4.85546875" style="109" customWidth="1"/>
    <col min="15874" max="15874" width="58.85546875" style="109" customWidth="1"/>
    <col min="15875" max="15875" width="16.7109375" style="109" customWidth="1"/>
    <col min="15876" max="16128" width="9.140625" style="109"/>
    <col min="16129" max="16129" width="4.85546875" style="109" customWidth="1"/>
    <col min="16130" max="16130" width="58.85546875" style="109" customWidth="1"/>
    <col min="16131" max="16131" width="16.7109375" style="109" customWidth="1"/>
    <col min="16132" max="16384" width="9.140625" style="109"/>
  </cols>
  <sheetData>
    <row r="1" spans="1:4" ht="33" customHeight="1" x14ac:dyDescent="0.25">
      <c r="A1" s="296" t="s">
        <v>5</v>
      </c>
      <c r="B1" s="296"/>
      <c r="C1" s="296"/>
    </row>
    <row r="2" spans="1:4" ht="15.95" customHeight="1" thickBot="1" x14ac:dyDescent="0.3">
      <c r="A2" s="110"/>
      <c r="B2" s="110"/>
      <c r="C2" s="111" t="s">
        <v>312</v>
      </c>
      <c r="D2" s="112"/>
    </row>
    <row r="3" spans="1:4" ht="26.25" customHeight="1" thickBot="1" x14ac:dyDescent="0.3">
      <c r="A3" s="113" t="s">
        <v>302</v>
      </c>
      <c r="B3" s="114" t="s">
        <v>303</v>
      </c>
      <c r="C3" s="115" t="s">
        <v>12</v>
      </c>
    </row>
    <row r="4" spans="1:4" ht="15.75" thickBot="1" x14ac:dyDescent="0.3">
      <c r="A4" s="116">
        <v>1</v>
      </c>
      <c r="B4" s="117">
        <v>2</v>
      </c>
      <c r="C4" s="118">
        <v>3</v>
      </c>
    </row>
    <row r="5" spans="1:4" x14ac:dyDescent="0.25">
      <c r="A5" s="119" t="s">
        <v>13</v>
      </c>
      <c r="B5" s="120" t="s">
        <v>304</v>
      </c>
      <c r="C5" s="121">
        <v>639248</v>
      </c>
    </row>
    <row r="6" spans="1:4" ht="24.75" x14ac:dyDescent="0.25">
      <c r="A6" s="122" t="s">
        <v>27</v>
      </c>
      <c r="B6" s="123" t="s">
        <v>305</v>
      </c>
      <c r="C6" s="124">
        <v>0</v>
      </c>
    </row>
    <row r="7" spans="1:4" x14ac:dyDescent="0.25">
      <c r="A7" s="122" t="s">
        <v>41</v>
      </c>
      <c r="B7" s="125" t="s">
        <v>306</v>
      </c>
      <c r="C7" s="124">
        <v>0</v>
      </c>
    </row>
    <row r="8" spans="1:4" ht="24.75" x14ac:dyDescent="0.25">
      <c r="A8" s="122" t="s">
        <v>220</v>
      </c>
      <c r="B8" s="125" t="s">
        <v>307</v>
      </c>
      <c r="C8" s="124">
        <v>200000</v>
      </c>
    </row>
    <row r="9" spans="1:4" x14ac:dyDescent="0.25">
      <c r="A9" s="126" t="s">
        <v>69</v>
      </c>
      <c r="B9" s="125" t="s">
        <v>308</v>
      </c>
      <c r="C9" s="127">
        <v>0</v>
      </c>
    </row>
    <row r="10" spans="1:4" ht="15.75" thickBot="1" x14ac:dyDescent="0.3">
      <c r="A10" s="122" t="s">
        <v>88</v>
      </c>
      <c r="B10" s="128" t="s">
        <v>309</v>
      </c>
      <c r="C10" s="124">
        <v>0</v>
      </c>
    </row>
    <row r="11" spans="1:4" ht="15.75" thickBot="1" x14ac:dyDescent="0.3">
      <c r="A11" s="297" t="s">
        <v>310</v>
      </c>
      <c r="B11" s="298"/>
      <c r="C11" s="129">
        <f>SUM(C5:C10)</f>
        <v>839248</v>
      </c>
    </row>
    <row r="12" spans="1:4" ht="23.25" customHeight="1" x14ac:dyDescent="0.25">
      <c r="A12" s="299" t="s">
        <v>311</v>
      </c>
      <c r="B12" s="299"/>
      <c r="C12" s="299"/>
    </row>
  </sheetData>
  <mergeCells count="3">
    <mergeCell ref="A1:C1"/>
    <mergeCell ref="A11:B11"/>
    <mergeCell ref="A12:C12"/>
  </mergeCells>
  <printOptions horizontalCentered="1"/>
  <pageMargins left="0.78740157480314965" right="0.78740157480314965" top="1.3779527559055118" bottom="0.98425196850393704" header="0.78740157480314965" footer="0.78740157480314965"/>
  <pageSetup paperSize="9" scale="95" orientation="portrait" r:id="rId1"/>
  <headerFooter alignWithMargins="0">
    <oddHeader>&amp;R&amp;"Times New Roman CE,Félkövér dőlt" 3. melléklet az 1./2018. (II. 16.)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146"/>
  <sheetViews>
    <sheetView topLeftCell="A127" workbookViewId="0">
      <selection activeCell="F143" sqref="F143"/>
    </sheetView>
  </sheetViews>
  <sheetFormatPr defaultRowHeight="15" x14ac:dyDescent="0.25"/>
  <cols>
    <col min="1" max="1" width="14" customWidth="1"/>
    <col min="2" max="2" width="55.42578125" customWidth="1"/>
    <col min="3" max="3" width="16.5703125" customWidth="1"/>
  </cols>
  <sheetData>
    <row r="1" spans="1:3" ht="15.75" thickBot="1" x14ac:dyDescent="0.3">
      <c r="C1" t="s">
        <v>380</v>
      </c>
    </row>
    <row r="2" spans="1:3" x14ac:dyDescent="0.25">
      <c r="A2" s="130" t="s">
        <v>313</v>
      </c>
      <c r="B2" s="131" t="s">
        <v>314</v>
      </c>
      <c r="C2" s="132" t="s">
        <v>315</v>
      </c>
    </row>
    <row r="3" spans="1:3" ht="15.75" thickBot="1" x14ac:dyDescent="0.3">
      <c r="A3" s="133" t="s">
        <v>376</v>
      </c>
      <c r="B3" s="134" t="s">
        <v>316</v>
      </c>
      <c r="C3" s="135">
        <v>1</v>
      </c>
    </row>
    <row r="4" spans="1:3" ht="15.75" thickBot="1" x14ac:dyDescent="0.3">
      <c r="A4" s="136"/>
      <c r="B4" s="136"/>
      <c r="C4" s="137" t="s">
        <v>312</v>
      </c>
    </row>
    <row r="5" spans="1:3" ht="15.75" thickBot="1" x14ac:dyDescent="0.3">
      <c r="A5" s="138" t="s">
        <v>317</v>
      </c>
      <c r="B5" s="139" t="s">
        <v>318</v>
      </c>
      <c r="C5" s="140" t="s">
        <v>319</v>
      </c>
    </row>
    <row r="6" spans="1:3" ht="15.75" thickBot="1" x14ac:dyDescent="0.3">
      <c r="A6" s="141">
        <v>1</v>
      </c>
      <c r="B6" s="142">
        <v>2</v>
      </c>
      <c r="C6" s="143">
        <v>3</v>
      </c>
    </row>
    <row r="7" spans="1:3" ht="15.75" thickBot="1" x14ac:dyDescent="0.3">
      <c r="A7" s="144"/>
      <c r="B7" s="145" t="s">
        <v>320</v>
      </c>
      <c r="C7" s="146"/>
    </row>
    <row r="8" spans="1:3" ht="15.75" thickBot="1" x14ac:dyDescent="0.3">
      <c r="A8" s="39" t="s">
        <v>13</v>
      </c>
      <c r="B8" s="12" t="s">
        <v>14</v>
      </c>
      <c r="C8" s="13">
        <f>+C9+C10+C11+C12+C13+C14</f>
        <v>21477305</v>
      </c>
    </row>
    <row r="9" spans="1:3" x14ac:dyDescent="0.25">
      <c r="A9" s="147" t="s">
        <v>15</v>
      </c>
      <c r="B9" s="148" t="s">
        <v>16</v>
      </c>
      <c r="C9" s="17">
        <v>12544385</v>
      </c>
    </row>
    <row r="10" spans="1:3" x14ac:dyDescent="0.25">
      <c r="A10" s="149" t="s">
        <v>17</v>
      </c>
      <c r="B10" s="150" t="s">
        <v>18</v>
      </c>
      <c r="C10" s="20"/>
    </row>
    <row r="11" spans="1:3" x14ac:dyDescent="0.25">
      <c r="A11" s="149" t="s">
        <v>19</v>
      </c>
      <c r="B11" s="150" t="s">
        <v>20</v>
      </c>
      <c r="C11" s="20">
        <v>7132920</v>
      </c>
    </row>
    <row r="12" spans="1:3" x14ac:dyDescent="0.25">
      <c r="A12" s="149" t="s">
        <v>21</v>
      </c>
      <c r="B12" s="150" t="s">
        <v>22</v>
      </c>
      <c r="C12" s="20">
        <v>1800000</v>
      </c>
    </row>
    <row r="13" spans="1:3" x14ac:dyDescent="0.25">
      <c r="A13" s="149" t="s">
        <v>23</v>
      </c>
      <c r="B13" s="150" t="s">
        <v>24</v>
      </c>
      <c r="C13" s="151"/>
    </row>
    <row r="14" spans="1:3" ht="15.75" thickBot="1" x14ac:dyDescent="0.3">
      <c r="A14" s="152" t="s">
        <v>25</v>
      </c>
      <c r="B14" s="153" t="s">
        <v>26</v>
      </c>
      <c r="C14" s="154"/>
    </row>
    <row r="15" spans="1:3" ht="15.75" thickBot="1" x14ac:dyDescent="0.3">
      <c r="A15" s="39" t="s">
        <v>27</v>
      </c>
      <c r="B15" s="155" t="s">
        <v>28</v>
      </c>
      <c r="C15" s="13">
        <f>+C16+C17+C18+C19+C20</f>
        <v>19856457</v>
      </c>
    </row>
    <row r="16" spans="1:3" x14ac:dyDescent="0.25">
      <c r="A16" s="147" t="s">
        <v>29</v>
      </c>
      <c r="B16" s="148" t="s">
        <v>30</v>
      </c>
      <c r="C16" s="17"/>
    </row>
    <row r="17" spans="1:3" x14ac:dyDescent="0.25">
      <c r="A17" s="149" t="s">
        <v>31</v>
      </c>
      <c r="B17" s="150" t="s">
        <v>32</v>
      </c>
      <c r="C17" s="20"/>
    </row>
    <row r="18" spans="1:3" x14ac:dyDescent="0.25">
      <c r="A18" s="149" t="s">
        <v>33</v>
      </c>
      <c r="B18" s="150" t="s">
        <v>34</v>
      </c>
      <c r="C18" s="20"/>
    </row>
    <row r="19" spans="1:3" x14ac:dyDescent="0.25">
      <c r="A19" s="149" t="s">
        <v>35</v>
      </c>
      <c r="B19" s="150" t="s">
        <v>36</v>
      </c>
      <c r="C19" s="20"/>
    </row>
    <row r="20" spans="1:3" x14ac:dyDescent="0.25">
      <c r="A20" s="149" t="s">
        <v>37</v>
      </c>
      <c r="B20" s="150" t="s">
        <v>38</v>
      </c>
      <c r="C20" s="20">
        <v>19856457</v>
      </c>
    </row>
    <row r="21" spans="1:3" ht="15.75" thickBot="1" x14ac:dyDescent="0.3">
      <c r="A21" s="152" t="s">
        <v>39</v>
      </c>
      <c r="B21" s="153" t="s">
        <v>40</v>
      </c>
      <c r="C21" s="24"/>
    </row>
    <row r="22" spans="1:3" ht="21.75" thickBot="1" x14ac:dyDescent="0.3">
      <c r="A22" s="39" t="s">
        <v>41</v>
      </c>
      <c r="B22" s="12" t="s">
        <v>42</v>
      </c>
      <c r="C22" s="13">
        <f>+C23+C24+C25+C26+C27</f>
        <v>0</v>
      </c>
    </row>
    <row r="23" spans="1:3" x14ac:dyDescent="0.25">
      <c r="A23" s="147" t="s">
        <v>43</v>
      </c>
      <c r="B23" s="148" t="s">
        <v>44</v>
      </c>
      <c r="C23" s="17"/>
    </row>
    <row r="24" spans="1:3" x14ac:dyDescent="0.25">
      <c r="A24" s="149" t="s">
        <v>45</v>
      </c>
      <c r="B24" s="150" t="s">
        <v>46</v>
      </c>
      <c r="C24" s="20"/>
    </row>
    <row r="25" spans="1:3" x14ac:dyDescent="0.25">
      <c r="A25" s="149" t="s">
        <v>47</v>
      </c>
      <c r="B25" s="150" t="s">
        <v>48</v>
      </c>
      <c r="C25" s="20"/>
    </row>
    <row r="26" spans="1:3" x14ac:dyDescent="0.25">
      <c r="A26" s="149" t="s">
        <v>49</v>
      </c>
      <c r="B26" s="150" t="s">
        <v>50</v>
      </c>
      <c r="C26" s="20"/>
    </row>
    <row r="27" spans="1:3" x14ac:dyDescent="0.25">
      <c r="A27" s="149" t="s">
        <v>51</v>
      </c>
      <c r="B27" s="150" t="s">
        <v>52</v>
      </c>
      <c r="C27" s="20"/>
    </row>
    <row r="28" spans="1:3" ht="15.75" thickBot="1" x14ac:dyDescent="0.3">
      <c r="A28" s="152" t="s">
        <v>53</v>
      </c>
      <c r="B28" s="153" t="s">
        <v>54</v>
      </c>
      <c r="C28" s="24"/>
    </row>
    <row r="29" spans="1:3" ht="15.75" thickBot="1" x14ac:dyDescent="0.3">
      <c r="A29" s="39" t="s">
        <v>55</v>
      </c>
      <c r="B29" s="12" t="s">
        <v>56</v>
      </c>
      <c r="C29" s="25">
        <f>+C31+C33+C34+C35</f>
        <v>1892000</v>
      </c>
    </row>
    <row r="30" spans="1:3" x14ac:dyDescent="0.25">
      <c r="A30" s="147" t="s">
        <v>57</v>
      </c>
      <c r="B30" s="148" t="s">
        <v>58</v>
      </c>
      <c r="C30" s="26">
        <v>842000</v>
      </c>
    </row>
    <row r="31" spans="1:3" ht="19.5" customHeight="1" x14ac:dyDescent="0.25">
      <c r="A31" s="149" t="s">
        <v>59</v>
      </c>
      <c r="B31" s="150" t="s">
        <v>60</v>
      </c>
      <c r="C31" s="20">
        <v>600000</v>
      </c>
    </row>
    <row r="32" spans="1:3" ht="20.25" customHeight="1" x14ac:dyDescent="0.25">
      <c r="A32" s="149" t="s">
        <v>61</v>
      </c>
      <c r="B32" s="150" t="s">
        <v>62</v>
      </c>
      <c r="C32" s="20"/>
    </row>
    <row r="33" spans="1:3" x14ac:dyDescent="0.25">
      <c r="A33" s="149" t="s">
        <v>63</v>
      </c>
      <c r="B33" s="150" t="s">
        <v>64</v>
      </c>
      <c r="C33" s="20">
        <v>242000</v>
      </c>
    </row>
    <row r="34" spans="1:3" x14ac:dyDescent="0.25">
      <c r="A34" s="149" t="s">
        <v>65</v>
      </c>
      <c r="B34" s="150" t="s">
        <v>66</v>
      </c>
      <c r="C34" s="20"/>
    </row>
    <row r="35" spans="1:3" ht="15.75" thickBot="1" x14ac:dyDescent="0.3">
      <c r="A35" s="152" t="s">
        <v>67</v>
      </c>
      <c r="B35" s="153" t="s">
        <v>68</v>
      </c>
      <c r="C35" s="24">
        <v>1050000</v>
      </c>
    </row>
    <row r="36" spans="1:3" ht="15.75" thickBot="1" x14ac:dyDescent="0.3">
      <c r="A36" s="39" t="s">
        <v>69</v>
      </c>
      <c r="B36" s="12" t="s">
        <v>70</v>
      </c>
      <c r="C36" s="13">
        <f>SUM(C37:C46)</f>
        <v>3649424</v>
      </c>
    </row>
    <row r="37" spans="1:3" x14ac:dyDescent="0.25">
      <c r="A37" s="147" t="s">
        <v>71</v>
      </c>
      <c r="B37" s="148" t="s">
        <v>1</v>
      </c>
      <c r="C37" s="17">
        <v>1999727</v>
      </c>
    </row>
    <row r="38" spans="1:3" x14ac:dyDescent="0.25">
      <c r="A38" s="149" t="s">
        <v>72</v>
      </c>
      <c r="B38" s="150" t="s">
        <v>2</v>
      </c>
      <c r="C38" s="20">
        <v>250000</v>
      </c>
    </row>
    <row r="39" spans="1:3" x14ac:dyDescent="0.25">
      <c r="A39" s="149" t="s">
        <v>73</v>
      </c>
      <c r="B39" s="150" t="s">
        <v>74</v>
      </c>
      <c r="C39" s="20"/>
    </row>
    <row r="40" spans="1:3" x14ac:dyDescent="0.25">
      <c r="A40" s="149" t="s">
        <v>75</v>
      </c>
      <c r="B40" s="150" t="s">
        <v>3</v>
      </c>
      <c r="C40" s="20">
        <v>1146371</v>
      </c>
    </row>
    <row r="41" spans="1:3" x14ac:dyDescent="0.25">
      <c r="A41" s="149" t="s">
        <v>76</v>
      </c>
      <c r="B41" s="150" t="s">
        <v>77</v>
      </c>
      <c r="C41" s="20"/>
    </row>
    <row r="42" spans="1:3" x14ac:dyDescent="0.25">
      <c r="A42" s="149" t="s">
        <v>78</v>
      </c>
      <c r="B42" s="150" t="s">
        <v>79</v>
      </c>
      <c r="C42" s="20"/>
    </row>
    <row r="43" spans="1:3" x14ac:dyDescent="0.25">
      <c r="A43" s="149" t="s">
        <v>80</v>
      </c>
      <c r="B43" s="150" t="s">
        <v>81</v>
      </c>
      <c r="C43" s="20"/>
    </row>
    <row r="44" spans="1:3" x14ac:dyDescent="0.25">
      <c r="A44" s="149" t="s">
        <v>82</v>
      </c>
      <c r="B44" s="150" t="s">
        <v>83</v>
      </c>
      <c r="C44" s="20"/>
    </row>
    <row r="45" spans="1:3" x14ac:dyDescent="0.25">
      <c r="A45" s="149" t="s">
        <v>84</v>
      </c>
      <c r="B45" s="150" t="s">
        <v>85</v>
      </c>
      <c r="C45" s="27"/>
    </row>
    <row r="46" spans="1:3" ht="15.75" thickBot="1" x14ac:dyDescent="0.3">
      <c r="A46" s="152" t="s">
        <v>86</v>
      </c>
      <c r="B46" s="153" t="s">
        <v>87</v>
      </c>
      <c r="C46" s="28">
        <v>253326</v>
      </c>
    </row>
    <row r="47" spans="1:3" ht="15.75" thickBot="1" x14ac:dyDescent="0.3">
      <c r="A47" s="39" t="s">
        <v>88</v>
      </c>
      <c r="B47" s="12" t="s">
        <v>89</v>
      </c>
      <c r="C47" s="13">
        <f>SUM(C48:C52)</f>
        <v>0</v>
      </c>
    </row>
    <row r="48" spans="1:3" x14ac:dyDescent="0.25">
      <c r="A48" s="147" t="s">
        <v>90</v>
      </c>
      <c r="B48" s="148" t="s">
        <v>91</v>
      </c>
      <c r="C48" s="29"/>
    </row>
    <row r="49" spans="1:3" x14ac:dyDescent="0.25">
      <c r="A49" s="149" t="s">
        <v>92</v>
      </c>
      <c r="B49" s="150" t="s">
        <v>93</v>
      </c>
      <c r="C49" s="27"/>
    </row>
    <row r="50" spans="1:3" x14ac:dyDescent="0.25">
      <c r="A50" s="149" t="s">
        <v>94</v>
      </c>
      <c r="B50" s="150" t="s">
        <v>95</v>
      </c>
      <c r="C50" s="27"/>
    </row>
    <row r="51" spans="1:3" x14ac:dyDescent="0.25">
      <c r="A51" s="149" t="s">
        <v>96</v>
      </c>
      <c r="B51" s="150" t="s">
        <v>97</v>
      </c>
      <c r="C51" s="27"/>
    </row>
    <row r="52" spans="1:3" ht="15.75" thickBot="1" x14ac:dyDescent="0.3">
      <c r="A52" s="152" t="s">
        <v>98</v>
      </c>
      <c r="B52" s="153" t="s">
        <v>99</v>
      </c>
      <c r="C52" s="28"/>
    </row>
    <row r="53" spans="1:3" ht="15.75" thickBot="1" x14ac:dyDescent="0.3">
      <c r="A53" s="39" t="s">
        <v>100</v>
      </c>
      <c r="B53" s="12" t="s">
        <v>101</v>
      </c>
      <c r="C53" s="13">
        <f>SUM(C54:C56)</f>
        <v>0</v>
      </c>
    </row>
    <row r="54" spans="1:3" x14ac:dyDescent="0.25">
      <c r="A54" s="147" t="s">
        <v>102</v>
      </c>
      <c r="B54" s="148" t="s">
        <v>103</v>
      </c>
      <c r="C54" s="17"/>
    </row>
    <row r="55" spans="1:3" ht="16.5" customHeight="1" x14ac:dyDescent="0.25">
      <c r="A55" s="149" t="s">
        <v>104</v>
      </c>
      <c r="B55" s="150" t="s">
        <v>105</v>
      </c>
      <c r="C55" s="20"/>
    </row>
    <row r="56" spans="1:3" x14ac:dyDescent="0.25">
      <c r="A56" s="149" t="s">
        <v>106</v>
      </c>
      <c r="B56" s="150" t="s">
        <v>107</v>
      </c>
      <c r="C56" s="20"/>
    </row>
    <row r="57" spans="1:3" ht="15.75" thickBot="1" x14ac:dyDescent="0.3">
      <c r="A57" s="152" t="s">
        <v>108</v>
      </c>
      <c r="B57" s="153" t="s">
        <v>109</v>
      </c>
      <c r="C57" s="24"/>
    </row>
    <row r="58" spans="1:3" ht="15.75" thickBot="1" x14ac:dyDescent="0.3">
      <c r="A58" s="39" t="s">
        <v>110</v>
      </c>
      <c r="B58" s="155" t="s">
        <v>111</v>
      </c>
      <c r="C58" s="13">
        <f>SUM(C59:C61)</f>
        <v>0</v>
      </c>
    </row>
    <row r="59" spans="1:3" x14ac:dyDescent="0.25">
      <c r="A59" s="147" t="s">
        <v>112</v>
      </c>
      <c r="B59" s="148" t="s">
        <v>113</v>
      </c>
      <c r="C59" s="27"/>
    </row>
    <row r="60" spans="1:3" ht="15" customHeight="1" x14ac:dyDescent="0.25">
      <c r="A60" s="149" t="s">
        <v>114</v>
      </c>
      <c r="B60" s="150" t="s">
        <v>115</v>
      </c>
      <c r="C60" s="27"/>
    </row>
    <row r="61" spans="1:3" x14ac:dyDescent="0.25">
      <c r="A61" s="149" t="s">
        <v>116</v>
      </c>
      <c r="B61" s="150" t="s">
        <v>117</v>
      </c>
      <c r="C61" s="27"/>
    </row>
    <row r="62" spans="1:3" ht="15.75" thickBot="1" x14ac:dyDescent="0.3">
      <c r="A62" s="152" t="s">
        <v>118</v>
      </c>
      <c r="B62" s="153" t="s">
        <v>119</v>
      </c>
      <c r="C62" s="27"/>
    </row>
    <row r="63" spans="1:3" ht="15.75" thickBot="1" x14ac:dyDescent="0.3">
      <c r="A63" s="39" t="s">
        <v>120</v>
      </c>
      <c r="B63" s="12" t="s">
        <v>121</v>
      </c>
      <c r="C63" s="25">
        <f>SUM(C8+C15+C29+C36)</f>
        <v>46875186</v>
      </c>
    </row>
    <row r="64" spans="1:3" ht="15.75" thickBot="1" x14ac:dyDescent="0.3">
      <c r="A64" s="156" t="s">
        <v>321</v>
      </c>
      <c r="B64" s="155" t="s">
        <v>123</v>
      </c>
      <c r="C64" s="13">
        <f>SUM(C65:C67)</f>
        <v>0</v>
      </c>
    </row>
    <row r="65" spans="1:3" x14ac:dyDescent="0.25">
      <c r="A65" s="147" t="s">
        <v>124</v>
      </c>
      <c r="B65" s="148" t="s">
        <v>125</v>
      </c>
      <c r="C65" s="27"/>
    </row>
    <row r="66" spans="1:3" x14ac:dyDescent="0.25">
      <c r="A66" s="149" t="s">
        <v>126</v>
      </c>
      <c r="B66" s="150" t="s">
        <v>127</v>
      </c>
      <c r="C66" s="27"/>
    </row>
    <row r="67" spans="1:3" ht="15.75" thickBot="1" x14ac:dyDescent="0.3">
      <c r="A67" s="152" t="s">
        <v>128</v>
      </c>
      <c r="B67" s="157" t="s">
        <v>129</v>
      </c>
      <c r="C67" s="27"/>
    </row>
    <row r="68" spans="1:3" ht="15.75" thickBot="1" x14ac:dyDescent="0.3">
      <c r="A68" s="156" t="s">
        <v>130</v>
      </c>
      <c r="B68" s="155" t="s">
        <v>131</v>
      </c>
      <c r="C68" s="13">
        <f>SUM(C69:C72)</f>
        <v>0</v>
      </c>
    </row>
    <row r="69" spans="1:3" x14ac:dyDescent="0.25">
      <c r="A69" s="147" t="s">
        <v>132</v>
      </c>
      <c r="B69" s="148" t="s">
        <v>133</v>
      </c>
      <c r="C69" s="27"/>
    </row>
    <row r="70" spans="1:3" x14ac:dyDescent="0.25">
      <c r="A70" s="149" t="s">
        <v>134</v>
      </c>
      <c r="B70" s="150" t="s">
        <v>135</v>
      </c>
      <c r="C70" s="27"/>
    </row>
    <row r="71" spans="1:3" x14ac:dyDescent="0.25">
      <c r="A71" s="149" t="s">
        <v>136</v>
      </c>
      <c r="B71" s="150" t="s">
        <v>137</v>
      </c>
      <c r="C71" s="27"/>
    </row>
    <row r="72" spans="1:3" ht="15.75" thickBot="1" x14ac:dyDescent="0.3">
      <c r="A72" s="152" t="s">
        <v>138</v>
      </c>
      <c r="B72" s="153" t="s">
        <v>139</v>
      </c>
      <c r="C72" s="27"/>
    </row>
    <row r="73" spans="1:3" ht="15.75" thickBot="1" x14ac:dyDescent="0.3">
      <c r="A73" s="156" t="s">
        <v>140</v>
      </c>
      <c r="B73" s="155" t="s">
        <v>141</v>
      </c>
      <c r="C73" s="13">
        <f>SUM(C74:C75)</f>
        <v>4545814</v>
      </c>
    </row>
    <row r="74" spans="1:3" x14ac:dyDescent="0.25">
      <c r="A74" s="147" t="s">
        <v>142</v>
      </c>
      <c r="B74" s="148" t="s">
        <v>143</v>
      </c>
      <c r="C74" s="27">
        <v>4545814</v>
      </c>
    </row>
    <row r="75" spans="1:3" ht="15.75" thickBot="1" x14ac:dyDescent="0.3">
      <c r="A75" s="152" t="s">
        <v>144</v>
      </c>
      <c r="B75" s="153" t="s">
        <v>145</v>
      </c>
      <c r="C75" s="27"/>
    </row>
    <row r="76" spans="1:3" ht="15.75" thickBot="1" x14ac:dyDescent="0.3">
      <c r="A76" s="156" t="s">
        <v>146</v>
      </c>
      <c r="B76" s="155" t="s">
        <v>147</v>
      </c>
      <c r="C76" s="13">
        <f>SUM(C77:C79)</f>
        <v>0</v>
      </c>
    </row>
    <row r="77" spans="1:3" x14ac:dyDescent="0.25">
      <c r="A77" s="147" t="s">
        <v>148</v>
      </c>
      <c r="B77" s="148" t="s">
        <v>149</v>
      </c>
      <c r="C77" s="27">
        <v>859092</v>
      </c>
    </row>
    <row r="78" spans="1:3" x14ac:dyDescent="0.25">
      <c r="A78" s="149" t="s">
        <v>150</v>
      </c>
      <c r="B78" s="150" t="s">
        <v>151</v>
      </c>
      <c r="C78" s="27">
        <v>-859092</v>
      </c>
    </row>
    <row r="79" spans="1:3" ht="15.75" thickBot="1" x14ac:dyDescent="0.3">
      <c r="A79" s="152" t="s">
        <v>152</v>
      </c>
      <c r="B79" s="153" t="s">
        <v>153</v>
      </c>
      <c r="C79" s="27"/>
    </row>
    <row r="80" spans="1:3" ht="15.75" thickBot="1" x14ac:dyDescent="0.3">
      <c r="A80" s="156" t="s">
        <v>154</v>
      </c>
      <c r="B80" s="155" t="s">
        <v>155</v>
      </c>
      <c r="C80" s="13">
        <f>SUM(C81:C84)</f>
        <v>0</v>
      </c>
    </row>
    <row r="81" spans="1:3" x14ac:dyDescent="0.25">
      <c r="A81" s="158" t="s">
        <v>156</v>
      </c>
      <c r="B81" s="148" t="s">
        <v>157</v>
      </c>
      <c r="C81" s="27"/>
    </row>
    <row r="82" spans="1:3" x14ac:dyDescent="0.25">
      <c r="A82" s="159" t="s">
        <v>158</v>
      </c>
      <c r="B82" s="150" t="s">
        <v>159</v>
      </c>
      <c r="C82" s="27"/>
    </row>
    <row r="83" spans="1:3" x14ac:dyDescent="0.25">
      <c r="A83" s="159" t="s">
        <v>160</v>
      </c>
      <c r="B83" s="150" t="s">
        <v>161</v>
      </c>
      <c r="C83" s="27"/>
    </row>
    <row r="84" spans="1:3" ht="15.75" thickBot="1" x14ac:dyDescent="0.3">
      <c r="A84" s="160" t="s">
        <v>162</v>
      </c>
      <c r="B84" s="153" t="s">
        <v>163</v>
      </c>
      <c r="C84" s="27"/>
    </row>
    <row r="85" spans="1:3" ht="15.75" thickBot="1" x14ac:dyDescent="0.3">
      <c r="A85" s="156" t="s">
        <v>164</v>
      </c>
      <c r="B85" s="155" t="s">
        <v>165</v>
      </c>
      <c r="C85" s="31"/>
    </row>
    <row r="86" spans="1:3" ht="15.75" thickBot="1" x14ac:dyDescent="0.3">
      <c r="A86" s="156" t="s">
        <v>166</v>
      </c>
      <c r="B86" s="161" t="s">
        <v>167</v>
      </c>
      <c r="C86" s="25">
        <f>+C64+C68+C73+C76+C80+C85</f>
        <v>4545814</v>
      </c>
    </row>
    <row r="87" spans="1:3" ht="15.75" thickBot="1" x14ac:dyDescent="0.3">
      <c r="A87" s="162" t="s">
        <v>168</v>
      </c>
      <c r="B87" s="163" t="s">
        <v>322</v>
      </c>
      <c r="C87" s="25">
        <f>+C63+C86</f>
        <v>51421000</v>
      </c>
    </row>
    <row r="88" spans="1:3" ht="15.75" thickBot="1" x14ac:dyDescent="0.3">
      <c r="A88" s="164"/>
      <c r="B88" s="165" t="s">
        <v>323</v>
      </c>
      <c r="C88" s="166"/>
    </row>
    <row r="89" spans="1:3" ht="15.75" thickBot="1" x14ac:dyDescent="0.3">
      <c r="A89" s="7" t="s">
        <v>13</v>
      </c>
      <c r="B89" s="43" t="s">
        <v>173</v>
      </c>
      <c r="C89" s="44">
        <f>SUM(C90:C94)</f>
        <v>50413319</v>
      </c>
    </row>
    <row r="90" spans="1:3" x14ac:dyDescent="0.25">
      <c r="A90" s="167" t="s">
        <v>15</v>
      </c>
      <c r="B90" s="46" t="s">
        <v>174</v>
      </c>
      <c r="C90" s="47">
        <v>31988648</v>
      </c>
    </row>
    <row r="91" spans="1:3" x14ac:dyDescent="0.25">
      <c r="A91" s="149" t="s">
        <v>17</v>
      </c>
      <c r="B91" s="48" t="s">
        <v>175</v>
      </c>
      <c r="C91" s="20">
        <v>3852195</v>
      </c>
    </row>
    <row r="92" spans="1:3" x14ac:dyDescent="0.25">
      <c r="A92" s="149" t="s">
        <v>19</v>
      </c>
      <c r="B92" s="48" t="s">
        <v>176</v>
      </c>
      <c r="C92" s="24">
        <v>12069892</v>
      </c>
    </row>
    <row r="93" spans="1:3" x14ac:dyDescent="0.25">
      <c r="A93" s="149" t="s">
        <v>21</v>
      </c>
      <c r="B93" s="49" t="s">
        <v>177</v>
      </c>
      <c r="C93" s="24">
        <v>480000</v>
      </c>
    </row>
    <row r="94" spans="1:3" x14ac:dyDescent="0.25">
      <c r="A94" s="149" t="s">
        <v>178</v>
      </c>
      <c r="B94" s="50" t="s">
        <v>0</v>
      </c>
      <c r="C94" s="24">
        <v>2022584</v>
      </c>
    </row>
    <row r="95" spans="1:3" x14ac:dyDescent="0.25">
      <c r="A95" s="149" t="s">
        <v>25</v>
      </c>
      <c r="B95" s="48" t="s">
        <v>179</v>
      </c>
      <c r="C95" s="24">
        <v>1050000</v>
      </c>
    </row>
    <row r="96" spans="1:3" x14ac:dyDescent="0.25">
      <c r="A96" s="149" t="s">
        <v>180</v>
      </c>
      <c r="B96" s="51" t="s">
        <v>181</v>
      </c>
      <c r="C96" s="24"/>
    </row>
    <row r="97" spans="1:3" x14ac:dyDescent="0.25">
      <c r="A97" s="149" t="s">
        <v>182</v>
      </c>
      <c r="B97" s="52" t="s">
        <v>183</v>
      </c>
      <c r="C97" s="24"/>
    </row>
    <row r="98" spans="1:3" x14ac:dyDescent="0.25">
      <c r="A98" s="149" t="s">
        <v>184</v>
      </c>
      <c r="B98" s="52" t="s">
        <v>185</v>
      </c>
      <c r="C98" s="24"/>
    </row>
    <row r="99" spans="1:3" x14ac:dyDescent="0.25">
      <c r="A99" s="149" t="s">
        <v>186</v>
      </c>
      <c r="B99" s="51" t="s">
        <v>187</v>
      </c>
      <c r="C99" s="24">
        <v>467024</v>
      </c>
    </row>
    <row r="100" spans="1:3" x14ac:dyDescent="0.25">
      <c r="A100" s="149" t="s">
        <v>188</v>
      </c>
      <c r="B100" s="51" t="s">
        <v>189</v>
      </c>
      <c r="C100" s="24"/>
    </row>
    <row r="101" spans="1:3" x14ac:dyDescent="0.25">
      <c r="A101" s="149" t="s">
        <v>190</v>
      </c>
      <c r="B101" s="52" t="s">
        <v>191</v>
      </c>
      <c r="C101" s="24"/>
    </row>
    <row r="102" spans="1:3" x14ac:dyDescent="0.25">
      <c r="A102" s="168" t="s">
        <v>192</v>
      </c>
      <c r="B102" s="54" t="s">
        <v>193</v>
      </c>
      <c r="C102" s="24"/>
    </row>
    <row r="103" spans="1:3" x14ac:dyDescent="0.25">
      <c r="A103" s="149" t="s">
        <v>194</v>
      </c>
      <c r="B103" s="54" t="s">
        <v>195</v>
      </c>
      <c r="C103" s="24"/>
    </row>
    <row r="104" spans="1:3" ht="15.75" thickBot="1" x14ac:dyDescent="0.3">
      <c r="A104" s="169" t="s">
        <v>196</v>
      </c>
      <c r="B104" s="56" t="s">
        <v>197</v>
      </c>
      <c r="C104" s="57">
        <v>505560</v>
      </c>
    </row>
    <row r="105" spans="1:3" ht="15.75" thickBot="1" x14ac:dyDescent="0.3">
      <c r="A105" s="39" t="s">
        <v>27</v>
      </c>
      <c r="B105" s="58" t="s">
        <v>198</v>
      </c>
      <c r="C105" s="13">
        <f>+C106+C108+C110</f>
        <v>907681</v>
      </c>
    </row>
    <row r="106" spans="1:3" x14ac:dyDescent="0.25">
      <c r="A106" s="147" t="s">
        <v>29</v>
      </c>
      <c r="B106" s="48" t="s">
        <v>199</v>
      </c>
      <c r="C106" s="17">
        <v>907681</v>
      </c>
    </row>
    <row r="107" spans="1:3" x14ac:dyDescent="0.25">
      <c r="A107" s="147" t="s">
        <v>31</v>
      </c>
      <c r="B107" s="59" t="s">
        <v>200</v>
      </c>
      <c r="C107" s="17"/>
    </row>
    <row r="108" spans="1:3" x14ac:dyDescent="0.25">
      <c r="A108" s="147" t="s">
        <v>33</v>
      </c>
      <c r="B108" s="59" t="s">
        <v>201</v>
      </c>
      <c r="C108" s="20"/>
    </row>
    <row r="109" spans="1:3" x14ac:dyDescent="0.25">
      <c r="A109" s="147" t="s">
        <v>35</v>
      </c>
      <c r="B109" s="59" t="s">
        <v>202</v>
      </c>
      <c r="C109" s="60"/>
    </row>
    <row r="110" spans="1:3" x14ac:dyDescent="0.25">
      <c r="A110" s="147" t="s">
        <v>37</v>
      </c>
      <c r="B110" s="170" t="s">
        <v>203</v>
      </c>
      <c r="C110" s="60"/>
    </row>
    <row r="111" spans="1:3" x14ac:dyDescent="0.25">
      <c r="A111" s="147" t="s">
        <v>39</v>
      </c>
      <c r="B111" s="171" t="s">
        <v>204</v>
      </c>
      <c r="C111" s="60"/>
    </row>
    <row r="112" spans="1:3" x14ac:dyDescent="0.25">
      <c r="A112" s="147" t="s">
        <v>205</v>
      </c>
      <c r="B112" s="61" t="s">
        <v>206</v>
      </c>
      <c r="C112" s="60"/>
    </row>
    <row r="113" spans="1:3" x14ac:dyDescent="0.25">
      <c r="A113" s="147" t="s">
        <v>207</v>
      </c>
      <c r="B113" s="52" t="s">
        <v>185</v>
      </c>
      <c r="C113" s="60"/>
    </row>
    <row r="114" spans="1:3" x14ac:dyDescent="0.25">
      <c r="A114" s="147" t="s">
        <v>208</v>
      </c>
      <c r="B114" s="52" t="s">
        <v>209</v>
      </c>
      <c r="C114" s="60"/>
    </row>
    <row r="115" spans="1:3" x14ac:dyDescent="0.25">
      <c r="A115" s="147" t="s">
        <v>210</v>
      </c>
      <c r="B115" s="52" t="s">
        <v>211</v>
      </c>
      <c r="C115" s="60"/>
    </row>
    <row r="116" spans="1:3" x14ac:dyDescent="0.25">
      <c r="A116" s="147" t="s">
        <v>212</v>
      </c>
      <c r="B116" s="52" t="s">
        <v>191</v>
      </c>
      <c r="C116" s="60"/>
    </row>
    <row r="117" spans="1:3" x14ac:dyDescent="0.25">
      <c r="A117" s="147" t="s">
        <v>213</v>
      </c>
      <c r="B117" s="52" t="s">
        <v>214</v>
      </c>
      <c r="C117" s="60"/>
    </row>
    <row r="118" spans="1:3" ht="15.75" thickBot="1" x14ac:dyDescent="0.3">
      <c r="A118" s="168" t="s">
        <v>215</v>
      </c>
      <c r="B118" s="52" t="s">
        <v>216</v>
      </c>
      <c r="C118" s="62"/>
    </row>
    <row r="119" spans="1:3" ht="15.75" thickBot="1" x14ac:dyDescent="0.3">
      <c r="A119" s="39" t="s">
        <v>41</v>
      </c>
      <c r="B119" s="63" t="s">
        <v>217</v>
      </c>
      <c r="C119" s="13">
        <f>+C120+C121</f>
        <v>100000</v>
      </c>
    </row>
    <row r="120" spans="1:3" x14ac:dyDescent="0.25">
      <c r="A120" s="147" t="s">
        <v>43</v>
      </c>
      <c r="B120" s="64" t="s">
        <v>218</v>
      </c>
      <c r="C120" s="17">
        <v>100000</v>
      </c>
    </row>
    <row r="121" spans="1:3" ht="15.75" thickBot="1" x14ac:dyDescent="0.3">
      <c r="A121" s="152" t="s">
        <v>45</v>
      </c>
      <c r="B121" s="59" t="s">
        <v>219</v>
      </c>
      <c r="C121" s="24"/>
    </row>
    <row r="122" spans="1:3" ht="15.75" thickBot="1" x14ac:dyDescent="0.3">
      <c r="A122" s="39" t="s">
        <v>220</v>
      </c>
      <c r="B122" s="63" t="s">
        <v>221</v>
      </c>
      <c r="C122" s="13">
        <f>SUM(C89+C105+C119)</f>
        <v>51421000</v>
      </c>
    </row>
    <row r="123" spans="1:3" ht="15.75" thickBot="1" x14ac:dyDescent="0.3">
      <c r="A123" s="39" t="s">
        <v>69</v>
      </c>
      <c r="B123" s="63" t="s">
        <v>222</v>
      </c>
      <c r="C123" s="13">
        <f>+C124+C125+C126</f>
        <v>0</v>
      </c>
    </row>
    <row r="124" spans="1:3" x14ac:dyDescent="0.25">
      <c r="A124" s="147" t="s">
        <v>71</v>
      </c>
      <c r="B124" s="64" t="s">
        <v>223</v>
      </c>
      <c r="C124" s="60"/>
    </row>
    <row r="125" spans="1:3" x14ac:dyDescent="0.25">
      <c r="A125" s="147" t="s">
        <v>72</v>
      </c>
      <c r="B125" s="64" t="s">
        <v>224</v>
      </c>
      <c r="C125" s="60"/>
    </row>
    <row r="126" spans="1:3" ht="15.75" thickBot="1" x14ac:dyDescent="0.3">
      <c r="A126" s="168" t="s">
        <v>73</v>
      </c>
      <c r="B126" s="65" t="s">
        <v>225</v>
      </c>
      <c r="C126" s="60"/>
    </row>
    <row r="127" spans="1:3" ht="15.75" thickBot="1" x14ac:dyDescent="0.3">
      <c r="A127" s="39" t="s">
        <v>88</v>
      </c>
      <c r="B127" s="63" t="s">
        <v>226</v>
      </c>
      <c r="C127" s="13">
        <f>+C128+C129+C130+C131</f>
        <v>0</v>
      </c>
    </row>
    <row r="128" spans="1:3" x14ac:dyDescent="0.25">
      <c r="A128" s="147" t="s">
        <v>90</v>
      </c>
      <c r="B128" s="64" t="s">
        <v>227</v>
      </c>
      <c r="C128" s="60"/>
    </row>
    <row r="129" spans="1:3" x14ac:dyDescent="0.25">
      <c r="A129" s="147" t="s">
        <v>92</v>
      </c>
      <c r="B129" s="64" t="s">
        <v>228</v>
      </c>
      <c r="C129" s="60"/>
    </row>
    <row r="130" spans="1:3" x14ac:dyDescent="0.25">
      <c r="A130" s="147" t="s">
        <v>94</v>
      </c>
      <c r="B130" s="64" t="s">
        <v>229</v>
      </c>
      <c r="C130" s="60"/>
    </row>
    <row r="131" spans="1:3" ht="15.75" thickBot="1" x14ac:dyDescent="0.3">
      <c r="A131" s="168" t="s">
        <v>96</v>
      </c>
      <c r="B131" s="65" t="s">
        <v>230</v>
      </c>
      <c r="C131" s="60"/>
    </row>
    <row r="132" spans="1:3" ht="15.75" thickBot="1" x14ac:dyDescent="0.3">
      <c r="A132" s="39" t="s">
        <v>231</v>
      </c>
      <c r="B132" s="63" t="s">
        <v>232</v>
      </c>
      <c r="C132" s="25">
        <f>+C133+C134+C135+C136</f>
        <v>0</v>
      </c>
    </row>
    <row r="133" spans="1:3" x14ac:dyDescent="0.25">
      <c r="A133" s="147" t="s">
        <v>102</v>
      </c>
      <c r="B133" s="64" t="s">
        <v>233</v>
      </c>
      <c r="C133" s="60">
        <v>859092</v>
      </c>
    </row>
    <row r="134" spans="1:3" x14ac:dyDescent="0.25">
      <c r="A134" s="147" t="s">
        <v>104</v>
      </c>
      <c r="B134" s="64" t="s">
        <v>234</v>
      </c>
      <c r="C134" s="60">
        <v>-859092</v>
      </c>
    </row>
    <row r="135" spans="1:3" x14ac:dyDescent="0.25">
      <c r="A135" s="147" t="s">
        <v>106</v>
      </c>
      <c r="B135" s="64" t="s">
        <v>235</v>
      </c>
      <c r="C135" s="60"/>
    </row>
    <row r="136" spans="1:3" ht="15.75" thickBot="1" x14ac:dyDescent="0.3">
      <c r="A136" s="168" t="s">
        <v>108</v>
      </c>
      <c r="B136" s="65" t="s">
        <v>236</v>
      </c>
      <c r="C136" s="60"/>
    </row>
    <row r="137" spans="1:3" ht="15.75" thickBot="1" x14ac:dyDescent="0.3">
      <c r="A137" s="39" t="s">
        <v>110</v>
      </c>
      <c r="B137" s="63" t="s">
        <v>237</v>
      </c>
      <c r="C137" s="172">
        <f>+C138+C139+C140+C141</f>
        <v>0</v>
      </c>
    </row>
    <row r="138" spans="1:3" x14ac:dyDescent="0.25">
      <c r="A138" s="147" t="s">
        <v>112</v>
      </c>
      <c r="B138" s="64" t="s">
        <v>238</v>
      </c>
      <c r="C138" s="60"/>
    </row>
    <row r="139" spans="1:3" x14ac:dyDescent="0.25">
      <c r="A139" s="147" t="s">
        <v>114</v>
      </c>
      <c r="B139" s="64" t="s">
        <v>239</v>
      </c>
      <c r="C139" s="60"/>
    </row>
    <row r="140" spans="1:3" x14ac:dyDescent="0.25">
      <c r="A140" s="147" t="s">
        <v>116</v>
      </c>
      <c r="B140" s="64" t="s">
        <v>240</v>
      </c>
      <c r="C140" s="60"/>
    </row>
    <row r="141" spans="1:3" ht="15.75" thickBot="1" x14ac:dyDescent="0.3">
      <c r="A141" s="147" t="s">
        <v>118</v>
      </c>
      <c r="B141" s="64" t="s">
        <v>241</v>
      </c>
      <c r="C141" s="60"/>
    </row>
    <row r="142" spans="1:3" ht="15.75" thickBot="1" x14ac:dyDescent="0.3">
      <c r="A142" s="39" t="s">
        <v>120</v>
      </c>
      <c r="B142" s="63" t="s">
        <v>242</v>
      </c>
      <c r="C142" s="173">
        <f>+C123+C127+C132+C137</f>
        <v>0</v>
      </c>
    </row>
    <row r="143" spans="1:3" ht="15.75" thickBot="1" x14ac:dyDescent="0.3">
      <c r="A143" s="174" t="s">
        <v>243</v>
      </c>
      <c r="B143" s="175" t="s">
        <v>244</v>
      </c>
      <c r="C143" s="173">
        <f>SUM(C122+C132)</f>
        <v>51421000</v>
      </c>
    </row>
    <row r="144" spans="1:3" ht="15.75" thickBot="1" x14ac:dyDescent="0.3">
      <c r="A144" s="176"/>
      <c r="B144" s="177"/>
      <c r="C144" s="178"/>
    </row>
    <row r="145" spans="1:3" ht="15.75" thickBot="1" x14ac:dyDescent="0.3">
      <c r="A145" s="179" t="s">
        <v>324</v>
      </c>
      <c r="B145" s="180"/>
      <c r="C145" s="181">
        <v>3</v>
      </c>
    </row>
    <row r="146" spans="1:3" ht="15.75" thickBot="1" x14ac:dyDescent="0.3">
      <c r="A146" s="179" t="s">
        <v>325</v>
      </c>
      <c r="B146" s="180"/>
      <c r="C146" s="181">
        <v>35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93"/>
  <sheetViews>
    <sheetView topLeftCell="A67" workbookViewId="0">
      <selection activeCell="J66" sqref="J66"/>
    </sheetView>
  </sheetViews>
  <sheetFormatPr defaultRowHeight="15" x14ac:dyDescent="0.25"/>
  <cols>
    <col min="1" max="1" width="6.140625" customWidth="1"/>
    <col min="2" max="2" width="49.28515625" customWidth="1"/>
    <col min="3" max="3" width="10.7109375" customWidth="1"/>
    <col min="4" max="5" width="9.85546875" customWidth="1"/>
  </cols>
  <sheetData>
    <row r="1" spans="1:5" x14ac:dyDescent="0.25">
      <c r="A1" s="301" t="s">
        <v>378</v>
      </c>
      <c r="B1" s="301"/>
      <c r="C1" s="301"/>
      <c r="D1" s="301"/>
      <c r="E1" s="256"/>
    </row>
    <row r="2" spans="1:5" x14ac:dyDescent="0.25">
      <c r="A2" s="300" t="s">
        <v>328</v>
      </c>
      <c r="B2" s="300"/>
      <c r="C2" s="300"/>
      <c r="D2" s="257"/>
      <c r="E2" s="257"/>
    </row>
    <row r="3" spans="1:5" x14ac:dyDescent="0.25">
      <c r="A3" s="258"/>
      <c r="B3" s="258"/>
      <c r="C3" s="258" t="s">
        <v>381</v>
      </c>
      <c r="D3" s="258" t="s">
        <v>381</v>
      </c>
      <c r="E3" s="258" t="s">
        <v>381</v>
      </c>
    </row>
    <row r="4" spans="1:5" x14ac:dyDescent="0.25">
      <c r="A4" s="259" t="s">
        <v>327</v>
      </c>
      <c r="B4" s="260" t="s">
        <v>303</v>
      </c>
      <c r="C4" s="260">
        <v>2015</v>
      </c>
      <c r="D4" s="260">
        <v>2016</v>
      </c>
      <c r="E4" s="260">
        <v>2017</v>
      </c>
    </row>
    <row r="5" spans="1:5" x14ac:dyDescent="0.25">
      <c r="A5" s="261">
        <v>1</v>
      </c>
      <c r="B5" s="261">
        <v>2</v>
      </c>
      <c r="C5" s="261">
        <v>3</v>
      </c>
      <c r="D5" s="261">
        <v>4</v>
      </c>
      <c r="E5" s="261">
        <v>5</v>
      </c>
    </row>
    <row r="6" spans="1:5" x14ac:dyDescent="0.25">
      <c r="A6" s="262" t="s">
        <v>13</v>
      </c>
      <c r="B6" s="262" t="s">
        <v>14</v>
      </c>
      <c r="C6" s="263">
        <f>+C7+C8+C9+C10+C11</f>
        <v>15391558</v>
      </c>
      <c r="D6" s="263">
        <f>+D7+D8+D9+D10+D11</f>
        <v>25525908</v>
      </c>
      <c r="E6" s="263">
        <f>+E7+E8+E9+E10+E11</f>
        <v>23810853</v>
      </c>
    </row>
    <row r="7" spans="1:5" x14ac:dyDescent="0.25">
      <c r="A7" s="264" t="s">
        <v>15</v>
      </c>
      <c r="B7" s="150" t="s">
        <v>16</v>
      </c>
      <c r="C7" s="265">
        <v>8514270</v>
      </c>
      <c r="D7" s="265">
        <v>11004753</v>
      </c>
      <c r="E7" s="266">
        <v>12291833</v>
      </c>
    </row>
    <row r="8" spans="1:5" x14ac:dyDescent="0.25">
      <c r="A8" s="264" t="s">
        <v>17</v>
      </c>
      <c r="B8" s="150" t="s">
        <v>20</v>
      </c>
      <c r="C8" s="265">
        <v>4744408</v>
      </c>
      <c r="D8" s="265">
        <v>5278815</v>
      </c>
      <c r="E8" s="266">
        <v>6964384</v>
      </c>
    </row>
    <row r="9" spans="1:5" x14ac:dyDescent="0.25">
      <c r="A9" s="264" t="s">
        <v>19</v>
      </c>
      <c r="B9" s="150" t="s">
        <v>22</v>
      </c>
      <c r="C9" s="265">
        <v>1200000</v>
      </c>
      <c r="D9" s="265">
        <v>1200000</v>
      </c>
      <c r="E9" s="266">
        <v>1200000</v>
      </c>
    </row>
    <row r="10" spans="1:5" x14ac:dyDescent="0.25">
      <c r="A10" s="264" t="s">
        <v>21</v>
      </c>
      <c r="B10" s="150" t="s">
        <v>24</v>
      </c>
      <c r="C10" s="265">
        <v>932880</v>
      </c>
      <c r="D10" s="265">
        <v>8042340</v>
      </c>
      <c r="E10" s="266">
        <v>3354636</v>
      </c>
    </row>
    <row r="11" spans="1:5" x14ac:dyDescent="0.25">
      <c r="A11" s="264" t="s">
        <v>23</v>
      </c>
      <c r="B11" s="171" t="s">
        <v>26</v>
      </c>
      <c r="C11" s="265"/>
      <c r="D11" s="265"/>
      <c r="E11" s="265"/>
    </row>
    <row r="12" spans="1:5" ht="21" x14ac:dyDescent="0.25">
      <c r="A12" s="262" t="s">
        <v>27</v>
      </c>
      <c r="B12" s="267" t="s">
        <v>28</v>
      </c>
      <c r="C12" s="268">
        <v>27163223</v>
      </c>
      <c r="D12" s="268">
        <f>SUM(D13:D13)</f>
        <v>40539690</v>
      </c>
      <c r="E12" s="268">
        <f>SUM(E13:E13)</f>
        <v>32508443</v>
      </c>
    </row>
    <row r="13" spans="1:5" x14ac:dyDescent="0.25">
      <c r="A13" s="264" t="s">
        <v>29</v>
      </c>
      <c r="B13" s="150" t="s">
        <v>38</v>
      </c>
      <c r="C13" s="265">
        <v>27163223</v>
      </c>
      <c r="D13" s="265">
        <v>40539690</v>
      </c>
      <c r="E13" s="266">
        <v>32508443</v>
      </c>
    </row>
    <row r="14" spans="1:5" ht="21" x14ac:dyDescent="0.25">
      <c r="A14" s="262" t="s">
        <v>41</v>
      </c>
      <c r="B14" s="262" t="s">
        <v>42</v>
      </c>
      <c r="C14" s="263">
        <v>0</v>
      </c>
      <c r="D14" s="263">
        <v>0</v>
      </c>
      <c r="E14" s="263">
        <f>SUM(E15)</f>
        <v>750000</v>
      </c>
    </row>
    <row r="15" spans="1:5" x14ac:dyDescent="0.25">
      <c r="A15" s="269" t="s">
        <v>391</v>
      </c>
      <c r="B15" s="269" t="s">
        <v>392</v>
      </c>
      <c r="C15" s="270"/>
      <c r="D15" s="270"/>
      <c r="E15" s="266">
        <v>750000</v>
      </c>
    </row>
    <row r="16" spans="1:5" x14ac:dyDescent="0.25">
      <c r="A16" s="262" t="s">
        <v>55</v>
      </c>
      <c r="B16" s="262" t="s">
        <v>56</v>
      </c>
      <c r="C16" s="263">
        <f>SUM(C18:C20)</f>
        <v>6779250</v>
      </c>
      <c r="D16" s="263">
        <f>SUM(D18:D20)</f>
        <v>1379341</v>
      </c>
      <c r="E16" s="263" t="e">
        <f>SUM(E18:E20)</f>
        <v>#REF!</v>
      </c>
    </row>
    <row r="17" spans="1:5" x14ac:dyDescent="0.25">
      <c r="A17" s="264" t="s">
        <v>57</v>
      </c>
      <c r="B17" s="150" t="s">
        <v>58</v>
      </c>
      <c r="C17" s="270">
        <f>SUM(C18)</f>
        <v>656055</v>
      </c>
      <c r="D17" s="270">
        <f>SUM(D18)</f>
        <v>619893</v>
      </c>
      <c r="E17" s="270" t="e">
        <f>SUM(E18)</f>
        <v>#REF!</v>
      </c>
    </row>
    <row r="18" spans="1:5" ht="20.25" customHeight="1" x14ac:dyDescent="0.25">
      <c r="A18" s="264" t="s">
        <v>59</v>
      </c>
      <c r="B18" s="150" t="s">
        <v>60</v>
      </c>
      <c r="C18" s="265">
        <v>656055</v>
      </c>
      <c r="D18" s="265">
        <v>619893</v>
      </c>
      <c r="E18" s="265" t="e">
        <f t="array" ref="E18">[1]!'!02!S112O7'</f>
        <v>#REF!</v>
      </c>
    </row>
    <row r="19" spans="1:5" x14ac:dyDescent="0.25">
      <c r="A19" s="264" t="s">
        <v>63</v>
      </c>
      <c r="B19" s="150" t="s">
        <v>64</v>
      </c>
      <c r="C19" s="265">
        <v>322324</v>
      </c>
      <c r="D19" s="265">
        <v>262626</v>
      </c>
      <c r="E19" s="266">
        <v>242299</v>
      </c>
    </row>
    <row r="20" spans="1:5" x14ac:dyDescent="0.25">
      <c r="A20" s="264" t="s">
        <v>67</v>
      </c>
      <c r="B20" s="171" t="s">
        <v>68</v>
      </c>
      <c r="C20" s="265">
        <v>5800871</v>
      </c>
      <c r="D20" s="265">
        <v>496822</v>
      </c>
      <c r="E20" s="265">
        <v>124743</v>
      </c>
    </row>
    <row r="21" spans="1:5" x14ac:dyDescent="0.25">
      <c r="A21" s="262" t="s">
        <v>69</v>
      </c>
      <c r="B21" s="262" t="s">
        <v>70</v>
      </c>
      <c r="C21" s="263">
        <f>SUM(C23:C26)</f>
        <v>1944743</v>
      </c>
      <c r="D21" s="263">
        <f>SUM(D23:D26)</f>
        <v>4037682</v>
      </c>
      <c r="E21" s="263">
        <f>SUM(E22:E26)</f>
        <v>4232181</v>
      </c>
    </row>
    <row r="22" spans="1:5" x14ac:dyDescent="0.25">
      <c r="A22" s="264" t="s">
        <v>71</v>
      </c>
      <c r="B22" s="269" t="s">
        <v>1</v>
      </c>
      <c r="C22" s="263"/>
      <c r="D22" s="263"/>
      <c r="E22" s="266">
        <v>3060417</v>
      </c>
    </row>
    <row r="23" spans="1:5" x14ac:dyDescent="0.25">
      <c r="A23" s="264" t="s">
        <v>72</v>
      </c>
      <c r="B23" s="150" t="s">
        <v>2</v>
      </c>
      <c r="C23" s="265"/>
      <c r="D23" s="265">
        <v>1984469</v>
      </c>
      <c r="E23" s="266">
        <v>153490</v>
      </c>
    </row>
    <row r="24" spans="1:5" x14ac:dyDescent="0.25">
      <c r="A24" s="264" t="s">
        <v>75</v>
      </c>
      <c r="B24" s="150" t="s">
        <v>3</v>
      </c>
      <c r="C24" s="265">
        <v>261989</v>
      </c>
      <c r="D24" s="265">
        <v>221989</v>
      </c>
      <c r="E24" s="266">
        <v>151989</v>
      </c>
    </row>
    <row r="25" spans="1:5" x14ac:dyDescent="0.25">
      <c r="A25" s="264" t="s">
        <v>76</v>
      </c>
      <c r="B25" s="150" t="s">
        <v>393</v>
      </c>
      <c r="C25" s="265"/>
      <c r="D25" s="265"/>
      <c r="E25" s="266">
        <v>14</v>
      </c>
    </row>
    <row r="26" spans="1:5" x14ac:dyDescent="0.25">
      <c r="A26" s="264" t="s">
        <v>395</v>
      </c>
      <c r="B26" s="171" t="s">
        <v>87</v>
      </c>
      <c r="C26" s="265">
        <v>1682754</v>
      </c>
      <c r="D26" s="265">
        <v>1831224</v>
      </c>
      <c r="E26" s="266">
        <v>866271</v>
      </c>
    </row>
    <row r="27" spans="1:5" x14ac:dyDescent="0.25">
      <c r="A27" s="262" t="s">
        <v>88</v>
      </c>
      <c r="B27" s="262" t="s">
        <v>89</v>
      </c>
      <c r="C27" s="263">
        <v>0</v>
      </c>
      <c r="D27" s="263">
        <v>0</v>
      </c>
      <c r="E27" s="263">
        <f>SUM(E28)</f>
        <v>200000</v>
      </c>
    </row>
    <row r="28" spans="1:5" x14ac:dyDescent="0.25">
      <c r="A28" s="264" t="s">
        <v>394</v>
      </c>
      <c r="B28" s="269" t="s">
        <v>95</v>
      </c>
      <c r="C28" s="263"/>
      <c r="D28" s="263"/>
      <c r="E28" s="270">
        <v>200000</v>
      </c>
    </row>
    <row r="29" spans="1:5" x14ac:dyDescent="0.25">
      <c r="A29" s="262" t="s">
        <v>100</v>
      </c>
      <c r="B29" s="262" t="s">
        <v>101</v>
      </c>
      <c r="C29" s="263">
        <f>SUM(C30:C30)</f>
        <v>0</v>
      </c>
      <c r="D29" s="263">
        <f>SUM(D30:D30)</f>
        <v>0</v>
      </c>
      <c r="E29" s="263">
        <f>SUM(E30:E30)</f>
        <v>0</v>
      </c>
    </row>
    <row r="30" spans="1:5" x14ac:dyDescent="0.25">
      <c r="A30" s="264" t="s">
        <v>106</v>
      </c>
      <c r="B30" s="150" t="s">
        <v>107</v>
      </c>
      <c r="C30" s="265"/>
      <c r="D30" s="265"/>
      <c r="E30" s="265"/>
    </row>
    <row r="31" spans="1:5" x14ac:dyDescent="0.25">
      <c r="A31" s="264" t="s">
        <v>108</v>
      </c>
      <c r="B31" s="171" t="s">
        <v>109</v>
      </c>
      <c r="C31" s="265"/>
      <c r="D31" s="265"/>
      <c r="E31" s="265"/>
    </row>
    <row r="32" spans="1:5" x14ac:dyDescent="0.25">
      <c r="A32" s="262" t="s">
        <v>110</v>
      </c>
      <c r="B32" s="267" t="s">
        <v>111</v>
      </c>
      <c r="C32" s="263">
        <f>SUM(C33:C33)</f>
        <v>4334697</v>
      </c>
      <c r="D32" s="263">
        <f>SUM(D33:D33)</f>
        <v>0</v>
      </c>
      <c r="E32" s="263">
        <f>SUM(E33:E33)</f>
        <v>0</v>
      </c>
    </row>
    <row r="33" spans="1:5" x14ac:dyDescent="0.25">
      <c r="A33" s="264" t="s">
        <v>116</v>
      </c>
      <c r="B33" s="150" t="s">
        <v>117</v>
      </c>
      <c r="C33" s="265">
        <v>4334697</v>
      </c>
      <c r="D33" s="265"/>
      <c r="E33" s="265"/>
    </row>
    <row r="34" spans="1:5" x14ac:dyDescent="0.25">
      <c r="A34" s="264" t="s">
        <v>118</v>
      </c>
      <c r="B34" s="171" t="s">
        <v>119</v>
      </c>
      <c r="C34" s="265"/>
      <c r="D34" s="265"/>
      <c r="E34" s="265"/>
    </row>
    <row r="35" spans="1:5" x14ac:dyDescent="0.25">
      <c r="A35" s="262" t="s">
        <v>120</v>
      </c>
      <c r="B35" s="262" t="s">
        <v>121</v>
      </c>
      <c r="C35" s="263">
        <v>55613471</v>
      </c>
      <c r="D35" s="263">
        <v>71482621</v>
      </c>
      <c r="E35" s="263" t="e">
        <f>SUM(E6+E12+E14+E16+E21+E27)</f>
        <v>#REF!</v>
      </c>
    </row>
    <row r="36" spans="1:5" ht="21" x14ac:dyDescent="0.25">
      <c r="A36" s="271" t="s">
        <v>122</v>
      </c>
      <c r="B36" s="267" t="s">
        <v>123</v>
      </c>
      <c r="C36" s="263">
        <v>0</v>
      </c>
      <c r="D36" s="263">
        <v>0</v>
      </c>
      <c r="E36" s="263">
        <v>0</v>
      </c>
    </row>
    <row r="37" spans="1:5" x14ac:dyDescent="0.25">
      <c r="A37" s="271" t="s">
        <v>130</v>
      </c>
      <c r="B37" s="267" t="s">
        <v>131</v>
      </c>
      <c r="C37" s="263">
        <v>0</v>
      </c>
      <c r="D37" s="263">
        <v>0</v>
      </c>
      <c r="E37" s="263">
        <v>0</v>
      </c>
    </row>
    <row r="38" spans="1:5" x14ac:dyDescent="0.25">
      <c r="A38" s="271" t="s">
        <v>140</v>
      </c>
      <c r="B38" s="267" t="s">
        <v>141</v>
      </c>
      <c r="C38" s="263">
        <v>1890826</v>
      </c>
      <c r="D38" s="263"/>
      <c r="E38" s="263">
        <f>SUM(E39)</f>
        <v>581920</v>
      </c>
    </row>
    <row r="39" spans="1:5" x14ac:dyDescent="0.25">
      <c r="A39" s="264" t="s">
        <v>142</v>
      </c>
      <c r="B39" s="150" t="s">
        <v>143</v>
      </c>
      <c r="C39" s="265">
        <v>2903000</v>
      </c>
      <c r="D39" s="265"/>
      <c r="E39" s="265">
        <v>581920</v>
      </c>
    </row>
    <row r="40" spans="1:5" x14ac:dyDescent="0.25">
      <c r="A40" s="271" t="s">
        <v>146</v>
      </c>
      <c r="B40" s="267" t="s">
        <v>147</v>
      </c>
      <c r="C40" s="263">
        <f>SUM(C41:C42)</f>
        <v>0</v>
      </c>
      <c r="D40" s="263">
        <v>771447</v>
      </c>
      <c r="E40" s="263">
        <v>0</v>
      </c>
    </row>
    <row r="41" spans="1:5" x14ac:dyDescent="0.25">
      <c r="A41" s="264" t="s">
        <v>148</v>
      </c>
      <c r="B41" s="150" t="s">
        <v>149</v>
      </c>
      <c r="C41" s="265">
        <v>530000</v>
      </c>
      <c r="D41" s="265">
        <v>1389913</v>
      </c>
      <c r="E41" s="265">
        <v>771447</v>
      </c>
    </row>
    <row r="42" spans="1:5" x14ac:dyDescent="0.25">
      <c r="A42" s="264" t="s">
        <v>150</v>
      </c>
      <c r="B42" s="150" t="s">
        <v>151</v>
      </c>
      <c r="C42" s="265">
        <v>-530000</v>
      </c>
      <c r="D42" s="265">
        <v>-618466</v>
      </c>
      <c r="E42" s="265">
        <v>-771447</v>
      </c>
    </row>
    <row r="43" spans="1:5" x14ac:dyDescent="0.25">
      <c r="A43" s="271" t="s">
        <v>154</v>
      </c>
      <c r="B43" s="267" t="s">
        <v>155</v>
      </c>
      <c r="C43" s="263">
        <v>0</v>
      </c>
      <c r="D43" s="263">
        <v>0</v>
      </c>
      <c r="E43" s="263">
        <v>0</v>
      </c>
    </row>
    <row r="44" spans="1:5" x14ac:dyDescent="0.25">
      <c r="A44" s="271" t="s">
        <v>164</v>
      </c>
      <c r="B44" s="267" t="s">
        <v>165</v>
      </c>
      <c r="C44" s="268"/>
      <c r="D44" s="268"/>
      <c r="E44" s="268"/>
    </row>
    <row r="45" spans="1:5" x14ac:dyDescent="0.25">
      <c r="A45" s="271" t="s">
        <v>166</v>
      </c>
      <c r="B45" s="271" t="s">
        <v>167</v>
      </c>
      <c r="C45" s="263">
        <f>+C36+C37+C38+C40+C43+C44</f>
        <v>1890826</v>
      </c>
      <c r="D45" s="263"/>
      <c r="E45" s="263"/>
    </row>
    <row r="46" spans="1:5" ht="21" x14ac:dyDescent="0.25">
      <c r="A46" s="271" t="s">
        <v>168</v>
      </c>
      <c r="B46" s="271" t="s">
        <v>169</v>
      </c>
      <c r="C46" s="263">
        <f>+C35+C45</f>
        <v>57504297</v>
      </c>
      <c r="D46" s="263">
        <v>72254068</v>
      </c>
      <c r="E46" s="263" t="e">
        <f>SUM(E35-E45)</f>
        <v>#REF!</v>
      </c>
    </row>
    <row r="47" spans="1:5" ht="15.75" x14ac:dyDescent="0.25">
      <c r="A47" s="35"/>
      <c r="B47" s="36"/>
      <c r="C47" s="182"/>
    </row>
    <row r="48" spans="1:5" ht="15.75" x14ac:dyDescent="0.25">
      <c r="A48" s="35"/>
      <c r="B48" s="36"/>
      <c r="C48" s="182"/>
    </row>
    <row r="49" spans="1:5" ht="15.75" x14ac:dyDescent="0.25">
      <c r="A49" s="35"/>
      <c r="B49" s="36"/>
      <c r="C49" s="182"/>
    </row>
    <row r="50" spans="1:5" ht="15.75" x14ac:dyDescent="0.25">
      <c r="A50" s="302" t="s">
        <v>326</v>
      </c>
      <c r="B50" s="302"/>
      <c r="C50" s="302"/>
      <c r="D50" s="303"/>
      <c r="E50" s="303"/>
    </row>
    <row r="51" spans="1:5" x14ac:dyDescent="0.25">
      <c r="A51" s="277" t="s">
        <v>327</v>
      </c>
      <c r="B51" s="277" t="s">
        <v>172</v>
      </c>
      <c r="C51" s="260">
        <v>2015</v>
      </c>
      <c r="D51" s="260">
        <v>2016</v>
      </c>
      <c r="E51" s="260">
        <v>2017</v>
      </c>
    </row>
    <row r="52" spans="1:5" x14ac:dyDescent="0.25">
      <c r="A52" s="272">
        <v>1</v>
      </c>
      <c r="B52" s="272">
        <v>2</v>
      </c>
      <c r="C52" s="261">
        <v>3</v>
      </c>
      <c r="D52" s="261">
        <v>4</v>
      </c>
      <c r="E52" s="261">
        <v>5</v>
      </c>
    </row>
    <row r="53" spans="1:5" x14ac:dyDescent="0.25">
      <c r="A53" s="273" t="s">
        <v>13</v>
      </c>
      <c r="B53" s="274" t="s">
        <v>173</v>
      </c>
      <c r="C53" s="263">
        <f>+C54+C55+C56+C57+C58</f>
        <v>56207355</v>
      </c>
      <c r="D53" s="263">
        <f>+D54+D55+D56+D57+D58</f>
        <v>71161658</v>
      </c>
      <c r="E53" s="263">
        <f>+E54+E55+E56+E57+E58</f>
        <v>62114189</v>
      </c>
    </row>
    <row r="54" spans="1:5" x14ac:dyDescent="0.25">
      <c r="A54" s="275" t="s">
        <v>15</v>
      </c>
      <c r="B54" s="48" t="s">
        <v>174</v>
      </c>
      <c r="C54" s="265">
        <v>28821316</v>
      </c>
      <c r="D54" s="265">
        <v>32840758</v>
      </c>
      <c r="E54" s="280">
        <v>27332536</v>
      </c>
    </row>
    <row r="55" spans="1:5" x14ac:dyDescent="0.25">
      <c r="A55" s="275" t="s">
        <v>17</v>
      </c>
      <c r="B55" s="48" t="s">
        <v>175</v>
      </c>
      <c r="C55" s="265">
        <v>4076325</v>
      </c>
      <c r="D55" s="265">
        <v>5044771</v>
      </c>
      <c r="E55" s="280">
        <v>4173470</v>
      </c>
    </row>
    <row r="56" spans="1:5" x14ac:dyDescent="0.25">
      <c r="A56" s="275" t="s">
        <v>19</v>
      </c>
      <c r="B56" s="48" t="s">
        <v>176</v>
      </c>
      <c r="C56" s="265">
        <v>19458492</v>
      </c>
      <c r="D56" s="265">
        <v>20315223</v>
      </c>
      <c r="E56" s="281">
        <v>27244834</v>
      </c>
    </row>
    <row r="57" spans="1:5" x14ac:dyDescent="0.25">
      <c r="A57" s="275" t="s">
        <v>21</v>
      </c>
      <c r="B57" s="48" t="s">
        <v>177</v>
      </c>
      <c r="C57" s="265">
        <v>2071218</v>
      </c>
      <c r="D57" s="265">
        <v>3792921</v>
      </c>
      <c r="E57" s="281">
        <v>1439037</v>
      </c>
    </row>
    <row r="58" spans="1:5" x14ac:dyDescent="0.25">
      <c r="A58" s="275" t="s">
        <v>178</v>
      </c>
      <c r="B58" s="48" t="s">
        <v>0</v>
      </c>
      <c r="C58" s="265">
        <v>1780004</v>
      </c>
      <c r="D58" s="265">
        <v>9167985</v>
      </c>
      <c r="E58" s="281">
        <v>1924312</v>
      </c>
    </row>
    <row r="59" spans="1:5" x14ac:dyDescent="0.25">
      <c r="A59" s="275" t="s">
        <v>25</v>
      </c>
      <c r="B59" s="48" t="s">
        <v>179</v>
      </c>
      <c r="C59" s="265"/>
      <c r="D59" s="265"/>
      <c r="E59" s="265"/>
    </row>
    <row r="60" spans="1:5" x14ac:dyDescent="0.25">
      <c r="A60" s="275" t="s">
        <v>180</v>
      </c>
      <c r="B60" s="51" t="s">
        <v>181</v>
      </c>
      <c r="C60" s="265"/>
      <c r="D60" s="265"/>
      <c r="E60" s="265"/>
    </row>
    <row r="61" spans="1:5" ht="22.5" x14ac:dyDescent="0.25">
      <c r="A61" s="275" t="s">
        <v>182</v>
      </c>
      <c r="B61" s="52" t="s">
        <v>183</v>
      </c>
      <c r="C61" s="265"/>
      <c r="D61" s="265"/>
      <c r="E61" s="265"/>
    </row>
    <row r="62" spans="1:5" ht="22.5" x14ac:dyDescent="0.25">
      <c r="A62" s="275" t="s">
        <v>184</v>
      </c>
      <c r="B62" s="52" t="s">
        <v>185</v>
      </c>
      <c r="C62" s="265"/>
      <c r="D62" s="265"/>
      <c r="E62" s="265"/>
    </row>
    <row r="63" spans="1:5" x14ac:dyDescent="0.25">
      <c r="A63" s="275" t="s">
        <v>186</v>
      </c>
      <c r="B63" s="51" t="s">
        <v>187</v>
      </c>
      <c r="C63" s="265">
        <v>561342</v>
      </c>
      <c r="D63" s="265">
        <v>1443525</v>
      </c>
      <c r="E63" s="280">
        <v>501718</v>
      </c>
    </row>
    <row r="64" spans="1:5" x14ac:dyDescent="0.25">
      <c r="A64" s="275" t="s">
        <v>188</v>
      </c>
      <c r="B64" s="51" t="s">
        <v>189</v>
      </c>
      <c r="C64" s="265"/>
      <c r="D64" s="265"/>
      <c r="E64" s="265"/>
    </row>
    <row r="65" spans="1:5" ht="22.5" x14ac:dyDescent="0.25">
      <c r="A65" s="275" t="s">
        <v>190</v>
      </c>
      <c r="B65" s="52" t="s">
        <v>191</v>
      </c>
      <c r="C65" s="265"/>
      <c r="D65" s="265"/>
      <c r="E65" s="265"/>
    </row>
    <row r="66" spans="1:5" x14ac:dyDescent="0.25">
      <c r="A66" s="275" t="s">
        <v>192</v>
      </c>
      <c r="B66" s="52" t="s">
        <v>193</v>
      </c>
      <c r="C66" s="265"/>
      <c r="D66" s="265"/>
      <c r="E66" s="265"/>
    </row>
    <row r="67" spans="1:5" x14ac:dyDescent="0.25">
      <c r="A67" s="275" t="s">
        <v>194</v>
      </c>
      <c r="B67" s="52" t="s">
        <v>195</v>
      </c>
      <c r="C67" s="265"/>
      <c r="D67" s="265"/>
      <c r="E67" s="265"/>
    </row>
    <row r="68" spans="1:5" ht="22.5" x14ac:dyDescent="0.25">
      <c r="A68" s="275" t="s">
        <v>196</v>
      </c>
      <c r="B68" s="52" t="s">
        <v>197</v>
      </c>
      <c r="C68" s="265">
        <v>631950</v>
      </c>
      <c r="D68" s="265">
        <v>7724460</v>
      </c>
      <c r="E68" s="282">
        <v>1422594</v>
      </c>
    </row>
    <row r="69" spans="1:5" x14ac:dyDescent="0.25">
      <c r="A69" s="273" t="s">
        <v>27</v>
      </c>
      <c r="B69" s="274" t="s">
        <v>198</v>
      </c>
      <c r="C69" s="263">
        <f>+C70+C72+C74</f>
        <v>406400</v>
      </c>
      <c r="D69" s="263">
        <v>873092</v>
      </c>
      <c r="E69" s="263">
        <f>SUM(E70)</f>
        <v>317500</v>
      </c>
    </row>
    <row r="70" spans="1:5" x14ac:dyDescent="0.25">
      <c r="A70" s="275" t="s">
        <v>29</v>
      </c>
      <c r="B70" s="48" t="s">
        <v>199</v>
      </c>
      <c r="C70" s="265">
        <v>406400</v>
      </c>
      <c r="D70" s="265">
        <v>873092</v>
      </c>
      <c r="E70" s="265">
        <v>317500</v>
      </c>
    </row>
    <row r="71" spans="1:5" x14ac:dyDescent="0.25">
      <c r="A71" s="275" t="s">
        <v>31</v>
      </c>
      <c r="B71" s="48" t="s">
        <v>200</v>
      </c>
      <c r="C71" s="265"/>
      <c r="D71" s="265"/>
      <c r="E71" s="265"/>
    </row>
    <row r="72" spans="1:5" x14ac:dyDescent="0.25">
      <c r="A72" s="275" t="s">
        <v>33</v>
      </c>
      <c r="B72" s="48" t="s">
        <v>201</v>
      </c>
      <c r="C72" s="265"/>
      <c r="D72" s="265"/>
      <c r="E72" s="265"/>
    </row>
    <row r="73" spans="1:5" x14ac:dyDescent="0.25">
      <c r="A73" s="275" t="s">
        <v>35</v>
      </c>
      <c r="B73" s="48" t="s">
        <v>202</v>
      </c>
      <c r="C73" s="265"/>
      <c r="D73" s="265"/>
      <c r="E73" s="265"/>
    </row>
    <row r="74" spans="1:5" x14ac:dyDescent="0.25">
      <c r="A74" s="275" t="s">
        <v>37</v>
      </c>
      <c r="B74" s="171" t="s">
        <v>203</v>
      </c>
      <c r="C74" s="265"/>
      <c r="D74" s="265"/>
      <c r="E74" s="265"/>
    </row>
    <row r="75" spans="1:5" x14ac:dyDescent="0.25">
      <c r="A75" s="275" t="s">
        <v>39</v>
      </c>
      <c r="B75" s="171" t="s">
        <v>204</v>
      </c>
      <c r="C75" s="265"/>
      <c r="D75" s="265"/>
      <c r="E75" s="265"/>
    </row>
    <row r="76" spans="1:5" ht="22.5" x14ac:dyDescent="0.25">
      <c r="A76" s="275" t="s">
        <v>205</v>
      </c>
      <c r="B76" s="52" t="s">
        <v>206</v>
      </c>
      <c r="C76" s="265"/>
      <c r="D76" s="265"/>
      <c r="E76" s="265"/>
    </row>
    <row r="77" spans="1:5" ht="22.5" x14ac:dyDescent="0.25">
      <c r="A77" s="275" t="s">
        <v>207</v>
      </c>
      <c r="B77" s="52" t="s">
        <v>185</v>
      </c>
      <c r="C77" s="265"/>
      <c r="D77" s="265"/>
      <c r="E77" s="265"/>
    </row>
    <row r="78" spans="1:5" x14ac:dyDescent="0.25">
      <c r="A78" s="275" t="s">
        <v>208</v>
      </c>
      <c r="B78" s="52" t="s">
        <v>209</v>
      </c>
      <c r="C78" s="265"/>
      <c r="D78" s="265"/>
      <c r="E78" s="265"/>
    </row>
    <row r="79" spans="1:5" x14ac:dyDescent="0.25">
      <c r="A79" s="275" t="s">
        <v>210</v>
      </c>
      <c r="B79" s="52" t="s">
        <v>211</v>
      </c>
      <c r="C79" s="265"/>
      <c r="D79" s="265"/>
      <c r="E79" s="265"/>
    </row>
    <row r="80" spans="1:5" ht="22.5" x14ac:dyDescent="0.25">
      <c r="A80" s="275" t="s">
        <v>212</v>
      </c>
      <c r="B80" s="52" t="s">
        <v>191</v>
      </c>
      <c r="C80" s="265"/>
      <c r="D80" s="265"/>
      <c r="E80" s="265"/>
    </row>
    <row r="81" spans="1:5" x14ac:dyDescent="0.25">
      <c r="A81" s="275" t="s">
        <v>213</v>
      </c>
      <c r="B81" s="52" t="s">
        <v>214</v>
      </c>
      <c r="C81" s="265"/>
      <c r="D81" s="265"/>
      <c r="E81" s="265"/>
    </row>
    <row r="82" spans="1:5" ht="22.5" x14ac:dyDescent="0.25">
      <c r="A82" s="275" t="s">
        <v>215</v>
      </c>
      <c r="B82" s="52" t="s">
        <v>216</v>
      </c>
      <c r="C82" s="265"/>
      <c r="D82" s="265"/>
      <c r="E82" s="265"/>
    </row>
    <row r="83" spans="1:5" x14ac:dyDescent="0.25">
      <c r="A83" s="273" t="s">
        <v>41</v>
      </c>
      <c r="B83" s="276" t="s">
        <v>217</v>
      </c>
      <c r="C83" s="263">
        <v>0</v>
      </c>
      <c r="D83" s="263">
        <v>0</v>
      </c>
      <c r="E83" s="263">
        <v>0</v>
      </c>
    </row>
    <row r="84" spans="1:5" x14ac:dyDescent="0.25">
      <c r="A84" s="275" t="s">
        <v>43</v>
      </c>
      <c r="B84" s="48" t="s">
        <v>218</v>
      </c>
      <c r="C84" s="265"/>
      <c r="D84" s="265"/>
      <c r="E84" s="265"/>
    </row>
    <row r="85" spans="1:5" x14ac:dyDescent="0.25">
      <c r="A85" s="273" t="s">
        <v>220</v>
      </c>
      <c r="B85" s="276" t="s">
        <v>221</v>
      </c>
      <c r="C85" s="263">
        <f>+C53+C69+C83</f>
        <v>56613755</v>
      </c>
      <c r="D85" s="263">
        <f>+D53+D69+D83</f>
        <v>72034750</v>
      </c>
      <c r="E85" s="263">
        <f>+E53+E69+E83</f>
        <v>62431689</v>
      </c>
    </row>
    <row r="86" spans="1:5" ht="24.75" customHeight="1" x14ac:dyDescent="0.25">
      <c r="A86" s="273" t="s">
        <v>69</v>
      </c>
      <c r="B86" s="276" t="s">
        <v>222</v>
      </c>
      <c r="C86" s="263">
        <v>0</v>
      </c>
      <c r="D86" s="263">
        <v>0</v>
      </c>
      <c r="E86" s="263">
        <v>0</v>
      </c>
    </row>
    <row r="87" spans="1:5" x14ac:dyDescent="0.25">
      <c r="A87" s="273" t="s">
        <v>88</v>
      </c>
      <c r="B87" s="276" t="s">
        <v>226</v>
      </c>
      <c r="C87" s="263">
        <v>0</v>
      </c>
      <c r="D87" s="263">
        <v>0</v>
      </c>
      <c r="E87" s="263">
        <v>0</v>
      </c>
    </row>
    <row r="88" spans="1:5" x14ac:dyDescent="0.25">
      <c r="A88" s="273" t="s">
        <v>231</v>
      </c>
      <c r="B88" s="276" t="s">
        <v>232</v>
      </c>
      <c r="C88" s="263">
        <v>0</v>
      </c>
      <c r="D88" s="263">
        <v>0</v>
      </c>
      <c r="E88" s="263">
        <v>0</v>
      </c>
    </row>
    <row r="89" spans="1:5" x14ac:dyDescent="0.25">
      <c r="A89" s="275" t="s">
        <v>102</v>
      </c>
      <c r="B89" s="48" t="s">
        <v>233</v>
      </c>
      <c r="C89" s="265">
        <v>530699</v>
      </c>
      <c r="D89" s="265">
        <v>618466</v>
      </c>
      <c r="E89" s="265">
        <v>771447</v>
      </c>
    </row>
    <row r="90" spans="1:5" x14ac:dyDescent="0.25">
      <c r="A90" s="275" t="s">
        <v>104</v>
      </c>
      <c r="B90" s="48" t="s">
        <v>234</v>
      </c>
      <c r="C90" s="265">
        <v>-530699</v>
      </c>
      <c r="D90" s="265">
        <v>-618466</v>
      </c>
      <c r="E90" s="265">
        <v>-771447</v>
      </c>
    </row>
    <row r="91" spans="1:5" x14ac:dyDescent="0.25">
      <c r="A91" s="273" t="s">
        <v>110</v>
      </c>
      <c r="B91" s="276" t="s">
        <v>237</v>
      </c>
      <c r="C91" s="278">
        <v>0</v>
      </c>
      <c r="D91" s="278">
        <v>0</v>
      </c>
      <c r="E91" s="278">
        <v>0</v>
      </c>
    </row>
    <row r="92" spans="1:5" x14ac:dyDescent="0.25">
      <c r="A92" s="273" t="s">
        <v>120</v>
      </c>
      <c r="B92" s="276" t="s">
        <v>242</v>
      </c>
      <c r="C92" s="279">
        <v>0</v>
      </c>
      <c r="D92" s="279">
        <v>0</v>
      </c>
      <c r="E92" s="279">
        <v>0</v>
      </c>
    </row>
    <row r="93" spans="1:5" x14ac:dyDescent="0.25">
      <c r="A93" s="267" t="s">
        <v>243</v>
      </c>
      <c r="B93" s="267" t="s">
        <v>244</v>
      </c>
      <c r="C93" s="279">
        <f>+C85+C92</f>
        <v>56613755</v>
      </c>
      <c r="D93" s="279">
        <f>+D85+D92</f>
        <v>72034750</v>
      </c>
      <c r="E93" s="279">
        <f>+E85+E92</f>
        <v>62431689</v>
      </c>
    </row>
  </sheetData>
  <mergeCells count="3">
    <mergeCell ref="A2:C2"/>
    <mergeCell ref="A1:D1"/>
    <mergeCell ref="A50:E50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27"/>
  <sheetViews>
    <sheetView workbookViewId="0">
      <selection activeCell="R25" sqref="R25"/>
    </sheetView>
  </sheetViews>
  <sheetFormatPr defaultRowHeight="15" x14ac:dyDescent="0.25"/>
  <cols>
    <col min="1" max="1" width="4.42578125" customWidth="1"/>
    <col min="2" max="2" width="22.42578125" customWidth="1"/>
    <col min="3" max="4" width="8.42578125" customWidth="1"/>
    <col min="5" max="5" width="8" customWidth="1"/>
    <col min="6" max="6" width="8.140625" customWidth="1"/>
    <col min="7" max="7" width="7.7109375" customWidth="1"/>
    <col min="8" max="8" width="7.5703125" customWidth="1"/>
    <col min="9" max="9" width="7.7109375" customWidth="1"/>
    <col min="10" max="10" width="7.85546875" customWidth="1"/>
    <col min="11" max="11" width="8.140625" customWidth="1"/>
    <col min="12" max="12" width="7.85546875" customWidth="1"/>
    <col min="13" max="13" width="7.7109375" customWidth="1"/>
    <col min="14" max="14" width="8" customWidth="1"/>
    <col min="15" max="15" width="8.7109375" customWidth="1"/>
    <col min="17" max="17" width="11" bestFit="1" customWidth="1"/>
  </cols>
  <sheetData>
    <row r="1" spans="1:17" x14ac:dyDescent="0.25">
      <c r="L1" s="307" t="s">
        <v>353</v>
      </c>
      <c r="M1" s="307"/>
      <c r="N1" s="307"/>
      <c r="O1" s="307"/>
    </row>
    <row r="2" spans="1:17" x14ac:dyDescent="0.25">
      <c r="A2" s="308" t="s">
        <v>384</v>
      </c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</row>
    <row r="3" spans="1:17" ht="15.75" thickBot="1" x14ac:dyDescent="0.3"/>
    <row r="4" spans="1:17" ht="30.75" customHeight="1" thickBot="1" x14ac:dyDescent="0.3">
      <c r="A4" s="183" t="s">
        <v>302</v>
      </c>
      <c r="B4" s="184" t="s">
        <v>313</v>
      </c>
      <c r="C4" s="184" t="s">
        <v>329</v>
      </c>
      <c r="D4" s="184" t="s">
        <v>330</v>
      </c>
      <c r="E4" s="184" t="s">
        <v>331</v>
      </c>
      <c r="F4" s="184" t="s">
        <v>332</v>
      </c>
      <c r="G4" s="184" t="s">
        <v>333</v>
      </c>
      <c r="H4" s="184" t="s">
        <v>334</v>
      </c>
      <c r="I4" s="184" t="s">
        <v>335</v>
      </c>
      <c r="J4" s="184" t="s">
        <v>336</v>
      </c>
      <c r="K4" s="184" t="s">
        <v>337</v>
      </c>
      <c r="L4" s="184" t="s">
        <v>338</v>
      </c>
      <c r="M4" s="184" t="s">
        <v>339</v>
      </c>
      <c r="N4" s="184" t="s">
        <v>340</v>
      </c>
      <c r="O4" s="185" t="s">
        <v>341</v>
      </c>
    </row>
    <row r="5" spans="1:17" ht="15.75" thickBot="1" x14ac:dyDescent="0.3">
      <c r="A5" s="186" t="s">
        <v>13</v>
      </c>
      <c r="B5" s="304" t="s">
        <v>320</v>
      </c>
      <c r="C5" s="305"/>
      <c r="D5" s="305"/>
      <c r="E5" s="305"/>
      <c r="F5" s="305"/>
      <c r="G5" s="305"/>
      <c r="H5" s="305"/>
      <c r="I5" s="305"/>
      <c r="J5" s="305"/>
      <c r="K5" s="305"/>
      <c r="L5" s="305"/>
      <c r="M5" s="305"/>
      <c r="N5" s="305"/>
      <c r="O5" s="306"/>
    </row>
    <row r="6" spans="1:17" ht="22.5" x14ac:dyDescent="0.25">
      <c r="A6" s="187" t="s">
        <v>27</v>
      </c>
      <c r="B6" s="188" t="s">
        <v>249</v>
      </c>
      <c r="C6" s="189">
        <v>1789780</v>
      </c>
      <c r="D6" s="189">
        <v>1789775</v>
      </c>
      <c r="E6" s="189">
        <v>1789775</v>
      </c>
      <c r="F6" s="189">
        <v>1789775</v>
      </c>
      <c r="G6" s="189">
        <v>1789775</v>
      </c>
      <c r="H6" s="189">
        <v>1789775</v>
      </c>
      <c r="I6" s="189">
        <v>1789775</v>
      </c>
      <c r="J6" s="189">
        <v>1789775</v>
      </c>
      <c r="K6" s="189">
        <v>1789775</v>
      </c>
      <c r="L6" s="189">
        <v>1789775</v>
      </c>
      <c r="M6" s="189">
        <v>1789775</v>
      </c>
      <c r="N6" s="189">
        <v>1789775</v>
      </c>
      <c r="O6" s="190">
        <f t="shared" ref="O6:O24" si="0">SUM(C6:N6)</f>
        <v>21477305</v>
      </c>
      <c r="Q6" s="252"/>
    </row>
    <row r="7" spans="1:17" ht="22.5" x14ac:dyDescent="0.25">
      <c r="A7" s="191" t="s">
        <v>41</v>
      </c>
      <c r="B7" s="192" t="s">
        <v>342</v>
      </c>
      <c r="C7" s="193">
        <v>1654713</v>
      </c>
      <c r="D7" s="193">
        <v>1654704</v>
      </c>
      <c r="E7" s="193">
        <v>1654704</v>
      </c>
      <c r="F7" s="193">
        <v>1654704</v>
      </c>
      <c r="G7" s="193">
        <v>1654704</v>
      </c>
      <c r="H7" s="193">
        <v>1654704</v>
      </c>
      <c r="I7" s="193">
        <v>1654704</v>
      </c>
      <c r="J7" s="193">
        <v>1654704</v>
      </c>
      <c r="K7" s="193">
        <v>1654704</v>
      </c>
      <c r="L7" s="193">
        <v>1654704</v>
      </c>
      <c r="M7" s="193">
        <v>1654704</v>
      </c>
      <c r="N7" s="193">
        <v>1654704</v>
      </c>
      <c r="O7" s="194">
        <f t="shared" si="0"/>
        <v>19856457</v>
      </c>
    </row>
    <row r="8" spans="1:17" ht="22.5" x14ac:dyDescent="0.25">
      <c r="A8" s="191" t="s">
        <v>220</v>
      </c>
      <c r="B8" s="195" t="s">
        <v>343</v>
      </c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7">
        <f t="shared" si="0"/>
        <v>0</v>
      </c>
    </row>
    <row r="9" spans="1:17" x14ac:dyDescent="0.25">
      <c r="A9" s="191" t="s">
        <v>69</v>
      </c>
      <c r="B9" s="198" t="s">
        <v>254</v>
      </c>
      <c r="C9" s="193">
        <v>0</v>
      </c>
      <c r="D9" s="193">
        <v>0</v>
      </c>
      <c r="E9" s="193">
        <v>400000</v>
      </c>
      <c r="F9" s="193">
        <v>1050000</v>
      </c>
      <c r="G9" s="193"/>
      <c r="H9" s="193"/>
      <c r="I9" s="193"/>
      <c r="J9" s="193">
        <v>0</v>
      </c>
      <c r="K9" s="193">
        <v>442000</v>
      </c>
      <c r="L9" s="193"/>
      <c r="M9" s="193"/>
      <c r="N9" s="193"/>
      <c r="O9" s="194">
        <f t="shared" si="0"/>
        <v>1892000</v>
      </c>
    </row>
    <row r="10" spans="1:17" x14ac:dyDescent="0.25">
      <c r="A10" s="191" t="s">
        <v>88</v>
      </c>
      <c r="B10" s="198" t="s">
        <v>344</v>
      </c>
      <c r="C10" s="193"/>
      <c r="D10" s="193"/>
      <c r="E10" s="193"/>
      <c r="F10" s="193"/>
      <c r="G10" s="193">
        <v>853000</v>
      </c>
      <c r="H10" s="193"/>
      <c r="I10" s="193">
        <v>750000</v>
      </c>
      <c r="J10" s="193">
        <v>750000</v>
      </c>
      <c r="K10" s="193">
        <v>750000</v>
      </c>
      <c r="L10" s="193">
        <v>546424</v>
      </c>
      <c r="M10" s="193"/>
      <c r="N10" s="193"/>
      <c r="O10" s="194">
        <f t="shared" si="0"/>
        <v>3649424</v>
      </c>
      <c r="Q10" s="252"/>
    </row>
    <row r="11" spans="1:17" x14ac:dyDescent="0.25">
      <c r="A11" s="191" t="s">
        <v>231</v>
      </c>
      <c r="B11" s="198" t="s">
        <v>345</v>
      </c>
      <c r="C11" s="193"/>
      <c r="D11" s="193"/>
      <c r="E11" s="193"/>
      <c r="F11" s="193"/>
      <c r="G11" s="193"/>
      <c r="H11" s="193"/>
      <c r="I11" s="193"/>
      <c r="J11" s="193"/>
      <c r="K11" s="193"/>
      <c r="L11" s="193"/>
      <c r="M11" s="193"/>
      <c r="N11" s="193"/>
      <c r="O11" s="194">
        <f t="shared" si="0"/>
        <v>0</v>
      </c>
    </row>
    <row r="12" spans="1:17" ht="22.5" x14ac:dyDescent="0.25">
      <c r="A12" s="191" t="s">
        <v>110</v>
      </c>
      <c r="B12" s="192" t="s">
        <v>255</v>
      </c>
      <c r="C12" s="193"/>
      <c r="D12" s="193"/>
      <c r="E12" s="193"/>
      <c r="F12" s="193"/>
      <c r="G12" s="193"/>
      <c r="H12" s="193"/>
      <c r="I12" s="193"/>
      <c r="J12" s="193"/>
      <c r="K12" s="193"/>
      <c r="L12" s="193"/>
      <c r="M12" s="193"/>
      <c r="N12" s="193"/>
      <c r="O12" s="194">
        <f t="shared" si="0"/>
        <v>0</v>
      </c>
    </row>
    <row r="13" spans="1:17" ht="22.5" x14ac:dyDescent="0.25">
      <c r="A13" s="191" t="s">
        <v>120</v>
      </c>
      <c r="B13" s="192" t="s">
        <v>346</v>
      </c>
      <c r="C13" s="193"/>
      <c r="D13" s="193"/>
      <c r="E13" s="193"/>
      <c r="F13" s="193"/>
      <c r="G13" s="193"/>
      <c r="H13" s="193"/>
      <c r="I13" s="193"/>
      <c r="J13" s="193"/>
      <c r="K13" s="193"/>
      <c r="L13" s="193"/>
      <c r="M13" s="193"/>
      <c r="N13" s="193"/>
      <c r="O13" s="194">
        <f t="shared" si="0"/>
        <v>0</v>
      </c>
    </row>
    <row r="14" spans="1:17" ht="15.75" thickBot="1" x14ac:dyDescent="0.3">
      <c r="A14" s="191" t="s">
        <v>243</v>
      </c>
      <c r="B14" s="198" t="s">
        <v>347</v>
      </c>
      <c r="C14" s="251">
        <v>4545814</v>
      </c>
      <c r="D14" s="193"/>
      <c r="E14" s="193"/>
      <c r="F14" s="193"/>
      <c r="G14" s="193"/>
      <c r="H14" s="193"/>
      <c r="I14" s="193"/>
      <c r="J14" s="193"/>
      <c r="K14" s="193"/>
      <c r="L14" s="193"/>
      <c r="M14" s="193"/>
      <c r="N14" s="193"/>
      <c r="O14" s="194">
        <f t="shared" si="0"/>
        <v>4545814</v>
      </c>
    </row>
    <row r="15" spans="1:17" ht="15.75" thickBot="1" x14ac:dyDescent="0.3">
      <c r="A15" s="186" t="s">
        <v>258</v>
      </c>
      <c r="B15" s="199" t="s">
        <v>348</v>
      </c>
      <c r="C15" s="200">
        <f t="shared" ref="C15:N15" si="1">SUM(C6:C14)</f>
        <v>7990307</v>
      </c>
      <c r="D15" s="200">
        <f t="shared" si="1"/>
        <v>3444479</v>
      </c>
      <c r="E15" s="200">
        <f t="shared" si="1"/>
        <v>3844479</v>
      </c>
      <c r="F15" s="200">
        <f t="shared" si="1"/>
        <v>4494479</v>
      </c>
      <c r="G15" s="200">
        <f t="shared" si="1"/>
        <v>4297479</v>
      </c>
      <c r="H15" s="200">
        <f t="shared" si="1"/>
        <v>3444479</v>
      </c>
      <c r="I15" s="200">
        <f t="shared" si="1"/>
        <v>4194479</v>
      </c>
      <c r="J15" s="200">
        <f t="shared" si="1"/>
        <v>4194479</v>
      </c>
      <c r="K15" s="200">
        <f t="shared" si="1"/>
        <v>4636479</v>
      </c>
      <c r="L15" s="200">
        <f t="shared" si="1"/>
        <v>3990903</v>
      </c>
      <c r="M15" s="200">
        <f t="shared" si="1"/>
        <v>3444479</v>
      </c>
      <c r="N15" s="200">
        <f t="shared" si="1"/>
        <v>3444479</v>
      </c>
      <c r="O15" s="201">
        <f>SUM(C15:N15)</f>
        <v>51421000</v>
      </c>
    </row>
    <row r="16" spans="1:17" ht="15.75" thickBot="1" x14ac:dyDescent="0.3">
      <c r="A16" s="186" t="s">
        <v>259</v>
      </c>
      <c r="B16" s="304" t="s">
        <v>323</v>
      </c>
      <c r="C16" s="305"/>
      <c r="D16" s="305"/>
      <c r="E16" s="305"/>
      <c r="F16" s="305"/>
      <c r="G16" s="305"/>
      <c r="H16" s="305"/>
      <c r="I16" s="305"/>
      <c r="J16" s="305"/>
      <c r="K16" s="305"/>
      <c r="L16" s="305"/>
      <c r="M16" s="305"/>
      <c r="N16" s="305"/>
      <c r="O16" s="306"/>
    </row>
    <row r="17" spans="1:17" x14ac:dyDescent="0.25">
      <c r="A17" s="202" t="s">
        <v>260</v>
      </c>
      <c r="B17" s="203" t="s">
        <v>250</v>
      </c>
      <c r="C17" s="196">
        <v>2665728</v>
      </c>
      <c r="D17" s="196">
        <v>2665720</v>
      </c>
      <c r="E17" s="196">
        <v>2665720</v>
      </c>
      <c r="F17" s="196">
        <v>2665720</v>
      </c>
      <c r="G17" s="196">
        <v>2665720</v>
      </c>
      <c r="H17" s="196">
        <v>2665720</v>
      </c>
      <c r="I17" s="196">
        <v>2665720</v>
      </c>
      <c r="J17" s="196">
        <v>2665720</v>
      </c>
      <c r="K17" s="196">
        <v>2665720</v>
      </c>
      <c r="L17" s="196">
        <v>2665720</v>
      </c>
      <c r="M17" s="196">
        <v>2665720</v>
      </c>
      <c r="N17" s="196">
        <v>2665720</v>
      </c>
      <c r="O17" s="197">
        <f t="shared" si="0"/>
        <v>31988648</v>
      </c>
      <c r="Q17" s="252"/>
    </row>
    <row r="18" spans="1:17" ht="22.5" x14ac:dyDescent="0.25">
      <c r="A18" s="191" t="s">
        <v>263</v>
      </c>
      <c r="B18" s="192" t="s">
        <v>382</v>
      </c>
      <c r="C18" s="193">
        <v>321019</v>
      </c>
      <c r="D18" s="193">
        <v>321016</v>
      </c>
      <c r="E18" s="193">
        <v>321016</v>
      </c>
      <c r="F18" s="193">
        <v>321016</v>
      </c>
      <c r="G18" s="193">
        <v>321016</v>
      </c>
      <c r="H18" s="193">
        <v>321016</v>
      </c>
      <c r="I18" s="193">
        <v>321016</v>
      </c>
      <c r="J18" s="193">
        <v>321016</v>
      </c>
      <c r="K18" s="193">
        <v>321016</v>
      </c>
      <c r="L18" s="193">
        <v>321016</v>
      </c>
      <c r="M18" s="193">
        <v>321016</v>
      </c>
      <c r="N18" s="193">
        <v>321016</v>
      </c>
      <c r="O18" s="194">
        <f t="shared" si="0"/>
        <v>3852195</v>
      </c>
      <c r="Q18" s="252"/>
    </row>
    <row r="19" spans="1:17" x14ac:dyDescent="0.25">
      <c r="A19" s="191" t="s">
        <v>266</v>
      </c>
      <c r="B19" s="198" t="s">
        <v>176</v>
      </c>
      <c r="C19" s="193">
        <v>4903560</v>
      </c>
      <c r="D19" s="193">
        <v>377743</v>
      </c>
      <c r="E19" s="193">
        <v>757743</v>
      </c>
      <c r="F19" s="193">
        <v>377743</v>
      </c>
      <c r="G19" s="193">
        <v>830743</v>
      </c>
      <c r="H19" s="193">
        <v>377743</v>
      </c>
      <c r="I19" s="193">
        <v>1127743</v>
      </c>
      <c r="J19" s="193">
        <v>1007743</v>
      </c>
      <c r="K19" s="193">
        <v>1569743</v>
      </c>
      <c r="L19" s="193">
        <v>96486</v>
      </c>
      <c r="M19" s="193">
        <v>285159</v>
      </c>
      <c r="N19" s="193">
        <v>457743</v>
      </c>
      <c r="O19" s="194">
        <f t="shared" si="0"/>
        <v>12169892</v>
      </c>
      <c r="Q19" s="253"/>
    </row>
    <row r="20" spans="1:17" x14ac:dyDescent="0.25">
      <c r="A20" s="191" t="s">
        <v>269</v>
      </c>
      <c r="B20" s="198" t="s">
        <v>177</v>
      </c>
      <c r="C20" s="193"/>
      <c r="D20" s="193"/>
      <c r="E20" s="193"/>
      <c r="F20" s="193"/>
      <c r="G20" s="193">
        <v>280000</v>
      </c>
      <c r="H20" s="193"/>
      <c r="I20" s="193"/>
      <c r="J20" s="193">
        <v>200000</v>
      </c>
      <c r="K20" s="193"/>
      <c r="L20" s="193"/>
      <c r="M20" s="193"/>
      <c r="N20" s="193"/>
      <c r="O20" s="194">
        <f t="shared" si="0"/>
        <v>480000</v>
      </c>
      <c r="Q20" s="252"/>
    </row>
    <row r="21" spans="1:17" x14ac:dyDescent="0.25">
      <c r="A21" s="191" t="s">
        <v>272</v>
      </c>
      <c r="B21" s="198" t="s">
        <v>349</v>
      </c>
      <c r="C21" s="193">
        <v>100000</v>
      </c>
      <c r="D21" s="193">
        <v>80000</v>
      </c>
      <c r="E21" s="193">
        <v>100000</v>
      </c>
      <c r="F21" s="193">
        <v>1130000</v>
      </c>
      <c r="G21" s="193">
        <v>200000</v>
      </c>
      <c r="H21" s="193">
        <v>80000</v>
      </c>
      <c r="I21" s="193">
        <v>80000</v>
      </c>
      <c r="J21" s="193"/>
      <c r="K21" s="193">
        <v>80000</v>
      </c>
      <c r="L21" s="193"/>
      <c r="M21" s="193">
        <v>172584</v>
      </c>
      <c r="N21" s="193"/>
      <c r="O21" s="194">
        <f t="shared" si="0"/>
        <v>2022584</v>
      </c>
      <c r="Q21" s="253"/>
    </row>
    <row r="22" spans="1:17" x14ac:dyDescent="0.25">
      <c r="A22" s="191" t="s">
        <v>275</v>
      </c>
      <c r="B22" s="198" t="s">
        <v>199</v>
      </c>
      <c r="C22" s="193"/>
      <c r="D22" s="193"/>
      <c r="E22" s="193"/>
      <c r="F22" s="193"/>
      <c r="G22" s="193"/>
      <c r="H22" s="193"/>
      <c r="I22" s="193"/>
      <c r="J22" s="193"/>
      <c r="K22" s="193"/>
      <c r="L22" s="193"/>
      <c r="M22" s="193"/>
      <c r="N22" s="193"/>
      <c r="O22" s="194"/>
      <c r="Q22" s="253"/>
    </row>
    <row r="23" spans="1:17" x14ac:dyDescent="0.25">
      <c r="A23" s="191" t="s">
        <v>278</v>
      </c>
      <c r="B23" s="192" t="s">
        <v>201</v>
      </c>
      <c r="C23" s="193"/>
      <c r="D23" s="193"/>
      <c r="E23" s="193"/>
      <c r="F23" s="193"/>
      <c r="G23" s="193"/>
      <c r="H23" s="193"/>
      <c r="I23" s="193"/>
      <c r="J23" s="193"/>
      <c r="K23" s="193"/>
      <c r="L23" s="193"/>
      <c r="M23" s="193"/>
      <c r="N23" s="193"/>
      <c r="O23" s="194">
        <f t="shared" si="0"/>
        <v>0</v>
      </c>
    </row>
    <row r="24" spans="1:17" x14ac:dyDescent="0.25">
      <c r="A24" s="191" t="s">
        <v>281</v>
      </c>
      <c r="B24" s="198" t="s">
        <v>203</v>
      </c>
      <c r="C24" s="193"/>
      <c r="D24" s="193"/>
      <c r="E24" s="193"/>
      <c r="F24" s="193"/>
      <c r="G24" s="193"/>
      <c r="H24" s="193"/>
      <c r="I24" s="193"/>
      <c r="J24" s="193"/>
      <c r="K24" s="193"/>
      <c r="L24" s="193">
        <v>907681</v>
      </c>
      <c r="M24" s="193"/>
      <c r="N24" s="193"/>
      <c r="O24" s="194">
        <f t="shared" si="0"/>
        <v>907681</v>
      </c>
    </row>
    <row r="25" spans="1:17" ht="15.75" thickBot="1" x14ac:dyDescent="0.3">
      <c r="A25" s="191" t="s">
        <v>284</v>
      </c>
      <c r="B25" s="198" t="s">
        <v>350</v>
      </c>
      <c r="C25" s="193"/>
      <c r="D25" s="193"/>
      <c r="E25" s="193"/>
      <c r="F25" s="193"/>
      <c r="G25" s="193"/>
      <c r="H25" s="193"/>
      <c r="I25" s="193"/>
      <c r="J25" s="193"/>
      <c r="K25" s="193"/>
      <c r="L25" s="193"/>
      <c r="M25" s="193"/>
      <c r="N25" s="193">
        <v>0</v>
      </c>
      <c r="O25" s="194"/>
    </row>
    <row r="26" spans="1:17" ht="15.75" thickBot="1" x14ac:dyDescent="0.3">
      <c r="A26" s="204" t="s">
        <v>286</v>
      </c>
      <c r="B26" s="199" t="s">
        <v>351</v>
      </c>
      <c r="C26" s="200">
        <f t="shared" ref="C26:N26" si="2">SUM(C17:C25)</f>
        <v>7990307</v>
      </c>
      <c r="D26" s="200">
        <f t="shared" si="2"/>
        <v>3444479</v>
      </c>
      <c r="E26" s="200">
        <f t="shared" si="2"/>
        <v>3844479</v>
      </c>
      <c r="F26" s="200">
        <f t="shared" si="2"/>
        <v>4494479</v>
      </c>
      <c r="G26" s="200">
        <f t="shared" si="2"/>
        <v>4297479</v>
      </c>
      <c r="H26" s="200">
        <f t="shared" si="2"/>
        <v>3444479</v>
      </c>
      <c r="I26" s="200">
        <f t="shared" si="2"/>
        <v>4194479</v>
      </c>
      <c r="J26" s="200">
        <f t="shared" si="2"/>
        <v>4194479</v>
      </c>
      <c r="K26" s="200">
        <f t="shared" si="2"/>
        <v>4636479</v>
      </c>
      <c r="L26" s="200">
        <f t="shared" si="2"/>
        <v>3990903</v>
      </c>
      <c r="M26" s="200">
        <f t="shared" si="2"/>
        <v>3444479</v>
      </c>
      <c r="N26" s="200">
        <f t="shared" si="2"/>
        <v>3444479</v>
      </c>
      <c r="O26" s="201">
        <f>SUM(O17:O25)</f>
        <v>51421000</v>
      </c>
    </row>
    <row r="27" spans="1:17" ht="15.75" thickBot="1" x14ac:dyDescent="0.3">
      <c r="A27" s="204" t="s">
        <v>289</v>
      </c>
      <c r="B27" s="205" t="s">
        <v>352</v>
      </c>
      <c r="C27" s="206">
        <f t="shared" ref="C27:O27" si="3">C15-C26</f>
        <v>0</v>
      </c>
      <c r="D27" s="206">
        <f t="shared" si="3"/>
        <v>0</v>
      </c>
      <c r="E27" s="206">
        <f t="shared" si="3"/>
        <v>0</v>
      </c>
      <c r="F27" s="206">
        <f t="shared" si="3"/>
        <v>0</v>
      </c>
      <c r="G27" s="206">
        <f t="shared" si="3"/>
        <v>0</v>
      </c>
      <c r="H27" s="206">
        <f t="shared" si="3"/>
        <v>0</v>
      </c>
      <c r="I27" s="206">
        <f t="shared" si="3"/>
        <v>0</v>
      </c>
      <c r="J27" s="206">
        <f t="shared" si="3"/>
        <v>0</v>
      </c>
      <c r="K27" s="206">
        <f t="shared" si="3"/>
        <v>0</v>
      </c>
      <c r="L27" s="206">
        <f t="shared" si="3"/>
        <v>0</v>
      </c>
      <c r="M27" s="206">
        <f t="shared" si="3"/>
        <v>0</v>
      </c>
      <c r="N27" s="206">
        <f t="shared" si="3"/>
        <v>0</v>
      </c>
      <c r="O27" s="207">
        <f t="shared" si="3"/>
        <v>0</v>
      </c>
      <c r="Q27" s="254"/>
    </row>
  </sheetData>
  <mergeCells count="4">
    <mergeCell ref="B5:O5"/>
    <mergeCell ref="B16:O16"/>
    <mergeCell ref="L1:O1"/>
    <mergeCell ref="A2:O2"/>
  </mergeCells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17"/>
  <sheetViews>
    <sheetView workbookViewId="0">
      <selection activeCell="B21" sqref="B21"/>
    </sheetView>
  </sheetViews>
  <sheetFormatPr defaultRowHeight="12.75" x14ac:dyDescent="0.2"/>
  <cols>
    <col min="1" max="1" width="61" style="1" customWidth="1"/>
    <col min="2" max="2" width="19.42578125" style="1" customWidth="1"/>
    <col min="3" max="256" width="9.140625" style="1"/>
    <col min="257" max="257" width="62.42578125" style="1" customWidth="1"/>
    <col min="258" max="258" width="25.140625" style="1" customWidth="1"/>
    <col min="259" max="512" width="9.140625" style="1"/>
    <col min="513" max="513" width="62.42578125" style="1" customWidth="1"/>
    <col min="514" max="514" width="25.140625" style="1" customWidth="1"/>
    <col min="515" max="768" width="9.140625" style="1"/>
    <col min="769" max="769" width="62.42578125" style="1" customWidth="1"/>
    <col min="770" max="770" width="25.140625" style="1" customWidth="1"/>
    <col min="771" max="1024" width="9.140625" style="1"/>
    <col min="1025" max="1025" width="62.42578125" style="1" customWidth="1"/>
    <col min="1026" max="1026" width="25.140625" style="1" customWidth="1"/>
    <col min="1027" max="1280" width="9.140625" style="1"/>
    <col min="1281" max="1281" width="62.42578125" style="1" customWidth="1"/>
    <col min="1282" max="1282" width="25.140625" style="1" customWidth="1"/>
    <col min="1283" max="1536" width="9.140625" style="1"/>
    <col min="1537" max="1537" width="62.42578125" style="1" customWidth="1"/>
    <col min="1538" max="1538" width="25.140625" style="1" customWidth="1"/>
    <col min="1539" max="1792" width="9.140625" style="1"/>
    <col min="1793" max="1793" width="62.42578125" style="1" customWidth="1"/>
    <col min="1794" max="1794" width="25.140625" style="1" customWidth="1"/>
    <col min="1795" max="2048" width="9.140625" style="1"/>
    <col min="2049" max="2049" width="62.42578125" style="1" customWidth="1"/>
    <col min="2050" max="2050" width="25.140625" style="1" customWidth="1"/>
    <col min="2051" max="2304" width="9.140625" style="1"/>
    <col min="2305" max="2305" width="62.42578125" style="1" customWidth="1"/>
    <col min="2306" max="2306" width="25.140625" style="1" customWidth="1"/>
    <col min="2307" max="2560" width="9.140625" style="1"/>
    <col min="2561" max="2561" width="62.42578125" style="1" customWidth="1"/>
    <col min="2562" max="2562" width="25.140625" style="1" customWidth="1"/>
    <col min="2563" max="2816" width="9.140625" style="1"/>
    <col min="2817" max="2817" width="62.42578125" style="1" customWidth="1"/>
    <col min="2818" max="2818" width="25.140625" style="1" customWidth="1"/>
    <col min="2819" max="3072" width="9.140625" style="1"/>
    <col min="3073" max="3073" width="62.42578125" style="1" customWidth="1"/>
    <col min="3074" max="3074" width="25.140625" style="1" customWidth="1"/>
    <col min="3075" max="3328" width="9.140625" style="1"/>
    <col min="3329" max="3329" width="62.42578125" style="1" customWidth="1"/>
    <col min="3330" max="3330" width="25.140625" style="1" customWidth="1"/>
    <col min="3331" max="3584" width="9.140625" style="1"/>
    <col min="3585" max="3585" width="62.42578125" style="1" customWidth="1"/>
    <col min="3586" max="3586" width="25.140625" style="1" customWidth="1"/>
    <col min="3587" max="3840" width="9.140625" style="1"/>
    <col min="3841" max="3841" width="62.42578125" style="1" customWidth="1"/>
    <col min="3842" max="3842" width="25.140625" style="1" customWidth="1"/>
    <col min="3843" max="4096" width="9.140625" style="1"/>
    <col min="4097" max="4097" width="62.42578125" style="1" customWidth="1"/>
    <col min="4098" max="4098" width="25.140625" style="1" customWidth="1"/>
    <col min="4099" max="4352" width="9.140625" style="1"/>
    <col min="4353" max="4353" width="62.42578125" style="1" customWidth="1"/>
    <col min="4354" max="4354" width="25.140625" style="1" customWidth="1"/>
    <col min="4355" max="4608" width="9.140625" style="1"/>
    <col min="4609" max="4609" width="62.42578125" style="1" customWidth="1"/>
    <col min="4610" max="4610" width="25.140625" style="1" customWidth="1"/>
    <col min="4611" max="4864" width="9.140625" style="1"/>
    <col min="4865" max="4865" width="62.42578125" style="1" customWidth="1"/>
    <col min="4866" max="4866" width="25.140625" style="1" customWidth="1"/>
    <col min="4867" max="5120" width="9.140625" style="1"/>
    <col min="5121" max="5121" width="62.42578125" style="1" customWidth="1"/>
    <col min="5122" max="5122" width="25.140625" style="1" customWidth="1"/>
    <col min="5123" max="5376" width="9.140625" style="1"/>
    <col min="5377" max="5377" width="62.42578125" style="1" customWidth="1"/>
    <col min="5378" max="5378" width="25.140625" style="1" customWidth="1"/>
    <col min="5379" max="5632" width="9.140625" style="1"/>
    <col min="5633" max="5633" width="62.42578125" style="1" customWidth="1"/>
    <col min="5634" max="5634" width="25.140625" style="1" customWidth="1"/>
    <col min="5635" max="5888" width="9.140625" style="1"/>
    <col min="5889" max="5889" width="62.42578125" style="1" customWidth="1"/>
    <col min="5890" max="5890" width="25.140625" style="1" customWidth="1"/>
    <col min="5891" max="6144" width="9.140625" style="1"/>
    <col min="6145" max="6145" width="62.42578125" style="1" customWidth="1"/>
    <col min="6146" max="6146" width="25.140625" style="1" customWidth="1"/>
    <col min="6147" max="6400" width="9.140625" style="1"/>
    <col min="6401" max="6401" width="62.42578125" style="1" customWidth="1"/>
    <col min="6402" max="6402" width="25.140625" style="1" customWidth="1"/>
    <col min="6403" max="6656" width="9.140625" style="1"/>
    <col min="6657" max="6657" width="62.42578125" style="1" customWidth="1"/>
    <col min="6658" max="6658" width="25.140625" style="1" customWidth="1"/>
    <col min="6659" max="6912" width="9.140625" style="1"/>
    <col min="6913" max="6913" width="62.42578125" style="1" customWidth="1"/>
    <col min="6914" max="6914" width="25.140625" style="1" customWidth="1"/>
    <col min="6915" max="7168" width="9.140625" style="1"/>
    <col min="7169" max="7169" width="62.42578125" style="1" customWidth="1"/>
    <col min="7170" max="7170" width="25.140625" style="1" customWidth="1"/>
    <col min="7171" max="7424" width="9.140625" style="1"/>
    <col min="7425" max="7425" width="62.42578125" style="1" customWidth="1"/>
    <col min="7426" max="7426" width="25.140625" style="1" customWidth="1"/>
    <col min="7427" max="7680" width="9.140625" style="1"/>
    <col min="7681" max="7681" width="62.42578125" style="1" customWidth="1"/>
    <col min="7682" max="7682" width="25.140625" style="1" customWidth="1"/>
    <col min="7683" max="7936" width="9.140625" style="1"/>
    <col min="7937" max="7937" width="62.42578125" style="1" customWidth="1"/>
    <col min="7938" max="7938" width="25.140625" style="1" customWidth="1"/>
    <col min="7939" max="8192" width="9.140625" style="1"/>
    <col min="8193" max="8193" width="62.42578125" style="1" customWidth="1"/>
    <col min="8194" max="8194" width="25.140625" style="1" customWidth="1"/>
    <col min="8195" max="8448" width="9.140625" style="1"/>
    <col min="8449" max="8449" width="62.42578125" style="1" customWidth="1"/>
    <col min="8450" max="8450" width="25.140625" style="1" customWidth="1"/>
    <col min="8451" max="8704" width="9.140625" style="1"/>
    <col min="8705" max="8705" width="62.42578125" style="1" customWidth="1"/>
    <col min="8706" max="8706" width="25.140625" style="1" customWidth="1"/>
    <col min="8707" max="8960" width="9.140625" style="1"/>
    <col min="8961" max="8961" width="62.42578125" style="1" customWidth="1"/>
    <col min="8962" max="8962" width="25.140625" style="1" customWidth="1"/>
    <col min="8963" max="9216" width="9.140625" style="1"/>
    <col min="9217" max="9217" width="62.42578125" style="1" customWidth="1"/>
    <col min="9218" max="9218" width="25.140625" style="1" customWidth="1"/>
    <col min="9219" max="9472" width="9.140625" style="1"/>
    <col min="9473" max="9473" width="62.42578125" style="1" customWidth="1"/>
    <col min="9474" max="9474" width="25.140625" style="1" customWidth="1"/>
    <col min="9475" max="9728" width="9.140625" style="1"/>
    <col min="9729" max="9729" width="62.42578125" style="1" customWidth="1"/>
    <col min="9730" max="9730" width="25.140625" style="1" customWidth="1"/>
    <col min="9731" max="9984" width="9.140625" style="1"/>
    <col min="9985" max="9985" width="62.42578125" style="1" customWidth="1"/>
    <col min="9986" max="9986" width="25.140625" style="1" customWidth="1"/>
    <col min="9987" max="10240" width="9.140625" style="1"/>
    <col min="10241" max="10241" width="62.42578125" style="1" customWidth="1"/>
    <col min="10242" max="10242" width="25.140625" style="1" customWidth="1"/>
    <col min="10243" max="10496" width="9.140625" style="1"/>
    <col min="10497" max="10497" width="62.42578125" style="1" customWidth="1"/>
    <col min="10498" max="10498" width="25.140625" style="1" customWidth="1"/>
    <col min="10499" max="10752" width="9.140625" style="1"/>
    <col min="10753" max="10753" width="62.42578125" style="1" customWidth="1"/>
    <col min="10754" max="10754" width="25.140625" style="1" customWidth="1"/>
    <col min="10755" max="11008" width="9.140625" style="1"/>
    <col min="11009" max="11009" width="62.42578125" style="1" customWidth="1"/>
    <col min="11010" max="11010" width="25.140625" style="1" customWidth="1"/>
    <col min="11011" max="11264" width="9.140625" style="1"/>
    <col min="11265" max="11265" width="62.42578125" style="1" customWidth="1"/>
    <col min="11266" max="11266" width="25.140625" style="1" customWidth="1"/>
    <col min="11267" max="11520" width="9.140625" style="1"/>
    <col min="11521" max="11521" width="62.42578125" style="1" customWidth="1"/>
    <col min="11522" max="11522" width="25.140625" style="1" customWidth="1"/>
    <col min="11523" max="11776" width="9.140625" style="1"/>
    <col min="11777" max="11777" width="62.42578125" style="1" customWidth="1"/>
    <col min="11778" max="11778" width="25.140625" style="1" customWidth="1"/>
    <col min="11779" max="12032" width="9.140625" style="1"/>
    <col min="12033" max="12033" width="62.42578125" style="1" customWidth="1"/>
    <col min="12034" max="12034" width="25.140625" style="1" customWidth="1"/>
    <col min="12035" max="12288" width="9.140625" style="1"/>
    <col min="12289" max="12289" width="62.42578125" style="1" customWidth="1"/>
    <col min="12290" max="12290" width="25.140625" style="1" customWidth="1"/>
    <col min="12291" max="12544" width="9.140625" style="1"/>
    <col min="12545" max="12545" width="62.42578125" style="1" customWidth="1"/>
    <col min="12546" max="12546" width="25.140625" style="1" customWidth="1"/>
    <col min="12547" max="12800" width="9.140625" style="1"/>
    <col min="12801" max="12801" width="62.42578125" style="1" customWidth="1"/>
    <col min="12802" max="12802" width="25.140625" style="1" customWidth="1"/>
    <col min="12803" max="13056" width="9.140625" style="1"/>
    <col min="13057" max="13057" width="62.42578125" style="1" customWidth="1"/>
    <col min="13058" max="13058" width="25.140625" style="1" customWidth="1"/>
    <col min="13059" max="13312" width="9.140625" style="1"/>
    <col min="13313" max="13313" width="62.42578125" style="1" customWidth="1"/>
    <col min="13314" max="13314" width="25.140625" style="1" customWidth="1"/>
    <col min="13315" max="13568" width="9.140625" style="1"/>
    <col min="13569" max="13569" width="62.42578125" style="1" customWidth="1"/>
    <col min="13570" max="13570" width="25.140625" style="1" customWidth="1"/>
    <col min="13571" max="13824" width="9.140625" style="1"/>
    <col min="13825" max="13825" width="62.42578125" style="1" customWidth="1"/>
    <col min="13826" max="13826" width="25.140625" style="1" customWidth="1"/>
    <col min="13827" max="14080" width="9.140625" style="1"/>
    <col min="14081" max="14081" width="62.42578125" style="1" customWidth="1"/>
    <col min="14082" max="14082" width="25.140625" style="1" customWidth="1"/>
    <col min="14083" max="14336" width="9.140625" style="1"/>
    <col min="14337" max="14337" width="62.42578125" style="1" customWidth="1"/>
    <col min="14338" max="14338" width="25.140625" style="1" customWidth="1"/>
    <col min="14339" max="14592" width="9.140625" style="1"/>
    <col min="14593" max="14593" width="62.42578125" style="1" customWidth="1"/>
    <col min="14594" max="14594" width="25.140625" style="1" customWidth="1"/>
    <col min="14595" max="14848" width="9.140625" style="1"/>
    <col min="14849" max="14849" width="62.42578125" style="1" customWidth="1"/>
    <col min="14850" max="14850" width="25.140625" style="1" customWidth="1"/>
    <col min="14851" max="15104" width="9.140625" style="1"/>
    <col min="15105" max="15105" width="62.42578125" style="1" customWidth="1"/>
    <col min="15106" max="15106" width="25.140625" style="1" customWidth="1"/>
    <col min="15107" max="15360" width="9.140625" style="1"/>
    <col min="15361" max="15361" width="62.42578125" style="1" customWidth="1"/>
    <col min="15362" max="15362" width="25.140625" style="1" customWidth="1"/>
    <col min="15363" max="15616" width="9.140625" style="1"/>
    <col min="15617" max="15617" width="62.42578125" style="1" customWidth="1"/>
    <col min="15618" max="15618" width="25.140625" style="1" customWidth="1"/>
    <col min="15619" max="15872" width="9.140625" style="1"/>
    <col min="15873" max="15873" width="62.42578125" style="1" customWidth="1"/>
    <col min="15874" max="15874" width="25.140625" style="1" customWidth="1"/>
    <col min="15875" max="16128" width="9.140625" style="1"/>
    <col min="16129" max="16129" width="62.42578125" style="1" customWidth="1"/>
    <col min="16130" max="16130" width="25.140625" style="1" customWidth="1"/>
    <col min="16131" max="16384" width="9.140625" style="1"/>
  </cols>
  <sheetData>
    <row r="1" spans="1:4" x14ac:dyDescent="0.2">
      <c r="B1" s="1" t="s">
        <v>401</v>
      </c>
    </row>
    <row r="2" spans="1:4" ht="52.5" customHeight="1" x14ac:dyDescent="0.25">
      <c r="A2" s="309" t="s">
        <v>396</v>
      </c>
      <c r="B2" s="310"/>
    </row>
    <row r="3" spans="1:4" x14ac:dyDescent="0.2">
      <c r="B3" s="244" t="s">
        <v>364</v>
      </c>
    </row>
    <row r="4" spans="1:4" x14ac:dyDescent="0.2">
      <c r="A4" s="245" t="s">
        <v>365</v>
      </c>
      <c r="B4" s="245" t="s">
        <v>397</v>
      </c>
    </row>
    <row r="5" spans="1:4" x14ac:dyDescent="0.2">
      <c r="A5" s="246" t="s">
        <v>366</v>
      </c>
      <c r="B5" s="247"/>
    </row>
    <row r="6" spans="1:4" x14ac:dyDescent="0.2">
      <c r="A6" s="246" t="s">
        <v>367</v>
      </c>
      <c r="B6" s="247">
        <v>1808530</v>
      </c>
    </row>
    <row r="7" spans="1:4" x14ac:dyDescent="0.2">
      <c r="A7" s="246" t="s">
        <v>368</v>
      </c>
      <c r="B7" s="247">
        <v>1376000</v>
      </c>
    </row>
    <row r="8" spans="1:4" x14ac:dyDescent="0.2">
      <c r="A8" s="246" t="s">
        <v>369</v>
      </c>
      <c r="B8" s="247">
        <v>100000</v>
      </c>
    </row>
    <row r="9" spans="1:4" x14ac:dyDescent="0.2">
      <c r="A9" s="246" t="s">
        <v>370</v>
      </c>
      <c r="B9" s="247">
        <v>1284820</v>
      </c>
    </row>
    <row r="10" spans="1:4" x14ac:dyDescent="0.2">
      <c r="A10" s="246" t="s">
        <v>371</v>
      </c>
      <c r="B10" s="247">
        <v>5000000</v>
      </c>
      <c r="D10" s="255"/>
    </row>
    <row r="11" spans="1:4" x14ac:dyDescent="0.2">
      <c r="A11" s="246" t="s">
        <v>398</v>
      </c>
      <c r="B11" s="247">
        <v>956935</v>
      </c>
      <c r="D11" s="255"/>
    </row>
    <row r="12" spans="1:4" x14ac:dyDescent="0.2">
      <c r="A12" s="246" t="s">
        <v>399</v>
      </c>
      <c r="B12" s="247">
        <v>2018100</v>
      </c>
      <c r="D12" s="255"/>
    </row>
    <row r="13" spans="1:4" x14ac:dyDescent="0.2">
      <c r="A13" s="246" t="s">
        <v>372</v>
      </c>
      <c r="B13" s="247">
        <v>3602000</v>
      </c>
    </row>
    <row r="14" spans="1:4" x14ac:dyDescent="0.2">
      <c r="A14" s="246" t="s">
        <v>373</v>
      </c>
      <c r="B14" s="247">
        <v>3100000</v>
      </c>
    </row>
    <row r="15" spans="1:4" x14ac:dyDescent="0.2">
      <c r="A15" s="246" t="s">
        <v>400</v>
      </c>
      <c r="B15" s="247">
        <v>430920</v>
      </c>
    </row>
    <row r="16" spans="1:4" ht="22.5" x14ac:dyDescent="0.2">
      <c r="A16" s="246" t="s">
        <v>374</v>
      </c>
      <c r="B16" s="247">
        <v>1800000</v>
      </c>
    </row>
    <row r="17" spans="1:2" x14ac:dyDescent="0.2">
      <c r="A17" s="248" t="s">
        <v>375</v>
      </c>
      <c r="B17" s="249">
        <f>SUM(B5:B16)</f>
        <v>21477305</v>
      </c>
    </row>
  </sheetData>
  <mergeCells count="1">
    <mergeCell ref="A2:B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6"/>
  <sheetViews>
    <sheetView workbookViewId="0">
      <selection activeCell="K14" sqref="K14"/>
    </sheetView>
  </sheetViews>
  <sheetFormatPr defaultRowHeight="12.75" x14ac:dyDescent="0.2"/>
  <cols>
    <col min="1" max="1" width="49.5703125" style="1" customWidth="1"/>
    <col min="2" max="2" width="10.7109375" style="1" customWidth="1"/>
    <col min="3" max="3" width="10.140625" style="1" customWidth="1"/>
    <col min="4" max="4" width="9.140625" style="1"/>
    <col min="5" max="5" width="10.5703125" style="1" customWidth="1"/>
    <col min="6" max="6" width="9.140625" style="1"/>
    <col min="7" max="7" width="11" style="1" customWidth="1"/>
    <col min="8" max="256" width="9.140625" style="1"/>
    <col min="257" max="257" width="49.5703125" style="1" customWidth="1"/>
    <col min="258" max="258" width="10.7109375" style="1" customWidth="1"/>
    <col min="259" max="259" width="10.140625" style="1" customWidth="1"/>
    <col min="260" max="260" width="9.140625" style="1"/>
    <col min="261" max="261" width="10.5703125" style="1" customWidth="1"/>
    <col min="262" max="262" width="9.140625" style="1"/>
    <col min="263" max="263" width="11" style="1" customWidth="1"/>
    <col min="264" max="512" width="9.140625" style="1"/>
    <col min="513" max="513" width="49.5703125" style="1" customWidth="1"/>
    <col min="514" max="514" width="10.7109375" style="1" customWidth="1"/>
    <col min="515" max="515" width="10.140625" style="1" customWidth="1"/>
    <col min="516" max="516" width="9.140625" style="1"/>
    <col min="517" max="517" width="10.5703125" style="1" customWidth="1"/>
    <col min="518" max="518" width="9.140625" style="1"/>
    <col min="519" max="519" width="11" style="1" customWidth="1"/>
    <col min="520" max="768" width="9.140625" style="1"/>
    <col min="769" max="769" width="49.5703125" style="1" customWidth="1"/>
    <col min="770" max="770" width="10.7109375" style="1" customWidth="1"/>
    <col min="771" max="771" width="10.140625" style="1" customWidth="1"/>
    <col min="772" max="772" width="9.140625" style="1"/>
    <col min="773" max="773" width="10.5703125" style="1" customWidth="1"/>
    <col min="774" max="774" width="9.140625" style="1"/>
    <col min="775" max="775" width="11" style="1" customWidth="1"/>
    <col min="776" max="1024" width="9.140625" style="1"/>
    <col min="1025" max="1025" width="49.5703125" style="1" customWidth="1"/>
    <col min="1026" max="1026" width="10.7109375" style="1" customWidth="1"/>
    <col min="1027" max="1027" width="10.140625" style="1" customWidth="1"/>
    <col min="1028" max="1028" width="9.140625" style="1"/>
    <col min="1029" max="1029" width="10.5703125" style="1" customWidth="1"/>
    <col min="1030" max="1030" width="9.140625" style="1"/>
    <col min="1031" max="1031" width="11" style="1" customWidth="1"/>
    <col min="1032" max="1280" width="9.140625" style="1"/>
    <col min="1281" max="1281" width="49.5703125" style="1" customWidth="1"/>
    <col min="1282" max="1282" width="10.7109375" style="1" customWidth="1"/>
    <col min="1283" max="1283" width="10.140625" style="1" customWidth="1"/>
    <col min="1284" max="1284" width="9.140625" style="1"/>
    <col min="1285" max="1285" width="10.5703125" style="1" customWidth="1"/>
    <col min="1286" max="1286" width="9.140625" style="1"/>
    <col min="1287" max="1287" width="11" style="1" customWidth="1"/>
    <col min="1288" max="1536" width="9.140625" style="1"/>
    <col min="1537" max="1537" width="49.5703125" style="1" customWidth="1"/>
    <col min="1538" max="1538" width="10.7109375" style="1" customWidth="1"/>
    <col min="1539" max="1539" width="10.140625" style="1" customWidth="1"/>
    <col min="1540" max="1540" width="9.140625" style="1"/>
    <col min="1541" max="1541" width="10.5703125" style="1" customWidth="1"/>
    <col min="1542" max="1542" width="9.140625" style="1"/>
    <col min="1543" max="1543" width="11" style="1" customWidth="1"/>
    <col min="1544" max="1792" width="9.140625" style="1"/>
    <col min="1793" max="1793" width="49.5703125" style="1" customWidth="1"/>
    <col min="1794" max="1794" width="10.7109375" style="1" customWidth="1"/>
    <col min="1795" max="1795" width="10.140625" style="1" customWidth="1"/>
    <col min="1796" max="1796" width="9.140625" style="1"/>
    <col min="1797" max="1797" width="10.5703125" style="1" customWidth="1"/>
    <col min="1798" max="1798" width="9.140625" style="1"/>
    <col min="1799" max="1799" width="11" style="1" customWidth="1"/>
    <col min="1800" max="2048" width="9.140625" style="1"/>
    <col min="2049" max="2049" width="49.5703125" style="1" customWidth="1"/>
    <col min="2050" max="2050" width="10.7109375" style="1" customWidth="1"/>
    <col min="2051" max="2051" width="10.140625" style="1" customWidth="1"/>
    <col min="2052" max="2052" width="9.140625" style="1"/>
    <col min="2053" max="2053" width="10.5703125" style="1" customWidth="1"/>
    <col min="2054" max="2054" width="9.140625" style="1"/>
    <col min="2055" max="2055" width="11" style="1" customWidth="1"/>
    <col min="2056" max="2304" width="9.140625" style="1"/>
    <col min="2305" max="2305" width="49.5703125" style="1" customWidth="1"/>
    <col min="2306" max="2306" width="10.7109375" style="1" customWidth="1"/>
    <col min="2307" max="2307" width="10.140625" style="1" customWidth="1"/>
    <col min="2308" max="2308" width="9.140625" style="1"/>
    <col min="2309" max="2309" width="10.5703125" style="1" customWidth="1"/>
    <col min="2310" max="2310" width="9.140625" style="1"/>
    <col min="2311" max="2311" width="11" style="1" customWidth="1"/>
    <col min="2312" max="2560" width="9.140625" style="1"/>
    <col min="2561" max="2561" width="49.5703125" style="1" customWidth="1"/>
    <col min="2562" max="2562" width="10.7109375" style="1" customWidth="1"/>
    <col min="2563" max="2563" width="10.140625" style="1" customWidth="1"/>
    <col min="2564" max="2564" width="9.140625" style="1"/>
    <col min="2565" max="2565" width="10.5703125" style="1" customWidth="1"/>
    <col min="2566" max="2566" width="9.140625" style="1"/>
    <col min="2567" max="2567" width="11" style="1" customWidth="1"/>
    <col min="2568" max="2816" width="9.140625" style="1"/>
    <col min="2817" max="2817" width="49.5703125" style="1" customWidth="1"/>
    <col min="2818" max="2818" width="10.7109375" style="1" customWidth="1"/>
    <col min="2819" max="2819" width="10.140625" style="1" customWidth="1"/>
    <col min="2820" max="2820" width="9.140625" style="1"/>
    <col min="2821" max="2821" width="10.5703125" style="1" customWidth="1"/>
    <col min="2822" max="2822" width="9.140625" style="1"/>
    <col min="2823" max="2823" width="11" style="1" customWidth="1"/>
    <col min="2824" max="3072" width="9.140625" style="1"/>
    <col min="3073" max="3073" width="49.5703125" style="1" customWidth="1"/>
    <col min="3074" max="3074" width="10.7109375" style="1" customWidth="1"/>
    <col min="3075" max="3075" width="10.140625" style="1" customWidth="1"/>
    <col min="3076" max="3076" width="9.140625" style="1"/>
    <col min="3077" max="3077" width="10.5703125" style="1" customWidth="1"/>
    <col min="3078" max="3078" width="9.140625" style="1"/>
    <col min="3079" max="3079" width="11" style="1" customWidth="1"/>
    <col min="3080" max="3328" width="9.140625" style="1"/>
    <col min="3329" max="3329" width="49.5703125" style="1" customWidth="1"/>
    <col min="3330" max="3330" width="10.7109375" style="1" customWidth="1"/>
    <col min="3331" max="3331" width="10.140625" style="1" customWidth="1"/>
    <col min="3332" max="3332" width="9.140625" style="1"/>
    <col min="3333" max="3333" width="10.5703125" style="1" customWidth="1"/>
    <col min="3334" max="3334" width="9.140625" style="1"/>
    <col min="3335" max="3335" width="11" style="1" customWidth="1"/>
    <col min="3336" max="3584" width="9.140625" style="1"/>
    <col min="3585" max="3585" width="49.5703125" style="1" customWidth="1"/>
    <col min="3586" max="3586" width="10.7109375" style="1" customWidth="1"/>
    <col min="3587" max="3587" width="10.140625" style="1" customWidth="1"/>
    <col min="3588" max="3588" width="9.140625" style="1"/>
    <col min="3589" max="3589" width="10.5703125" style="1" customWidth="1"/>
    <col min="3590" max="3590" width="9.140625" style="1"/>
    <col min="3591" max="3591" width="11" style="1" customWidth="1"/>
    <col min="3592" max="3840" width="9.140625" style="1"/>
    <col min="3841" max="3841" width="49.5703125" style="1" customWidth="1"/>
    <col min="3842" max="3842" width="10.7109375" style="1" customWidth="1"/>
    <col min="3843" max="3843" width="10.140625" style="1" customWidth="1"/>
    <col min="3844" max="3844" width="9.140625" style="1"/>
    <col min="3845" max="3845" width="10.5703125" style="1" customWidth="1"/>
    <col min="3846" max="3846" width="9.140625" style="1"/>
    <col min="3847" max="3847" width="11" style="1" customWidth="1"/>
    <col min="3848" max="4096" width="9.140625" style="1"/>
    <col min="4097" max="4097" width="49.5703125" style="1" customWidth="1"/>
    <col min="4098" max="4098" width="10.7109375" style="1" customWidth="1"/>
    <col min="4099" max="4099" width="10.140625" style="1" customWidth="1"/>
    <col min="4100" max="4100" width="9.140625" style="1"/>
    <col min="4101" max="4101" width="10.5703125" style="1" customWidth="1"/>
    <col min="4102" max="4102" width="9.140625" style="1"/>
    <col min="4103" max="4103" width="11" style="1" customWidth="1"/>
    <col min="4104" max="4352" width="9.140625" style="1"/>
    <col min="4353" max="4353" width="49.5703125" style="1" customWidth="1"/>
    <col min="4354" max="4354" width="10.7109375" style="1" customWidth="1"/>
    <col min="4355" max="4355" width="10.140625" style="1" customWidth="1"/>
    <col min="4356" max="4356" width="9.140625" style="1"/>
    <col min="4357" max="4357" width="10.5703125" style="1" customWidth="1"/>
    <col min="4358" max="4358" width="9.140625" style="1"/>
    <col min="4359" max="4359" width="11" style="1" customWidth="1"/>
    <col min="4360" max="4608" width="9.140625" style="1"/>
    <col min="4609" max="4609" width="49.5703125" style="1" customWidth="1"/>
    <col min="4610" max="4610" width="10.7109375" style="1" customWidth="1"/>
    <col min="4611" max="4611" width="10.140625" style="1" customWidth="1"/>
    <col min="4612" max="4612" width="9.140625" style="1"/>
    <col min="4613" max="4613" width="10.5703125" style="1" customWidth="1"/>
    <col min="4614" max="4614" width="9.140625" style="1"/>
    <col min="4615" max="4615" width="11" style="1" customWidth="1"/>
    <col min="4616" max="4864" width="9.140625" style="1"/>
    <col min="4865" max="4865" width="49.5703125" style="1" customWidth="1"/>
    <col min="4866" max="4866" width="10.7109375" style="1" customWidth="1"/>
    <col min="4867" max="4867" width="10.140625" style="1" customWidth="1"/>
    <col min="4868" max="4868" width="9.140625" style="1"/>
    <col min="4869" max="4869" width="10.5703125" style="1" customWidth="1"/>
    <col min="4870" max="4870" width="9.140625" style="1"/>
    <col min="4871" max="4871" width="11" style="1" customWidth="1"/>
    <col min="4872" max="5120" width="9.140625" style="1"/>
    <col min="5121" max="5121" width="49.5703125" style="1" customWidth="1"/>
    <col min="5122" max="5122" width="10.7109375" style="1" customWidth="1"/>
    <col min="5123" max="5123" width="10.140625" style="1" customWidth="1"/>
    <col min="5124" max="5124" width="9.140625" style="1"/>
    <col min="5125" max="5125" width="10.5703125" style="1" customWidth="1"/>
    <col min="5126" max="5126" width="9.140625" style="1"/>
    <col min="5127" max="5127" width="11" style="1" customWidth="1"/>
    <col min="5128" max="5376" width="9.140625" style="1"/>
    <col min="5377" max="5377" width="49.5703125" style="1" customWidth="1"/>
    <col min="5378" max="5378" width="10.7109375" style="1" customWidth="1"/>
    <col min="5379" max="5379" width="10.140625" style="1" customWidth="1"/>
    <col min="5380" max="5380" width="9.140625" style="1"/>
    <col min="5381" max="5381" width="10.5703125" style="1" customWidth="1"/>
    <col min="5382" max="5382" width="9.140625" style="1"/>
    <col min="5383" max="5383" width="11" style="1" customWidth="1"/>
    <col min="5384" max="5632" width="9.140625" style="1"/>
    <col min="5633" max="5633" width="49.5703125" style="1" customWidth="1"/>
    <col min="5634" max="5634" width="10.7109375" style="1" customWidth="1"/>
    <col min="5635" max="5635" width="10.140625" style="1" customWidth="1"/>
    <col min="5636" max="5636" width="9.140625" style="1"/>
    <col min="5637" max="5637" width="10.5703125" style="1" customWidth="1"/>
    <col min="5638" max="5638" width="9.140625" style="1"/>
    <col min="5639" max="5639" width="11" style="1" customWidth="1"/>
    <col min="5640" max="5888" width="9.140625" style="1"/>
    <col min="5889" max="5889" width="49.5703125" style="1" customWidth="1"/>
    <col min="5890" max="5890" width="10.7109375" style="1" customWidth="1"/>
    <col min="5891" max="5891" width="10.140625" style="1" customWidth="1"/>
    <col min="5892" max="5892" width="9.140625" style="1"/>
    <col min="5893" max="5893" width="10.5703125" style="1" customWidth="1"/>
    <col min="5894" max="5894" width="9.140625" style="1"/>
    <col min="5895" max="5895" width="11" style="1" customWidth="1"/>
    <col min="5896" max="6144" width="9.140625" style="1"/>
    <col min="6145" max="6145" width="49.5703125" style="1" customWidth="1"/>
    <col min="6146" max="6146" width="10.7109375" style="1" customWidth="1"/>
    <col min="6147" max="6147" width="10.140625" style="1" customWidth="1"/>
    <col min="6148" max="6148" width="9.140625" style="1"/>
    <col min="6149" max="6149" width="10.5703125" style="1" customWidth="1"/>
    <col min="6150" max="6150" width="9.140625" style="1"/>
    <col min="6151" max="6151" width="11" style="1" customWidth="1"/>
    <col min="6152" max="6400" width="9.140625" style="1"/>
    <col min="6401" max="6401" width="49.5703125" style="1" customWidth="1"/>
    <col min="6402" max="6402" width="10.7109375" style="1" customWidth="1"/>
    <col min="6403" max="6403" width="10.140625" style="1" customWidth="1"/>
    <col min="6404" max="6404" width="9.140625" style="1"/>
    <col min="6405" max="6405" width="10.5703125" style="1" customWidth="1"/>
    <col min="6406" max="6406" width="9.140625" style="1"/>
    <col min="6407" max="6407" width="11" style="1" customWidth="1"/>
    <col min="6408" max="6656" width="9.140625" style="1"/>
    <col min="6657" max="6657" width="49.5703125" style="1" customWidth="1"/>
    <col min="6658" max="6658" width="10.7109375" style="1" customWidth="1"/>
    <col min="6659" max="6659" width="10.140625" style="1" customWidth="1"/>
    <col min="6660" max="6660" width="9.140625" style="1"/>
    <col min="6661" max="6661" width="10.5703125" style="1" customWidth="1"/>
    <col min="6662" max="6662" width="9.140625" style="1"/>
    <col min="6663" max="6663" width="11" style="1" customWidth="1"/>
    <col min="6664" max="6912" width="9.140625" style="1"/>
    <col min="6913" max="6913" width="49.5703125" style="1" customWidth="1"/>
    <col min="6914" max="6914" width="10.7109375" style="1" customWidth="1"/>
    <col min="6915" max="6915" width="10.140625" style="1" customWidth="1"/>
    <col min="6916" max="6916" width="9.140625" style="1"/>
    <col min="6917" max="6917" width="10.5703125" style="1" customWidth="1"/>
    <col min="6918" max="6918" width="9.140625" style="1"/>
    <col min="6919" max="6919" width="11" style="1" customWidth="1"/>
    <col min="6920" max="7168" width="9.140625" style="1"/>
    <col min="7169" max="7169" width="49.5703125" style="1" customWidth="1"/>
    <col min="7170" max="7170" width="10.7109375" style="1" customWidth="1"/>
    <col min="7171" max="7171" width="10.140625" style="1" customWidth="1"/>
    <col min="7172" max="7172" width="9.140625" style="1"/>
    <col min="7173" max="7173" width="10.5703125" style="1" customWidth="1"/>
    <col min="7174" max="7174" width="9.140625" style="1"/>
    <col min="7175" max="7175" width="11" style="1" customWidth="1"/>
    <col min="7176" max="7424" width="9.140625" style="1"/>
    <col min="7425" max="7425" width="49.5703125" style="1" customWidth="1"/>
    <col min="7426" max="7426" width="10.7109375" style="1" customWidth="1"/>
    <col min="7427" max="7427" width="10.140625" style="1" customWidth="1"/>
    <col min="7428" max="7428" width="9.140625" style="1"/>
    <col min="7429" max="7429" width="10.5703125" style="1" customWidth="1"/>
    <col min="7430" max="7430" width="9.140625" style="1"/>
    <col min="7431" max="7431" width="11" style="1" customWidth="1"/>
    <col min="7432" max="7680" width="9.140625" style="1"/>
    <col min="7681" max="7681" width="49.5703125" style="1" customWidth="1"/>
    <col min="7682" max="7682" width="10.7109375" style="1" customWidth="1"/>
    <col min="7683" max="7683" width="10.140625" style="1" customWidth="1"/>
    <col min="7684" max="7684" width="9.140625" style="1"/>
    <col min="7685" max="7685" width="10.5703125" style="1" customWidth="1"/>
    <col min="7686" max="7686" width="9.140625" style="1"/>
    <col min="7687" max="7687" width="11" style="1" customWidth="1"/>
    <col min="7688" max="7936" width="9.140625" style="1"/>
    <col min="7937" max="7937" width="49.5703125" style="1" customWidth="1"/>
    <col min="7938" max="7938" width="10.7109375" style="1" customWidth="1"/>
    <col min="7939" max="7939" width="10.140625" style="1" customWidth="1"/>
    <col min="7940" max="7940" width="9.140625" style="1"/>
    <col min="7941" max="7941" width="10.5703125" style="1" customWidth="1"/>
    <col min="7942" max="7942" width="9.140625" style="1"/>
    <col min="7943" max="7943" width="11" style="1" customWidth="1"/>
    <col min="7944" max="8192" width="9.140625" style="1"/>
    <col min="8193" max="8193" width="49.5703125" style="1" customWidth="1"/>
    <col min="8194" max="8194" width="10.7109375" style="1" customWidth="1"/>
    <col min="8195" max="8195" width="10.140625" style="1" customWidth="1"/>
    <col min="8196" max="8196" width="9.140625" style="1"/>
    <col min="8197" max="8197" width="10.5703125" style="1" customWidth="1"/>
    <col min="8198" max="8198" width="9.140625" style="1"/>
    <col min="8199" max="8199" width="11" style="1" customWidth="1"/>
    <col min="8200" max="8448" width="9.140625" style="1"/>
    <col min="8449" max="8449" width="49.5703125" style="1" customWidth="1"/>
    <col min="8450" max="8450" width="10.7109375" style="1" customWidth="1"/>
    <col min="8451" max="8451" width="10.140625" style="1" customWidth="1"/>
    <col min="8452" max="8452" width="9.140625" style="1"/>
    <col min="8453" max="8453" width="10.5703125" style="1" customWidth="1"/>
    <col min="8454" max="8454" width="9.140625" style="1"/>
    <col min="8455" max="8455" width="11" style="1" customWidth="1"/>
    <col min="8456" max="8704" width="9.140625" style="1"/>
    <col min="8705" max="8705" width="49.5703125" style="1" customWidth="1"/>
    <col min="8706" max="8706" width="10.7109375" style="1" customWidth="1"/>
    <col min="8707" max="8707" width="10.140625" style="1" customWidth="1"/>
    <col min="8708" max="8708" width="9.140625" style="1"/>
    <col min="8709" max="8709" width="10.5703125" style="1" customWidth="1"/>
    <col min="8710" max="8710" width="9.140625" style="1"/>
    <col min="8711" max="8711" width="11" style="1" customWidth="1"/>
    <col min="8712" max="8960" width="9.140625" style="1"/>
    <col min="8961" max="8961" width="49.5703125" style="1" customWidth="1"/>
    <col min="8962" max="8962" width="10.7109375" style="1" customWidth="1"/>
    <col min="8963" max="8963" width="10.140625" style="1" customWidth="1"/>
    <col min="8964" max="8964" width="9.140625" style="1"/>
    <col min="8965" max="8965" width="10.5703125" style="1" customWidth="1"/>
    <col min="8966" max="8966" width="9.140625" style="1"/>
    <col min="8967" max="8967" width="11" style="1" customWidth="1"/>
    <col min="8968" max="9216" width="9.140625" style="1"/>
    <col min="9217" max="9217" width="49.5703125" style="1" customWidth="1"/>
    <col min="9218" max="9218" width="10.7109375" style="1" customWidth="1"/>
    <col min="9219" max="9219" width="10.140625" style="1" customWidth="1"/>
    <col min="9220" max="9220" width="9.140625" style="1"/>
    <col min="9221" max="9221" width="10.5703125" style="1" customWidth="1"/>
    <col min="9222" max="9222" width="9.140625" style="1"/>
    <col min="9223" max="9223" width="11" style="1" customWidth="1"/>
    <col min="9224" max="9472" width="9.140625" style="1"/>
    <col min="9473" max="9473" width="49.5703125" style="1" customWidth="1"/>
    <col min="9474" max="9474" width="10.7109375" style="1" customWidth="1"/>
    <col min="9475" max="9475" width="10.140625" style="1" customWidth="1"/>
    <col min="9476" max="9476" width="9.140625" style="1"/>
    <col min="9477" max="9477" width="10.5703125" style="1" customWidth="1"/>
    <col min="9478" max="9478" width="9.140625" style="1"/>
    <col min="9479" max="9479" width="11" style="1" customWidth="1"/>
    <col min="9480" max="9728" width="9.140625" style="1"/>
    <col min="9729" max="9729" width="49.5703125" style="1" customWidth="1"/>
    <col min="9730" max="9730" width="10.7109375" style="1" customWidth="1"/>
    <col min="9731" max="9731" width="10.140625" style="1" customWidth="1"/>
    <col min="9732" max="9732" width="9.140625" style="1"/>
    <col min="9733" max="9733" width="10.5703125" style="1" customWidth="1"/>
    <col min="9734" max="9734" width="9.140625" style="1"/>
    <col min="9735" max="9735" width="11" style="1" customWidth="1"/>
    <col min="9736" max="9984" width="9.140625" style="1"/>
    <col min="9985" max="9985" width="49.5703125" style="1" customWidth="1"/>
    <col min="9986" max="9986" width="10.7109375" style="1" customWidth="1"/>
    <col min="9987" max="9987" width="10.140625" style="1" customWidth="1"/>
    <col min="9988" max="9988" width="9.140625" style="1"/>
    <col min="9989" max="9989" width="10.5703125" style="1" customWidth="1"/>
    <col min="9990" max="9990" width="9.140625" style="1"/>
    <col min="9991" max="9991" width="11" style="1" customWidth="1"/>
    <col min="9992" max="10240" width="9.140625" style="1"/>
    <col min="10241" max="10241" width="49.5703125" style="1" customWidth="1"/>
    <col min="10242" max="10242" width="10.7109375" style="1" customWidth="1"/>
    <col min="10243" max="10243" width="10.140625" style="1" customWidth="1"/>
    <col min="10244" max="10244" width="9.140625" style="1"/>
    <col min="10245" max="10245" width="10.5703125" style="1" customWidth="1"/>
    <col min="10246" max="10246" width="9.140625" style="1"/>
    <col min="10247" max="10247" width="11" style="1" customWidth="1"/>
    <col min="10248" max="10496" width="9.140625" style="1"/>
    <col min="10497" max="10497" width="49.5703125" style="1" customWidth="1"/>
    <col min="10498" max="10498" width="10.7109375" style="1" customWidth="1"/>
    <col min="10499" max="10499" width="10.140625" style="1" customWidth="1"/>
    <col min="10500" max="10500" width="9.140625" style="1"/>
    <col min="10501" max="10501" width="10.5703125" style="1" customWidth="1"/>
    <col min="10502" max="10502" width="9.140625" style="1"/>
    <col min="10503" max="10503" width="11" style="1" customWidth="1"/>
    <col min="10504" max="10752" width="9.140625" style="1"/>
    <col min="10753" max="10753" width="49.5703125" style="1" customWidth="1"/>
    <col min="10754" max="10754" width="10.7109375" style="1" customWidth="1"/>
    <col min="10755" max="10755" width="10.140625" style="1" customWidth="1"/>
    <col min="10756" max="10756" width="9.140625" style="1"/>
    <col min="10757" max="10757" width="10.5703125" style="1" customWidth="1"/>
    <col min="10758" max="10758" width="9.140625" style="1"/>
    <col min="10759" max="10759" width="11" style="1" customWidth="1"/>
    <col min="10760" max="11008" width="9.140625" style="1"/>
    <col min="11009" max="11009" width="49.5703125" style="1" customWidth="1"/>
    <col min="11010" max="11010" width="10.7109375" style="1" customWidth="1"/>
    <col min="11011" max="11011" width="10.140625" style="1" customWidth="1"/>
    <col min="11012" max="11012" width="9.140625" style="1"/>
    <col min="11013" max="11013" width="10.5703125" style="1" customWidth="1"/>
    <col min="11014" max="11014" width="9.140625" style="1"/>
    <col min="11015" max="11015" width="11" style="1" customWidth="1"/>
    <col min="11016" max="11264" width="9.140625" style="1"/>
    <col min="11265" max="11265" width="49.5703125" style="1" customWidth="1"/>
    <col min="11266" max="11266" width="10.7109375" style="1" customWidth="1"/>
    <col min="11267" max="11267" width="10.140625" style="1" customWidth="1"/>
    <col min="11268" max="11268" width="9.140625" style="1"/>
    <col min="11269" max="11269" width="10.5703125" style="1" customWidth="1"/>
    <col min="11270" max="11270" width="9.140625" style="1"/>
    <col min="11271" max="11271" width="11" style="1" customWidth="1"/>
    <col min="11272" max="11520" width="9.140625" style="1"/>
    <col min="11521" max="11521" width="49.5703125" style="1" customWidth="1"/>
    <col min="11522" max="11522" width="10.7109375" style="1" customWidth="1"/>
    <col min="11523" max="11523" width="10.140625" style="1" customWidth="1"/>
    <col min="11524" max="11524" width="9.140625" style="1"/>
    <col min="11525" max="11525" width="10.5703125" style="1" customWidth="1"/>
    <col min="11526" max="11526" width="9.140625" style="1"/>
    <col min="11527" max="11527" width="11" style="1" customWidth="1"/>
    <col min="11528" max="11776" width="9.140625" style="1"/>
    <col min="11777" max="11777" width="49.5703125" style="1" customWidth="1"/>
    <col min="11778" max="11778" width="10.7109375" style="1" customWidth="1"/>
    <col min="11779" max="11779" width="10.140625" style="1" customWidth="1"/>
    <col min="11780" max="11780" width="9.140625" style="1"/>
    <col min="11781" max="11781" width="10.5703125" style="1" customWidth="1"/>
    <col min="11782" max="11782" width="9.140625" style="1"/>
    <col min="11783" max="11783" width="11" style="1" customWidth="1"/>
    <col min="11784" max="12032" width="9.140625" style="1"/>
    <col min="12033" max="12033" width="49.5703125" style="1" customWidth="1"/>
    <col min="12034" max="12034" width="10.7109375" style="1" customWidth="1"/>
    <col min="12035" max="12035" width="10.140625" style="1" customWidth="1"/>
    <col min="12036" max="12036" width="9.140625" style="1"/>
    <col min="12037" max="12037" width="10.5703125" style="1" customWidth="1"/>
    <col min="12038" max="12038" width="9.140625" style="1"/>
    <col min="12039" max="12039" width="11" style="1" customWidth="1"/>
    <col min="12040" max="12288" width="9.140625" style="1"/>
    <col min="12289" max="12289" width="49.5703125" style="1" customWidth="1"/>
    <col min="12290" max="12290" width="10.7109375" style="1" customWidth="1"/>
    <col min="12291" max="12291" width="10.140625" style="1" customWidth="1"/>
    <col min="12292" max="12292" width="9.140625" style="1"/>
    <col min="12293" max="12293" width="10.5703125" style="1" customWidth="1"/>
    <col min="12294" max="12294" width="9.140625" style="1"/>
    <col min="12295" max="12295" width="11" style="1" customWidth="1"/>
    <col min="12296" max="12544" width="9.140625" style="1"/>
    <col min="12545" max="12545" width="49.5703125" style="1" customWidth="1"/>
    <col min="12546" max="12546" width="10.7109375" style="1" customWidth="1"/>
    <col min="12547" max="12547" width="10.140625" style="1" customWidth="1"/>
    <col min="12548" max="12548" width="9.140625" style="1"/>
    <col min="12549" max="12549" width="10.5703125" style="1" customWidth="1"/>
    <col min="12550" max="12550" width="9.140625" style="1"/>
    <col min="12551" max="12551" width="11" style="1" customWidth="1"/>
    <col min="12552" max="12800" width="9.140625" style="1"/>
    <col min="12801" max="12801" width="49.5703125" style="1" customWidth="1"/>
    <col min="12802" max="12802" width="10.7109375" style="1" customWidth="1"/>
    <col min="12803" max="12803" width="10.140625" style="1" customWidth="1"/>
    <col min="12804" max="12804" width="9.140625" style="1"/>
    <col min="12805" max="12805" width="10.5703125" style="1" customWidth="1"/>
    <col min="12806" max="12806" width="9.140625" style="1"/>
    <col min="12807" max="12807" width="11" style="1" customWidth="1"/>
    <col min="12808" max="13056" width="9.140625" style="1"/>
    <col min="13057" max="13057" width="49.5703125" style="1" customWidth="1"/>
    <col min="13058" max="13058" width="10.7109375" style="1" customWidth="1"/>
    <col min="13059" max="13059" width="10.140625" style="1" customWidth="1"/>
    <col min="13060" max="13060" width="9.140625" style="1"/>
    <col min="13061" max="13061" width="10.5703125" style="1" customWidth="1"/>
    <col min="13062" max="13062" width="9.140625" style="1"/>
    <col min="13063" max="13063" width="11" style="1" customWidth="1"/>
    <col min="13064" max="13312" width="9.140625" style="1"/>
    <col min="13313" max="13313" width="49.5703125" style="1" customWidth="1"/>
    <col min="13314" max="13314" width="10.7109375" style="1" customWidth="1"/>
    <col min="13315" max="13315" width="10.140625" style="1" customWidth="1"/>
    <col min="13316" max="13316" width="9.140625" style="1"/>
    <col min="13317" max="13317" width="10.5703125" style="1" customWidth="1"/>
    <col min="13318" max="13318" width="9.140625" style="1"/>
    <col min="13319" max="13319" width="11" style="1" customWidth="1"/>
    <col min="13320" max="13568" width="9.140625" style="1"/>
    <col min="13569" max="13569" width="49.5703125" style="1" customWidth="1"/>
    <col min="13570" max="13570" width="10.7109375" style="1" customWidth="1"/>
    <col min="13571" max="13571" width="10.140625" style="1" customWidth="1"/>
    <col min="13572" max="13572" width="9.140625" style="1"/>
    <col min="13573" max="13573" width="10.5703125" style="1" customWidth="1"/>
    <col min="13574" max="13574" width="9.140625" style="1"/>
    <col min="13575" max="13575" width="11" style="1" customWidth="1"/>
    <col min="13576" max="13824" width="9.140625" style="1"/>
    <col min="13825" max="13825" width="49.5703125" style="1" customWidth="1"/>
    <col min="13826" max="13826" width="10.7109375" style="1" customWidth="1"/>
    <col min="13827" max="13827" width="10.140625" style="1" customWidth="1"/>
    <col min="13828" max="13828" width="9.140625" style="1"/>
    <col min="13829" max="13829" width="10.5703125" style="1" customWidth="1"/>
    <col min="13830" max="13830" width="9.140625" style="1"/>
    <col min="13831" max="13831" width="11" style="1" customWidth="1"/>
    <col min="13832" max="14080" width="9.140625" style="1"/>
    <col min="14081" max="14081" width="49.5703125" style="1" customWidth="1"/>
    <col min="14082" max="14082" width="10.7109375" style="1" customWidth="1"/>
    <col min="14083" max="14083" width="10.140625" style="1" customWidth="1"/>
    <col min="14084" max="14084" width="9.140625" style="1"/>
    <col min="14085" max="14085" width="10.5703125" style="1" customWidth="1"/>
    <col min="14086" max="14086" width="9.140625" style="1"/>
    <col min="14087" max="14087" width="11" style="1" customWidth="1"/>
    <col min="14088" max="14336" width="9.140625" style="1"/>
    <col min="14337" max="14337" width="49.5703125" style="1" customWidth="1"/>
    <col min="14338" max="14338" width="10.7109375" style="1" customWidth="1"/>
    <col min="14339" max="14339" width="10.140625" style="1" customWidth="1"/>
    <col min="14340" max="14340" width="9.140625" style="1"/>
    <col min="14341" max="14341" width="10.5703125" style="1" customWidth="1"/>
    <col min="14342" max="14342" width="9.140625" style="1"/>
    <col min="14343" max="14343" width="11" style="1" customWidth="1"/>
    <col min="14344" max="14592" width="9.140625" style="1"/>
    <col min="14593" max="14593" width="49.5703125" style="1" customWidth="1"/>
    <col min="14594" max="14594" width="10.7109375" style="1" customWidth="1"/>
    <col min="14595" max="14595" width="10.140625" style="1" customWidth="1"/>
    <col min="14596" max="14596" width="9.140625" style="1"/>
    <col min="14597" max="14597" width="10.5703125" style="1" customWidth="1"/>
    <col min="14598" max="14598" width="9.140625" style="1"/>
    <col min="14599" max="14599" width="11" style="1" customWidth="1"/>
    <col min="14600" max="14848" width="9.140625" style="1"/>
    <col min="14849" max="14849" width="49.5703125" style="1" customWidth="1"/>
    <col min="14850" max="14850" width="10.7109375" style="1" customWidth="1"/>
    <col min="14851" max="14851" width="10.140625" style="1" customWidth="1"/>
    <col min="14852" max="14852" width="9.140625" style="1"/>
    <col min="14853" max="14853" width="10.5703125" style="1" customWidth="1"/>
    <col min="14854" max="14854" width="9.140625" style="1"/>
    <col min="14855" max="14855" width="11" style="1" customWidth="1"/>
    <col min="14856" max="15104" width="9.140625" style="1"/>
    <col min="15105" max="15105" width="49.5703125" style="1" customWidth="1"/>
    <col min="15106" max="15106" width="10.7109375" style="1" customWidth="1"/>
    <col min="15107" max="15107" width="10.140625" style="1" customWidth="1"/>
    <col min="15108" max="15108" width="9.140625" style="1"/>
    <col min="15109" max="15109" width="10.5703125" style="1" customWidth="1"/>
    <col min="15110" max="15110" width="9.140625" style="1"/>
    <col min="15111" max="15111" width="11" style="1" customWidth="1"/>
    <col min="15112" max="15360" width="9.140625" style="1"/>
    <col min="15361" max="15361" width="49.5703125" style="1" customWidth="1"/>
    <col min="15362" max="15362" width="10.7109375" style="1" customWidth="1"/>
    <col min="15363" max="15363" width="10.140625" style="1" customWidth="1"/>
    <col min="15364" max="15364" width="9.140625" style="1"/>
    <col min="15365" max="15365" width="10.5703125" style="1" customWidth="1"/>
    <col min="15366" max="15366" width="9.140625" style="1"/>
    <col min="15367" max="15367" width="11" style="1" customWidth="1"/>
    <col min="15368" max="15616" width="9.140625" style="1"/>
    <col min="15617" max="15617" width="49.5703125" style="1" customWidth="1"/>
    <col min="15618" max="15618" width="10.7109375" style="1" customWidth="1"/>
    <col min="15619" max="15619" width="10.140625" style="1" customWidth="1"/>
    <col min="15620" max="15620" width="9.140625" style="1"/>
    <col min="15621" max="15621" width="10.5703125" style="1" customWidth="1"/>
    <col min="15622" max="15622" width="9.140625" style="1"/>
    <col min="15623" max="15623" width="11" style="1" customWidth="1"/>
    <col min="15624" max="15872" width="9.140625" style="1"/>
    <col min="15873" max="15873" width="49.5703125" style="1" customWidth="1"/>
    <col min="15874" max="15874" width="10.7109375" style="1" customWidth="1"/>
    <col min="15875" max="15875" width="10.140625" style="1" customWidth="1"/>
    <col min="15876" max="15876" width="9.140625" style="1"/>
    <col min="15877" max="15877" width="10.5703125" style="1" customWidth="1"/>
    <col min="15878" max="15878" width="9.140625" style="1"/>
    <col min="15879" max="15879" width="11" style="1" customWidth="1"/>
    <col min="15880" max="16128" width="9.140625" style="1"/>
    <col min="16129" max="16129" width="49.5703125" style="1" customWidth="1"/>
    <col min="16130" max="16130" width="10.7109375" style="1" customWidth="1"/>
    <col min="16131" max="16131" width="10.140625" style="1" customWidth="1"/>
    <col min="16132" max="16132" width="9.140625" style="1"/>
    <col min="16133" max="16133" width="10.5703125" style="1" customWidth="1"/>
    <col min="16134" max="16134" width="9.140625" style="1"/>
    <col min="16135" max="16135" width="11" style="1" customWidth="1"/>
    <col min="16136" max="16384" width="9.140625" style="1"/>
  </cols>
  <sheetData>
    <row r="1" spans="1:7" ht="13.5" x14ac:dyDescent="0.25">
      <c r="A1" s="208"/>
      <c r="B1" s="208"/>
      <c r="C1" s="208"/>
      <c r="D1" s="208"/>
      <c r="E1" s="208"/>
      <c r="F1" s="311" t="s">
        <v>379</v>
      </c>
      <c r="G1" s="312"/>
    </row>
    <row r="2" spans="1:7" ht="13.5" x14ac:dyDescent="0.25">
      <c r="A2" s="208"/>
      <c r="B2" s="208"/>
      <c r="C2" s="208"/>
      <c r="D2" s="208"/>
      <c r="E2" s="208"/>
      <c r="F2" s="208"/>
      <c r="G2" s="209"/>
    </row>
    <row r="3" spans="1:7" ht="15.75" x14ac:dyDescent="0.2">
      <c r="A3" s="313" t="s">
        <v>388</v>
      </c>
      <c r="B3" s="314"/>
      <c r="C3" s="314"/>
      <c r="D3" s="314"/>
      <c r="E3" s="314"/>
      <c r="F3" s="314"/>
      <c r="G3" s="314"/>
    </row>
    <row r="4" spans="1:7" x14ac:dyDescent="0.2">
      <c r="A4" s="208"/>
      <c r="B4" s="208"/>
      <c r="C4" s="208"/>
      <c r="D4" s="208"/>
      <c r="E4" s="208"/>
      <c r="F4" s="208"/>
      <c r="G4" s="208"/>
    </row>
    <row r="5" spans="1:7" ht="25.5" x14ac:dyDescent="0.2">
      <c r="A5" s="210" t="s">
        <v>354</v>
      </c>
      <c r="B5" s="211" t="s">
        <v>402</v>
      </c>
      <c r="C5" s="211"/>
      <c r="D5" s="211" t="s">
        <v>403</v>
      </c>
      <c r="E5" s="211"/>
      <c r="F5" s="212" t="s">
        <v>404</v>
      </c>
      <c r="G5" s="212"/>
    </row>
    <row r="6" spans="1:7" ht="15.75" x14ac:dyDescent="0.2">
      <c r="A6" s="213"/>
      <c r="B6" s="214"/>
      <c r="C6" s="214"/>
      <c r="D6" s="214"/>
      <c r="E6" s="214"/>
      <c r="F6" s="215"/>
      <c r="G6" s="216"/>
    </row>
    <row r="7" spans="1:7" ht="15.75" x14ac:dyDescent="0.25">
      <c r="A7" s="217" t="s">
        <v>314</v>
      </c>
      <c r="B7" s="218"/>
      <c r="C7" s="218"/>
      <c r="D7" s="218"/>
      <c r="E7" s="218"/>
      <c r="F7" s="219"/>
      <c r="G7" s="220"/>
    </row>
    <row r="8" spans="1:7" ht="15.75" x14ac:dyDescent="0.25">
      <c r="A8" s="221" t="s">
        <v>355</v>
      </c>
      <c r="B8" s="222">
        <v>3</v>
      </c>
      <c r="C8" s="223" t="s">
        <v>356</v>
      </c>
      <c r="D8" s="222">
        <v>3</v>
      </c>
      <c r="E8" s="223" t="s">
        <v>356</v>
      </c>
      <c r="F8" s="222">
        <v>3</v>
      </c>
      <c r="G8" s="223" t="s">
        <v>356</v>
      </c>
    </row>
    <row r="9" spans="1:7" ht="15.75" x14ac:dyDescent="0.25">
      <c r="A9" s="224" t="s">
        <v>357</v>
      </c>
      <c r="B9" s="225">
        <v>1</v>
      </c>
      <c r="C9" s="226" t="s">
        <v>356</v>
      </c>
      <c r="D9" s="225">
        <v>1</v>
      </c>
      <c r="E9" s="226" t="s">
        <v>356</v>
      </c>
      <c r="F9" s="225">
        <v>1</v>
      </c>
      <c r="G9" s="226" t="s">
        <v>356</v>
      </c>
    </row>
    <row r="10" spans="1:7" ht="15.75" x14ac:dyDescent="0.25">
      <c r="A10" s="227" t="s">
        <v>358</v>
      </c>
      <c r="B10" s="228">
        <v>2</v>
      </c>
      <c r="C10" s="229" t="s">
        <v>356</v>
      </c>
      <c r="D10" s="228">
        <v>2</v>
      </c>
      <c r="E10" s="229" t="s">
        <v>356</v>
      </c>
      <c r="F10" s="230">
        <v>2</v>
      </c>
      <c r="G10" s="226" t="s">
        <v>356</v>
      </c>
    </row>
    <row r="12" spans="1:7" ht="30" customHeight="1" x14ac:dyDescent="0.25">
      <c r="A12" s="231" t="s">
        <v>359</v>
      </c>
      <c r="B12" s="232">
        <v>35</v>
      </c>
      <c r="C12" s="233" t="s">
        <v>356</v>
      </c>
      <c r="D12" s="232">
        <v>35</v>
      </c>
      <c r="E12" s="233" t="s">
        <v>356</v>
      </c>
      <c r="F12" s="232">
        <v>35</v>
      </c>
      <c r="G12" s="233" t="s">
        <v>356</v>
      </c>
    </row>
    <row r="13" spans="1:7" ht="39" customHeight="1" x14ac:dyDescent="0.25">
      <c r="A13" s="234" t="s">
        <v>360</v>
      </c>
      <c r="B13" s="235">
        <v>35</v>
      </c>
      <c r="C13" s="236" t="s">
        <v>356</v>
      </c>
      <c r="D13" s="235">
        <v>0</v>
      </c>
      <c r="E13" s="236" t="s">
        <v>356</v>
      </c>
      <c r="F13" s="235">
        <v>0</v>
      </c>
      <c r="G13" s="229" t="s">
        <v>356</v>
      </c>
    </row>
    <row r="14" spans="1:7" ht="31.5" customHeight="1" x14ac:dyDescent="0.25">
      <c r="A14" s="237" t="s">
        <v>361</v>
      </c>
      <c r="B14" s="235">
        <v>0</v>
      </c>
      <c r="C14" s="236" t="s">
        <v>356</v>
      </c>
      <c r="D14" s="235">
        <v>35</v>
      </c>
      <c r="E14" s="236" t="s">
        <v>356</v>
      </c>
      <c r="F14" s="235">
        <v>35</v>
      </c>
      <c r="G14" s="229" t="s">
        <v>356</v>
      </c>
    </row>
    <row r="15" spans="1:7" ht="30.75" customHeight="1" x14ac:dyDescent="0.25">
      <c r="A15" s="238" t="s">
        <v>362</v>
      </c>
      <c r="B15" s="239">
        <v>0</v>
      </c>
      <c r="C15" s="240" t="s">
        <v>356</v>
      </c>
      <c r="D15" s="239">
        <v>0</v>
      </c>
      <c r="E15" s="240" t="s">
        <v>356</v>
      </c>
      <c r="F15" s="239">
        <v>0</v>
      </c>
      <c r="G15" s="241" t="s">
        <v>356</v>
      </c>
    </row>
    <row r="16" spans="1:7" ht="15.75" x14ac:dyDescent="0.25">
      <c r="A16" s="242" t="s">
        <v>363</v>
      </c>
      <c r="B16" s="243">
        <v>38</v>
      </c>
      <c r="C16" s="243" t="s">
        <v>356</v>
      </c>
      <c r="D16" s="243">
        <v>38</v>
      </c>
      <c r="E16" s="243" t="s">
        <v>356</v>
      </c>
      <c r="F16" s="243">
        <v>38</v>
      </c>
      <c r="G16" s="243" t="s">
        <v>356</v>
      </c>
    </row>
  </sheetData>
  <mergeCells count="2">
    <mergeCell ref="F1:G1"/>
    <mergeCell ref="A3:G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10</vt:i4>
      </vt:variant>
      <vt:variant>
        <vt:lpstr>Névvel ellátott tartományok</vt:lpstr>
      </vt:variant>
      <vt:variant>
        <vt:i4>3</vt:i4>
      </vt:variant>
    </vt:vector>
  </HeadingPairs>
  <TitlesOfParts>
    <vt:vector size="13" baseType="lpstr">
      <vt:lpstr>címlap</vt:lpstr>
      <vt:lpstr>1.1.sz.mell.</vt:lpstr>
      <vt:lpstr>2.1.sz, mell</vt:lpstr>
      <vt:lpstr>3.sz.mell.</vt:lpstr>
      <vt:lpstr>4.sz.mell.</vt:lpstr>
      <vt:lpstr>1.sz.tájákozt</vt:lpstr>
      <vt:lpstr>2.sz.tájékozt</vt:lpstr>
      <vt:lpstr>3.sz.tájék.</vt:lpstr>
      <vt:lpstr>4.sz. tájékoztató t.</vt:lpstr>
      <vt:lpstr>Munka1</vt:lpstr>
      <vt:lpstr>'1.1.sz.mell.'!Nyomtatási_terület</vt:lpstr>
      <vt:lpstr>'3.sz.tájék.'!Nyomtatási_terület</vt:lpstr>
      <vt:lpstr>'4.sz.mell.'!Nyomtatási_terület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macus</dc:creator>
  <cp:lastModifiedBy>xy</cp:lastModifiedBy>
  <cp:lastPrinted>2018-02-07T08:59:06Z</cp:lastPrinted>
  <dcterms:created xsi:type="dcterms:W3CDTF">2016-02-10T10:51:08Z</dcterms:created>
  <dcterms:modified xsi:type="dcterms:W3CDTF">2018-03-02T09:45:45Z</dcterms:modified>
</cp:coreProperties>
</file>