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2" windowHeight="8952" firstSheet="5" activeTab="14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  <sheet name="11. melléklet" sheetId="15" r:id="rId15"/>
  </sheets>
  <definedNames/>
  <calcPr fullCalcOnLoad="1"/>
</workbook>
</file>

<file path=xl/sharedStrings.xml><?xml version="1.0" encoding="utf-8"?>
<sst xmlns="http://schemas.openxmlformats.org/spreadsheetml/2006/main" count="1301" uniqueCount="673">
  <si>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</si>
  <si>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</si>
  <si>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</si>
  <si>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</si>
  <si>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</si>
  <si>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</si>
  <si>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</si>
  <si>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</si>
  <si>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</si>
  <si>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</si>
  <si>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</si>
  <si>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</si>
  <si>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</si>
  <si>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</si>
  <si>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</si>
  <si>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</si>
  <si>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</si>
  <si>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</si>
  <si>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</si>
  <si>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</si>
  <si>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</si>
  <si>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</si>
  <si>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</si>
  <si>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</si>
  <si>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</si>
  <si>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</si>
  <si>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</si>
  <si>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</si>
  <si>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</si>
  <si>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</si>
  <si>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</si>
  <si>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</si>
  <si>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</si>
  <si>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</si>
  <si>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</si>
  <si>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</si>
  <si>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</si>
  <si>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</si>
  <si>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</si>
  <si>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</si>
  <si>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</si>
  <si>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</si>
  <si>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</si>
  <si>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</si>
  <si>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</si>
  <si>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</si>
  <si>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</si>
  <si>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</si>
  <si>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</si>
  <si>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</si>
  <si>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</si>
  <si>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</si>
  <si>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</si>
  <si>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</si>
  <si>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</si>
  <si>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</si>
  <si>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</si>
  <si>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</si>
  <si>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</si>
  <si>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</si>
  <si>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</si>
  <si>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</si>
  <si>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</si>
  <si>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</si>
  <si>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</si>
  <si>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</si>
  <si>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</si>
  <si>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</si>
  <si>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</si>
  <si>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</si>
  <si>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</si>
  <si>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</si>
  <si>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</si>
  <si>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</si>
  <si>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</si>
  <si>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</si>
  <si>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</si>
  <si>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</si>
  <si>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</si>
  <si>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</si>
  <si>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</si>
  <si>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</si>
  <si>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</si>
  <si>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</si>
  <si>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</si>
  <si>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</si>
  <si>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</si>
  <si>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</si>
  <si>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</si>
  <si>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</si>
  <si>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</si>
  <si>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</si>
  <si>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</si>
  <si>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</si>
  <si>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</si>
  <si>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</si>
  <si>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</si>
  <si>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</si>
  <si>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</si>
  <si>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</si>
  <si>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</si>
  <si>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</si>
  <si>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</si>
  <si>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</si>
  <si>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</si>
  <si>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</si>
  <si>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</si>
  <si>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</si>
  <si>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</si>
  <si>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</si>
  <si>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</si>
  <si>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</si>
  <si>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</si>
  <si>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</si>
  <si>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</si>
  <si>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</si>
  <si>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</si>
  <si>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</si>
  <si>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</si>
  <si>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</si>
  <si>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</si>
  <si>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</si>
  <si>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</si>
  <si>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</si>
  <si>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</si>
  <si>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</si>
  <si>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</si>
  <si>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</si>
  <si>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</si>
  <si>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</si>
  <si>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</si>
  <si>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</si>
  <si>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</si>
  <si>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</si>
  <si>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</si>
  <si>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</si>
  <si>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</si>
  <si>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</si>
  <si>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</si>
  <si>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</si>
  <si>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</si>
  <si>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</si>
  <si>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</si>
  <si>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</si>
  <si>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</si>
  <si>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</si>
  <si>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</si>
  <si>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</si>
  <si>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</si>
  <si>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</si>
  <si>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</si>
  <si>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</si>
  <si>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</si>
  <si>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</si>
  <si>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</si>
  <si>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</si>
  <si>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</si>
  <si>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</si>
  <si>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</si>
  <si>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</si>
  <si>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</si>
  <si>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</si>
  <si>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</si>
  <si>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</si>
  <si>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</si>
  <si>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</si>
  <si>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</si>
  <si>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</si>
  <si>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</si>
  <si>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</si>
  <si>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</si>
  <si>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</si>
  <si>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</si>
  <si>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</si>
  <si>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</si>
  <si>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</si>
  <si>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</si>
  <si>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</si>
  <si>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</si>
  <si>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</si>
  <si>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</si>
  <si>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</si>
  <si>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</si>
  <si>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</si>
  <si>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</si>
  <si>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</si>
  <si>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</si>
  <si>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</si>
  <si>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</si>
  <si>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</si>
  <si>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</si>
  <si>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</si>
  <si>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</si>
  <si>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</si>
  <si>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</si>
  <si>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</si>
  <si>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</si>
  <si>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</si>
  <si>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</si>
  <si>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</si>
  <si>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</si>
  <si>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</si>
  <si>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</si>
  <si>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</si>
  <si>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</si>
  <si>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</si>
  <si>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</si>
  <si>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</si>
  <si>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</si>
  <si>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</si>
  <si>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</si>
  <si>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</si>
  <si>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</si>
  <si>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</si>
  <si>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</si>
  <si>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</si>
  <si>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</si>
  <si>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</si>
  <si>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</si>
  <si>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</si>
  <si>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</si>
  <si>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</si>
  <si>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</si>
  <si>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</si>
  <si>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</si>
  <si>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</si>
  <si>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</si>
  <si>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</si>
  <si>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</si>
  <si>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</si>
  <si>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</si>
  <si>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</si>
  <si>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</si>
  <si>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</si>
  <si>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</si>
  <si>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</si>
  <si>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</si>
  <si>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</si>
  <si>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</si>
  <si>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</si>
  <si>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</si>
  <si>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</si>
  <si>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</si>
  <si>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</si>
  <si>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</si>
  <si>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</si>
  <si>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</si>
  <si>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</si>
  <si>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</si>
  <si>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</si>
  <si>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</si>
  <si>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</si>
  <si>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</si>
  <si>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</si>
  <si>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</si>
  <si>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</si>
  <si>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</si>
  <si>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</si>
  <si>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</si>
  <si>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</si>
  <si>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</si>
  <si>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</si>
  <si>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</si>
  <si>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</si>
  <si>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</si>
  <si>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</si>
  <si>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</si>
  <si>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</si>
  <si>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</si>
  <si>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</si>
  <si>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</si>
  <si>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</si>
  <si>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</si>
  <si>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</si>
  <si>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</si>
  <si>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</si>
  <si>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</si>
  <si>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</si>
  <si>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</si>
  <si>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</si>
  <si>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</si>
  <si>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</si>
  <si>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</si>
  <si>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</si>
  <si>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</si>
  <si>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</si>
  <si>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</si>
  <si>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</si>
  <si>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</si>
  <si>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</si>
  <si>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</si>
  <si>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</si>
  <si>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</si>
  <si>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</si>
  <si>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</si>
  <si>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</si>
  <si>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</si>
  <si>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</si>
  <si>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</si>
  <si>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</si>
  <si>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</si>
  <si>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</si>
  <si>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</si>
  <si>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</si>
  <si>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</si>
  <si>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</si>
  <si>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</si>
  <si>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</si>
  <si>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</si>
  <si>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</si>
  <si>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</si>
  <si>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</si>
  <si>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</si>
  <si>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</si>
  <si>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</si>
  <si>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</si>
  <si>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</si>
  <si>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</si>
  <si>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</si>
  <si>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</si>
  <si>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</si>
  <si>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</si>
  <si>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</si>
  <si>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</si>
  <si>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</si>
  <si>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</si>
  <si>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</si>
  <si>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</si>
  <si>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</si>
  <si>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</si>
  <si>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</si>
  <si>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</si>
  <si>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</si>
  <si>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</si>
  <si>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</si>
  <si>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</si>
  <si>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</si>
  <si>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</si>
  <si>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</si>
  <si>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</si>
  <si>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</si>
  <si>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</si>
  <si>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</si>
  <si>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</si>
  <si>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</si>
  <si>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</si>
  <si>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</si>
  <si>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</si>
  <si>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</si>
  <si>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</si>
  <si>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</si>
  <si>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</si>
  <si>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</si>
  <si>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</si>
  <si>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</si>
  <si>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</si>
  <si>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</si>
  <si>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</si>
  <si>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</si>
  <si>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</si>
  <si>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</si>
  <si>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</si>
  <si>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</si>
  <si>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</si>
  <si>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</si>
  <si>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</si>
  <si>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</si>
  <si>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</si>
  <si>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</si>
  <si>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</si>
  <si>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</si>
  <si>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</si>
  <si>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</si>
  <si>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</si>
  <si>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</si>
  <si>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</si>
  <si>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</si>
  <si>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</si>
  <si>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</si>
  <si>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</si>
  <si>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</si>
  <si>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</si>
  <si>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</si>
  <si>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</si>
  <si>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</si>
  <si>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</si>
  <si>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</si>
  <si>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</si>
  <si>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</si>
  <si>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</si>
  <si>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</si>
  <si>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</si>
  <si>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</si>
  <si>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</si>
  <si>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</si>
  <si>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</si>
  <si>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</si>
  <si>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</si>
  <si>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</si>
  <si>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</si>
  <si>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</si>
  <si>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</si>
  <si>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</si>
  <si>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</si>
  <si>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</si>
  <si>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</si>
  <si>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</si>
  <si>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</si>
  <si>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</si>
  <si>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</si>
  <si>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</si>
  <si>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</si>
  <si>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</si>
  <si>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</si>
  <si>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</si>
  <si>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</si>
  <si>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</si>
  <si>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</si>
  <si>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</si>
  <si>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</si>
  <si>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</si>
  <si>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</si>
  <si>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</si>
  <si>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</si>
  <si>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</si>
  <si>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</si>
  <si>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</si>
  <si>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</si>
  <si>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</si>
  <si>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</si>
  <si>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</si>
  <si>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</si>
  <si>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</si>
  <si>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</si>
  <si>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</si>
  <si>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</si>
  <si>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</si>
  <si>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</si>
  <si>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</si>
  <si>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</si>
  <si>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</si>
  <si>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</si>
  <si>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</si>
  <si>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</si>
  <si>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</si>
  <si>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</si>
  <si>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</si>
  <si>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</si>
  <si>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</si>
  <si>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</si>
  <si>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</si>
  <si>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</si>
  <si>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</si>
  <si>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</si>
  <si>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</si>
  <si>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</si>
  <si>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</si>
  <si>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</si>
  <si>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</si>
  <si>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</si>
  <si>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</si>
  <si>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</si>
  <si>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</si>
  <si>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</si>
  <si>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</si>
  <si>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</si>
  <si>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</si>
  <si>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</si>
  <si>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</si>
  <si>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</si>
  <si>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</si>
  <si>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</si>
  <si>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</si>
  <si>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</si>
  <si>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</si>
  <si>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</si>
  <si>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</si>
  <si>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</si>
  <si>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</si>
  <si>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</si>
  <si>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</si>
  <si>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</si>
  <si>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</si>
  <si>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</si>
  <si>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</si>
  <si>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</si>
  <si>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</si>
  <si>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</si>
  <si>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</si>
  <si>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</si>
  <si>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</si>
  <si>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</si>
  <si>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</si>
  <si>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</si>
  <si>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</si>
  <si>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</si>
  <si>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</si>
  <si>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</si>
  <si>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</si>
  <si>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</si>
  <si>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</si>
  <si>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</si>
  <si>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</si>
  <si>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</si>
  <si>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</si>
  <si>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</si>
  <si>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</si>
  <si>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Vöröskereszt</t>
  </si>
  <si>
    <t>Bőnyi SE</t>
  </si>
  <si>
    <t xml:space="preserve">Összeg </t>
  </si>
  <si>
    <t>1.1 melléklet a …./2014. (II.25.) ÖK rendeletehez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</si>
  <si>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</si>
  <si>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</si>
  <si>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</si>
  <si>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</si>
  <si>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</si>
  <si>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</si>
  <si>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</si>
  <si>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</si>
  <si>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</si>
  <si>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</si>
  <si>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</si>
  <si>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</si>
  <si>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</si>
  <si>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</si>
  <si>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</si>
  <si>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</si>
  <si>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</si>
  <si>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</si>
  <si>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</si>
  <si>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</si>
  <si>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</si>
  <si>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</si>
  <si>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</si>
  <si>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</si>
  <si>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</si>
  <si>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</si>
  <si>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</si>
  <si>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</si>
  <si>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</si>
  <si>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</si>
  <si>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</si>
  <si>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</si>
  <si>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</si>
  <si>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</si>
  <si>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</si>
  <si>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</si>
  <si>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</si>
  <si>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</si>
  <si>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</si>
  <si>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</si>
  <si>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összesen</t>
  </si>
  <si>
    <t>Pannónia Kincse Leader Egyesület</t>
  </si>
  <si>
    <t xml:space="preserve"> forintban !</t>
  </si>
  <si>
    <t>forintban !</t>
  </si>
  <si>
    <t xml:space="preserve">Ft-ban </t>
  </si>
  <si>
    <t xml:space="preserve"> forintban</t>
  </si>
  <si>
    <t>Egyéb nem  intézményi ellátások</t>
  </si>
  <si>
    <t xml:space="preserve">Ellátottak pénzbeli juttatásai </t>
  </si>
  <si>
    <t>Termőföld bérbeadásból származó jövedelem</t>
  </si>
  <si>
    <t>Jövedelemadók</t>
  </si>
  <si>
    <t>településrendezési terv</t>
  </si>
  <si>
    <t>Adat</t>
  </si>
  <si>
    <t>nyitó</t>
  </si>
  <si>
    <t>pénzforgalmi</t>
  </si>
  <si>
    <t>záró</t>
  </si>
  <si>
    <t>likviditás</t>
  </si>
  <si>
    <t>likviditási hitel</t>
  </si>
  <si>
    <t>korrigált</t>
  </si>
  <si>
    <t>Hónap</t>
  </si>
  <si>
    <t>jellege</t>
  </si>
  <si>
    <t>pénzáll.</t>
  </si>
  <si>
    <t>bevétel</t>
  </si>
  <si>
    <t>kiadás</t>
  </si>
  <si>
    <t>egyenleg</t>
  </si>
  <si>
    <t>milyensége</t>
  </si>
  <si>
    <t>felvét</t>
  </si>
  <si>
    <t>törlesztés</t>
  </si>
  <si>
    <t>záróegyenleg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</si>
  <si>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</si>
  <si>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</si>
  <si>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</si>
  <si>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</si>
  <si>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</si>
  <si>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</si>
  <si>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</si>
  <si>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</si>
  <si>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</si>
  <si>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</si>
  <si>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</si>
  <si>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</si>
  <si>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</si>
  <si>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</si>
  <si>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</si>
  <si>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2019. évi előirányzat</t>
  </si>
  <si>
    <t>légkondicionáló hivatal</t>
  </si>
  <si>
    <t>kisértékű tárgyi eszköz óvoda</t>
  </si>
  <si>
    <t>udvari játék óvoda</t>
  </si>
  <si>
    <t>gyermekbútor óvoda</t>
  </si>
  <si>
    <t>irodai bútor óvoda</t>
  </si>
  <si>
    <t>mosókonyha kialakítás óvoda</t>
  </si>
  <si>
    <t>terasz beépítés óvoda</t>
  </si>
  <si>
    <t>porszívó óvoda</t>
  </si>
  <si>
    <t>fénymásoló óvoda</t>
  </si>
  <si>
    <t>kisértékű egyéb konyhai eszköz óvoda</t>
  </si>
  <si>
    <t>billenő szemetes udvari óvoda</t>
  </si>
  <si>
    <t>riasztó óvoda</t>
  </si>
  <si>
    <t>udvari kisház bölcsőde</t>
  </si>
  <si>
    <t>billenő szemetes udvari bölcsőde</t>
  </si>
  <si>
    <t>kisértékű tárgyi eszköz bölcsőde</t>
  </si>
  <si>
    <t>redőny, szúnyogháló bölcsőde</t>
  </si>
  <si>
    <t>mosógép bölcsőde</t>
  </si>
  <si>
    <t>kisértékű tárgyi eszköz védőnő</t>
  </si>
  <si>
    <t>kisértékű tárgyz eszköz faluház</t>
  </si>
  <si>
    <t>kisértékű tárgyz eszköz könyvtár</t>
  </si>
  <si>
    <t>közvilágítás bővítés</t>
  </si>
  <si>
    <t>utcanévtáblák</t>
  </si>
  <si>
    <t>konyha pályázat</t>
  </si>
  <si>
    <t>hálózatbővítés óvoda</t>
  </si>
  <si>
    <t>statikus sütő</t>
  </si>
  <si>
    <t>belterületi utak felújítása</t>
  </si>
  <si>
    <t>Ady E árok + térkő járda</t>
  </si>
  <si>
    <t>árvízvédelmi gát</t>
  </si>
  <si>
    <t>Polgárőrség</t>
  </si>
  <si>
    <t xml:space="preserve">Egyházak </t>
  </si>
  <si>
    <t>KIMUTATÁS a 2019. évben céljelleggel nyújtott támogatásokról</t>
  </si>
  <si>
    <t>Bőnyi Polgármesteri Hivatal 2019. évi költségvetési bevételei és kiadásai kötelező, önként vállalt és államigazgatási feladatok bontásban</t>
  </si>
  <si>
    <t xml:space="preserve">2019. évi előirányzat </t>
  </si>
  <si>
    <t>Bőnyi Szivárvány Óvoda és Mini Bölcsőde 2019. évi költségvetési bevételei és kiadásai kötelező, önként vállalt és államigazgatási feladatok bontásban</t>
  </si>
  <si>
    <t>Bőny Község Önkormányzata 2019. évi költségvetési bevételei és kiadásai kötelező, önként vállalt és államigazgatási feladatok bontásban</t>
  </si>
  <si>
    <t>Előirányzat felhasználás ütemterv 2019. évre</t>
  </si>
  <si>
    <t xml:space="preserve">BŐNY KÖZSÉG ÖNKORMÁNYZATA 2019. ÉVI ENGEDÉLYEZETT LÉTSZÁMA </t>
  </si>
  <si>
    <t>BŐNY KÖZSÉG ÖNKORMÁNYZAT 2019. ÉVI KÖLTSÉGVETÉSÉNEK LIKVIDITÁSI TERVE</t>
  </si>
  <si>
    <t>Felhasználás 2019. XII.31.ig</t>
  </si>
  <si>
    <t>2019. év utáni szükséglet</t>
  </si>
  <si>
    <t>Felhasználás 2019. XII. 31-ig</t>
  </si>
  <si>
    <t>2019. év utáni szükséglet
(6=2 - 4 - 5)</t>
  </si>
  <si>
    <t>térfigyelő kamera, Szőlőhegyi kamera</t>
  </si>
  <si>
    <t>buszmegálló, biciklitároló Szőlőhegy</t>
  </si>
  <si>
    <t>hálózatbővítés sportpálya</t>
  </si>
  <si>
    <t>Bánfalvi lakás</t>
  </si>
  <si>
    <t>légkondi védőnő, orvos</t>
  </si>
  <si>
    <t>Ady E. utca burkolat</t>
  </si>
  <si>
    <t>Szőlőhegy, Zolitag utak murvázása</t>
  </si>
  <si>
    <t>Örkénypuszta járda</t>
  </si>
  <si>
    <t>Zolitag járda</t>
  </si>
  <si>
    <t>szőlőhegy murvázás</t>
  </si>
  <si>
    <t>temető bejáró murvázás, szegélyezés</t>
  </si>
  <si>
    <t>Szőlőhegy régi út betonút rendbetétele, rézsűzés</t>
  </si>
  <si>
    <t>Sallai, Gagarin út felújítás</t>
  </si>
  <si>
    <t>Módosított</t>
  </si>
  <si>
    <t>2019. évi módosított</t>
  </si>
  <si>
    <t>2019.évi módosított</t>
  </si>
  <si>
    <t>módosított</t>
  </si>
  <si>
    <t xml:space="preserve">Államháztartáson belüli megelőlegezések visszafizetése </t>
  </si>
  <si>
    <t>Működési célú költségvetési támogatások és kiegészítő támogatások</t>
  </si>
  <si>
    <t>Elszámolásból származó bevételek</t>
  </si>
  <si>
    <t>Felhalmozási célú támogatások államháztartáson belülről (=44+45+46+57+68)</t>
  </si>
  <si>
    <t>B2</t>
  </si>
  <si>
    <t>B411</t>
  </si>
  <si>
    <t>Szent Istán Király Általános Iskola Alapítványa</t>
  </si>
  <si>
    <t>11.MELLÉKLET AZ 5/2019. (X.1.)  ÖK RENDELETHEZ</t>
  </si>
  <si>
    <t>1. melléklet az 5/2019. (X.1.)  ÖK rendelethez</t>
  </si>
  <si>
    <t>2. melléklet az 5/2019. (X.1.) ÖK rendelethez</t>
  </si>
  <si>
    <t>3. melléklet az 5/2019. (X.1.)  ÖK rendelethez</t>
  </si>
  <si>
    <t>4. melléklet az 5/2019. (X.1.)  ÖK rendelethez</t>
  </si>
  <si>
    <t>5. melléklet az 5/2019. (X.1.)  ÖK rendelethez</t>
  </si>
  <si>
    <t>6. melléklet az 5/2019. (X.1.)  ÖK rendelethez</t>
  </si>
  <si>
    <t>7. melléklet az 5/2019. (X.1.) ÖK rendelethez</t>
  </si>
  <si>
    <t>8. melléklet az 5/2019. (X.1.)  ÖK rendelethez</t>
  </si>
  <si>
    <t>8.1 melléklet az 5/2019. (X.1.)  ÖK rendelethez</t>
  </si>
  <si>
    <t>8.2 melléklet az 5/2019. (X.1.)  ÖK rendelethez</t>
  </si>
  <si>
    <t>10. melléklet az 5/2019. (X.1.) ÖK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</si>
</sst>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&quot; Ft&quot;;[Red]\-#,##0.00&quot; Ft&quot;"/>
    <numFmt numFmtId="167" formatCode="#,##0&quot; Ft&quot;;[Red]\-#,##0&quot; Ft&quot;"/>
    <numFmt numFmtId="168" formatCode="\ ##########"/>
    <numFmt numFmtId="169" formatCode="0__"/>
    <numFmt numFmtId="170" formatCode="\ ##########.0"/>
    <numFmt numFmtId="171" formatCode="\ ##########.00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sz val="10"/>
      <color rgb="FFFF0000"/>
      <name val="Times New Roman CE"/>
      <family val="0"/>
    </font>
    <font>
      <b/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Alignment="1">
      <alignment horizontal="left" vertical="center" wrapText="1"/>
      <protection/>
    </xf>
    <xf numFmtId="0" fontId="19" fillId="0" borderId="0" xfId="57" applyFont="1" applyAlignment="1">
      <alignment horizontal="left" vertical="center"/>
      <protection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172" fontId="22" fillId="0" borderId="0" xfId="56" applyNumberFormat="1" applyAlignment="1">
      <alignment vertical="center" wrapText="1"/>
      <protection/>
    </xf>
    <xf numFmtId="172" fontId="26" fillId="0" borderId="0" xfId="56" applyNumberFormat="1" applyFont="1" applyAlignment="1">
      <alignment horizontal="centerContinuous" vertical="center" wrapText="1"/>
      <protection/>
    </xf>
    <xf numFmtId="172" fontId="22" fillId="0" borderId="0" xfId="56" applyNumberFormat="1" applyAlignment="1">
      <alignment horizontal="centerContinuous" vertical="center"/>
      <protection/>
    </xf>
    <xf numFmtId="172" fontId="22" fillId="0" borderId="0" xfId="56" applyNumberFormat="1" applyAlignment="1">
      <alignment horizontal="center" vertical="center" wrapText="1"/>
      <protection/>
    </xf>
    <xf numFmtId="172" fontId="28" fillId="0" borderId="0" xfId="56" applyNumberFormat="1" applyFont="1" applyAlignment="1">
      <alignment horizontal="right" vertical="center"/>
      <protection/>
    </xf>
    <xf numFmtId="172" fontId="29" fillId="0" borderId="11" xfId="56" applyNumberFormat="1" applyFont="1" applyBorder="1" applyAlignment="1">
      <alignment horizontal="centerContinuous" vertical="center" wrapText="1"/>
      <protection/>
    </xf>
    <xf numFmtId="172" fontId="29" fillId="0" borderId="12" xfId="56" applyNumberFormat="1" applyFont="1" applyBorder="1" applyAlignment="1">
      <alignment horizontal="centerContinuous" vertical="center" wrapText="1"/>
      <protection/>
    </xf>
    <xf numFmtId="172" fontId="29" fillId="0" borderId="11" xfId="56" applyNumberFormat="1" applyFont="1" applyBorder="1" applyAlignment="1">
      <alignment horizontal="center" vertical="center" wrapText="1"/>
      <protection/>
    </xf>
    <xf numFmtId="172" fontId="29" fillId="0" borderId="12" xfId="56" applyNumberFormat="1" applyFont="1" applyBorder="1" applyAlignment="1">
      <alignment horizontal="center" vertical="center" wrapText="1"/>
      <protection/>
    </xf>
    <xf numFmtId="172" fontId="29" fillId="0" borderId="13" xfId="56" applyNumberFormat="1" applyFont="1" applyBorder="1" applyAlignment="1">
      <alignment horizontal="center" vertical="center" wrapText="1"/>
      <protection/>
    </xf>
    <xf numFmtId="172" fontId="30" fillId="0" borderId="0" xfId="56" applyNumberFormat="1" applyFont="1" applyAlignment="1">
      <alignment horizontal="center" vertical="center" wrapText="1"/>
      <protection/>
    </xf>
    <xf numFmtId="172" fontId="31" fillId="0" borderId="14" xfId="56" applyNumberFormat="1" applyFont="1" applyBorder="1" applyAlignment="1">
      <alignment horizontal="center" vertical="center" wrapText="1"/>
      <protection/>
    </xf>
    <xf numFmtId="172" fontId="31" fillId="0" borderId="11" xfId="56" applyNumberFormat="1" applyFont="1" applyBorder="1" applyAlignment="1">
      <alignment horizontal="center" vertical="center" wrapText="1"/>
      <protection/>
    </xf>
    <xf numFmtId="172" fontId="31" fillId="0" borderId="12" xfId="56" applyNumberFormat="1" applyFont="1" applyBorder="1" applyAlignment="1">
      <alignment horizontal="center" vertical="center" wrapText="1"/>
      <protection/>
    </xf>
    <xf numFmtId="172" fontId="22" fillId="0" borderId="15" xfId="56" applyNumberFormat="1" applyBorder="1" applyAlignment="1">
      <alignment horizontal="left" vertical="center" wrapText="1" indent="1"/>
      <protection/>
    </xf>
    <xf numFmtId="172" fontId="32" fillId="0" borderId="16" xfId="56" applyNumberFormat="1" applyFont="1" applyBorder="1" applyAlignment="1">
      <alignment horizontal="left" vertical="center" wrapText="1" indent="1"/>
      <protection/>
    </xf>
    <xf numFmtId="172" fontId="32" fillId="0" borderId="17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18" xfId="56" applyNumberFormat="1" applyBorder="1" applyAlignment="1">
      <alignment horizontal="left" vertical="center" wrapText="1" indent="1"/>
      <protection/>
    </xf>
    <xf numFmtId="172" fontId="32" fillId="0" borderId="19" xfId="56" applyNumberFormat="1" applyFont="1" applyBorder="1" applyAlignment="1">
      <alignment horizontal="left" vertical="center" wrapText="1" indent="1"/>
      <protection/>
    </xf>
    <xf numFmtId="172" fontId="32" fillId="0" borderId="10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20" xfId="56" applyNumberFormat="1" applyFont="1" applyBorder="1" applyAlignment="1">
      <alignment horizontal="left" vertical="center" wrapText="1" indent="1"/>
      <protection/>
    </xf>
    <xf numFmtId="172" fontId="30" fillId="0" borderId="14" xfId="56" applyNumberFormat="1" applyFont="1" applyBorder="1" applyAlignment="1">
      <alignment horizontal="left" vertical="center" wrapText="1" indent="1"/>
      <protection/>
    </xf>
    <xf numFmtId="172" fontId="31" fillId="0" borderId="11" xfId="56" applyNumberFormat="1" applyFont="1" applyBorder="1" applyAlignment="1">
      <alignment horizontal="left" vertical="center" wrapText="1" indent="1"/>
      <protection/>
    </xf>
    <xf numFmtId="172" fontId="31" fillId="0" borderId="12" xfId="56" applyNumberFormat="1" applyFont="1" applyBorder="1" applyAlignment="1">
      <alignment horizontal="right" vertical="center" wrapText="1" indent="1"/>
      <protection/>
    </xf>
    <xf numFmtId="172" fontId="22" fillId="0" borderId="21" xfId="56" applyNumberFormat="1" applyBorder="1" applyAlignment="1">
      <alignment horizontal="left" vertical="center" wrapText="1" indent="1"/>
      <protection/>
    </xf>
    <xf numFmtId="172" fontId="32" fillId="0" borderId="22" xfId="56" applyNumberFormat="1" applyFont="1" applyBorder="1" applyAlignment="1">
      <alignment horizontal="left" vertical="center" wrapText="1" indent="1"/>
      <protection/>
    </xf>
    <xf numFmtId="172" fontId="33" fillId="0" borderId="23" xfId="56" applyNumberFormat="1" applyFont="1" applyBorder="1" applyAlignment="1">
      <alignment horizontal="right" vertical="center" wrapText="1" indent="1"/>
      <protection/>
    </xf>
    <xf numFmtId="172" fontId="32" fillId="0" borderId="19" xfId="56" applyNumberFormat="1" applyFont="1" applyBorder="1" applyAlignment="1">
      <alignment horizontal="left" vertical="center" wrapText="1" indent="1"/>
      <protection/>
    </xf>
    <xf numFmtId="172" fontId="29" fillId="0" borderId="11" xfId="56" applyNumberFormat="1" applyFont="1" applyBorder="1" applyAlignment="1">
      <alignment horizontal="left" vertical="center" wrapText="1" indent="1"/>
      <protection/>
    </xf>
    <xf numFmtId="172" fontId="30" fillId="0" borderId="11" xfId="56" applyNumberFormat="1" applyFont="1" applyBorder="1" applyAlignment="1">
      <alignment horizontal="left" vertical="center" wrapText="1" indent="1"/>
      <protection/>
    </xf>
    <xf numFmtId="172" fontId="30" fillId="0" borderId="24" xfId="56" applyNumberFormat="1" applyFont="1" applyBorder="1" applyAlignment="1">
      <alignment horizontal="right" vertical="center" wrapText="1" indent="1"/>
      <protection/>
    </xf>
    <xf numFmtId="172" fontId="33" fillId="0" borderId="22" xfId="56" applyNumberFormat="1" applyFont="1" applyBorder="1" applyAlignment="1">
      <alignment horizontal="left" vertical="center" wrapText="1" indent="1"/>
      <protection/>
    </xf>
    <xf numFmtId="172" fontId="33" fillId="0" borderId="17" xfId="56" applyNumberFormat="1" applyFont="1" applyBorder="1" applyAlignment="1">
      <alignment horizontal="right" vertical="center" wrapText="1" indent="1"/>
      <protection/>
    </xf>
    <xf numFmtId="172" fontId="28" fillId="0" borderId="0" xfId="56" applyNumberFormat="1" applyFont="1" applyAlignment="1">
      <alignment horizontal="right" wrapText="1"/>
      <protection/>
    </xf>
    <xf numFmtId="172" fontId="31" fillId="0" borderId="25" xfId="56" applyNumberFormat="1" applyFont="1" applyBorder="1" applyAlignment="1">
      <alignment horizontal="center" vertical="center" wrapText="1"/>
      <protection/>
    </xf>
    <xf numFmtId="172" fontId="31" fillId="0" borderId="26" xfId="56" applyNumberFormat="1" applyFont="1" applyBorder="1" applyAlignment="1">
      <alignment horizontal="center" vertical="center" wrapText="1"/>
      <protection/>
    </xf>
    <xf numFmtId="172" fontId="31" fillId="0" borderId="27" xfId="56" applyNumberFormat="1" applyFont="1" applyBorder="1" applyAlignment="1">
      <alignment horizontal="center" vertical="center" wrapText="1"/>
      <protection/>
    </xf>
    <xf numFmtId="172" fontId="30" fillId="0" borderId="0" xfId="56" applyNumberFormat="1" applyFont="1" applyAlignment="1">
      <alignment vertical="center" wrapText="1"/>
      <protection/>
    </xf>
    <xf numFmtId="0" fontId="25" fillId="0" borderId="0" xfId="59" applyProtection="1">
      <alignment/>
      <protection locked="0"/>
    </xf>
    <xf numFmtId="0" fontId="25" fillId="0" borderId="0" xfId="59">
      <alignment/>
      <protection/>
    </xf>
    <xf numFmtId="0" fontId="28" fillId="0" borderId="0" xfId="56" applyFont="1" applyAlignment="1">
      <alignment horizontal="right"/>
      <protection/>
    </xf>
    <xf numFmtId="0" fontId="29" fillId="0" borderId="28" xfId="59" applyFont="1" applyBorder="1" applyAlignment="1">
      <alignment horizontal="center" vertical="center" wrapText="1"/>
      <protection/>
    </xf>
    <xf numFmtId="0" fontId="29" fillId="0" borderId="29" xfId="59" applyFont="1" applyBorder="1" applyAlignment="1">
      <alignment horizontal="center" vertical="center"/>
      <protection/>
    </xf>
    <xf numFmtId="0" fontId="29" fillId="0" borderId="30" xfId="59" applyFont="1" applyBorder="1" applyAlignment="1">
      <alignment horizontal="center" vertical="center"/>
      <protection/>
    </xf>
    <xf numFmtId="0" fontId="32" fillId="0" borderId="11" xfId="59" applyFont="1" applyBorder="1" applyAlignment="1">
      <alignment horizontal="left" vertical="center" indent="1"/>
      <protection/>
    </xf>
    <xf numFmtId="0" fontId="25" fillId="0" borderId="0" xfId="59" applyAlignment="1">
      <alignment vertical="center"/>
      <protection/>
    </xf>
    <xf numFmtId="0" fontId="32" fillId="0" borderId="22" xfId="59" applyFont="1" applyBorder="1" applyAlignment="1">
      <alignment horizontal="left" vertical="center" indent="1"/>
      <protection/>
    </xf>
    <xf numFmtId="0" fontId="32" fillId="0" borderId="23" xfId="59" applyFont="1" applyBorder="1" applyAlignment="1">
      <alignment horizontal="left" vertical="center" indent="1"/>
      <protection/>
    </xf>
    <xf numFmtId="172" fontId="32" fillId="0" borderId="23" xfId="59" applyNumberFormat="1" applyFont="1" applyBorder="1" applyAlignment="1" applyProtection="1">
      <alignment vertical="center"/>
      <protection locked="0"/>
    </xf>
    <xf numFmtId="0" fontId="32" fillId="0" borderId="19" xfId="59" applyFont="1" applyBorder="1" applyAlignment="1">
      <alignment horizontal="left" vertical="center" indent="1"/>
      <protection/>
    </xf>
    <xf numFmtId="0" fontId="32" fillId="0" borderId="10" xfId="59" applyFont="1" applyBorder="1" applyAlignment="1">
      <alignment horizontal="left" vertical="center" indent="1"/>
      <protection/>
    </xf>
    <xf numFmtId="172" fontId="32" fillId="0" borderId="10" xfId="59" applyNumberFormat="1" applyFont="1" applyBorder="1" applyAlignment="1" applyProtection="1">
      <alignment vertical="center"/>
      <protection locked="0"/>
    </xf>
    <xf numFmtId="172" fontId="32" fillId="0" borderId="31" xfId="59" applyNumberFormat="1" applyFont="1" applyBorder="1" applyAlignment="1">
      <alignment vertical="center"/>
      <protection/>
    </xf>
    <xf numFmtId="0" fontId="25" fillId="0" borderId="0" xfId="59" applyAlignment="1" applyProtection="1">
      <alignment vertical="center"/>
      <protection locked="0"/>
    </xf>
    <xf numFmtId="0" fontId="32" fillId="0" borderId="17" xfId="59" applyFont="1" applyBorder="1" applyAlignment="1">
      <alignment horizontal="left" vertical="center" wrapText="1" indent="1"/>
      <protection/>
    </xf>
    <xf numFmtId="172" fontId="32" fillId="0" borderId="17" xfId="59" applyNumberFormat="1" applyFont="1" applyBorder="1" applyAlignment="1" applyProtection="1">
      <alignment vertical="center"/>
      <protection locked="0"/>
    </xf>
    <xf numFmtId="172" fontId="32" fillId="0" borderId="32" xfId="59" applyNumberFormat="1" applyFont="1" applyBorder="1" applyAlignment="1">
      <alignment vertical="center"/>
      <protection/>
    </xf>
    <xf numFmtId="0" fontId="32" fillId="0" borderId="10" xfId="59" applyFont="1" applyBorder="1" applyAlignment="1">
      <alignment horizontal="left" vertical="center" wrapText="1" indent="1"/>
      <protection/>
    </xf>
    <xf numFmtId="0" fontId="29" fillId="0" borderId="12" xfId="59" applyFont="1" applyBorder="1" applyAlignment="1">
      <alignment horizontal="left" vertical="center" indent="1"/>
      <protection/>
    </xf>
    <xf numFmtId="172" fontId="31" fillId="0" borderId="12" xfId="59" applyNumberFormat="1" applyFont="1" applyBorder="1" applyAlignment="1">
      <alignment vertical="center"/>
      <protection/>
    </xf>
    <xf numFmtId="172" fontId="31" fillId="0" borderId="13" xfId="59" applyNumberFormat="1" applyFont="1" applyBorder="1" applyAlignment="1">
      <alignment vertical="center"/>
      <protection/>
    </xf>
    <xf numFmtId="0" fontId="32" fillId="0" borderId="16" xfId="59" applyFont="1" applyBorder="1" applyAlignment="1">
      <alignment horizontal="left" vertical="center" indent="1"/>
      <protection/>
    </xf>
    <xf numFmtId="0" fontId="32" fillId="0" borderId="17" xfId="59" applyFont="1" applyBorder="1" applyAlignment="1">
      <alignment horizontal="left" vertical="center" indent="1"/>
      <protection/>
    </xf>
    <xf numFmtId="0" fontId="31" fillId="0" borderId="11" xfId="59" applyFont="1" applyBorder="1" applyAlignment="1">
      <alignment horizontal="left" vertical="center" indent="1"/>
      <protection/>
    </xf>
    <xf numFmtId="0" fontId="29" fillId="0" borderId="12" xfId="59" applyFont="1" applyBorder="1" applyAlignment="1">
      <alignment horizontal="left" indent="1"/>
      <protection/>
    </xf>
    <xf numFmtId="172" fontId="31" fillId="0" borderId="12" xfId="59" applyNumberFormat="1" applyFont="1" applyBorder="1">
      <alignment/>
      <protection/>
    </xf>
    <xf numFmtId="172" fontId="31" fillId="0" borderId="13" xfId="59" applyNumberFormat="1" applyFont="1" applyBorder="1">
      <alignment/>
      <protection/>
    </xf>
    <xf numFmtId="0" fontId="22" fillId="0" borderId="0" xfId="59" applyFont="1">
      <alignment/>
      <protection/>
    </xf>
    <xf numFmtId="0" fontId="35" fillId="0" borderId="0" xfId="59" applyFont="1" applyProtection="1">
      <alignment/>
      <protection locked="0"/>
    </xf>
    <xf numFmtId="0" fontId="26" fillId="0" borderId="0" xfId="59" applyFont="1" applyProtection="1">
      <alignment/>
      <protection locked="0"/>
    </xf>
    <xf numFmtId="0" fontId="22" fillId="0" borderId="0" xfId="56">
      <alignment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29" xfId="56" applyFont="1" applyBorder="1" applyAlignment="1">
      <alignment horizontal="center" vertical="center"/>
      <protection/>
    </xf>
    <xf numFmtId="0" fontId="30" fillId="0" borderId="30" xfId="56" applyFont="1" applyBorder="1" applyAlignment="1">
      <alignment horizontal="center" vertical="center" wrapText="1"/>
      <protection/>
    </xf>
    <xf numFmtId="3" fontId="30" fillId="0" borderId="13" xfId="56" applyNumberFormat="1" applyFont="1" applyBorder="1" applyAlignment="1">
      <alignment horizontal="right" vertical="center" indent="1"/>
      <protection/>
    </xf>
    <xf numFmtId="172" fontId="30" fillId="0" borderId="33" xfId="56" applyNumberFormat="1" applyFont="1" applyBorder="1" applyAlignment="1">
      <alignment horizontal="left" vertical="center" wrapText="1" indent="1"/>
      <protection/>
    </xf>
    <xf numFmtId="172" fontId="30" fillId="0" borderId="10" xfId="56" applyNumberFormat="1" applyFont="1" applyBorder="1" applyAlignment="1">
      <alignment horizontal="left" vertical="center" wrapText="1" indent="1"/>
      <protection/>
    </xf>
    <xf numFmtId="172" fontId="30" fillId="0" borderId="28" xfId="56" applyNumberFormat="1" applyFont="1" applyBorder="1" applyAlignment="1">
      <alignment horizontal="left" vertical="center" wrapText="1" indent="1"/>
      <protection/>
    </xf>
    <xf numFmtId="172" fontId="30" fillId="0" borderId="34" xfId="56" applyNumberFormat="1" applyFont="1" applyBorder="1" applyAlignment="1">
      <alignment horizontal="right" vertical="center" wrapText="1" indent="1"/>
      <protection/>
    </xf>
    <xf numFmtId="172" fontId="30" fillId="0" borderId="10" xfId="56" applyNumberFormat="1" applyFont="1" applyBorder="1" applyAlignment="1">
      <alignment horizontal="right" vertical="center" wrapText="1" indent="1"/>
      <protection/>
    </xf>
    <xf numFmtId="172" fontId="30" fillId="0" borderId="0" xfId="56" applyNumberFormat="1" applyFont="1" applyAlignment="1">
      <alignment horizontal="centerContinuous" vertical="center" wrapText="1"/>
      <protection/>
    </xf>
    <xf numFmtId="172" fontId="22" fillId="0" borderId="0" xfId="56" applyNumberFormat="1" applyFont="1" applyAlignment="1">
      <alignment horizontal="centerContinuous" vertical="center"/>
      <protection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36" fillId="0" borderId="0" xfId="0" applyFont="1" applyAlignment="1">
      <alignment horizontal="center"/>
    </xf>
    <xf numFmtId="0" fontId="20" fillId="0" borderId="3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72" fontId="22" fillId="0" borderId="19" xfId="56" applyNumberFormat="1" applyFont="1" applyBorder="1" applyAlignment="1" applyProtection="1">
      <alignment horizontal="left" vertical="center" wrapText="1" indent="1"/>
      <protection locked="0"/>
    </xf>
    <xf numFmtId="172" fontId="22" fillId="0" borderId="10" xfId="56" applyNumberFormat="1" applyFont="1" applyBorder="1" applyAlignment="1" applyProtection="1">
      <alignment vertical="center" wrapText="1"/>
      <protection locked="0"/>
    </xf>
    <xf numFmtId="1" fontId="22" fillId="0" borderId="10" xfId="56" applyNumberFormat="1" applyFont="1" applyBorder="1" applyAlignment="1" applyProtection="1">
      <alignment vertical="center" wrapText="1"/>
      <protection locked="0"/>
    </xf>
    <xf numFmtId="172" fontId="22" fillId="0" borderId="31" xfId="56" applyNumberFormat="1" applyFont="1" applyBorder="1" applyAlignment="1">
      <alignment vertical="center" wrapText="1"/>
      <protection/>
    </xf>
    <xf numFmtId="172" fontId="22" fillId="0" borderId="36" xfId="56" applyNumberFormat="1" applyFont="1" applyBorder="1" applyAlignment="1" applyProtection="1">
      <alignment horizontal="left" vertical="center" wrapText="1" indent="1"/>
      <protection locked="0"/>
    </xf>
    <xf numFmtId="172" fontId="22" fillId="0" borderId="35" xfId="56" applyNumberFormat="1" applyFont="1" applyBorder="1" applyAlignment="1" applyProtection="1">
      <alignment vertical="center" wrapText="1"/>
      <protection locked="0"/>
    </xf>
    <xf numFmtId="172" fontId="22" fillId="0" borderId="37" xfId="56" applyNumberFormat="1" applyFont="1" applyBorder="1" applyAlignment="1">
      <alignment vertical="center" wrapText="1"/>
      <protection/>
    </xf>
    <xf numFmtId="172" fontId="30" fillId="0" borderId="11" xfId="56" applyNumberFormat="1" applyFont="1" applyBorder="1" applyAlignment="1">
      <alignment horizontal="left" vertical="center" wrapText="1"/>
      <protection/>
    </xf>
    <xf numFmtId="172" fontId="30" fillId="0" borderId="12" xfId="56" applyNumberFormat="1" applyFont="1" applyBorder="1" applyAlignment="1">
      <alignment vertical="center" wrapText="1"/>
      <protection/>
    </xf>
    <xf numFmtId="0" fontId="22" fillId="0" borderId="19" xfId="56" applyBorder="1" applyAlignment="1">
      <alignment horizontal="right" vertical="center" indent="1"/>
      <protection/>
    </xf>
    <xf numFmtId="0" fontId="22" fillId="0" borderId="38" xfId="56" applyBorder="1" applyAlignment="1" applyProtection="1">
      <alignment horizontal="left" vertical="center" indent="1"/>
      <protection locked="0"/>
    </xf>
    <xf numFmtId="3" fontId="22" fillId="0" borderId="39" xfId="56" applyNumberFormat="1" applyBorder="1" applyAlignment="1" applyProtection="1">
      <alignment horizontal="right" vertical="center" indent="1"/>
      <protection locked="0"/>
    </xf>
    <xf numFmtId="0" fontId="22" fillId="0" borderId="10" xfId="56" applyBorder="1" applyAlignment="1" applyProtection="1">
      <alignment horizontal="left" vertical="center" indent="1"/>
      <protection locked="0"/>
    </xf>
    <xf numFmtId="3" fontId="22" fillId="0" borderId="31" xfId="56" applyNumberFormat="1" applyBorder="1" applyAlignment="1" applyProtection="1">
      <alignment horizontal="right" vertical="center" indent="1"/>
      <protection locked="0"/>
    </xf>
    <xf numFmtId="0" fontId="22" fillId="0" borderId="36" xfId="56" applyBorder="1" applyAlignment="1">
      <alignment horizontal="right" vertical="center" indent="1"/>
      <protection/>
    </xf>
    <xf numFmtId="0" fontId="22" fillId="0" borderId="35" xfId="56" applyBorder="1" applyAlignment="1" applyProtection="1">
      <alignment horizontal="left" vertical="center" indent="1"/>
      <protection locked="0"/>
    </xf>
    <xf numFmtId="3" fontId="22" fillId="0" borderId="37" xfId="56" applyNumberFormat="1" applyBorder="1" applyAlignment="1" applyProtection="1">
      <alignment horizontal="right" vertical="center" indent="1"/>
      <protection locked="0"/>
    </xf>
    <xf numFmtId="0" fontId="32" fillId="0" borderId="0" xfId="56" applyFont="1" applyAlignment="1">
      <alignment horizontal="right"/>
      <protection/>
    </xf>
    <xf numFmtId="172" fontId="22" fillId="0" borderId="17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10" xfId="56" applyNumberFormat="1" applyFont="1" applyBorder="1" applyAlignment="1" applyProtection="1">
      <alignment horizontal="right" vertical="center" wrapText="1" indent="1"/>
      <protection locked="0"/>
    </xf>
    <xf numFmtId="172" fontId="27" fillId="0" borderId="17" xfId="56" applyNumberFormat="1" applyFont="1" applyBorder="1" applyAlignment="1">
      <alignment horizontal="right" vertical="center" wrapText="1" indent="1"/>
      <protection/>
    </xf>
    <xf numFmtId="172" fontId="22" fillId="0" borderId="23" xfId="56" applyNumberFormat="1" applyBorder="1" applyAlignment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172" fontId="22" fillId="0" borderId="0" xfId="56" applyNumberFormat="1" applyAlignment="1">
      <alignment horizontal="right" vertical="center" wrapText="1" indent="1"/>
      <protection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172" fontId="29" fillId="0" borderId="10" xfId="56" applyNumberFormat="1" applyFont="1" applyBorder="1" applyAlignment="1">
      <alignment horizontal="centerContinuous" vertical="center" wrapText="1"/>
      <protection/>
    </xf>
    <xf numFmtId="172" fontId="31" fillId="0" borderId="10" xfId="56" applyNumberFormat="1" applyFont="1" applyBorder="1" applyAlignment="1">
      <alignment horizontal="center" vertical="center" wrapText="1"/>
      <protection/>
    </xf>
    <xf numFmtId="172" fontId="31" fillId="0" borderId="10" xfId="56" applyNumberFormat="1" applyFont="1" applyBorder="1" applyAlignment="1">
      <alignment horizontal="right" vertical="center" wrapText="1" indent="1"/>
      <protection/>
    </xf>
    <xf numFmtId="172" fontId="32" fillId="0" borderId="10" xfId="56" applyNumberFormat="1" applyFont="1" applyBorder="1" applyAlignment="1" applyProtection="1">
      <alignment horizontal="right" vertical="center" wrapText="1" indent="1"/>
      <protection locked="0"/>
    </xf>
    <xf numFmtId="172" fontId="29" fillId="0" borderId="44" xfId="56" applyNumberFormat="1" applyFont="1" applyBorder="1" applyAlignment="1">
      <alignment horizontal="center" vertical="center" wrapText="1"/>
      <protection/>
    </xf>
    <xf numFmtId="0" fontId="22" fillId="0" borderId="14" xfId="56" applyBorder="1">
      <alignment/>
      <protection/>
    </xf>
    <xf numFmtId="0" fontId="20" fillId="0" borderId="0" xfId="0" applyFont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172" fontId="29" fillId="0" borderId="10" xfId="56" applyNumberFormat="1" applyFont="1" applyBorder="1" applyAlignment="1">
      <alignment horizontal="center" vertical="center" wrapText="1"/>
      <protection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72" fontId="32" fillId="0" borderId="23" xfId="56" applyNumberFormat="1" applyFont="1" applyBorder="1" applyAlignment="1">
      <alignment horizontal="right" vertical="center" wrapText="1" indent="1"/>
      <protection/>
    </xf>
    <xf numFmtId="172" fontId="30" fillId="0" borderId="0" xfId="56" applyNumberFormat="1" applyFont="1" applyAlignment="1">
      <alignment vertical="center" wrapText="1"/>
      <protection/>
    </xf>
    <xf numFmtId="172" fontId="30" fillId="0" borderId="10" xfId="56" applyNumberFormat="1" applyFont="1" applyBorder="1" applyAlignment="1">
      <alignment vertical="center" wrapText="1"/>
      <protection/>
    </xf>
    <xf numFmtId="172" fontId="28" fillId="0" borderId="46" xfId="56" applyNumberFormat="1" applyFont="1" applyBorder="1" applyAlignment="1">
      <alignment horizontal="right" vertical="center"/>
      <protection/>
    </xf>
    <xf numFmtId="0" fontId="37" fillId="0" borderId="0" xfId="58" applyFont="1" applyAlignment="1">
      <alignment horizontal="center" wrapText="1"/>
      <protection/>
    </xf>
    <xf numFmtId="172" fontId="38" fillId="0" borderId="0" xfId="58" applyNumberFormat="1" applyFont="1" applyAlignment="1">
      <alignment horizontal="center" vertical="center" wrapText="1"/>
      <protection/>
    </xf>
    <xf numFmtId="172" fontId="38" fillId="0" borderId="0" xfId="58" applyNumberFormat="1" applyFont="1" applyAlignment="1">
      <alignment vertical="center" wrapText="1"/>
      <protection/>
    </xf>
    <xf numFmtId="172" fontId="28" fillId="0" borderId="0" xfId="58" applyNumberFormat="1" applyFont="1" applyAlignment="1">
      <alignment horizontal="right" vertical="center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29" fillId="0" borderId="12" xfId="58" applyFont="1" applyBorder="1" applyAlignment="1">
      <alignment horizontal="center" vertical="center" wrapText="1"/>
      <protection/>
    </xf>
    <xf numFmtId="0" fontId="29" fillId="0" borderId="13" xfId="58" applyFont="1" applyBorder="1" applyAlignment="1">
      <alignment horizontal="center" vertical="center" wrapText="1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1" fillId="0" borderId="12" xfId="58" applyFont="1" applyBorder="1" applyAlignment="1">
      <alignment horizontal="center" vertical="center" wrapText="1"/>
      <protection/>
    </xf>
    <xf numFmtId="0" fontId="31" fillId="0" borderId="13" xfId="58" applyFont="1" applyBorder="1" applyAlignment="1">
      <alignment horizontal="center" vertical="center" wrapText="1"/>
      <protection/>
    </xf>
    <xf numFmtId="0" fontId="32" fillId="0" borderId="47" xfId="58" applyFont="1" applyBorder="1" applyAlignment="1">
      <alignment horizontal="center" vertical="center" wrapText="1"/>
      <protection/>
    </xf>
    <xf numFmtId="0" fontId="39" fillId="0" borderId="48" xfId="58" applyFont="1" applyBorder="1" applyAlignment="1">
      <alignment horizontal="left" vertical="center" wrapText="1" indent="1"/>
      <protection/>
    </xf>
    <xf numFmtId="172" fontId="32" fillId="0" borderId="48" xfId="58" applyNumberFormat="1" applyFont="1" applyBorder="1" applyAlignment="1" applyProtection="1">
      <alignment horizontal="right" vertical="center" wrapText="1" indent="1"/>
      <protection locked="0"/>
    </xf>
    <xf numFmtId="172" fontId="32" fillId="0" borderId="32" xfId="58" applyNumberFormat="1" applyFont="1" applyBorder="1" applyAlignment="1" applyProtection="1">
      <alignment horizontal="right" vertical="center" wrapText="1" indent="1"/>
      <protection locked="0"/>
    </xf>
    <xf numFmtId="0" fontId="32" fillId="0" borderId="19" xfId="58" applyFont="1" applyBorder="1" applyAlignment="1">
      <alignment horizontal="center" vertical="center" wrapText="1"/>
      <protection/>
    </xf>
    <xf numFmtId="0" fontId="39" fillId="0" borderId="43" xfId="58" applyFont="1" applyBorder="1" applyAlignment="1">
      <alignment horizontal="left" vertical="center" wrapText="1" indent="1"/>
      <protection/>
    </xf>
    <xf numFmtId="172" fontId="32" fillId="0" borderId="43" xfId="58" applyNumberFormat="1" applyFont="1" applyBorder="1" applyAlignment="1" applyProtection="1">
      <alignment horizontal="right" vertical="center" wrapText="1" indent="1"/>
      <protection locked="0"/>
    </xf>
    <xf numFmtId="172" fontId="32" fillId="0" borderId="31" xfId="58" applyNumberFormat="1" applyFont="1" applyBorder="1" applyAlignment="1" applyProtection="1">
      <alignment horizontal="right" vertical="center" wrapText="1" indent="1"/>
      <protection locked="0"/>
    </xf>
    <xf numFmtId="0" fontId="39" fillId="0" borderId="43" xfId="58" applyFont="1" applyBorder="1" applyAlignment="1">
      <alignment horizontal="left" vertical="center" wrapText="1" indent="8"/>
      <protection/>
    </xf>
    <xf numFmtId="0" fontId="32" fillId="0" borderId="17" xfId="58" applyFont="1" applyBorder="1" applyAlignment="1" applyProtection="1">
      <alignment vertical="center" wrapText="1"/>
      <protection locked="0"/>
    </xf>
    <xf numFmtId="172" fontId="32" fillId="0" borderId="10" xfId="58" applyNumberFormat="1" applyFont="1" applyBorder="1" applyAlignment="1" applyProtection="1">
      <alignment horizontal="right" vertical="center" wrapText="1" indent="1"/>
      <protection locked="0"/>
    </xf>
    <xf numFmtId="0" fontId="32" fillId="0" borderId="10" xfId="58" applyFont="1" applyBorder="1" applyAlignment="1" applyProtection="1">
      <alignment vertical="center" wrapText="1"/>
      <protection locked="0"/>
    </xf>
    <xf numFmtId="0" fontId="32" fillId="0" borderId="36" xfId="58" applyFont="1" applyBorder="1" applyAlignment="1">
      <alignment horizontal="center" vertical="center" wrapText="1"/>
      <protection/>
    </xf>
    <xf numFmtId="0" fontId="32" fillId="0" borderId="49" xfId="58" applyFont="1" applyBorder="1" applyAlignment="1" applyProtection="1">
      <alignment vertical="center" wrapText="1"/>
      <protection locked="0"/>
    </xf>
    <xf numFmtId="172" fontId="32" fillId="0" borderId="49" xfId="58" applyNumberFormat="1" applyFont="1" applyBorder="1" applyAlignment="1" applyProtection="1">
      <alignment horizontal="right" vertical="center" wrapText="1" indent="1"/>
      <protection locked="0"/>
    </xf>
    <xf numFmtId="172" fontId="32" fillId="0" borderId="50" xfId="58" applyNumberFormat="1" applyFont="1" applyBorder="1" applyAlignment="1" applyProtection="1">
      <alignment horizontal="right" vertical="center" wrapText="1" indent="1"/>
      <protection locked="0"/>
    </xf>
    <xf numFmtId="0" fontId="31" fillId="0" borderId="11" xfId="58" applyFont="1" applyBorder="1" applyAlignment="1">
      <alignment horizontal="center" vertical="center" wrapText="1"/>
      <protection/>
    </xf>
    <xf numFmtId="0" fontId="29" fillId="0" borderId="26" xfId="58" applyFont="1" applyBorder="1" applyAlignment="1">
      <alignment vertical="center" wrapText="1"/>
      <protection/>
    </xf>
    <xf numFmtId="172" fontId="31" fillId="0" borderId="26" xfId="58" applyNumberFormat="1" applyFont="1" applyBorder="1" applyAlignment="1">
      <alignment vertical="center" wrapText="1"/>
      <protection/>
    </xf>
    <xf numFmtId="0" fontId="22" fillId="0" borderId="0" xfId="58" applyAlignment="1">
      <alignment horizontal="right" vertical="center" wrapText="1"/>
      <protection/>
    </xf>
    <xf numFmtId="168" fontId="18" fillId="0" borderId="10" xfId="57" applyNumberFormat="1" applyFont="1" applyBorder="1" applyAlignment="1">
      <alignment vertical="center"/>
      <protection/>
    </xf>
    <xf numFmtId="0" fontId="18" fillId="0" borderId="42" xfId="57" applyFont="1" applyBorder="1" applyAlignment="1">
      <alignment horizontal="left" vertical="center" wrapText="1"/>
      <protection/>
    </xf>
    <xf numFmtId="168" fontId="19" fillId="0" borderId="10" xfId="57" applyNumberFormat="1" applyFont="1" applyBorder="1" applyAlignment="1">
      <alignment vertical="center"/>
      <protection/>
    </xf>
    <xf numFmtId="0" fontId="19" fillId="0" borderId="42" xfId="57" applyFont="1" applyBorder="1" applyAlignment="1">
      <alignment horizontal="left" vertical="center" wrapText="1"/>
      <protection/>
    </xf>
    <xf numFmtId="169" fontId="18" fillId="0" borderId="41" xfId="57" applyNumberFormat="1" applyFont="1" applyBorder="1" applyAlignment="1">
      <alignment horizontal="left" vertical="center"/>
      <protection/>
    </xf>
    <xf numFmtId="169" fontId="18" fillId="0" borderId="42" xfId="57" applyNumberFormat="1" applyFont="1" applyBorder="1" applyAlignment="1">
      <alignment horizontal="left" vertical="center"/>
      <protection/>
    </xf>
    <xf numFmtId="0" fontId="18" fillId="0" borderId="41" xfId="57" applyFont="1" applyBorder="1" applyAlignment="1">
      <alignment horizontal="left" vertical="center"/>
      <protection/>
    </xf>
    <xf numFmtId="0" fontId="18" fillId="0" borderId="42" xfId="57" applyFont="1" applyBorder="1" applyAlignment="1">
      <alignment horizontal="left" vertical="center"/>
      <protection/>
    </xf>
    <xf numFmtId="0" fontId="18" fillId="0" borderId="43" xfId="57" applyFont="1" applyBorder="1" applyAlignment="1">
      <alignment horizontal="left" vertical="center" wrapText="1"/>
      <protection/>
    </xf>
    <xf numFmtId="0" fontId="18" fillId="0" borderId="43" xfId="57" applyFont="1" applyBorder="1" applyAlignment="1">
      <alignment horizontal="left" vertical="center"/>
      <protection/>
    </xf>
    <xf numFmtId="172" fontId="30" fillId="0" borderId="19" xfId="56" applyNumberFormat="1" applyFont="1" applyBorder="1" applyAlignment="1" applyProtection="1">
      <alignment horizontal="left" vertical="center" wrapText="1" indent="1"/>
      <protection locked="0"/>
    </xf>
    <xf numFmtId="172" fontId="30" fillId="0" borderId="10" xfId="56" applyNumberFormat="1" applyFont="1" applyBorder="1" applyAlignment="1" applyProtection="1">
      <alignment vertical="center" wrapText="1"/>
      <protection locked="0"/>
    </xf>
    <xf numFmtId="0" fontId="41" fillId="0" borderId="14" xfId="56" applyFont="1" applyBorder="1">
      <alignment/>
      <protection/>
    </xf>
    <xf numFmtId="172" fontId="22" fillId="0" borderId="10" xfId="56" applyNumberFormat="1" applyBorder="1" applyAlignment="1">
      <alignment vertical="center" wrapText="1"/>
      <protection/>
    </xf>
    <xf numFmtId="172" fontId="28" fillId="0" borderId="10" xfId="56" applyNumberFormat="1" applyFont="1" applyBorder="1" applyAlignment="1">
      <alignment horizontal="right" wrapText="1"/>
      <protection/>
    </xf>
    <xf numFmtId="172" fontId="30" fillId="0" borderId="10" xfId="56" applyNumberFormat="1" applyFont="1" applyBorder="1" applyAlignment="1">
      <alignment horizontal="center" vertical="center" wrapText="1"/>
      <protection/>
    </xf>
    <xf numFmtId="172" fontId="31" fillId="0" borderId="10" xfId="56" applyNumberFormat="1" applyFont="1" applyBorder="1" applyAlignment="1">
      <alignment horizontal="center" vertical="center" wrapText="1"/>
      <protection/>
    </xf>
    <xf numFmtId="172" fontId="30" fillId="0" borderId="10" xfId="56" applyNumberFormat="1" applyFont="1" applyBorder="1" applyAlignment="1" applyProtection="1">
      <alignment horizontal="left" vertical="center" wrapText="1" indent="1"/>
      <protection locked="0"/>
    </xf>
    <xf numFmtId="172" fontId="22" fillId="0" borderId="10" xfId="56" applyNumberFormat="1" applyFont="1" applyBorder="1" applyAlignment="1">
      <alignment vertical="center" wrapText="1"/>
      <protection/>
    </xf>
    <xf numFmtId="172" fontId="22" fillId="0" borderId="10" xfId="56" applyNumberFormat="1" applyFont="1" applyBorder="1" applyAlignment="1" applyProtection="1">
      <alignment horizontal="left" vertical="center" wrapText="1" indent="1"/>
      <protection locked="0"/>
    </xf>
    <xf numFmtId="172" fontId="30" fillId="0" borderId="10" xfId="56" applyNumberFormat="1" applyFont="1" applyBorder="1" applyAlignment="1">
      <alignment horizontal="left" vertical="center" wrapText="1"/>
      <protection/>
    </xf>
    <xf numFmtId="172" fontId="30" fillId="0" borderId="10" xfId="56" applyNumberFormat="1" applyFont="1" applyBorder="1" applyAlignment="1">
      <alignment vertical="center" wrapText="1"/>
      <protection/>
    </xf>
    <xf numFmtId="172" fontId="22" fillId="0" borderId="10" xfId="56" applyNumberFormat="1" applyBorder="1" applyAlignment="1">
      <alignment horizontal="center" vertical="center" wrapText="1"/>
      <protection/>
    </xf>
    <xf numFmtId="0" fontId="0" fillId="0" borderId="42" xfId="57" applyFont="1" applyBorder="1" applyAlignment="1">
      <alignment vertical="center" wrapText="1"/>
      <protection/>
    </xf>
    <xf numFmtId="172" fontId="22" fillId="0" borderId="10" xfId="56" applyNumberFormat="1" applyBorder="1" applyAlignment="1" applyProtection="1">
      <alignment vertical="center" wrapText="1"/>
      <protection locked="0"/>
    </xf>
    <xf numFmtId="172" fontId="22" fillId="0" borderId="19" xfId="56" applyNumberFormat="1" applyFont="1" applyBorder="1" applyAlignment="1" applyProtection="1">
      <alignment vertical="center" wrapText="1"/>
      <protection locked="0"/>
    </xf>
    <xf numFmtId="0" fontId="19" fillId="0" borderId="41" xfId="57" applyFont="1" applyBorder="1" applyAlignment="1">
      <alignment horizontal="left" vertical="center"/>
      <protection/>
    </xf>
    <xf numFmtId="0" fontId="42" fillId="0" borderId="10" xfId="0" applyFont="1" applyBorder="1" applyAlignment="1">
      <alignment/>
    </xf>
    <xf numFmtId="0" fontId="0" fillId="0" borderId="42" xfId="57" applyFont="1" applyBorder="1" applyAlignment="1">
      <alignment horizontal="left" vertical="center" wrapText="1"/>
      <protection/>
    </xf>
    <xf numFmtId="0" fontId="18" fillId="0" borderId="42" xfId="57" applyFont="1" applyBorder="1" applyAlignment="1">
      <alignment vertical="center"/>
      <protection/>
    </xf>
    <xf numFmtId="0" fontId="18" fillId="0" borderId="42" xfId="57" applyFont="1" applyBorder="1" applyAlignment="1">
      <alignment vertical="center" wrapText="1"/>
      <protection/>
    </xf>
    <xf numFmtId="168" fontId="18" fillId="0" borderId="41" xfId="57" applyNumberFormat="1" applyFont="1" applyBorder="1" applyAlignment="1">
      <alignment vertical="center"/>
      <protection/>
    </xf>
    <xf numFmtId="168" fontId="18" fillId="0" borderId="42" xfId="57" applyNumberFormat="1" applyFont="1" applyBorder="1" applyAlignment="1">
      <alignment vertical="center"/>
      <protection/>
    </xf>
    <xf numFmtId="168" fontId="18" fillId="0" borderId="43" xfId="57" applyNumberFormat="1" applyFont="1" applyBorder="1" applyAlignment="1">
      <alignment vertical="center"/>
      <protection/>
    </xf>
    <xf numFmtId="0" fontId="18" fillId="0" borderId="41" xfId="0" applyFont="1" applyBorder="1" applyAlignment="1">
      <alignment horizontal="left" vertical="center" wrapText="1"/>
    </xf>
    <xf numFmtId="0" fontId="0" fillId="0" borderId="43" xfId="57" applyFont="1" applyBorder="1" applyAlignment="1">
      <alignment horizontal="left" vertical="center" wrapText="1"/>
      <protection/>
    </xf>
    <xf numFmtId="172" fontId="30" fillId="0" borderId="0" xfId="56" applyNumberFormat="1" applyFont="1" applyAlignment="1">
      <alignment horizontal="center" vertical="center" wrapText="1"/>
      <protection/>
    </xf>
    <xf numFmtId="0" fontId="2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20" fillId="0" borderId="45" xfId="0" applyFont="1" applyBorder="1" applyAlignment="1">
      <alignment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2" fontId="29" fillId="0" borderId="56" xfId="56" applyNumberFormat="1" applyFont="1" applyBorder="1" applyAlignment="1">
      <alignment horizontal="centerContinuous" vertical="center" wrapText="1"/>
      <protection/>
    </xf>
    <xf numFmtId="172" fontId="29" fillId="0" borderId="57" xfId="56" applyNumberFormat="1" applyFont="1" applyBorder="1" applyAlignment="1">
      <alignment horizontal="center" vertical="center" wrapText="1"/>
      <protection/>
    </xf>
    <xf numFmtId="172" fontId="31" fillId="0" borderId="56" xfId="56" applyNumberFormat="1" applyFont="1" applyBorder="1" applyAlignment="1">
      <alignment horizontal="center" vertical="center" wrapText="1"/>
      <protection/>
    </xf>
    <xf numFmtId="172" fontId="32" fillId="0" borderId="48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43" xfId="56" applyNumberFormat="1" applyFont="1" applyBorder="1" applyAlignment="1" applyProtection="1">
      <alignment horizontal="right" vertical="center" wrapText="1" indent="1"/>
      <protection locked="0"/>
    </xf>
    <xf numFmtId="172" fontId="31" fillId="0" borderId="56" xfId="56" applyNumberFormat="1" applyFont="1" applyBorder="1" applyAlignment="1">
      <alignment horizontal="right" vertical="center" wrapText="1" indent="1"/>
      <protection/>
    </xf>
    <xf numFmtId="172" fontId="33" fillId="0" borderId="48" xfId="56" applyNumberFormat="1" applyFont="1" applyBorder="1" applyAlignment="1">
      <alignment horizontal="right" vertical="center" wrapText="1" indent="1"/>
      <protection/>
    </xf>
    <xf numFmtId="172" fontId="30" fillId="0" borderId="57" xfId="56" applyNumberFormat="1" applyFont="1" applyBorder="1" applyAlignment="1">
      <alignment horizontal="right" vertical="center" wrapText="1" indent="1"/>
      <protection/>
    </xf>
    <xf numFmtId="172" fontId="29" fillId="0" borderId="0" xfId="56" applyNumberFormat="1" applyFont="1" applyBorder="1" applyAlignment="1">
      <alignment horizontal="centerContinuous" vertical="center" wrapText="1"/>
      <protection/>
    </xf>
    <xf numFmtId="172" fontId="31" fillId="0" borderId="55" xfId="56" applyNumberFormat="1" applyFont="1" applyBorder="1" applyAlignment="1">
      <alignment horizontal="center" vertical="center" wrapText="1"/>
      <protection/>
    </xf>
    <xf numFmtId="172" fontId="22" fillId="0" borderId="41" xfId="56" applyNumberFormat="1" applyFont="1" applyBorder="1" applyAlignment="1" applyProtection="1">
      <alignment vertical="center" wrapText="1"/>
      <protection locked="0"/>
    </xf>
    <xf numFmtId="172" fontId="22" fillId="0" borderId="54" xfId="56" applyNumberFormat="1" applyFont="1" applyBorder="1" applyAlignment="1" applyProtection="1">
      <alignment vertical="center" wrapText="1"/>
      <protection locked="0"/>
    </xf>
    <xf numFmtId="172" fontId="29" fillId="0" borderId="56" xfId="56" applyNumberFormat="1" applyFont="1" applyBorder="1" applyAlignment="1">
      <alignment horizontal="center" vertical="center" wrapText="1"/>
      <protection/>
    </xf>
    <xf numFmtId="172" fontId="33" fillId="0" borderId="46" xfId="56" applyNumberFormat="1" applyFont="1" applyBorder="1" applyAlignment="1">
      <alignment horizontal="right" vertical="center" wrapText="1" indent="1"/>
      <protection/>
    </xf>
    <xf numFmtId="172" fontId="30" fillId="0" borderId="58" xfId="56" applyNumberFormat="1" applyFont="1" applyBorder="1" applyAlignment="1">
      <alignment horizontal="right" vertical="center" wrapText="1" indent="1"/>
      <protection/>
    </xf>
    <xf numFmtId="172" fontId="22" fillId="0" borderId="48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43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46" xfId="56" applyNumberFormat="1" applyBorder="1" applyAlignment="1">
      <alignment horizontal="right" vertical="center" wrapText="1" indent="1"/>
      <protection/>
    </xf>
    <xf numFmtId="172" fontId="27" fillId="0" borderId="48" xfId="56" applyNumberFormat="1" applyFont="1" applyBorder="1" applyAlignment="1">
      <alignment horizontal="right" vertical="center" wrapText="1" indent="1"/>
      <protection/>
    </xf>
    <xf numFmtId="172" fontId="28" fillId="0" borderId="0" xfId="56" applyNumberFormat="1" applyFont="1" applyBorder="1" applyAlignment="1">
      <alignment horizontal="right" vertical="center"/>
      <protection/>
    </xf>
    <xf numFmtId="172" fontId="22" fillId="0" borderId="0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59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41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52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59" xfId="56" applyNumberFormat="1" applyFont="1" applyBorder="1" applyAlignment="1" applyProtection="1">
      <alignment horizontal="right" vertical="center" wrapText="1" indent="1"/>
      <protection locked="0"/>
    </xf>
    <xf numFmtId="172" fontId="30" fillId="0" borderId="41" xfId="56" applyNumberFormat="1" applyFont="1" applyBorder="1" applyAlignment="1">
      <alignment horizontal="right" vertical="center" wrapText="1" indent="1"/>
      <protection/>
    </xf>
    <xf numFmtId="172" fontId="29" fillId="0" borderId="14" xfId="56" applyNumberFormat="1" applyFont="1" applyBorder="1" applyAlignment="1">
      <alignment horizontal="center" vertical="center" wrapText="1"/>
      <protection/>
    </xf>
    <xf numFmtId="172" fontId="32" fillId="0" borderId="14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14" xfId="56" applyNumberFormat="1" applyFont="1" applyBorder="1" applyAlignment="1" applyProtection="1">
      <alignment horizontal="right" vertical="center" wrapText="1" indent="1"/>
      <protection locked="0"/>
    </xf>
    <xf numFmtId="172" fontId="30" fillId="0" borderId="14" xfId="56" applyNumberFormat="1" applyFont="1" applyBorder="1" applyAlignment="1">
      <alignment horizontal="right" vertical="center" wrapText="1" indent="1"/>
      <protection/>
    </xf>
    <xf numFmtId="172" fontId="28" fillId="0" borderId="14" xfId="56" applyNumberFormat="1" applyFont="1" applyBorder="1" applyAlignment="1">
      <alignment horizontal="right" vertical="center"/>
      <protection/>
    </xf>
    <xf numFmtId="172" fontId="22" fillId="0" borderId="59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41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52" xfId="56" applyNumberFormat="1" applyFont="1" applyBorder="1" applyAlignment="1" applyProtection="1">
      <alignment horizontal="right" vertical="center" wrapText="1" indent="1"/>
      <protection locked="0"/>
    </xf>
    <xf numFmtId="172" fontId="22" fillId="0" borderId="14" xfId="56" applyNumberFormat="1" applyFont="1" applyBorder="1" applyAlignment="1" applyProtection="1">
      <alignment horizontal="right" vertical="center" wrapText="1" indent="1"/>
      <protection locked="0"/>
    </xf>
    <xf numFmtId="172" fontId="32" fillId="0" borderId="46" xfId="56" applyNumberFormat="1" applyFont="1" applyBorder="1" applyAlignment="1">
      <alignment horizontal="right" vertical="center" wrapText="1" indent="1"/>
      <protection/>
    </xf>
    <xf numFmtId="172" fontId="30" fillId="0" borderId="44" xfId="56" applyNumberFormat="1" applyFont="1" applyBorder="1" applyAlignment="1">
      <alignment horizontal="right" vertical="center" wrapText="1" indent="1"/>
      <protection/>
    </xf>
    <xf numFmtId="172" fontId="30" fillId="0" borderId="60" xfId="56" applyNumberFormat="1" applyFont="1" applyBorder="1" applyAlignment="1">
      <alignment horizontal="right" vertical="center" wrapText="1" indent="1"/>
      <protection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168" fontId="18" fillId="0" borderId="10" xfId="57" applyNumberFormat="1" applyFont="1" applyBorder="1" applyAlignment="1">
      <alignment vertical="center"/>
      <protection/>
    </xf>
    <xf numFmtId="0" fontId="0" fillId="0" borderId="41" xfId="57" applyFont="1" applyBorder="1" applyAlignment="1">
      <alignment horizontal="left" vertical="center" wrapText="1"/>
      <protection/>
    </xf>
    <xf numFmtId="0" fontId="0" fillId="0" borderId="42" xfId="57" applyFont="1" applyBorder="1" applyAlignment="1">
      <alignment horizontal="left" vertical="center" wrapText="1"/>
      <protection/>
    </xf>
    <xf numFmtId="0" fontId="18" fillId="0" borderId="41" xfId="57" applyFont="1" applyBorder="1" applyAlignment="1">
      <alignment horizontal="left" vertical="center" wrapText="1"/>
      <protection/>
    </xf>
    <xf numFmtId="0" fontId="18" fillId="0" borderId="42" xfId="57" applyFont="1" applyBorder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18" fillId="0" borderId="41" xfId="57" applyFont="1" applyBorder="1" applyAlignment="1">
      <alignment horizontal="left" vertical="center"/>
      <protection/>
    </xf>
    <xf numFmtId="0" fontId="18" fillId="0" borderId="42" xfId="57" applyFont="1" applyBorder="1" applyAlignment="1">
      <alignment horizontal="left" vertical="center"/>
      <protection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9" fillId="0" borderId="41" xfId="57" applyFont="1" applyBorder="1" applyAlignment="1">
      <alignment horizontal="left" vertical="center"/>
      <protection/>
    </xf>
    <xf numFmtId="0" fontId="19" fillId="0" borderId="42" xfId="57" applyFont="1" applyBorder="1" applyAlignment="1">
      <alignment horizontal="left" vertical="center"/>
      <protection/>
    </xf>
    <xf numFmtId="168" fontId="19" fillId="0" borderId="41" xfId="57" applyNumberFormat="1" applyFont="1" applyBorder="1" applyAlignment="1">
      <alignment vertical="center"/>
      <protection/>
    </xf>
    <xf numFmtId="168" fontId="19" fillId="0" borderId="42" xfId="57" applyNumberFormat="1" applyFont="1" applyBorder="1" applyAlignment="1">
      <alignment vertical="center"/>
      <protection/>
    </xf>
    <xf numFmtId="168" fontId="19" fillId="0" borderId="43" xfId="57" applyNumberFormat="1" applyFont="1" applyBorder="1" applyAlignment="1">
      <alignment vertical="center"/>
      <protection/>
    </xf>
    <xf numFmtId="0" fontId="20" fillId="0" borderId="41" xfId="57" applyFont="1" applyBorder="1" applyAlignment="1">
      <alignment horizontal="left" vertical="center" wrapText="1"/>
      <protection/>
    </xf>
    <xf numFmtId="0" fontId="20" fillId="0" borderId="42" xfId="57" applyFont="1" applyBorder="1" applyAlignment="1">
      <alignment horizontal="left" vertical="center" wrapText="1"/>
      <protection/>
    </xf>
    <xf numFmtId="168" fontId="19" fillId="0" borderId="10" xfId="57" applyNumberFormat="1" applyFont="1" applyBorder="1" applyAlignment="1">
      <alignment vertical="center"/>
      <protection/>
    </xf>
    <xf numFmtId="169" fontId="18" fillId="0" borderId="41" xfId="57" applyNumberFormat="1" applyFont="1" applyBorder="1" applyAlignment="1">
      <alignment horizontal="left" vertical="center"/>
      <protection/>
    </xf>
    <xf numFmtId="169" fontId="18" fillId="0" borderId="42" xfId="57" applyNumberFormat="1" applyFont="1" applyBorder="1" applyAlignment="1">
      <alignment horizontal="left" vertical="center"/>
      <protection/>
    </xf>
    <xf numFmtId="0" fontId="0" fillId="0" borderId="41" xfId="57" applyFont="1" applyBorder="1" applyAlignment="1">
      <alignment vertical="center"/>
      <protection/>
    </xf>
    <xf numFmtId="0" fontId="0" fillId="0" borderId="42" xfId="57" applyFont="1" applyBorder="1" applyAlignment="1">
      <alignment vertical="center"/>
      <protection/>
    </xf>
    <xf numFmtId="0" fontId="0" fillId="0" borderId="41" xfId="57" applyFont="1" applyBorder="1" applyAlignment="1">
      <alignment vertical="center" wrapText="1"/>
      <protection/>
    </xf>
    <xf numFmtId="0" fontId="0" fillId="0" borderId="42" xfId="57" applyFont="1" applyBorder="1" applyAlignment="1">
      <alignment vertical="center" wrapText="1"/>
      <protection/>
    </xf>
    <xf numFmtId="0" fontId="0" fillId="16" borderId="41" xfId="57" applyFont="1" applyFill="1" applyBorder="1" applyAlignment="1">
      <alignment horizontal="left" vertical="center" wrapText="1"/>
      <protection/>
    </xf>
    <xf numFmtId="0" fontId="0" fillId="16" borderId="42" xfId="57" applyFont="1" applyFill="1" applyBorder="1" applyAlignment="1">
      <alignment horizontal="left" vertical="center" wrapText="1"/>
      <protection/>
    </xf>
    <xf numFmtId="0" fontId="19" fillId="0" borderId="41" xfId="57" applyFont="1" applyBorder="1" applyAlignment="1">
      <alignment horizontal="left" vertical="center" wrapText="1"/>
      <protection/>
    </xf>
    <xf numFmtId="0" fontId="19" fillId="0" borderId="42" xfId="57" applyFont="1" applyBorder="1" applyAlignment="1">
      <alignment horizontal="left" vertical="center" wrapText="1"/>
      <protection/>
    </xf>
    <xf numFmtId="0" fontId="18" fillId="16" borderId="41" xfId="57" applyFont="1" applyFill="1" applyBorder="1" applyAlignment="1">
      <alignment horizontal="left" vertical="center" wrapText="1"/>
      <protection/>
    </xf>
    <xf numFmtId="0" fontId="18" fillId="16" borderId="42" xfId="57" applyFont="1" applyFill="1" applyBorder="1" applyAlignment="1">
      <alignment horizontal="left" vertical="center" wrapText="1"/>
      <protection/>
    </xf>
    <xf numFmtId="0" fontId="19" fillId="0" borderId="41" xfId="57" applyFont="1" applyBorder="1" applyAlignment="1">
      <alignment vertical="center" wrapText="1"/>
      <protection/>
    </xf>
    <xf numFmtId="0" fontId="19" fillId="0" borderId="42" xfId="57" applyFont="1" applyBorder="1" applyAlignment="1">
      <alignment vertical="center" wrapText="1"/>
      <protection/>
    </xf>
    <xf numFmtId="0" fontId="18" fillId="0" borderId="41" xfId="57" applyFont="1" applyBorder="1" applyAlignment="1">
      <alignment vertical="center" wrapText="1"/>
      <protection/>
    </xf>
    <xf numFmtId="0" fontId="18" fillId="0" borderId="42" xfId="57" applyFont="1" applyBorder="1" applyAlignment="1">
      <alignment vertical="center" wrapText="1"/>
      <protection/>
    </xf>
    <xf numFmtId="168" fontId="18" fillId="0" borderId="41" xfId="57" applyNumberFormat="1" applyFont="1" applyBorder="1" applyAlignment="1">
      <alignment vertical="center"/>
      <protection/>
    </xf>
    <xf numFmtId="168" fontId="18" fillId="0" borderId="42" xfId="57" applyNumberFormat="1" applyFont="1" applyBorder="1" applyAlignment="1">
      <alignment vertical="center"/>
      <protection/>
    </xf>
    <xf numFmtId="168" fontId="18" fillId="0" borderId="43" xfId="57" applyNumberFormat="1" applyFont="1" applyBorder="1" applyAlignment="1">
      <alignment vertical="center"/>
      <protection/>
    </xf>
    <xf numFmtId="0" fontId="18" fillId="0" borderId="41" xfId="57" applyFont="1" applyBorder="1" applyAlignment="1">
      <alignment vertical="center"/>
      <protection/>
    </xf>
    <xf numFmtId="0" fontId="18" fillId="0" borderId="42" xfId="57" applyFont="1" applyBorder="1" applyAlignment="1">
      <alignment vertical="center"/>
      <protection/>
    </xf>
    <xf numFmtId="0" fontId="18" fillId="0" borderId="43" xfId="57" applyFont="1" applyBorder="1" applyAlignment="1">
      <alignment vertical="center"/>
      <protection/>
    </xf>
    <xf numFmtId="0" fontId="20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20" fillId="0" borderId="0" xfId="57" applyFont="1" applyAlignment="1">
      <alignment horizontal="center" vertical="center" wrapText="1"/>
      <protection/>
    </xf>
    <xf numFmtId="0" fontId="0" fillId="0" borderId="43" xfId="57" applyFont="1" applyBorder="1" applyAlignment="1">
      <alignment horizontal="left" vertical="center" wrapText="1"/>
      <protection/>
    </xf>
    <xf numFmtId="0" fontId="19" fillId="0" borderId="43" xfId="57" applyFont="1" applyBorder="1" applyAlignment="1">
      <alignment horizontal="left" vertical="center" wrapText="1"/>
      <protection/>
    </xf>
    <xf numFmtId="0" fontId="20" fillId="0" borderId="43" xfId="57" applyFont="1" applyBorder="1" applyAlignment="1">
      <alignment horizontal="left" vertical="center" wrapText="1"/>
      <protection/>
    </xf>
    <xf numFmtId="0" fontId="18" fillId="0" borderId="43" xfId="57" applyFont="1" applyBorder="1" applyAlignment="1">
      <alignment horizontal="left" vertical="center" wrapText="1"/>
      <protection/>
    </xf>
    <xf numFmtId="0" fontId="18" fillId="0" borderId="43" xfId="57" applyFont="1" applyBorder="1" applyAlignment="1">
      <alignment horizontal="left" vertical="center"/>
      <protection/>
    </xf>
    <xf numFmtId="0" fontId="19" fillId="0" borderId="43" xfId="57" applyFont="1" applyBorder="1" applyAlignment="1">
      <alignment horizontal="left" vertical="center"/>
      <protection/>
    </xf>
    <xf numFmtId="0" fontId="18" fillId="0" borderId="43" xfId="57" applyFont="1" applyBorder="1" applyAlignment="1">
      <alignment vertical="center" wrapText="1"/>
      <protection/>
    </xf>
    <xf numFmtId="0" fontId="19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172" fontId="29" fillId="0" borderId="63" xfId="56" applyNumberFormat="1" applyFont="1" applyBorder="1" applyAlignment="1">
      <alignment horizontal="center" vertical="center" wrapText="1"/>
      <protection/>
    </xf>
    <xf numFmtId="172" fontId="29" fillId="0" borderId="64" xfId="56" applyNumberFormat="1" applyFont="1" applyBorder="1" applyAlignment="1">
      <alignment horizontal="center" vertical="center" wrapText="1"/>
      <protection/>
    </xf>
    <xf numFmtId="172" fontId="27" fillId="0" borderId="0" xfId="56" applyNumberFormat="1" applyFont="1" applyAlignment="1">
      <alignment horizontal="center" textRotation="180" wrapText="1"/>
      <protection/>
    </xf>
    <xf numFmtId="172" fontId="26" fillId="0" borderId="10" xfId="56" applyNumberFormat="1" applyFont="1" applyBorder="1" applyAlignment="1">
      <alignment horizontal="center" vertical="center" wrapText="1"/>
      <protection/>
    </xf>
    <xf numFmtId="172" fontId="30" fillId="0" borderId="10" xfId="56" applyNumberFormat="1" applyFont="1" applyBorder="1" applyAlignment="1">
      <alignment horizontal="center" vertical="center" wrapText="1"/>
      <protection/>
    </xf>
    <xf numFmtId="172" fontId="26" fillId="0" borderId="0" xfId="56" applyNumberFormat="1" applyFont="1" applyAlignment="1">
      <alignment horizontal="center" vertical="center" wrapText="1"/>
      <protection/>
    </xf>
    <xf numFmtId="172" fontId="30" fillId="0" borderId="65" xfId="56" applyNumberFormat="1" applyFont="1" applyBorder="1" applyAlignment="1">
      <alignment horizontal="center" vertical="center" wrapText="1"/>
      <protection/>
    </xf>
    <xf numFmtId="0" fontId="34" fillId="0" borderId="44" xfId="59" applyFont="1" applyBorder="1" applyAlignment="1">
      <alignment horizontal="left" vertical="center" indent="1"/>
      <protection/>
    </xf>
    <xf numFmtId="0" fontId="34" fillId="0" borderId="57" xfId="59" applyFont="1" applyBorder="1" applyAlignment="1">
      <alignment horizontal="left" vertical="center" indent="1"/>
      <protection/>
    </xf>
    <xf numFmtId="0" fontId="34" fillId="0" borderId="24" xfId="59" applyFont="1" applyBorder="1" applyAlignment="1">
      <alignment horizontal="left" vertical="center" indent="1"/>
      <protection/>
    </xf>
    <xf numFmtId="0" fontId="26" fillId="0" borderId="0" xfId="59" applyFont="1" applyAlignment="1">
      <alignment horizontal="center" wrapText="1"/>
      <protection/>
    </xf>
    <xf numFmtId="0" fontId="26" fillId="0" borderId="0" xfId="59" applyFont="1" applyAlignment="1">
      <alignment horizontal="center"/>
      <protection/>
    </xf>
    <xf numFmtId="0" fontId="30" fillId="0" borderId="45" xfId="56" applyFont="1" applyBorder="1" applyAlignment="1">
      <alignment horizontal="left" vertical="center" indent="2"/>
      <protection/>
    </xf>
    <xf numFmtId="0" fontId="30" fillId="0" borderId="56" xfId="56" applyFont="1" applyBorder="1" applyAlignment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2" fontId="29" fillId="0" borderId="33" xfId="56" applyNumberFormat="1" applyFont="1" applyBorder="1" applyAlignment="1">
      <alignment horizontal="center" vertical="center" wrapText="1"/>
      <protection/>
    </xf>
    <xf numFmtId="172" fontId="29" fillId="0" borderId="66" xfId="56" applyNumberFormat="1" applyFont="1" applyBorder="1" applyAlignment="1">
      <alignment horizontal="center" vertical="center" wrapText="1"/>
      <protection/>
    </xf>
    <xf numFmtId="172" fontId="30" fillId="0" borderId="0" xfId="56" applyNumberFormat="1" applyFont="1" applyAlignment="1">
      <alignment horizontal="center" vertical="center" wrapText="1"/>
      <protection/>
    </xf>
    <xf numFmtId="0" fontId="32" fillId="0" borderId="58" xfId="58" applyFont="1" applyBorder="1" applyAlignment="1">
      <alignment horizontal="justify" vertical="center" wrapText="1"/>
      <protection/>
    </xf>
    <xf numFmtId="0" fontId="37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"/>
  <sheetViews>
    <sheetView view="pageLayout" workbookViewId="0" topLeftCell="A1">
      <selection activeCell="AN133" sqref="AN133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2.421875" style="0" customWidth="1"/>
    <col min="32" max="32" width="10.8515625" style="0" customWidth="1"/>
    <col min="33" max="34" width="12.421875" style="0" customWidth="1"/>
    <col min="35" max="36" width="11.7109375" style="0" customWidth="1"/>
    <col min="37" max="38" width="13.421875" style="0" customWidth="1"/>
  </cols>
  <sheetData>
    <row r="1" spans="1:27" ht="12.75">
      <c r="A1" s="276"/>
      <c r="B1" s="276"/>
      <c r="C1" s="276"/>
      <c r="D1" s="276"/>
      <c r="E1" s="276"/>
      <c r="F1" s="2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6:37" ht="12.75">
      <c r="F2" s="1" t="s">
        <v>510</v>
      </c>
      <c r="AG2" s="1"/>
      <c r="AH2" s="1"/>
      <c r="AI2" s="1"/>
      <c r="AJ2" s="1"/>
      <c r="AK2" s="1"/>
    </row>
    <row r="3" spans="1:27" ht="12.75">
      <c r="A3" s="277"/>
      <c r="B3" s="277"/>
      <c r="C3" s="277"/>
      <c r="D3" s="277"/>
      <c r="E3" s="277"/>
      <c r="F3" s="277"/>
      <c r="G3" s="277"/>
      <c r="H3" s="277"/>
      <c r="I3" s="277"/>
      <c r="AA3" s="1"/>
    </row>
    <row r="4" spans="1:37" ht="12.75">
      <c r="A4" s="313"/>
      <c r="B4" s="313"/>
      <c r="C4" s="313"/>
      <c r="D4" s="313"/>
      <c r="E4" s="313"/>
      <c r="F4" s="3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7" ht="12.75">
      <c r="A5" s="276" t="s">
        <v>161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7" spans="1:37" ht="12.75" customHeight="1">
      <c r="A7" s="277" t="s">
        <v>162</v>
      </c>
      <c r="B7" s="277"/>
      <c r="C7" s="277"/>
      <c r="D7" s="277"/>
      <c r="E7" s="277"/>
      <c r="F7" s="277"/>
      <c r="G7" s="277"/>
      <c r="H7" s="277"/>
      <c r="I7" s="277"/>
      <c r="AA7" s="1" t="s">
        <v>109</v>
      </c>
      <c r="AE7" s="1" t="s">
        <v>511</v>
      </c>
      <c r="AF7" s="1"/>
      <c r="AG7" s="132" t="s">
        <v>159</v>
      </c>
      <c r="AH7" s="132"/>
      <c r="AI7" s="132" t="s">
        <v>160</v>
      </c>
      <c r="AJ7" s="132"/>
      <c r="AK7" s="132" t="s">
        <v>363</v>
      </c>
    </row>
    <row r="8" spans="1:38" ht="12.75" customHeight="1">
      <c r="A8" s="120"/>
      <c r="B8" s="120"/>
      <c r="C8" s="120"/>
      <c r="D8" s="120"/>
      <c r="E8" s="120"/>
      <c r="F8" s="120"/>
      <c r="G8" s="120"/>
      <c r="H8" s="120"/>
      <c r="I8" s="120"/>
      <c r="AA8" s="1"/>
      <c r="AE8" s="1" t="s">
        <v>512</v>
      </c>
      <c r="AF8" s="1" t="s">
        <v>650</v>
      </c>
      <c r="AG8" s="1" t="s">
        <v>512</v>
      </c>
      <c r="AH8" s="1" t="s">
        <v>650</v>
      </c>
      <c r="AI8" s="1" t="s">
        <v>512</v>
      </c>
      <c r="AJ8" s="1" t="s">
        <v>650</v>
      </c>
      <c r="AK8" s="1" t="s">
        <v>512</v>
      </c>
      <c r="AL8" s="1" t="s">
        <v>650</v>
      </c>
    </row>
    <row r="9" spans="1:38" ht="12.75" customHeight="1">
      <c r="A9" s="310" t="s">
        <v>163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0" t="s">
        <v>164</v>
      </c>
      <c r="AB9" s="311"/>
      <c r="AC9" s="311"/>
      <c r="AD9" s="312"/>
      <c r="AE9">
        <v>8510580</v>
      </c>
      <c r="AF9">
        <v>8510580</v>
      </c>
      <c r="AG9">
        <v>26352000</v>
      </c>
      <c r="AH9">
        <v>28742171</v>
      </c>
      <c r="AI9">
        <v>49225192</v>
      </c>
      <c r="AJ9">
        <v>49102893</v>
      </c>
      <c r="AK9">
        <f aca="true" t="shared" si="0" ref="AK9:AK43">SUM(AE9,AG9,AI9)</f>
        <v>84087772</v>
      </c>
      <c r="AL9">
        <f>SUM(AF9,AH9,AJ9)</f>
        <v>86355644</v>
      </c>
    </row>
    <row r="10" spans="1:38" ht="12.75" customHeight="1">
      <c r="A10" s="310" t="s">
        <v>165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271" t="s">
        <v>166</v>
      </c>
      <c r="AB10" s="271"/>
      <c r="AC10" s="271"/>
      <c r="AD10" s="271"/>
      <c r="AE10">
        <v>0</v>
      </c>
      <c r="AF10">
        <v>0</v>
      </c>
      <c r="AG10">
        <v>0</v>
      </c>
      <c r="AH10">
        <v>278050</v>
      </c>
      <c r="AI10">
        <v>0</v>
      </c>
      <c r="AJ10">
        <v>0</v>
      </c>
      <c r="AK10">
        <f t="shared" si="0"/>
        <v>0</v>
      </c>
      <c r="AL10">
        <f aca="true" t="shared" si="1" ref="AL10:AL73">SUM(AF10,AH10,AJ10)</f>
        <v>278050</v>
      </c>
    </row>
    <row r="11" spans="1:38" ht="12.75" customHeight="1" hidden="1">
      <c r="A11" s="310" t="s">
        <v>167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271" t="s">
        <v>168</v>
      </c>
      <c r="AB11" s="271"/>
      <c r="AC11" s="271"/>
      <c r="AD11" s="271"/>
      <c r="AK11">
        <f t="shared" si="0"/>
        <v>0</v>
      </c>
      <c r="AL11">
        <f t="shared" si="1"/>
        <v>0</v>
      </c>
    </row>
    <row r="12" spans="1:38" ht="12.75" customHeight="1">
      <c r="A12" s="278" t="s">
        <v>167</v>
      </c>
      <c r="B12" s="279"/>
      <c r="C12" s="279"/>
      <c r="D12" s="279"/>
      <c r="E12" s="279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173" t="s">
        <v>168</v>
      </c>
      <c r="AB12" s="173"/>
      <c r="AC12" s="173"/>
      <c r="AD12" s="173"/>
      <c r="AJ12">
        <v>355000</v>
      </c>
      <c r="AL12">
        <f t="shared" si="1"/>
        <v>355000</v>
      </c>
    </row>
    <row r="13" spans="1:38" ht="12.75" customHeight="1">
      <c r="A13" s="305" t="s">
        <v>169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271" t="s">
        <v>170</v>
      </c>
      <c r="AB13" s="271"/>
      <c r="AC13" s="271"/>
      <c r="AD13" s="271"/>
      <c r="AE13">
        <v>200000</v>
      </c>
      <c r="AF13">
        <v>200000</v>
      </c>
      <c r="AG13">
        <v>0</v>
      </c>
      <c r="AH13">
        <v>0</v>
      </c>
      <c r="AI13">
        <v>563000</v>
      </c>
      <c r="AJ13">
        <v>518000</v>
      </c>
      <c r="AK13">
        <f t="shared" si="0"/>
        <v>763000</v>
      </c>
      <c r="AL13">
        <f t="shared" si="1"/>
        <v>718000</v>
      </c>
    </row>
    <row r="14" spans="1:38" ht="12.75" customHeight="1" hidden="1">
      <c r="A14" s="305" t="s">
        <v>171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271" t="s">
        <v>172</v>
      </c>
      <c r="AB14" s="271"/>
      <c r="AC14" s="271"/>
      <c r="AD14" s="271"/>
      <c r="AK14">
        <f t="shared" si="0"/>
        <v>0</v>
      </c>
      <c r="AL14">
        <f t="shared" si="1"/>
        <v>0</v>
      </c>
    </row>
    <row r="15" spans="1:38" ht="12.75" customHeight="1">
      <c r="A15" s="305" t="s">
        <v>173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271" t="s">
        <v>174</v>
      </c>
      <c r="AB15" s="271"/>
      <c r="AC15" s="271"/>
      <c r="AD15" s="271"/>
      <c r="AE15">
        <v>933645</v>
      </c>
      <c r="AF15">
        <v>933645</v>
      </c>
      <c r="AG15">
        <v>990000</v>
      </c>
      <c r="AH15">
        <v>990000</v>
      </c>
      <c r="AI15">
        <v>219830</v>
      </c>
      <c r="AJ15">
        <v>219830</v>
      </c>
      <c r="AK15">
        <f t="shared" si="0"/>
        <v>2143475</v>
      </c>
      <c r="AL15">
        <f t="shared" si="1"/>
        <v>2143475</v>
      </c>
    </row>
    <row r="16" spans="1:38" ht="12.75" customHeight="1">
      <c r="A16" s="305" t="s">
        <v>175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271" t="s">
        <v>176</v>
      </c>
      <c r="AB16" s="271"/>
      <c r="AC16" s="271"/>
      <c r="AD16" s="271"/>
      <c r="AE16">
        <v>200000</v>
      </c>
      <c r="AF16">
        <v>200000</v>
      </c>
      <c r="AG16">
        <v>1400000</v>
      </c>
      <c r="AH16">
        <v>1400000</v>
      </c>
      <c r="AI16">
        <v>3400000</v>
      </c>
      <c r="AJ16">
        <v>3400000</v>
      </c>
      <c r="AK16">
        <f t="shared" si="0"/>
        <v>5000000</v>
      </c>
      <c r="AL16">
        <f t="shared" si="1"/>
        <v>5000000</v>
      </c>
    </row>
    <row r="17" spans="1:38" ht="12.75" customHeight="1">
      <c r="A17" s="314" t="s">
        <v>177</v>
      </c>
      <c r="B17" s="315"/>
      <c r="C17" s="315"/>
      <c r="D17" s="315"/>
      <c r="E17" s="315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 t="s">
        <v>178</v>
      </c>
      <c r="AB17" s="205"/>
      <c r="AC17" s="205"/>
      <c r="AD17" s="206"/>
      <c r="AJ17">
        <v>219000</v>
      </c>
      <c r="AL17">
        <f t="shared" si="1"/>
        <v>219000</v>
      </c>
    </row>
    <row r="18" spans="1:38" ht="12.75" customHeight="1" hidden="1">
      <c r="A18" s="305" t="s">
        <v>177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7" t="s">
        <v>178</v>
      </c>
      <c r="AB18" s="308"/>
      <c r="AC18" s="308"/>
      <c r="AD18" s="309"/>
      <c r="AK18">
        <f t="shared" si="0"/>
        <v>0</v>
      </c>
      <c r="AL18">
        <f t="shared" si="1"/>
        <v>0</v>
      </c>
    </row>
    <row r="19" spans="1:38" ht="12.75" customHeight="1">
      <c r="A19" s="274" t="s">
        <v>179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1" t="s">
        <v>180</v>
      </c>
      <c r="AB19" s="271"/>
      <c r="AC19" s="271"/>
      <c r="AD19" s="271"/>
      <c r="AE19">
        <v>30000</v>
      </c>
      <c r="AF19">
        <v>30000</v>
      </c>
      <c r="AG19">
        <v>558384</v>
      </c>
      <c r="AH19">
        <v>558384</v>
      </c>
      <c r="AI19">
        <v>546200</v>
      </c>
      <c r="AJ19">
        <v>546200</v>
      </c>
      <c r="AK19">
        <f t="shared" si="0"/>
        <v>1134584</v>
      </c>
      <c r="AL19">
        <f t="shared" si="1"/>
        <v>1134584</v>
      </c>
    </row>
    <row r="20" spans="1:38" ht="12.75" customHeight="1" hidden="1">
      <c r="A20" s="274" t="s">
        <v>181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1" t="s">
        <v>182</v>
      </c>
      <c r="AB20" s="271"/>
      <c r="AC20" s="271"/>
      <c r="AD20" s="271"/>
      <c r="AK20">
        <f t="shared" si="0"/>
        <v>0</v>
      </c>
      <c r="AL20">
        <f t="shared" si="1"/>
        <v>0</v>
      </c>
    </row>
    <row r="21" spans="1:38" ht="12.75" customHeight="1" hidden="1">
      <c r="A21" s="274" t="s">
        <v>183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1" t="s">
        <v>184</v>
      </c>
      <c r="AB21" s="271"/>
      <c r="AC21" s="271"/>
      <c r="AD21" s="271"/>
      <c r="AK21">
        <f t="shared" si="0"/>
        <v>0</v>
      </c>
      <c r="AL21">
        <f t="shared" si="1"/>
        <v>0</v>
      </c>
    </row>
    <row r="22" spans="1:38" ht="23.25" customHeight="1" hidden="1">
      <c r="A22" s="274" t="s">
        <v>185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1" t="s">
        <v>186</v>
      </c>
      <c r="AB22" s="271"/>
      <c r="AC22" s="271"/>
      <c r="AD22" s="271"/>
      <c r="AK22">
        <f t="shared" si="0"/>
        <v>0</v>
      </c>
      <c r="AL22">
        <f t="shared" si="1"/>
        <v>0</v>
      </c>
    </row>
    <row r="23" spans="1:38" ht="12.75">
      <c r="A23" s="274" t="s">
        <v>187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1" t="s">
        <v>188</v>
      </c>
      <c r="AB23" s="271"/>
      <c r="AC23" s="271"/>
      <c r="AD23" s="271"/>
      <c r="AE23">
        <v>852000</v>
      </c>
      <c r="AF23">
        <v>852000</v>
      </c>
      <c r="AG23">
        <v>460000</v>
      </c>
      <c r="AH23">
        <v>1188118</v>
      </c>
      <c r="AI23">
        <v>1100000</v>
      </c>
      <c r="AJ23">
        <v>705622</v>
      </c>
      <c r="AK23">
        <f t="shared" si="0"/>
        <v>2412000</v>
      </c>
      <c r="AL23">
        <f t="shared" si="1"/>
        <v>2745740</v>
      </c>
    </row>
    <row r="24" spans="1:38" ht="12.75">
      <c r="A24" s="274" t="s">
        <v>177</v>
      </c>
      <c r="B24" s="275"/>
      <c r="C24" s="275"/>
      <c r="D24" s="275"/>
      <c r="E24" s="275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3" t="s">
        <v>178</v>
      </c>
      <c r="AB24" s="173"/>
      <c r="AC24" s="173"/>
      <c r="AD24" s="173"/>
      <c r="AE24">
        <v>0</v>
      </c>
      <c r="AF24">
        <v>0</v>
      </c>
      <c r="AG24">
        <v>0</v>
      </c>
      <c r="AH24">
        <v>0</v>
      </c>
      <c r="AI24">
        <v>219000</v>
      </c>
      <c r="AK24">
        <f t="shared" si="0"/>
        <v>219000</v>
      </c>
      <c r="AL24">
        <f t="shared" si="1"/>
        <v>0</v>
      </c>
    </row>
    <row r="25" spans="1:38" s="1" customFormat="1" ht="12.75" customHeight="1">
      <c r="A25" s="303" t="s">
        <v>517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290" t="s">
        <v>189</v>
      </c>
      <c r="AB25" s="290"/>
      <c r="AC25" s="290"/>
      <c r="AD25" s="290"/>
      <c r="AE25" s="1">
        <f>SUM(AE9:AE24)</f>
        <v>10726225</v>
      </c>
      <c r="AF25" s="1">
        <f aca="true" t="shared" si="2" ref="AF25:AL25">SUM(AF9:AF24)</f>
        <v>10726225</v>
      </c>
      <c r="AG25" s="1">
        <f t="shared" si="2"/>
        <v>29760384</v>
      </c>
      <c r="AH25" s="1">
        <f t="shared" si="2"/>
        <v>33156723</v>
      </c>
      <c r="AI25" s="1">
        <f t="shared" si="2"/>
        <v>55273222</v>
      </c>
      <c r="AJ25" s="1">
        <f t="shared" si="2"/>
        <v>55066545</v>
      </c>
      <c r="AK25" s="1">
        <f t="shared" si="2"/>
        <v>95759831</v>
      </c>
      <c r="AL25" s="1">
        <f t="shared" si="2"/>
        <v>98949493</v>
      </c>
    </row>
    <row r="26" spans="1:38" ht="12.75" customHeight="1">
      <c r="A26" s="274" t="s">
        <v>190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1" t="s">
        <v>191</v>
      </c>
      <c r="AB26" s="271"/>
      <c r="AC26" s="271"/>
      <c r="AD26" s="271"/>
      <c r="AE26">
        <v>8836400</v>
      </c>
      <c r="AF26">
        <v>10229600</v>
      </c>
      <c r="AG26">
        <v>0</v>
      </c>
      <c r="AH26">
        <v>0</v>
      </c>
      <c r="AI26">
        <v>0</v>
      </c>
      <c r="AK26">
        <f t="shared" si="0"/>
        <v>8836400</v>
      </c>
      <c r="AL26">
        <f t="shared" si="1"/>
        <v>10229600</v>
      </c>
    </row>
    <row r="27" spans="1:38" ht="12.75" customHeight="1" hidden="1">
      <c r="A27" s="274" t="s">
        <v>192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1" t="s">
        <v>193</v>
      </c>
      <c r="AB27" s="271"/>
      <c r="AC27" s="271"/>
      <c r="AD27" s="271"/>
      <c r="AK27">
        <f t="shared" si="0"/>
        <v>0</v>
      </c>
      <c r="AL27">
        <f t="shared" si="1"/>
        <v>0</v>
      </c>
    </row>
    <row r="28" spans="1:38" ht="12.75" customHeight="1">
      <c r="A28" s="274" t="s">
        <v>546</v>
      </c>
      <c r="B28" s="275"/>
      <c r="C28" s="275"/>
      <c r="D28" s="275"/>
      <c r="E28" s="275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3" t="s">
        <v>193</v>
      </c>
      <c r="AB28" s="173"/>
      <c r="AC28" s="173"/>
      <c r="AD28" s="173"/>
      <c r="AE28">
        <v>1800000</v>
      </c>
      <c r="AF28">
        <v>1800000</v>
      </c>
      <c r="AG28">
        <v>0</v>
      </c>
      <c r="AH28">
        <v>0</v>
      </c>
      <c r="AI28">
        <v>0</v>
      </c>
      <c r="AJ28">
        <v>349562</v>
      </c>
      <c r="AK28">
        <f t="shared" si="0"/>
        <v>1800000</v>
      </c>
      <c r="AL28">
        <f t="shared" si="1"/>
        <v>2149562</v>
      </c>
    </row>
    <row r="29" spans="1:38" ht="12.75" customHeight="1">
      <c r="A29" s="278" t="s">
        <v>194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1" t="s">
        <v>195</v>
      </c>
      <c r="AB29" s="271"/>
      <c r="AC29" s="271"/>
      <c r="AD29" s="271"/>
      <c r="AE29">
        <v>400000</v>
      </c>
      <c r="AF29">
        <v>400000</v>
      </c>
      <c r="AG29">
        <v>0</v>
      </c>
      <c r="AH29">
        <v>383460</v>
      </c>
      <c r="AI29">
        <v>440000</v>
      </c>
      <c r="AJ29">
        <v>297115</v>
      </c>
      <c r="AK29">
        <f t="shared" si="0"/>
        <v>840000</v>
      </c>
      <c r="AL29">
        <f t="shared" si="1"/>
        <v>1080575</v>
      </c>
    </row>
    <row r="30" spans="1:38" s="1" customFormat="1" ht="12.75" customHeight="1">
      <c r="A30" s="299" t="s">
        <v>518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290" t="s">
        <v>196</v>
      </c>
      <c r="AB30" s="290"/>
      <c r="AC30" s="290"/>
      <c r="AD30" s="290"/>
      <c r="AE30" s="1">
        <f>SUM(AE26:AE29)</f>
        <v>11036400</v>
      </c>
      <c r="AF30" s="1">
        <f aca="true" t="shared" si="3" ref="AF30:AL30">SUM(AF26:AF29)</f>
        <v>12429600</v>
      </c>
      <c r="AG30" s="1">
        <f t="shared" si="3"/>
        <v>0</v>
      </c>
      <c r="AH30" s="1">
        <f t="shared" si="3"/>
        <v>383460</v>
      </c>
      <c r="AI30" s="1">
        <f t="shared" si="3"/>
        <v>440000</v>
      </c>
      <c r="AJ30" s="1">
        <f t="shared" si="3"/>
        <v>646677</v>
      </c>
      <c r="AK30" s="1">
        <f t="shared" si="3"/>
        <v>11476400</v>
      </c>
      <c r="AL30" s="1">
        <f t="shared" si="3"/>
        <v>13459737</v>
      </c>
    </row>
    <row r="31" spans="1:38" s="1" customFormat="1" ht="12.75" customHeight="1">
      <c r="A31" s="303" t="s">
        <v>519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290" t="s">
        <v>197</v>
      </c>
      <c r="AB31" s="290"/>
      <c r="AC31" s="290"/>
      <c r="AD31" s="290"/>
      <c r="AE31" s="1">
        <f>SUM(AE30,AE25)</f>
        <v>21762625</v>
      </c>
      <c r="AF31" s="1">
        <f aca="true" t="shared" si="4" ref="AF31:AK31">SUM(AF30,AF25)</f>
        <v>23155825</v>
      </c>
      <c r="AG31" s="1">
        <f t="shared" si="4"/>
        <v>29760384</v>
      </c>
      <c r="AH31" s="1">
        <f t="shared" si="4"/>
        <v>33540183</v>
      </c>
      <c r="AI31" s="1">
        <f t="shared" si="4"/>
        <v>55713222</v>
      </c>
      <c r="AJ31" s="1">
        <f t="shared" si="4"/>
        <v>55713222</v>
      </c>
      <c r="AK31" s="1">
        <f t="shared" si="4"/>
        <v>107236231</v>
      </c>
      <c r="AL31">
        <f t="shared" si="1"/>
        <v>112409230</v>
      </c>
    </row>
    <row r="32" spans="1:44" s="1" customFormat="1" ht="12.75" customHeight="1">
      <c r="A32" s="299" t="s">
        <v>198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290" t="s">
        <v>199</v>
      </c>
      <c r="AB32" s="290"/>
      <c r="AC32" s="290"/>
      <c r="AD32" s="290"/>
      <c r="AE32" s="1">
        <v>4257306</v>
      </c>
      <c r="AF32" s="1">
        <v>4496076</v>
      </c>
      <c r="AG32" s="1">
        <v>5969962</v>
      </c>
      <c r="AH32" s="1">
        <v>6710269</v>
      </c>
      <c r="AI32" s="1">
        <v>11233228</v>
      </c>
      <c r="AJ32" s="1">
        <v>11233228</v>
      </c>
      <c r="AK32" s="1">
        <f t="shared" si="0"/>
        <v>21460496</v>
      </c>
      <c r="AL32" s="1">
        <f t="shared" si="1"/>
        <v>22439573</v>
      </c>
      <c r="AR32" s="1" t="s">
        <v>516</v>
      </c>
    </row>
    <row r="33" spans="1:38" ht="12.75" customHeight="1">
      <c r="A33" s="274" t="s">
        <v>200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1" t="s">
        <v>201</v>
      </c>
      <c r="AB33" s="271"/>
      <c r="AC33" s="271"/>
      <c r="AD33" s="271"/>
      <c r="AE33">
        <v>764000</v>
      </c>
      <c r="AF33" s="134">
        <v>764000</v>
      </c>
      <c r="AG33">
        <v>80000</v>
      </c>
      <c r="AH33" s="134">
        <v>80000</v>
      </c>
      <c r="AI33">
        <v>1270000</v>
      </c>
      <c r="AJ33" s="1">
        <v>1270000</v>
      </c>
      <c r="AK33">
        <f t="shared" si="0"/>
        <v>2114000</v>
      </c>
      <c r="AL33">
        <f t="shared" si="1"/>
        <v>2114000</v>
      </c>
    </row>
    <row r="34" spans="1:38" ht="12.75" customHeight="1">
      <c r="A34" s="274" t="s">
        <v>202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1" t="s">
        <v>203</v>
      </c>
      <c r="AB34" s="271"/>
      <c r="AC34" s="271"/>
      <c r="AD34" s="271"/>
      <c r="AE34">
        <v>1220000</v>
      </c>
      <c r="AF34" s="134">
        <v>1226291</v>
      </c>
      <c r="AG34">
        <v>300000</v>
      </c>
      <c r="AH34" s="134">
        <v>374846</v>
      </c>
      <c r="AI34" s="134">
        <v>19150000</v>
      </c>
      <c r="AJ34" s="1">
        <v>19150000</v>
      </c>
      <c r="AK34">
        <f t="shared" si="0"/>
        <v>20670000</v>
      </c>
      <c r="AL34">
        <f t="shared" si="1"/>
        <v>20751137</v>
      </c>
    </row>
    <row r="35" spans="1:38" ht="12.75" customHeight="1" hidden="1">
      <c r="A35" s="274" t="s">
        <v>204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1" t="s">
        <v>205</v>
      </c>
      <c r="AB35" s="271"/>
      <c r="AC35" s="271"/>
      <c r="AD35" s="271"/>
      <c r="AK35">
        <f t="shared" si="0"/>
        <v>0</v>
      </c>
      <c r="AL35">
        <f t="shared" si="1"/>
        <v>0</v>
      </c>
    </row>
    <row r="36" spans="1:38" s="1" customFormat="1" ht="12.75" customHeight="1">
      <c r="A36" s="299" t="s">
        <v>520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290" t="s">
        <v>206</v>
      </c>
      <c r="AB36" s="290"/>
      <c r="AC36" s="290"/>
      <c r="AD36" s="290"/>
      <c r="AE36" s="1">
        <f>SUM(AE33:AE34)</f>
        <v>1984000</v>
      </c>
      <c r="AF36" s="1">
        <f aca="true" t="shared" si="5" ref="AF36:AL36">SUM(AF33:AF34)</f>
        <v>1990291</v>
      </c>
      <c r="AG36" s="1">
        <f t="shared" si="5"/>
        <v>380000</v>
      </c>
      <c r="AH36" s="1">
        <f t="shared" si="5"/>
        <v>454846</v>
      </c>
      <c r="AI36" s="1">
        <f t="shared" si="5"/>
        <v>20420000</v>
      </c>
      <c r="AJ36" s="1">
        <f t="shared" si="5"/>
        <v>20420000</v>
      </c>
      <c r="AK36" s="1">
        <f t="shared" si="5"/>
        <v>22784000</v>
      </c>
      <c r="AL36" s="1">
        <f t="shared" si="5"/>
        <v>22865137</v>
      </c>
    </row>
    <row r="37" spans="1:38" ht="12.75" customHeight="1">
      <c r="A37" s="274" t="s">
        <v>207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1" t="s">
        <v>208</v>
      </c>
      <c r="AB37" s="271"/>
      <c r="AC37" s="271"/>
      <c r="AD37" s="271"/>
      <c r="AE37">
        <v>1914710</v>
      </c>
      <c r="AF37" s="134">
        <v>1914710</v>
      </c>
      <c r="AG37">
        <v>600000</v>
      </c>
      <c r="AH37" s="134">
        <v>600000</v>
      </c>
      <c r="AI37">
        <v>430000</v>
      </c>
      <c r="AJ37" s="1">
        <v>520551</v>
      </c>
      <c r="AK37">
        <f t="shared" si="0"/>
        <v>2944710</v>
      </c>
      <c r="AL37">
        <f t="shared" si="1"/>
        <v>3035261</v>
      </c>
    </row>
    <row r="38" spans="1:38" ht="12.75" customHeight="1">
      <c r="A38" s="274" t="s">
        <v>209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1" t="s">
        <v>210</v>
      </c>
      <c r="AB38" s="271"/>
      <c r="AC38" s="271"/>
      <c r="AD38" s="271"/>
      <c r="AE38">
        <v>170000</v>
      </c>
      <c r="AF38" s="134">
        <v>430349</v>
      </c>
      <c r="AG38">
        <v>102000</v>
      </c>
      <c r="AH38" s="134">
        <v>102000</v>
      </c>
      <c r="AI38" s="134">
        <v>40000</v>
      </c>
      <c r="AJ38" s="1">
        <v>40000</v>
      </c>
      <c r="AK38">
        <f t="shared" si="0"/>
        <v>312000</v>
      </c>
      <c r="AL38">
        <f t="shared" si="1"/>
        <v>572349</v>
      </c>
    </row>
    <row r="39" spans="1:38" s="1" customFormat="1" ht="12.75" customHeight="1">
      <c r="A39" s="299" t="s">
        <v>521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290" t="s">
        <v>211</v>
      </c>
      <c r="AB39" s="290"/>
      <c r="AC39" s="290"/>
      <c r="AD39" s="290"/>
      <c r="AE39" s="1">
        <f>SUM(AE37:AE38)</f>
        <v>2084710</v>
      </c>
      <c r="AF39" s="1">
        <f aca="true" t="shared" si="6" ref="AF39:AL39">SUM(AF37:AF38)</f>
        <v>2345059</v>
      </c>
      <c r="AG39" s="1">
        <f t="shared" si="6"/>
        <v>702000</v>
      </c>
      <c r="AH39" s="1">
        <f t="shared" si="6"/>
        <v>702000</v>
      </c>
      <c r="AI39" s="1">
        <f t="shared" si="6"/>
        <v>470000</v>
      </c>
      <c r="AJ39" s="1">
        <f t="shared" si="6"/>
        <v>560551</v>
      </c>
      <c r="AK39" s="1">
        <f t="shared" si="6"/>
        <v>3256710</v>
      </c>
      <c r="AL39" s="1">
        <f t="shared" si="6"/>
        <v>3607610</v>
      </c>
    </row>
    <row r="40" spans="1:38" ht="12.75" customHeight="1">
      <c r="A40" s="274" t="s">
        <v>212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1" t="s">
        <v>213</v>
      </c>
      <c r="AB40" s="271"/>
      <c r="AC40" s="271"/>
      <c r="AD40" s="271"/>
      <c r="AE40">
        <v>6630000</v>
      </c>
      <c r="AF40">
        <v>9540534</v>
      </c>
      <c r="AG40">
        <v>800000</v>
      </c>
      <c r="AH40">
        <v>1812050</v>
      </c>
      <c r="AI40">
        <v>1600000</v>
      </c>
      <c r="AJ40">
        <v>2693438</v>
      </c>
      <c r="AK40">
        <f t="shared" si="0"/>
        <v>9030000</v>
      </c>
      <c r="AL40">
        <f t="shared" si="1"/>
        <v>14046022</v>
      </c>
    </row>
    <row r="41" spans="1:38" ht="12.75" customHeight="1">
      <c r="A41" s="274" t="s">
        <v>214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1" t="s">
        <v>215</v>
      </c>
      <c r="AB41" s="271"/>
      <c r="AC41" s="271"/>
      <c r="AD41" s="271"/>
      <c r="AE41">
        <v>1266400</v>
      </c>
      <c r="AF41" s="134">
        <v>1266400</v>
      </c>
      <c r="AG41">
        <v>120000</v>
      </c>
      <c r="AH41">
        <v>120000</v>
      </c>
      <c r="AI41" s="134">
        <v>0</v>
      </c>
      <c r="AJ41" s="1">
        <v>0</v>
      </c>
      <c r="AK41">
        <f t="shared" si="0"/>
        <v>1386400</v>
      </c>
      <c r="AL41">
        <f t="shared" si="1"/>
        <v>1386400</v>
      </c>
    </row>
    <row r="42" spans="1:38" ht="12.75" customHeight="1">
      <c r="A42" s="274" t="s">
        <v>216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1" t="s">
        <v>217</v>
      </c>
      <c r="AB42" s="271"/>
      <c r="AC42" s="271"/>
      <c r="AD42" s="271"/>
      <c r="AE42">
        <v>4930000</v>
      </c>
      <c r="AF42" s="134">
        <v>4930000</v>
      </c>
      <c r="AG42">
        <v>500000</v>
      </c>
      <c r="AH42">
        <v>500000</v>
      </c>
      <c r="AI42" s="134">
        <v>2700000</v>
      </c>
      <c r="AJ42" s="134">
        <v>1606562</v>
      </c>
      <c r="AK42">
        <f t="shared" si="0"/>
        <v>8130000</v>
      </c>
      <c r="AL42">
        <f t="shared" si="1"/>
        <v>7036562</v>
      </c>
    </row>
    <row r="43" spans="1:38" ht="12.75" customHeight="1" hidden="1">
      <c r="A43" s="301" t="s">
        <v>218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271" t="s">
        <v>219</v>
      </c>
      <c r="AB43" s="271"/>
      <c r="AC43" s="271"/>
      <c r="AD43" s="271"/>
      <c r="AF43" s="134"/>
      <c r="AI43" s="134"/>
      <c r="AJ43" s="134"/>
      <c r="AK43">
        <f t="shared" si="0"/>
        <v>0</v>
      </c>
      <c r="AL43">
        <f t="shared" si="1"/>
        <v>0</v>
      </c>
    </row>
    <row r="44" spans="1:38" ht="12.75" customHeight="1">
      <c r="A44" s="278" t="s">
        <v>220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1" t="s">
        <v>221</v>
      </c>
      <c r="AB44" s="271"/>
      <c r="AC44" s="271"/>
      <c r="AD44" s="271"/>
      <c r="AE44">
        <v>8280560</v>
      </c>
      <c r="AF44" s="134">
        <v>8592603</v>
      </c>
      <c r="AG44">
        <v>300000</v>
      </c>
      <c r="AH44">
        <v>300000</v>
      </c>
      <c r="AI44" s="134">
        <v>1287000</v>
      </c>
      <c r="AJ44" s="134">
        <v>1287000</v>
      </c>
      <c r="AK44">
        <f aca="true" t="shared" si="7" ref="AK44:AL99">SUM(AE44,AG44,AI44)</f>
        <v>9867560</v>
      </c>
      <c r="AL44">
        <f t="shared" si="1"/>
        <v>10179603</v>
      </c>
    </row>
    <row r="45" spans="1:38" ht="12.75" customHeight="1">
      <c r="A45" s="274" t="s">
        <v>222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1" t="s">
        <v>223</v>
      </c>
      <c r="AB45" s="271"/>
      <c r="AC45" s="271"/>
      <c r="AD45" s="271"/>
      <c r="AE45">
        <v>8100000</v>
      </c>
      <c r="AF45" s="134">
        <v>4929117</v>
      </c>
      <c r="AG45">
        <v>1637000</v>
      </c>
      <c r="AH45">
        <v>624950</v>
      </c>
      <c r="AI45" s="134">
        <v>925000</v>
      </c>
      <c r="AJ45" s="134">
        <v>925000</v>
      </c>
      <c r="AK45">
        <f t="shared" si="7"/>
        <v>10662000</v>
      </c>
      <c r="AL45">
        <f t="shared" si="1"/>
        <v>6479067</v>
      </c>
    </row>
    <row r="46" spans="1:38" s="1" customFormat="1" ht="12.75" customHeight="1">
      <c r="A46" s="299" t="s">
        <v>522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290" t="s">
        <v>224</v>
      </c>
      <c r="AB46" s="290"/>
      <c r="AC46" s="290"/>
      <c r="AD46" s="290"/>
      <c r="AE46" s="1">
        <f>SUM(AE40:AE45)</f>
        <v>29206960</v>
      </c>
      <c r="AF46" s="1">
        <f aca="true" t="shared" si="8" ref="AF46:AL46">SUM(AF40:AF45)</f>
        <v>29258654</v>
      </c>
      <c r="AG46" s="1">
        <f t="shared" si="8"/>
        <v>3357000</v>
      </c>
      <c r="AH46" s="1">
        <f t="shared" si="8"/>
        <v>3357000</v>
      </c>
      <c r="AI46" s="1">
        <f t="shared" si="8"/>
        <v>6512000</v>
      </c>
      <c r="AJ46" s="1">
        <f t="shared" si="8"/>
        <v>6512000</v>
      </c>
      <c r="AK46" s="1">
        <f t="shared" si="8"/>
        <v>39075960</v>
      </c>
      <c r="AL46" s="1">
        <f t="shared" si="8"/>
        <v>39127654</v>
      </c>
    </row>
    <row r="47" spans="1:38" ht="12.75" customHeight="1">
      <c r="A47" s="274" t="s">
        <v>225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1" t="s">
        <v>226</v>
      </c>
      <c r="AB47" s="271"/>
      <c r="AC47" s="271"/>
      <c r="AD47" s="271"/>
      <c r="AE47">
        <v>260000</v>
      </c>
      <c r="AF47" s="134">
        <v>260000</v>
      </c>
      <c r="AG47">
        <v>912000</v>
      </c>
      <c r="AH47">
        <v>943000</v>
      </c>
      <c r="AI47">
        <v>225000</v>
      </c>
      <c r="AJ47" s="1">
        <v>225000</v>
      </c>
      <c r="AK47">
        <f t="shared" si="7"/>
        <v>1397000</v>
      </c>
      <c r="AL47">
        <f t="shared" si="1"/>
        <v>1428000</v>
      </c>
    </row>
    <row r="48" spans="1:38" ht="12.75" customHeight="1">
      <c r="A48" s="274" t="s">
        <v>227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1" t="s">
        <v>228</v>
      </c>
      <c r="AB48" s="271"/>
      <c r="AC48" s="271"/>
      <c r="AD48" s="271"/>
      <c r="AE48">
        <v>0</v>
      </c>
      <c r="AF48" s="134">
        <v>0</v>
      </c>
      <c r="AG48">
        <v>0</v>
      </c>
      <c r="AK48">
        <f t="shared" si="7"/>
        <v>0</v>
      </c>
      <c r="AL48">
        <f t="shared" si="1"/>
        <v>0</v>
      </c>
    </row>
    <row r="49" spans="1:38" s="1" customFormat="1" ht="12.75" customHeight="1">
      <c r="A49" s="299" t="s">
        <v>229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290" t="s">
        <v>230</v>
      </c>
      <c r="AB49" s="290"/>
      <c r="AC49" s="290"/>
      <c r="AD49" s="290"/>
      <c r="AE49" s="1">
        <f>SUM(AE47:AE48)</f>
        <v>260000</v>
      </c>
      <c r="AF49" s="1">
        <f aca="true" t="shared" si="9" ref="AF49:AL49">SUM(AF47:AF48)</f>
        <v>260000</v>
      </c>
      <c r="AG49" s="1">
        <f t="shared" si="9"/>
        <v>912000</v>
      </c>
      <c r="AH49" s="1">
        <f t="shared" si="9"/>
        <v>943000</v>
      </c>
      <c r="AI49" s="1">
        <f t="shared" si="9"/>
        <v>225000</v>
      </c>
      <c r="AJ49" s="1">
        <f t="shared" si="9"/>
        <v>225000</v>
      </c>
      <c r="AK49" s="1">
        <f t="shared" si="9"/>
        <v>1397000</v>
      </c>
      <c r="AL49" s="1">
        <f t="shared" si="9"/>
        <v>1428000</v>
      </c>
    </row>
    <row r="50" spans="1:38" ht="12.75" customHeight="1">
      <c r="A50" s="274" t="s">
        <v>231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1" t="s">
        <v>232</v>
      </c>
      <c r="AB50" s="271"/>
      <c r="AC50" s="271"/>
      <c r="AD50" s="271"/>
      <c r="AE50">
        <v>8835039</v>
      </c>
      <c r="AF50" s="134">
        <v>8920990</v>
      </c>
      <c r="AG50">
        <v>1180930</v>
      </c>
      <c r="AH50">
        <v>1186330</v>
      </c>
      <c r="AI50">
        <v>7398540</v>
      </c>
      <c r="AJ50">
        <v>7422989</v>
      </c>
      <c r="AK50">
        <f t="shared" si="7"/>
        <v>17414509</v>
      </c>
      <c r="AL50">
        <f t="shared" si="1"/>
        <v>17530309</v>
      </c>
    </row>
    <row r="51" spans="1:38" ht="12.75" customHeight="1">
      <c r="A51" s="274" t="s">
        <v>233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1" t="s">
        <v>234</v>
      </c>
      <c r="AB51" s="271"/>
      <c r="AC51" s="271"/>
      <c r="AD51" s="271"/>
      <c r="AE51">
        <v>1404000</v>
      </c>
      <c r="AF51" s="134">
        <v>1404000</v>
      </c>
      <c r="AG51">
        <v>0</v>
      </c>
      <c r="AH51">
        <v>0</v>
      </c>
      <c r="AI51">
        <v>5125976</v>
      </c>
      <c r="AJ51">
        <v>5125976</v>
      </c>
      <c r="AK51">
        <f t="shared" si="7"/>
        <v>6529976</v>
      </c>
      <c r="AL51">
        <f t="shared" si="1"/>
        <v>6529976</v>
      </c>
    </row>
    <row r="52" spans="1:38" ht="12.75" customHeight="1" hidden="1">
      <c r="A52" s="274" t="s">
        <v>235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1" t="s">
        <v>236</v>
      </c>
      <c r="AB52" s="271"/>
      <c r="AC52" s="271"/>
      <c r="AD52" s="271"/>
      <c r="AK52">
        <f t="shared" si="7"/>
        <v>0</v>
      </c>
      <c r="AL52">
        <f t="shared" si="1"/>
        <v>0</v>
      </c>
    </row>
    <row r="53" spans="1:38" ht="12.75" hidden="1">
      <c r="A53" s="274" t="s">
        <v>237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1" t="s">
        <v>238</v>
      </c>
      <c r="AB53" s="271"/>
      <c r="AC53" s="271"/>
      <c r="AD53" s="271"/>
      <c r="AK53">
        <f t="shared" si="7"/>
        <v>0</v>
      </c>
      <c r="AL53">
        <f t="shared" si="1"/>
        <v>0</v>
      </c>
    </row>
    <row r="54" spans="1:38" ht="12.75">
      <c r="A54" s="274" t="s">
        <v>239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1" t="s">
        <v>240</v>
      </c>
      <c r="AB54" s="271"/>
      <c r="AC54" s="271"/>
      <c r="AD54" s="271"/>
      <c r="AE54">
        <v>300000</v>
      </c>
      <c r="AF54">
        <v>300000</v>
      </c>
      <c r="AG54">
        <v>0</v>
      </c>
      <c r="AH54">
        <v>10612</v>
      </c>
      <c r="AI54">
        <v>0</v>
      </c>
      <c r="AK54">
        <f t="shared" si="7"/>
        <v>300000</v>
      </c>
      <c r="AL54">
        <f t="shared" si="1"/>
        <v>310612</v>
      </c>
    </row>
    <row r="55" spans="1:38" s="1" customFormat="1" ht="12.75">
      <c r="A55" s="299" t="s">
        <v>241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290" t="s">
        <v>242</v>
      </c>
      <c r="AB55" s="290"/>
      <c r="AC55" s="290"/>
      <c r="AD55" s="290"/>
      <c r="AE55" s="1">
        <f>SUM(AE50:AE54)</f>
        <v>10539039</v>
      </c>
      <c r="AF55" s="1">
        <f aca="true" t="shared" si="10" ref="AF55:AL55">SUM(AF50:AF54)</f>
        <v>10624990</v>
      </c>
      <c r="AG55" s="1">
        <f t="shared" si="10"/>
        <v>1180930</v>
      </c>
      <c r="AH55" s="1">
        <f t="shared" si="10"/>
        <v>1196942</v>
      </c>
      <c r="AI55" s="1">
        <f t="shared" si="10"/>
        <v>12524516</v>
      </c>
      <c r="AJ55" s="1">
        <f t="shared" si="10"/>
        <v>12548965</v>
      </c>
      <c r="AK55" s="1">
        <f t="shared" si="10"/>
        <v>24244485</v>
      </c>
      <c r="AL55" s="1">
        <f t="shared" si="10"/>
        <v>24370897</v>
      </c>
    </row>
    <row r="56" spans="1:38" s="1" customFormat="1" ht="12.75">
      <c r="A56" s="299" t="s">
        <v>550</v>
      </c>
      <c r="B56" s="300"/>
      <c r="C56" s="300"/>
      <c r="D56" s="300"/>
      <c r="E56" s="300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5" t="s">
        <v>243</v>
      </c>
      <c r="AB56" s="175"/>
      <c r="AC56" s="175"/>
      <c r="AD56" s="175"/>
      <c r="AE56" s="1">
        <f>SUM(AE36,AE39,AE46,AE49,AE55)</f>
        <v>44074709</v>
      </c>
      <c r="AF56" s="1">
        <f aca="true" t="shared" si="11" ref="AF56:AL56">SUM(AF36,AF39,AF46,AF49,AF55)</f>
        <v>44478994</v>
      </c>
      <c r="AG56" s="1">
        <f t="shared" si="11"/>
        <v>6531930</v>
      </c>
      <c r="AH56" s="1">
        <f t="shared" si="11"/>
        <v>6653788</v>
      </c>
      <c r="AI56" s="1">
        <f t="shared" si="11"/>
        <v>40151516</v>
      </c>
      <c r="AJ56" s="1">
        <f t="shared" si="11"/>
        <v>40266516</v>
      </c>
      <c r="AK56" s="1">
        <f t="shared" si="11"/>
        <v>90758155</v>
      </c>
      <c r="AL56" s="1">
        <f t="shared" si="11"/>
        <v>91399298</v>
      </c>
    </row>
    <row r="57" spans="1:38" ht="12.75" customHeight="1" hidden="1">
      <c r="A57" s="272" t="s">
        <v>244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1" t="s">
        <v>245</v>
      </c>
      <c r="AB57" s="271"/>
      <c r="AC57" s="271"/>
      <c r="AD57" s="271"/>
      <c r="AK57" s="1">
        <f t="shared" si="7"/>
        <v>0</v>
      </c>
      <c r="AL57">
        <f t="shared" si="1"/>
        <v>0</v>
      </c>
    </row>
    <row r="58" spans="1:38" ht="12.75" customHeight="1" hidden="1">
      <c r="A58" s="272" t="s">
        <v>246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1" t="s">
        <v>247</v>
      </c>
      <c r="AB58" s="271"/>
      <c r="AC58" s="271"/>
      <c r="AD58" s="271"/>
      <c r="AK58" s="1">
        <f t="shared" si="7"/>
        <v>0</v>
      </c>
      <c r="AL58">
        <f t="shared" si="1"/>
        <v>0</v>
      </c>
    </row>
    <row r="59" spans="1:38" ht="12.75" customHeight="1" hidden="1">
      <c r="A59" s="297" t="s">
        <v>248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71" t="s">
        <v>249</v>
      </c>
      <c r="AB59" s="271"/>
      <c r="AC59" s="271"/>
      <c r="AD59" s="271"/>
      <c r="AK59" s="1">
        <f t="shared" si="7"/>
        <v>0</v>
      </c>
      <c r="AL59">
        <f t="shared" si="1"/>
        <v>0</v>
      </c>
    </row>
    <row r="60" spans="1:38" ht="12.75" customHeight="1" hidden="1">
      <c r="A60" s="272" t="s">
        <v>250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1" t="s">
        <v>251</v>
      </c>
      <c r="AB60" s="271"/>
      <c r="AC60" s="271"/>
      <c r="AD60" s="271"/>
      <c r="AK60" s="1">
        <f t="shared" si="7"/>
        <v>0</v>
      </c>
      <c r="AL60">
        <f t="shared" si="1"/>
        <v>0</v>
      </c>
    </row>
    <row r="61" spans="1:38" ht="12.75" customHeight="1" hidden="1">
      <c r="A61" s="295" t="s">
        <v>254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71" t="s">
        <v>255</v>
      </c>
      <c r="AB61" s="271"/>
      <c r="AC61" s="271"/>
      <c r="AD61" s="271"/>
      <c r="AK61" s="1">
        <f t="shared" si="7"/>
        <v>0</v>
      </c>
      <c r="AL61">
        <f t="shared" si="1"/>
        <v>0</v>
      </c>
    </row>
    <row r="62" spans="1:38" ht="12.75" customHeight="1" hidden="1">
      <c r="A62" s="295" t="s">
        <v>256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71" t="s">
        <v>257</v>
      </c>
      <c r="AB62" s="271"/>
      <c r="AC62" s="271"/>
      <c r="AD62" s="271"/>
      <c r="AK62" s="1">
        <f t="shared" si="7"/>
        <v>0</v>
      </c>
      <c r="AL62">
        <f t="shared" si="1"/>
        <v>0</v>
      </c>
    </row>
    <row r="63" spans="1:38" ht="12.75" customHeight="1" hidden="1">
      <c r="A63" s="295" t="s">
        <v>258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71" t="s">
        <v>259</v>
      </c>
      <c r="AB63" s="271"/>
      <c r="AC63" s="271"/>
      <c r="AD63" s="271"/>
      <c r="AK63" s="1">
        <f t="shared" si="7"/>
        <v>0</v>
      </c>
      <c r="AL63">
        <f t="shared" si="1"/>
        <v>0</v>
      </c>
    </row>
    <row r="64" spans="1:38" ht="12.75" customHeight="1" hidden="1">
      <c r="A64" s="295" t="s">
        <v>260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71" t="s">
        <v>261</v>
      </c>
      <c r="AB64" s="271"/>
      <c r="AC64" s="271"/>
      <c r="AD64" s="271"/>
      <c r="AK64" s="1">
        <f t="shared" si="7"/>
        <v>0</v>
      </c>
      <c r="AL64">
        <f t="shared" si="1"/>
        <v>0</v>
      </c>
    </row>
    <row r="65" spans="1:38" ht="12.75" customHeight="1" hidden="1">
      <c r="A65" s="295" t="s">
        <v>262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71" t="s">
        <v>263</v>
      </c>
      <c r="AB65" s="271"/>
      <c r="AC65" s="271"/>
      <c r="AD65" s="271"/>
      <c r="AK65" s="1">
        <f t="shared" si="7"/>
        <v>0</v>
      </c>
      <c r="AL65">
        <f t="shared" si="1"/>
        <v>0</v>
      </c>
    </row>
    <row r="66" spans="1:38" ht="12.75" customHeight="1">
      <c r="A66" s="272" t="s">
        <v>250</v>
      </c>
      <c r="B66" s="273"/>
      <c r="C66" s="273"/>
      <c r="D66" s="273"/>
      <c r="E66" s="273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73" t="s">
        <v>251</v>
      </c>
      <c r="AB66" s="173"/>
      <c r="AC66" s="173"/>
      <c r="AD66" s="173"/>
      <c r="AE66">
        <v>210000</v>
      </c>
      <c r="AF66">
        <v>210000</v>
      </c>
      <c r="AG66">
        <v>0</v>
      </c>
      <c r="AI66">
        <v>0</v>
      </c>
      <c r="AK66" s="134">
        <f t="shared" si="7"/>
        <v>210000</v>
      </c>
      <c r="AL66">
        <f t="shared" si="1"/>
        <v>210000</v>
      </c>
    </row>
    <row r="67" spans="1:38" ht="12.75" customHeight="1">
      <c r="A67" s="272" t="s">
        <v>557</v>
      </c>
      <c r="B67" s="273"/>
      <c r="C67" s="273"/>
      <c r="D67" s="273"/>
      <c r="E67" s="273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73" t="s">
        <v>252</v>
      </c>
      <c r="AB67" s="173"/>
      <c r="AC67" s="173"/>
      <c r="AD67" s="173"/>
      <c r="AE67">
        <v>1105000</v>
      </c>
      <c r="AF67">
        <v>4015141</v>
      </c>
      <c r="AG67">
        <v>0</v>
      </c>
      <c r="AI67">
        <v>0</v>
      </c>
      <c r="AK67" s="134">
        <f t="shared" si="7"/>
        <v>1105000</v>
      </c>
      <c r="AL67">
        <f t="shared" si="1"/>
        <v>4015141</v>
      </c>
    </row>
    <row r="68" spans="1:38" ht="12.75" customHeight="1">
      <c r="A68" s="288" t="s">
        <v>558</v>
      </c>
      <c r="B68" s="289"/>
      <c r="C68" s="289"/>
      <c r="D68" s="289"/>
      <c r="E68" s="289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75" t="s">
        <v>253</v>
      </c>
      <c r="AB68" s="173"/>
      <c r="AC68" s="173"/>
      <c r="AD68" s="173"/>
      <c r="AE68" s="1">
        <f>SUM(AE66:AE67)</f>
        <v>1315000</v>
      </c>
      <c r="AF68" s="1">
        <f aca="true" t="shared" si="12" ref="AF68:AL68">SUM(AF66:AF67)</f>
        <v>4225141</v>
      </c>
      <c r="AG68" s="1">
        <f t="shared" si="12"/>
        <v>0</v>
      </c>
      <c r="AH68" s="1">
        <f t="shared" si="12"/>
        <v>0</v>
      </c>
      <c r="AI68" s="1">
        <f t="shared" si="12"/>
        <v>0</v>
      </c>
      <c r="AJ68" s="1">
        <f t="shared" si="12"/>
        <v>0</v>
      </c>
      <c r="AK68" s="1">
        <f t="shared" si="12"/>
        <v>1315000</v>
      </c>
      <c r="AL68" s="1">
        <f t="shared" si="12"/>
        <v>4225141</v>
      </c>
    </row>
    <row r="69" spans="1:38" ht="12.75" customHeight="1">
      <c r="A69" s="272" t="s">
        <v>256</v>
      </c>
      <c r="B69" s="289"/>
      <c r="C69" s="289"/>
      <c r="D69" s="289"/>
      <c r="E69" s="289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73" t="s">
        <v>257</v>
      </c>
      <c r="AB69" s="173"/>
      <c r="AC69" s="173"/>
      <c r="AD69" s="173"/>
      <c r="AE69" s="1"/>
      <c r="AF69" s="134">
        <v>1493176</v>
      </c>
      <c r="AG69" s="1"/>
      <c r="AH69" s="1"/>
      <c r="AI69" s="1"/>
      <c r="AJ69" s="1"/>
      <c r="AK69" s="134"/>
      <c r="AL69">
        <f t="shared" si="1"/>
        <v>1493176</v>
      </c>
    </row>
    <row r="70" spans="1:38" ht="12.75">
      <c r="A70" s="295" t="s">
        <v>264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71" t="s">
        <v>265</v>
      </c>
      <c r="AB70" s="271"/>
      <c r="AC70" s="271"/>
      <c r="AD70" s="271"/>
      <c r="AE70">
        <v>4713171</v>
      </c>
      <c r="AF70">
        <v>4713171</v>
      </c>
      <c r="AG70">
        <v>0</v>
      </c>
      <c r="AI70">
        <v>0</v>
      </c>
      <c r="AK70" s="134">
        <f t="shared" si="7"/>
        <v>4713171</v>
      </c>
      <c r="AL70" s="134">
        <f t="shared" si="7"/>
        <v>4713171</v>
      </c>
    </row>
    <row r="71" spans="1:38" ht="14.25" customHeight="1" hidden="1">
      <c r="A71" s="295" t="s">
        <v>266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71" t="s">
        <v>267</v>
      </c>
      <c r="AB71" s="271"/>
      <c r="AC71" s="271"/>
      <c r="AD71" s="271"/>
      <c r="AK71" s="134">
        <f t="shared" si="7"/>
        <v>0</v>
      </c>
      <c r="AL71">
        <f t="shared" si="1"/>
        <v>0</v>
      </c>
    </row>
    <row r="72" spans="1:38" ht="12.75" hidden="1">
      <c r="A72" s="295" t="s">
        <v>268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71" t="s">
        <v>269</v>
      </c>
      <c r="AB72" s="271"/>
      <c r="AC72" s="271"/>
      <c r="AD72" s="271"/>
      <c r="AK72" s="134">
        <f t="shared" si="7"/>
        <v>0</v>
      </c>
      <c r="AL72">
        <f t="shared" si="1"/>
        <v>0</v>
      </c>
    </row>
    <row r="73" spans="1:38" ht="12.75" customHeight="1" hidden="1">
      <c r="A73" s="295" t="s">
        <v>270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71" t="s">
        <v>271</v>
      </c>
      <c r="AB73" s="271"/>
      <c r="AC73" s="271"/>
      <c r="AD73" s="271"/>
      <c r="AK73" s="134">
        <f t="shared" si="7"/>
        <v>0</v>
      </c>
      <c r="AL73">
        <f t="shared" si="1"/>
        <v>0</v>
      </c>
    </row>
    <row r="74" spans="1:38" ht="12.75" hidden="1">
      <c r="A74" s="293" t="s">
        <v>272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71" t="s">
        <v>273</v>
      </c>
      <c r="AB74" s="271"/>
      <c r="AC74" s="271"/>
      <c r="AD74" s="271"/>
      <c r="AK74" s="134">
        <f t="shared" si="7"/>
        <v>0</v>
      </c>
      <c r="AL74">
        <f aca="true" t="shared" si="13" ref="AL74:AL82">SUM(AF74,AH74,AJ74)</f>
        <v>0</v>
      </c>
    </row>
    <row r="75" spans="1:38" ht="12.75">
      <c r="A75" s="295" t="s">
        <v>274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71" t="s">
        <v>276</v>
      </c>
      <c r="AB75" s="271"/>
      <c r="AC75" s="271"/>
      <c r="AD75" s="271"/>
      <c r="AE75">
        <v>7521236</v>
      </c>
      <c r="AF75">
        <v>7671806</v>
      </c>
      <c r="AG75">
        <v>0</v>
      </c>
      <c r="AI75">
        <v>0</v>
      </c>
      <c r="AK75" s="134">
        <f t="shared" si="7"/>
        <v>7521236</v>
      </c>
      <c r="AL75">
        <f t="shared" si="13"/>
        <v>7671806</v>
      </c>
    </row>
    <row r="76" spans="1:38" ht="12.75">
      <c r="A76" s="293" t="s">
        <v>275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71" t="s">
        <v>548</v>
      </c>
      <c r="AB76" s="271"/>
      <c r="AC76" s="271"/>
      <c r="AD76" s="271"/>
      <c r="AE76">
        <v>0</v>
      </c>
      <c r="AF76">
        <v>0</v>
      </c>
      <c r="AG76">
        <v>0</v>
      </c>
      <c r="AI76">
        <v>0</v>
      </c>
      <c r="AK76" s="134">
        <f t="shared" si="7"/>
        <v>0</v>
      </c>
      <c r="AL76">
        <f t="shared" si="13"/>
        <v>0</v>
      </c>
    </row>
    <row r="77" spans="1:38" s="1" customFormat="1" ht="12.75">
      <c r="A77" s="288" t="s">
        <v>523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90" t="s">
        <v>277</v>
      </c>
      <c r="AB77" s="290"/>
      <c r="AC77" s="290"/>
      <c r="AD77" s="290"/>
      <c r="AE77" s="1">
        <f>SUM(AE69:AE76)</f>
        <v>12234407</v>
      </c>
      <c r="AF77" s="1">
        <f>SUM(AF69:AF76)</f>
        <v>13878153</v>
      </c>
      <c r="AG77" s="1">
        <f aca="true" t="shared" si="14" ref="AG77:AL77">SUM(AG69:AG76)</f>
        <v>0</v>
      </c>
      <c r="AH77" s="1">
        <f t="shared" si="14"/>
        <v>0</v>
      </c>
      <c r="AI77" s="1">
        <f t="shared" si="14"/>
        <v>0</v>
      </c>
      <c r="AJ77" s="1">
        <f t="shared" si="14"/>
        <v>0</v>
      </c>
      <c r="AK77" s="1">
        <f t="shared" si="14"/>
        <v>12234407</v>
      </c>
      <c r="AL77" s="1">
        <f t="shared" si="14"/>
        <v>13878153</v>
      </c>
    </row>
    <row r="78" spans="1:38" ht="12.75" hidden="1">
      <c r="A78" s="291" t="s">
        <v>278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71" t="s">
        <v>279</v>
      </c>
      <c r="AB78" s="271"/>
      <c r="AC78" s="271"/>
      <c r="AD78" s="271"/>
      <c r="AK78" s="1">
        <f t="shared" si="7"/>
        <v>0</v>
      </c>
      <c r="AL78">
        <f t="shared" si="13"/>
        <v>0</v>
      </c>
    </row>
    <row r="79" spans="1:38" ht="12.75">
      <c r="A79" s="291" t="s">
        <v>278</v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71" t="s">
        <v>279</v>
      </c>
      <c r="AB79" s="271"/>
      <c r="AC79" s="271"/>
      <c r="AD79" s="271"/>
      <c r="AE79">
        <v>4350000</v>
      </c>
      <c r="AF79">
        <v>7850000</v>
      </c>
      <c r="AG79">
        <v>0</v>
      </c>
      <c r="AI79">
        <v>0</v>
      </c>
      <c r="AK79" s="134">
        <f t="shared" si="7"/>
        <v>4350000</v>
      </c>
      <c r="AL79">
        <f t="shared" si="13"/>
        <v>7850000</v>
      </c>
    </row>
    <row r="80" spans="1:38" ht="12.75" hidden="1">
      <c r="A80" s="291" t="s">
        <v>280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71" t="s">
        <v>281</v>
      </c>
      <c r="AB80" s="271"/>
      <c r="AC80" s="271"/>
      <c r="AD80" s="271"/>
      <c r="AK80" s="134">
        <f t="shared" si="7"/>
        <v>0</v>
      </c>
      <c r="AL80">
        <f t="shared" si="13"/>
        <v>0</v>
      </c>
    </row>
    <row r="81" spans="1:38" ht="12.75">
      <c r="A81" s="177" t="s">
        <v>547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3" t="s">
        <v>281</v>
      </c>
      <c r="AB81" s="173"/>
      <c r="AC81" s="173"/>
      <c r="AD81" s="173"/>
      <c r="AE81">
        <v>250000</v>
      </c>
      <c r="AF81">
        <v>250000</v>
      </c>
      <c r="AG81">
        <v>0</v>
      </c>
      <c r="AI81">
        <v>0</v>
      </c>
      <c r="AJ81">
        <v>251803</v>
      </c>
      <c r="AK81" s="134">
        <f t="shared" si="7"/>
        <v>250000</v>
      </c>
      <c r="AL81">
        <f t="shared" si="13"/>
        <v>501803</v>
      </c>
    </row>
    <row r="82" spans="1:38" ht="12.75">
      <c r="A82" s="291" t="s">
        <v>282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71" t="s">
        <v>283</v>
      </c>
      <c r="AB82" s="271"/>
      <c r="AC82" s="271"/>
      <c r="AD82" s="271"/>
      <c r="AE82">
        <v>32385646</v>
      </c>
      <c r="AF82">
        <v>18510073</v>
      </c>
      <c r="AG82">
        <v>1500000</v>
      </c>
      <c r="AH82">
        <v>1500000</v>
      </c>
      <c r="AI82">
        <v>11370000</v>
      </c>
      <c r="AJ82">
        <v>11826257</v>
      </c>
      <c r="AK82" s="134">
        <f t="shared" si="7"/>
        <v>45255646</v>
      </c>
      <c r="AL82">
        <f t="shared" si="13"/>
        <v>31836330</v>
      </c>
    </row>
    <row r="83" spans="1:38" ht="12.75" customHeight="1" hidden="1">
      <c r="A83" s="278" t="s">
        <v>284</v>
      </c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1" t="s">
        <v>285</v>
      </c>
      <c r="AB83" s="271"/>
      <c r="AC83" s="271"/>
      <c r="AD83" s="271"/>
      <c r="AK83" s="1">
        <f t="shared" si="7"/>
        <v>0</v>
      </c>
      <c r="AL83">
        <f>SUM(AF83,AH83,AJ83)</f>
        <v>0</v>
      </c>
    </row>
    <row r="84" spans="1:38" ht="12.75" customHeight="1" hidden="1">
      <c r="A84" s="278" t="s">
        <v>286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1" t="s">
        <v>287</v>
      </c>
      <c r="AB84" s="271"/>
      <c r="AC84" s="271"/>
      <c r="AD84" s="271"/>
      <c r="AK84" s="1">
        <f t="shared" si="7"/>
        <v>0</v>
      </c>
      <c r="AL84">
        <f t="shared" si="7"/>
        <v>0</v>
      </c>
    </row>
    <row r="85" spans="1:38" ht="12.75" customHeight="1">
      <c r="A85" s="278" t="s">
        <v>288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1" t="s">
        <v>289</v>
      </c>
      <c r="AB85" s="271"/>
      <c r="AC85" s="271"/>
      <c r="AD85" s="271"/>
      <c r="AE85">
        <v>9986233</v>
      </c>
      <c r="AF85">
        <v>7706767</v>
      </c>
      <c r="AG85">
        <v>405000</v>
      </c>
      <c r="AH85">
        <v>405000</v>
      </c>
      <c r="AI85">
        <v>3069900</v>
      </c>
      <c r="AJ85">
        <v>3261075</v>
      </c>
      <c r="AK85" s="134">
        <f t="shared" si="7"/>
        <v>13461133</v>
      </c>
      <c r="AL85">
        <f t="shared" si="7"/>
        <v>11372842</v>
      </c>
    </row>
    <row r="86" spans="1:38" s="1" customFormat="1" ht="12.75" customHeight="1">
      <c r="A86" s="283" t="s">
        <v>524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90" t="s">
        <v>290</v>
      </c>
      <c r="AB86" s="290"/>
      <c r="AC86" s="290"/>
      <c r="AD86" s="290"/>
      <c r="AE86" s="1">
        <f>SUM(AE79:AE85)</f>
        <v>46971879</v>
      </c>
      <c r="AF86" s="1">
        <f aca="true" t="shared" si="15" ref="AF86:AL86">SUM(AF79:AF85)</f>
        <v>34316840</v>
      </c>
      <c r="AG86" s="1">
        <f t="shared" si="15"/>
        <v>1905000</v>
      </c>
      <c r="AH86" s="1">
        <f t="shared" si="15"/>
        <v>1905000</v>
      </c>
      <c r="AI86" s="1">
        <f t="shared" si="15"/>
        <v>14439900</v>
      </c>
      <c r="AJ86" s="1">
        <f t="shared" si="15"/>
        <v>15339135</v>
      </c>
      <c r="AK86" s="1">
        <f t="shared" si="15"/>
        <v>63316779</v>
      </c>
      <c r="AL86" s="1">
        <f t="shared" si="15"/>
        <v>51560975</v>
      </c>
    </row>
    <row r="87" spans="1:38" ht="12" customHeight="1">
      <c r="A87" s="272" t="s">
        <v>291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1" t="s">
        <v>292</v>
      </c>
      <c r="AB87" s="271"/>
      <c r="AC87" s="271"/>
      <c r="AD87" s="271"/>
      <c r="AE87">
        <v>76179493</v>
      </c>
      <c r="AF87">
        <v>76179493</v>
      </c>
      <c r="AG87">
        <v>0</v>
      </c>
      <c r="AI87">
        <v>1300000</v>
      </c>
      <c r="AJ87">
        <v>619949</v>
      </c>
      <c r="AK87" s="134">
        <f t="shared" si="7"/>
        <v>77479493</v>
      </c>
      <c r="AL87">
        <f t="shared" si="7"/>
        <v>76799442</v>
      </c>
    </row>
    <row r="88" spans="1:38" ht="12.75" customHeight="1" hidden="1">
      <c r="A88" s="272" t="s">
        <v>293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1" t="s">
        <v>294</v>
      </c>
      <c r="AB88" s="271"/>
      <c r="AC88" s="271"/>
      <c r="AD88" s="271"/>
      <c r="AK88" s="134">
        <f t="shared" si="7"/>
        <v>0</v>
      </c>
      <c r="AL88">
        <f t="shared" si="7"/>
        <v>0</v>
      </c>
    </row>
    <row r="89" spans="1:38" ht="12.75" customHeight="1" hidden="1">
      <c r="A89" s="272" t="s">
        <v>295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1" t="s">
        <v>296</v>
      </c>
      <c r="AB89" s="271"/>
      <c r="AC89" s="271"/>
      <c r="AD89" s="271"/>
      <c r="AK89" s="134">
        <f t="shared" si="7"/>
        <v>0</v>
      </c>
      <c r="AL89">
        <f t="shared" si="7"/>
        <v>0</v>
      </c>
    </row>
    <row r="90" spans="1:38" ht="12.75" customHeight="1">
      <c r="A90" s="272" t="s">
        <v>297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1" t="s">
        <v>298</v>
      </c>
      <c r="AB90" s="271"/>
      <c r="AC90" s="271"/>
      <c r="AD90" s="271"/>
      <c r="AE90">
        <v>20568463</v>
      </c>
      <c r="AF90">
        <v>20568463</v>
      </c>
      <c r="AG90">
        <v>0</v>
      </c>
      <c r="AI90">
        <v>351000</v>
      </c>
      <c r="AJ90">
        <v>167386</v>
      </c>
      <c r="AK90" s="134">
        <f t="shared" si="7"/>
        <v>20919463</v>
      </c>
      <c r="AL90">
        <f t="shared" si="7"/>
        <v>20735849</v>
      </c>
    </row>
    <row r="91" spans="1:38" s="1" customFormat="1" ht="12.75" customHeight="1">
      <c r="A91" s="288" t="s">
        <v>525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90" t="s">
        <v>299</v>
      </c>
      <c r="AB91" s="290"/>
      <c r="AC91" s="290"/>
      <c r="AD91" s="290"/>
      <c r="AE91" s="1">
        <f>SUM(AE87:AE90)</f>
        <v>96747956</v>
      </c>
      <c r="AF91" s="1">
        <f aca="true" t="shared" si="16" ref="AF91:AL91">SUM(AF87:AF90)</f>
        <v>96747956</v>
      </c>
      <c r="AG91" s="1">
        <f t="shared" si="16"/>
        <v>0</v>
      </c>
      <c r="AH91" s="1">
        <f t="shared" si="16"/>
        <v>0</v>
      </c>
      <c r="AI91" s="1">
        <f t="shared" si="16"/>
        <v>1651000</v>
      </c>
      <c r="AJ91" s="1">
        <f t="shared" si="16"/>
        <v>787335</v>
      </c>
      <c r="AK91" s="1">
        <f t="shared" si="16"/>
        <v>98398956</v>
      </c>
      <c r="AL91" s="1">
        <f t="shared" si="16"/>
        <v>97535291</v>
      </c>
    </row>
    <row r="92" spans="1:38" ht="12.75" customHeight="1" hidden="1">
      <c r="A92" s="272" t="s">
        <v>300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1" t="s">
        <v>301</v>
      </c>
      <c r="AB92" s="271"/>
      <c r="AC92" s="271"/>
      <c r="AD92" s="271"/>
      <c r="AK92" s="1">
        <f t="shared" si="7"/>
        <v>0</v>
      </c>
      <c r="AL92">
        <f t="shared" si="7"/>
        <v>0</v>
      </c>
    </row>
    <row r="93" spans="1:38" ht="12.75" customHeight="1" hidden="1">
      <c r="A93" s="272" t="s">
        <v>302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1" t="s">
        <v>303</v>
      </c>
      <c r="AB93" s="271"/>
      <c r="AC93" s="271"/>
      <c r="AD93" s="271"/>
      <c r="AK93" s="1">
        <f t="shared" si="7"/>
        <v>0</v>
      </c>
      <c r="AL93">
        <f t="shared" si="7"/>
        <v>0</v>
      </c>
    </row>
    <row r="94" spans="1:38" ht="12.75" customHeight="1" hidden="1">
      <c r="A94" s="272" t="s">
        <v>304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1" t="s">
        <v>305</v>
      </c>
      <c r="AB94" s="271"/>
      <c r="AC94" s="271"/>
      <c r="AD94" s="271"/>
      <c r="AK94" s="1">
        <f t="shared" si="7"/>
        <v>0</v>
      </c>
      <c r="AL94">
        <f t="shared" si="7"/>
        <v>0</v>
      </c>
    </row>
    <row r="95" spans="1:38" ht="12.75" customHeight="1" hidden="1">
      <c r="A95" s="272" t="s">
        <v>306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1" t="s">
        <v>307</v>
      </c>
      <c r="AB95" s="271"/>
      <c r="AC95" s="271"/>
      <c r="AD95" s="271"/>
      <c r="AK95" s="1">
        <f t="shared" si="7"/>
        <v>0</v>
      </c>
      <c r="AL95">
        <f t="shared" si="7"/>
        <v>0</v>
      </c>
    </row>
    <row r="96" spans="1:38" ht="12.75" customHeight="1" hidden="1">
      <c r="A96" s="272" t="s">
        <v>308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1" t="s">
        <v>309</v>
      </c>
      <c r="AB96" s="271"/>
      <c r="AC96" s="271"/>
      <c r="AD96" s="271"/>
      <c r="AK96" s="1">
        <f t="shared" si="7"/>
        <v>0</v>
      </c>
      <c r="AL96">
        <f t="shared" si="7"/>
        <v>0</v>
      </c>
    </row>
    <row r="97" spans="1:38" ht="12.75" hidden="1">
      <c r="A97" s="272" t="s">
        <v>310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1" t="s">
        <v>311</v>
      </c>
      <c r="AB97" s="271"/>
      <c r="AC97" s="271"/>
      <c r="AD97" s="271"/>
      <c r="AK97" s="1">
        <f t="shared" si="7"/>
        <v>0</v>
      </c>
      <c r="AL97">
        <f t="shared" si="7"/>
        <v>0</v>
      </c>
    </row>
    <row r="98" spans="1:38" ht="12.75" hidden="1">
      <c r="A98" s="272" t="s">
        <v>312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1" t="s">
        <v>313</v>
      </c>
      <c r="AB98" s="271"/>
      <c r="AC98" s="271"/>
      <c r="AD98" s="271"/>
      <c r="AK98" s="1">
        <f t="shared" si="7"/>
        <v>0</v>
      </c>
      <c r="AL98">
        <f t="shared" si="7"/>
        <v>0</v>
      </c>
    </row>
    <row r="99" spans="1:38" ht="12.75">
      <c r="A99" s="272" t="s">
        <v>314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1" t="s">
        <v>315</v>
      </c>
      <c r="AB99" s="271"/>
      <c r="AC99" s="271"/>
      <c r="AD99" s="271"/>
      <c r="AE99">
        <v>0</v>
      </c>
      <c r="AF99">
        <v>0</v>
      </c>
      <c r="AG99">
        <v>0</v>
      </c>
      <c r="AI99">
        <v>0</v>
      </c>
      <c r="AK99" s="1">
        <f t="shared" si="7"/>
        <v>0</v>
      </c>
      <c r="AL99">
        <f t="shared" si="7"/>
        <v>0</v>
      </c>
    </row>
    <row r="100" spans="1:38" s="1" customFormat="1" ht="12.75">
      <c r="A100" s="288" t="s">
        <v>526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90" t="s">
        <v>316</v>
      </c>
      <c r="AB100" s="290"/>
      <c r="AC100" s="290"/>
      <c r="AD100" s="290"/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>
        <f aca="true" t="shared" si="17" ref="AL100:AL129">SUM(AF100,AH100,AJ100)</f>
        <v>0</v>
      </c>
    </row>
    <row r="101" spans="1:38" s="1" customFormat="1" ht="12.75">
      <c r="A101" s="283" t="s">
        <v>527</v>
      </c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5" t="s">
        <v>317</v>
      </c>
      <c r="AB101" s="286"/>
      <c r="AC101" s="286"/>
      <c r="AD101" s="287"/>
      <c r="AE101" s="1">
        <f>SUM(AE31,AE32,AE56,AE68,AE77,AE86,AE91,AE100)</f>
        <v>227363882</v>
      </c>
      <c r="AF101" s="1">
        <f aca="true" t="shared" si="18" ref="AF101:AL101">SUM(AF31,AF32,AF56,AF68,AF77,AF86,AF91,AF100)</f>
        <v>221298985</v>
      </c>
      <c r="AG101" s="1">
        <f t="shared" si="18"/>
        <v>44167276</v>
      </c>
      <c r="AH101" s="1">
        <f t="shared" si="18"/>
        <v>48809240</v>
      </c>
      <c r="AI101" s="1">
        <f t="shared" si="18"/>
        <v>123188866</v>
      </c>
      <c r="AJ101" s="1">
        <f t="shared" si="18"/>
        <v>123339436</v>
      </c>
      <c r="AK101" s="1">
        <f t="shared" si="18"/>
        <v>394720024</v>
      </c>
      <c r="AL101" s="1">
        <f t="shared" si="18"/>
        <v>393447661</v>
      </c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276" t="s">
        <v>318</v>
      </c>
      <c r="B103" s="276"/>
      <c r="C103" s="276"/>
      <c r="D103" s="276"/>
      <c r="E103" s="276"/>
      <c r="F103" s="27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276" t="s">
        <v>107</v>
      </c>
      <c r="B104" s="276"/>
      <c r="C104" s="276"/>
      <c r="D104" s="276"/>
      <c r="E104" s="276"/>
      <c r="F104" s="27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37" ht="12.75">
      <c r="A105" s="277" t="s">
        <v>108</v>
      </c>
      <c r="B105" s="277"/>
      <c r="C105" s="277"/>
      <c r="D105" s="277"/>
      <c r="E105" s="277"/>
      <c r="F105" s="2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 t="s">
        <v>109</v>
      </c>
      <c r="AE105" s="132" t="s">
        <v>511</v>
      </c>
      <c r="AF105" s="132"/>
      <c r="AG105" s="132" t="s">
        <v>159</v>
      </c>
      <c r="AH105" s="132"/>
      <c r="AI105" s="132" t="s">
        <v>160</v>
      </c>
      <c r="AJ105" s="132"/>
      <c r="AK105" s="132" t="s">
        <v>363</v>
      </c>
    </row>
    <row r="106" spans="1:38" ht="12.75" hidden="1">
      <c r="A106" s="268" t="s">
        <v>319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70"/>
      <c r="AA106" s="261" t="s">
        <v>320</v>
      </c>
      <c r="AB106" s="262"/>
      <c r="AC106" s="262"/>
      <c r="AD106" s="262"/>
      <c r="AK106">
        <f aca="true" t="shared" si="19" ref="AK106:AK116">SUM(AE106:AI106)</f>
        <v>0</v>
      </c>
      <c r="AL106">
        <f t="shared" si="17"/>
        <v>0</v>
      </c>
    </row>
    <row r="107" spans="1:38" ht="12.75" hidden="1">
      <c r="A107" s="268" t="s">
        <v>321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70"/>
      <c r="AA107" s="261" t="s">
        <v>322</v>
      </c>
      <c r="AB107" s="262"/>
      <c r="AC107" s="262"/>
      <c r="AD107" s="262"/>
      <c r="AK107">
        <f t="shared" si="19"/>
        <v>0</v>
      </c>
      <c r="AL107">
        <f t="shared" si="17"/>
        <v>0</v>
      </c>
    </row>
    <row r="108" spans="1:38" ht="12.75" hidden="1">
      <c r="A108" s="268" t="s">
        <v>323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70"/>
      <c r="AA108" s="261" t="s">
        <v>324</v>
      </c>
      <c r="AB108" s="262"/>
      <c r="AC108" s="262"/>
      <c r="AD108" s="262"/>
      <c r="AK108">
        <f t="shared" si="19"/>
        <v>0</v>
      </c>
      <c r="AL108">
        <f t="shared" si="17"/>
        <v>0</v>
      </c>
    </row>
    <row r="109" spans="1:38" ht="12.75" hidden="1">
      <c r="A109" s="280" t="s">
        <v>325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2"/>
      <c r="AA109" s="266" t="s">
        <v>326</v>
      </c>
      <c r="AB109" s="267"/>
      <c r="AC109" s="267"/>
      <c r="AD109" s="267"/>
      <c r="AE109">
        <f>SUM(AE106:AE108)</f>
        <v>0</v>
      </c>
      <c r="AG109">
        <f>SUM(AG106:AG108)</f>
        <v>0</v>
      </c>
      <c r="AI109">
        <f>SUM(AI106:AI108)</f>
        <v>0</v>
      </c>
      <c r="AK109">
        <f t="shared" si="19"/>
        <v>0</v>
      </c>
      <c r="AL109">
        <f t="shared" si="17"/>
        <v>0</v>
      </c>
    </row>
    <row r="110" spans="1:38" ht="12.75" hidden="1">
      <c r="A110" s="258" t="s">
        <v>327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60"/>
      <c r="AA110" s="261" t="s">
        <v>328</v>
      </c>
      <c r="AB110" s="262"/>
      <c r="AC110" s="262"/>
      <c r="AD110" s="262"/>
      <c r="AK110">
        <f t="shared" si="19"/>
        <v>0</v>
      </c>
      <c r="AL110">
        <f t="shared" si="17"/>
        <v>0</v>
      </c>
    </row>
    <row r="111" spans="1:38" s="1" customFormat="1" ht="12.75" hidden="1">
      <c r="A111" s="258" t="s">
        <v>329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60"/>
      <c r="AA111" s="261" t="s">
        <v>330</v>
      </c>
      <c r="AB111" s="262"/>
      <c r="AC111" s="262"/>
      <c r="AD111" s="262"/>
      <c r="AE111"/>
      <c r="AF111"/>
      <c r="AG111"/>
      <c r="AH111"/>
      <c r="AI111"/>
      <c r="AJ111"/>
      <c r="AK111">
        <f t="shared" si="19"/>
        <v>0</v>
      </c>
      <c r="AL111">
        <f t="shared" si="17"/>
        <v>0</v>
      </c>
    </row>
    <row r="112" spans="1:38" ht="12.75" hidden="1">
      <c r="A112" s="268" t="s">
        <v>331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70"/>
      <c r="AA112" s="261" t="s">
        <v>332</v>
      </c>
      <c r="AB112" s="262"/>
      <c r="AC112" s="262"/>
      <c r="AD112" s="262"/>
      <c r="AK112">
        <f t="shared" si="19"/>
        <v>0</v>
      </c>
      <c r="AL112">
        <f t="shared" si="17"/>
        <v>0</v>
      </c>
    </row>
    <row r="113" spans="1:38" ht="12.75" hidden="1">
      <c r="A113" s="268" t="s">
        <v>333</v>
      </c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70"/>
      <c r="AA113" s="261" t="s">
        <v>334</v>
      </c>
      <c r="AB113" s="262"/>
      <c r="AC113" s="262"/>
      <c r="AD113" s="262"/>
      <c r="AK113">
        <f t="shared" si="19"/>
        <v>0</v>
      </c>
      <c r="AL113">
        <f t="shared" si="17"/>
        <v>0</v>
      </c>
    </row>
    <row r="114" spans="1:38" ht="12.75" hidden="1">
      <c r="A114" s="263" t="s">
        <v>335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5"/>
      <c r="AA114" s="266" t="s">
        <v>336</v>
      </c>
      <c r="AB114" s="267"/>
      <c r="AC114" s="267"/>
      <c r="AD114" s="267"/>
      <c r="AE114">
        <f>SUM(AE110:AE113)</f>
        <v>0</v>
      </c>
      <c r="AK114">
        <f t="shared" si="19"/>
        <v>0</v>
      </c>
      <c r="AL114">
        <f t="shared" si="17"/>
        <v>0</v>
      </c>
    </row>
    <row r="115" spans="1:38" ht="12.75" hidden="1">
      <c r="A115" s="258" t="s">
        <v>337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60"/>
      <c r="AA115" s="261" t="s">
        <v>338</v>
      </c>
      <c r="AB115" s="262"/>
      <c r="AC115" s="262"/>
      <c r="AD115" s="262"/>
      <c r="AK115">
        <f t="shared" si="19"/>
        <v>0</v>
      </c>
      <c r="AL115">
        <f t="shared" si="17"/>
        <v>0</v>
      </c>
    </row>
    <row r="116" spans="1:38" ht="12.75" hidden="1">
      <c r="A116" s="258" t="s">
        <v>339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60"/>
      <c r="AA116" s="261" t="s">
        <v>340</v>
      </c>
      <c r="AB116" s="262"/>
      <c r="AC116" s="262"/>
      <c r="AD116" s="262"/>
      <c r="AK116">
        <f t="shared" si="19"/>
        <v>0</v>
      </c>
      <c r="AL116">
        <f t="shared" si="17"/>
        <v>0</v>
      </c>
    </row>
    <row r="117" spans="1:38" s="1" customFormat="1" ht="12.75">
      <c r="A117" s="121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3"/>
      <c r="AA117" s="124"/>
      <c r="AB117" s="125"/>
      <c r="AC117" s="125"/>
      <c r="AD117" s="125"/>
      <c r="AE117" s="1" t="s">
        <v>512</v>
      </c>
      <c r="AF117" s="1" t="s">
        <v>653</v>
      </c>
      <c r="AG117" s="1" t="s">
        <v>512</v>
      </c>
      <c r="AH117" s="1" t="s">
        <v>653</v>
      </c>
      <c r="AI117" s="1" t="s">
        <v>512</v>
      </c>
      <c r="AJ117" s="1" t="s">
        <v>653</v>
      </c>
      <c r="AK117" s="1" t="s">
        <v>512</v>
      </c>
      <c r="AL117" s="134" t="s">
        <v>650</v>
      </c>
    </row>
    <row r="118" spans="1:38" s="1" customFormat="1" ht="12.75">
      <c r="A118" s="258" t="s">
        <v>654</v>
      </c>
      <c r="B118" s="264"/>
      <c r="C118" s="264"/>
      <c r="D118" s="264"/>
      <c r="E118" s="264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3"/>
      <c r="AA118" s="207" t="s">
        <v>340</v>
      </c>
      <c r="AB118" s="125"/>
      <c r="AC118" s="125"/>
      <c r="AD118" s="125"/>
      <c r="AF118" s="134">
        <v>3636476</v>
      </c>
      <c r="AL118">
        <f t="shared" si="17"/>
        <v>3636476</v>
      </c>
    </row>
    <row r="119" spans="1:38" ht="12.75">
      <c r="A119" s="258" t="s">
        <v>341</v>
      </c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60"/>
      <c r="AA119" s="261" t="s">
        <v>342</v>
      </c>
      <c r="AB119" s="262"/>
      <c r="AC119" s="262"/>
      <c r="AD119" s="262"/>
      <c r="AE119">
        <v>143245071</v>
      </c>
      <c r="AF119">
        <v>147030041</v>
      </c>
      <c r="AG119">
        <v>0</v>
      </c>
      <c r="AI119">
        <v>0</v>
      </c>
      <c r="AK119">
        <f aca="true" t="shared" si="20" ref="AK119:AK129">SUM(AE119,AG119,AI119)</f>
        <v>143245071</v>
      </c>
      <c r="AL119">
        <f t="shared" si="17"/>
        <v>147030041</v>
      </c>
    </row>
    <row r="120" spans="1:38" ht="12.75" hidden="1">
      <c r="A120" s="258" t="s">
        <v>343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60"/>
      <c r="AA120" s="261" t="s">
        <v>486</v>
      </c>
      <c r="AB120" s="262"/>
      <c r="AC120" s="262"/>
      <c r="AD120" s="262"/>
      <c r="AK120">
        <f t="shared" si="20"/>
        <v>0</v>
      </c>
      <c r="AL120">
        <f t="shared" si="17"/>
        <v>0</v>
      </c>
    </row>
    <row r="121" spans="1:38" ht="12.75" hidden="1">
      <c r="A121" s="258" t="s">
        <v>344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60"/>
      <c r="AA121" s="261" t="s">
        <v>345</v>
      </c>
      <c r="AB121" s="262"/>
      <c r="AC121" s="262"/>
      <c r="AD121" s="262"/>
      <c r="AK121">
        <f t="shared" si="20"/>
        <v>0</v>
      </c>
      <c r="AL121">
        <f t="shared" si="17"/>
        <v>0</v>
      </c>
    </row>
    <row r="122" spans="1:38" ht="12.75" hidden="1">
      <c r="A122" s="258" t="s">
        <v>346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60"/>
      <c r="AA122" s="261" t="s">
        <v>347</v>
      </c>
      <c r="AB122" s="262"/>
      <c r="AC122" s="262"/>
      <c r="AD122" s="262"/>
      <c r="AK122">
        <f t="shared" si="20"/>
        <v>0</v>
      </c>
      <c r="AL122">
        <f t="shared" si="17"/>
        <v>0</v>
      </c>
    </row>
    <row r="123" spans="1:38" s="1" customFormat="1" ht="12.75">
      <c r="A123" s="263" t="s">
        <v>528</v>
      </c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5"/>
      <c r="AA123" s="266" t="s">
        <v>348</v>
      </c>
      <c r="AB123" s="267"/>
      <c r="AC123" s="267"/>
      <c r="AD123" s="267"/>
      <c r="AE123" s="1">
        <f>SUM(AE118:AE122)</f>
        <v>143245071</v>
      </c>
      <c r="AF123" s="1">
        <f aca="true" t="shared" si="21" ref="AF123:AL123">SUM(AF118:AF122)</f>
        <v>150666517</v>
      </c>
      <c r="AG123" s="1">
        <f t="shared" si="21"/>
        <v>0</v>
      </c>
      <c r="AH123" s="1">
        <f t="shared" si="21"/>
        <v>0</v>
      </c>
      <c r="AI123" s="1">
        <f t="shared" si="21"/>
        <v>0</v>
      </c>
      <c r="AJ123" s="1">
        <f t="shared" si="21"/>
        <v>0</v>
      </c>
      <c r="AK123" s="1">
        <f t="shared" si="21"/>
        <v>143245071</v>
      </c>
      <c r="AL123" s="1">
        <f t="shared" si="21"/>
        <v>150666517</v>
      </c>
    </row>
    <row r="124" spans="1:38" ht="12.75" hidden="1">
      <c r="A124" s="258" t="s">
        <v>349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60"/>
      <c r="AA124" s="261" t="s">
        <v>350</v>
      </c>
      <c r="AB124" s="262"/>
      <c r="AC124" s="262"/>
      <c r="AD124" s="262"/>
      <c r="AK124">
        <f t="shared" si="20"/>
        <v>0</v>
      </c>
      <c r="AL124">
        <f t="shared" si="17"/>
        <v>0</v>
      </c>
    </row>
    <row r="125" spans="1:38" ht="12.75" hidden="1">
      <c r="A125" s="268" t="s">
        <v>351</v>
      </c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70"/>
      <c r="AA125" s="261" t="s">
        <v>352</v>
      </c>
      <c r="AB125" s="262"/>
      <c r="AC125" s="262"/>
      <c r="AD125" s="262"/>
      <c r="AK125">
        <f t="shared" si="20"/>
        <v>0</v>
      </c>
      <c r="AL125">
        <f t="shared" si="17"/>
        <v>0</v>
      </c>
    </row>
    <row r="126" spans="1:38" ht="12.75" hidden="1">
      <c r="A126" s="258" t="s">
        <v>353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60"/>
      <c r="AA126" s="261" t="s">
        <v>354</v>
      </c>
      <c r="AB126" s="262"/>
      <c r="AC126" s="262"/>
      <c r="AD126" s="262"/>
      <c r="AK126">
        <f t="shared" si="20"/>
        <v>0</v>
      </c>
      <c r="AL126">
        <f t="shared" si="17"/>
        <v>0</v>
      </c>
    </row>
    <row r="127" spans="1:38" ht="12.75" hidden="1">
      <c r="A127" s="258" t="s">
        <v>355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60"/>
      <c r="AA127" s="261" t="s">
        <v>356</v>
      </c>
      <c r="AB127" s="262"/>
      <c r="AC127" s="262"/>
      <c r="AD127" s="262"/>
      <c r="AK127">
        <f t="shared" si="20"/>
        <v>0</v>
      </c>
      <c r="AL127">
        <f t="shared" si="17"/>
        <v>0</v>
      </c>
    </row>
    <row r="128" spans="1:38" ht="12.75" hidden="1">
      <c r="A128" s="263" t="s">
        <v>357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5"/>
      <c r="AA128" s="266" t="s">
        <v>358</v>
      </c>
      <c r="AB128" s="267"/>
      <c r="AC128" s="267"/>
      <c r="AD128" s="267"/>
      <c r="AE128">
        <f>SUM(AE124:AE127)</f>
        <v>0</v>
      </c>
      <c r="AG128">
        <f>SUM(AG124:AG127)</f>
        <v>0</v>
      </c>
      <c r="AI128">
        <f>SUM(AI124:AI127)</f>
        <v>0</v>
      </c>
      <c r="AK128">
        <f t="shared" si="20"/>
        <v>0</v>
      </c>
      <c r="AL128">
        <f t="shared" si="17"/>
        <v>0</v>
      </c>
    </row>
    <row r="129" spans="1:38" ht="12.75" hidden="1">
      <c r="A129" s="268" t="s">
        <v>359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70"/>
      <c r="AA129" s="261" t="s">
        <v>360</v>
      </c>
      <c r="AB129" s="262"/>
      <c r="AC129" s="262"/>
      <c r="AD129" s="262"/>
      <c r="AK129">
        <f t="shared" si="20"/>
        <v>0</v>
      </c>
      <c r="AL129">
        <f t="shared" si="17"/>
        <v>0</v>
      </c>
    </row>
    <row r="130" spans="1:38" s="1" customFormat="1" ht="12.75">
      <c r="A130" s="263" t="s">
        <v>529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5"/>
      <c r="AA130" s="266" t="s">
        <v>361</v>
      </c>
      <c r="AB130" s="267"/>
      <c r="AC130" s="267"/>
      <c r="AD130" s="267"/>
      <c r="AE130" s="1">
        <f>SUM(AE123,AE128,AE129)</f>
        <v>143245071</v>
      </c>
      <c r="AF130" s="1">
        <f aca="true" t="shared" si="22" ref="AF130:AL130">SUM(AF123,AF128,AF129)</f>
        <v>150666517</v>
      </c>
      <c r="AG130" s="1">
        <f t="shared" si="22"/>
        <v>0</v>
      </c>
      <c r="AH130" s="1">
        <f t="shared" si="22"/>
        <v>0</v>
      </c>
      <c r="AI130" s="1">
        <f t="shared" si="22"/>
        <v>0</v>
      </c>
      <c r="AJ130" s="1">
        <f t="shared" si="22"/>
        <v>0</v>
      </c>
      <c r="AK130" s="1">
        <f t="shared" si="22"/>
        <v>143245071</v>
      </c>
      <c r="AL130" s="1">
        <f t="shared" si="22"/>
        <v>150666517</v>
      </c>
    </row>
    <row r="132" spans="1:38" s="1" customFormat="1" ht="12.75">
      <c r="A132" s="1" t="s">
        <v>362</v>
      </c>
      <c r="AE132" s="1">
        <f>SUM(AE101,AE130)</f>
        <v>370608953</v>
      </c>
      <c r="AF132" s="1">
        <f aca="true" t="shared" si="23" ref="AF132:AL132">SUM(AF101,AF130)</f>
        <v>371965502</v>
      </c>
      <c r="AG132" s="1">
        <f t="shared" si="23"/>
        <v>44167276</v>
      </c>
      <c r="AH132" s="1">
        <f t="shared" si="23"/>
        <v>48809240</v>
      </c>
      <c r="AI132" s="1">
        <f t="shared" si="23"/>
        <v>123188866</v>
      </c>
      <c r="AJ132" s="1">
        <f t="shared" si="23"/>
        <v>123339436</v>
      </c>
      <c r="AK132" s="1">
        <f t="shared" si="23"/>
        <v>537965095</v>
      </c>
      <c r="AL132" s="1">
        <f t="shared" si="23"/>
        <v>544114178</v>
      </c>
    </row>
    <row r="194" ht="15.75" customHeight="1"/>
  </sheetData>
  <sheetProtection/>
  <mergeCells count="230">
    <mergeCell ref="A69:E69"/>
    <mergeCell ref="A118:E118"/>
    <mergeCell ref="A12:E12"/>
    <mergeCell ref="A17:E17"/>
    <mergeCell ref="A66:E66"/>
    <mergeCell ref="A67:E67"/>
    <mergeCell ref="A68:E68"/>
    <mergeCell ref="A15:Z15"/>
    <mergeCell ref="A20:Z20"/>
    <mergeCell ref="A25:Z25"/>
    <mergeCell ref="A1:F1"/>
    <mergeCell ref="A9:Z9"/>
    <mergeCell ref="AA9:AD9"/>
    <mergeCell ref="A4:F4"/>
    <mergeCell ref="A3:I3"/>
    <mergeCell ref="A10:Z10"/>
    <mergeCell ref="AA10:AD10"/>
    <mergeCell ref="A11:Z11"/>
    <mergeCell ref="AA11:AD11"/>
    <mergeCell ref="A13:Z13"/>
    <mergeCell ref="AA13:AD13"/>
    <mergeCell ref="A14:Z14"/>
    <mergeCell ref="AA14:AD14"/>
    <mergeCell ref="AA15:AD15"/>
    <mergeCell ref="A16:Z16"/>
    <mergeCell ref="AA16:AD16"/>
    <mergeCell ref="A18:Z18"/>
    <mergeCell ref="AA18:AD18"/>
    <mergeCell ref="A19:Z19"/>
    <mergeCell ref="AA19:AD19"/>
    <mergeCell ref="AA20:AD20"/>
    <mergeCell ref="A21:Z21"/>
    <mergeCell ref="AA21:AD21"/>
    <mergeCell ref="A22:Z22"/>
    <mergeCell ref="AA22:AD22"/>
    <mergeCell ref="A23:Z23"/>
    <mergeCell ref="AA23:AD23"/>
    <mergeCell ref="AA25:AD25"/>
    <mergeCell ref="A24:E24"/>
    <mergeCell ref="A26:Z26"/>
    <mergeCell ref="AA26:AD26"/>
    <mergeCell ref="A27:Z27"/>
    <mergeCell ref="AA27:AD27"/>
    <mergeCell ref="A29:Z29"/>
    <mergeCell ref="AA29:AD29"/>
    <mergeCell ref="A28:E28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38:Z38"/>
    <mergeCell ref="AA38:AD38"/>
    <mergeCell ref="A39:Z39"/>
    <mergeCell ref="AA39:AD39"/>
    <mergeCell ref="A40:Z40"/>
    <mergeCell ref="AA40:AD40"/>
    <mergeCell ref="A49:Z49"/>
    <mergeCell ref="AA49:AD49"/>
    <mergeCell ref="A41:Z41"/>
    <mergeCell ref="AA41:AD41"/>
    <mergeCell ref="A42:Z42"/>
    <mergeCell ref="AA42:AD42"/>
    <mergeCell ref="A47:Z47"/>
    <mergeCell ref="AA47:AD47"/>
    <mergeCell ref="A48:Z48"/>
    <mergeCell ref="AA48:AD48"/>
    <mergeCell ref="A43:Z43"/>
    <mergeCell ref="AA43:AD43"/>
    <mergeCell ref="A46:Z46"/>
    <mergeCell ref="AA46:AD46"/>
    <mergeCell ref="AA59:AD59"/>
    <mergeCell ref="A53:Z53"/>
    <mergeCell ref="AA53:AD53"/>
    <mergeCell ref="A54:Z54"/>
    <mergeCell ref="AA54:AD54"/>
    <mergeCell ref="A55:Z55"/>
    <mergeCell ref="AA55:AD55"/>
    <mergeCell ref="AA58:AD58"/>
    <mergeCell ref="A60:Z60"/>
    <mergeCell ref="AA60:AD60"/>
    <mergeCell ref="A56:E56"/>
    <mergeCell ref="A61:Z61"/>
    <mergeCell ref="AA61:AD61"/>
    <mergeCell ref="AA64:AD64"/>
    <mergeCell ref="A57:Z57"/>
    <mergeCell ref="AA57:AD57"/>
    <mergeCell ref="A58:Z58"/>
    <mergeCell ref="A59:Z59"/>
    <mergeCell ref="A65:Z65"/>
    <mergeCell ref="AA65:AD65"/>
    <mergeCell ref="A62:Z62"/>
    <mergeCell ref="AA62:AD62"/>
    <mergeCell ref="A63:Z63"/>
    <mergeCell ref="AA63:AD63"/>
    <mergeCell ref="A64:Z64"/>
    <mergeCell ref="AA72:AD72"/>
    <mergeCell ref="A73:Z73"/>
    <mergeCell ref="AA73:AD73"/>
    <mergeCell ref="A70:Z70"/>
    <mergeCell ref="AA70:AD70"/>
    <mergeCell ref="A71:Z71"/>
    <mergeCell ref="AA71:AD71"/>
    <mergeCell ref="A72:Z72"/>
    <mergeCell ref="AA76:AD76"/>
    <mergeCell ref="A77:Z77"/>
    <mergeCell ref="AA77:AD77"/>
    <mergeCell ref="A74:Z74"/>
    <mergeCell ref="AA74:AD74"/>
    <mergeCell ref="A75:Z75"/>
    <mergeCell ref="AA75:AD75"/>
    <mergeCell ref="A76:Z76"/>
    <mergeCell ref="AA80:AD80"/>
    <mergeCell ref="A82:Z82"/>
    <mergeCell ref="AA82:AD82"/>
    <mergeCell ref="A78:Z78"/>
    <mergeCell ref="AA78:AD78"/>
    <mergeCell ref="A79:Z79"/>
    <mergeCell ref="AA79:AD79"/>
    <mergeCell ref="A80:Z80"/>
    <mergeCell ref="AA86:AD86"/>
    <mergeCell ref="A83:Z83"/>
    <mergeCell ref="AA83:AD83"/>
    <mergeCell ref="A84:Z84"/>
    <mergeCell ref="AA84:AD84"/>
    <mergeCell ref="A85:Z85"/>
    <mergeCell ref="AA85:AD85"/>
    <mergeCell ref="A86:Z86"/>
    <mergeCell ref="AA92:AD92"/>
    <mergeCell ref="A90:Z90"/>
    <mergeCell ref="AA90:AD90"/>
    <mergeCell ref="A91:Z91"/>
    <mergeCell ref="AA91:AD91"/>
    <mergeCell ref="A92:Z92"/>
    <mergeCell ref="AA95:AD95"/>
    <mergeCell ref="A96:Z96"/>
    <mergeCell ref="AA96:AD96"/>
    <mergeCell ref="A93:Z93"/>
    <mergeCell ref="AA93:AD93"/>
    <mergeCell ref="A94:Z94"/>
    <mergeCell ref="AA94:AD94"/>
    <mergeCell ref="A95:Z95"/>
    <mergeCell ref="AA99:AD99"/>
    <mergeCell ref="A100:Z100"/>
    <mergeCell ref="AA100:AD100"/>
    <mergeCell ref="A97:Z97"/>
    <mergeCell ref="AA97:AD97"/>
    <mergeCell ref="A98:Z98"/>
    <mergeCell ref="AA98:AD98"/>
    <mergeCell ref="A99:Z99"/>
    <mergeCell ref="A106:Z106"/>
    <mergeCell ref="AA106:AD106"/>
    <mergeCell ref="A103:F103"/>
    <mergeCell ref="A101:Z101"/>
    <mergeCell ref="AA101:AD101"/>
    <mergeCell ref="A104:F104"/>
    <mergeCell ref="A105:F105"/>
    <mergeCell ref="A107:Z107"/>
    <mergeCell ref="AA107:AD107"/>
    <mergeCell ref="A108:Z108"/>
    <mergeCell ref="AA108:AD108"/>
    <mergeCell ref="A109:Z109"/>
    <mergeCell ref="AA109:AD109"/>
    <mergeCell ref="A110:Z110"/>
    <mergeCell ref="AA110:AD110"/>
    <mergeCell ref="A114:Z114"/>
    <mergeCell ref="AA114:AD114"/>
    <mergeCell ref="A111:Z111"/>
    <mergeCell ref="AA111:AD111"/>
    <mergeCell ref="A112:Z112"/>
    <mergeCell ref="AA112:AD112"/>
    <mergeCell ref="A115:Z115"/>
    <mergeCell ref="AA115:AD115"/>
    <mergeCell ref="A5:AA5"/>
    <mergeCell ref="A7:I7"/>
    <mergeCell ref="A44:Z44"/>
    <mergeCell ref="AA44:AD44"/>
    <mergeCell ref="A45:Z45"/>
    <mergeCell ref="AA45:AD45"/>
    <mergeCell ref="A113:Z113"/>
    <mergeCell ref="AA113:AD113"/>
    <mergeCell ref="A50:Z50"/>
    <mergeCell ref="AA50:AD50"/>
    <mergeCell ref="A51:Z51"/>
    <mergeCell ref="AA51:AD51"/>
    <mergeCell ref="A52:Z52"/>
    <mergeCell ref="AA52:AD52"/>
    <mergeCell ref="AA89:AD89"/>
    <mergeCell ref="A87:Z87"/>
    <mergeCell ref="AA87:AD87"/>
    <mergeCell ref="A88:Z88"/>
    <mergeCell ref="AA88:AD88"/>
    <mergeCell ref="A89:Z89"/>
    <mergeCell ref="A116:Z116"/>
    <mergeCell ref="AA116:AD116"/>
    <mergeCell ref="A119:Z119"/>
    <mergeCell ref="AA119:AD119"/>
    <mergeCell ref="A120:Z120"/>
    <mergeCell ref="AA120:AD120"/>
    <mergeCell ref="A125:Z125"/>
    <mergeCell ref="AA125:AD125"/>
    <mergeCell ref="A126:Z126"/>
    <mergeCell ref="AA126:AD126"/>
    <mergeCell ref="A121:Z121"/>
    <mergeCell ref="AA121:AD121"/>
    <mergeCell ref="A122:Z122"/>
    <mergeCell ref="AA122:AD122"/>
    <mergeCell ref="A123:Z123"/>
    <mergeCell ref="AA123:AD123"/>
    <mergeCell ref="A124:Z124"/>
    <mergeCell ref="A127:Z127"/>
    <mergeCell ref="AA127:AD127"/>
    <mergeCell ref="A130:Z130"/>
    <mergeCell ref="AA130:AD130"/>
    <mergeCell ref="A128:Z128"/>
    <mergeCell ref="AA128:AD128"/>
    <mergeCell ref="A129:Z129"/>
    <mergeCell ref="AA129:AD129"/>
    <mergeCell ref="AA124:AD12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&amp;C1.1 melléklet az 5/2019.(X.01.) 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51"/>
  <sheetViews>
    <sheetView zoomScaleSheetLayoutView="10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49" t="s">
        <v>670</v>
      </c>
      <c r="F1" s="349"/>
      <c r="G1" s="209"/>
    </row>
    <row r="2" spans="2:8" ht="25.5" customHeight="1">
      <c r="B2" s="87" t="s">
        <v>626</v>
      </c>
      <c r="C2" s="88"/>
      <c r="D2" s="88"/>
      <c r="E2" s="88"/>
      <c r="F2" s="88"/>
      <c r="G2" s="88"/>
      <c r="H2" s="334"/>
    </row>
    <row r="3" spans="2:8" ht="14.25" thickBot="1">
      <c r="B3" s="338" t="s">
        <v>473</v>
      </c>
      <c r="C3" s="338"/>
      <c r="D3" s="338"/>
      <c r="E3" s="338"/>
      <c r="F3" s="142" t="s">
        <v>554</v>
      </c>
      <c r="G3" s="238"/>
      <c r="H3" s="334"/>
    </row>
    <row r="4" spans="1:8" ht="18" customHeight="1" thickBot="1">
      <c r="A4" s="347" t="s">
        <v>364</v>
      </c>
      <c r="B4" s="12" t="s">
        <v>365</v>
      </c>
      <c r="C4" s="13"/>
      <c r="D4" s="219"/>
      <c r="E4" s="12" t="s">
        <v>366</v>
      </c>
      <c r="F4" s="13"/>
      <c r="G4" s="227"/>
      <c r="H4" s="334"/>
    </row>
    <row r="5" spans="1:8" s="17" customFormat="1" ht="35.25" customHeight="1" thickBot="1">
      <c r="A5" s="348"/>
      <c r="B5" s="14" t="s">
        <v>367</v>
      </c>
      <c r="C5" s="15" t="s">
        <v>594</v>
      </c>
      <c r="D5" s="231" t="s">
        <v>652</v>
      </c>
      <c r="E5" s="14" t="s">
        <v>367</v>
      </c>
      <c r="F5" s="130" t="s">
        <v>627</v>
      </c>
      <c r="G5" s="245" t="s">
        <v>652</v>
      </c>
      <c r="H5" s="334"/>
    </row>
    <row r="6" spans="1:8" ht="12.75" customHeight="1" thickBot="1">
      <c r="A6" s="21" t="s">
        <v>371</v>
      </c>
      <c r="B6" s="22" t="s">
        <v>442</v>
      </c>
      <c r="C6" s="23">
        <v>0</v>
      </c>
      <c r="D6" s="222"/>
      <c r="E6" s="22" t="s">
        <v>373</v>
      </c>
      <c r="F6" s="240"/>
      <c r="G6" s="246"/>
      <c r="H6" s="334"/>
    </row>
    <row r="7" spans="1:8" ht="12.75" customHeight="1" thickBot="1">
      <c r="A7" s="24" t="s">
        <v>374</v>
      </c>
      <c r="B7" s="25" t="s">
        <v>443</v>
      </c>
      <c r="C7" s="26"/>
      <c r="D7" s="223"/>
      <c r="E7" s="25" t="s">
        <v>375</v>
      </c>
      <c r="F7" s="241"/>
      <c r="G7" s="246"/>
      <c r="H7" s="334"/>
    </row>
    <row r="8" spans="1:8" ht="12.75" customHeight="1" thickBot="1">
      <c r="A8" s="24" t="s">
        <v>368</v>
      </c>
      <c r="B8" s="25" t="s">
        <v>372</v>
      </c>
      <c r="C8" s="26">
        <v>0</v>
      </c>
      <c r="D8" s="223"/>
      <c r="E8" s="25" t="s">
        <v>376</v>
      </c>
      <c r="F8" s="241"/>
      <c r="G8" s="246"/>
      <c r="H8" s="334"/>
    </row>
    <row r="9" spans="1:8" ht="12.75" customHeight="1" thickBot="1">
      <c r="A9" s="24" t="s">
        <v>369</v>
      </c>
      <c r="B9" s="27" t="s">
        <v>444</v>
      </c>
      <c r="C9" s="26"/>
      <c r="D9" s="223"/>
      <c r="E9" s="25" t="s">
        <v>377</v>
      </c>
      <c r="F9" s="241"/>
      <c r="G9" s="246"/>
      <c r="H9" s="334"/>
    </row>
    <row r="10" spans="1:8" ht="12.75" customHeight="1" thickBot="1">
      <c r="A10" s="24" t="s">
        <v>370</v>
      </c>
      <c r="B10" s="25" t="s">
        <v>445</v>
      </c>
      <c r="C10" s="26"/>
      <c r="D10" s="223"/>
      <c r="E10" s="25" t="s">
        <v>447</v>
      </c>
      <c r="F10" s="241"/>
      <c r="G10" s="246"/>
      <c r="H10" s="334"/>
    </row>
    <row r="11" spans="1:8" ht="12.75" customHeight="1" thickBot="1">
      <c r="A11" s="31" t="s">
        <v>378</v>
      </c>
      <c r="B11" s="32" t="s">
        <v>446</v>
      </c>
      <c r="C11" s="33"/>
      <c r="D11" s="232"/>
      <c r="E11" s="34" t="s">
        <v>450</v>
      </c>
      <c r="F11" s="242"/>
      <c r="G11" s="247"/>
      <c r="H11" s="334"/>
    </row>
    <row r="12" spans="1:8" s="140" customFormat="1" ht="13.5" thickBot="1">
      <c r="A12" s="28" t="s">
        <v>379</v>
      </c>
      <c r="B12" s="36" t="s">
        <v>468</v>
      </c>
      <c r="C12" s="37">
        <f>SUM(C6:C11)</f>
        <v>0</v>
      </c>
      <c r="D12" s="226"/>
      <c r="E12" s="36" t="s">
        <v>470</v>
      </c>
      <c r="F12" s="255">
        <f>SUM(F6:F11)</f>
        <v>0</v>
      </c>
      <c r="G12" s="248"/>
      <c r="H12" s="334"/>
    </row>
    <row r="13" spans="1:7" ht="13.5" thickBot="1">
      <c r="A13" s="21" t="s">
        <v>380</v>
      </c>
      <c r="B13" s="22" t="s">
        <v>453</v>
      </c>
      <c r="C13" s="23"/>
      <c r="D13" s="222"/>
      <c r="E13" s="22" t="s">
        <v>405</v>
      </c>
      <c r="F13" s="240"/>
      <c r="G13" s="246"/>
    </row>
    <row r="14" spans="1:7" ht="13.5" thickBot="1">
      <c r="A14" s="24" t="s">
        <v>381</v>
      </c>
      <c r="B14" s="25" t="s">
        <v>454</v>
      </c>
      <c r="C14" s="26"/>
      <c r="D14" s="223"/>
      <c r="E14" s="25" t="s">
        <v>406</v>
      </c>
      <c r="F14" s="241"/>
      <c r="G14" s="246"/>
    </row>
    <row r="15" spans="1:7" ht="13.5" thickBot="1">
      <c r="A15" s="24" t="s">
        <v>382</v>
      </c>
      <c r="B15" s="38" t="s">
        <v>458</v>
      </c>
      <c r="C15" s="26"/>
      <c r="D15" s="223"/>
      <c r="E15" s="25" t="s">
        <v>455</v>
      </c>
      <c r="F15" s="241"/>
      <c r="G15" s="246"/>
    </row>
    <row r="16" spans="1:7" ht="13.5" thickBot="1">
      <c r="A16" s="21" t="s">
        <v>383</v>
      </c>
      <c r="B16" s="38"/>
      <c r="C16" s="39"/>
      <c r="D16" s="225"/>
      <c r="E16" s="34" t="s">
        <v>459</v>
      </c>
      <c r="F16" s="243"/>
      <c r="G16" s="247"/>
    </row>
    <row r="17" spans="1:7" s="140" customFormat="1" ht="13.5" thickBot="1">
      <c r="A17" s="82">
        <v>12</v>
      </c>
      <c r="B17" s="84" t="s">
        <v>469</v>
      </c>
      <c r="C17" s="85">
        <f>SUM(C13:C15)</f>
        <v>0</v>
      </c>
      <c r="D17" s="233"/>
      <c r="E17" s="84" t="s">
        <v>471</v>
      </c>
      <c r="F17" s="256">
        <f>SUM(F13:F16)</f>
        <v>0</v>
      </c>
      <c r="G17" s="248"/>
    </row>
    <row r="18" spans="1:91" s="141" customFormat="1" ht="13.5" thickBot="1">
      <c r="A18" s="83" t="s">
        <v>385</v>
      </c>
      <c r="B18" s="83" t="s">
        <v>158</v>
      </c>
      <c r="C18" s="86">
        <f>SUM(C12,C17)</f>
        <v>0</v>
      </c>
      <c r="D18" s="86"/>
      <c r="E18" s="83" t="s">
        <v>472</v>
      </c>
      <c r="F18" s="244">
        <f>SUM(F12,F17)</f>
        <v>0</v>
      </c>
      <c r="G18" s="24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</row>
    <row r="19" spans="2:7" ht="14.25" thickBot="1">
      <c r="B19" s="338" t="s">
        <v>474</v>
      </c>
      <c r="C19" s="338"/>
      <c r="D19" s="338"/>
      <c r="E19" s="338"/>
      <c r="F19" s="238" t="s">
        <v>553</v>
      </c>
      <c r="G19" s="249"/>
    </row>
    <row r="20" spans="1:7" ht="18" customHeight="1" thickBot="1">
      <c r="A20" s="347" t="s">
        <v>364</v>
      </c>
      <c r="B20" s="12" t="s">
        <v>365</v>
      </c>
      <c r="C20" s="13"/>
      <c r="D20" s="219"/>
      <c r="E20" s="12" t="s">
        <v>366</v>
      </c>
      <c r="F20" s="13"/>
      <c r="G20" s="227"/>
    </row>
    <row r="21" spans="1:8" s="17" customFormat="1" ht="34.5" customHeight="1" thickBot="1">
      <c r="A21" s="348"/>
      <c r="B21" s="14" t="s">
        <v>367</v>
      </c>
      <c r="C21" s="15" t="s">
        <v>594</v>
      </c>
      <c r="D21" s="231" t="s">
        <v>652</v>
      </c>
      <c r="E21" s="14" t="s">
        <v>367</v>
      </c>
      <c r="F21" s="130" t="s">
        <v>627</v>
      </c>
      <c r="G21" s="245" t="s">
        <v>652</v>
      </c>
      <c r="H21" s="7"/>
    </row>
    <row r="22" spans="1:7" ht="12.75" customHeight="1" thickBot="1">
      <c r="A22" s="21" t="s">
        <v>371</v>
      </c>
      <c r="B22" s="22" t="s">
        <v>442</v>
      </c>
      <c r="C22" s="114"/>
      <c r="D22" s="234"/>
      <c r="E22" s="22" t="s">
        <v>373</v>
      </c>
      <c r="F22" s="250"/>
      <c r="G22" s="253"/>
    </row>
    <row r="23" spans="1:7" ht="12.75" customHeight="1" thickBot="1">
      <c r="A23" s="24" t="s">
        <v>374</v>
      </c>
      <c r="B23" s="25" t="s">
        <v>443</v>
      </c>
      <c r="C23" s="115"/>
      <c r="D23" s="235"/>
      <c r="E23" s="25" t="s">
        <v>375</v>
      </c>
      <c r="F23" s="251"/>
      <c r="G23" s="253"/>
    </row>
    <row r="24" spans="1:7" ht="12.75" customHeight="1" thickBot="1">
      <c r="A24" s="24" t="s">
        <v>368</v>
      </c>
      <c r="B24" s="25" t="s">
        <v>372</v>
      </c>
      <c r="C24" s="115"/>
      <c r="D24" s="235"/>
      <c r="E24" s="25" t="s">
        <v>376</v>
      </c>
      <c r="F24" s="251"/>
      <c r="G24" s="253"/>
    </row>
    <row r="25" spans="1:7" ht="12.75" customHeight="1" thickBot="1">
      <c r="A25" s="24" t="s">
        <v>369</v>
      </c>
      <c r="B25" s="27" t="s">
        <v>444</v>
      </c>
      <c r="C25" s="115"/>
      <c r="D25" s="235"/>
      <c r="E25" s="25" t="s">
        <v>377</v>
      </c>
      <c r="F25" s="251"/>
      <c r="G25" s="253"/>
    </row>
    <row r="26" spans="1:7" ht="12.75" customHeight="1" thickBot="1">
      <c r="A26" s="24" t="s">
        <v>370</v>
      </c>
      <c r="B26" s="25" t="s">
        <v>445</v>
      </c>
      <c r="C26" s="115"/>
      <c r="D26" s="235"/>
      <c r="E26" s="25" t="s">
        <v>447</v>
      </c>
      <c r="F26" s="251"/>
      <c r="G26" s="253"/>
    </row>
    <row r="27" spans="1:7" ht="12.75" customHeight="1" thickBot="1">
      <c r="A27" s="31" t="s">
        <v>378</v>
      </c>
      <c r="B27" s="32" t="s">
        <v>446</v>
      </c>
      <c r="C27" s="117"/>
      <c r="D27" s="236"/>
      <c r="E27" s="34" t="s">
        <v>450</v>
      </c>
      <c r="F27" s="252"/>
      <c r="G27" s="253"/>
    </row>
    <row r="28" spans="1:7" ht="12.75" customHeight="1" thickBot="1">
      <c r="A28" s="31"/>
      <c r="B28" s="32"/>
      <c r="C28" s="119"/>
      <c r="D28" s="119"/>
      <c r="E28" s="32" t="s">
        <v>505</v>
      </c>
      <c r="F28" s="239"/>
      <c r="G28" s="253"/>
    </row>
    <row r="29" spans="1:7" s="140" customFormat="1" ht="13.5" thickBot="1">
      <c r="A29" s="28" t="s">
        <v>379</v>
      </c>
      <c r="B29" s="36" t="s">
        <v>468</v>
      </c>
      <c r="C29" s="37">
        <f>SUM(C22:C27)</f>
        <v>0</v>
      </c>
      <c r="D29" s="226"/>
      <c r="E29" s="36" t="s">
        <v>470</v>
      </c>
      <c r="F29" s="226">
        <f>SUM(F22:F25,F27,F28)</f>
        <v>0</v>
      </c>
      <c r="G29" s="248"/>
    </row>
    <row r="30" spans="1:7" ht="13.5" thickBot="1">
      <c r="A30" s="21" t="s">
        <v>380</v>
      </c>
      <c r="B30" s="22" t="s">
        <v>453</v>
      </c>
      <c r="C30" s="114"/>
      <c r="D30" s="234"/>
      <c r="E30" s="22" t="s">
        <v>405</v>
      </c>
      <c r="F30" s="250"/>
      <c r="G30" s="253"/>
    </row>
    <row r="31" spans="1:7" ht="13.5" thickBot="1">
      <c r="A31" s="24" t="s">
        <v>381</v>
      </c>
      <c r="B31" s="25" t="s">
        <v>454</v>
      </c>
      <c r="C31" s="115"/>
      <c r="D31" s="235"/>
      <c r="E31" s="25" t="s">
        <v>406</v>
      </c>
      <c r="F31" s="251"/>
      <c r="G31" s="253"/>
    </row>
    <row r="32" spans="1:7" ht="13.5" thickBot="1">
      <c r="A32" s="24" t="s">
        <v>382</v>
      </c>
      <c r="B32" s="38" t="s">
        <v>458</v>
      </c>
      <c r="C32" s="115"/>
      <c r="D32" s="235"/>
      <c r="E32" s="25" t="s">
        <v>455</v>
      </c>
      <c r="F32" s="251"/>
      <c r="G32" s="253"/>
    </row>
    <row r="33" spans="1:7" ht="13.5" thickBot="1">
      <c r="A33" s="21" t="s">
        <v>383</v>
      </c>
      <c r="B33" s="38"/>
      <c r="C33" s="116"/>
      <c r="D33" s="237"/>
      <c r="E33" s="34" t="s">
        <v>459</v>
      </c>
      <c r="F33" s="250"/>
      <c r="G33" s="253"/>
    </row>
    <row r="34" spans="1:7" s="140" customFormat="1" ht="13.5" thickBot="1">
      <c r="A34" s="82">
        <v>12</v>
      </c>
      <c r="B34" s="84" t="s">
        <v>469</v>
      </c>
      <c r="C34" s="85">
        <f>SUM(C30:C33)</f>
        <v>0</v>
      </c>
      <c r="D34" s="233"/>
      <c r="E34" s="84" t="s">
        <v>471</v>
      </c>
      <c r="F34" s="233">
        <f>SUM(F30:F33)</f>
        <v>0</v>
      </c>
      <c r="G34" s="248"/>
    </row>
    <row r="35" spans="1:91" s="141" customFormat="1" ht="13.5" thickBot="1">
      <c r="A35" s="83" t="s">
        <v>385</v>
      </c>
      <c r="B35" s="83" t="s">
        <v>158</v>
      </c>
      <c r="C35" s="86">
        <f>SUM(C29,C34)</f>
        <v>0</v>
      </c>
      <c r="D35" s="86"/>
      <c r="E35" s="83" t="s">
        <v>472</v>
      </c>
      <c r="F35" s="244">
        <f>SUM(F29,F34)</f>
        <v>0</v>
      </c>
      <c r="G35" s="248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</row>
    <row r="36" spans="2:7" ht="14.25" thickBot="1">
      <c r="B36" s="338" t="s">
        <v>475</v>
      </c>
      <c r="C36" s="338"/>
      <c r="D36" s="338"/>
      <c r="E36" s="338"/>
      <c r="F36" s="238" t="s">
        <v>553</v>
      </c>
      <c r="G36" s="249"/>
    </row>
    <row r="37" spans="1:7" ht="13.5" thickBot="1">
      <c r="A37" s="347" t="s">
        <v>364</v>
      </c>
      <c r="B37" s="12" t="s">
        <v>365</v>
      </c>
      <c r="C37" s="13"/>
      <c r="D37" s="219"/>
      <c r="E37" s="12" t="s">
        <v>366</v>
      </c>
      <c r="F37" s="13"/>
      <c r="G37" s="227"/>
    </row>
    <row r="38" spans="1:7" ht="23.25" thickBot="1">
      <c r="A38" s="348"/>
      <c r="B38" s="14" t="s">
        <v>367</v>
      </c>
      <c r="C38" s="15" t="s">
        <v>594</v>
      </c>
      <c r="D38" s="231" t="s">
        <v>652</v>
      </c>
      <c r="E38" s="14" t="s">
        <v>367</v>
      </c>
      <c r="F38" s="130" t="s">
        <v>627</v>
      </c>
      <c r="G38" s="245" t="s">
        <v>652</v>
      </c>
    </row>
    <row r="39" spans="1:7" ht="13.5" thickBot="1">
      <c r="A39" s="21" t="s">
        <v>371</v>
      </c>
      <c r="B39" s="22" t="s">
        <v>442</v>
      </c>
      <c r="C39" s="23"/>
      <c r="D39" s="222"/>
      <c r="E39" s="22" t="s">
        <v>373</v>
      </c>
      <c r="F39" s="240">
        <v>29760384</v>
      </c>
      <c r="G39" s="246">
        <v>33540183</v>
      </c>
    </row>
    <row r="40" spans="1:7" ht="13.5" thickBot="1">
      <c r="A40" s="24" t="s">
        <v>374</v>
      </c>
      <c r="B40" s="25" t="s">
        <v>443</v>
      </c>
      <c r="C40" s="26"/>
      <c r="D40" s="223"/>
      <c r="E40" s="25" t="s">
        <v>375</v>
      </c>
      <c r="F40" s="241">
        <v>5969962</v>
      </c>
      <c r="G40" s="246">
        <v>6710269</v>
      </c>
    </row>
    <row r="41" spans="1:7" ht="13.5" thickBot="1">
      <c r="A41" s="24" t="s">
        <v>368</v>
      </c>
      <c r="B41" s="25" t="s">
        <v>372</v>
      </c>
      <c r="C41" s="26"/>
      <c r="D41" s="223"/>
      <c r="E41" s="25" t="s">
        <v>376</v>
      </c>
      <c r="F41" s="241">
        <v>6531930</v>
      </c>
      <c r="G41" s="246">
        <v>6653788</v>
      </c>
    </row>
    <row r="42" spans="1:7" ht="13.5" thickBot="1">
      <c r="A42" s="24" t="s">
        <v>369</v>
      </c>
      <c r="B42" s="27" t="s">
        <v>444</v>
      </c>
      <c r="C42" s="26"/>
      <c r="D42" s="223"/>
      <c r="E42" s="25" t="s">
        <v>377</v>
      </c>
      <c r="F42" s="241"/>
      <c r="G42" s="246"/>
    </row>
    <row r="43" spans="1:7" ht="13.5" thickBot="1">
      <c r="A43" s="24" t="s">
        <v>370</v>
      </c>
      <c r="B43" s="25" t="s">
        <v>445</v>
      </c>
      <c r="C43" s="26"/>
      <c r="D43" s="223"/>
      <c r="E43" s="25" t="s">
        <v>447</v>
      </c>
      <c r="F43" s="241"/>
      <c r="G43" s="246"/>
    </row>
    <row r="44" spans="1:7" ht="13.5" thickBot="1">
      <c r="A44" s="31" t="s">
        <v>378</v>
      </c>
      <c r="B44" s="32" t="s">
        <v>446</v>
      </c>
      <c r="C44" s="139">
        <v>44167276</v>
      </c>
      <c r="D44" s="254">
        <v>47801676</v>
      </c>
      <c r="E44" s="34" t="s">
        <v>505</v>
      </c>
      <c r="F44" s="242"/>
      <c r="G44" s="247"/>
    </row>
    <row r="45" spans="1:7" s="140" customFormat="1" ht="13.5" thickBot="1">
      <c r="A45" s="28" t="s">
        <v>379</v>
      </c>
      <c r="B45" s="36" t="s">
        <v>468</v>
      </c>
      <c r="C45" s="37">
        <f>SUM(C39:C44)</f>
        <v>44167276</v>
      </c>
      <c r="D45" s="226">
        <v>47801676</v>
      </c>
      <c r="E45" s="36" t="s">
        <v>470</v>
      </c>
      <c r="F45" s="226">
        <f>SUM(F39:F44)</f>
        <v>42262276</v>
      </c>
      <c r="G45" s="226">
        <f>SUM(G39:G44)</f>
        <v>46904240</v>
      </c>
    </row>
    <row r="46" spans="1:7" ht="13.5" thickBot="1">
      <c r="A46" s="21" t="s">
        <v>380</v>
      </c>
      <c r="B46" s="22" t="s">
        <v>453</v>
      </c>
      <c r="C46" s="23"/>
      <c r="D46" s="222"/>
      <c r="E46" s="22" t="s">
        <v>405</v>
      </c>
      <c r="F46" s="240">
        <v>1905000</v>
      </c>
      <c r="G46" s="246">
        <v>1905000</v>
      </c>
    </row>
    <row r="47" spans="1:7" ht="13.5" thickBot="1">
      <c r="A47" s="24" t="s">
        <v>381</v>
      </c>
      <c r="B47" s="25" t="s">
        <v>454</v>
      </c>
      <c r="C47" s="26"/>
      <c r="D47" s="223"/>
      <c r="E47" s="25" t="s">
        <v>406</v>
      </c>
      <c r="F47" s="241"/>
      <c r="G47" s="246"/>
    </row>
    <row r="48" spans="1:7" ht="13.5" thickBot="1">
      <c r="A48" s="24" t="s">
        <v>382</v>
      </c>
      <c r="B48" s="38" t="s">
        <v>458</v>
      </c>
      <c r="C48" s="26"/>
      <c r="D48" s="223"/>
      <c r="E48" s="25" t="s">
        <v>455</v>
      </c>
      <c r="F48" s="241"/>
      <c r="G48" s="246"/>
    </row>
    <row r="49" spans="1:7" ht="13.5" thickBot="1">
      <c r="A49" s="21" t="s">
        <v>383</v>
      </c>
      <c r="B49" s="38"/>
      <c r="C49" s="39"/>
      <c r="D49" s="225"/>
      <c r="E49" s="34" t="s">
        <v>459</v>
      </c>
      <c r="F49" s="243"/>
      <c r="G49" s="247"/>
    </row>
    <row r="50" spans="1:7" s="140" customFormat="1" ht="13.5" thickBot="1">
      <c r="A50" s="82">
        <v>12</v>
      </c>
      <c r="B50" s="84" t="s">
        <v>469</v>
      </c>
      <c r="C50" s="85">
        <f>SUM(C46:C49)</f>
        <v>0</v>
      </c>
      <c r="D50" s="233"/>
      <c r="E50" s="84" t="s">
        <v>471</v>
      </c>
      <c r="F50" s="233">
        <f>SUM(F46:F49)</f>
        <v>1905000</v>
      </c>
      <c r="G50" s="248">
        <v>1905000</v>
      </c>
    </row>
    <row r="51" spans="1:7" s="140" customFormat="1" ht="13.5" thickBot="1">
      <c r="A51" s="83" t="s">
        <v>385</v>
      </c>
      <c r="B51" s="83" t="s">
        <v>158</v>
      </c>
      <c r="C51" s="86">
        <f>SUM(C45,C50)</f>
        <v>44167276</v>
      </c>
      <c r="D51" s="86">
        <v>48809240</v>
      </c>
      <c r="E51" s="83" t="s">
        <v>472</v>
      </c>
      <c r="F51" s="244">
        <f>SUM(F45,F50)</f>
        <v>44167276</v>
      </c>
      <c r="G51" s="248">
        <v>48809240</v>
      </c>
    </row>
  </sheetData>
  <sheetProtection/>
  <mergeCells count="8">
    <mergeCell ref="E1:F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49" t="s">
        <v>671</v>
      </c>
      <c r="F1" s="349"/>
      <c r="G1" s="209"/>
    </row>
    <row r="2" spans="2:8" ht="25.5" customHeight="1">
      <c r="B2" s="87" t="s">
        <v>628</v>
      </c>
      <c r="C2" s="88"/>
      <c r="D2" s="88"/>
      <c r="E2" s="88"/>
      <c r="F2" s="88"/>
      <c r="G2" s="88"/>
      <c r="H2" s="334"/>
    </row>
    <row r="3" spans="2:8" ht="14.25" thickBot="1">
      <c r="B3" s="338" t="s">
        <v>473</v>
      </c>
      <c r="C3" s="338"/>
      <c r="D3" s="338"/>
      <c r="E3" s="338"/>
      <c r="F3" s="11" t="s">
        <v>554</v>
      </c>
      <c r="G3" s="11"/>
      <c r="H3" s="334"/>
    </row>
    <row r="4" spans="1:8" ht="18" customHeight="1" thickBot="1">
      <c r="A4" s="347" t="s">
        <v>364</v>
      </c>
      <c r="B4" s="12" t="s">
        <v>365</v>
      </c>
      <c r="C4" s="13"/>
      <c r="D4" s="219"/>
      <c r="E4" s="12" t="s">
        <v>366</v>
      </c>
      <c r="F4" s="13"/>
      <c r="G4" s="227"/>
      <c r="H4" s="334"/>
    </row>
    <row r="5" spans="1:8" s="17" customFormat="1" ht="35.25" customHeight="1" thickBot="1">
      <c r="A5" s="348"/>
      <c r="B5" s="14" t="s">
        <v>367</v>
      </c>
      <c r="C5" s="15" t="s">
        <v>594</v>
      </c>
      <c r="D5" s="231" t="s">
        <v>652</v>
      </c>
      <c r="E5" s="14" t="s">
        <v>367</v>
      </c>
      <c r="F5" s="130" t="s">
        <v>627</v>
      </c>
      <c r="G5" s="245" t="s">
        <v>652</v>
      </c>
      <c r="H5" s="334"/>
    </row>
    <row r="6" spans="1:8" ht="12.75" customHeight="1" thickBot="1">
      <c r="A6" s="21" t="s">
        <v>371</v>
      </c>
      <c r="B6" s="22" t="s">
        <v>442</v>
      </c>
      <c r="C6" s="23">
        <v>0</v>
      </c>
      <c r="D6" s="222"/>
      <c r="E6" s="22" t="s">
        <v>373</v>
      </c>
      <c r="F6" s="240"/>
      <c r="G6" s="246"/>
      <c r="H6" s="334"/>
    </row>
    <row r="7" spans="1:8" ht="12.75" customHeight="1" thickBot="1">
      <c r="A7" s="24" t="s">
        <v>374</v>
      </c>
      <c r="B7" s="25" t="s">
        <v>443</v>
      </c>
      <c r="C7" s="26"/>
      <c r="D7" s="223"/>
      <c r="E7" s="25" t="s">
        <v>375</v>
      </c>
      <c r="F7" s="241"/>
      <c r="G7" s="246"/>
      <c r="H7" s="334"/>
    </row>
    <row r="8" spans="1:8" ht="12.75" customHeight="1" thickBot="1">
      <c r="A8" s="24" t="s">
        <v>368</v>
      </c>
      <c r="B8" s="25" t="s">
        <v>372</v>
      </c>
      <c r="C8" s="26">
        <v>0</v>
      </c>
      <c r="D8" s="223"/>
      <c r="E8" s="25" t="s">
        <v>376</v>
      </c>
      <c r="F8" s="241"/>
      <c r="G8" s="246"/>
      <c r="H8" s="334"/>
    </row>
    <row r="9" spans="1:8" ht="12.75" customHeight="1" thickBot="1">
      <c r="A9" s="24" t="s">
        <v>369</v>
      </c>
      <c r="B9" s="27" t="s">
        <v>444</v>
      </c>
      <c r="C9" s="26"/>
      <c r="D9" s="223"/>
      <c r="E9" s="25" t="s">
        <v>377</v>
      </c>
      <c r="F9" s="241"/>
      <c r="G9" s="246"/>
      <c r="H9" s="334"/>
    </row>
    <row r="10" spans="1:8" ht="12.75" customHeight="1" thickBot="1">
      <c r="A10" s="24" t="s">
        <v>370</v>
      </c>
      <c r="B10" s="25" t="s">
        <v>445</v>
      </c>
      <c r="C10" s="26"/>
      <c r="D10" s="223"/>
      <c r="E10" s="25" t="s">
        <v>447</v>
      </c>
      <c r="F10" s="241"/>
      <c r="G10" s="246"/>
      <c r="H10" s="334"/>
    </row>
    <row r="11" spans="1:8" ht="12.75" customHeight="1" thickBot="1">
      <c r="A11" s="31" t="s">
        <v>378</v>
      </c>
      <c r="B11" s="32" t="s">
        <v>446</v>
      </c>
      <c r="C11" s="33"/>
      <c r="D11" s="232"/>
      <c r="E11" s="34" t="s">
        <v>450</v>
      </c>
      <c r="F11" s="242"/>
      <c r="G11" s="247"/>
      <c r="H11" s="334"/>
    </row>
    <row r="12" spans="1:8" s="140" customFormat="1" ht="13.5" thickBot="1">
      <c r="A12" s="28" t="s">
        <v>379</v>
      </c>
      <c r="B12" s="36" t="s">
        <v>468</v>
      </c>
      <c r="C12" s="37">
        <f>SUM(C6:C11)</f>
        <v>0</v>
      </c>
      <c r="D12" s="226"/>
      <c r="E12" s="36" t="s">
        <v>470</v>
      </c>
      <c r="F12" s="226">
        <f>SUM(F6:F11)</f>
        <v>0</v>
      </c>
      <c r="G12" s="248"/>
      <c r="H12" s="334"/>
    </row>
    <row r="13" spans="1:7" ht="13.5" thickBot="1">
      <c r="A13" s="21" t="s">
        <v>380</v>
      </c>
      <c r="B13" s="22" t="s">
        <v>453</v>
      </c>
      <c r="C13" s="23"/>
      <c r="D13" s="222"/>
      <c r="E13" s="22" t="s">
        <v>405</v>
      </c>
      <c r="F13" s="240"/>
      <c r="G13" s="246"/>
    </row>
    <row r="14" spans="1:7" ht="13.5" thickBot="1">
      <c r="A14" s="24" t="s">
        <v>381</v>
      </c>
      <c r="B14" s="25" t="s">
        <v>454</v>
      </c>
      <c r="C14" s="26"/>
      <c r="D14" s="223"/>
      <c r="E14" s="25" t="s">
        <v>406</v>
      </c>
      <c r="F14" s="241"/>
      <c r="G14" s="246"/>
    </row>
    <row r="15" spans="1:7" ht="13.5" thickBot="1">
      <c r="A15" s="24" t="s">
        <v>382</v>
      </c>
      <c r="B15" s="38" t="s">
        <v>458</v>
      </c>
      <c r="C15" s="26"/>
      <c r="D15" s="223"/>
      <c r="E15" s="25" t="s">
        <v>455</v>
      </c>
      <c r="F15" s="241"/>
      <c r="G15" s="246"/>
    </row>
    <row r="16" spans="1:7" ht="13.5" thickBot="1">
      <c r="A16" s="21" t="s">
        <v>383</v>
      </c>
      <c r="B16" s="38"/>
      <c r="C16" s="39"/>
      <c r="D16" s="225"/>
      <c r="E16" s="34" t="s">
        <v>459</v>
      </c>
      <c r="F16" s="243"/>
      <c r="G16" s="247"/>
    </row>
    <row r="17" spans="1:7" s="140" customFormat="1" ht="13.5" thickBot="1">
      <c r="A17" s="82">
        <v>12</v>
      </c>
      <c r="B17" s="84" t="s">
        <v>469</v>
      </c>
      <c r="C17" s="85">
        <f>SUM(C13:C15)</f>
        <v>0</v>
      </c>
      <c r="D17" s="233"/>
      <c r="E17" s="84" t="s">
        <v>471</v>
      </c>
      <c r="F17" s="233">
        <f>SUM(F13:F16)</f>
        <v>0</v>
      </c>
      <c r="G17" s="248"/>
    </row>
    <row r="18" spans="1:91" s="141" customFormat="1" ht="13.5" thickBot="1">
      <c r="A18" s="83" t="s">
        <v>385</v>
      </c>
      <c r="B18" s="83" t="s">
        <v>158</v>
      </c>
      <c r="C18" s="86">
        <f>SUM(C12,C17)</f>
        <v>0</v>
      </c>
      <c r="D18" s="86"/>
      <c r="E18" s="83" t="s">
        <v>472</v>
      </c>
      <c r="F18" s="244">
        <f>SUM(F12,F17)</f>
        <v>0</v>
      </c>
      <c r="G18" s="24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</row>
    <row r="19" spans="2:7" ht="14.25" thickBot="1">
      <c r="B19" s="338" t="s">
        <v>474</v>
      </c>
      <c r="C19" s="338"/>
      <c r="D19" s="338"/>
      <c r="E19" s="338"/>
      <c r="F19" s="238" t="s">
        <v>553</v>
      </c>
      <c r="G19" s="249"/>
    </row>
    <row r="20" spans="1:7" ht="18" customHeight="1" thickBot="1">
      <c r="A20" s="347" t="s">
        <v>364</v>
      </c>
      <c r="B20" s="12" t="s">
        <v>365</v>
      </c>
      <c r="C20" s="13"/>
      <c r="D20" s="219"/>
      <c r="E20" s="12" t="s">
        <v>366</v>
      </c>
      <c r="F20" s="13"/>
      <c r="G20" s="227"/>
    </row>
    <row r="21" spans="1:8" s="17" customFormat="1" ht="34.5" customHeight="1" thickBot="1">
      <c r="A21" s="348"/>
      <c r="B21" s="14" t="s">
        <v>367</v>
      </c>
      <c r="C21" s="15" t="s">
        <v>594</v>
      </c>
      <c r="D21" s="231" t="s">
        <v>652</v>
      </c>
      <c r="E21" s="14" t="s">
        <v>367</v>
      </c>
      <c r="F21" s="130" t="s">
        <v>627</v>
      </c>
      <c r="G21" s="245" t="s">
        <v>652</v>
      </c>
      <c r="H21" s="7"/>
    </row>
    <row r="22" spans="1:7" ht="12.75" customHeight="1" thickBot="1">
      <c r="A22" s="21" t="s">
        <v>371</v>
      </c>
      <c r="B22" s="22" t="s">
        <v>442</v>
      </c>
      <c r="C22" s="114"/>
      <c r="D22" s="234"/>
      <c r="E22" s="22" t="s">
        <v>373</v>
      </c>
      <c r="F22" s="250">
        <v>55713222</v>
      </c>
      <c r="G22" s="253">
        <v>55713222</v>
      </c>
    </row>
    <row r="23" spans="1:7" ht="12.75" customHeight="1" thickBot="1">
      <c r="A23" s="24" t="s">
        <v>374</v>
      </c>
      <c r="B23" s="25" t="s">
        <v>443</v>
      </c>
      <c r="C23" s="115"/>
      <c r="D23" s="235"/>
      <c r="E23" s="25" t="s">
        <v>375</v>
      </c>
      <c r="F23" s="251">
        <v>11233228</v>
      </c>
      <c r="G23" s="253">
        <v>11233228</v>
      </c>
    </row>
    <row r="24" spans="1:7" ht="12.75" customHeight="1" thickBot="1">
      <c r="A24" s="24" t="s">
        <v>368</v>
      </c>
      <c r="B24" s="25" t="s">
        <v>372</v>
      </c>
      <c r="C24" s="115"/>
      <c r="D24" s="235"/>
      <c r="E24" s="25" t="s">
        <v>376</v>
      </c>
      <c r="F24" s="251">
        <v>40151516</v>
      </c>
      <c r="G24" s="253">
        <v>40266516</v>
      </c>
    </row>
    <row r="25" spans="1:7" ht="12.75" customHeight="1" thickBot="1">
      <c r="A25" s="24" t="s">
        <v>369</v>
      </c>
      <c r="B25" s="27" t="s">
        <v>444</v>
      </c>
      <c r="C25" s="115">
        <v>24111071</v>
      </c>
      <c r="D25" s="235">
        <v>24111071</v>
      </c>
      <c r="E25" s="25" t="s">
        <v>377</v>
      </c>
      <c r="F25" s="251"/>
      <c r="G25" s="253"/>
    </row>
    <row r="26" spans="1:7" ht="12.75" customHeight="1" thickBot="1">
      <c r="A26" s="24" t="s">
        <v>370</v>
      </c>
      <c r="B26" s="25" t="s">
        <v>445</v>
      </c>
      <c r="C26" s="115"/>
      <c r="D26" s="235"/>
      <c r="E26" s="25" t="s">
        <v>447</v>
      </c>
      <c r="F26" s="251"/>
      <c r="G26" s="253"/>
    </row>
    <row r="27" spans="1:7" ht="12.75" customHeight="1" thickBot="1">
      <c r="A27" s="31" t="s">
        <v>378</v>
      </c>
      <c r="B27" s="32" t="s">
        <v>446</v>
      </c>
      <c r="C27" s="117">
        <v>99077795</v>
      </c>
      <c r="D27" s="236">
        <v>99228365</v>
      </c>
      <c r="E27" s="34" t="s">
        <v>450</v>
      </c>
      <c r="F27" s="252"/>
      <c r="G27" s="253"/>
    </row>
    <row r="28" spans="1:7" ht="12.75" customHeight="1" thickBot="1">
      <c r="A28" s="31"/>
      <c r="B28" s="32"/>
      <c r="C28" s="119"/>
      <c r="D28" s="119"/>
      <c r="E28" s="32" t="s">
        <v>505</v>
      </c>
      <c r="F28" s="239"/>
      <c r="G28" s="253"/>
    </row>
    <row r="29" spans="1:7" s="140" customFormat="1" ht="13.5" thickBot="1">
      <c r="A29" s="28" t="s">
        <v>379</v>
      </c>
      <c r="B29" s="36" t="s">
        <v>468</v>
      </c>
      <c r="C29" s="37">
        <f>SUM(C22:C27)</f>
        <v>123188866</v>
      </c>
      <c r="D29" s="37">
        <f>SUM(D22:D27)</f>
        <v>123339436</v>
      </c>
      <c r="E29" s="36" t="s">
        <v>470</v>
      </c>
      <c r="F29" s="226">
        <f>SUM(F22:F28)</f>
        <v>107097966</v>
      </c>
      <c r="G29" s="226">
        <f>SUM(G22:G28)</f>
        <v>107212966</v>
      </c>
    </row>
    <row r="30" spans="1:7" ht="13.5" thickBot="1">
      <c r="A30" s="21" t="s">
        <v>380</v>
      </c>
      <c r="B30" s="22" t="s">
        <v>453</v>
      </c>
      <c r="C30" s="114"/>
      <c r="D30" s="234"/>
      <c r="E30" s="22" t="s">
        <v>405</v>
      </c>
      <c r="F30" s="250">
        <v>14439900</v>
      </c>
      <c r="G30" s="253">
        <v>15339135</v>
      </c>
    </row>
    <row r="31" spans="1:7" ht="13.5" thickBot="1">
      <c r="A31" s="24" t="s">
        <v>381</v>
      </c>
      <c r="B31" s="25" t="s">
        <v>454</v>
      </c>
      <c r="C31" s="115"/>
      <c r="D31" s="235"/>
      <c r="E31" s="25" t="s">
        <v>406</v>
      </c>
      <c r="F31" s="251">
        <v>1651000</v>
      </c>
      <c r="G31" s="253">
        <v>787335</v>
      </c>
    </row>
    <row r="32" spans="1:7" ht="13.5" thickBot="1">
      <c r="A32" s="24" t="s">
        <v>382</v>
      </c>
      <c r="B32" s="38" t="s">
        <v>458</v>
      </c>
      <c r="C32" s="115"/>
      <c r="D32" s="235"/>
      <c r="E32" s="25" t="s">
        <v>455</v>
      </c>
      <c r="F32" s="251"/>
      <c r="G32" s="253"/>
    </row>
    <row r="33" spans="1:7" ht="13.5" thickBot="1">
      <c r="A33" s="21" t="s">
        <v>383</v>
      </c>
      <c r="B33" s="38"/>
      <c r="C33" s="116"/>
      <c r="D33" s="237"/>
      <c r="E33" s="34" t="s">
        <v>459</v>
      </c>
      <c r="F33" s="250"/>
      <c r="G33" s="253"/>
    </row>
    <row r="34" spans="1:7" s="140" customFormat="1" ht="12.75">
      <c r="A34" s="82">
        <v>12</v>
      </c>
      <c r="B34" s="84" t="s">
        <v>469</v>
      </c>
      <c r="C34" s="85">
        <f>SUM(C30:C33)</f>
        <v>0</v>
      </c>
      <c r="D34" s="233"/>
      <c r="E34" s="84" t="s">
        <v>471</v>
      </c>
      <c r="F34" s="233">
        <f>SUM(F30:F33)</f>
        <v>16090900</v>
      </c>
      <c r="G34" s="233">
        <f>SUM(G30:G33)</f>
        <v>16126470</v>
      </c>
    </row>
    <row r="35" spans="1:91" s="141" customFormat="1" ht="13.5" thickBot="1">
      <c r="A35" s="83" t="s">
        <v>385</v>
      </c>
      <c r="B35" s="83" t="s">
        <v>158</v>
      </c>
      <c r="C35" s="86">
        <f>SUM(C29,C34)</f>
        <v>123188866</v>
      </c>
      <c r="D35" s="86">
        <f>SUM(D29,D34)</f>
        <v>123339436</v>
      </c>
      <c r="E35" s="83" t="s">
        <v>472</v>
      </c>
      <c r="F35" s="244">
        <f>SUM(F29,F34)</f>
        <v>123188866</v>
      </c>
      <c r="G35" s="244">
        <f>SUM(G29,G34)</f>
        <v>123339436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</row>
    <row r="36" spans="2:7" ht="14.25" thickBot="1">
      <c r="B36" s="338" t="s">
        <v>475</v>
      </c>
      <c r="C36" s="338"/>
      <c r="D36" s="338"/>
      <c r="E36" s="338"/>
      <c r="F36" s="238" t="s">
        <v>553</v>
      </c>
      <c r="G36" s="249"/>
    </row>
    <row r="37" spans="1:7" ht="13.5" thickBot="1">
      <c r="A37" s="347" t="s">
        <v>364</v>
      </c>
      <c r="B37" s="12" t="s">
        <v>365</v>
      </c>
      <c r="C37" s="13"/>
      <c r="D37" s="219"/>
      <c r="E37" s="12" t="s">
        <v>366</v>
      </c>
      <c r="F37" s="13"/>
      <c r="G37" s="227"/>
    </row>
    <row r="38" spans="1:7" ht="23.25" thickBot="1">
      <c r="A38" s="348"/>
      <c r="B38" s="14" t="s">
        <v>367</v>
      </c>
      <c r="C38" s="15" t="s">
        <v>594</v>
      </c>
      <c r="D38" s="231" t="s">
        <v>652</v>
      </c>
      <c r="E38" s="14" t="s">
        <v>367</v>
      </c>
      <c r="F38" s="130" t="s">
        <v>627</v>
      </c>
      <c r="G38" s="245" t="s">
        <v>652</v>
      </c>
    </row>
    <row r="39" spans="1:7" ht="13.5" thickBot="1">
      <c r="A39" s="21" t="s">
        <v>371</v>
      </c>
      <c r="B39" s="22" t="s">
        <v>442</v>
      </c>
      <c r="C39" s="23"/>
      <c r="D39" s="222"/>
      <c r="E39" s="22" t="s">
        <v>373</v>
      </c>
      <c r="F39" s="240"/>
      <c r="G39" s="246"/>
    </row>
    <row r="40" spans="1:7" ht="13.5" thickBot="1">
      <c r="A40" s="24" t="s">
        <v>374</v>
      </c>
      <c r="B40" s="25" t="s">
        <v>443</v>
      </c>
      <c r="C40" s="26"/>
      <c r="D40" s="223"/>
      <c r="E40" s="25" t="s">
        <v>375</v>
      </c>
      <c r="F40" s="241"/>
      <c r="G40" s="246"/>
    </row>
    <row r="41" spans="1:7" ht="13.5" thickBot="1">
      <c r="A41" s="24" t="s">
        <v>368</v>
      </c>
      <c r="B41" s="25" t="s">
        <v>372</v>
      </c>
      <c r="C41" s="26"/>
      <c r="D41" s="223"/>
      <c r="E41" s="25" t="s">
        <v>376</v>
      </c>
      <c r="F41" s="241"/>
      <c r="G41" s="246"/>
    </row>
    <row r="42" spans="1:7" ht="13.5" thickBot="1">
      <c r="A42" s="24" t="s">
        <v>369</v>
      </c>
      <c r="B42" s="27" t="s">
        <v>444</v>
      </c>
      <c r="C42" s="26"/>
      <c r="D42" s="223"/>
      <c r="E42" s="25" t="s">
        <v>377</v>
      </c>
      <c r="F42" s="241"/>
      <c r="G42" s="246"/>
    </row>
    <row r="43" spans="1:7" ht="13.5" thickBot="1">
      <c r="A43" s="24" t="s">
        <v>370</v>
      </c>
      <c r="B43" s="25" t="s">
        <v>445</v>
      </c>
      <c r="C43" s="26"/>
      <c r="D43" s="223"/>
      <c r="E43" s="25" t="s">
        <v>447</v>
      </c>
      <c r="F43" s="241"/>
      <c r="G43" s="246"/>
    </row>
    <row r="44" spans="1:7" ht="13.5" thickBot="1">
      <c r="A44" s="31" t="s">
        <v>378</v>
      </c>
      <c r="B44" s="32" t="s">
        <v>446</v>
      </c>
      <c r="C44" s="33"/>
      <c r="D44" s="232"/>
      <c r="E44" s="34" t="s">
        <v>450</v>
      </c>
      <c r="F44" s="242"/>
      <c r="G44" s="247"/>
    </row>
    <row r="45" spans="1:7" s="140" customFormat="1" ht="13.5" thickBot="1">
      <c r="A45" s="28" t="s">
        <v>379</v>
      </c>
      <c r="B45" s="36" t="s">
        <v>468</v>
      </c>
      <c r="C45" s="37">
        <f>SUM(C39:C44)</f>
        <v>0</v>
      </c>
      <c r="D45" s="226"/>
      <c r="E45" s="36" t="s">
        <v>470</v>
      </c>
      <c r="F45" s="226">
        <f>SUM(F39:F44)</f>
        <v>0</v>
      </c>
      <c r="G45" s="248"/>
    </row>
    <row r="46" spans="1:7" ht="13.5" thickBot="1">
      <c r="A46" s="21" t="s">
        <v>380</v>
      </c>
      <c r="B46" s="22" t="s">
        <v>453</v>
      </c>
      <c r="C46" s="23"/>
      <c r="D46" s="222"/>
      <c r="E46" s="22" t="s">
        <v>405</v>
      </c>
      <c r="F46" s="240"/>
      <c r="G46" s="246"/>
    </row>
    <row r="47" spans="1:7" ht="13.5" thickBot="1">
      <c r="A47" s="24" t="s">
        <v>381</v>
      </c>
      <c r="B47" s="25" t="s">
        <v>454</v>
      </c>
      <c r="C47" s="26"/>
      <c r="D47" s="223"/>
      <c r="E47" s="25" t="s">
        <v>406</v>
      </c>
      <c r="F47" s="241"/>
      <c r="G47" s="246"/>
    </row>
    <row r="48" spans="1:7" ht="13.5" thickBot="1">
      <c r="A48" s="24" t="s">
        <v>382</v>
      </c>
      <c r="B48" s="38" t="s">
        <v>458</v>
      </c>
      <c r="C48" s="26"/>
      <c r="D48" s="223"/>
      <c r="E48" s="25" t="s">
        <v>455</v>
      </c>
      <c r="F48" s="241"/>
      <c r="G48" s="246"/>
    </row>
    <row r="49" spans="1:7" ht="13.5" thickBot="1">
      <c r="A49" s="21" t="s">
        <v>383</v>
      </c>
      <c r="B49" s="38"/>
      <c r="C49" s="39"/>
      <c r="D49" s="225"/>
      <c r="E49" s="34" t="s">
        <v>459</v>
      </c>
      <c r="F49" s="243"/>
      <c r="G49" s="247"/>
    </row>
    <row r="50" spans="1:7" s="140" customFormat="1" ht="13.5" thickBot="1">
      <c r="A50" s="82">
        <v>12</v>
      </c>
      <c r="B50" s="84" t="s">
        <v>469</v>
      </c>
      <c r="C50" s="85">
        <f>SUM(C46:C49)</f>
        <v>0</v>
      </c>
      <c r="D50" s="233"/>
      <c r="E50" s="84" t="s">
        <v>471</v>
      </c>
      <c r="F50" s="233">
        <f>SUM(F46:F49)</f>
        <v>0</v>
      </c>
      <c r="G50" s="248"/>
    </row>
    <row r="51" spans="1:7" s="140" customFormat="1" ht="13.5" thickBot="1">
      <c r="A51" s="83" t="s">
        <v>385</v>
      </c>
      <c r="B51" s="83" t="s">
        <v>158</v>
      </c>
      <c r="C51" s="86">
        <f>SUM(C45,C50)</f>
        <v>0</v>
      </c>
      <c r="D51" s="86"/>
      <c r="E51" s="83" t="s">
        <v>472</v>
      </c>
      <c r="F51" s="244">
        <f>SUM(F45,F50)</f>
        <v>0</v>
      </c>
      <c r="G51" s="248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E5" sqref="E5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51" t="s">
        <v>541</v>
      </c>
      <c r="B1" s="351"/>
      <c r="C1" s="351"/>
      <c r="D1" s="351"/>
    </row>
    <row r="2" spans="1:4" ht="15.75" thickBot="1">
      <c r="A2" s="144"/>
      <c r="B2" s="143"/>
      <c r="C2" s="145"/>
      <c r="D2" s="146" t="s">
        <v>553</v>
      </c>
    </row>
    <row r="3" spans="1:4" ht="23.25" thickBot="1">
      <c r="A3" s="147" t="s">
        <v>420</v>
      </c>
      <c r="B3" s="148" t="s">
        <v>542</v>
      </c>
      <c r="C3" s="148" t="s">
        <v>543</v>
      </c>
      <c r="D3" s="149" t="s">
        <v>544</v>
      </c>
    </row>
    <row r="4" spans="1:4" ht="13.5" thickBot="1">
      <c r="A4" s="150">
        <v>1</v>
      </c>
      <c r="B4" s="151">
        <v>2</v>
      </c>
      <c r="C4" s="151">
        <v>3</v>
      </c>
      <c r="D4" s="152">
        <v>4</v>
      </c>
    </row>
    <row r="5" spans="1:4" ht="20.25">
      <c r="A5" s="153" t="s">
        <v>371</v>
      </c>
      <c r="B5" s="154" t="s">
        <v>545</v>
      </c>
      <c r="C5" s="155">
        <v>5468575</v>
      </c>
      <c r="D5" s="156">
        <v>4698605</v>
      </c>
    </row>
    <row r="6" spans="1:4" ht="12.75">
      <c r="A6" s="157" t="s">
        <v>374</v>
      </c>
      <c r="B6" s="158"/>
      <c r="C6" s="159"/>
      <c r="D6" s="160"/>
    </row>
    <row r="7" spans="1:4" ht="12.75">
      <c r="A7" s="157" t="s">
        <v>368</v>
      </c>
      <c r="B7" s="158"/>
      <c r="C7" s="159"/>
      <c r="D7" s="160"/>
    </row>
    <row r="8" spans="1:4" ht="12.75">
      <c r="A8" s="157" t="s">
        <v>369</v>
      </c>
      <c r="B8" s="158"/>
      <c r="C8" s="159"/>
      <c r="D8" s="160"/>
    </row>
    <row r="9" spans="1:4" ht="12.75">
      <c r="A9" s="157" t="s">
        <v>370</v>
      </c>
      <c r="B9" s="158"/>
      <c r="C9" s="159"/>
      <c r="D9" s="160"/>
    </row>
    <row r="10" spans="1:4" ht="12.75">
      <c r="A10" s="157" t="s">
        <v>378</v>
      </c>
      <c r="B10" s="158"/>
      <c r="C10" s="159"/>
      <c r="D10" s="160"/>
    </row>
    <row r="11" spans="1:4" ht="12.75">
      <c r="A11" s="157" t="s">
        <v>379</v>
      </c>
      <c r="B11" s="161"/>
      <c r="C11" s="159"/>
      <c r="D11" s="160"/>
    </row>
    <row r="12" spans="1:4" ht="12.75">
      <c r="A12" s="157" t="s">
        <v>380</v>
      </c>
      <c r="B12" s="161"/>
      <c r="C12" s="159"/>
      <c r="D12" s="160"/>
    </row>
    <row r="13" spans="1:4" ht="12.75">
      <c r="A13" s="157" t="s">
        <v>381</v>
      </c>
      <c r="B13" s="161"/>
      <c r="C13" s="159"/>
      <c r="D13" s="160"/>
    </row>
    <row r="14" spans="1:4" ht="12.75">
      <c r="A14" s="157" t="s">
        <v>382</v>
      </c>
      <c r="B14" s="161"/>
      <c r="C14" s="159"/>
      <c r="D14" s="160"/>
    </row>
    <row r="15" spans="1:4" ht="12.75">
      <c r="A15" s="157" t="s">
        <v>383</v>
      </c>
      <c r="B15" s="161"/>
      <c r="C15" s="159"/>
      <c r="D15" s="160"/>
    </row>
    <row r="16" spans="1:4" ht="12.75">
      <c r="A16" s="157" t="s">
        <v>384</v>
      </c>
      <c r="B16" s="161"/>
      <c r="C16" s="159"/>
      <c r="D16" s="160"/>
    </row>
    <row r="17" spans="1:4" ht="12.75">
      <c r="A17" s="157" t="s">
        <v>385</v>
      </c>
      <c r="B17" s="158"/>
      <c r="C17" s="159"/>
      <c r="D17" s="160"/>
    </row>
    <row r="18" spans="1:4" ht="12.75">
      <c r="A18" s="157" t="s">
        <v>386</v>
      </c>
      <c r="B18" s="158"/>
      <c r="C18" s="159"/>
      <c r="D18" s="160"/>
    </row>
    <row r="19" spans="1:4" ht="12.75">
      <c r="A19" s="157" t="s">
        <v>387</v>
      </c>
      <c r="B19" s="158"/>
      <c r="C19" s="159"/>
      <c r="D19" s="160"/>
    </row>
    <row r="20" spans="1:4" ht="12.75">
      <c r="A20" s="157" t="s">
        <v>388</v>
      </c>
      <c r="B20" s="158"/>
      <c r="C20" s="159"/>
      <c r="D20" s="160"/>
    </row>
    <row r="21" spans="1:4" ht="12.75">
      <c r="A21" s="157" t="s">
        <v>389</v>
      </c>
      <c r="B21" s="158"/>
      <c r="C21" s="159"/>
      <c r="D21" s="160"/>
    </row>
    <row r="22" spans="1:4" ht="12.75">
      <c r="A22" s="157" t="s">
        <v>390</v>
      </c>
      <c r="B22" s="162"/>
      <c r="C22" s="163"/>
      <c r="D22" s="160"/>
    </row>
    <row r="23" spans="1:4" ht="12.75">
      <c r="A23" s="157" t="s">
        <v>391</v>
      </c>
      <c r="B23" s="164"/>
      <c r="C23" s="163"/>
      <c r="D23" s="160"/>
    </row>
    <row r="24" spans="1:4" ht="12.75">
      <c r="A24" s="157" t="s">
        <v>392</v>
      </c>
      <c r="B24" s="164"/>
      <c r="C24" s="163"/>
      <c r="D24" s="160"/>
    </row>
    <row r="25" spans="1:4" ht="12.75">
      <c r="A25" s="157" t="s">
        <v>393</v>
      </c>
      <c r="B25" s="164"/>
      <c r="C25" s="163"/>
      <c r="D25" s="160"/>
    </row>
    <row r="26" spans="1:4" ht="12.75">
      <c r="A26" s="157" t="s">
        <v>394</v>
      </c>
      <c r="B26" s="164"/>
      <c r="C26" s="163"/>
      <c r="D26" s="160"/>
    </row>
    <row r="27" spans="1:4" ht="12.75">
      <c r="A27" s="157" t="s">
        <v>395</v>
      </c>
      <c r="B27" s="164"/>
      <c r="C27" s="163"/>
      <c r="D27" s="160"/>
    </row>
    <row r="28" spans="1:4" ht="12.75">
      <c r="A28" s="157" t="s">
        <v>396</v>
      </c>
      <c r="B28" s="164"/>
      <c r="C28" s="163"/>
      <c r="D28" s="160"/>
    </row>
    <row r="29" spans="1:4" ht="12.75">
      <c r="A29" s="157" t="s">
        <v>397</v>
      </c>
      <c r="B29" s="164"/>
      <c r="C29" s="163"/>
      <c r="D29" s="160"/>
    </row>
    <row r="30" spans="1:4" ht="13.5" thickBot="1">
      <c r="A30" s="165" t="s">
        <v>398</v>
      </c>
      <c r="B30" s="166"/>
      <c r="C30" s="167"/>
      <c r="D30" s="168"/>
    </row>
    <row r="31" spans="1:4" ht="13.5" thickBot="1">
      <c r="A31" s="169" t="s">
        <v>401</v>
      </c>
      <c r="B31" s="170" t="s">
        <v>419</v>
      </c>
      <c r="C31" s="171">
        <f>SUM(C4:C30)</f>
        <v>5468578</v>
      </c>
      <c r="D31" s="171">
        <f>SUM(D4:D30)</f>
        <v>4698609</v>
      </c>
    </row>
    <row r="32" spans="1:4" ht="12.75">
      <c r="A32" s="172"/>
      <c r="B32" s="350"/>
      <c r="C32" s="350"/>
      <c r="D32" s="350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5/2019.(X.1.)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H4" sqref="H4:M4"/>
    </sheetView>
  </sheetViews>
  <sheetFormatPr defaultColWidth="9.140625" defaultRowHeight="12.75"/>
  <sheetData>
    <row r="1" spans="1:13" ht="12.75" hidden="1">
      <c r="A1" s="357" t="s">
        <v>631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s="1" customFormat="1" ht="12.7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1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1" customFormat="1" ht="12.75">
      <c r="A4" s="118"/>
      <c r="B4" s="118"/>
      <c r="C4" s="118"/>
      <c r="D4" s="118"/>
      <c r="E4" s="118"/>
      <c r="F4" s="118"/>
      <c r="G4" s="118"/>
      <c r="H4" s="353" t="s">
        <v>672</v>
      </c>
      <c r="I4" s="354"/>
      <c r="J4" s="354"/>
      <c r="K4" s="354"/>
      <c r="L4" s="354"/>
      <c r="M4" s="355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52" t="s">
        <v>476</v>
      </c>
      <c r="B6" s="352"/>
      <c r="C6" s="352"/>
      <c r="D6" s="6" t="s">
        <v>477</v>
      </c>
      <c r="E6" s="6"/>
      <c r="F6" s="352" t="s">
        <v>479</v>
      </c>
      <c r="G6" s="352"/>
      <c r="H6" s="352" t="s">
        <v>480</v>
      </c>
      <c r="I6" s="352"/>
      <c r="J6" s="352" t="s">
        <v>482</v>
      </c>
      <c r="K6" s="352"/>
      <c r="L6" s="352" t="s">
        <v>418</v>
      </c>
      <c r="M6" s="352"/>
    </row>
    <row r="7" spans="1:13" s="1" customFormat="1" ht="12.75">
      <c r="A7" s="352"/>
      <c r="B7" s="352"/>
      <c r="C7" s="352"/>
      <c r="D7" s="352" t="s">
        <v>478</v>
      </c>
      <c r="E7" s="352"/>
      <c r="F7" s="352" t="s">
        <v>478</v>
      </c>
      <c r="G7" s="352"/>
      <c r="H7" s="352" t="s">
        <v>481</v>
      </c>
      <c r="I7" s="352"/>
      <c r="J7" s="352"/>
      <c r="K7" s="352"/>
      <c r="L7" s="352"/>
      <c r="M7" s="352"/>
    </row>
    <row r="8" spans="1:13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2.75">
      <c r="A9" s="356" t="s">
        <v>483</v>
      </c>
      <c r="B9" s="356"/>
      <c r="C9" s="356"/>
      <c r="D9" s="89">
        <v>3</v>
      </c>
      <c r="E9" s="89"/>
      <c r="F9" s="89">
        <v>1</v>
      </c>
      <c r="G9" s="89"/>
      <c r="H9" s="89"/>
      <c r="I9" s="89"/>
      <c r="J9" s="89"/>
      <c r="K9" s="89"/>
      <c r="L9" s="6">
        <f>SUM(D9:K9)</f>
        <v>4</v>
      </c>
      <c r="M9" s="89"/>
    </row>
    <row r="10" spans="1:13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6">
        <f aca="true" t="shared" si="0" ref="L10:L15">SUM(D10:K10)</f>
        <v>0</v>
      </c>
      <c r="M10" s="89"/>
    </row>
    <row r="11" spans="1:13" ht="12.75">
      <c r="A11" s="356" t="s">
        <v>484</v>
      </c>
      <c r="B11" s="356"/>
      <c r="C11" s="356"/>
      <c r="D11" s="89">
        <v>7</v>
      </c>
      <c r="E11" s="89"/>
      <c r="F11" s="89">
        <v>1</v>
      </c>
      <c r="G11" s="89"/>
      <c r="H11" s="89"/>
      <c r="I11" s="89"/>
      <c r="J11" s="89"/>
      <c r="K11" s="89"/>
      <c r="L11" s="6">
        <f t="shared" si="0"/>
        <v>8</v>
      </c>
      <c r="M11" s="89"/>
    </row>
    <row r="12" spans="1:13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6">
        <f t="shared" si="0"/>
        <v>0</v>
      </c>
      <c r="M12" s="89"/>
    </row>
    <row r="13" spans="1:13" ht="12.75">
      <c r="A13" s="89" t="s">
        <v>485</v>
      </c>
      <c r="B13" s="89"/>
      <c r="C13" s="89"/>
      <c r="D13" s="89">
        <v>19</v>
      </c>
      <c r="E13" s="89"/>
      <c r="F13" s="89"/>
      <c r="G13" s="89"/>
      <c r="H13" s="89"/>
      <c r="I13" s="89"/>
      <c r="J13" s="89"/>
      <c r="K13" s="89"/>
      <c r="L13" s="6">
        <f t="shared" si="0"/>
        <v>19</v>
      </c>
      <c r="M13" s="89"/>
    </row>
    <row r="14" spans="1:13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6">
        <f t="shared" si="0"/>
        <v>0</v>
      </c>
      <c r="M14" s="89"/>
    </row>
    <row r="15" spans="1:13" s="1" customFormat="1" ht="12.75">
      <c r="A15" s="6" t="s">
        <v>418</v>
      </c>
      <c r="B15" s="6"/>
      <c r="C15" s="6"/>
      <c r="D15" s="6">
        <f>SUM(D9,D11,D13)</f>
        <v>29</v>
      </c>
      <c r="E15" s="6">
        <f aca="true" t="shared" si="1" ref="E15:K15">SUM(E9,E11,E13)</f>
        <v>0</v>
      </c>
      <c r="F15" s="6">
        <f t="shared" si="1"/>
        <v>2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31</v>
      </c>
      <c r="M15" s="89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22" s="6" customFormat="1" ht="12.75">
      <c r="A17" s="6" t="s">
        <v>482</v>
      </c>
      <c r="N17" s="1"/>
      <c r="O17" s="1"/>
      <c r="P17" s="1"/>
      <c r="Q17" s="1"/>
      <c r="R17" s="1"/>
      <c r="S17" s="1"/>
      <c r="T17" s="1"/>
      <c r="U17" s="1"/>
      <c r="V17" s="1"/>
    </row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3" sqref="H3:N3"/>
    </sheetView>
  </sheetViews>
  <sheetFormatPr defaultColWidth="9.140625" defaultRowHeight="12.75"/>
  <cols>
    <col min="1" max="1" width="11.00390625" style="89" customWidth="1"/>
    <col min="2" max="2" width="9.140625" style="89" customWidth="1"/>
    <col min="3" max="5" width="10.00390625" style="89" bestFit="1" customWidth="1"/>
    <col min="6" max="6" width="10.421875" style="89" customWidth="1"/>
    <col min="7" max="7" width="10.7109375" style="89" customWidth="1"/>
    <col min="8" max="8" width="11.8515625" style="89" customWidth="1"/>
    <col min="9" max="9" width="9.140625" style="89" customWidth="1"/>
    <col min="10" max="10" width="10.28125" style="89" customWidth="1"/>
    <col min="11" max="11" width="9.140625" style="89" customWidth="1"/>
    <col min="12" max="12" width="12.140625" style="89" customWidth="1"/>
    <col min="13" max="16384" width="9.140625" style="89" customWidth="1"/>
  </cols>
  <sheetData>
    <row r="1" spans="1:14" ht="12.75">
      <c r="A1" s="358" t="s">
        <v>632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3" spans="8:14" ht="12.75">
      <c r="H3" s="357" t="s">
        <v>661</v>
      </c>
      <c r="I3" s="358"/>
      <c r="J3" s="358"/>
      <c r="K3" s="358"/>
      <c r="L3" s="358"/>
      <c r="M3" s="358"/>
      <c r="N3" s="358"/>
    </row>
    <row r="5" spans="2:12" s="200" customFormat="1" ht="14.25">
      <c r="B5" s="200" t="s">
        <v>562</v>
      </c>
      <c r="C5" s="200" t="s">
        <v>563</v>
      </c>
      <c r="D5" s="359" t="s">
        <v>564</v>
      </c>
      <c r="E5" s="359"/>
      <c r="F5" s="359"/>
      <c r="G5" s="200" t="s">
        <v>565</v>
      </c>
      <c r="H5" s="200" t="s">
        <v>566</v>
      </c>
      <c r="I5" s="359" t="s">
        <v>567</v>
      </c>
      <c r="J5" s="359"/>
      <c r="K5" s="359"/>
      <c r="L5" s="200" t="s">
        <v>568</v>
      </c>
    </row>
    <row r="6" spans="1:12" s="200" customFormat="1" ht="14.25">
      <c r="A6" s="200" t="s">
        <v>569</v>
      </c>
      <c r="B6" s="200" t="s">
        <v>570</v>
      </c>
      <c r="C6" s="200" t="s">
        <v>571</v>
      </c>
      <c r="D6" s="200" t="s">
        <v>572</v>
      </c>
      <c r="E6" s="200" t="s">
        <v>573</v>
      </c>
      <c r="F6" s="200" t="s">
        <v>574</v>
      </c>
      <c r="G6" s="200" t="s">
        <v>571</v>
      </c>
      <c r="H6" s="200" t="s">
        <v>575</v>
      </c>
      <c r="I6" s="200" t="s">
        <v>576</v>
      </c>
      <c r="J6" s="200" t="s">
        <v>577</v>
      </c>
      <c r="K6" s="200" t="s">
        <v>574</v>
      </c>
      <c r="L6" s="200" t="s">
        <v>578</v>
      </c>
    </row>
    <row r="7" spans="1:11" ht="12.75">
      <c r="A7" s="89" t="s">
        <v>579</v>
      </c>
      <c r="B7" s="89" t="s">
        <v>580</v>
      </c>
      <c r="C7" s="89">
        <v>160092094</v>
      </c>
      <c r="D7" s="89">
        <v>37584590</v>
      </c>
      <c r="E7" s="89">
        <v>31165871</v>
      </c>
      <c r="F7" s="89">
        <f>D7-E7</f>
        <v>6418719</v>
      </c>
      <c r="G7" s="89">
        <f>C7+F7</f>
        <v>166510813</v>
      </c>
      <c r="H7" s="89" t="s">
        <v>581</v>
      </c>
      <c r="I7" s="89">
        <v>0</v>
      </c>
      <c r="J7" s="89">
        <v>0</v>
      </c>
      <c r="K7" s="89">
        <v>0</v>
      </c>
    </row>
    <row r="8" spans="2:11" ht="12.75">
      <c r="B8" s="89" t="s">
        <v>582</v>
      </c>
      <c r="C8" s="89">
        <v>160092094</v>
      </c>
      <c r="D8" s="89">
        <v>37584590</v>
      </c>
      <c r="E8" s="89">
        <v>31165871</v>
      </c>
      <c r="F8" s="89">
        <f aca="true" t="shared" si="0" ref="F8:F30">D8-E8</f>
        <v>6418719</v>
      </c>
      <c r="G8" s="89">
        <f aca="true" t="shared" si="1" ref="G8:G30">C8+F8</f>
        <v>166510813</v>
      </c>
      <c r="H8" s="89" t="s">
        <v>581</v>
      </c>
      <c r="I8" s="89">
        <v>0</v>
      </c>
      <c r="J8" s="89">
        <v>0</v>
      </c>
      <c r="K8" s="89">
        <v>0</v>
      </c>
    </row>
    <row r="9" spans="1:11" ht="12.75">
      <c r="A9" s="89" t="s">
        <v>583</v>
      </c>
      <c r="B9" s="89" t="s">
        <v>580</v>
      </c>
      <c r="C9" s="89">
        <v>162525734</v>
      </c>
      <c r="D9" s="89">
        <v>37584590</v>
      </c>
      <c r="E9" s="89">
        <v>31165871</v>
      </c>
      <c r="F9" s="89">
        <f t="shared" si="0"/>
        <v>6418719</v>
      </c>
      <c r="G9" s="89">
        <f t="shared" si="1"/>
        <v>168944453</v>
      </c>
      <c r="H9" s="89" t="s">
        <v>581</v>
      </c>
      <c r="I9" s="89">
        <v>0</v>
      </c>
      <c r="J9" s="89">
        <v>0</v>
      </c>
      <c r="K9" s="89">
        <v>0</v>
      </c>
    </row>
    <row r="10" spans="2:11" ht="12.75">
      <c r="B10" s="89" t="s">
        <v>582</v>
      </c>
      <c r="C10" s="89">
        <v>162525734</v>
      </c>
      <c r="D10" s="89">
        <v>75169180</v>
      </c>
      <c r="E10" s="89">
        <v>62331742</v>
      </c>
      <c r="F10" s="89">
        <f t="shared" si="0"/>
        <v>12837438</v>
      </c>
      <c r="G10" s="89">
        <f t="shared" si="1"/>
        <v>175363172</v>
      </c>
      <c r="H10" s="89" t="s">
        <v>581</v>
      </c>
      <c r="I10" s="89">
        <v>0</v>
      </c>
      <c r="J10" s="89">
        <v>0</v>
      </c>
      <c r="K10" s="89">
        <v>0</v>
      </c>
    </row>
    <row r="11" spans="1:11" ht="12.75">
      <c r="A11" s="89" t="s">
        <v>584</v>
      </c>
      <c r="B11" s="89" t="s">
        <v>580</v>
      </c>
      <c r="C11" s="89">
        <v>164959374</v>
      </c>
      <c r="D11" s="89">
        <v>81059590</v>
      </c>
      <c r="E11" s="89">
        <v>31165871</v>
      </c>
      <c r="F11" s="89">
        <f t="shared" si="0"/>
        <v>49893719</v>
      </c>
      <c r="G11" s="89">
        <f t="shared" si="1"/>
        <v>214853093</v>
      </c>
      <c r="H11" s="89" t="s">
        <v>581</v>
      </c>
      <c r="J11" s="89">
        <v>0</v>
      </c>
      <c r="K11" s="89">
        <v>0</v>
      </c>
    </row>
    <row r="12" spans="2:11" ht="12.75">
      <c r="B12" s="89" t="s">
        <v>582</v>
      </c>
      <c r="C12" s="89">
        <v>167393014</v>
      </c>
      <c r="D12" s="89">
        <v>156228770</v>
      </c>
      <c r="E12" s="89">
        <v>93497613</v>
      </c>
      <c r="F12" s="89">
        <f t="shared" si="0"/>
        <v>62731157</v>
      </c>
      <c r="G12" s="89">
        <f t="shared" si="1"/>
        <v>230124171</v>
      </c>
      <c r="H12" s="89" t="s">
        <v>581</v>
      </c>
      <c r="I12" s="89">
        <v>0</v>
      </c>
      <c r="J12" s="89">
        <v>0</v>
      </c>
      <c r="K12" s="89">
        <v>0</v>
      </c>
    </row>
    <row r="13" spans="1:11" ht="12.75">
      <c r="A13" s="89" t="s">
        <v>585</v>
      </c>
      <c r="B13" s="89" t="s">
        <v>580</v>
      </c>
      <c r="C13" s="89">
        <v>210868014</v>
      </c>
      <c r="D13" s="89">
        <v>37584590</v>
      </c>
      <c r="E13" s="89">
        <v>161223217</v>
      </c>
      <c r="F13" s="89">
        <f t="shared" si="0"/>
        <v>-123638627</v>
      </c>
      <c r="G13" s="89">
        <f t="shared" si="1"/>
        <v>87229387</v>
      </c>
      <c r="H13" s="89" t="s">
        <v>581</v>
      </c>
      <c r="I13" s="89">
        <v>0</v>
      </c>
      <c r="J13" s="89">
        <v>0</v>
      </c>
      <c r="K13" s="89">
        <v>0</v>
      </c>
    </row>
    <row r="14" spans="2:11" ht="12.75">
      <c r="B14" s="89" t="s">
        <v>582</v>
      </c>
      <c r="C14" s="89">
        <v>218168934</v>
      </c>
      <c r="D14" s="89">
        <v>193813360</v>
      </c>
      <c r="E14" s="89">
        <v>254720830</v>
      </c>
      <c r="F14" s="89">
        <f t="shared" si="0"/>
        <v>-60907470</v>
      </c>
      <c r="G14" s="89">
        <f t="shared" si="1"/>
        <v>157261464</v>
      </c>
      <c r="H14" s="89" t="s">
        <v>581</v>
      </c>
      <c r="I14" s="89">
        <v>0</v>
      </c>
      <c r="J14" s="89">
        <v>0</v>
      </c>
      <c r="K14" s="89">
        <v>0</v>
      </c>
    </row>
    <row r="15" spans="1:11" ht="12.75">
      <c r="A15" s="89" t="s">
        <v>586</v>
      </c>
      <c r="B15" s="89" t="s">
        <v>580</v>
      </c>
      <c r="C15" s="89">
        <v>115938295</v>
      </c>
      <c r="D15" s="89">
        <v>37584590</v>
      </c>
      <c r="E15" s="89">
        <v>62824261</v>
      </c>
      <c r="F15" s="89">
        <f t="shared" si="0"/>
        <v>-25239671</v>
      </c>
      <c r="G15" s="89">
        <f t="shared" si="1"/>
        <v>90698624</v>
      </c>
      <c r="H15" s="89" t="s">
        <v>581</v>
      </c>
      <c r="I15" s="89">
        <v>0</v>
      </c>
      <c r="J15" s="89">
        <v>0</v>
      </c>
      <c r="K15" s="89">
        <v>0</v>
      </c>
    </row>
    <row r="16" spans="2:11" ht="12.75">
      <c r="B16" s="89" t="s">
        <v>582</v>
      </c>
      <c r="C16" s="89">
        <v>174015135</v>
      </c>
      <c r="D16" s="89">
        <v>231397950</v>
      </c>
      <c r="E16" s="89">
        <v>317545091</v>
      </c>
      <c r="F16" s="89">
        <f t="shared" si="0"/>
        <v>-86147141</v>
      </c>
      <c r="G16" s="89">
        <f t="shared" si="1"/>
        <v>87867994</v>
      </c>
      <c r="H16" s="89" t="s">
        <v>581</v>
      </c>
      <c r="I16" s="89">
        <v>0</v>
      </c>
      <c r="J16" s="89">
        <v>0</v>
      </c>
      <c r="K16" s="89">
        <v>0</v>
      </c>
    </row>
    <row r="17" spans="1:11" ht="12.75">
      <c r="A17" s="89" t="s">
        <v>587</v>
      </c>
      <c r="B17" s="89" t="s">
        <v>580</v>
      </c>
      <c r="C17" s="89">
        <v>99981600</v>
      </c>
      <c r="D17" s="89">
        <v>37584590</v>
      </c>
      <c r="E17" s="89">
        <v>31165871</v>
      </c>
      <c r="F17" s="89">
        <f t="shared" si="0"/>
        <v>6418719</v>
      </c>
      <c r="G17" s="89">
        <f t="shared" si="1"/>
        <v>106400319</v>
      </c>
      <c r="H17" s="89" t="s">
        <v>581</v>
      </c>
      <c r="I17" s="89">
        <v>0</v>
      </c>
      <c r="J17" s="89">
        <v>0</v>
      </c>
      <c r="K17" s="89">
        <v>0</v>
      </c>
    </row>
    <row r="18" spans="2:11" ht="12.75">
      <c r="B18" s="89" t="s">
        <v>582</v>
      </c>
      <c r="C18" s="89">
        <v>113904641</v>
      </c>
      <c r="D18" s="89">
        <v>268982540</v>
      </c>
      <c r="E18" s="89">
        <v>348710962</v>
      </c>
      <c r="F18" s="89">
        <f t="shared" si="0"/>
        <v>-79728422</v>
      </c>
      <c r="G18" s="89">
        <f t="shared" si="1"/>
        <v>34176219</v>
      </c>
      <c r="H18" s="89" t="s">
        <v>581</v>
      </c>
      <c r="I18" s="89">
        <v>0</v>
      </c>
      <c r="J18" s="89">
        <v>0</v>
      </c>
      <c r="K18" s="89">
        <v>0</v>
      </c>
    </row>
    <row r="19" spans="1:11" ht="12.75">
      <c r="A19" s="89" t="s">
        <v>588</v>
      </c>
      <c r="B19" s="89" t="s">
        <v>580</v>
      </c>
      <c r="C19" s="89">
        <v>102415240</v>
      </c>
      <c r="D19" s="89">
        <v>37584590</v>
      </c>
      <c r="E19" s="89">
        <v>31165871</v>
      </c>
      <c r="F19" s="89">
        <f t="shared" si="0"/>
        <v>6418719</v>
      </c>
      <c r="G19" s="89">
        <f t="shared" si="1"/>
        <v>108833959</v>
      </c>
      <c r="H19" s="89" t="s">
        <v>581</v>
      </c>
      <c r="I19" s="89">
        <v>0</v>
      </c>
      <c r="J19" s="89">
        <v>0</v>
      </c>
      <c r="K19" s="89">
        <v>0</v>
      </c>
    </row>
    <row r="20" spans="2:11" ht="12.75">
      <c r="B20" s="89" t="s">
        <v>582</v>
      </c>
      <c r="C20" s="89">
        <v>56227787</v>
      </c>
      <c r="D20" s="89">
        <v>306567130</v>
      </c>
      <c r="E20" s="89">
        <v>379876833</v>
      </c>
      <c r="F20" s="89">
        <f t="shared" si="0"/>
        <v>-73309703</v>
      </c>
      <c r="G20" s="89">
        <f t="shared" si="1"/>
        <v>-17081916</v>
      </c>
      <c r="H20" s="89" t="s">
        <v>581</v>
      </c>
      <c r="I20" s="89">
        <v>0</v>
      </c>
      <c r="J20" s="89">
        <v>0</v>
      </c>
      <c r="K20" s="89">
        <v>0</v>
      </c>
    </row>
    <row r="21" spans="1:11" ht="12.75">
      <c r="A21" s="89" t="s">
        <v>589</v>
      </c>
      <c r="B21" s="89" t="s">
        <v>580</v>
      </c>
      <c r="C21" s="89">
        <v>104848880</v>
      </c>
      <c r="D21" s="89">
        <v>40150640</v>
      </c>
      <c r="E21" s="89">
        <v>22623939</v>
      </c>
      <c r="F21" s="89">
        <f t="shared" si="0"/>
        <v>17526701</v>
      </c>
      <c r="G21" s="89">
        <f t="shared" si="1"/>
        <v>122375581</v>
      </c>
      <c r="H21" s="89" t="s">
        <v>581</v>
      </c>
      <c r="I21" s="89">
        <v>0</v>
      </c>
      <c r="J21" s="89">
        <v>0</v>
      </c>
      <c r="K21" s="89">
        <v>0</v>
      </c>
    </row>
    <row r="22" spans="2:11" ht="12.75">
      <c r="B22" s="89" t="s">
        <v>582</v>
      </c>
      <c r="C22" s="89">
        <v>984573</v>
      </c>
      <c r="D22" s="89">
        <v>346717770</v>
      </c>
      <c r="E22" s="89">
        <v>402500772</v>
      </c>
      <c r="F22" s="89">
        <f t="shared" si="0"/>
        <v>-55783002</v>
      </c>
      <c r="G22" s="89">
        <f t="shared" si="1"/>
        <v>-54798429</v>
      </c>
      <c r="H22" s="89" t="s">
        <v>581</v>
      </c>
      <c r="I22" s="89">
        <v>0</v>
      </c>
      <c r="J22" s="89">
        <v>0</v>
      </c>
      <c r="K22" s="89">
        <v>0</v>
      </c>
    </row>
    <row r="23" spans="1:11" ht="12.75">
      <c r="A23" s="89" t="s">
        <v>590</v>
      </c>
      <c r="B23" s="89" t="s">
        <v>580</v>
      </c>
      <c r="C23" s="89">
        <v>107282520</v>
      </c>
      <c r="D23" s="89">
        <v>76944572</v>
      </c>
      <c r="E23" s="89">
        <v>35243409</v>
      </c>
      <c r="F23" s="89">
        <f t="shared" si="0"/>
        <v>41701163</v>
      </c>
      <c r="G23" s="89">
        <f t="shared" si="1"/>
        <v>148983683</v>
      </c>
      <c r="H23" s="89" t="s">
        <v>581</v>
      </c>
      <c r="I23" s="89">
        <v>0</v>
      </c>
      <c r="J23" s="89">
        <v>0</v>
      </c>
      <c r="K23" s="89">
        <v>0</v>
      </c>
    </row>
    <row r="24" spans="2:11" ht="12.75">
      <c r="B24" s="89" t="s">
        <v>582</v>
      </c>
      <c r="C24" s="89">
        <v>-51825001</v>
      </c>
      <c r="D24" s="89">
        <v>423662342</v>
      </c>
      <c r="E24" s="89">
        <v>437744181</v>
      </c>
      <c r="F24" s="89">
        <f t="shared" si="0"/>
        <v>-14081839</v>
      </c>
      <c r="G24" s="89">
        <f t="shared" si="1"/>
        <v>-65906840</v>
      </c>
      <c r="H24" s="89" t="s">
        <v>581</v>
      </c>
      <c r="I24" s="89">
        <v>0</v>
      </c>
      <c r="J24" s="89">
        <v>0</v>
      </c>
      <c r="K24" s="89">
        <v>0</v>
      </c>
    </row>
    <row r="25" spans="1:11" ht="12.75">
      <c r="A25" s="89" t="s">
        <v>591</v>
      </c>
      <c r="B25" s="89" t="s">
        <v>580</v>
      </c>
      <c r="C25" s="89">
        <v>153191160</v>
      </c>
      <c r="D25" s="89">
        <v>40150640</v>
      </c>
      <c r="E25" s="89">
        <v>35243409</v>
      </c>
      <c r="F25" s="89">
        <f t="shared" si="0"/>
        <v>4907231</v>
      </c>
      <c r="G25" s="89">
        <f t="shared" si="1"/>
        <v>158098391</v>
      </c>
      <c r="H25" s="89" t="s">
        <v>581</v>
      </c>
      <c r="I25" s="89">
        <v>0</v>
      </c>
      <c r="J25" s="89">
        <v>0</v>
      </c>
      <c r="K25" s="89">
        <v>0</v>
      </c>
    </row>
    <row r="26" spans="2:11" ht="12.75">
      <c r="B26" s="89" t="s">
        <v>582</v>
      </c>
      <c r="C26" s="89">
        <v>-58725935</v>
      </c>
      <c r="D26" s="89">
        <v>463812982</v>
      </c>
      <c r="E26" s="89">
        <v>472987590</v>
      </c>
      <c r="F26" s="89">
        <f t="shared" si="0"/>
        <v>-9174608</v>
      </c>
      <c r="G26" s="89">
        <f t="shared" si="1"/>
        <v>-67900543</v>
      </c>
      <c r="H26" s="89" t="s">
        <v>581</v>
      </c>
      <c r="I26" s="89">
        <v>0</v>
      </c>
      <c r="J26" s="89">
        <v>0</v>
      </c>
      <c r="K26" s="89">
        <v>0</v>
      </c>
    </row>
    <row r="27" spans="1:11" ht="12.75">
      <c r="A27" s="89" t="s">
        <v>592</v>
      </c>
      <c r="B27" s="89" t="s">
        <v>580</v>
      </c>
      <c r="C27" s="89">
        <v>155224800</v>
      </c>
      <c r="D27" s="89">
        <v>40150640</v>
      </c>
      <c r="E27" s="89">
        <v>35243409</v>
      </c>
      <c r="F27" s="89">
        <f t="shared" si="0"/>
        <v>4907231</v>
      </c>
      <c r="G27" s="89">
        <f t="shared" si="1"/>
        <v>160132031</v>
      </c>
      <c r="H27" s="89" t="s">
        <v>581</v>
      </c>
      <c r="I27" s="89">
        <v>0</v>
      </c>
      <c r="J27" s="89">
        <v>0</v>
      </c>
      <c r="K27" s="89">
        <v>0</v>
      </c>
    </row>
    <row r="28" spans="2:11" ht="12.75">
      <c r="B28" s="89" t="s">
        <v>582</v>
      </c>
      <c r="C28" s="89">
        <v>-63593229</v>
      </c>
      <c r="D28" s="89">
        <v>503963622</v>
      </c>
      <c r="E28" s="89">
        <v>508230999</v>
      </c>
      <c r="F28" s="89">
        <f t="shared" si="0"/>
        <v>-4267377</v>
      </c>
      <c r="G28" s="89">
        <f t="shared" si="1"/>
        <v>-67860606</v>
      </c>
      <c r="H28" s="89" t="s">
        <v>581</v>
      </c>
      <c r="I28" s="89">
        <v>0</v>
      </c>
      <c r="J28" s="89">
        <v>0</v>
      </c>
      <c r="K28" s="89">
        <v>0</v>
      </c>
    </row>
    <row r="29" spans="1:11" s="257" customFormat="1" ht="12.75">
      <c r="A29" s="257" t="s">
        <v>593</v>
      </c>
      <c r="B29" s="257" t="s">
        <v>580</v>
      </c>
      <c r="C29" s="257">
        <v>157658440</v>
      </c>
      <c r="D29" s="257">
        <v>40150556</v>
      </c>
      <c r="E29" s="257">
        <v>35883179</v>
      </c>
      <c r="F29" s="257">
        <f t="shared" si="0"/>
        <v>4267377</v>
      </c>
      <c r="G29" s="257">
        <f t="shared" si="1"/>
        <v>161925817</v>
      </c>
      <c r="H29" s="257" t="s">
        <v>581</v>
      </c>
      <c r="I29" s="257">
        <v>0</v>
      </c>
      <c r="J29" s="257">
        <v>0</v>
      </c>
      <c r="K29" s="257">
        <v>0</v>
      </c>
    </row>
    <row r="30" spans="2:11" ht="12.75">
      <c r="B30" s="89" t="s">
        <v>582</v>
      </c>
      <c r="C30" s="89">
        <v>-65026883</v>
      </c>
      <c r="D30" s="89">
        <v>544114178</v>
      </c>
      <c r="E30" s="89">
        <v>544114178</v>
      </c>
      <c r="F30" s="89">
        <f t="shared" si="0"/>
        <v>0</v>
      </c>
      <c r="G30" s="89">
        <f t="shared" si="1"/>
        <v>-65026883</v>
      </c>
      <c r="H30" s="89" t="s">
        <v>581</v>
      </c>
      <c r="I30" s="89">
        <v>0</v>
      </c>
      <c r="J30" s="89">
        <v>0</v>
      </c>
      <c r="K30" s="89">
        <v>0</v>
      </c>
    </row>
  </sheetData>
  <sheetProtection/>
  <mergeCells count="4">
    <mergeCell ref="A1:N1"/>
    <mergeCell ref="H3:N3"/>
    <mergeCell ref="D5:F5"/>
    <mergeCell ref="I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"/>
  <sheetViews>
    <sheetView view="pageLayout" workbookViewId="0" topLeftCell="A2">
      <selection activeCell="I2" sqref="I2:AK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2" width="16.7109375" style="0" customWidth="1"/>
    <col min="33" max="34" width="10.8515625" style="0" customWidth="1"/>
    <col min="35" max="36" width="11.57421875" style="0" customWidth="1"/>
    <col min="37" max="37" width="11.28125" style="0" customWidth="1"/>
    <col min="38" max="38" width="12.8515625" style="0" customWidth="1"/>
  </cols>
  <sheetData>
    <row r="1" spans="1:30" ht="12.75">
      <c r="A1" s="276" t="s">
        <v>106</v>
      </c>
      <c r="B1" s="276"/>
      <c r="C1" s="276"/>
      <c r="D1" s="276"/>
      <c r="E1" s="276"/>
      <c r="F1" s="276"/>
      <c r="G1" s="276"/>
      <c r="H1" s="276"/>
      <c r="I1" s="2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276" t="s">
        <v>662</v>
      </c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1:37" ht="12.75">
      <c r="A3" s="276" t="s">
        <v>107</v>
      </c>
      <c r="B3" s="276"/>
      <c r="C3" s="276"/>
      <c r="D3" s="276"/>
      <c r="E3" s="276"/>
      <c r="F3" s="276"/>
      <c r="G3" s="276"/>
      <c r="H3" s="276"/>
      <c r="I3" s="27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32" t="s">
        <v>511</v>
      </c>
      <c r="AF3" s="132"/>
      <c r="AG3" s="132" t="s">
        <v>159</v>
      </c>
      <c r="AH3" s="132"/>
      <c r="AI3" s="132" t="s">
        <v>160</v>
      </c>
      <c r="AJ3" s="132"/>
      <c r="AK3" s="132" t="s">
        <v>363</v>
      </c>
    </row>
    <row r="4" spans="1:38" s="1" customFormat="1" ht="12.75">
      <c r="A4" s="277" t="s">
        <v>108</v>
      </c>
      <c r="B4" s="277"/>
      <c r="C4" s="277"/>
      <c r="D4" s="277"/>
      <c r="E4" s="277"/>
      <c r="F4" s="277"/>
      <c r="G4" s="277"/>
      <c r="H4" s="277"/>
      <c r="I4" s="277"/>
      <c r="AA4" s="1" t="s">
        <v>109</v>
      </c>
      <c r="AE4" s="1" t="s">
        <v>512</v>
      </c>
      <c r="AF4" s="1" t="s">
        <v>650</v>
      </c>
      <c r="AG4" s="1" t="s">
        <v>512</v>
      </c>
      <c r="AH4" s="1" t="s">
        <v>650</v>
      </c>
      <c r="AI4" s="1" t="s">
        <v>512</v>
      </c>
      <c r="AJ4" s="1" t="s">
        <v>650</v>
      </c>
      <c r="AK4" s="1" t="s">
        <v>512</v>
      </c>
      <c r="AL4" s="1" t="s">
        <v>653</v>
      </c>
    </row>
    <row r="5" spans="1:38" ht="12.75">
      <c r="A5" s="305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23"/>
      <c r="AA5" s="278" t="s">
        <v>1</v>
      </c>
      <c r="AB5" s="279"/>
      <c r="AC5" s="279"/>
      <c r="AD5" s="321"/>
      <c r="AE5">
        <v>26354588</v>
      </c>
      <c r="AF5">
        <v>26354588</v>
      </c>
      <c r="AK5">
        <f aca="true" t="shared" si="0" ref="AK5:AK67">SUM(AE5,AG5,AI5)</f>
        <v>26354588</v>
      </c>
      <c r="AL5">
        <f>SUM(AF5,AH5,AJ5)</f>
        <v>26354588</v>
      </c>
    </row>
    <row r="6" spans="1:38" ht="12.75">
      <c r="A6" s="274" t="s">
        <v>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320"/>
      <c r="AA6" s="278" t="s">
        <v>3</v>
      </c>
      <c r="AB6" s="279"/>
      <c r="AC6" s="279"/>
      <c r="AD6" s="321"/>
      <c r="AE6">
        <v>46600733</v>
      </c>
      <c r="AF6">
        <v>46600733</v>
      </c>
      <c r="AK6">
        <f t="shared" si="0"/>
        <v>46600733</v>
      </c>
      <c r="AL6">
        <f aca="true" t="shared" si="1" ref="AL6:AL67">SUM(AF6,AH6,AJ6)</f>
        <v>46600733</v>
      </c>
    </row>
    <row r="7" spans="1:38" ht="12.75">
      <c r="A7" s="274" t="s">
        <v>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320"/>
      <c r="AA7" s="278" t="s">
        <v>5</v>
      </c>
      <c r="AB7" s="279"/>
      <c r="AC7" s="279"/>
      <c r="AD7" s="321"/>
      <c r="AE7">
        <v>31888280</v>
      </c>
      <c r="AF7">
        <v>31888280</v>
      </c>
      <c r="AK7">
        <f t="shared" si="0"/>
        <v>31888280</v>
      </c>
      <c r="AL7">
        <f t="shared" si="1"/>
        <v>31888280</v>
      </c>
    </row>
    <row r="8" spans="1:38" ht="12.75" hidden="1">
      <c r="A8" s="274" t="s">
        <v>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320"/>
      <c r="AA8" s="278" t="s">
        <v>7</v>
      </c>
      <c r="AB8" s="279"/>
      <c r="AC8" s="279"/>
      <c r="AD8" s="321"/>
      <c r="AK8">
        <f t="shared" si="0"/>
        <v>0</v>
      </c>
      <c r="AL8">
        <f t="shared" si="1"/>
        <v>0</v>
      </c>
    </row>
    <row r="9" spans="1:38" ht="12.75" hidden="1">
      <c r="A9" s="274" t="s">
        <v>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320"/>
      <c r="AA9" s="278" t="s">
        <v>9</v>
      </c>
      <c r="AB9" s="279"/>
      <c r="AC9" s="279"/>
      <c r="AD9" s="321"/>
      <c r="AK9">
        <f t="shared" si="0"/>
        <v>0</v>
      </c>
      <c r="AL9">
        <f t="shared" si="1"/>
        <v>0</v>
      </c>
    </row>
    <row r="10" spans="1:38" ht="12.75" hidden="1">
      <c r="A10" s="274" t="s">
        <v>10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320"/>
      <c r="AA10" s="278" t="s">
        <v>11</v>
      </c>
      <c r="AB10" s="279"/>
      <c r="AC10" s="279"/>
      <c r="AD10" s="321"/>
      <c r="AK10">
        <f t="shared" si="0"/>
        <v>0</v>
      </c>
      <c r="AL10">
        <f t="shared" si="1"/>
        <v>0</v>
      </c>
    </row>
    <row r="11" spans="1:38" ht="12.75">
      <c r="A11" s="274" t="s">
        <v>549</v>
      </c>
      <c r="B11" s="275"/>
      <c r="C11" s="275"/>
      <c r="D11" s="275"/>
      <c r="E11" s="275"/>
      <c r="F11" s="275"/>
      <c r="G11" s="275"/>
      <c r="H11" s="275"/>
      <c r="I11" s="275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81"/>
      <c r="AA11" s="179" t="s">
        <v>7</v>
      </c>
      <c r="AB11" s="180"/>
      <c r="AC11" s="180"/>
      <c r="AD11" s="182"/>
      <c r="AE11">
        <v>2717660</v>
      </c>
      <c r="AF11">
        <v>2717660</v>
      </c>
      <c r="AK11">
        <f t="shared" si="0"/>
        <v>2717660</v>
      </c>
      <c r="AL11">
        <f t="shared" si="1"/>
        <v>2717660</v>
      </c>
    </row>
    <row r="12" spans="1:38" ht="12.75">
      <c r="A12" s="274" t="s">
        <v>655</v>
      </c>
      <c r="B12" s="275"/>
      <c r="C12" s="275"/>
      <c r="D12" s="275"/>
      <c r="E12" s="275"/>
      <c r="F12" s="275"/>
      <c r="G12" s="275"/>
      <c r="H12" s="275"/>
      <c r="I12" s="275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81"/>
      <c r="AA12" s="179" t="s">
        <v>9</v>
      </c>
      <c r="AB12" s="180"/>
      <c r="AC12" s="180"/>
      <c r="AD12" s="182"/>
      <c r="AF12">
        <v>5398400</v>
      </c>
      <c r="AL12">
        <f t="shared" si="1"/>
        <v>5398400</v>
      </c>
    </row>
    <row r="13" spans="1:38" ht="12.75">
      <c r="A13" s="274" t="s">
        <v>656</v>
      </c>
      <c r="B13" s="275"/>
      <c r="C13" s="275"/>
      <c r="D13" s="275"/>
      <c r="E13" s="275"/>
      <c r="F13" s="275"/>
      <c r="G13" s="275"/>
      <c r="H13" s="275"/>
      <c r="I13" s="275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81"/>
      <c r="AA13" s="179" t="s">
        <v>11</v>
      </c>
      <c r="AB13" s="180"/>
      <c r="AC13" s="180"/>
      <c r="AD13" s="182"/>
      <c r="AF13">
        <v>2639317</v>
      </c>
      <c r="AL13">
        <f t="shared" si="1"/>
        <v>2639317</v>
      </c>
    </row>
    <row r="14" spans="1:38" s="1" customFormat="1" ht="12.75">
      <c r="A14" s="299" t="s">
        <v>530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18"/>
      <c r="AA14" s="283" t="s">
        <v>12</v>
      </c>
      <c r="AB14" s="284"/>
      <c r="AC14" s="284"/>
      <c r="AD14" s="322"/>
      <c r="AE14" s="1">
        <f>SUM(AE5:AE13)</f>
        <v>107561261</v>
      </c>
      <c r="AF14" s="1">
        <f aca="true" t="shared" si="2" ref="AF14:AL14">SUM(AF5:AF13)</f>
        <v>115598978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107561261</v>
      </c>
      <c r="AL14" s="1">
        <f t="shared" si="2"/>
        <v>115598978</v>
      </c>
    </row>
    <row r="15" spans="1:38" ht="12.75" hidden="1">
      <c r="A15" s="274" t="s">
        <v>13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320"/>
      <c r="AA15" s="278" t="s">
        <v>14</v>
      </c>
      <c r="AB15" s="279"/>
      <c r="AC15" s="279"/>
      <c r="AD15" s="321"/>
      <c r="AK15">
        <f t="shared" si="0"/>
        <v>0</v>
      </c>
      <c r="AL15">
        <f t="shared" si="1"/>
        <v>0</v>
      </c>
    </row>
    <row r="16" spans="1:38" ht="12.75" hidden="1">
      <c r="A16" s="274" t="s">
        <v>15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320"/>
      <c r="AA16" s="278" t="s">
        <v>16</v>
      </c>
      <c r="AB16" s="279"/>
      <c r="AC16" s="279"/>
      <c r="AD16" s="321"/>
      <c r="AK16">
        <f t="shared" si="0"/>
        <v>0</v>
      </c>
      <c r="AL16">
        <f t="shared" si="1"/>
        <v>0</v>
      </c>
    </row>
    <row r="17" spans="1:38" ht="12.75" hidden="1">
      <c r="A17" s="274" t="s">
        <v>17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320"/>
      <c r="AA17" s="278" t="s">
        <v>18</v>
      </c>
      <c r="AB17" s="279"/>
      <c r="AC17" s="279"/>
      <c r="AD17" s="321"/>
      <c r="AK17">
        <f t="shared" si="0"/>
        <v>0</v>
      </c>
      <c r="AL17">
        <f t="shared" si="1"/>
        <v>0</v>
      </c>
    </row>
    <row r="18" spans="1:38" ht="12.75" hidden="1">
      <c r="A18" s="274" t="s">
        <v>19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320"/>
      <c r="AA18" s="278" t="s">
        <v>20</v>
      </c>
      <c r="AB18" s="279"/>
      <c r="AC18" s="279"/>
      <c r="AD18" s="321"/>
      <c r="AK18">
        <f t="shared" si="0"/>
        <v>0</v>
      </c>
      <c r="AL18">
        <f t="shared" si="1"/>
        <v>0</v>
      </c>
    </row>
    <row r="19" spans="1:38" ht="12.75">
      <c r="A19" s="274" t="s">
        <v>21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320"/>
      <c r="AA19" s="278" t="s">
        <v>22</v>
      </c>
      <c r="AB19" s="279"/>
      <c r="AC19" s="279"/>
      <c r="AD19" s="321"/>
      <c r="AE19">
        <v>8355600</v>
      </c>
      <c r="AF19">
        <v>8355600</v>
      </c>
      <c r="AH19">
        <v>1007564</v>
      </c>
      <c r="AK19">
        <f t="shared" si="0"/>
        <v>8355600</v>
      </c>
      <c r="AL19">
        <f t="shared" si="1"/>
        <v>9363164</v>
      </c>
    </row>
    <row r="20" spans="1:38" s="1" customFormat="1" ht="12.75">
      <c r="A20" s="299" t="s">
        <v>531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18"/>
      <c r="AA20" s="283" t="s">
        <v>23</v>
      </c>
      <c r="AB20" s="284"/>
      <c r="AC20" s="284"/>
      <c r="AD20" s="322"/>
      <c r="AE20" s="1">
        <f>SUM(AE14:AE19)</f>
        <v>115916861</v>
      </c>
      <c r="AF20" s="1">
        <f aca="true" t="shared" si="3" ref="AF20:AL20">SUM(AF14:AF19)</f>
        <v>123954578</v>
      </c>
      <c r="AG20" s="1">
        <f t="shared" si="3"/>
        <v>0</v>
      </c>
      <c r="AH20" s="1">
        <f t="shared" si="3"/>
        <v>1007564</v>
      </c>
      <c r="AI20" s="1">
        <f t="shared" si="3"/>
        <v>0</v>
      </c>
      <c r="AJ20" s="1">
        <f t="shared" si="3"/>
        <v>0</v>
      </c>
      <c r="AK20" s="1">
        <f t="shared" si="3"/>
        <v>115916861</v>
      </c>
      <c r="AL20" s="1">
        <f t="shared" si="3"/>
        <v>124962142</v>
      </c>
    </row>
    <row r="21" spans="1:38" ht="12.75" hidden="1">
      <c r="A21" s="274" t="s">
        <v>24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320"/>
      <c r="AA21" s="278" t="s">
        <v>28</v>
      </c>
      <c r="AB21" s="279"/>
      <c r="AC21" s="279"/>
      <c r="AD21" s="321"/>
      <c r="AK21" s="1">
        <f t="shared" si="0"/>
        <v>0</v>
      </c>
      <c r="AL21">
        <f t="shared" si="1"/>
        <v>0</v>
      </c>
    </row>
    <row r="22" spans="1:38" ht="23.25" customHeight="1" hidden="1">
      <c r="A22" s="274" t="s">
        <v>25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320"/>
      <c r="AA22" s="278" t="s">
        <v>29</v>
      </c>
      <c r="AB22" s="279"/>
      <c r="AC22" s="279"/>
      <c r="AD22" s="321"/>
      <c r="AK22" s="1">
        <f t="shared" si="0"/>
        <v>0</v>
      </c>
      <c r="AL22">
        <f t="shared" si="1"/>
        <v>0</v>
      </c>
    </row>
    <row r="23" spans="1:38" ht="23.25" customHeight="1" hidden="1">
      <c r="A23" s="274" t="s">
        <v>26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320"/>
      <c r="AA23" s="278" t="s">
        <v>30</v>
      </c>
      <c r="AB23" s="279"/>
      <c r="AC23" s="279"/>
      <c r="AD23" s="321"/>
      <c r="AK23" s="1">
        <f t="shared" si="0"/>
        <v>0</v>
      </c>
      <c r="AL23">
        <f t="shared" si="1"/>
        <v>0</v>
      </c>
    </row>
    <row r="24" spans="1:38" ht="20.25" customHeight="1" hidden="1">
      <c r="A24" s="274" t="s">
        <v>27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320"/>
      <c r="AA24" s="278" t="s">
        <v>31</v>
      </c>
      <c r="AB24" s="279"/>
      <c r="AC24" s="279"/>
      <c r="AD24" s="321"/>
      <c r="AK24" s="1">
        <f t="shared" si="0"/>
        <v>0</v>
      </c>
      <c r="AL24">
        <f t="shared" si="1"/>
        <v>0</v>
      </c>
    </row>
    <row r="25" spans="1:38" ht="12.75" hidden="1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320"/>
      <c r="AA25" s="278" t="s">
        <v>42</v>
      </c>
      <c r="AB25" s="279"/>
      <c r="AC25" s="279"/>
      <c r="AD25" s="321"/>
      <c r="AK25" s="1">
        <f t="shared" si="0"/>
        <v>0</v>
      </c>
      <c r="AL25">
        <f t="shared" si="1"/>
        <v>0</v>
      </c>
    </row>
    <row r="26" spans="1:38" ht="12.75" hidden="1">
      <c r="A26" s="274" t="s">
        <v>33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320"/>
      <c r="AA26" s="278" t="s">
        <v>43</v>
      </c>
      <c r="AB26" s="279"/>
      <c r="AC26" s="279"/>
      <c r="AD26" s="321"/>
      <c r="AK26" s="1">
        <f t="shared" si="0"/>
        <v>0</v>
      </c>
      <c r="AL26">
        <f t="shared" si="1"/>
        <v>0</v>
      </c>
    </row>
    <row r="27" spans="1:38" s="1" customFormat="1" ht="12.75" hidden="1">
      <c r="A27" s="299" t="s">
        <v>105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18"/>
      <c r="AA27" s="283" t="s">
        <v>44</v>
      </c>
      <c r="AB27" s="284"/>
      <c r="AC27" s="284"/>
      <c r="AD27" s="322"/>
      <c r="AE27" s="1">
        <f>SUM(AE25:AE26)</f>
        <v>0</v>
      </c>
      <c r="AG27" s="1">
        <f>SUM(AG25:AG26)</f>
        <v>0</v>
      </c>
      <c r="AI27" s="1">
        <f>SUM(AI25:AI26)</f>
        <v>0</v>
      </c>
      <c r="AK27" s="1">
        <f t="shared" si="0"/>
        <v>0</v>
      </c>
      <c r="AL27">
        <f t="shared" si="1"/>
        <v>0</v>
      </c>
    </row>
    <row r="28" spans="1:38" ht="12.75" hidden="1">
      <c r="A28" s="274" t="s">
        <v>34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320"/>
      <c r="AA28" s="278" t="s">
        <v>47</v>
      </c>
      <c r="AB28" s="279"/>
      <c r="AC28" s="279"/>
      <c r="AD28" s="321"/>
      <c r="AK28" s="1">
        <f t="shared" si="0"/>
        <v>0</v>
      </c>
      <c r="AL28">
        <f t="shared" si="1"/>
        <v>0</v>
      </c>
    </row>
    <row r="29" spans="1:38" ht="12.75" hidden="1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320"/>
      <c r="AA29" s="278" t="s">
        <v>48</v>
      </c>
      <c r="AB29" s="279"/>
      <c r="AC29" s="279"/>
      <c r="AD29" s="321"/>
      <c r="AK29" s="1">
        <f t="shared" si="0"/>
        <v>0</v>
      </c>
      <c r="AL29">
        <f t="shared" si="1"/>
        <v>0</v>
      </c>
    </row>
    <row r="30" spans="1:38" ht="12.75" hidden="1">
      <c r="A30" s="274" t="s">
        <v>36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320"/>
      <c r="AA30" s="278" t="s">
        <v>49</v>
      </c>
      <c r="AB30" s="279"/>
      <c r="AC30" s="279"/>
      <c r="AD30" s="321"/>
      <c r="AK30" s="1">
        <f t="shared" si="0"/>
        <v>0</v>
      </c>
      <c r="AL30">
        <f t="shared" si="1"/>
        <v>0</v>
      </c>
    </row>
    <row r="31" spans="1:38" ht="12.75">
      <c r="A31" s="274" t="s">
        <v>24</v>
      </c>
      <c r="B31" s="275"/>
      <c r="C31" s="275"/>
      <c r="D31" s="275"/>
      <c r="E31" s="275"/>
      <c r="F31" s="275"/>
      <c r="G31" s="275"/>
      <c r="H31" s="275"/>
      <c r="I31" s="275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81"/>
      <c r="AA31" s="179" t="s">
        <v>28</v>
      </c>
      <c r="AB31" s="180"/>
      <c r="AC31" s="180"/>
      <c r="AD31" s="182"/>
      <c r="AF31">
        <v>682356</v>
      </c>
      <c r="AK31" s="1"/>
      <c r="AL31">
        <f t="shared" si="1"/>
        <v>682356</v>
      </c>
    </row>
    <row r="32" spans="1:38" ht="12.75">
      <c r="A32" s="299" t="s">
        <v>657</v>
      </c>
      <c r="B32" s="275"/>
      <c r="C32" s="275"/>
      <c r="D32" s="275"/>
      <c r="E32" s="275"/>
      <c r="F32" s="275"/>
      <c r="G32" s="275"/>
      <c r="H32" s="275"/>
      <c r="I32" s="275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81"/>
      <c r="AA32" s="179" t="s">
        <v>658</v>
      </c>
      <c r="AB32" s="180"/>
      <c r="AC32" s="180"/>
      <c r="AD32" s="182"/>
      <c r="AF32" s="1">
        <v>682356</v>
      </c>
      <c r="AK32" s="1"/>
      <c r="AL32">
        <f t="shared" si="1"/>
        <v>682356</v>
      </c>
    </row>
    <row r="33" spans="1:38" ht="12.75">
      <c r="A33" s="274" t="s">
        <v>559</v>
      </c>
      <c r="B33" s="275"/>
      <c r="C33" s="275"/>
      <c r="D33" s="275"/>
      <c r="E33" s="275"/>
      <c r="F33" s="275"/>
      <c r="G33" s="275"/>
      <c r="H33" s="275"/>
      <c r="I33" s="275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81"/>
      <c r="AA33" s="179" t="s">
        <v>42</v>
      </c>
      <c r="AB33" s="180"/>
      <c r="AC33" s="180"/>
      <c r="AD33" s="182"/>
      <c r="AE33">
        <v>950000</v>
      </c>
      <c r="AF33">
        <v>950000</v>
      </c>
      <c r="AK33" s="134">
        <f t="shared" si="0"/>
        <v>950000</v>
      </c>
      <c r="AL33">
        <f t="shared" si="1"/>
        <v>950000</v>
      </c>
    </row>
    <row r="34" spans="1:38" ht="12.75">
      <c r="A34" s="299" t="s">
        <v>560</v>
      </c>
      <c r="B34" s="300"/>
      <c r="C34" s="300"/>
      <c r="D34" s="300"/>
      <c r="E34" s="300"/>
      <c r="F34" s="300"/>
      <c r="G34" s="300"/>
      <c r="H34" s="300"/>
      <c r="I34" s="300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81"/>
      <c r="AA34" s="199" t="s">
        <v>44</v>
      </c>
      <c r="AB34" s="180"/>
      <c r="AC34" s="180"/>
      <c r="AD34" s="182"/>
      <c r="AE34" s="1">
        <f>SUM(AE33)</f>
        <v>950000</v>
      </c>
      <c r="AF34" s="1">
        <f aca="true" t="shared" si="4" ref="AF34:AL34">SUM(AF33)</f>
        <v>950000</v>
      </c>
      <c r="AG34" s="1">
        <f t="shared" si="4"/>
        <v>0</v>
      </c>
      <c r="AH34" s="1">
        <f t="shared" si="4"/>
        <v>0</v>
      </c>
      <c r="AI34" s="1">
        <f t="shared" si="4"/>
        <v>0</v>
      </c>
      <c r="AJ34" s="1">
        <f t="shared" si="4"/>
        <v>0</v>
      </c>
      <c r="AK34" s="1">
        <f t="shared" si="4"/>
        <v>950000</v>
      </c>
      <c r="AL34" s="1">
        <f t="shared" si="4"/>
        <v>950000</v>
      </c>
    </row>
    <row r="35" spans="1:38" ht="12.75">
      <c r="A35" s="274" t="s">
        <v>37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320"/>
      <c r="AA35" s="278" t="s">
        <v>50</v>
      </c>
      <c r="AB35" s="279"/>
      <c r="AC35" s="279"/>
      <c r="AD35" s="321"/>
      <c r="AE35">
        <v>80000000</v>
      </c>
      <c r="AF35">
        <v>72636476</v>
      </c>
      <c r="AK35" s="134">
        <f t="shared" si="0"/>
        <v>80000000</v>
      </c>
      <c r="AL35">
        <f t="shared" si="1"/>
        <v>72636476</v>
      </c>
    </row>
    <row r="36" spans="1:38" ht="12.75" hidden="1">
      <c r="A36" s="274" t="s">
        <v>38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320"/>
      <c r="AA36" s="278" t="s">
        <v>51</v>
      </c>
      <c r="AB36" s="279"/>
      <c r="AC36" s="279"/>
      <c r="AD36" s="321"/>
      <c r="AK36" s="134">
        <f t="shared" si="0"/>
        <v>0</v>
      </c>
      <c r="AL36">
        <f t="shared" si="1"/>
        <v>0</v>
      </c>
    </row>
    <row r="37" spans="1:38" ht="12.75" hidden="1">
      <c r="A37" s="274" t="s">
        <v>39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320"/>
      <c r="AA37" s="278" t="s">
        <v>52</v>
      </c>
      <c r="AB37" s="279"/>
      <c r="AC37" s="279"/>
      <c r="AD37" s="321"/>
      <c r="AK37" s="134">
        <f t="shared" si="0"/>
        <v>0</v>
      </c>
      <c r="AL37">
        <f t="shared" si="1"/>
        <v>0</v>
      </c>
    </row>
    <row r="38" spans="1:38" ht="12.75">
      <c r="A38" s="274" t="s">
        <v>40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320"/>
      <c r="AA38" s="278" t="s">
        <v>53</v>
      </c>
      <c r="AB38" s="279"/>
      <c r="AC38" s="279"/>
      <c r="AD38" s="321"/>
      <c r="AE38">
        <v>6000000</v>
      </c>
      <c r="AF38">
        <v>6000000</v>
      </c>
      <c r="AK38" s="134">
        <f t="shared" si="0"/>
        <v>6000000</v>
      </c>
      <c r="AL38">
        <f t="shared" si="1"/>
        <v>6000000</v>
      </c>
    </row>
    <row r="39" spans="1:38" ht="12.75" hidden="1">
      <c r="A39" s="274" t="s">
        <v>41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320"/>
      <c r="AA39" s="278" t="s">
        <v>54</v>
      </c>
      <c r="AB39" s="279"/>
      <c r="AC39" s="279"/>
      <c r="AD39" s="321"/>
      <c r="AK39" s="134">
        <f t="shared" si="0"/>
        <v>0</v>
      </c>
      <c r="AL39">
        <f t="shared" si="1"/>
        <v>0</v>
      </c>
    </row>
    <row r="40" spans="1:38" s="1" customFormat="1" ht="12.75">
      <c r="A40" s="299" t="s">
        <v>532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18"/>
      <c r="AA40" s="283" t="s">
        <v>46</v>
      </c>
      <c r="AB40" s="284"/>
      <c r="AC40" s="284"/>
      <c r="AD40" s="322"/>
      <c r="AE40" s="1">
        <f>SUM(AE35:AE39)</f>
        <v>86000000</v>
      </c>
      <c r="AF40" s="1">
        <f aca="true" t="shared" si="5" ref="AF40:AK40">SUM(AF35:AF39)</f>
        <v>78636476</v>
      </c>
      <c r="AG40" s="1">
        <f t="shared" si="5"/>
        <v>0</v>
      </c>
      <c r="AH40" s="1">
        <f t="shared" si="5"/>
        <v>0</v>
      </c>
      <c r="AI40" s="1">
        <f t="shared" si="5"/>
        <v>0</v>
      </c>
      <c r="AJ40" s="1">
        <f t="shared" si="5"/>
        <v>0</v>
      </c>
      <c r="AK40" s="134">
        <f t="shared" si="5"/>
        <v>86000000</v>
      </c>
      <c r="AL40">
        <f t="shared" si="1"/>
        <v>78636476</v>
      </c>
    </row>
    <row r="41" spans="1:38" s="1" customFormat="1" ht="12.75">
      <c r="A41" s="299" t="s">
        <v>533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18"/>
      <c r="AA41" s="283" t="s">
        <v>45</v>
      </c>
      <c r="AB41" s="284"/>
      <c r="AC41" s="284"/>
      <c r="AD41" s="322"/>
      <c r="AE41" s="1">
        <f>SUM(AE34,AE40)</f>
        <v>86950000</v>
      </c>
      <c r="AF41" s="1">
        <f aca="true" t="shared" si="6" ref="AF41:AL41">SUM(AF34,AF40)</f>
        <v>79586476</v>
      </c>
      <c r="AG41" s="1">
        <f t="shared" si="6"/>
        <v>0</v>
      </c>
      <c r="AH41" s="1">
        <f t="shared" si="6"/>
        <v>0</v>
      </c>
      <c r="AI41" s="1">
        <f t="shared" si="6"/>
        <v>0</v>
      </c>
      <c r="AJ41" s="1">
        <f t="shared" si="6"/>
        <v>0</v>
      </c>
      <c r="AK41" s="1">
        <f t="shared" si="6"/>
        <v>86950000</v>
      </c>
      <c r="AL41" s="1">
        <f t="shared" si="6"/>
        <v>79586476</v>
      </c>
    </row>
    <row r="42" spans="1:38" ht="12.75" hidden="1">
      <c r="A42" s="272" t="s">
        <v>55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317"/>
      <c r="AA42" s="278" t="s">
        <v>65</v>
      </c>
      <c r="AB42" s="279"/>
      <c r="AC42" s="279"/>
      <c r="AD42" s="321"/>
      <c r="AK42" s="1">
        <f t="shared" si="0"/>
        <v>0</v>
      </c>
      <c r="AL42">
        <f t="shared" si="1"/>
        <v>0</v>
      </c>
    </row>
    <row r="43" spans="1:38" ht="12.75">
      <c r="A43" s="272" t="s">
        <v>56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317"/>
      <c r="AA43" s="278" t="s">
        <v>66</v>
      </c>
      <c r="AB43" s="279"/>
      <c r="AC43" s="279"/>
      <c r="AD43" s="321"/>
      <c r="AE43">
        <v>6244000</v>
      </c>
      <c r="AF43">
        <v>6244000</v>
      </c>
      <c r="AK43" s="134">
        <f t="shared" si="0"/>
        <v>6244000</v>
      </c>
      <c r="AL43">
        <f t="shared" si="1"/>
        <v>6244000</v>
      </c>
    </row>
    <row r="44" spans="1:38" ht="12.75" hidden="1">
      <c r="A44" s="272" t="s">
        <v>57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317"/>
      <c r="AA44" s="278" t="s">
        <v>67</v>
      </c>
      <c r="AB44" s="279"/>
      <c r="AC44" s="279"/>
      <c r="AD44" s="321"/>
      <c r="AK44" s="134">
        <f t="shared" si="0"/>
        <v>0</v>
      </c>
      <c r="AL44">
        <f t="shared" si="1"/>
        <v>0</v>
      </c>
    </row>
    <row r="45" spans="1:38" ht="12.75">
      <c r="A45" s="272" t="s">
        <v>58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317"/>
      <c r="AA45" s="278" t="s">
        <v>68</v>
      </c>
      <c r="AB45" s="279"/>
      <c r="AC45" s="279"/>
      <c r="AD45" s="321"/>
      <c r="AE45">
        <v>0</v>
      </c>
      <c r="AF45">
        <v>0</v>
      </c>
      <c r="AK45" s="134">
        <f t="shared" si="0"/>
        <v>0</v>
      </c>
      <c r="AL45">
        <f t="shared" si="1"/>
        <v>0</v>
      </c>
    </row>
    <row r="46" spans="1:38" ht="12.75">
      <c r="A46" s="272" t="s">
        <v>59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317"/>
      <c r="AA46" s="278" t="s">
        <v>69</v>
      </c>
      <c r="AB46" s="279"/>
      <c r="AC46" s="279"/>
      <c r="AD46" s="321"/>
      <c r="AE46">
        <v>0</v>
      </c>
      <c r="AF46">
        <v>0</v>
      </c>
      <c r="AI46">
        <v>18985095</v>
      </c>
      <c r="AJ46">
        <v>18985095</v>
      </c>
      <c r="AK46" s="134">
        <f t="shared" si="0"/>
        <v>18985095</v>
      </c>
      <c r="AL46">
        <f t="shared" si="1"/>
        <v>18985095</v>
      </c>
    </row>
    <row r="47" spans="1:38" ht="12.75">
      <c r="A47" s="272" t="s">
        <v>60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317"/>
      <c r="AA47" s="278" t="s">
        <v>70</v>
      </c>
      <c r="AB47" s="279"/>
      <c r="AC47" s="279"/>
      <c r="AD47" s="321"/>
      <c r="AE47">
        <v>1404000</v>
      </c>
      <c r="AF47">
        <v>1404000</v>
      </c>
      <c r="AI47">
        <v>5125976</v>
      </c>
      <c r="AJ47">
        <v>5125976</v>
      </c>
      <c r="AK47" s="134">
        <f t="shared" si="0"/>
        <v>6529976</v>
      </c>
      <c r="AL47">
        <f t="shared" si="1"/>
        <v>6529976</v>
      </c>
    </row>
    <row r="48" spans="1:38" ht="12.75" hidden="1">
      <c r="A48" s="272" t="s">
        <v>61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317"/>
      <c r="AA48" s="278" t="s">
        <v>71</v>
      </c>
      <c r="AB48" s="279"/>
      <c r="AC48" s="279"/>
      <c r="AD48" s="321"/>
      <c r="AK48" s="134">
        <f t="shared" si="0"/>
        <v>0</v>
      </c>
      <c r="AL48">
        <f t="shared" si="1"/>
        <v>0</v>
      </c>
    </row>
    <row r="49" spans="1:38" ht="12.75">
      <c r="A49" s="272" t="s">
        <v>62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317"/>
      <c r="AA49" s="278" t="s">
        <v>72</v>
      </c>
      <c r="AB49" s="279"/>
      <c r="AC49" s="279"/>
      <c r="AD49" s="321"/>
      <c r="AE49">
        <v>0</v>
      </c>
      <c r="AF49">
        <v>0</v>
      </c>
      <c r="AK49" s="134">
        <f t="shared" si="0"/>
        <v>0</v>
      </c>
      <c r="AL49">
        <f t="shared" si="1"/>
        <v>0</v>
      </c>
    </row>
    <row r="50" spans="1:38" ht="12.75" hidden="1">
      <c r="A50" s="272" t="s">
        <v>63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317"/>
      <c r="AA50" s="278" t="s">
        <v>73</v>
      </c>
      <c r="AB50" s="279"/>
      <c r="AC50" s="279"/>
      <c r="AD50" s="321"/>
      <c r="AK50" s="134">
        <f t="shared" si="0"/>
        <v>0</v>
      </c>
      <c r="AL50">
        <f t="shared" si="1"/>
        <v>0</v>
      </c>
    </row>
    <row r="51" spans="1:38" ht="12.75" hidden="1">
      <c r="A51" s="272" t="s">
        <v>64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317"/>
      <c r="AA51" s="278" t="s">
        <v>74</v>
      </c>
      <c r="AB51" s="279"/>
      <c r="AC51" s="279"/>
      <c r="AD51" s="321"/>
      <c r="AK51" s="134">
        <f t="shared" si="0"/>
        <v>0</v>
      </c>
      <c r="AL51">
        <f t="shared" si="1"/>
        <v>0</v>
      </c>
    </row>
    <row r="52" spans="1:38" ht="12.75">
      <c r="A52" s="272" t="s">
        <v>64</v>
      </c>
      <c r="B52" s="273"/>
      <c r="C52" s="273"/>
      <c r="D52" s="273"/>
      <c r="E52" s="273"/>
      <c r="F52" s="273"/>
      <c r="G52" s="273"/>
      <c r="H52" s="273"/>
      <c r="I52" s="273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8"/>
      <c r="AA52" s="179" t="s">
        <v>659</v>
      </c>
      <c r="AB52" s="180"/>
      <c r="AC52" s="180"/>
      <c r="AD52" s="182"/>
      <c r="AF52">
        <v>4307085</v>
      </c>
      <c r="AK52" s="134"/>
      <c r="AL52">
        <f t="shared" si="1"/>
        <v>4307085</v>
      </c>
    </row>
    <row r="53" spans="1:38" s="1" customFormat="1" ht="12.75">
      <c r="A53" s="288" t="s">
        <v>534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319"/>
      <c r="AA53" s="283" t="s">
        <v>75</v>
      </c>
      <c r="AB53" s="284"/>
      <c r="AC53" s="284"/>
      <c r="AD53" s="322"/>
      <c r="AE53" s="1">
        <f>SUM(AE43:AE52)</f>
        <v>7648000</v>
      </c>
      <c r="AF53" s="1">
        <f aca="true" t="shared" si="7" ref="AF53:AL53">SUM(AF43:AF52)</f>
        <v>11955085</v>
      </c>
      <c r="AG53" s="1">
        <f t="shared" si="7"/>
        <v>0</v>
      </c>
      <c r="AH53" s="1">
        <f t="shared" si="7"/>
        <v>0</v>
      </c>
      <c r="AI53" s="1">
        <f t="shared" si="7"/>
        <v>24111071</v>
      </c>
      <c r="AJ53" s="1">
        <f t="shared" si="7"/>
        <v>24111071</v>
      </c>
      <c r="AK53" s="1">
        <f t="shared" si="7"/>
        <v>31759071</v>
      </c>
      <c r="AL53" s="1">
        <f t="shared" si="7"/>
        <v>36066156</v>
      </c>
    </row>
    <row r="54" spans="1:38" ht="12.75" hidden="1">
      <c r="A54" s="272" t="s">
        <v>76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317"/>
      <c r="AA54" s="278" t="s">
        <v>81</v>
      </c>
      <c r="AB54" s="279"/>
      <c r="AC54" s="279"/>
      <c r="AD54" s="321"/>
      <c r="AK54" s="1">
        <f t="shared" si="0"/>
        <v>0</v>
      </c>
      <c r="AL54">
        <f t="shared" si="1"/>
        <v>0</v>
      </c>
    </row>
    <row r="55" spans="1:38" ht="12.75" hidden="1">
      <c r="A55" s="272" t="s">
        <v>77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317"/>
      <c r="AA55" s="278" t="s">
        <v>82</v>
      </c>
      <c r="AB55" s="279"/>
      <c r="AC55" s="279"/>
      <c r="AD55" s="321"/>
      <c r="AK55" s="1">
        <f t="shared" si="0"/>
        <v>0</v>
      </c>
      <c r="AL55">
        <f t="shared" si="1"/>
        <v>0</v>
      </c>
    </row>
    <row r="56" spans="1:38" ht="12.75" hidden="1">
      <c r="A56" s="272" t="s">
        <v>78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317"/>
      <c r="AA56" s="278" t="s">
        <v>83</v>
      </c>
      <c r="AB56" s="279"/>
      <c r="AC56" s="279"/>
      <c r="AD56" s="321"/>
      <c r="AK56" s="1">
        <f t="shared" si="0"/>
        <v>0</v>
      </c>
      <c r="AL56">
        <f t="shared" si="1"/>
        <v>0</v>
      </c>
    </row>
    <row r="57" spans="1:38" ht="12.75" hidden="1">
      <c r="A57" s="272" t="s">
        <v>79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317"/>
      <c r="AA57" s="278" t="s">
        <v>84</v>
      </c>
      <c r="AB57" s="279"/>
      <c r="AC57" s="279"/>
      <c r="AD57" s="321"/>
      <c r="AK57" s="1">
        <f t="shared" si="0"/>
        <v>0</v>
      </c>
      <c r="AL57">
        <f t="shared" si="1"/>
        <v>0</v>
      </c>
    </row>
    <row r="58" spans="1:38" ht="12.75" hidden="1">
      <c r="A58" s="272" t="s">
        <v>80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317"/>
      <c r="AA58" s="278" t="s">
        <v>85</v>
      </c>
      <c r="AB58" s="279"/>
      <c r="AC58" s="279"/>
      <c r="AD58" s="321"/>
      <c r="AK58" s="1">
        <f t="shared" si="0"/>
        <v>0</v>
      </c>
      <c r="AL58">
        <f t="shared" si="1"/>
        <v>0</v>
      </c>
    </row>
    <row r="59" spans="1:38" ht="12.75" hidden="1">
      <c r="A59" s="299" t="s">
        <v>102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18"/>
      <c r="AA59" s="283" t="s">
        <v>86</v>
      </c>
      <c r="AB59" s="284"/>
      <c r="AC59" s="284"/>
      <c r="AD59" s="322"/>
      <c r="AE59">
        <f>SUM(AE54:AE58)</f>
        <v>0</v>
      </c>
      <c r="AG59">
        <f>SUM(AG54:AG58)</f>
        <v>0</v>
      </c>
      <c r="AI59">
        <f>SUM(AI54:AI58)</f>
        <v>0</v>
      </c>
      <c r="AK59" s="1">
        <f t="shared" si="0"/>
        <v>0</v>
      </c>
      <c r="AL59">
        <f t="shared" si="1"/>
        <v>0</v>
      </c>
    </row>
    <row r="60" spans="1:38" ht="12.75" hidden="1">
      <c r="A60" s="272" t="s">
        <v>87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317"/>
      <c r="AA60" s="278" t="s">
        <v>90</v>
      </c>
      <c r="AB60" s="279"/>
      <c r="AC60" s="279"/>
      <c r="AD60" s="321"/>
      <c r="AK60" s="1">
        <f t="shared" si="0"/>
        <v>0</v>
      </c>
      <c r="AL60">
        <f t="shared" si="1"/>
        <v>0</v>
      </c>
    </row>
    <row r="61" spans="1:38" ht="12.75" hidden="1">
      <c r="A61" s="274" t="s">
        <v>88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320"/>
      <c r="AA61" s="278" t="s">
        <v>91</v>
      </c>
      <c r="AB61" s="279"/>
      <c r="AC61" s="279"/>
      <c r="AD61" s="321"/>
      <c r="AK61" s="1">
        <f t="shared" si="0"/>
        <v>0</v>
      </c>
      <c r="AL61">
        <f t="shared" si="1"/>
        <v>0</v>
      </c>
    </row>
    <row r="62" spans="1:38" ht="12.75" hidden="1">
      <c r="A62" s="272" t="s">
        <v>89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317"/>
      <c r="AA62" s="278" t="s">
        <v>92</v>
      </c>
      <c r="AB62" s="279"/>
      <c r="AC62" s="279"/>
      <c r="AD62" s="321"/>
      <c r="AK62" s="1">
        <f t="shared" si="0"/>
        <v>0</v>
      </c>
      <c r="AL62">
        <f t="shared" si="1"/>
        <v>0</v>
      </c>
    </row>
    <row r="63" spans="1:38" s="1" customFormat="1" ht="12.75" hidden="1">
      <c r="A63" s="299" t="s">
        <v>103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18"/>
      <c r="AA63" s="283" t="s">
        <v>93</v>
      </c>
      <c r="AB63" s="284"/>
      <c r="AC63" s="284"/>
      <c r="AD63" s="322"/>
      <c r="AE63" s="1">
        <f>SUM(AE60:AE62)</f>
        <v>0</v>
      </c>
      <c r="AG63" s="1">
        <f>SUM(AG60:AG62)</f>
        <v>0</v>
      </c>
      <c r="AI63" s="1">
        <f>SUM(AI60:AI62)</f>
        <v>0</v>
      </c>
      <c r="AK63" s="1">
        <f t="shared" si="0"/>
        <v>0</v>
      </c>
      <c r="AL63">
        <f t="shared" si="1"/>
        <v>0</v>
      </c>
    </row>
    <row r="64" spans="1:38" ht="24" customHeight="1" hidden="1">
      <c r="A64" s="272" t="s">
        <v>94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317"/>
      <c r="AA64" s="278" t="s">
        <v>97</v>
      </c>
      <c r="AB64" s="279"/>
      <c r="AC64" s="279"/>
      <c r="AD64" s="321"/>
      <c r="AK64" s="1">
        <f t="shared" si="0"/>
        <v>0</v>
      </c>
      <c r="AL64">
        <f t="shared" si="1"/>
        <v>0</v>
      </c>
    </row>
    <row r="65" spans="1:38" ht="12.75" hidden="1">
      <c r="A65" s="274" t="s">
        <v>95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320"/>
      <c r="AA65" s="278" t="s">
        <v>98</v>
      </c>
      <c r="AB65" s="279"/>
      <c r="AC65" s="279"/>
      <c r="AD65" s="321"/>
      <c r="AK65" s="1">
        <f t="shared" si="0"/>
        <v>0</v>
      </c>
      <c r="AL65">
        <f t="shared" si="1"/>
        <v>0</v>
      </c>
    </row>
    <row r="66" spans="1:38" ht="12.75" hidden="1">
      <c r="A66" s="272" t="s">
        <v>96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317"/>
      <c r="AA66" s="278" t="s">
        <v>99</v>
      </c>
      <c r="AB66" s="279"/>
      <c r="AC66" s="279"/>
      <c r="AD66" s="321"/>
      <c r="AK66" s="1">
        <f t="shared" si="0"/>
        <v>0</v>
      </c>
      <c r="AL66">
        <f t="shared" si="1"/>
        <v>0</v>
      </c>
    </row>
    <row r="67" spans="1:38" ht="12.75" hidden="1">
      <c r="A67" s="299" t="s">
        <v>104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18"/>
      <c r="AA67" s="283" t="s">
        <v>100</v>
      </c>
      <c r="AB67" s="284"/>
      <c r="AC67" s="284"/>
      <c r="AD67" s="322"/>
      <c r="AE67">
        <f>SUM(AE64:AE66)</f>
        <v>0</v>
      </c>
      <c r="AG67">
        <f>SUM(AG64:AG66)</f>
        <v>0</v>
      </c>
      <c r="AI67">
        <f>SUM(AI64:AI66)</f>
        <v>0</v>
      </c>
      <c r="AK67" s="1">
        <f t="shared" si="0"/>
        <v>0</v>
      </c>
      <c r="AL67">
        <f t="shared" si="1"/>
        <v>0</v>
      </c>
    </row>
    <row r="68" spans="1:38" s="1" customFormat="1" ht="12.75">
      <c r="A68" s="288" t="s">
        <v>535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319"/>
      <c r="AA68" s="283" t="s">
        <v>101</v>
      </c>
      <c r="AB68" s="284"/>
      <c r="AC68" s="284"/>
      <c r="AD68" s="322"/>
      <c r="AE68" s="1">
        <f>SUM(AE20,AE41,AE53,AE59,AE63,AE67,AE32)</f>
        <v>210514861</v>
      </c>
      <c r="AF68" s="1">
        <f aca="true" t="shared" si="8" ref="AF68:AL68">SUM(AF20,AF41,AF53,AF59,AF63,AF67,AF32)</f>
        <v>216178495</v>
      </c>
      <c r="AG68" s="1">
        <f t="shared" si="8"/>
        <v>0</v>
      </c>
      <c r="AH68" s="1">
        <f t="shared" si="8"/>
        <v>1007564</v>
      </c>
      <c r="AI68" s="1">
        <f t="shared" si="8"/>
        <v>24111071</v>
      </c>
      <c r="AJ68" s="1">
        <f t="shared" si="8"/>
        <v>24111071</v>
      </c>
      <c r="AK68" s="1">
        <f t="shared" si="8"/>
        <v>234625932</v>
      </c>
      <c r="AL68" s="1">
        <f t="shared" si="8"/>
        <v>241297130</v>
      </c>
    </row>
    <row r="69" spans="1:3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  <c r="AD69" s="3"/>
    </row>
    <row r="70" spans="1:30" ht="12.75" customHeight="1">
      <c r="A70" s="316" t="s">
        <v>157</v>
      </c>
      <c r="B70" s="316"/>
      <c r="C70" s="316"/>
      <c r="D70" s="316"/>
      <c r="E70" s="316"/>
      <c r="F70" s="316"/>
      <c r="G70" s="316"/>
      <c r="H70" s="316"/>
      <c r="I70" s="3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3"/>
      <c r="AC70" s="3"/>
      <c r="AD70" s="3"/>
    </row>
    <row r="71" spans="1:30" ht="12.75">
      <c r="A71" s="316" t="s">
        <v>107</v>
      </c>
      <c r="B71" s="316"/>
      <c r="C71" s="316"/>
      <c r="D71" s="316"/>
      <c r="E71" s="316"/>
      <c r="F71" s="316"/>
      <c r="G71" s="316"/>
      <c r="H71" s="316"/>
      <c r="I71" s="31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3"/>
      <c r="AC71" s="3"/>
      <c r="AD71" s="3"/>
    </row>
    <row r="72" spans="1:38" s="1" customFormat="1" ht="12.75">
      <c r="A72" s="277" t="s">
        <v>108</v>
      </c>
      <c r="B72" s="277"/>
      <c r="C72" s="277"/>
      <c r="D72" s="277"/>
      <c r="E72" s="277"/>
      <c r="F72" s="277"/>
      <c r="G72" s="277"/>
      <c r="H72" s="277"/>
      <c r="I72" s="277"/>
      <c r="AA72" s="1" t="s">
        <v>109</v>
      </c>
      <c r="AE72" s="132" t="s">
        <v>511</v>
      </c>
      <c r="AF72" s="132"/>
      <c r="AG72" s="132" t="s">
        <v>159</v>
      </c>
      <c r="AH72" s="132"/>
      <c r="AI72" s="132" t="s">
        <v>160</v>
      </c>
      <c r="AJ72" s="132"/>
      <c r="AK72" s="132" t="s">
        <v>363</v>
      </c>
      <c r="AL72"/>
    </row>
    <row r="73" spans="1:38" ht="12.75" hidden="1">
      <c r="A73" s="258" t="s">
        <v>110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60"/>
      <c r="AA73" s="261" t="s">
        <v>111</v>
      </c>
      <c r="AB73" s="262"/>
      <c r="AC73" s="262"/>
      <c r="AD73" s="262"/>
      <c r="AK73">
        <f aca="true" t="shared" si="9" ref="AK73:AK81">SUM(AE73:AI73)</f>
        <v>0</v>
      </c>
      <c r="AL73">
        <f aca="true" t="shared" si="10" ref="AL73:AL99">SUM(AF73,AH73,AJ73)</f>
        <v>0</v>
      </c>
    </row>
    <row r="74" spans="1:38" ht="12.75" hidden="1">
      <c r="A74" s="268" t="s">
        <v>112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70"/>
      <c r="AA74" s="261" t="s">
        <v>113</v>
      </c>
      <c r="AB74" s="262"/>
      <c r="AC74" s="262"/>
      <c r="AD74" s="262"/>
      <c r="AK74">
        <f t="shared" si="9"/>
        <v>0</v>
      </c>
      <c r="AL74">
        <f t="shared" si="10"/>
        <v>0</v>
      </c>
    </row>
    <row r="75" spans="1:38" ht="12.75" hidden="1">
      <c r="A75" s="258" t="s">
        <v>114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60"/>
      <c r="AA75" s="261" t="s">
        <v>115</v>
      </c>
      <c r="AB75" s="262"/>
      <c r="AC75" s="262"/>
      <c r="AD75" s="262"/>
      <c r="AK75">
        <f t="shared" si="9"/>
        <v>0</v>
      </c>
      <c r="AL75">
        <f t="shared" si="10"/>
        <v>0</v>
      </c>
    </row>
    <row r="76" spans="1:38" ht="12.75" hidden="1">
      <c r="A76" s="280" t="s">
        <v>116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2"/>
      <c r="AA76" s="266" t="s">
        <v>117</v>
      </c>
      <c r="AB76" s="267"/>
      <c r="AC76" s="267"/>
      <c r="AD76" s="267"/>
      <c r="AE76">
        <f>SUM(AE73:AE75)</f>
        <v>0</v>
      </c>
      <c r="AG76">
        <f>SUM(AG73:AG75)</f>
        <v>0</v>
      </c>
      <c r="AI76">
        <f>SUM(AI73:AI75)</f>
        <v>0</v>
      </c>
      <c r="AK76">
        <f t="shared" si="9"/>
        <v>0</v>
      </c>
      <c r="AL76">
        <f t="shared" si="10"/>
        <v>0</v>
      </c>
    </row>
    <row r="77" spans="1:38" ht="12.75" hidden="1">
      <c r="A77" s="268" t="s">
        <v>118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70"/>
      <c r="AA77" s="261" t="s">
        <v>119</v>
      </c>
      <c r="AB77" s="262"/>
      <c r="AC77" s="262"/>
      <c r="AD77" s="262"/>
      <c r="AK77">
        <f t="shared" si="9"/>
        <v>0</v>
      </c>
      <c r="AL77">
        <f t="shared" si="10"/>
        <v>0</v>
      </c>
    </row>
    <row r="78" spans="1:38" ht="12.75" hidden="1">
      <c r="A78" s="258" t="s">
        <v>120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60"/>
      <c r="AA78" s="261" t="s">
        <v>121</v>
      </c>
      <c r="AB78" s="262"/>
      <c r="AC78" s="262"/>
      <c r="AD78" s="262"/>
      <c r="AK78">
        <f t="shared" si="9"/>
        <v>0</v>
      </c>
      <c r="AL78">
        <f t="shared" si="10"/>
        <v>0</v>
      </c>
    </row>
    <row r="79" spans="1:38" ht="12.75" hidden="1">
      <c r="A79" s="268" t="s">
        <v>122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70"/>
      <c r="AA79" s="261" t="s">
        <v>123</v>
      </c>
      <c r="AB79" s="262"/>
      <c r="AC79" s="262"/>
      <c r="AD79" s="262"/>
      <c r="AK79">
        <f t="shared" si="9"/>
        <v>0</v>
      </c>
      <c r="AL79">
        <f t="shared" si="10"/>
        <v>0</v>
      </c>
    </row>
    <row r="80" spans="1:38" ht="12.75" hidden="1">
      <c r="A80" s="258" t="s">
        <v>124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60"/>
      <c r="AA80" s="261" t="s">
        <v>125</v>
      </c>
      <c r="AB80" s="262"/>
      <c r="AC80" s="262"/>
      <c r="AD80" s="262"/>
      <c r="AK80">
        <f t="shared" si="9"/>
        <v>0</v>
      </c>
      <c r="AL80">
        <f t="shared" si="10"/>
        <v>0</v>
      </c>
    </row>
    <row r="81" spans="1:38" ht="12.75" hidden="1">
      <c r="A81" s="263" t="s">
        <v>126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5"/>
      <c r="AA81" s="266" t="s">
        <v>127</v>
      </c>
      <c r="AB81" s="267"/>
      <c r="AC81" s="267"/>
      <c r="AD81" s="267"/>
      <c r="AE81">
        <f>SUM(AE77:AE80)</f>
        <v>0</v>
      </c>
      <c r="AG81">
        <f>SUM(AG77:AG80)</f>
        <v>0</v>
      </c>
      <c r="AI81">
        <f>SUM(AI77:AI80)</f>
        <v>0</v>
      </c>
      <c r="AK81">
        <f t="shared" si="9"/>
        <v>0</v>
      </c>
      <c r="AL81">
        <f t="shared" si="10"/>
        <v>0</v>
      </c>
    </row>
    <row r="82" spans="1:38" s="1" customFormat="1" ht="12.75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3"/>
      <c r="AA82" s="124"/>
      <c r="AB82" s="125"/>
      <c r="AC82" s="125"/>
      <c r="AD82" s="125"/>
      <c r="AE82" s="1" t="s">
        <v>512</v>
      </c>
      <c r="AF82" s="1" t="s">
        <v>653</v>
      </c>
      <c r="AG82" s="1" t="s">
        <v>512</v>
      </c>
      <c r="AH82" s="1" t="s">
        <v>653</v>
      </c>
      <c r="AI82" s="1" t="s">
        <v>512</v>
      </c>
      <c r="AJ82" s="1" t="s">
        <v>653</v>
      </c>
      <c r="AK82" s="1" t="s">
        <v>512</v>
      </c>
      <c r="AL82" s="134" t="s">
        <v>653</v>
      </c>
    </row>
    <row r="83" spans="1:38" ht="12.75">
      <c r="A83" s="261" t="s">
        <v>128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325"/>
      <c r="AA83" s="261" t="s">
        <v>129</v>
      </c>
      <c r="AB83" s="262"/>
      <c r="AC83" s="262"/>
      <c r="AD83" s="262"/>
      <c r="AE83">
        <v>160094092</v>
      </c>
      <c r="AF83">
        <v>155787007</v>
      </c>
      <c r="AK83">
        <f aca="true" t="shared" si="11" ref="AK83:AK97">SUM(AE83,AG83,AI83)</f>
        <v>160094092</v>
      </c>
      <c r="AL83">
        <f t="shared" si="10"/>
        <v>155787007</v>
      </c>
    </row>
    <row r="84" spans="1:38" ht="12.75" hidden="1">
      <c r="A84" s="261" t="s">
        <v>130</v>
      </c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325"/>
      <c r="AA84" s="261" t="s">
        <v>131</v>
      </c>
      <c r="AB84" s="262"/>
      <c r="AC84" s="262"/>
      <c r="AD84" s="262"/>
      <c r="AK84">
        <f t="shared" si="11"/>
        <v>0</v>
      </c>
      <c r="AL84">
        <f t="shared" si="10"/>
        <v>0</v>
      </c>
    </row>
    <row r="85" spans="1:38" s="1" customFormat="1" ht="12.75">
      <c r="A85" s="266" t="s">
        <v>536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324"/>
      <c r="AA85" s="266" t="s">
        <v>132</v>
      </c>
      <c r="AB85" s="267"/>
      <c r="AC85" s="267"/>
      <c r="AD85" s="267"/>
      <c r="AE85" s="1">
        <f>SUM(AE83:AE84)</f>
        <v>160094092</v>
      </c>
      <c r="AF85" s="1">
        <f aca="true" t="shared" si="12" ref="AF85:AL85">SUM(AF83:AF84)</f>
        <v>155787007</v>
      </c>
      <c r="AG85" s="1">
        <f t="shared" si="12"/>
        <v>0</v>
      </c>
      <c r="AH85" s="1">
        <f t="shared" si="12"/>
        <v>0</v>
      </c>
      <c r="AI85" s="1">
        <f t="shared" si="12"/>
        <v>0</v>
      </c>
      <c r="AJ85" s="1">
        <f t="shared" si="12"/>
        <v>0</v>
      </c>
      <c r="AK85" s="1">
        <f t="shared" si="12"/>
        <v>160094092</v>
      </c>
      <c r="AL85" s="1">
        <f t="shared" si="12"/>
        <v>155787007</v>
      </c>
    </row>
    <row r="86" spans="1:38" ht="12.75" hidden="1">
      <c r="A86" s="258" t="s">
        <v>133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60"/>
      <c r="AA86" s="261" t="s">
        <v>134</v>
      </c>
      <c r="AB86" s="262"/>
      <c r="AC86" s="262"/>
      <c r="AD86" s="262"/>
      <c r="AK86">
        <f t="shared" si="11"/>
        <v>0</v>
      </c>
      <c r="AL86">
        <f t="shared" si="10"/>
        <v>0</v>
      </c>
    </row>
    <row r="87" spans="1:38" ht="12.75" hidden="1">
      <c r="A87" s="258" t="s">
        <v>135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60"/>
      <c r="AA87" s="261" t="s">
        <v>136</v>
      </c>
      <c r="AB87" s="262"/>
      <c r="AC87" s="262"/>
      <c r="AD87" s="262"/>
      <c r="AK87">
        <f t="shared" si="11"/>
        <v>0</v>
      </c>
      <c r="AL87">
        <f t="shared" si="10"/>
        <v>0</v>
      </c>
    </row>
    <row r="88" spans="1:38" ht="12.75">
      <c r="A88" s="258" t="s">
        <v>137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60"/>
      <c r="AA88" s="261" t="s">
        <v>138</v>
      </c>
      <c r="AB88" s="262"/>
      <c r="AC88" s="262"/>
      <c r="AD88" s="262"/>
      <c r="AF88">
        <v>0</v>
      </c>
      <c r="AG88">
        <v>44167276</v>
      </c>
      <c r="AH88">
        <v>47801676</v>
      </c>
      <c r="AI88">
        <v>99077795</v>
      </c>
      <c r="AJ88">
        <v>99228365</v>
      </c>
      <c r="AK88">
        <f t="shared" si="11"/>
        <v>143245071</v>
      </c>
      <c r="AL88">
        <f t="shared" si="10"/>
        <v>147030041</v>
      </c>
    </row>
    <row r="89" spans="1:38" ht="12.75" hidden="1">
      <c r="A89" s="258" t="s">
        <v>139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60"/>
      <c r="AA89" s="261" t="s">
        <v>140</v>
      </c>
      <c r="AB89" s="262"/>
      <c r="AC89" s="262"/>
      <c r="AD89" s="262"/>
      <c r="AK89">
        <f t="shared" si="11"/>
        <v>0</v>
      </c>
      <c r="AL89">
        <f t="shared" si="10"/>
        <v>0</v>
      </c>
    </row>
    <row r="90" spans="1:38" ht="12.75" hidden="1">
      <c r="A90" s="268" t="s">
        <v>141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70"/>
      <c r="AA90" s="261" t="s">
        <v>142</v>
      </c>
      <c r="AB90" s="262"/>
      <c r="AC90" s="262"/>
      <c r="AD90" s="262"/>
      <c r="AK90">
        <f t="shared" si="11"/>
        <v>0</v>
      </c>
      <c r="AL90">
        <f t="shared" si="10"/>
        <v>0</v>
      </c>
    </row>
    <row r="91" spans="1:38" s="1" customFormat="1" ht="12.75">
      <c r="A91" s="280" t="s">
        <v>537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2"/>
      <c r="AA91" s="266" t="s">
        <v>143</v>
      </c>
      <c r="AB91" s="267"/>
      <c r="AC91" s="267"/>
      <c r="AD91" s="267"/>
      <c r="AE91" s="1">
        <f>SUM(AE76,AE81,AE85,AE86,AE87,AE88,AE89,AE90)</f>
        <v>160094092</v>
      </c>
      <c r="AF91" s="1">
        <f aca="true" t="shared" si="13" ref="AF91:AL91">SUM(AF76,AF81,AF85,AF86,AF87,AF88,AF89,AF90)</f>
        <v>155787007</v>
      </c>
      <c r="AG91" s="1">
        <f t="shared" si="13"/>
        <v>44167276</v>
      </c>
      <c r="AH91" s="1">
        <f t="shared" si="13"/>
        <v>47801676</v>
      </c>
      <c r="AI91" s="1">
        <f t="shared" si="13"/>
        <v>99077795</v>
      </c>
      <c r="AJ91" s="1">
        <f t="shared" si="13"/>
        <v>99228365</v>
      </c>
      <c r="AK91" s="1">
        <f t="shared" si="13"/>
        <v>303339163</v>
      </c>
      <c r="AL91" s="1">
        <f t="shared" si="13"/>
        <v>302817048</v>
      </c>
    </row>
    <row r="92" spans="1:38" ht="12.75" hidden="1">
      <c r="A92" s="268" t="s">
        <v>144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70"/>
      <c r="AA92" s="261" t="s">
        <v>145</v>
      </c>
      <c r="AB92" s="262"/>
      <c r="AC92" s="262"/>
      <c r="AD92" s="262"/>
      <c r="AK92">
        <f t="shared" si="11"/>
        <v>0</v>
      </c>
      <c r="AL92">
        <f t="shared" si="10"/>
        <v>0</v>
      </c>
    </row>
    <row r="93" spans="1:38" ht="12.75" hidden="1">
      <c r="A93" s="268" t="s">
        <v>146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70"/>
      <c r="AA93" s="261" t="s">
        <v>147</v>
      </c>
      <c r="AB93" s="262"/>
      <c r="AC93" s="262"/>
      <c r="AD93" s="262"/>
      <c r="AK93">
        <f t="shared" si="11"/>
        <v>0</v>
      </c>
      <c r="AL93">
        <f t="shared" si="10"/>
        <v>0</v>
      </c>
    </row>
    <row r="94" spans="1:38" ht="12.75" hidden="1">
      <c r="A94" s="258" t="s">
        <v>148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60"/>
      <c r="AA94" s="261" t="s">
        <v>149</v>
      </c>
      <c r="AB94" s="262"/>
      <c r="AC94" s="262"/>
      <c r="AD94" s="262"/>
      <c r="AK94">
        <f t="shared" si="11"/>
        <v>0</v>
      </c>
      <c r="AL94">
        <f t="shared" si="10"/>
        <v>0</v>
      </c>
    </row>
    <row r="95" spans="1:38" ht="12.75" hidden="1">
      <c r="A95" s="258" t="s">
        <v>150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60"/>
      <c r="AA95" s="261" t="s">
        <v>151</v>
      </c>
      <c r="AB95" s="262"/>
      <c r="AC95" s="262"/>
      <c r="AD95" s="262"/>
      <c r="AK95">
        <f t="shared" si="11"/>
        <v>0</v>
      </c>
      <c r="AL95">
        <f t="shared" si="10"/>
        <v>0</v>
      </c>
    </row>
    <row r="96" spans="1:38" ht="12.75" hidden="1">
      <c r="A96" s="263" t="s">
        <v>152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5"/>
      <c r="AA96" s="266" t="s">
        <v>153</v>
      </c>
      <c r="AB96" s="267"/>
      <c r="AC96" s="267"/>
      <c r="AD96" s="267"/>
      <c r="AE96">
        <f>SUM(AE92:AE95)</f>
        <v>0</v>
      </c>
      <c r="AG96">
        <f>SUM(AG92:AG95)</f>
        <v>0</v>
      </c>
      <c r="AI96">
        <f>SUM(AI92:AI95)</f>
        <v>0</v>
      </c>
      <c r="AK96">
        <f t="shared" si="11"/>
        <v>0</v>
      </c>
      <c r="AL96">
        <f t="shared" si="10"/>
        <v>0</v>
      </c>
    </row>
    <row r="97" spans="1:38" ht="12.75" hidden="1">
      <c r="A97" s="268" t="s">
        <v>154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70"/>
      <c r="AA97" s="261" t="s">
        <v>155</v>
      </c>
      <c r="AB97" s="262"/>
      <c r="AC97" s="262"/>
      <c r="AD97" s="262"/>
      <c r="AK97">
        <f t="shared" si="11"/>
        <v>0</v>
      </c>
      <c r="AL97">
        <f t="shared" si="10"/>
        <v>0</v>
      </c>
    </row>
    <row r="98" spans="1:38" s="1" customFormat="1" ht="12.75">
      <c r="A98" s="328" t="s">
        <v>538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30"/>
      <c r="AA98" s="326" t="s">
        <v>156</v>
      </c>
      <c r="AB98" s="327"/>
      <c r="AC98" s="327"/>
      <c r="AD98" s="327"/>
      <c r="AE98" s="1">
        <f>SUM(AE91,AE96,AE97)</f>
        <v>160094092</v>
      </c>
      <c r="AF98" s="1">
        <f aca="true" t="shared" si="14" ref="AF98:AL98">SUM(AF91,AF96,AF97)</f>
        <v>155787007</v>
      </c>
      <c r="AG98" s="1">
        <f t="shared" si="14"/>
        <v>44167276</v>
      </c>
      <c r="AH98" s="1">
        <f t="shared" si="14"/>
        <v>47801676</v>
      </c>
      <c r="AI98" s="1">
        <f t="shared" si="14"/>
        <v>99077795</v>
      </c>
      <c r="AJ98" s="1">
        <f t="shared" si="14"/>
        <v>99228365</v>
      </c>
      <c r="AK98" s="1">
        <f t="shared" si="14"/>
        <v>303339163</v>
      </c>
      <c r="AL98" s="1">
        <f t="shared" si="14"/>
        <v>302817048</v>
      </c>
    </row>
    <row r="99" spans="1:38" ht="12.75">
      <c r="A99" s="121"/>
      <c r="B99" s="122"/>
      <c r="C99" s="122"/>
      <c r="D99" s="122"/>
      <c r="E99" s="122"/>
      <c r="F99" s="122"/>
      <c r="G99" s="122"/>
      <c r="H99" s="122"/>
      <c r="I99" s="12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L99">
        <f t="shared" si="10"/>
        <v>0</v>
      </c>
    </row>
    <row r="100" spans="1:38" s="1" customFormat="1" ht="12.75">
      <c r="A100" s="136" t="s">
        <v>158</v>
      </c>
      <c r="B100" s="137"/>
      <c r="C100" s="137"/>
      <c r="D100" s="137"/>
      <c r="E100" s="137"/>
      <c r="F100" s="137"/>
      <c r="G100" s="137"/>
      <c r="H100" s="137"/>
      <c r="I100" s="13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1">
        <f>SUM(AE68,AE98)</f>
        <v>370608953</v>
      </c>
      <c r="AF100" s="1">
        <f aca="true" t="shared" si="15" ref="AF100:AL100">SUM(AF68,AF98)</f>
        <v>371965502</v>
      </c>
      <c r="AG100" s="1">
        <f t="shared" si="15"/>
        <v>44167276</v>
      </c>
      <c r="AH100" s="1">
        <f t="shared" si="15"/>
        <v>48809240</v>
      </c>
      <c r="AI100" s="1">
        <f t="shared" si="15"/>
        <v>123188866</v>
      </c>
      <c r="AJ100" s="1">
        <f t="shared" si="15"/>
        <v>123339436</v>
      </c>
      <c r="AK100" s="1">
        <f t="shared" si="15"/>
        <v>537965095</v>
      </c>
      <c r="AL100" s="1">
        <f t="shared" si="15"/>
        <v>544114178</v>
      </c>
    </row>
  </sheetData>
  <sheetProtection/>
  <mergeCells count="177">
    <mergeCell ref="A31:I31"/>
    <mergeCell ref="A32:I32"/>
    <mergeCell ref="A52:I52"/>
    <mergeCell ref="A33:I33"/>
    <mergeCell ref="A34:I34"/>
    <mergeCell ref="A98:Z98"/>
    <mergeCell ref="A92:Z92"/>
    <mergeCell ref="A88:Z88"/>
    <mergeCell ref="A84:Z84"/>
    <mergeCell ref="A79:Z79"/>
    <mergeCell ref="AA98:AD98"/>
    <mergeCell ref="A96:Z96"/>
    <mergeCell ref="AA96:AD96"/>
    <mergeCell ref="A97:Z97"/>
    <mergeCell ref="AA97:AD97"/>
    <mergeCell ref="A94:Z94"/>
    <mergeCell ref="AA94:AD94"/>
    <mergeCell ref="A95:Z95"/>
    <mergeCell ref="AA95:AD95"/>
    <mergeCell ref="AA92:AD92"/>
    <mergeCell ref="A93:Z93"/>
    <mergeCell ref="AA93:AD93"/>
    <mergeCell ref="A90:Z90"/>
    <mergeCell ref="AA90:AD90"/>
    <mergeCell ref="A91:Z91"/>
    <mergeCell ref="AA91:AD91"/>
    <mergeCell ref="AA88:AD88"/>
    <mergeCell ref="A89:Z89"/>
    <mergeCell ref="AA89:AD89"/>
    <mergeCell ref="A86:Z86"/>
    <mergeCell ref="AA86:AD86"/>
    <mergeCell ref="A87:Z87"/>
    <mergeCell ref="AA87:AD87"/>
    <mergeCell ref="AA84:AD84"/>
    <mergeCell ref="A85:Z85"/>
    <mergeCell ref="AA85:AD85"/>
    <mergeCell ref="A81:Z81"/>
    <mergeCell ref="AA81:AD81"/>
    <mergeCell ref="A83:Z83"/>
    <mergeCell ref="AA83:AD83"/>
    <mergeCell ref="AA79:AD79"/>
    <mergeCell ref="A80:Z80"/>
    <mergeCell ref="AA80:AD80"/>
    <mergeCell ref="A77:Z77"/>
    <mergeCell ref="AA77:AD77"/>
    <mergeCell ref="A78:Z78"/>
    <mergeCell ref="AA78:AD78"/>
    <mergeCell ref="A75:Z75"/>
    <mergeCell ref="AA75:AD75"/>
    <mergeCell ref="A76:Z76"/>
    <mergeCell ref="AA76:AD76"/>
    <mergeCell ref="AA29:AD29"/>
    <mergeCell ref="AA25:AD25"/>
    <mergeCell ref="AA26:AD26"/>
    <mergeCell ref="AA27:AD27"/>
    <mergeCell ref="AA28:AD28"/>
    <mergeCell ref="AA59:AD59"/>
    <mergeCell ref="AA23:AD23"/>
    <mergeCell ref="A73:Z73"/>
    <mergeCell ref="AA73:AD73"/>
    <mergeCell ref="A74:Z74"/>
    <mergeCell ref="AA74:AD74"/>
    <mergeCell ref="AA6:AD6"/>
    <mergeCell ref="AA7:AD7"/>
    <mergeCell ref="AA8:AD8"/>
    <mergeCell ref="AA9:AD9"/>
    <mergeCell ref="AA67:AD67"/>
    <mergeCell ref="AA22:AD22"/>
    <mergeCell ref="A3:I3"/>
    <mergeCell ref="A4:I4"/>
    <mergeCell ref="A14:Z14"/>
    <mergeCell ref="A15:Z15"/>
    <mergeCell ref="A16:Z16"/>
    <mergeCell ref="AA14:AD14"/>
    <mergeCell ref="A10:Z10"/>
    <mergeCell ref="A5:Z5"/>
    <mergeCell ref="AA5:AD5"/>
    <mergeCell ref="AA15:AD15"/>
    <mergeCell ref="AA16:AD16"/>
    <mergeCell ref="AA17:AD17"/>
    <mergeCell ref="AA18:AD18"/>
    <mergeCell ref="AA19:AD19"/>
    <mergeCell ref="AA20:AD20"/>
    <mergeCell ref="AA24:AD24"/>
    <mergeCell ref="AA21:AD21"/>
    <mergeCell ref="AA64:AD64"/>
    <mergeCell ref="AA65:AD65"/>
    <mergeCell ref="AA63:AD63"/>
    <mergeCell ref="AA66:AD66"/>
    <mergeCell ref="AA44:AD44"/>
    <mergeCell ref="AA45:AD45"/>
    <mergeCell ref="AA46:AD46"/>
    <mergeCell ref="AA47:AD47"/>
    <mergeCell ref="AA62:AD62"/>
    <mergeCell ref="AA60:AD60"/>
    <mergeCell ref="AA61:AD61"/>
    <mergeCell ref="AA51:AD51"/>
    <mergeCell ref="AA53:AD53"/>
    <mergeCell ref="AA54:AD54"/>
    <mergeCell ref="AA55:AD55"/>
    <mergeCell ref="AA56:AD56"/>
    <mergeCell ref="AA57:AD57"/>
    <mergeCell ref="AA58:AD58"/>
    <mergeCell ref="AA41:AD41"/>
    <mergeCell ref="AA30:AD30"/>
    <mergeCell ref="AA39:AD39"/>
    <mergeCell ref="AA40:AD40"/>
    <mergeCell ref="AA37:AD37"/>
    <mergeCell ref="AA38:AD38"/>
    <mergeCell ref="AA35:AD35"/>
    <mergeCell ref="AA36:AD36"/>
    <mergeCell ref="A46:Z46"/>
    <mergeCell ref="A42:Z42"/>
    <mergeCell ref="A43:Z43"/>
    <mergeCell ref="A47:Z47"/>
    <mergeCell ref="AA68:AD68"/>
    <mergeCell ref="AA42:AD42"/>
    <mergeCell ref="AA43:AD43"/>
    <mergeCell ref="AA48:AD48"/>
    <mergeCell ref="AA49:AD49"/>
    <mergeCell ref="AA50:AD50"/>
    <mergeCell ref="A28:Z28"/>
    <mergeCell ref="A6:Z6"/>
    <mergeCell ref="A7:Z7"/>
    <mergeCell ref="A8:Z8"/>
    <mergeCell ref="A9:Z9"/>
    <mergeCell ref="A24:Z24"/>
    <mergeCell ref="A25:Z25"/>
    <mergeCell ref="A12:I12"/>
    <mergeCell ref="A13:I13"/>
    <mergeCell ref="A39:Z39"/>
    <mergeCell ref="A40:Z40"/>
    <mergeCell ref="AA10:AD10"/>
    <mergeCell ref="A17:Z17"/>
    <mergeCell ref="A20:Z20"/>
    <mergeCell ref="A18:Z18"/>
    <mergeCell ref="A21:Z21"/>
    <mergeCell ref="A22:Z22"/>
    <mergeCell ref="A19:Z19"/>
    <mergeCell ref="A36:Z36"/>
    <mergeCell ref="A63:Z63"/>
    <mergeCell ref="A1:I1"/>
    <mergeCell ref="A56:Z56"/>
    <mergeCell ref="A57:Z57"/>
    <mergeCell ref="A58:Z58"/>
    <mergeCell ref="A51:Z51"/>
    <mergeCell ref="A53:Z53"/>
    <mergeCell ref="A50:Z50"/>
    <mergeCell ref="A45:Z45"/>
    <mergeCell ref="A23:Z23"/>
    <mergeCell ref="A54:Z54"/>
    <mergeCell ref="A35:Z35"/>
    <mergeCell ref="A55:Z55"/>
    <mergeCell ref="A29:Z29"/>
    <mergeCell ref="A30:Z30"/>
    <mergeCell ref="A49:Z49"/>
    <mergeCell ref="A41:Z41"/>
    <mergeCell ref="A48:Z48"/>
    <mergeCell ref="A44:Z44"/>
    <mergeCell ref="A38:Z38"/>
    <mergeCell ref="I2:AK2"/>
    <mergeCell ref="A70:I70"/>
    <mergeCell ref="A59:Z59"/>
    <mergeCell ref="A60:Z60"/>
    <mergeCell ref="A61:Z61"/>
    <mergeCell ref="A62:Z62"/>
    <mergeCell ref="A11:I11"/>
    <mergeCell ref="A26:Z26"/>
    <mergeCell ref="A27:Z27"/>
    <mergeCell ref="A37:Z37"/>
    <mergeCell ref="A71:I71"/>
    <mergeCell ref="A72:I72"/>
    <mergeCell ref="A66:Z66"/>
    <mergeCell ref="A67:Z67"/>
    <mergeCell ref="A68:Z68"/>
    <mergeCell ref="A64:Z64"/>
    <mergeCell ref="A65:Z65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06" zoomScaleNormal="106" zoomScalePageLayoutView="0" workbookViewId="0" topLeftCell="A1">
      <selection activeCell="B3" sqref="B3:E3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5" width="13.7109375" style="0" customWidth="1"/>
    <col min="6" max="6" width="10.57421875" style="0" bestFit="1" customWidth="1"/>
  </cols>
  <sheetData>
    <row r="1" spans="1:5" ht="15">
      <c r="A1" s="331" t="s">
        <v>487</v>
      </c>
      <c r="B1" s="331"/>
      <c r="C1" s="331"/>
      <c r="D1" s="331"/>
      <c r="E1" s="331"/>
    </row>
    <row r="2" spans="1:5" ht="12.75" customHeight="1">
      <c r="A2" s="91"/>
      <c r="B2" s="91"/>
      <c r="C2" s="91"/>
      <c r="D2" s="91"/>
      <c r="E2" s="91"/>
    </row>
    <row r="3" spans="1:5" ht="12.75" customHeight="1">
      <c r="A3" s="91"/>
      <c r="B3" s="331" t="s">
        <v>663</v>
      </c>
      <c r="C3" s="331"/>
      <c r="D3" s="331"/>
      <c r="E3" s="331"/>
    </row>
    <row r="4" spans="1:5" ht="12.75" customHeight="1">
      <c r="A4" s="91"/>
      <c r="B4" s="91"/>
      <c r="C4" s="91"/>
      <c r="D4" s="91"/>
      <c r="E4" s="91"/>
    </row>
    <row r="5" ht="12.75" customHeight="1" thickBot="1">
      <c r="E5" s="1" t="s">
        <v>555</v>
      </c>
    </row>
    <row r="6" spans="1:6" ht="13.5" thickBot="1">
      <c r="A6" s="92" t="s">
        <v>488</v>
      </c>
      <c r="B6" s="133" t="s">
        <v>509</v>
      </c>
      <c r="C6" s="210"/>
      <c r="D6" s="92" t="s">
        <v>489</v>
      </c>
      <c r="E6" s="210" t="s">
        <v>513</v>
      </c>
      <c r="F6" s="217"/>
    </row>
    <row r="7" spans="1:6" s="1" customFormat="1" ht="13.5" thickBot="1">
      <c r="A7" s="93" t="s">
        <v>490</v>
      </c>
      <c r="B7" s="93" t="s">
        <v>512</v>
      </c>
      <c r="C7" s="93" t="s">
        <v>650</v>
      </c>
      <c r="D7" s="93" t="s">
        <v>491</v>
      </c>
      <c r="E7" s="212" t="s">
        <v>512</v>
      </c>
      <c r="F7" s="218" t="s">
        <v>650</v>
      </c>
    </row>
    <row r="8" spans="1:6" ht="13.5" thickBot="1">
      <c r="A8" s="94" t="s">
        <v>442</v>
      </c>
      <c r="B8" s="94">
        <v>107561261</v>
      </c>
      <c r="C8" s="94">
        <v>115598978</v>
      </c>
      <c r="D8" s="94" t="s">
        <v>492</v>
      </c>
      <c r="E8" s="213">
        <v>107236231</v>
      </c>
      <c r="F8" s="217">
        <v>112409230</v>
      </c>
    </row>
    <row r="9" spans="1:6" ht="13.5" thickBot="1">
      <c r="A9" s="89" t="s">
        <v>443</v>
      </c>
      <c r="B9" s="89">
        <v>8355600</v>
      </c>
      <c r="C9" s="89">
        <v>9363164</v>
      </c>
      <c r="D9" s="89" t="s">
        <v>493</v>
      </c>
      <c r="E9" s="214">
        <v>21460496</v>
      </c>
      <c r="F9" s="217">
        <v>22439573</v>
      </c>
    </row>
    <row r="10" spans="1:6" ht="13.5" thickBot="1">
      <c r="A10" s="89" t="s">
        <v>372</v>
      </c>
      <c r="B10" s="89">
        <v>86950000</v>
      </c>
      <c r="C10" s="89">
        <v>79586476</v>
      </c>
      <c r="D10" s="89" t="s">
        <v>494</v>
      </c>
      <c r="E10" s="214">
        <v>90758155</v>
      </c>
      <c r="F10" s="217">
        <v>91399298</v>
      </c>
    </row>
    <row r="11" spans="1:6" ht="13.5" thickBot="1">
      <c r="A11" s="89" t="s">
        <v>444</v>
      </c>
      <c r="B11" s="89">
        <v>31759071</v>
      </c>
      <c r="C11" s="89">
        <v>36066156</v>
      </c>
      <c r="D11" s="89" t="s">
        <v>495</v>
      </c>
      <c r="E11" s="214">
        <v>12234407</v>
      </c>
      <c r="F11" s="217">
        <v>13878153</v>
      </c>
    </row>
    <row r="12" spans="1:6" ht="13.5" thickBot="1">
      <c r="A12" s="89" t="s">
        <v>496</v>
      </c>
      <c r="B12" s="89"/>
      <c r="C12" s="89"/>
      <c r="D12" s="89" t="s">
        <v>497</v>
      </c>
      <c r="E12" s="214">
        <v>0</v>
      </c>
      <c r="F12" s="217"/>
    </row>
    <row r="13" spans="1:6" ht="13.5" thickBot="1">
      <c r="A13" s="89"/>
      <c r="B13" s="89"/>
      <c r="C13" s="89"/>
      <c r="D13" s="89" t="s">
        <v>498</v>
      </c>
      <c r="E13" s="214">
        <v>4713171</v>
      </c>
      <c r="F13" s="217">
        <v>4713171</v>
      </c>
    </row>
    <row r="14" spans="1:6" ht="13.5" thickBot="1">
      <c r="A14" s="90"/>
      <c r="B14" s="90"/>
      <c r="C14" s="90"/>
      <c r="D14" s="90" t="s">
        <v>499</v>
      </c>
      <c r="E14" s="215">
        <v>7521236</v>
      </c>
      <c r="F14" s="217">
        <v>7671806</v>
      </c>
    </row>
    <row r="15" spans="4:6" ht="13.5" thickBot="1">
      <c r="D15" s="95" t="s">
        <v>505</v>
      </c>
      <c r="E15" s="216">
        <v>1315000</v>
      </c>
      <c r="F15" s="217">
        <v>4225141</v>
      </c>
    </row>
    <row r="16" spans="1:6" s="1" customFormat="1" ht="13.5" thickBot="1">
      <c r="A16" s="93" t="s">
        <v>500</v>
      </c>
      <c r="B16" s="93">
        <f>SUM(B8:B12)</f>
        <v>234625932</v>
      </c>
      <c r="C16" s="93">
        <f>SUM(C8:C12)</f>
        <v>240614774</v>
      </c>
      <c r="D16" s="93" t="s">
        <v>501</v>
      </c>
      <c r="E16" s="212">
        <f>SUM(E8:E11,E15)</f>
        <v>233004289</v>
      </c>
      <c r="F16" s="212">
        <f>SUM(F8:F11,F15)</f>
        <v>244351395</v>
      </c>
    </row>
    <row r="17" spans="1:6" s="1" customFormat="1" ht="13.5" thickBot="1">
      <c r="A17" s="93" t="s">
        <v>502</v>
      </c>
      <c r="B17" s="93">
        <f>B16-E16</f>
        <v>1621643</v>
      </c>
      <c r="C17" s="93">
        <f>C16-F16</f>
        <v>-3736621</v>
      </c>
      <c r="D17" s="93"/>
      <c r="E17" s="212"/>
      <c r="F17" s="217"/>
    </row>
    <row r="18" spans="1:6" ht="13.5" thickBot="1">
      <c r="A18" s="95"/>
      <c r="B18" s="95"/>
      <c r="C18" s="95"/>
      <c r="D18" s="95"/>
      <c r="E18" s="211"/>
      <c r="F18" s="217"/>
    </row>
    <row r="19" spans="1:6" s="1" customFormat="1" ht="13.5" thickBot="1">
      <c r="A19" s="93" t="s">
        <v>446</v>
      </c>
      <c r="B19" s="93">
        <v>303339163</v>
      </c>
      <c r="C19" s="93">
        <v>302817048</v>
      </c>
      <c r="D19" s="93" t="s">
        <v>450</v>
      </c>
      <c r="E19" s="212">
        <v>143245071</v>
      </c>
      <c r="F19" s="217">
        <v>150666517</v>
      </c>
    </row>
    <row r="20" spans="1:6" s="1" customFormat="1" ht="13.5" thickBot="1">
      <c r="A20" s="93" t="s">
        <v>503</v>
      </c>
      <c r="B20" s="93">
        <f>SUM(B16,B19)</f>
        <v>537965095</v>
      </c>
      <c r="C20" s="93">
        <f>SUM(C16,C19)</f>
        <v>543431822</v>
      </c>
      <c r="D20" s="93" t="s">
        <v>504</v>
      </c>
      <c r="E20" s="212">
        <f>SUM(E16,E19)</f>
        <v>376249360</v>
      </c>
      <c r="F20" s="212">
        <f>SUM(F16,F19)</f>
        <v>395017912</v>
      </c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124" zoomScaleNormal="124" zoomScaleSheetLayoutView="115" workbookViewId="0" topLeftCell="A1">
      <selection activeCell="H1" sqref="H1:H15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2:8" ht="30.75">
      <c r="B1" s="8" t="s">
        <v>404</v>
      </c>
      <c r="C1" s="9"/>
      <c r="D1" s="9"/>
      <c r="E1" s="9"/>
      <c r="F1" s="9"/>
      <c r="G1" s="9"/>
      <c r="H1" s="334" t="s">
        <v>664</v>
      </c>
    </row>
    <row r="2" spans="6:8" ht="14.25" thickBot="1">
      <c r="F2" s="11" t="s">
        <v>554</v>
      </c>
      <c r="G2" s="11"/>
      <c r="H2" s="334"/>
    </row>
    <row r="3" spans="1:8" ht="13.5" thickBot="1">
      <c r="A3" s="332" t="s">
        <v>364</v>
      </c>
      <c r="B3" s="12" t="s">
        <v>365</v>
      </c>
      <c r="C3" s="13"/>
      <c r="D3" s="219"/>
      <c r="E3" s="12" t="s">
        <v>366</v>
      </c>
      <c r="F3" s="126"/>
      <c r="G3" s="126"/>
      <c r="H3" s="334"/>
    </row>
    <row r="4" spans="1:8" s="17" customFormat="1" ht="24.75" customHeight="1" thickBot="1">
      <c r="A4" s="333"/>
      <c r="B4" s="14" t="s">
        <v>367</v>
      </c>
      <c r="C4" s="130" t="s">
        <v>594</v>
      </c>
      <c r="D4" s="220"/>
      <c r="E4" s="14" t="s">
        <v>367</v>
      </c>
      <c r="F4" s="135" t="s">
        <v>594</v>
      </c>
      <c r="G4" s="135"/>
      <c r="H4" s="334"/>
    </row>
    <row r="5" spans="1:8" s="17" customFormat="1" ht="13.5" thickBot="1">
      <c r="A5" s="18">
        <v>1</v>
      </c>
      <c r="B5" s="19">
        <v>2</v>
      </c>
      <c r="C5" s="20" t="s">
        <v>512</v>
      </c>
      <c r="D5" s="221" t="s">
        <v>650</v>
      </c>
      <c r="E5" s="19">
        <v>4</v>
      </c>
      <c r="F5" s="127" t="s">
        <v>512</v>
      </c>
      <c r="G5" s="127" t="s">
        <v>650</v>
      </c>
      <c r="H5" s="334"/>
    </row>
    <row r="6" spans="1:8" ht="12.75" customHeight="1">
      <c r="A6" s="21" t="s">
        <v>371</v>
      </c>
      <c r="B6" s="22" t="s">
        <v>453</v>
      </c>
      <c r="C6" s="23"/>
      <c r="D6" s="222">
        <v>682356</v>
      </c>
      <c r="E6" s="22" t="s">
        <v>405</v>
      </c>
      <c r="F6" s="26">
        <v>63316779</v>
      </c>
      <c r="G6" s="26">
        <v>51560975</v>
      </c>
      <c r="H6" s="334"/>
    </row>
    <row r="7" spans="1:8" ht="22.5" customHeight="1">
      <c r="A7" s="24" t="s">
        <v>374</v>
      </c>
      <c r="B7" s="25" t="s">
        <v>454</v>
      </c>
      <c r="C7" s="26"/>
      <c r="D7" s="223"/>
      <c r="E7" s="25" t="s">
        <v>406</v>
      </c>
      <c r="F7" s="26">
        <v>98398956</v>
      </c>
      <c r="G7" s="26">
        <v>97535291</v>
      </c>
      <c r="H7" s="334"/>
    </row>
    <row r="8" spans="1:8" ht="12.75" customHeight="1" thickBot="1">
      <c r="A8" s="24" t="s">
        <v>368</v>
      </c>
      <c r="B8" s="25"/>
      <c r="C8" s="26"/>
      <c r="D8" s="223"/>
      <c r="E8" s="25" t="s">
        <v>455</v>
      </c>
      <c r="F8" s="26">
        <v>0</v>
      </c>
      <c r="G8" s="26">
        <v>0</v>
      </c>
      <c r="H8" s="334"/>
    </row>
    <row r="9" spans="1:8" ht="15.75" customHeight="1" thickBot="1">
      <c r="A9" s="28" t="s">
        <v>369</v>
      </c>
      <c r="B9" s="29" t="s">
        <v>456</v>
      </c>
      <c r="C9" s="30">
        <f>SUM(C6:C8)</f>
        <v>0</v>
      </c>
      <c r="D9" s="224"/>
      <c r="E9" s="29" t="s">
        <v>457</v>
      </c>
      <c r="F9" s="128">
        <f>SUM(F6:F8)</f>
        <v>161715735</v>
      </c>
      <c r="G9" s="128">
        <f>SUM(G6:G8)</f>
        <v>149096266</v>
      </c>
      <c r="H9" s="334"/>
    </row>
    <row r="10" spans="1:8" ht="12.75" customHeight="1" thickBot="1">
      <c r="A10" s="21" t="s">
        <v>370</v>
      </c>
      <c r="B10" s="38" t="s">
        <v>458</v>
      </c>
      <c r="C10" s="39"/>
      <c r="D10" s="225"/>
      <c r="E10" s="34" t="s">
        <v>459</v>
      </c>
      <c r="F10" s="129"/>
      <c r="G10" s="129"/>
      <c r="H10" s="334"/>
    </row>
    <row r="11" spans="1:8" ht="21.75" customHeight="1" thickBot="1">
      <c r="A11" s="28" t="s">
        <v>378</v>
      </c>
      <c r="B11" s="29" t="s">
        <v>460</v>
      </c>
      <c r="C11" s="30">
        <f>SUM(C10)</f>
        <v>0</v>
      </c>
      <c r="D11" s="224"/>
      <c r="E11" s="29" t="s">
        <v>461</v>
      </c>
      <c r="F11" s="128">
        <f>SUM(F10)</f>
        <v>0</v>
      </c>
      <c r="G11" s="128"/>
      <c r="H11" s="334"/>
    </row>
    <row r="12" spans="1:8" ht="18" customHeight="1" thickBot="1">
      <c r="A12" s="28" t="s">
        <v>379</v>
      </c>
      <c r="B12" s="35" t="s">
        <v>448</v>
      </c>
      <c r="C12" s="30">
        <f>SUM(C9,C11)</f>
        <v>0</v>
      </c>
      <c r="D12" s="224"/>
      <c r="E12" s="35" t="s">
        <v>451</v>
      </c>
      <c r="F12" s="128">
        <f>SUM(F9,F11)</f>
        <v>161715735</v>
      </c>
      <c r="G12" s="128">
        <f>SUM(G9,G11)</f>
        <v>149096266</v>
      </c>
      <c r="H12" s="334"/>
    </row>
    <row r="13" spans="1:8" ht="13.5" thickBot="1">
      <c r="A13" s="28" t="s">
        <v>380</v>
      </c>
      <c r="B13" s="36" t="s">
        <v>449</v>
      </c>
      <c r="C13" s="37">
        <f>SUM(C12)</f>
        <v>0</v>
      </c>
      <c r="D13" s="226">
        <f>SUM(D6:D12)</f>
        <v>682356</v>
      </c>
      <c r="E13" s="36" t="s">
        <v>452</v>
      </c>
      <c r="F13" s="86">
        <f>SUM(F12)</f>
        <v>161715735</v>
      </c>
      <c r="G13" s="86">
        <f>SUM(G12)</f>
        <v>149096266</v>
      </c>
      <c r="H13" s="334"/>
    </row>
    <row r="14" spans="1:8" ht="13.5" thickBot="1">
      <c r="A14" s="28" t="s">
        <v>381</v>
      </c>
      <c r="B14" s="36" t="s">
        <v>399</v>
      </c>
      <c r="C14" s="37">
        <f>IF(C9-F9&lt;0,F9-C9,"-")</f>
        <v>161715735</v>
      </c>
      <c r="D14" s="37">
        <f>IF(D9-G9&lt;0,G9-D9,"-")</f>
        <v>149096266</v>
      </c>
      <c r="E14" s="36" t="s">
        <v>400</v>
      </c>
      <c r="F14" s="86" t="str">
        <f>IF(C9-F9&gt;0,C9-F9,"-")</f>
        <v>-</v>
      </c>
      <c r="G14" s="86"/>
      <c r="H14" s="334"/>
    </row>
    <row r="15" spans="1:8" ht="13.5" thickBot="1">
      <c r="A15" s="28" t="s">
        <v>382</v>
      </c>
      <c r="B15" s="36" t="s">
        <v>402</v>
      </c>
      <c r="C15" s="37">
        <f>IF(C9+C10-F12&lt;0,F12-(C9+C10),"-")</f>
        <v>161715735</v>
      </c>
      <c r="D15" s="37">
        <f>IF(D9+D10-G12&lt;0,G12-(D9+D10),"-")</f>
        <v>149096266</v>
      </c>
      <c r="E15" s="36" t="s">
        <v>403</v>
      </c>
      <c r="F15" s="86" t="str">
        <f>IF(C9+C10-F12&gt;0,C9+C10-F12,"-")</f>
        <v>-</v>
      </c>
      <c r="G15" s="86"/>
      <c r="H15" s="334"/>
    </row>
  </sheetData>
  <sheetProtection/>
  <mergeCells count="2">
    <mergeCell ref="A3:A4"/>
    <mergeCell ref="H1:H1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195" bestFit="1" customWidth="1"/>
    <col min="2" max="2" width="13.421875" style="186" customWidth="1"/>
    <col min="3" max="3" width="14.00390625" style="186" customWidth="1"/>
    <col min="4" max="4" width="15.421875" style="186" customWidth="1"/>
    <col min="5" max="6" width="14.28125" style="186" customWidth="1"/>
    <col min="7" max="7" width="16.140625" style="186" customWidth="1"/>
    <col min="8" max="9" width="11.00390625" style="186" customWidth="1"/>
    <col min="10" max="10" width="11.8515625" style="186" customWidth="1"/>
    <col min="11" max="16384" width="8.00390625" style="186" customWidth="1"/>
  </cols>
  <sheetData>
    <row r="1" spans="1:7" ht="25.5" customHeight="1">
      <c r="A1" s="335" t="s">
        <v>462</v>
      </c>
      <c r="B1" s="335"/>
      <c r="C1" s="335"/>
      <c r="D1" s="335"/>
      <c r="E1" s="335"/>
      <c r="F1" s="335"/>
      <c r="G1" s="335"/>
    </row>
    <row r="2" spans="1:7" ht="22.5" customHeight="1">
      <c r="A2" s="336" t="s">
        <v>665</v>
      </c>
      <c r="B2" s="336"/>
      <c r="G2" s="187" t="s">
        <v>553</v>
      </c>
    </row>
    <row r="3" spans="1:7" s="188" customFormat="1" ht="44.25" customHeight="1">
      <c r="A3" s="135" t="s">
        <v>411</v>
      </c>
      <c r="B3" s="135" t="s">
        <v>412</v>
      </c>
      <c r="C3" s="135" t="s">
        <v>413</v>
      </c>
      <c r="D3" s="135" t="s">
        <v>633</v>
      </c>
      <c r="E3" s="135" t="s">
        <v>627</v>
      </c>
      <c r="F3" s="135" t="s">
        <v>651</v>
      </c>
      <c r="G3" s="135" t="s">
        <v>634</v>
      </c>
    </row>
    <row r="4" spans="1:7" ht="12" customHeight="1">
      <c r="A4" s="189">
        <v>1</v>
      </c>
      <c r="B4" s="189">
        <v>2</v>
      </c>
      <c r="C4" s="189">
        <v>3</v>
      </c>
      <c r="D4" s="189">
        <v>4</v>
      </c>
      <c r="E4" s="189">
        <v>5</v>
      </c>
      <c r="F4" s="189"/>
      <c r="G4" s="189" t="s">
        <v>414</v>
      </c>
    </row>
    <row r="5" spans="1:7" ht="15.75" customHeight="1">
      <c r="A5" s="197" t="s">
        <v>595</v>
      </c>
      <c r="B5" s="97">
        <v>1905000</v>
      </c>
      <c r="C5" s="98">
        <v>2019</v>
      </c>
      <c r="D5" s="97"/>
      <c r="E5" s="97"/>
      <c r="F5" s="97">
        <v>1905000</v>
      </c>
      <c r="G5" s="191">
        <f aca="true" t="shared" si="0" ref="G5:G33">B5-D5-E5</f>
        <v>1905000</v>
      </c>
    </row>
    <row r="6" spans="1:7" ht="15.75" customHeight="1">
      <c r="A6" s="97" t="s">
        <v>596</v>
      </c>
      <c r="B6" s="97">
        <v>508000</v>
      </c>
      <c r="C6" s="98">
        <v>2019</v>
      </c>
      <c r="D6" s="97"/>
      <c r="E6" s="97"/>
      <c r="F6" s="97">
        <v>508000</v>
      </c>
      <c r="G6" s="191">
        <f t="shared" si="0"/>
        <v>508000</v>
      </c>
    </row>
    <row r="7" spans="1:7" ht="15.75" customHeight="1">
      <c r="A7" s="97" t="s">
        <v>597</v>
      </c>
      <c r="B7" s="97">
        <v>2032000</v>
      </c>
      <c r="C7" s="98">
        <v>2019</v>
      </c>
      <c r="D7" s="97"/>
      <c r="E7" s="97"/>
      <c r="F7" s="97">
        <v>2032000</v>
      </c>
      <c r="G7" s="191">
        <f t="shared" si="0"/>
        <v>2032000</v>
      </c>
    </row>
    <row r="8" spans="1:7" ht="15.75" customHeight="1">
      <c r="A8" s="97" t="s">
        <v>598</v>
      </c>
      <c r="B8" s="97">
        <v>469900</v>
      </c>
      <c r="C8" s="98">
        <v>2019</v>
      </c>
      <c r="D8" s="97"/>
      <c r="E8" s="97"/>
      <c r="F8" s="97">
        <v>469900</v>
      </c>
      <c r="G8" s="191">
        <f t="shared" si="0"/>
        <v>469900</v>
      </c>
    </row>
    <row r="9" spans="1:7" ht="15.75" customHeight="1">
      <c r="A9" s="97" t="s">
        <v>599</v>
      </c>
      <c r="B9" s="97">
        <v>254000</v>
      </c>
      <c r="C9" s="98">
        <v>2019</v>
      </c>
      <c r="D9" s="97"/>
      <c r="E9" s="97"/>
      <c r="F9" s="97">
        <v>254000</v>
      </c>
      <c r="G9" s="191">
        <f t="shared" si="0"/>
        <v>254000</v>
      </c>
    </row>
    <row r="10" spans="1:7" ht="15.75" customHeight="1">
      <c r="A10" s="97" t="s">
        <v>601</v>
      </c>
      <c r="B10" s="97">
        <v>6350000</v>
      </c>
      <c r="C10" s="98">
        <v>2019</v>
      </c>
      <c r="D10" s="97"/>
      <c r="E10" s="97"/>
      <c r="F10" s="97">
        <v>6350000</v>
      </c>
      <c r="G10" s="191">
        <f t="shared" si="0"/>
        <v>6350000</v>
      </c>
    </row>
    <row r="11" spans="1:7" ht="15.75" customHeight="1">
      <c r="A11" s="97" t="s">
        <v>600</v>
      </c>
      <c r="B11" s="97">
        <v>1905000</v>
      </c>
      <c r="C11" s="98">
        <v>2019</v>
      </c>
      <c r="D11" s="97"/>
      <c r="E11" s="97"/>
      <c r="F11" s="97">
        <v>1905000</v>
      </c>
      <c r="G11" s="191">
        <f t="shared" si="0"/>
        <v>1905000</v>
      </c>
    </row>
    <row r="12" spans="1:7" ht="15.75" customHeight="1">
      <c r="A12" s="97" t="s">
        <v>602</v>
      </c>
      <c r="B12" s="97">
        <v>254000</v>
      </c>
      <c r="C12" s="98">
        <v>2019</v>
      </c>
      <c r="D12" s="97"/>
      <c r="E12" s="97"/>
      <c r="F12" s="97">
        <v>254000</v>
      </c>
      <c r="G12" s="191">
        <f t="shared" si="0"/>
        <v>254000</v>
      </c>
    </row>
    <row r="13" spans="1:7" ht="15.75" customHeight="1">
      <c r="A13" s="97" t="s">
        <v>603</v>
      </c>
      <c r="B13" s="97">
        <v>196850</v>
      </c>
      <c r="C13" s="98">
        <v>2019</v>
      </c>
      <c r="D13" s="97"/>
      <c r="E13" s="97"/>
      <c r="F13" s="97">
        <v>196850</v>
      </c>
      <c r="G13" s="191">
        <f t="shared" si="0"/>
        <v>196850</v>
      </c>
    </row>
    <row r="14" spans="1:7" ht="15.75" customHeight="1">
      <c r="A14" s="97" t="s">
        <v>604</v>
      </c>
      <c r="B14" s="97">
        <v>317500</v>
      </c>
      <c r="C14" s="98">
        <v>2019</v>
      </c>
      <c r="D14" s="97"/>
      <c r="E14" s="97"/>
      <c r="F14" s="97">
        <v>317500</v>
      </c>
      <c r="G14" s="191">
        <f t="shared" si="0"/>
        <v>317500</v>
      </c>
    </row>
    <row r="15" spans="1:7" ht="15.75" customHeight="1">
      <c r="A15" s="97" t="s">
        <v>605</v>
      </c>
      <c r="B15" s="97">
        <v>69850</v>
      </c>
      <c r="C15" s="98">
        <v>2019</v>
      </c>
      <c r="D15" s="97"/>
      <c r="E15" s="97"/>
      <c r="F15" s="97">
        <v>69850</v>
      </c>
      <c r="G15" s="191">
        <f t="shared" si="0"/>
        <v>69850</v>
      </c>
    </row>
    <row r="16" spans="1:7" ht="15.75" customHeight="1">
      <c r="A16" s="197" t="s">
        <v>606</v>
      </c>
      <c r="B16" s="197">
        <v>1079500</v>
      </c>
      <c r="C16" s="98">
        <v>2019</v>
      </c>
      <c r="D16" s="97"/>
      <c r="E16" s="97"/>
      <c r="F16" s="97">
        <v>1079500</v>
      </c>
      <c r="G16" s="197">
        <f t="shared" si="0"/>
        <v>1079500</v>
      </c>
    </row>
    <row r="17" spans="1:7" ht="15.75" customHeight="1">
      <c r="A17" s="197" t="s">
        <v>607</v>
      </c>
      <c r="B17" s="197">
        <v>463550</v>
      </c>
      <c r="C17" s="98">
        <v>2019</v>
      </c>
      <c r="D17" s="97"/>
      <c r="E17" s="97"/>
      <c r="F17" s="97">
        <v>463550</v>
      </c>
      <c r="G17" s="191">
        <f t="shared" si="0"/>
        <v>463550</v>
      </c>
    </row>
    <row r="18" spans="1:7" ht="15.75" customHeight="1">
      <c r="A18" s="97" t="s">
        <v>608</v>
      </c>
      <c r="B18" s="97">
        <v>63500</v>
      </c>
      <c r="C18" s="98">
        <v>2019</v>
      </c>
      <c r="D18" s="97"/>
      <c r="E18" s="97"/>
      <c r="F18" s="97">
        <v>63500</v>
      </c>
      <c r="G18" s="191">
        <f t="shared" si="0"/>
        <v>63500</v>
      </c>
    </row>
    <row r="19" spans="1:7" ht="15.75" customHeight="1">
      <c r="A19" s="97" t="s">
        <v>609</v>
      </c>
      <c r="B19" s="97">
        <v>152400</v>
      </c>
      <c r="C19" s="98">
        <v>2019</v>
      </c>
      <c r="D19" s="97"/>
      <c r="E19" s="97"/>
      <c r="F19" s="97">
        <v>152400</v>
      </c>
      <c r="G19" s="191">
        <f t="shared" si="0"/>
        <v>152400</v>
      </c>
    </row>
    <row r="20" spans="1:7" ht="15.75" customHeight="1">
      <c r="A20" s="97" t="s">
        <v>610</v>
      </c>
      <c r="B20" s="97">
        <v>152400</v>
      </c>
      <c r="C20" s="98">
        <v>2019</v>
      </c>
      <c r="D20" s="97"/>
      <c r="E20" s="97"/>
      <c r="F20" s="97">
        <v>152400</v>
      </c>
      <c r="G20" s="191">
        <f t="shared" si="0"/>
        <v>152400</v>
      </c>
    </row>
    <row r="21" spans="1:7" ht="15.75" customHeight="1">
      <c r="A21" s="97" t="s">
        <v>611</v>
      </c>
      <c r="B21" s="97">
        <v>171450</v>
      </c>
      <c r="C21" s="98">
        <v>2019</v>
      </c>
      <c r="D21" s="97"/>
      <c r="E21" s="97"/>
      <c r="F21" s="97">
        <v>171450</v>
      </c>
      <c r="G21" s="191">
        <f t="shared" si="0"/>
        <v>171450</v>
      </c>
    </row>
    <row r="22" spans="1:7" ht="15.75" customHeight="1">
      <c r="A22" s="97" t="s">
        <v>612</v>
      </c>
      <c r="B22" s="97">
        <v>70000</v>
      </c>
      <c r="C22" s="98">
        <v>2019</v>
      </c>
      <c r="D22" s="97"/>
      <c r="E22" s="97"/>
      <c r="F22" s="97">
        <v>70000</v>
      </c>
      <c r="G22" s="191">
        <f t="shared" si="0"/>
        <v>70000</v>
      </c>
    </row>
    <row r="23" spans="1:7" ht="15.75" customHeight="1">
      <c r="A23" s="97" t="s">
        <v>613</v>
      </c>
      <c r="B23" s="97">
        <v>317500</v>
      </c>
      <c r="C23" s="98">
        <v>2019</v>
      </c>
      <c r="D23" s="97"/>
      <c r="E23" s="97"/>
      <c r="F23" s="97">
        <v>317500</v>
      </c>
      <c r="G23" s="191">
        <f t="shared" si="0"/>
        <v>317500</v>
      </c>
    </row>
    <row r="24" spans="1:7" ht="15.75" customHeight="1">
      <c r="A24" s="97" t="s">
        <v>614</v>
      </c>
      <c r="B24" s="97">
        <v>215900</v>
      </c>
      <c r="C24" s="98">
        <v>2019</v>
      </c>
      <c r="D24" s="97"/>
      <c r="E24" s="97"/>
      <c r="F24" s="97">
        <v>215900</v>
      </c>
      <c r="G24" s="191">
        <f t="shared" si="0"/>
        <v>215900</v>
      </c>
    </row>
    <row r="25" spans="1:7" ht="15.75" customHeight="1">
      <c r="A25" s="97" t="s">
        <v>615</v>
      </c>
      <c r="B25" s="97">
        <v>7740000</v>
      </c>
      <c r="C25" s="98">
        <v>2019</v>
      </c>
      <c r="D25" s="97"/>
      <c r="E25" s="97"/>
      <c r="F25" s="97">
        <v>7740000</v>
      </c>
      <c r="G25" s="191">
        <f t="shared" si="0"/>
        <v>7740000</v>
      </c>
    </row>
    <row r="26" spans="1:7" ht="15.75" customHeight="1">
      <c r="A26" s="97" t="s">
        <v>561</v>
      </c>
      <c r="B26" s="97">
        <v>5524500</v>
      </c>
      <c r="C26" s="98">
        <v>2019</v>
      </c>
      <c r="D26" s="97"/>
      <c r="E26" s="97"/>
      <c r="F26" s="97">
        <v>5524500</v>
      </c>
      <c r="G26" s="191">
        <f t="shared" si="0"/>
        <v>5524500</v>
      </c>
    </row>
    <row r="27" spans="1:7" ht="15.75" customHeight="1">
      <c r="A27" s="97" t="s">
        <v>616</v>
      </c>
      <c r="B27" s="97">
        <v>762000</v>
      </c>
      <c r="C27" s="98">
        <v>2019</v>
      </c>
      <c r="D27" s="97"/>
      <c r="E27" s="97"/>
      <c r="F27" s="97">
        <v>762000</v>
      </c>
      <c r="G27" s="191">
        <f t="shared" si="0"/>
        <v>762000</v>
      </c>
    </row>
    <row r="28" spans="1:7" ht="15.75" customHeight="1">
      <c r="A28" s="97" t="s">
        <v>637</v>
      </c>
      <c r="B28" s="97">
        <v>7068979</v>
      </c>
      <c r="C28" s="98">
        <v>2019</v>
      </c>
      <c r="D28" s="97"/>
      <c r="E28" s="97"/>
      <c r="F28" s="97">
        <v>7068979</v>
      </c>
      <c r="G28" s="191">
        <f t="shared" si="0"/>
        <v>7068979</v>
      </c>
    </row>
    <row r="29" spans="1:7" ht="15.75" customHeight="1">
      <c r="A29" s="97" t="s">
        <v>617</v>
      </c>
      <c r="B29" s="97">
        <v>1651000</v>
      </c>
      <c r="C29" s="98">
        <v>2019</v>
      </c>
      <c r="D29" s="97"/>
      <c r="E29" s="97"/>
      <c r="F29" s="97">
        <v>1651000</v>
      </c>
      <c r="G29" s="191">
        <f t="shared" si="0"/>
        <v>1651000</v>
      </c>
    </row>
    <row r="30" spans="1:7" ht="15.75" customHeight="1">
      <c r="A30" s="97" t="s">
        <v>638</v>
      </c>
      <c r="B30" s="97">
        <v>1270000</v>
      </c>
      <c r="C30" s="98">
        <v>2019</v>
      </c>
      <c r="D30" s="97"/>
      <c r="E30" s="97"/>
      <c r="F30" s="97">
        <v>1270000</v>
      </c>
      <c r="G30" s="191">
        <f t="shared" si="0"/>
        <v>1270000</v>
      </c>
    </row>
    <row r="31" spans="1:7" ht="15.75" customHeight="1">
      <c r="A31" s="97" t="s">
        <v>639</v>
      </c>
      <c r="B31" s="97">
        <v>2032000</v>
      </c>
      <c r="C31" s="98">
        <v>2019</v>
      </c>
      <c r="D31" s="97"/>
      <c r="E31" s="97"/>
      <c r="F31" s="97">
        <v>2032000</v>
      </c>
      <c r="G31" s="191">
        <f t="shared" si="0"/>
        <v>2032000</v>
      </c>
    </row>
    <row r="32" spans="1:7" ht="15.75" customHeight="1">
      <c r="A32" s="97" t="s">
        <v>640</v>
      </c>
      <c r="B32" s="97">
        <v>19050000</v>
      </c>
      <c r="C32" s="98">
        <v>2019</v>
      </c>
      <c r="D32" s="97"/>
      <c r="E32" s="97"/>
      <c r="F32" s="97">
        <v>7294196</v>
      </c>
      <c r="G32" s="191">
        <f t="shared" si="0"/>
        <v>19050000</v>
      </c>
    </row>
    <row r="33" spans="1:7" ht="15.75" customHeight="1">
      <c r="A33" s="97" t="s">
        <v>641</v>
      </c>
      <c r="B33" s="97">
        <v>1270000</v>
      </c>
      <c r="C33" s="98">
        <v>2019</v>
      </c>
      <c r="D33" s="97"/>
      <c r="E33" s="97"/>
      <c r="F33" s="97">
        <v>1270000</v>
      </c>
      <c r="G33" s="191">
        <f t="shared" si="0"/>
        <v>1270000</v>
      </c>
    </row>
    <row r="34" spans="1:7" ht="15.75" customHeight="1">
      <c r="A34" s="190" t="s">
        <v>551</v>
      </c>
      <c r="B34" s="184">
        <f>SUM(B5:B33)</f>
        <v>63316779</v>
      </c>
      <c r="C34" s="184"/>
      <c r="D34" s="184">
        <f>SUM(D5:D33)</f>
        <v>0</v>
      </c>
      <c r="E34" s="184">
        <f>SUM(E5:E33)</f>
        <v>0</v>
      </c>
      <c r="F34" s="184">
        <f>SUM(F5:F33)</f>
        <v>51560975</v>
      </c>
      <c r="G34" s="184">
        <f>SUM(G5:G33)</f>
        <v>63316779</v>
      </c>
    </row>
    <row r="35" spans="1:7" ht="15.75" customHeight="1">
      <c r="A35" s="190"/>
      <c r="B35" s="97"/>
      <c r="C35" s="98"/>
      <c r="D35" s="97"/>
      <c r="E35" s="97"/>
      <c r="F35" s="97"/>
      <c r="G35" s="191"/>
    </row>
    <row r="36" spans="1:6" s="141" customFormat="1" ht="15.75" customHeight="1">
      <c r="A36" s="190"/>
      <c r="B36" s="184"/>
      <c r="C36" s="184"/>
      <c r="D36" s="184"/>
      <c r="E36" s="184"/>
      <c r="F36" s="184"/>
    </row>
    <row r="37" spans="1:7" ht="15.75" customHeight="1">
      <c r="A37" s="190"/>
      <c r="B37" s="97"/>
      <c r="C37" s="98"/>
      <c r="D37" s="97"/>
      <c r="E37" s="97"/>
      <c r="F37" s="97"/>
      <c r="G37" s="141"/>
    </row>
    <row r="38" spans="1:7" ht="15.75" customHeight="1">
      <c r="A38" s="192"/>
      <c r="B38" s="97"/>
      <c r="C38" s="98"/>
      <c r="D38" s="97"/>
      <c r="E38" s="97"/>
      <c r="F38" s="97"/>
      <c r="G38" s="141"/>
    </row>
    <row r="39" spans="1:7" ht="15.75" customHeight="1">
      <c r="A39" s="192"/>
      <c r="B39" s="97"/>
      <c r="C39" s="98"/>
      <c r="D39" s="97"/>
      <c r="E39" s="97"/>
      <c r="F39" s="97"/>
      <c r="G39" s="141"/>
    </row>
    <row r="40" spans="1:7" ht="15.75" customHeight="1">
      <c r="A40" s="192"/>
      <c r="B40" s="97"/>
      <c r="C40" s="98"/>
      <c r="D40" s="97"/>
      <c r="E40" s="97"/>
      <c r="F40" s="97"/>
      <c r="G40" s="141"/>
    </row>
    <row r="41" spans="1:7" ht="15.75" customHeight="1">
      <c r="A41" s="192"/>
      <c r="B41" s="97"/>
      <c r="C41" s="98"/>
      <c r="D41" s="97"/>
      <c r="E41" s="97"/>
      <c r="F41" s="97"/>
      <c r="G41" s="141"/>
    </row>
    <row r="42" spans="1:6" s="141" customFormat="1" ht="15.75" customHeight="1">
      <c r="A42" s="190"/>
      <c r="B42" s="184"/>
      <c r="C42" s="184"/>
      <c r="D42" s="184"/>
      <c r="E42" s="184"/>
      <c r="F42" s="184"/>
    </row>
    <row r="43" spans="1:6" s="141" customFormat="1" ht="15.75" customHeight="1">
      <c r="A43" s="190"/>
      <c r="B43" s="184"/>
      <c r="C43" s="184"/>
      <c r="D43" s="184"/>
      <c r="E43" s="184"/>
      <c r="F43" s="184"/>
    </row>
    <row r="44" spans="1:7" s="194" customFormat="1" ht="18" customHeight="1">
      <c r="A44" s="193"/>
      <c r="G44" s="141"/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10" customWidth="1"/>
    <col min="2" max="2" width="13.421875" style="7" customWidth="1"/>
    <col min="3" max="3" width="14.00390625" style="7" customWidth="1"/>
    <col min="4" max="4" width="15.421875" style="7" customWidth="1"/>
    <col min="5" max="6" width="14.28125" style="7" customWidth="1"/>
    <col min="7" max="7" width="16.140625" style="7" customWidth="1"/>
    <col min="8" max="9" width="11.00390625" style="7" customWidth="1"/>
    <col min="10" max="10" width="11.8515625" style="7" customWidth="1"/>
    <col min="11" max="16384" width="8.00390625" style="7" customWidth="1"/>
  </cols>
  <sheetData>
    <row r="1" spans="1:7" ht="24.75" customHeight="1">
      <c r="A1" s="337" t="s">
        <v>416</v>
      </c>
      <c r="B1" s="337"/>
      <c r="C1" s="337"/>
      <c r="D1" s="337"/>
      <c r="E1" s="337"/>
      <c r="F1" s="337"/>
      <c r="G1" s="337"/>
    </row>
    <row r="2" spans="1:7" ht="23.25" customHeight="1" thickBot="1">
      <c r="A2" s="338" t="s">
        <v>666</v>
      </c>
      <c r="B2" s="338"/>
      <c r="G2" s="40" t="s">
        <v>554</v>
      </c>
    </row>
    <row r="3" spans="1:7" s="17" customFormat="1" ht="48.75" customHeight="1" thickBot="1">
      <c r="A3" s="14" t="s">
        <v>417</v>
      </c>
      <c r="B3" s="15" t="s">
        <v>412</v>
      </c>
      <c r="C3" s="15" t="s">
        <v>413</v>
      </c>
      <c r="D3" s="15" t="s">
        <v>635</v>
      </c>
      <c r="E3" s="15" t="s">
        <v>627</v>
      </c>
      <c r="F3" s="130" t="s">
        <v>651</v>
      </c>
      <c r="G3" s="16" t="s">
        <v>636</v>
      </c>
    </row>
    <row r="4" spans="1:7" ht="15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228"/>
      <c r="G4" s="43">
        <v>6</v>
      </c>
    </row>
    <row r="5" spans="1:7" ht="15.75" customHeight="1">
      <c r="A5" s="183"/>
      <c r="B5" s="97"/>
      <c r="C5" s="98"/>
      <c r="D5" s="97"/>
      <c r="E5" s="97"/>
      <c r="F5" s="229"/>
      <c r="G5" s="99">
        <f aca="true" t="shared" si="0" ref="G5:G32">B5-D5-E5</f>
        <v>0</v>
      </c>
    </row>
    <row r="6" spans="1:7" ht="15.75" customHeight="1">
      <c r="A6" s="198" t="s">
        <v>618</v>
      </c>
      <c r="B6" s="97">
        <v>635000</v>
      </c>
      <c r="C6" s="98"/>
      <c r="D6" s="97"/>
      <c r="E6" s="97"/>
      <c r="F6" s="229">
        <v>635000</v>
      </c>
      <c r="G6" s="99">
        <f t="shared" si="0"/>
        <v>635000</v>
      </c>
    </row>
    <row r="7" spans="1:7" ht="15.75" customHeight="1">
      <c r="A7" s="198" t="s">
        <v>619</v>
      </c>
      <c r="B7" s="97">
        <v>1016000</v>
      </c>
      <c r="C7" s="98"/>
      <c r="D7" s="97"/>
      <c r="E7" s="97"/>
      <c r="F7" s="229">
        <v>1016000</v>
      </c>
      <c r="G7" s="99">
        <f t="shared" si="0"/>
        <v>1016000</v>
      </c>
    </row>
    <row r="8" spans="1:7" ht="15.75" customHeight="1">
      <c r="A8" s="198" t="s">
        <v>620</v>
      </c>
      <c r="B8" s="97">
        <v>27379273</v>
      </c>
      <c r="C8" s="98"/>
      <c r="D8" s="97"/>
      <c r="E8" s="97"/>
      <c r="F8" s="229">
        <v>27379273</v>
      </c>
      <c r="G8" s="99">
        <f t="shared" si="0"/>
        <v>27379273</v>
      </c>
    </row>
    <row r="9" spans="1:7" ht="15.75" customHeight="1">
      <c r="A9" s="198" t="s">
        <v>621</v>
      </c>
      <c r="B9" s="97">
        <v>20320000</v>
      </c>
      <c r="C9" s="98"/>
      <c r="D9" s="97"/>
      <c r="E9" s="97"/>
      <c r="F9" s="97">
        <v>20320000</v>
      </c>
      <c r="G9" s="191">
        <f t="shared" si="0"/>
        <v>20320000</v>
      </c>
    </row>
    <row r="10" spans="1:7" ht="15.75" customHeight="1">
      <c r="A10" s="198" t="s">
        <v>642</v>
      </c>
      <c r="B10" s="97">
        <v>23622000</v>
      </c>
      <c r="C10" s="98"/>
      <c r="D10" s="97"/>
      <c r="E10" s="97"/>
      <c r="F10" s="97">
        <v>23622000</v>
      </c>
      <c r="G10" s="191">
        <f t="shared" si="0"/>
        <v>23622000</v>
      </c>
    </row>
    <row r="11" spans="1:7" ht="15.75" customHeight="1">
      <c r="A11" s="198" t="s">
        <v>622</v>
      </c>
      <c r="B11" s="97">
        <v>6000750</v>
      </c>
      <c r="C11" s="98"/>
      <c r="D11" s="97"/>
      <c r="E11" s="97"/>
      <c r="F11" s="97">
        <v>5137085</v>
      </c>
      <c r="G11" s="191">
        <f t="shared" si="0"/>
        <v>6000750</v>
      </c>
    </row>
    <row r="12" spans="1:7" ht="15.75" customHeight="1">
      <c r="A12" s="198" t="s">
        <v>643</v>
      </c>
      <c r="B12" s="97">
        <v>8075930</v>
      </c>
      <c r="C12" s="98"/>
      <c r="D12" s="97"/>
      <c r="E12" s="97"/>
      <c r="F12" s="97">
        <v>8075930</v>
      </c>
      <c r="G12" s="191">
        <f t="shared" si="0"/>
        <v>8075930</v>
      </c>
    </row>
    <row r="13" spans="1:7" ht="15.75" customHeight="1">
      <c r="A13" s="198" t="s">
        <v>644</v>
      </c>
      <c r="B13" s="97">
        <v>635000</v>
      </c>
      <c r="C13" s="98"/>
      <c r="D13" s="97"/>
      <c r="E13" s="97"/>
      <c r="F13" s="97">
        <v>635000</v>
      </c>
      <c r="G13" s="191">
        <f t="shared" si="0"/>
        <v>635000</v>
      </c>
    </row>
    <row r="14" spans="1:7" ht="15.75" customHeight="1">
      <c r="A14" s="198" t="s">
        <v>645</v>
      </c>
      <c r="B14" s="97">
        <v>635000</v>
      </c>
      <c r="C14" s="98"/>
      <c r="D14" s="97"/>
      <c r="E14" s="97"/>
      <c r="F14" s="97">
        <v>635000</v>
      </c>
      <c r="G14" s="191">
        <f t="shared" si="0"/>
        <v>635000</v>
      </c>
    </row>
    <row r="15" spans="1:7" ht="15.75" customHeight="1">
      <c r="A15" s="198" t="s">
        <v>646</v>
      </c>
      <c r="B15" s="97">
        <v>3175000</v>
      </c>
      <c r="C15" s="98"/>
      <c r="D15" s="97"/>
      <c r="E15" s="97"/>
      <c r="F15" s="97">
        <v>3175000</v>
      </c>
      <c r="G15" s="191">
        <f t="shared" si="0"/>
        <v>3175000</v>
      </c>
    </row>
    <row r="16" spans="1:7" ht="15.75" customHeight="1">
      <c r="A16" s="198" t="s">
        <v>647</v>
      </c>
      <c r="B16" s="97">
        <v>1905000</v>
      </c>
      <c r="C16" s="98"/>
      <c r="D16" s="97"/>
      <c r="E16" s="97"/>
      <c r="F16" s="97">
        <v>1905000</v>
      </c>
      <c r="G16" s="191">
        <f t="shared" si="0"/>
        <v>1905000</v>
      </c>
    </row>
    <row r="17" spans="1:7" ht="15.75" customHeight="1">
      <c r="A17" s="198" t="s">
        <v>648</v>
      </c>
      <c r="B17" s="97">
        <v>635000</v>
      </c>
      <c r="C17" s="98"/>
      <c r="D17" s="97"/>
      <c r="E17" s="97"/>
      <c r="F17" s="97">
        <v>635000</v>
      </c>
      <c r="G17" s="191">
        <f t="shared" si="0"/>
        <v>635000</v>
      </c>
    </row>
    <row r="18" spans="1:7" ht="15.75" customHeight="1">
      <c r="A18" s="198" t="s">
        <v>649</v>
      </c>
      <c r="B18" s="97">
        <v>4365003</v>
      </c>
      <c r="C18" s="98"/>
      <c r="D18" s="97"/>
      <c r="E18" s="97"/>
      <c r="F18" s="97">
        <v>4365003</v>
      </c>
      <c r="G18" s="191">
        <f t="shared" si="0"/>
        <v>4365003</v>
      </c>
    </row>
    <row r="19" spans="1:7" s="140" customFormat="1" ht="15.75" customHeight="1">
      <c r="A19" s="183" t="s">
        <v>551</v>
      </c>
      <c r="B19" s="184">
        <f aca="true" t="shared" si="1" ref="B19:G19">SUM(B6:B18)</f>
        <v>98398956</v>
      </c>
      <c r="C19" s="184">
        <f t="shared" si="1"/>
        <v>0</v>
      </c>
      <c r="D19" s="184">
        <f t="shared" si="1"/>
        <v>0</v>
      </c>
      <c r="E19" s="184">
        <f t="shared" si="1"/>
        <v>0</v>
      </c>
      <c r="F19" s="184">
        <f t="shared" si="1"/>
        <v>97535291</v>
      </c>
      <c r="G19" s="184">
        <f t="shared" si="1"/>
        <v>98398956</v>
      </c>
    </row>
    <row r="20" spans="1:7" ht="15.75" customHeight="1">
      <c r="A20" s="96"/>
      <c r="B20" s="97"/>
      <c r="C20" s="98"/>
      <c r="D20" s="97"/>
      <c r="E20" s="97"/>
      <c r="F20" s="229"/>
      <c r="G20" s="99">
        <f t="shared" si="0"/>
        <v>0</v>
      </c>
    </row>
    <row r="21" spans="1:7" ht="15.75" customHeight="1">
      <c r="A21" s="96"/>
      <c r="B21" s="97"/>
      <c r="C21" s="98"/>
      <c r="D21" s="97"/>
      <c r="E21" s="97"/>
      <c r="F21" s="229"/>
      <c r="G21" s="99">
        <f t="shared" si="0"/>
        <v>0</v>
      </c>
    </row>
    <row r="22" spans="1:7" ht="15.75" customHeight="1">
      <c r="A22" s="96"/>
      <c r="B22" s="97"/>
      <c r="C22" s="98"/>
      <c r="D22" s="97"/>
      <c r="E22" s="97"/>
      <c r="F22" s="229"/>
      <c r="G22" s="99">
        <f t="shared" si="0"/>
        <v>0</v>
      </c>
    </row>
    <row r="23" spans="1:7" ht="15.75" customHeight="1">
      <c r="A23" s="96"/>
      <c r="B23" s="97"/>
      <c r="C23" s="98"/>
      <c r="D23" s="97"/>
      <c r="E23" s="97"/>
      <c r="F23" s="229"/>
      <c r="G23" s="99">
        <f t="shared" si="0"/>
        <v>0</v>
      </c>
    </row>
    <row r="24" spans="1:7" ht="15.75" customHeight="1">
      <c r="A24" s="96"/>
      <c r="B24" s="97"/>
      <c r="C24" s="98"/>
      <c r="D24" s="97"/>
      <c r="E24" s="97"/>
      <c r="F24" s="229"/>
      <c r="G24" s="99">
        <f t="shared" si="0"/>
        <v>0</v>
      </c>
    </row>
    <row r="25" spans="1:7" ht="15.75" customHeight="1">
      <c r="A25" s="96"/>
      <c r="B25" s="97"/>
      <c r="C25" s="98"/>
      <c r="D25" s="97"/>
      <c r="E25" s="97"/>
      <c r="F25" s="229"/>
      <c r="G25" s="99">
        <f t="shared" si="0"/>
        <v>0</v>
      </c>
    </row>
    <row r="26" spans="1:7" ht="15.75" customHeight="1">
      <c r="A26" s="96"/>
      <c r="B26" s="97"/>
      <c r="C26" s="98"/>
      <c r="D26" s="97"/>
      <c r="E26" s="97"/>
      <c r="F26" s="229"/>
      <c r="G26" s="99">
        <f t="shared" si="0"/>
        <v>0</v>
      </c>
    </row>
    <row r="27" spans="1:7" ht="15.75" customHeight="1">
      <c r="A27" s="96"/>
      <c r="B27" s="97"/>
      <c r="C27" s="98"/>
      <c r="D27" s="97"/>
      <c r="E27" s="97"/>
      <c r="F27" s="229"/>
      <c r="G27" s="99">
        <f t="shared" si="0"/>
        <v>0</v>
      </c>
    </row>
    <row r="28" spans="1:7" ht="15.75" customHeight="1">
      <c r="A28" s="96"/>
      <c r="B28" s="97"/>
      <c r="C28" s="98"/>
      <c r="D28" s="97"/>
      <c r="E28" s="97"/>
      <c r="F28" s="229"/>
      <c r="G28" s="99">
        <f t="shared" si="0"/>
        <v>0</v>
      </c>
    </row>
    <row r="29" spans="1:7" ht="15.75" customHeight="1">
      <c r="A29" s="96"/>
      <c r="B29" s="97"/>
      <c r="C29" s="98"/>
      <c r="D29" s="97"/>
      <c r="E29" s="97"/>
      <c r="F29" s="229"/>
      <c r="G29" s="99">
        <f t="shared" si="0"/>
        <v>0</v>
      </c>
    </row>
    <row r="30" spans="1:7" ht="15.75" customHeight="1">
      <c r="A30" s="96"/>
      <c r="B30" s="97"/>
      <c r="C30" s="98"/>
      <c r="D30" s="97"/>
      <c r="E30" s="97"/>
      <c r="F30" s="229"/>
      <c r="G30" s="99">
        <f t="shared" si="0"/>
        <v>0</v>
      </c>
    </row>
    <row r="31" spans="1:7" ht="15.75" customHeight="1">
      <c r="A31" s="96"/>
      <c r="B31" s="97"/>
      <c r="C31" s="98"/>
      <c r="D31" s="97"/>
      <c r="E31" s="97"/>
      <c r="F31" s="229"/>
      <c r="G31" s="99">
        <f t="shared" si="0"/>
        <v>0</v>
      </c>
    </row>
    <row r="32" spans="1:7" ht="15.75" customHeight="1" thickBot="1">
      <c r="A32" s="100"/>
      <c r="B32" s="101"/>
      <c r="C32" s="101"/>
      <c r="D32" s="101"/>
      <c r="E32" s="101"/>
      <c r="F32" s="230"/>
      <c r="G32" s="102">
        <f t="shared" si="0"/>
        <v>0</v>
      </c>
    </row>
    <row r="33" spans="1:7" s="44" customFormat="1" ht="18" customHeight="1" thickBot="1">
      <c r="A33" s="103" t="s">
        <v>415</v>
      </c>
      <c r="B33" s="104">
        <f aca="true" t="shared" si="2" ref="B33:G33">SUM(B19)</f>
        <v>98398956</v>
      </c>
      <c r="C33" s="104">
        <f t="shared" si="2"/>
        <v>0</v>
      </c>
      <c r="D33" s="104">
        <f t="shared" si="2"/>
        <v>0</v>
      </c>
      <c r="E33" s="104">
        <f t="shared" si="2"/>
        <v>0</v>
      </c>
      <c r="F33" s="104">
        <f t="shared" si="2"/>
        <v>97535291</v>
      </c>
      <c r="G33" s="104">
        <f t="shared" si="2"/>
        <v>98398956</v>
      </c>
    </row>
  </sheetData>
  <sheetProtection/>
  <mergeCells count="2">
    <mergeCell ref="A1:G1"/>
    <mergeCell ref="A2:B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46" customWidth="1"/>
    <col min="2" max="2" width="27.421875" style="45" bestFit="1" customWidth="1"/>
    <col min="3" max="3" width="9.00390625" style="45" customWidth="1"/>
    <col min="4" max="4" width="8.57421875" style="45" customWidth="1"/>
    <col min="5" max="5" width="8.421875" style="45" customWidth="1"/>
    <col min="6" max="6" width="12.00390625" style="45" customWidth="1"/>
    <col min="7" max="7" width="9.7109375" style="45" customWidth="1"/>
    <col min="8" max="9" width="9.57421875" style="45" customWidth="1"/>
    <col min="10" max="10" width="9.421875" style="45" customWidth="1"/>
    <col min="11" max="11" width="9.28125" style="45" customWidth="1"/>
    <col min="12" max="12" width="9.421875" style="45" customWidth="1"/>
    <col min="13" max="14" width="8.8515625" style="45" customWidth="1"/>
    <col min="15" max="15" width="10.8515625" style="46" customWidth="1"/>
    <col min="16" max="16384" width="8.00390625" style="45" customWidth="1"/>
  </cols>
  <sheetData>
    <row r="1" spans="1:15" ht="31.5" customHeight="1">
      <c r="A1" s="342" t="s">
        <v>630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2:15" ht="15.75" thickBot="1">
      <c r="B2" s="76" t="s">
        <v>667</v>
      </c>
      <c r="O2" s="47" t="s">
        <v>553</v>
      </c>
    </row>
    <row r="3" spans="1:15" s="46" customFormat="1" ht="25.5" customHeight="1" thickBot="1">
      <c r="A3" s="48" t="s">
        <v>420</v>
      </c>
      <c r="B3" s="49" t="s">
        <v>367</v>
      </c>
      <c r="C3" s="49" t="s">
        <v>421</v>
      </c>
      <c r="D3" s="49" t="s">
        <v>422</v>
      </c>
      <c r="E3" s="49" t="s">
        <v>423</v>
      </c>
      <c r="F3" s="49" t="s">
        <v>424</v>
      </c>
      <c r="G3" s="49" t="s">
        <v>425</v>
      </c>
      <c r="H3" s="49" t="s">
        <v>426</v>
      </c>
      <c r="I3" s="49" t="s">
        <v>427</v>
      </c>
      <c r="J3" s="49" t="s">
        <v>428</v>
      </c>
      <c r="K3" s="49" t="s">
        <v>429</v>
      </c>
      <c r="L3" s="49" t="s">
        <v>430</v>
      </c>
      <c r="M3" s="49" t="s">
        <v>431</v>
      </c>
      <c r="N3" s="49" t="s">
        <v>432</v>
      </c>
      <c r="O3" s="50" t="s">
        <v>419</v>
      </c>
    </row>
    <row r="4" spans="1:15" s="52" customFormat="1" ht="15" customHeight="1" thickBot="1">
      <c r="A4" s="51" t="s">
        <v>371</v>
      </c>
      <c r="B4" s="339" t="s">
        <v>365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1"/>
    </row>
    <row r="5" spans="1:15" s="52" customFormat="1" ht="15" customHeight="1">
      <c r="A5" s="53" t="s">
        <v>374</v>
      </c>
      <c r="B5" s="54" t="s">
        <v>463</v>
      </c>
      <c r="C5" s="55">
        <v>8963438</v>
      </c>
      <c r="D5" s="55">
        <v>8963438</v>
      </c>
      <c r="E5" s="55">
        <v>8963438</v>
      </c>
      <c r="F5" s="55">
        <v>8963438</v>
      </c>
      <c r="G5" s="55">
        <v>8963438</v>
      </c>
      <c r="H5" s="55">
        <v>8963438</v>
      </c>
      <c r="I5" s="55">
        <v>8963438</v>
      </c>
      <c r="J5" s="55">
        <v>10570981</v>
      </c>
      <c r="K5" s="55">
        <v>10570981</v>
      </c>
      <c r="L5" s="55">
        <v>10570981</v>
      </c>
      <c r="M5" s="55">
        <v>10570981</v>
      </c>
      <c r="N5" s="55">
        <v>10570988</v>
      </c>
      <c r="O5" s="59">
        <f aca="true" t="shared" si="0" ref="O5:O11">SUM(C5:N5)</f>
        <v>115598978</v>
      </c>
    </row>
    <row r="6" spans="1:15" s="60" customFormat="1" ht="13.5" customHeight="1">
      <c r="A6" s="56" t="s">
        <v>368</v>
      </c>
      <c r="B6" s="57" t="s">
        <v>464</v>
      </c>
      <c r="C6" s="58">
        <v>696300</v>
      </c>
      <c r="D6" s="58">
        <v>696300</v>
      </c>
      <c r="E6" s="58">
        <v>696300</v>
      </c>
      <c r="F6" s="58">
        <v>696300</v>
      </c>
      <c r="G6" s="58">
        <v>696300</v>
      </c>
      <c r="H6" s="58">
        <v>696300</v>
      </c>
      <c r="I6" s="58">
        <v>696300</v>
      </c>
      <c r="J6" s="58">
        <v>897813</v>
      </c>
      <c r="K6" s="58">
        <v>897913</v>
      </c>
      <c r="L6" s="58">
        <v>897813</v>
      </c>
      <c r="M6" s="58">
        <v>897813</v>
      </c>
      <c r="N6" s="58">
        <v>897712</v>
      </c>
      <c r="O6" s="59">
        <f t="shared" si="0"/>
        <v>9363164</v>
      </c>
    </row>
    <row r="7" spans="1:15" s="60" customFormat="1" ht="15">
      <c r="A7" s="56" t="s">
        <v>369</v>
      </c>
      <c r="B7" s="61" t="s">
        <v>372</v>
      </c>
      <c r="C7" s="62"/>
      <c r="D7" s="62"/>
      <c r="E7" s="62">
        <v>43475000</v>
      </c>
      <c r="F7" s="62"/>
      <c r="G7" s="62"/>
      <c r="H7" s="62"/>
      <c r="I7" s="62"/>
      <c r="J7" s="62"/>
      <c r="K7" s="62">
        <v>36111476</v>
      </c>
      <c r="L7" s="62"/>
      <c r="M7" s="62"/>
      <c r="N7" s="62"/>
      <c r="O7" s="59">
        <f>SUM(C7:N7)</f>
        <v>79586476</v>
      </c>
    </row>
    <row r="8" spans="1:15" s="60" customFormat="1" ht="13.5" customHeight="1">
      <c r="A8" s="56" t="s">
        <v>370</v>
      </c>
      <c r="B8" s="57" t="s">
        <v>444</v>
      </c>
      <c r="C8" s="58">
        <v>2646589</v>
      </c>
      <c r="D8" s="58">
        <v>2646589</v>
      </c>
      <c r="E8" s="58">
        <v>2646589</v>
      </c>
      <c r="F8" s="58">
        <v>2646589</v>
      </c>
      <c r="G8" s="58">
        <v>2646589</v>
      </c>
      <c r="H8" s="58">
        <v>2646589</v>
      </c>
      <c r="I8" s="58">
        <v>2646589</v>
      </c>
      <c r="J8" s="58">
        <v>3508006</v>
      </c>
      <c r="K8" s="58">
        <v>3508006</v>
      </c>
      <c r="L8" s="58">
        <v>3508006</v>
      </c>
      <c r="M8" s="58">
        <v>3508006</v>
      </c>
      <c r="N8" s="58">
        <v>3508009</v>
      </c>
      <c r="O8" s="59">
        <f>SUM(C8:N8)</f>
        <v>36066156</v>
      </c>
    </row>
    <row r="9" spans="1:15" s="60" customFormat="1" ht="13.5" customHeight="1">
      <c r="A9" s="56" t="s">
        <v>378</v>
      </c>
      <c r="B9" s="57" t="s">
        <v>465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>
        <f t="shared" si="0"/>
        <v>0</v>
      </c>
    </row>
    <row r="10" spans="1:15" s="60" customFormat="1" ht="13.5" customHeight="1">
      <c r="A10" s="56" t="s">
        <v>379</v>
      </c>
      <c r="B10" s="57" t="s">
        <v>446</v>
      </c>
      <c r="C10" s="58">
        <v>25278263</v>
      </c>
      <c r="D10" s="58">
        <v>25278263</v>
      </c>
      <c r="E10" s="58">
        <v>25278263</v>
      </c>
      <c r="F10" s="58">
        <v>25278263</v>
      </c>
      <c r="G10" s="58">
        <v>25278263</v>
      </c>
      <c r="H10" s="58">
        <v>25278263</v>
      </c>
      <c r="I10" s="58">
        <v>25278263</v>
      </c>
      <c r="J10" s="58">
        <v>25173840</v>
      </c>
      <c r="K10" s="58">
        <v>25173840</v>
      </c>
      <c r="L10" s="58">
        <v>25173840</v>
      </c>
      <c r="M10" s="58">
        <v>25173840</v>
      </c>
      <c r="N10" s="58">
        <v>25173847</v>
      </c>
      <c r="O10" s="59">
        <f t="shared" si="0"/>
        <v>302817048</v>
      </c>
    </row>
    <row r="11" spans="1:15" s="60" customFormat="1" ht="13.5" customHeight="1">
      <c r="A11" s="53" t="s">
        <v>380</v>
      </c>
      <c r="B11" s="54" t="s">
        <v>466</v>
      </c>
      <c r="C11" s="55"/>
      <c r="D11" s="55"/>
      <c r="E11" s="55"/>
      <c r="F11" s="55"/>
      <c r="G11" s="55"/>
      <c r="H11" s="55"/>
      <c r="I11" s="55"/>
      <c r="J11" s="55"/>
      <c r="K11" s="55">
        <v>682356</v>
      </c>
      <c r="L11" s="55"/>
      <c r="M11" s="55"/>
      <c r="N11" s="55"/>
      <c r="O11" s="59">
        <f t="shared" si="0"/>
        <v>682356</v>
      </c>
    </row>
    <row r="12" spans="1:15" s="60" customFormat="1" ht="13.5" customHeight="1" thickBot="1">
      <c r="A12" s="53" t="s">
        <v>381</v>
      </c>
      <c r="B12" s="54" t="s">
        <v>467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9">
        <f>SUM(C12:N12)</f>
        <v>0</v>
      </c>
    </row>
    <row r="13" spans="1:15" s="52" customFormat="1" ht="15.75" customHeight="1" thickBot="1">
      <c r="A13" s="51" t="s">
        <v>383</v>
      </c>
      <c r="B13" s="65" t="s">
        <v>433</v>
      </c>
      <c r="C13" s="66">
        <f>SUM(C5:C12)</f>
        <v>37584590</v>
      </c>
      <c r="D13" s="66">
        <f aca="true" t="shared" si="1" ref="D13:O13">SUM(D5:D12)</f>
        <v>37584590</v>
      </c>
      <c r="E13" s="66">
        <f t="shared" si="1"/>
        <v>81059590</v>
      </c>
      <c r="F13" s="66">
        <f t="shared" si="1"/>
        <v>37584590</v>
      </c>
      <c r="G13" s="66">
        <f t="shared" si="1"/>
        <v>37584590</v>
      </c>
      <c r="H13" s="66">
        <f t="shared" si="1"/>
        <v>37584590</v>
      </c>
      <c r="I13" s="66">
        <f t="shared" si="1"/>
        <v>37584590</v>
      </c>
      <c r="J13" s="66">
        <f t="shared" si="1"/>
        <v>40150640</v>
      </c>
      <c r="K13" s="66">
        <f t="shared" si="1"/>
        <v>76944572</v>
      </c>
      <c r="L13" s="66">
        <f t="shared" si="1"/>
        <v>40150640</v>
      </c>
      <c r="M13" s="66">
        <f t="shared" si="1"/>
        <v>40150640</v>
      </c>
      <c r="N13" s="66">
        <f t="shared" si="1"/>
        <v>40150556</v>
      </c>
      <c r="O13" s="66">
        <f t="shared" si="1"/>
        <v>544114178</v>
      </c>
    </row>
    <row r="14" spans="1:15" s="52" customFormat="1" ht="15" customHeight="1" thickBot="1">
      <c r="A14" s="51" t="s">
        <v>384</v>
      </c>
      <c r="B14" s="339" t="s">
        <v>366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1"/>
    </row>
    <row r="15" spans="1:15" s="60" customFormat="1" ht="13.5" customHeight="1">
      <c r="A15" s="68" t="s">
        <v>385</v>
      </c>
      <c r="B15" s="69" t="s">
        <v>373</v>
      </c>
      <c r="C15" s="62">
        <v>8889019</v>
      </c>
      <c r="D15" s="62">
        <v>8889019</v>
      </c>
      <c r="E15" s="62">
        <v>8889019</v>
      </c>
      <c r="F15" s="62">
        <v>8889019</v>
      </c>
      <c r="G15" s="62">
        <v>8889019</v>
      </c>
      <c r="H15" s="62">
        <v>8889019</v>
      </c>
      <c r="I15" s="62">
        <v>8889019</v>
      </c>
      <c r="J15" s="62">
        <v>9923619</v>
      </c>
      <c r="K15" s="62">
        <v>9923619</v>
      </c>
      <c r="L15" s="62">
        <v>9923619</v>
      </c>
      <c r="M15" s="62">
        <v>9923619</v>
      </c>
      <c r="N15" s="62">
        <v>10491621</v>
      </c>
      <c r="O15" s="63">
        <f aca="true" t="shared" si="2" ref="O15:O23">SUM(C15:N15)</f>
        <v>112409230</v>
      </c>
    </row>
    <row r="16" spans="1:15" s="60" customFormat="1" ht="27" customHeight="1">
      <c r="A16" s="56" t="s">
        <v>386</v>
      </c>
      <c r="B16" s="64" t="s">
        <v>375</v>
      </c>
      <c r="C16" s="58">
        <v>1782395</v>
      </c>
      <c r="D16" s="58">
        <v>1782395</v>
      </c>
      <c r="E16" s="58">
        <v>1782395</v>
      </c>
      <c r="F16" s="58">
        <v>1782395</v>
      </c>
      <c r="G16" s="58">
        <v>1782395</v>
      </c>
      <c r="H16" s="58">
        <v>1782395</v>
      </c>
      <c r="I16" s="58">
        <v>1782395</v>
      </c>
      <c r="J16" s="58">
        <v>1978210</v>
      </c>
      <c r="K16" s="58">
        <v>1978210</v>
      </c>
      <c r="L16" s="58">
        <v>1978210</v>
      </c>
      <c r="M16" s="58">
        <v>1978210</v>
      </c>
      <c r="N16" s="58">
        <v>2049968</v>
      </c>
      <c r="O16" s="59">
        <f t="shared" si="2"/>
        <v>22439573</v>
      </c>
    </row>
    <row r="17" spans="1:15" s="60" customFormat="1" ht="13.5" customHeight="1">
      <c r="A17" s="56" t="s">
        <v>387</v>
      </c>
      <c r="B17" s="57" t="s">
        <v>434</v>
      </c>
      <c r="C17" s="58">
        <v>7428251</v>
      </c>
      <c r="D17" s="58">
        <v>7428251</v>
      </c>
      <c r="E17" s="58">
        <v>7428251</v>
      </c>
      <c r="F17" s="58">
        <v>7428251</v>
      </c>
      <c r="G17" s="58">
        <v>7428251</v>
      </c>
      <c r="H17" s="58">
        <v>7428251</v>
      </c>
      <c r="I17" s="58">
        <v>7428251</v>
      </c>
      <c r="J17" s="58">
        <v>7880308</v>
      </c>
      <c r="K17" s="58">
        <v>7880308</v>
      </c>
      <c r="L17" s="58">
        <v>7880308</v>
      </c>
      <c r="M17" s="58">
        <v>7880308</v>
      </c>
      <c r="N17" s="58">
        <v>7880309</v>
      </c>
      <c r="O17" s="59">
        <f t="shared" si="2"/>
        <v>91399298</v>
      </c>
    </row>
    <row r="18" spans="1:15" s="60" customFormat="1" ht="13.5" customHeight="1">
      <c r="A18" s="56" t="s">
        <v>389</v>
      </c>
      <c r="B18" s="57" t="s">
        <v>435</v>
      </c>
      <c r="C18" s="58">
        <v>1019534</v>
      </c>
      <c r="D18" s="58">
        <v>1019534</v>
      </c>
      <c r="E18" s="58">
        <v>1019534</v>
      </c>
      <c r="F18" s="58">
        <v>1019534</v>
      </c>
      <c r="G18" s="58">
        <v>1019534</v>
      </c>
      <c r="H18" s="58">
        <v>1019534</v>
      </c>
      <c r="I18" s="58">
        <v>1019534</v>
      </c>
      <c r="J18" s="58">
        <v>1348283</v>
      </c>
      <c r="K18" s="58">
        <v>1348283</v>
      </c>
      <c r="L18" s="58">
        <v>1348283</v>
      </c>
      <c r="M18" s="58">
        <v>1348283</v>
      </c>
      <c r="N18" s="58">
        <v>1348283</v>
      </c>
      <c r="O18" s="59">
        <f t="shared" si="2"/>
        <v>13878153</v>
      </c>
    </row>
    <row r="19" spans="1:15" s="60" customFormat="1" ht="13.5" customHeight="1">
      <c r="A19" s="56" t="s">
        <v>390</v>
      </c>
      <c r="B19" s="57" t="s">
        <v>405</v>
      </c>
      <c r="C19" s="58"/>
      <c r="D19" s="58"/>
      <c r="E19" s="58"/>
      <c r="F19" s="58">
        <v>31658390</v>
      </c>
      <c r="G19" s="58">
        <v>31658390</v>
      </c>
      <c r="H19" s="58"/>
      <c r="I19" s="58">
        <v>0</v>
      </c>
      <c r="J19" s="58">
        <v>-11755805</v>
      </c>
      <c r="K19" s="58"/>
      <c r="L19" s="58"/>
      <c r="M19" s="58"/>
      <c r="N19" s="58"/>
      <c r="O19" s="59">
        <f t="shared" si="2"/>
        <v>51560975</v>
      </c>
    </row>
    <row r="20" spans="1:15" s="60" customFormat="1" ht="15">
      <c r="A20" s="56" t="s">
        <v>391</v>
      </c>
      <c r="B20" s="64" t="s">
        <v>406</v>
      </c>
      <c r="C20" s="58"/>
      <c r="D20" s="58"/>
      <c r="E20" s="58"/>
      <c r="F20" s="58">
        <v>98398956</v>
      </c>
      <c r="G20" s="58">
        <v>0</v>
      </c>
      <c r="H20" s="58">
        <v>0</v>
      </c>
      <c r="I20" s="58">
        <v>0</v>
      </c>
      <c r="J20" s="58">
        <v>-863665</v>
      </c>
      <c r="K20" s="58"/>
      <c r="L20" s="58"/>
      <c r="M20" s="58"/>
      <c r="N20" s="58"/>
      <c r="O20" s="59">
        <f t="shared" si="2"/>
        <v>97535291</v>
      </c>
    </row>
    <row r="21" spans="1:15" s="60" customFormat="1" ht="13.5" customHeight="1">
      <c r="A21" s="56" t="s">
        <v>392</v>
      </c>
      <c r="B21" s="57" t="s">
        <v>455</v>
      </c>
      <c r="C21" s="58">
        <v>0</v>
      </c>
      <c r="D21" s="58"/>
      <c r="E21" s="58"/>
      <c r="F21" s="58">
        <v>0</v>
      </c>
      <c r="G21" s="58">
        <v>0</v>
      </c>
      <c r="H21" s="58"/>
      <c r="I21" s="58">
        <v>0</v>
      </c>
      <c r="J21" s="58"/>
      <c r="K21" s="58"/>
      <c r="L21" s="58">
        <v>0</v>
      </c>
      <c r="M21" s="58"/>
      <c r="N21" s="58"/>
      <c r="O21" s="59">
        <f t="shared" si="2"/>
        <v>0</v>
      </c>
    </row>
    <row r="22" spans="1:15" s="60" customFormat="1" ht="13.5" customHeight="1">
      <c r="A22" s="56" t="s">
        <v>395</v>
      </c>
      <c r="B22" s="57" t="s">
        <v>450</v>
      </c>
      <c r="C22" s="58">
        <v>11937089</v>
      </c>
      <c r="D22" s="58">
        <v>11937089</v>
      </c>
      <c r="E22" s="58">
        <v>11937089</v>
      </c>
      <c r="F22" s="58">
        <v>11937089</v>
      </c>
      <c r="G22" s="58">
        <v>11937089</v>
      </c>
      <c r="H22" s="58">
        <v>11937089</v>
      </c>
      <c r="I22" s="58">
        <v>11937089</v>
      </c>
      <c r="J22" s="58">
        <v>13421378</v>
      </c>
      <c r="K22" s="58">
        <v>13421378</v>
      </c>
      <c r="L22" s="58">
        <v>13421378</v>
      </c>
      <c r="M22" s="58">
        <v>13421378</v>
      </c>
      <c r="N22" s="58">
        <v>13421382</v>
      </c>
      <c r="O22" s="59">
        <f t="shared" si="2"/>
        <v>150666517</v>
      </c>
    </row>
    <row r="23" spans="1:15" s="60" customFormat="1" ht="13.5" customHeight="1" thickBot="1">
      <c r="A23" s="53" t="s">
        <v>396</v>
      </c>
      <c r="B23" s="54" t="s">
        <v>505</v>
      </c>
      <c r="C23" s="55">
        <v>109583</v>
      </c>
      <c r="D23" s="55">
        <v>109583</v>
      </c>
      <c r="E23" s="55">
        <v>109583</v>
      </c>
      <c r="F23" s="55">
        <v>109583</v>
      </c>
      <c r="G23" s="55">
        <v>109583</v>
      </c>
      <c r="H23" s="55">
        <v>109583</v>
      </c>
      <c r="I23" s="55">
        <v>109583</v>
      </c>
      <c r="J23" s="55">
        <v>691611</v>
      </c>
      <c r="K23" s="55">
        <v>691611</v>
      </c>
      <c r="L23" s="55">
        <v>691611</v>
      </c>
      <c r="M23" s="55">
        <v>691611</v>
      </c>
      <c r="N23" s="55">
        <v>691616</v>
      </c>
      <c r="O23" s="59">
        <f t="shared" si="2"/>
        <v>4225141</v>
      </c>
    </row>
    <row r="24" spans="1:15" s="52" customFormat="1" ht="15.75" customHeight="1" thickBot="1">
      <c r="A24" s="70" t="s">
        <v>397</v>
      </c>
      <c r="B24" s="65" t="s">
        <v>436</v>
      </c>
      <c r="C24" s="66">
        <f aca="true" t="shared" si="3" ref="C24:N24">SUM(C15:C23)</f>
        <v>31165871</v>
      </c>
      <c r="D24" s="66">
        <f t="shared" si="3"/>
        <v>31165871</v>
      </c>
      <c r="E24" s="66">
        <f t="shared" si="3"/>
        <v>31165871</v>
      </c>
      <c r="F24" s="66">
        <f t="shared" si="3"/>
        <v>161223217</v>
      </c>
      <c r="G24" s="66">
        <f t="shared" si="3"/>
        <v>62824261</v>
      </c>
      <c r="H24" s="66">
        <f t="shared" si="3"/>
        <v>31165871</v>
      </c>
      <c r="I24" s="66">
        <f t="shared" si="3"/>
        <v>31165871</v>
      </c>
      <c r="J24" s="66">
        <f t="shared" si="3"/>
        <v>22623939</v>
      </c>
      <c r="K24" s="66">
        <f t="shared" si="3"/>
        <v>35243409</v>
      </c>
      <c r="L24" s="66">
        <f t="shared" si="3"/>
        <v>35243409</v>
      </c>
      <c r="M24" s="66">
        <f t="shared" si="3"/>
        <v>35243409</v>
      </c>
      <c r="N24" s="66">
        <f t="shared" si="3"/>
        <v>35883179</v>
      </c>
      <c r="O24" s="67">
        <f>SUM(O15:O23)</f>
        <v>544114178</v>
      </c>
    </row>
    <row r="25" spans="1:15" ht="15.75" thickBot="1">
      <c r="A25" s="70" t="s">
        <v>398</v>
      </c>
      <c r="B25" s="71" t="s">
        <v>437</v>
      </c>
      <c r="C25" s="72">
        <f aca="true" t="shared" si="4" ref="C25:O25">C13-C24</f>
        <v>6418719</v>
      </c>
      <c r="D25" s="72">
        <f t="shared" si="4"/>
        <v>6418719</v>
      </c>
      <c r="E25" s="72">
        <f t="shared" si="4"/>
        <v>49893719</v>
      </c>
      <c r="F25" s="72">
        <f t="shared" si="4"/>
        <v>-123638627</v>
      </c>
      <c r="G25" s="72">
        <f t="shared" si="4"/>
        <v>-25239671</v>
      </c>
      <c r="H25" s="72">
        <f t="shared" si="4"/>
        <v>6418719</v>
      </c>
      <c r="I25" s="72">
        <f t="shared" si="4"/>
        <v>6418719</v>
      </c>
      <c r="J25" s="72">
        <f t="shared" si="4"/>
        <v>17526701</v>
      </c>
      <c r="K25" s="72">
        <f t="shared" si="4"/>
        <v>41701163</v>
      </c>
      <c r="L25" s="72">
        <f t="shared" si="4"/>
        <v>4907231</v>
      </c>
      <c r="M25" s="72">
        <f t="shared" si="4"/>
        <v>4907231</v>
      </c>
      <c r="N25" s="72">
        <f t="shared" si="4"/>
        <v>4267377</v>
      </c>
      <c r="O25" s="73">
        <f t="shared" si="4"/>
        <v>0</v>
      </c>
    </row>
    <row r="26" ht="15">
      <c r="A26" s="74"/>
    </row>
    <row r="27" spans="2:15" ht="15">
      <c r="B27" s="75"/>
      <c r="C27" s="76"/>
      <c r="D27" s="76"/>
      <c r="O27" s="45"/>
    </row>
    <row r="28" ht="15">
      <c r="O28" s="45"/>
    </row>
    <row r="29" ht="15">
      <c r="O29" s="45"/>
    </row>
    <row r="30" ht="15">
      <c r="O30" s="45"/>
    </row>
    <row r="31" ht="15">
      <c r="O31" s="45"/>
    </row>
    <row r="32" ht="15">
      <c r="O32" s="45"/>
    </row>
    <row r="33" ht="15">
      <c r="O33" s="45"/>
    </row>
    <row r="34" ht="15">
      <c r="O34" s="45"/>
    </row>
    <row r="35" ht="15">
      <c r="O35" s="45"/>
    </row>
    <row r="36" ht="15">
      <c r="O36" s="45"/>
    </row>
    <row r="37" ht="15">
      <c r="O37" s="45"/>
    </row>
    <row r="38" ht="15">
      <c r="O38" s="45"/>
    </row>
    <row r="39" ht="15">
      <c r="O39" s="45"/>
    </row>
    <row r="40" ht="15">
      <c r="O40" s="45"/>
    </row>
    <row r="41" ht="15">
      <c r="O41" s="45"/>
    </row>
    <row r="42" ht="15">
      <c r="O42" s="45"/>
    </row>
    <row r="43" ht="15">
      <c r="O43" s="45"/>
    </row>
    <row r="44" ht="15">
      <c r="O44" s="45"/>
    </row>
    <row r="45" ht="15">
      <c r="O45" s="45"/>
    </row>
    <row r="46" ht="15">
      <c r="O46" s="45"/>
    </row>
    <row r="47" ht="15">
      <c r="O47" s="45"/>
    </row>
    <row r="48" ht="15">
      <c r="O48" s="45"/>
    </row>
    <row r="49" ht="15">
      <c r="O49" s="45"/>
    </row>
    <row r="50" ht="15">
      <c r="O50" s="45"/>
    </row>
    <row r="51" ht="15">
      <c r="O51" s="45"/>
    </row>
    <row r="52" ht="15">
      <c r="O52" s="45"/>
    </row>
    <row r="53" ht="15">
      <c r="O53" s="45"/>
    </row>
    <row r="54" ht="15">
      <c r="O54" s="45"/>
    </row>
    <row r="55" ht="15">
      <c r="O55" s="45"/>
    </row>
    <row r="56" ht="15">
      <c r="O56" s="45"/>
    </row>
    <row r="57" ht="15">
      <c r="O57" s="45"/>
    </row>
    <row r="58" ht="15">
      <c r="O58" s="45"/>
    </row>
    <row r="59" ht="15">
      <c r="O59" s="45"/>
    </row>
    <row r="60" ht="15">
      <c r="O60" s="45"/>
    </row>
    <row r="61" ht="15">
      <c r="O61" s="45"/>
    </row>
    <row r="62" ht="15">
      <c r="O62" s="45"/>
    </row>
    <row r="63" ht="15">
      <c r="O63" s="45"/>
    </row>
    <row r="64" ht="15">
      <c r="O64" s="45"/>
    </row>
    <row r="65" ht="15">
      <c r="O65" s="45"/>
    </row>
    <row r="66" ht="15">
      <c r="O66" s="45"/>
    </row>
    <row r="67" ht="15">
      <c r="O67" s="45"/>
    </row>
    <row r="68" ht="15">
      <c r="O68" s="45"/>
    </row>
    <row r="69" ht="15">
      <c r="O69" s="45"/>
    </row>
    <row r="70" ht="15">
      <c r="O70" s="45"/>
    </row>
    <row r="71" ht="15">
      <c r="O71" s="45"/>
    </row>
    <row r="72" ht="15">
      <c r="O72" s="45"/>
    </row>
    <row r="73" ht="15">
      <c r="O73" s="45"/>
    </row>
    <row r="74" ht="15">
      <c r="O74" s="45"/>
    </row>
    <row r="75" ht="15">
      <c r="O75" s="45"/>
    </row>
    <row r="76" ht="15">
      <c r="O76" s="45"/>
    </row>
    <row r="77" ht="15">
      <c r="O77" s="45"/>
    </row>
    <row r="78" ht="15">
      <c r="O78" s="45"/>
    </row>
    <row r="79" ht="15">
      <c r="O79" s="45"/>
    </row>
    <row r="80" ht="15">
      <c r="O80" s="45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2" sqref="A2:C2"/>
    </sheetView>
  </sheetViews>
  <sheetFormatPr defaultColWidth="8.00390625" defaultRowHeight="12.75"/>
  <cols>
    <col min="1" max="1" width="5.7109375" style="77" customWidth="1"/>
    <col min="2" max="2" width="39.00390625" style="77" customWidth="1"/>
    <col min="3" max="3" width="12.7109375" style="77" customWidth="1"/>
    <col min="4" max="4" width="14.28125" style="77" customWidth="1"/>
    <col min="5" max="16384" width="8.00390625" style="77" customWidth="1"/>
  </cols>
  <sheetData>
    <row r="1" spans="1:3" ht="45" customHeight="1">
      <c r="A1" s="346" t="s">
        <v>625</v>
      </c>
      <c r="B1" s="346"/>
      <c r="C1" s="346"/>
    </row>
    <row r="2" spans="1:3" ht="17.25" customHeight="1">
      <c r="A2" s="346" t="s">
        <v>668</v>
      </c>
      <c r="B2" s="346"/>
      <c r="C2" s="346"/>
    </row>
    <row r="3" ht="13.5" thickBot="1">
      <c r="C3" s="113" t="s">
        <v>556</v>
      </c>
    </row>
    <row r="4" spans="1:4" ht="42.75" customHeight="1" thickBot="1">
      <c r="A4" s="78" t="s">
        <v>364</v>
      </c>
      <c r="B4" s="79" t="s">
        <v>438</v>
      </c>
      <c r="C4" s="80" t="s">
        <v>514</v>
      </c>
      <c r="D4" s="80" t="s">
        <v>515</v>
      </c>
    </row>
    <row r="5" spans="1:4" ht="15.75" customHeight="1" thickBot="1">
      <c r="A5" s="105" t="s">
        <v>371</v>
      </c>
      <c r="B5" s="106" t="s">
        <v>508</v>
      </c>
      <c r="C5" s="107">
        <v>1200000</v>
      </c>
      <c r="D5" s="185">
        <v>1300380</v>
      </c>
    </row>
    <row r="6" spans="1:4" ht="15.75" customHeight="1" thickBot="1">
      <c r="A6" s="105" t="s">
        <v>374</v>
      </c>
      <c r="B6" s="108" t="s">
        <v>507</v>
      </c>
      <c r="C6" s="109">
        <v>250000</v>
      </c>
      <c r="D6" s="185">
        <v>250000</v>
      </c>
    </row>
    <row r="7" spans="1:4" ht="15.75" customHeight="1" thickBot="1">
      <c r="A7" s="105" t="s">
        <v>368</v>
      </c>
      <c r="B7" s="108" t="s">
        <v>623</v>
      </c>
      <c r="C7" s="109">
        <v>1000000</v>
      </c>
      <c r="D7" s="185">
        <v>1000000</v>
      </c>
    </row>
    <row r="8" spans="1:4" ht="15.75" customHeight="1" thickBot="1">
      <c r="A8" s="105" t="s">
        <v>378</v>
      </c>
      <c r="B8" s="108" t="s">
        <v>506</v>
      </c>
      <c r="C8" s="109">
        <v>400000</v>
      </c>
      <c r="D8" s="185">
        <v>400000</v>
      </c>
    </row>
    <row r="9" spans="1:4" ht="15.75" customHeight="1" thickBot="1">
      <c r="A9" s="105" t="s">
        <v>381</v>
      </c>
      <c r="B9" s="108" t="s">
        <v>552</v>
      </c>
      <c r="C9" s="109">
        <v>100000</v>
      </c>
      <c r="D9" s="185">
        <v>100000</v>
      </c>
    </row>
    <row r="10" spans="1:4" ht="15.75" customHeight="1" thickBot="1">
      <c r="A10" s="105" t="s">
        <v>383</v>
      </c>
      <c r="B10" s="108" t="s">
        <v>624</v>
      </c>
      <c r="C10" s="109">
        <v>300000</v>
      </c>
      <c r="D10" s="185">
        <v>300000</v>
      </c>
    </row>
    <row r="11" spans="1:4" ht="15.75" customHeight="1" thickBot="1">
      <c r="A11" s="105" t="s">
        <v>384</v>
      </c>
      <c r="B11" s="108" t="s">
        <v>660</v>
      </c>
      <c r="C11" s="109">
        <v>0</v>
      </c>
      <c r="D11" s="131">
        <v>50190</v>
      </c>
    </row>
    <row r="12" spans="1:4" ht="15.75" customHeight="1" thickBot="1">
      <c r="A12" s="105" t="s">
        <v>385</v>
      </c>
      <c r="B12" s="108"/>
      <c r="C12" s="109"/>
      <c r="D12" s="131"/>
    </row>
    <row r="13" spans="1:4" ht="15.75" customHeight="1" thickBot="1">
      <c r="A13" s="105" t="s">
        <v>386</v>
      </c>
      <c r="B13" s="108"/>
      <c r="C13" s="109"/>
      <c r="D13" s="131"/>
    </row>
    <row r="14" spans="1:4" ht="15.75" customHeight="1" thickBot="1">
      <c r="A14" s="105" t="s">
        <v>387</v>
      </c>
      <c r="B14" s="108"/>
      <c r="C14" s="109"/>
      <c r="D14" s="131"/>
    </row>
    <row r="15" spans="1:4" ht="15.75" customHeight="1" thickBot="1">
      <c r="A15" s="105" t="s">
        <v>388</v>
      </c>
      <c r="B15" s="108"/>
      <c r="C15" s="109"/>
      <c r="D15" s="131"/>
    </row>
    <row r="16" spans="1:4" ht="15.75" customHeight="1" thickBot="1">
      <c r="A16" s="105" t="s">
        <v>389</v>
      </c>
      <c r="B16" s="108"/>
      <c r="C16" s="109"/>
      <c r="D16" s="131"/>
    </row>
    <row r="17" spans="1:4" ht="15.75" customHeight="1" thickBot="1">
      <c r="A17" s="105" t="s">
        <v>390</v>
      </c>
      <c r="B17" s="108"/>
      <c r="C17" s="109"/>
      <c r="D17" s="131"/>
    </row>
    <row r="18" spans="1:4" ht="15.75" customHeight="1" thickBot="1">
      <c r="A18" s="105" t="s">
        <v>391</v>
      </c>
      <c r="B18" s="108"/>
      <c r="C18" s="109"/>
      <c r="D18" s="131"/>
    </row>
    <row r="19" spans="1:4" ht="15.75" customHeight="1" thickBot="1">
      <c r="A19" s="105" t="s">
        <v>392</v>
      </c>
      <c r="B19" s="108"/>
      <c r="C19" s="109"/>
      <c r="D19" s="131"/>
    </row>
    <row r="20" spans="1:4" ht="15.75" customHeight="1" thickBot="1">
      <c r="A20" s="105" t="s">
        <v>393</v>
      </c>
      <c r="B20" s="108"/>
      <c r="C20" s="109"/>
      <c r="D20" s="131"/>
    </row>
    <row r="21" spans="1:4" ht="15.75" customHeight="1" thickBot="1">
      <c r="A21" s="105" t="s">
        <v>394</v>
      </c>
      <c r="B21" s="108"/>
      <c r="C21" s="109"/>
      <c r="D21" s="131"/>
    </row>
    <row r="22" spans="1:4" ht="15.75" customHeight="1" thickBot="1">
      <c r="A22" s="105" t="s">
        <v>395</v>
      </c>
      <c r="B22" s="108"/>
      <c r="C22" s="109"/>
      <c r="D22" s="131"/>
    </row>
    <row r="23" spans="1:4" ht="15.75" customHeight="1" thickBot="1">
      <c r="A23" s="105" t="s">
        <v>396</v>
      </c>
      <c r="B23" s="108"/>
      <c r="C23" s="109"/>
      <c r="D23" s="131"/>
    </row>
    <row r="24" spans="1:4" ht="15.75" customHeight="1" thickBot="1">
      <c r="A24" s="105" t="s">
        <v>397</v>
      </c>
      <c r="B24" s="108"/>
      <c r="C24" s="109"/>
      <c r="D24" s="131"/>
    </row>
    <row r="25" spans="1:4" ht="15.75" customHeight="1" thickBot="1">
      <c r="A25" s="105" t="s">
        <v>398</v>
      </c>
      <c r="B25" s="108"/>
      <c r="C25" s="109"/>
      <c r="D25" s="131"/>
    </row>
    <row r="26" spans="1:4" ht="15.75" customHeight="1" thickBot="1">
      <c r="A26" s="105" t="s">
        <v>401</v>
      </c>
      <c r="B26" s="108"/>
      <c r="C26" s="109"/>
      <c r="D26" s="131"/>
    </row>
    <row r="27" spans="1:4" ht="15.75" customHeight="1" thickBot="1">
      <c r="A27" s="105" t="s">
        <v>407</v>
      </c>
      <c r="B27" s="108"/>
      <c r="C27" s="109"/>
      <c r="D27" s="131"/>
    </row>
    <row r="28" spans="1:4" ht="15.75" customHeight="1" thickBot="1">
      <c r="A28" s="105" t="s">
        <v>408</v>
      </c>
      <c r="B28" s="108"/>
      <c r="C28" s="109"/>
      <c r="D28" s="131"/>
    </row>
    <row r="29" spans="1:4" ht="15.75" customHeight="1" thickBot="1">
      <c r="A29" s="105" t="s">
        <v>409</v>
      </c>
      <c r="B29" s="108"/>
      <c r="C29" s="109"/>
      <c r="D29" s="131"/>
    </row>
    <row r="30" spans="1:4" ht="15.75" customHeight="1" thickBot="1">
      <c r="A30" s="105" t="s">
        <v>410</v>
      </c>
      <c r="B30" s="108"/>
      <c r="C30" s="109"/>
      <c r="D30" s="131"/>
    </row>
    <row r="31" spans="1:4" ht="15.75" customHeight="1" thickBot="1">
      <c r="A31" s="105" t="s">
        <v>439</v>
      </c>
      <c r="B31" s="108"/>
      <c r="C31" s="109"/>
      <c r="D31" s="131"/>
    </row>
    <row r="32" spans="1:4" ht="15.75" customHeight="1" thickBot="1">
      <c r="A32" s="110" t="s">
        <v>440</v>
      </c>
      <c r="B32" s="111"/>
      <c r="C32" s="112"/>
      <c r="D32" s="131"/>
    </row>
    <row r="33" spans="1:4" ht="15.75" customHeight="1" thickBot="1">
      <c r="A33" s="344" t="s">
        <v>419</v>
      </c>
      <c r="B33" s="345"/>
      <c r="C33" s="81">
        <f>SUM(C5:C32)</f>
        <v>3250000</v>
      </c>
      <c r="D33" s="81">
        <f>SUM(D5:D32)</f>
        <v>3400570</v>
      </c>
    </row>
    <row r="34" ht="12.75">
      <c r="A34" s="77" t="s">
        <v>441</v>
      </c>
    </row>
  </sheetData>
  <sheetProtection/>
  <mergeCells count="3">
    <mergeCell ref="A33:B33"/>
    <mergeCell ref="A1:C1"/>
    <mergeCell ref="A2:C2"/>
  </mergeCells>
  <conditionalFormatting sqref="C33:D33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49" t="s">
        <v>669</v>
      </c>
      <c r="F1" s="349"/>
      <c r="G1" s="209"/>
    </row>
    <row r="2" spans="2:8" ht="25.5" customHeight="1">
      <c r="B2" s="87" t="s">
        <v>629</v>
      </c>
      <c r="C2" s="88"/>
      <c r="D2" s="88"/>
      <c r="E2" s="88"/>
      <c r="F2" s="88"/>
      <c r="G2" s="88"/>
      <c r="H2" s="334"/>
    </row>
    <row r="3" spans="2:8" ht="14.25" thickBot="1">
      <c r="B3" s="338" t="s">
        <v>539</v>
      </c>
      <c r="C3" s="338"/>
      <c r="D3" s="338"/>
      <c r="E3" s="338"/>
      <c r="F3" s="142" t="s">
        <v>553</v>
      </c>
      <c r="G3" s="238"/>
      <c r="H3" s="334"/>
    </row>
    <row r="4" spans="1:8" ht="18" customHeight="1" thickBot="1">
      <c r="A4" s="347" t="s">
        <v>364</v>
      </c>
      <c r="B4" s="12" t="s">
        <v>365</v>
      </c>
      <c r="C4" s="13"/>
      <c r="D4" s="219"/>
      <c r="E4" s="12" t="s">
        <v>366</v>
      </c>
      <c r="F4" s="13"/>
      <c r="G4" s="227"/>
      <c r="H4" s="334"/>
    </row>
    <row r="5" spans="1:8" s="17" customFormat="1" ht="35.25" customHeight="1" thickBot="1">
      <c r="A5" s="348"/>
      <c r="B5" s="14" t="s">
        <v>367</v>
      </c>
      <c r="C5" s="15" t="s">
        <v>594</v>
      </c>
      <c r="D5" s="231" t="s">
        <v>651</v>
      </c>
      <c r="E5" s="14" t="s">
        <v>367</v>
      </c>
      <c r="F5" s="130" t="s">
        <v>627</v>
      </c>
      <c r="G5" s="245" t="s">
        <v>652</v>
      </c>
      <c r="H5" s="334"/>
    </row>
    <row r="6" spans="1:8" ht="12.75" customHeight="1" thickBot="1">
      <c r="A6" s="21" t="s">
        <v>371</v>
      </c>
      <c r="B6" s="22" t="s">
        <v>442</v>
      </c>
      <c r="C6" s="23">
        <v>0</v>
      </c>
      <c r="D6" s="222"/>
      <c r="E6" s="22" t="s">
        <v>373</v>
      </c>
      <c r="F6" s="240">
        <v>3018000</v>
      </c>
      <c r="G6" s="246">
        <v>3018000</v>
      </c>
      <c r="H6" s="334"/>
    </row>
    <row r="7" spans="1:8" ht="12.75" customHeight="1" thickBot="1">
      <c r="A7" s="24" t="s">
        <v>374</v>
      </c>
      <c r="B7" s="25" t="s">
        <v>443</v>
      </c>
      <c r="C7" s="26"/>
      <c r="D7" s="223"/>
      <c r="E7" s="25" t="s">
        <v>375</v>
      </c>
      <c r="F7" s="241">
        <v>582660</v>
      </c>
      <c r="G7" s="246">
        <v>582660</v>
      </c>
      <c r="H7" s="334"/>
    </row>
    <row r="8" spans="1:8" ht="12.75" customHeight="1" thickBot="1">
      <c r="A8" s="24" t="s">
        <v>368</v>
      </c>
      <c r="B8" s="25" t="s">
        <v>372</v>
      </c>
      <c r="C8" s="26">
        <v>0</v>
      </c>
      <c r="D8" s="223"/>
      <c r="E8" s="25" t="s">
        <v>376</v>
      </c>
      <c r="F8" s="241">
        <v>4833300</v>
      </c>
      <c r="G8" s="246">
        <v>4833300</v>
      </c>
      <c r="H8" s="334"/>
    </row>
    <row r="9" spans="1:8" ht="12.75" customHeight="1" thickBot="1">
      <c r="A9" s="24" t="s">
        <v>369</v>
      </c>
      <c r="B9" s="27" t="s">
        <v>444</v>
      </c>
      <c r="C9" s="26"/>
      <c r="D9" s="223"/>
      <c r="E9" s="25" t="s">
        <v>377</v>
      </c>
      <c r="F9" s="241">
        <v>3250000</v>
      </c>
      <c r="G9" s="246">
        <v>3350380</v>
      </c>
      <c r="H9" s="334"/>
    </row>
    <row r="10" spans="1:8" ht="12.75" customHeight="1" thickBot="1">
      <c r="A10" s="24" t="s">
        <v>370</v>
      </c>
      <c r="B10" s="25" t="s">
        <v>445</v>
      </c>
      <c r="C10" s="26"/>
      <c r="D10" s="223"/>
      <c r="E10" s="25" t="s">
        <v>447</v>
      </c>
      <c r="F10" s="241"/>
      <c r="G10" s="246"/>
      <c r="H10" s="334"/>
    </row>
    <row r="11" spans="1:8" ht="12.75" customHeight="1" thickBot="1">
      <c r="A11" s="31" t="s">
        <v>378</v>
      </c>
      <c r="B11" s="32" t="s">
        <v>446</v>
      </c>
      <c r="C11" s="33"/>
      <c r="D11" s="232"/>
      <c r="E11" s="34" t="s">
        <v>450</v>
      </c>
      <c r="F11" s="242"/>
      <c r="G11" s="247"/>
      <c r="H11" s="334"/>
    </row>
    <row r="12" spans="1:8" s="140" customFormat="1" ht="13.5" thickBot="1">
      <c r="A12" s="28" t="s">
        <v>379</v>
      </c>
      <c r="B12" s="36" t="s">
        <v>468</v>
      </c>
      <c r="C12" s="37">
        <f>SUM(C6:C11)</f>
        <v>0</v>
      </c>
      <c r="D12" s="226"/>
      <c r="E12" s="36" t="s">
        <v>470</v>
      </c>
      <c r="F12" s="226">
        <f>SUM(F6:F11)</f>
        <v>11683960</v>
      </c>
      <c r="G12" s="226">
        <f>SUM(G6:G11)</f>
        <v>11784340</v>
      </c>
      <c r="H12" s="334"/>
    </row>
    <row r="13" spans="1:7" ht="13.5" thickBot="1">
      <c r="A13" s="21" t="s">
        <v>380</v>
      </c>
      <c r="B13" s="22" t="s">
        <v>453</v>
      </c>
      <c r="C13" s="23"/>
      <c r="D13" s="222"/>
      <c r="E13" s="22" t="s">
        <v>405</v>
      </c>
      <c r="F13" s="240">
        <v>317500</v>
      </c>
      <c r="G13" s="246">
        <v>317500</v>
      </c>
    </row>
    <row r="14" spans="1:7" ht="13.5" thickBot="1">
      <c r="A14" s="24" t="s">
        <v>381</v>
      </c>
      <c r="B14" s="25" t="s">
        <v>454</v>
      </c>
      <c r="C14" s="26"/>
      <c r="D14" s="223"/>
      <c r="E14" s="25" t="s">
        <v>406</v>
      </c>
      <c r="F14" s="241"/>
      <c r="G14" s="246"/>
    </row>
    <row r="15" spans="1:7" ht="13.5" thickBot="1">
      <c r="A15" s="24" t="s">
        <v>382</v>
      </c>
      <c r="B15" s="38" t="s">
        <v>458</v>
      </c>
      <c r="C15" s="26"/>
      <c r="D15" s="223"/>
      <c r="E15" s="25" t="s">
        <v>455</v>
      </c>
      <c r="F15" s="241"/>
      <c r="G15" s="246"/>
    </row>
    <row r="16" spans="1:7" ht="13.5" thickBot="1">
      <c r="A16" s="21" t="s">
        <v>383</v>
      </c>
      <c r="B16" s="38"/>
      <c r="C16" s="39"/>
      <c r="D16" s="225"/>
      <c r="E16" s="34" t="s">
        <v>459</v>
      </c>
      <c r="F16" s="243"/>
      <c r="G16" s="247"/>
    </row>
    <row r="17" spans="1:7" s="140" customFormat="1" ht="12.75">
      <c r="A17" s="82">
        <v>12</v>
      </c>
      <c r="B17" s="84" t="s">
        <v>469</v>
      </c>
      <c r="C17" s="85">
        <f>SUM(C13:C15)</f>
        <v>0</v>
      </c>
      <c r="D17" s="233"/>
      <c r="E17" s="84" t="s">
        <v>471</v>
      </c>
      <c r="F17" s="233">
        <f>SUM(F13:F16)</f>
        <v>317500</v>
      </c>
      <c r="G17" s="233">
        <f>SUM(G13:G16)</f>
        <v>317500</v>
      </c>
    </row>
    <row r="18" spans="1:91" s="141" customFormat="1" ht="13.5" thickBot="1">
      <c r="A18" s="83" t="s">
        <v>385</v>
      </c>
      <c r="B18" s="83" t="s">
        <v>158</v>
      </c>
      <c r="C18" s="86">
        <f>SUM(C12,C17)</f>
        <v>0</v>
      </c>
      <c r="D18" s="86"/>
      <c r="E18" s="83" t="s">
        <v>472</v>
      </c>
      <c r="F18" s="244">
        <f>SUM(F12,F17)</f>
        <v>12001460</v>
      </c>
      <c r="G18" s="244">
        <f>SUM(G12,G17)</f>
        <v>12101840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</row>
    <row r="19" spans="2:7" ht="14.25" thickBot="1">
      <c r="B19" s="338" t="s">
        <v>474</v>
      </c>
      <c r="C19" s="338"/>
      <c r="D19" s="338"/>
      <c r="E19" s="338"/>
      <c r="F19" s="238" t="s">
        <v>554</v>
      </c>
      <c r="G19" s="249"/>
    </row>
    <row r="20" spans="1:7" ht="18" customHeight="1" thickBot="1">
      <c r="A20" s="347" t="s">
        <v>364</v>
      </c>
      <c r="B20" s="12" t="s">
        <v>365</v>
      </c>
      <c r="C20" s="13"/>
      <c r="D20" s="219"/>
      <c r="E20" s="12" t="s">
        <v>366</v>
      </c>
      <c r="F20" s="13"/>
      <c r="G20" s="227"/>
    </row>
    <row r="21" spans="1:8" s="17" customFormat="1" ht="34.5" customHeight="1" thickBot="1">
      <c r="A21" s="348"/>
      <c r="B21" s="14" t="s">
        <v>367</v>
      </c>
      <c r="C21" s="15" t="s">
        <v>594</v>
      </c>
      <c r="D21" s="231" t="s">
        <v>652</v>
      </c>
      <c r="E21" s="14" t="s">
        <v>367</v>
      </c>
      <c r="F21" s="130" t="s">
        <v>627</v>
      </c>
      <c r="G21" s="245" t="s">
        <v>652</v>
      </c>
      <c r="H21" s="7"/>
    </row>
    <row r="22" spans="1:7" ht="12.75" customHeight="1" thickBot="1">
      <c r="A22" s="21" t="s">
        <v>371</v>
      </c>
      <c r="B22" s="22" t="s">
        <v>442</v>
      </c>
      <c r="C22" s="114">
        <v>107561261</v>
      </c>
      <c r="D22" s="234">
        <v>115598978</v>
      </c>
      <c r="E22" s="22" t="s">
        <v>373</v>
      </c>
      <c r="F22" s="250">
        <v>9908225</v>
      </c>
      <c r="G22" s="253">
        <v>9908225</v>
      </c>
    </row>
    <row r="23" spans="1:7" ht="12.75" customHeight="1" thickBot="1">
      <c r="A23" s="24" t="s">
        <v>374</v>
      </c>
      <c r="B23" s="25" t="s">
        <v>443</v>
      </c>
      <c r="C23" s="115">
        <v>8355600</v>
      </c>
      <c r="D23" s="235">
        <v>8355600</v>
      </c>
      <c r="E23" s="25" t="s">
        <v>375</v>
      </c>
      <c r="F23" s="251">
        <v>2084130</v>
      </c>
      <c r="G23" s="253">
        <v>2084130</v>
      </c>
    </row>
    <row r="24" spans="1:7" ht="12.75" customHeight="1" thickBot="1">
      <c r="A24" s="24" t="s">
        <v>368</v>
      </c>
      <c r="B24" s="25" t="s">
        <v>372</v>
      </c>
      <c r="C24" s="115">
        <v>86950000</v>
      </c>
      <c r="D24" s="235">
        <v>79586476</v>
      </c>
      <c r="E24" s="25" t="s">
        <v>376</v>
      </c>
      <c r="F24" s="251">
        <v>39241409</v>
      </c>
      <c r="G24" s="253">
        <v>39645694</v>
      </c>
    </row>
    <row r="25" spans="1:7" ht="12.75" customHeight="1" thickBot="1">
      <c r="A25" s="24" t="s">
        <v>369</v>
      </c>
      <c r="B25" s="27" t="s">
        <v>444</v>
      </c>
      <c r="C25" s="115">
        <v>7648000</v>
      </c>
      <c r="D25" s="235">
        <v>11955085</v>
      </c>
      <c r="E25" s="25" t="s">
        <v>377</v>
      </c>
      <c r="F25" s="251">
        <v>8984407</v>
      </c>
      <c r="G25" s="253">
        <v>10527773</v>
      </c>
    </row>
    <row r="26" spans="1:7" ht="12.75" customHeight="1" thickBot="1">
      <c r="A26" s="24" t="s">
        <v>370</v>
      </c>
      <c r="B26" s="25" t="s">
        <v>445</v>
      </c>
      <c r="C26" s="115"/>
      <c r="D26" s="235"/>
      <c r="E26" s="25" t="s">
        <v>447</v>
      </c>
      <c r="F26" s="251">
        <v>0</v>
      </c>
      <c r="G26" s="253"/>
    </row>
    <row r="27" spans="1:7" ht="12.75" customHeight="1" thickBot="1">
      <c r="A27" s="31" t="s">
        <v>378</v>
      </c>
      <c r="B27" s="32" t="s">
        <v>446</v>
      </c>
      <c r="C27" s="117">
        <v>160094092</v>
      </c>
      <c r="D27" s="236">
        <v>155787007</v>
      </c>
      <c r="E27" s="34" t="s">
        <v>450</v>
      </c>
      <c r="F27" s="252">
        <v>143245071</v>
      </c>
      <c r="G27" s="253">
        <v>150666517</v>
      </c>
    </row>
    <row r="28" spans="1:7" ht="12.75" customHeight="1" thickBot="1">
      <c r="A28" s="31"/>
      <c r="B28" s="32"/>
      <c r="C28" s="119"/>
      <c r="D28" s="119"/>
      <c r="E28" s="32" t="s">
        <v>505</v>
      </c>
      <c r="F28" s="239">
        <v>1315000</v>
      </c>
      <c r="G28" s="253">
        <v>4225141</v>
      </c>
    </row>
    <row r="29" spans="1:7" s="140" customFormat="1" ht="13.5" thickBot="1">
      <c r="A29" s="28" t="s">
        <v>379</v>
      </c>
      <c r="B29" s="36" t="s">
        <v>468</v>
      </c>
      <c r="C29" s="37">
        <f>SUM(C22:C27)</f>
        <v>370608953</v>
      </c>
      <c r="D29" s="37">
        <f>SUM(D22:D27)</f>
        <v>371283146</v>
      </c>
      <c r="E29" s="36" t="s">
        <v>470</v>
      </c>
      <c r="F29" s="226">
        <f>SUM(F22:F25,F27,F28)</f>
        <v>204778242</v>
      </c>
      <c r="G29" s="226">
        <f>SUM(G22:G25,G27,G28)</f>
        <v>217057480</v>
      </c>
    </row>
    <row r="30" spans="1:7" ht="13.5" thickBot="1">
      <c r="A30" s="21" t="s">
        <v>380</v>
      </c>
      <c r="B30" s="22" t="s">
        <v>453</v>
      </c>
      <c r="C30" s="114"/>
      <c r="D30" s="234"/>
      <c r="E30" s="22" t="s">
        <v>405</v>
      </c>
      <c r="F30" s="250">
        <v>46654379</v>
      </c>
      <c r="G30" s="253">
        <v>33999340</v>
      </c>
    </row>
    <row r="31" spans="1:7" ht="13.5" thickBot="1">
      <c r="A31" s="24" t="s">
        <v>381</v>
      </c>
      <c r="B31" s="25" t="s">
        <v>454</v>
      </c>
      <c r="C31" s="115"/>
      <c r="D31" s="235"/>
      <c r="E31" s="25" t="s">
        <v>406</v>
      </c>
      <c r="F31" s="251">
        <v>96747956</v>
      </c>
      <c r="G31" s="253">
        <v>96747956</v>
      </c>
    </row>
    <row r="32" spans="1:7" ht="13.5" thickBot="1">
      <c r="A32" s="24" t="s">
        <v>382</v>
      </c>
      <c r="B32" s="38" t="s">
        <v>458</v>
      </c>
      <c r="C32" s="115"/>
      <c r="D32" s="235"/>
      <c r="E32" s="25" t="s">
        <v>455</v>
      </c>
      <c r="F32" s="251">
        <v>0</v>
      </c>
      <c r="G32" s="253"/>
    </row>
    <row r="33" spans="1:7" ht="13.5" thickBot="1">
      <c r="A33" s="21" t="s">
        <v>383</v>
      </c>
      <c r="B33" s="38"/>
      <c r="C33" s="116"/>
      <c r="D33" s="237"/>
      <c r="E33" s="34" t="s">
        <v>459</v>
      </c>
      <c r="F33" s="250"/>
      <c r="G33" s="253"/>
    </row>
    <row r="34" spans="1:7" s="140" customFormat="1" ht="12.75">
      <c r="A34" s="82">
        <v>12</v>
      </c>
      <c r="B34" s="84" t="s">
        <v>469</v>
      </c>
      <c r="C34" s="85">
        <f>SUM(C30:C33)</f>
        <v>0</v>
      </c>
      <c r="D34" s="233"/>
      <c r="E34" s="84" t="s">
        <v>471</v>
      </c>
      <c r="F34" s="233">
        <f>SUM(F30:F33)</f>
        <v>143402335</v>
      </c>
      <c r="G34" s="233">
        <f>SUM(G30:G33)</f>
        <v>130747296</v>
      </c>
    </row>
    <row r="35" spans="1:91" s="141" customFormat="1" ht="13.5" thickBot="1">
      <c r="A35" s="83" t="s">
        <v>385</v>
      </c>
      <c r="B35" s="83" t="s">
        <v>158</v>
      </c>
      <c r="C35" s="86">
        <f>SUM(C29,C34)</f>
        <v>370608953</v>
      </c>
      <c r="D35" s="86">
        <f>SUM(D29,D34)</f>
        <v>371283146</v>
      </c>
      <c r="E35" s="83" t="s">
        <v>472</v>
      </c>
      <c r="F35" s="244">
        <f>SUM(F29,F34)</f>
        <v>348180577</v>
      </c>
      <c r="G35" s="244">
        <f>SUM(G29,G34)</f>
        <v>347804776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</row>
    <row r="36" spans="2:7" ht="14.25" thickBot="1">
      <c r="B36" s="338" t="s">
        <v>540</v>
      </c>
      <c r="C36" s="338"/>
      <c r="D36" s="338"/>
      <c r="E36" s="338"/>
      <c r="F36" s="238" t="s">
        <v>554</v>
      </c>
      <c r="G36" s="249"/>
    </row>
    <row r="37" spans="1:7" ht="13.5" thickBot="1">
      <c r="A37" s="347" t="s">
        <v>364</v>
      </c>
      <c r="B37" s="12" t="s">
        <v>365</v>
      </c>
      <c r="C37" s="13"/>
      <c r="D37" s="219"/>
      <c r="E37" s="12" t="s">
        <v>366</v>
      </c>
      <c r="F37" s="13"/>
      <c r="G37" s="227"/>
    </row>
    <row r="38" spans="1:7" ht="23.25" thickBot="1">
      <c r="A38" s="348"/>
      <c r="B38" s="14" t="s">
        <v>367</v>
      </c>
      <c r="C38" s="15" t="s">
        <v>594</v>
      </c>
      <c r="D38" s="231" t="s">
        <v>652</v>
      </c>
      <c r="E38" s="14" t="s">
        <v>367</v>
      </c>
      <c r="F38" s="130" t="s">
        <v>627</v>
      </c>
      <c r="G38" s="245" t="s">
        <v>652</v>
      </c>
    </row>
    <row r="39" spans="1:7" ht="13.5" thickBot="1">
      <c r="A39" s="21" t="s">
        <v>371</v>
      </c>
      <c r="B39" s="22" t="s">
        <v>442</v>
      </c>
      <c r="C39" s="23"/>
      <c r="D39" s="222"/>
      <c r="E39" s="22" t="s">
        <v>373</v>
      </c>
      <c r="F39" s="240">
        <v>8836400</v>
      </c>
      <c r="G39" s="246">
        <v>10229600</v>
      </c>
    </row>
    <row r="40" spans="1:7" ht="13.5" thickBot="1">
      <c r="A40" s="24" t="s">
        <v>374</v>
      </c>
      <c r="B40" s="25" t="s">
        <v>443</v>
      </c>
      <c r="C40" s="26"/>
      <c r="D40" s="223"/>
      <c r="E40" s="25" t="s">
        <v>375</v>
      </c>
      <c r="F40" s="241">
        <v>1590516</v>
      </c>
      <c r="G40" s="246">
        <v>1829286</v>
      </c>
    </row>
    <row r="41" spans="1:7" ht="13.5" thickBot="1">
      <c r="A41" s="24" t="s">
        <v>368</v>
      </c>
      <c r="B41" s="25" t="s">
        <v>372</v>
      </c>
      <c r="C41" s="26"/>
      <c r="D41" s="223"/>
      <c r="E41" s="25" t="s">
        <v>376</v>
      </c>
      <c r="F41" s="241"/>
      <c r="G41" s="246"/>
    </row>
    <row r="42" spans="1:7" ht="13.5" thickBot="1">
      <c r="A42" s="24" t="s">
        <v>369</v>
      </c>
      <c r="B42" s="27" t="s">
        <v>444</v>
      </c>
      <c r="C42" s="26"/>
      <c r="D42" s="223"/>
      <c r="E42" s="25" t="s">
        <v>377</v>
      </c>
      <c r="F42" s="241"/>
      <c r="G42" s="246"/>
    </row>
    <row r="43" spans="1:7" ht="13.5" thickBot="1">
      <c r="A43" s="24" t="s">
        <v>370</v>
      </c>
      <c r="B43" s="25" t="s">
        <v>445</v>
      </c>
      <c r="C43" s="26"/>
      <c r="D43" s="223"/>
      <c r="E43" s="25" t="s">
        <v>447</v>
      </c>
      <c r="F43" s="241"/>
      <c r="G43" s="246"/>
    </row>
    <row r="44" spans="1:7" ht="13.5" thickBot="1">
      <c r="A44" s="31" t="s">
        <v>378</v>
      </c>
      <c r="B44" s="32" t="s">
        <v>446</v>
      </c>
      <c r="C44" s="33"/>
      <c r="D44" s="232"/>
      <c r="E44" s="34" t="s">
        <v>450</v>
      </c>
      <c r="F44" s="242"/>
      <c r="G44" s="247"/>
    </row>
    <row r="45" spans="1:7" s="140" customFormat="1" ht="13.5" thickBot="1">
      <c r="A45" s="28" t="s">
        <v>379</v>
      </c>
      <c r="B45" s="36" t="s">
        <v>468</v>
      </c>
      <c r="C45" s="37">
        <f>SUM(C39:C44)</f>
        <v>0</v>
      </c>
      <c r="D45" s="226"/>
      <c r="E45" s="36" t="s">
        <v>470</v>
      </c>
      <c r="F45" s="226">
        <f>SUM(F39:F44)</f>
        <v>10426916</v>
      </c>
      <c r="G45" s="226">
        <f>SUM(G39:G44)</f>
        <v>12058886</v>
      </c>
    </row>
    <row r="46" spans="1:7" ht="13.5" thickBot="1">
      <c r="A46" s="21" t="s">
        <v>380</v>
      </c>
      <c r="B46" s="22" t="s">
        <v>453</v>
      </c>
      <c r="C46" s="23"/>
      <c r="D46" s="222"/>
      <c r="E46" s="22" t="s">
        <v>405</v>
      </c>
      <c r="F46" s="240"/>
      <c r="G46" s="246"/>
    </row>
    <row r="47" spans="1:7" ht="13.5" thickBot="1">
      <c r="A47" s="24" t="s">
        <v>381</v>
      </c>
      <c r="B47" s="25" t="s">
        <v>454</v>
      </c>
      <c r="C47" s="26"/>
      <c r="D47" s="223"/>
      <c r="E47" s="25" t="s">
        <v>406</v>
      </c>
      <c r="F47" s="241"/>
      <c r="G47" s="246"/>
    </row>
    <row r="48" spans="1:7" ht="13.5" thickBot="1">
      <c r="A48" s="24" t="s">
        <v>382</v>
      </c>
      <c r="B48" s="38" t="s">
        <v>458</v>
      </c>
      <c r="C48" s="26"/>
      <c r="D48" s="223"/>
      <c r="E48" s="25" t="s">
        <v>455</v>
      </c>
      <c r="F48" s="241"/>
      <c r="G48" s="246"/>
    </row>
    <row r="49" spans="1:7" ht="13.5" thickBot="1">
      <c r="A49" s="21" t="s">
        <v>383</v>
      </c>
      <c r="B49" s="38"/>
      <c r="C49" s="39"/>
      <c r="D49" s="225"/>
      <c r="E49" s="34" t="s">
        <v>459</v>
      </c>
      <c r="F49" s="243"/>
      <c r="G49" s="247"/>
    </row>
    <row r="50" spans="1:7" s="140" customFormat="1" ht="13.5" thickBot="1">
      <c r="A50" s="82">
        <v>12</v>
      </c>
      <c r="B50" s="84" t="s">
        <v>469</v>
      </c>
      <c r="C50" s="85">
        <f>SUM(C46:C49)</f>
        <v>0</v>
      </c>
      <c r="D50" s="233"/>
      <c r="E50" s="84" t="s">
        <v>471</v>
      </c>
      <c r="F50" s="233">
        <f>SUM(F46:F49)</f>
        <v>0</v>
      </c>
      <c r="G50" s="248"/>
    </row>
    <row r="51" spans="1:7" s="140" customFormat="1" ht="12.75">
      <c r="A51" s="83" t="s">
        <v>385</v>
      </c>
      <c r="B51" s="83" t="s">
        <v>158</v>
      </c>
      <c r="C51" s="86">
        <f>SUM(C45,C50)</f>
        <v>0</v>
      </c>
      <c r="D51" s="86"/>
      <c r="E51" s="83" t="s">
        <v>472</v>
      </c>
      <c r="F51" s="244">
        <f>SUM(F45,F50)</f>
        <v>10426916</v>
      </c>
      <c r="G51" s="244">
        <f>SUM(G45,G50)</f>
        <v>12058886</v>
      </c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2019-08-29T09:35:53Z</cp:lastPrinted>
  <dcterms:created xsi:type="dcterms:W3CDTF">2014-01-23T09:02:17Z</dcterms:created>
  <dcterms:modified xsi:type="dcterms:W3CDTF">2019-10-02T06:18:52Z</dcterms:modified>
  <cp:category/>
  <cp:version/>
  <cp:contentType/>
  <cp:contentStatus/>
</cp:coreProperties>
</file>