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7470" windowHeight="2700" tabRatio="670" activeTab="8"/>
  </bookViews>
  <sheets>
    <sheet name="1.mell.bev." sheetId="1" r:id="rId1"/>
    <sheet name="1.mell.kiad." sheetId="2" r:id="rId2"/>
    <sheet name="1.melléklet" sheetId="3" r:id="rId3"/>
    <sheet name="2.melléklet " sheetId="5" r:id="rId4"/>
    <sheet name="3.melléklet " sheetId="4" r:id="rId5"/>
    <sheet name="4.melléklet" sheetId="9" r:id="rId6"/>
    <sheet name="5.melléklet" sheetId="10" r:id="rId7"/>
    <sheet name="6.melléklet" sheetId="6" r:id="rId8"/>
    <sheet name="7.melléklet " sheetId="12" r:id="rId9"/>
  </sheets>
  <calcPr calcId="162913"/>
</workbook>
</file>

<file path=xl/calcChain.xml><?xml version="1.0" encoding="utf-8"?>
<calcChain xmlns="http://schemas.openxmlformats.org/spreadsheetml/2006/main">
  <c r="C55" i="12" l="1"/>
  <c r="B55" i="12"/>
  <c r="C51" i="12"/>
  <c r="B51" i="12"/>
  <c r="C43" i="12"/>
  <c r="C56" i="12" s="1"/>
  <c r="B43" i="12"/>
  <c r="B56" i="12" s="1"/>
  <c r="C73" i="3" l="1"/>
  <c r="B73" i="3"/>
  <c r="D52" i="4"/>
  <c r="C18" i="6"/>
  <c r="B18" i="6"/>
  <c r="C15" i="6"/>
  <c r="B15" i="6"/>
  <c r="C11" i="6"/>
  <c r="B11" i="6"/>
  <c r="H49" i="4"/>
  <c r="G49" i="4"/>
  <c r="H48" i="4"/>
  <c r="G48" i="4"/>
  <c r="H47" i="4"/>
  <c r="G47" i="4"/>
  <c r="H55" i="4"/>
  <c r="G55" i="4"/>
  <c r="H18" i="4"/>
  <c r="G18" i="4"/>
  <c r="C55" i="4"/>
  <c r="D55" i="4"/>
  <c r="B55" i="4"/>
  <c r="C18" i="4"/>
  <c r="D18" i="4"/>
  <c r="D19" i="4" s="1"/>
  <c r="B18" i="4"/>
  <c r="H17" i="4"/>
  <c r="G17" i="4"/>
  <c r="G19" i="4" s="1"/>
  <c r="G20" i="4" s="1"/>
  <c r="C17" i="4"/>
  <c r="B17" i="4"/>
  <c r="C16" i="4"/>
  <c r="B16" i="4"/>
  <c r="H13" i="4"/>
  <c r="G13" i="4"/>
  <c r="H14" i="4"/>
  <c r="G14" i="4"/>
  <c r="H12" i="4"/>
  <c r="G12" i="4"/>
  <c r="H11" i="4"/>
  <c r="G11" i="4"/>
  <c r="H10" i="4"/>
  <c r="G10" i="4"/>
  <c r="D15" i="4"/>
  <c r="C13" i="4"/>
  <c r="B13" i="4"/>
  <c r="C44" i="1"/>
  <c r="C49" i="4" s="1"/>
  <c r="B44" i="1"/>
  <c r="B49" i="4" s="1"/>
  <c r="C40" i="1"/>
  <c r="C48" i="4" s="1"/>
  <c r="B40" i="1"/>
  <c r="B48" i="4" s="1"/>
  <c r="C36" i="1"/>
  <c r="B36" i="1"/>
  <c r="B12" i="4" s="1"/>
  <c r="B19" i="6" l="1"/>
  <c r="C19" i="6"/>
  <c r="D56" i="4"/>
  <c r="G52" i="4"/>
  <c r="G56" i="4" s="1"/>
  <c r="C12" i="4"/>
  <c r="C19" i="4"/>
  <c r="B19" i="4"/>
  <c r="H52" i="4"/>
  <c r="H56" i="4" s="1"/>
  <c r="D20" i="4"/>
  <c r="H19" i="4"/>
  <c r="H20" i="4" s="1"/>
  <c r="C23" i="1"/>
  <c r="C25" i="1" s="1"/>
  <c r="C11" i="4" s="1"/>
  <c r="B23" i="1"/>
  <c r="B25" i="1" s="1"/>
  <c r="B11" i="4" s="1"/>
  <c r="C14" i="1"/>
  <c r="C47" i="4" s="1"/>
  <c r="C52" i="4" s="1"/>
  <c r="C56" i="4" s="1"/>
  <c r="B14" i="1"/>
  <c r="B47" i="4" s="1"/>
  <c r="B52" i="4" s="1"/>
  <c r="B56" i="4" s="1"/>
  <c r="C21" i="2"/>
  <c r="C22" i="2" s="1"/>
  <c r="B21" i="2"/>
  <c r="B22" i="2" s="1"/>
  <c r="C17" i="2"/>
  <c r="B17" i="2"/>
  <c r="B23" i="2" s="1"/>
  <c r="C16" i="9"/>
  <c r="D16" i="9"/>
  <c r="B16" i="9"/>
  <c r="C13" i="9"/>
  <c r="D13" i="9"/>
  <c r="D17" i="9" s="1"/>
  <c r="D19" i="9" s="1"/>
  <c r="D21" i="9" s="1"/>
  <c r="B13" i="9"/>
  <c r="E20" i="5"/>
  <c r="D20" i="5"/>
  <c r="E17" i="5"/>
  <c r="D17" i="5"/>
  <c r="D21" i="5" s="1"/>
  <c r="E31" i="5"/>
  <c r="D31" i="5"/>
  <c r="D33" i="5" s="1"/>
  <c r="C20" i="5"/>
  <c r="B20" i="5"/>
  <c r="C17" i="5"/>
  <c r="C21" i="5" s="1"/>
  <c r="B17" i="5"/>
  <c r="C31" i="5"/>
  <c r="C33" i="5" s="1"/>
  <c r="B31" i="5"/>
  <c r="B33" i="5" s="1"/>
  <c r="E33" i="5" l="1"/>
  <c r="E21" i="5"/>
  <c r="C23" i="2"/>
  <c r="B21" i="5"/>
  <c r="B17" i="9"/>
  <c r="B19" i="9" s="1"/>
  <c r="B21" i="9" s="1"/>
  <c r="C17" i="9"/>
  <c r="C19" i="9" s="1"/>
  <c r="C21" i="9" s="1"/>
  <c r="B18" i="10"/>
  <c r="C18" i="10"/>
  <c r="D18" i="10"/>
  <c r="E18" i="10"/>
  <c r="E17" i="9"/>
  <c r="E18" i="9"/>
  <c r="E19" i="9"/>
  <c r="E20" i="9"/>
  <c r="E21" i="9"/>
  <c r="E15" i="9"/>
  <c r="E16" i="9"/>
  <c r="E13" i="9"/>
  <c r="E14" i="9"/>
  <c r="E11" i="9"/>
  <c r="E12" i="9"/>
  <c r="B69" i="3"/>
  <c r="C69" i="3"/>
  <c r="B63" i="3"/>
  <c r="C63" i="3"/>
  <c r="B58" i="3"/>
  <c r="C58" i="3"/>
  <c r="B52" i="3"/>
  <c r="C52" i="3"/>
  <c r="B29" i="3"/>
  <c r="C29" i="3"/>
  <c r="B18" i="3"/>
  <c r="C18" i="3"/>
  <c r="C49" i="1"/>
  <c r="C50" i="1" s="1"/>
  <c r="B49" i="1"/>
  <c r="B50" i="1" s="1"/>
  <c r="C11" i="1"/>
  <c r="B11" i="1"/>
  <c r="B45" i="1" l="1"/>
  <c r="B51" i="1" s="1"/>
  <c r="B10" i="4"/>
  <c r="B15" i="4" s="1"/>
  <c r="B20" i="4" s="1"/>
  <c r="C10" i="4"/>
  <c r="C15" i="4" s="1"/>
  <c r="C20" i="4" s="1"/>
  <c r="C45" i="1"/>
  <c r="C51" i="1" s="1"/>
  <c r="C70" i="3"/>
  <c r="C74" i="3" s="1"/>
  <c r="B70" i="3"/>
  <c r="B74" i="3" s="1"/>
</calcChain>
</file>

<file path=xl/sharedStrings.xml><?xml version="1.0" encoding="utf-8"?>
<sst xmlns="http://schemas.openxmlformats.org/spreadsheetml/2006/main" count="329" uniqueCount="228">
  <si>
    <t>Bevételek mindösszesen</t>
  </si>
  <si>
    <t>Finanszírozási bevételek</t>
  </si>
  <si>
    <t>Belföldi finanszírozás bevételei</t>
  </si>
  <si>
    <t>Központi, irányítószervi támogatás</t>
  </si>
  <si>
    <t>Előző évi költségvetési maradvány igénybevétele</t>
  </si>
  <si>
    <t>Költségvetési bevételek</t>
  </si>
  <si>
    <t>Felhalmozási célú átvett pénzeszközök</t>
  </si>
  <si>
    <t>Működési célú átvett pénzeszközök</t>
  </si>
  <si>
    <t>Felhalmozási bevételek</t>
  </si>
  <si>
    <t>Működési bevételek</t>
  </si>
  <si>
    <t>Közhatalmi bevételek összesen</t>
  </si>
  <si>
    <t>Egyéb közhatalmi bevételek</t>
  </si>
  <si>
    <t>Termékek és szolgáltatások adói</t>
  </si>
  <si>
    <t>Gépjárműadók</t>
  </si>
  <si>
    <t>ebből: iparűzési adó</t>
  </si>
  <si>
    <t>Értékesítési és forgalmi adók</t>
  </si>
  <si>
    <t>ebből: magánszemélyek kommunális adója</t>
  </si>
  <si>
    <t>Vagyoni tipusú adók</t>
  </si>
  <si>
    <t>ebből:magánszemélyek jövedelemadói</t>
  </si>
  <si>
    <t>Jövedelemadók</t>
  </si>
  <si>
    <t>Felhalmozási célú támogatások összesen</t>
  </si>
  <si>
    <t>Felhalmozási célú önkormányzati támogatások</t>
  </si>
  <si>
    <t>Működési célú támogatások összesen</t>
  </si>
  <si>
    <t>Egyéb működési célú tám. Áh-on belülről</t>
  </si>
  <si>
    <t>Önkormányzatok működési támogatása</t>
  </si>
  <si>
    <t>Megnevezés</t>
  </si>
  <si>
    <t>Bevételek</t>
  </si>
  <si>
    <t>KIADÁSOK  MINDÖSSZESEN</t>
  </si>
  <si>
    <t>Belföldi finanszírozás kiadásai</t>
  </si>
  <si>
    <t>Központi, irányítószervi támogatások folyósításai</t>
  </si>
  <si>
    <t>Hitel, kölcsön törlesztés</t>
  </si>
  <si>
    <t>Költségvetési kiadások</t>
  </si>
  <si>
    <t>Egyéb felhalmozási célú kiadások</t>
  </si>
  <si>
    <t>Felújítások</t>
  </si>
  <si>
    <t>Beruházások</t>
  </si>
  <si>
    <t>Egyéb működési célú kiadások</t>
  </si>
  <si>
    <t>Ellátottak pénzbeli juttatásai</t>
  </si>
  <si>
    <t>Dologi kiadások</t>
  </si>
  <si>
    <t>Járulékok</t>
  </si>
  <si>
    <t>Személyi juttatások</t>
  </si>
  <si>
    <t>KIADÁSOK</t>
  </si>
  <si>
    <t>Talajterhelési díj</t>
  </si>
  <si>
    <t>Készletértékesítés ellenértéke</t>
  </si>
  <si>
    <t>Közvetített szolgáltatások ellenértéke</t>
  </si>
  <si>
    <t>Tulajdonosi bevétel</t>
  </si>
  <si>
    <t>Ellátási díjak</t>
  </si>
  <si>
    <t>Kiszámlázott általános forg.adó</t>
  </si>
  <si>
    <t>Egyéb működési bevételek</t>
  </si>
  <si>
    <t>Ingatlanok értékesítése</t>
  </si>
  <si>
    <t>Felhalm.célú visszatérítendő tám.visszatérülése</t>
  </si>
  <si>
    <t>Egyéb felhalm.célú átvet pénzeszköz</t>
  </si>
  <si>
    <t>Módosított ei. 12.31.</t>
  </si>
  <si>
    <t>ebből tartalék:</t>
  </si>
  <si>
    <t>KIADÁSOK MINDÖSSZESEN</t>
  </si>
  <si>
    <t>Finanszírozási kiadások összesen</t>
  </si>
  <si>
    <t>Irányítószervi támogatás</t>
  </si>
  <si>
    <t>Felhalmozási kiadások összesen</t>
  </si>
  <si>
    <t>- felhalm.célú pénze.átadás- háztartásoknak</t>
  </si>
  <si>
    <t>- egyéb felhalm.célú kiadás áh-on belülre</t>
  </si>
  <si>
    <t>- felújítások</t>
  </si>
  <si>
    <t>- beruházások</t>
  </si>
  <si>
    <t>- egyéb nem intézményi ellátások</t>
  </si>
  <si>
    <t>- intézményi ellátottak pénzbeli juttatásai</t>
  </si>
  <si>
    <t>- családi támogatások</t>
  </si>
  <si>
    <t>Társadalom és szocpol.juttatások</t>
  </si>
  <si>
    <t>Dologi kiadások összesen</t>
  </si>
  <si>
    <t>- óvodai nevelés</t>
  </si>
  <si>
    <t>- háziorvosi alapellátás</t>
  </si>
  <si>
    <t>- köztemető fenntartás</t>
  </si>
  <si>
    <t>- közfoglalkoztatás</t>
  </si>
  <si>
    <t>- szociális étkeztetés</t>
  </si>
  <si>
    <t>- közvilágítás</t>
  </si>
  <si>
    <t>- önkormányzati vagyonnal való gazdálkodás</t>
  </si>
  <si>
    <t>- út-híd karbantartás</t>
  </si>
  <si>
    <t>Járulékok összesen</t>
  </si>
  <si>
    <t>Személyi juttatások összesen</t>
  </si>
  <si>
    <t>Államháztartáson belüli megelőlegezések</t>
  </si>
  <si>
    <t>Költségvetési kiadások összesen</t>
  </si>
  <si>
    <t>Költségvetési bevételek összesen</t>
  </si>
  <si>
    <t>Finanszírozási bevételek összesen</t>
  </si>
  <si>
    <t>Intézményfinanszírozás</t>
  </si>
  <si>
    <t>Pénzforgalmi kiadások összesen</t>
  </si>
  <si>
    <t>Pénzforgalmi bevételek összesen</t>
  </si>
  <si>
    <t>Felhalmozási  bevételek</t>
  </si>
  <si>
    <t>Felhalmozási célú tám. ÁH.on belülről</t>
  </si>
  <si>
    <t>Eredeti ei.</t>
  </si>
  <si>
    <t>Kiadások</t>
  </si>
  <si>
    <t>Egyéb működési kiadások</t>
  </si>
  <si>
    <t>Munkáltatót terhelő járulékok</t>
  </si>
  <si>
    <t>Közhatalmi bevételek</t>
  </si>
  <si>
    <t>Működési célú tám. ÁH.on belülről</t>
  </si>
  <si>
    <t>Szolgáltatások ellenértéke</t>
  </si>
  <si>
    <t>Államháztartáson belüli megőlegezések</t>
  </si>
  <si>
    <t>Császári Nyitnikék Óvoda</t>
  </si>
  <si>
    <t>Bevétel megnevezése</t>
  </si>
  <si>
    <t>Működési támogatások államháztartáson belülről</t>
  </si>
  <si>
    <t>Maradvány igénybevétele</t>
  </si>
  <si>
    <t>Központi, Irányítószervi támogatás</t>
  </si>
  <si>
    <t>Kiadás megnevezése</t>
  </si>
  <si>
    <t>Finanszírozás kiadások</t>
  </si>
  <si>
    <t>Kiadások mindösszesen</t>
  </si>
  <si>
    <t>Császári Közös Önkormányzati Hivatal</t>
  </si>
  <si>
    <t xml:space="preserve">Felújítások </t>
  </si>
  <si>
    <t>Felújítások összesen</t>
  </si>
  <si>
    <t>Felhalm.célú pénzeszköz átadás háztartásoknak</t>
  </si>
  <si>
    <t>Ingatlanok értékesítés</t>
  </si>
  <si>
    <t>Felhalmozási célú bevételek összesen</t>
  </si>
  <si>
    <t>Felhalmozási célú kiadások összesen</t>
  </si>
  <si>
    <t>Összesen</t>
  </si>
  <si>
    <t>Ft</t>
  </si>
  <si>
    <t>Alaptevékenység költségetési bevételei</t>
  </si>
  <si>
    <t>Alaptevékenység költségetési kiadásai</t>
  </si>
  <si>
    <t>Alaptevékenység költségvetési egyenlege</t>
  </si>
  <si>
    <t>Alaptevékenység finanszírozási bevételei</t>
  </si>
  <si>
    <t>Alaptevékenység finanszírozási kiadásai</t>
  </si>
  <si>
    <t>Alaptevékenység finanszírozási egyenlege</t>
  </si>
  <si>
    <t>Alaptevékenység maradványa</t>
  </si>
  <si>
    <t>Vállalkozási tevékenység maradványa</t>
  </si>
  <si>
    <t>Összes maradvány</t>
  </si>
  <si>
    <t>Alaptevékenység szabad maradványa</t>
  </si>
  <si>
    <t>Alaptevékenység kötelezettséggel terhelt maradványa</t>
  </si>
  <si>
    <t>Költségvetési maradvány-kimutatás</t>
  </si>
  <si>
    <t>Császár Község Önkormányzata adósságot keletkeztető ügyleteinek</t>
  </si>
  <si>
    <t>és a stabilitási törvény szerinti saját bevételeinek alakulása</t>
  </si>
  <si>
    <t>Saját bevételek</t>
  </si>
  <si>
    <t>Helyi adók, pótlékok</t>
  </si>
  <si>
    <t>Gépjárműadó</t>
  </si>
  <si>
    <t>Kamatbevétel</t>
  </si>
  <si>
    <t>Helyszíni és szabálysért.bírság</t>
  </si>
  <si>
    <t>Egyéb sajátos bevétel</t>
  </si>
  <si>
    <t>Bevételek összesen</t>
  </si>
  <si>
    <t>ÁH-on belüli megelőlegezések visszafizetése</t>
  </si>
  <si>
    <t>- gyermekétkeztetés</t>
  </si>
  <si>
    <t>- város és községgazdálkodási feladatok</t>
  </si>
  <si>
    <t>- igazgatási tevékenység</t>
  </si>
  <si>
    <t>- család és nővédelmi eü.gondozás</t>
  </si>
  <si>
    <t>- közműv.intézmény működtetése</t>
  </si>
  <si>
    <t>- fogorvosi alapellátás</t>
  </si>
  <si>
    <t>Egyéb működési célú tám. ÁH-on belülre</t>
  </si>
  <si>
    <t>Egyéb működési célú tám. ÁH-on kívülre</t>
  </si>
  <si>
    <t>Tartalék</t>
  </si>
  <si>
    <t>Felhalmozási kiadások</t>
  </si>
  <si>
    <t>Államháztartáson belüli megelőlegezés visszafiz</t>
  </si>
  <si>
    <t>Központi, irányítószervi támogatás folyósítása</t>
  </si>
  <si>
    <t>Egyéb felhalm.célú átvett pénzeszköz</t>
  </si>
  <si>
    <t>Egyéb felhalm.célú kiadás áh-on belülre</t>
  </si>
  <si>
    <t>Beruházások összesen</t>
  </si>
  <si>
    <t>Felhalmozási célú pénzeszköz átadások</t>
  </si>
  <si>
    <t>ÁH-on belüli megelőlegezések visszafiz.</t>
  </si>
  <si>
    <t>Felhalmozási célú pénzeszköz átadások összesen</t>
  </si>
  <si>
    <t>Általános forgalmi adó visszatérítése</t>
  </si>
  <si>
    <t>Részesedések értékesítése</t>
  </si>
  <si>
    <t>Finanszírozási kiadások</t>
  </si>
  <si>
    <t>Elvonások és befizetések</t>
  </si>
  <si>
    <t>Előző évi pénzmaradvány igénybe vétele</t>
  </si>
  <si>
    <t>Felhalm.célú önkormányzati támogatások</t>
  </si>
  <si>
    <t>Felhalm. Célú visszatérítendő tám.visszatérülése</t>
  </si>
  <si>
    <t>Kossuth u. járda felújítás</t>
  </si>
  <si>
    <t>Császár Község Önkormányzata</t>
  </si>
  <si>
    <t>2019. évi terv</t>
  </si>
  <si>
    <t>2018. évi terv</t>
  </si>
  <si>
    <t>Az önkormányzat által irányított szervek 2017. évi költségvetési mérlege</t>
  </si>
  <si>
    <t>2017. év tény</t>
  </si>
  <si>
    <t>2020. évi terv</t>
  </si>
  <si>
    <t>2017. évi eredeti előirányzat</t>
  </si>
  <si>
    <t>Császár Község Önkormányzat 2017. évi költségvetési mérlege</t>
  </si>
  <si>
    <t>2017 évi eredeti előirányzat</t>
  </si>
  <si>
    <t>Felhalm.célú egyéb tám. Áh-on belülről</t>
  </si>
  <si>
    <t>Kamatbevételek</t>
  </si>
  <si>
    <t>Biztosító által fizetett kártérítés</t>
  </si>
  <si>
    <t>Egyéb tárgyi eszköz értékesítés</t>
  </si>
  <si>
    <t>Császár Község Önkormányzat 2017. évi működési mérlege</t>
  </si>
  <si>
    <t>Császár Község Önkormányzat 2017. évi felhalmozási mérlege</t>
  </si>
  <si>
    <t>Császár Község Önkormányzat 2017. évi felhalmozási célú bevételei</t>
  </si>
  <si>
    <t>Császár Község Önkormányzat 2017. évi felhalmozási célú kiadásai</t>
  </si>
  <si>
    <t xml:space="preserve">Felhalmozási célú  támogatások </t>
  </si>
  <si>
    <t>2017. évi eredeti ei.</t>
  </si>
  <si>
    <t>CD lejátszó (óvoda)</t>
  </si>
  <si>
    <t>Lenovo laptop (hivatal)</t>
  </si>
  <si>
    <t>Acer notebook (hivatal)</t>
  </si>
  <si>
    <t>számítástechnikai eszközök (kártyaolvasó, egér, billentyűzet, switch, merevlemez)</t>
  </si>
  <si>
    <t>Szarvasi kávéfőző (hivatal)</t>
  </si>
  <si>
    <t>szobor,gyertyatartó</t>
  </si>
  <si>
    <t>billiárdasztal</t>
  </si>
  <si>
    <t>zászló</t>
  </si>
  <si>
    <t>traktor (közfoglalkoztatás)</t>
  </si>
  <si>
    <t>pótkocsi (közfoglalkoztatás)</t>
  </si>
  <si>
    <t>dekopír fűrész (közfoglalkoztatás)</t>
  </si>
  <si>
    <t>előszoba fal (fogorvosi rendelő)</t>
  </si>
  <si>
    <t>mikrohullámú sütő (védőnő)</t>
  </si>
  <si>
    <t>karácsonyi díszkivilágítás</t>
  </si>
  <si>
    <t>műanyag szék</t>
  </si>
  <si>
    <t>búvár szivattyú</t>
  </si>
  <si>
    <t>mobilgarázs</t>
  </si>
  <si>
    <t>mosógép (sportkör)</t>
  </si>
  <si>
    <t>sátor, ponyva</t>
  </si>
  <si>
    <t>kamera szett</t>
  </si>
  <si>
    <t>iskola köz parkoló kialakítás</t>
  </si>
  <si>
    <t>ajtó (óvoda)</t>
  </si>
  <si>
    <t>Lenovo IdeaPad (óvoda)</t>
  </si>
  <si>
    <t>merevlemez (kamera)</t>
  </si>
  <si>
    <t>risztórendszer telepítés (óvoda)</t>
  </si>
  <si>
    <t>vízforraló (hivatal)</t>
  </si>
  <si>
    <t>településarculati kézikönyv</t>
  </si>
  <si>
    <t>udvari játékok (óvoda)</t>
  </si>
  <si>
    <t>kamera (iskola)</t>
  </si>
  <si>
    <t>óvoda építés pályázat</t>
  </si>
  <si>
    <t>GPS navigáció</t>
  </si>
  <si>
    <t>csatorna redszer felújítás</t>
  </si>
  <si>
    <t>Petőfi S. u. felújítás</t>
  </si>
  <si>
    <t>2017 évi eredeti ei.</t>
  </si>
  <si>
    <t>Császár Község Önkormányzat 2017. évi kiadásainak alakulása feladatonként</t>
  </si>
  <si>
    <t>- népszavazás</t>
  </si>
  <si>
    <t>Működési célú visszatérítendő tám., kölcsönök nyújtása ÁH-on kívülre</t>
  </si>
  <si>
    <t>- zöldterület kezelés</t>
  </si>
  <si>
    <t>- sport</t>
  </si>
  <si>
    <t>- állat egészségügy</t>
  </si>
  <si>
    <t>- informatikai fejlesztések, szolgáltatások</t>
  </si>
  <si>
    <t>- munkahelyi étkeztetés</t>
  </si>
  <si>
    <t>- intézményen kívüli gyermekétkeztetés</t>
  </si>
  <si>
    <t>- egyéb vendéglátás</t>
  </si>
  <si>
    <t>1. melléklet a 7/2018.(VI.05.) önkormányzati rendelethez</t>
  </si>
  <si>
    <t>2. melléklet a 7/2018.(VI.05.) önkormányzati rendelethez</t>
  </si>
  <si>
    <t>3. melléklet a 7/2018.(VI.05.) önkormányzati rendelethez</t>
  </si>
  <si>
    <t>4. melléklet a 7/2018.(VI.05.) önkormányzati rendelethez</t>
  </si>
  <si>
    <t>5.melléklet a 7/2018.(VI.05.) önkormányzati rendelethez</t>
  </si>
  <si>
    <t>6.melléklet a 7/2018.(VI.05.) önkormányzati rendelethez</t>
  </si>
  <si>
    <t>7.melléklet a 7/2018.(VI.05.)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</si>
</sst>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0"/>
      <name val="Arial CE"/>
      <charset val="238"/>
    </font>
    <font>
      <b/>
      <i/>
      <sz val="12"/>
      <name val="Arial CE"/>
      <charset val="238"/>
    </font>
    <font>
      <b/>
      <i/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sz val="10"/>
      <name val="Arial CE"/>
      <family val="2"/>
      <charset val="238"/>
    </font>
    <font>
      <i/>
      <sz val="10"/>
      <name val="Arial CE"/>
      <charset val="238"/>
    </font>
    <font>
      <b/>
      <sz val="10"/>
      <name val="Arial CE"/>
      <charset val="238"/>
    </font>
    <font>
      <i/>
      <sz val="10"/>
      <name val="Arial"/>
      <family val="2"/>
      <charset val="238"/>
    </font>
    <font>
      <b/>
      <i/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i/>
      <sz val="10"/>
      <name val="Arial CE"/>
      <family val="2"/>
      <charset val="238"/>
    </font>
    <font>
      <sz val="12"/>
      <name val="Arial CE"/>
      <charset val="238"/>
    </font>
    <font>
      <u/>
      <sz val="12"/>
      <name val="Arial CE"/>
      <charset val="238"/>
    </font>
    <font>
      <u/>
      <sz val="12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  <font>
      <sz val="10"/>
      <name val="Arial CE"/>
      <charset val="238"/>
    </font>
    <font>
      <u/>
      <sz val="10"/>
      <name val="Arial CE"/>
      <family val="2"/>
      <charset val="238"/>
    </font>
    <font>
      <sz val="10"/>
      <name val="Arial"/>
      <family val="2"/>
    </font>
    <font>
      <u/>
      <sz val="10"/>
      <name val="Arial"/>
      <family val="2"/>
      <charset val="238"/>
    </font>
    <font>
      <b/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8">
    <xf numFmtId="0" fontId="0" fillId="0" borderId="0" xfId="0"/>
    <xf numFmtId="3" fontId="0" fillId="0" borderId="21" xfId="0" applyNumberFormat="1" applyBorder="1" applyAlignment="1">
      <alignment vertical="center"/>
    </xf>
    <xf numFmtId="3" fontId="25" fillId="0" borderId="47" xfId="0" applyNumberFormat="1" applyFont="1" applyBorder="1" applyAlignment="1">
      <alignment vertical="center"/>
    </xf>
    <xf numFmtId="3" fontId="0" fillId="0" borderId="40" xfId="0" applyNumberFormat="1" applyBorder="1" applyAlignment="1">
      <alignment vertical="center"/>
    </xf>
    <xf numFmtId="3" fontId="25" fillId="0" borderId="58" xfId="0" applyNumberFormat="1" applyFont="1" applyBorder="1" applyAlignment="1">
      <alignment vertical="center"/>
    </xf>
    <xf numFmtId="3" fontId="7" fillId="0" borderId="1" xfId="0" applyNumberFormat="1" applyFont="1" applyBorder="1"/>
    <xf numFmtId="3" fontId="0" fillId="0" borderId="64" xfId="0" applyNumberFormat="1" applyBorder="1" applyAlignment="1">
      <alignment vertical="center"/>
    </xf>
    <xf numFmtId="3" fontId="0" fillId="0" borderId="66" xfId="0" applyNumberFormat="1" applyBorder="1" applyAlignment="1">
      <alignment vertical="center"/>
    </xf>
    <xf numFmtId="3" fontId="0" fillId="0" borderId="57" xfId="0" applyNumberFormat="1" applyFill="1" applyBorder="1" applyAlignment="1">
      <alignment vertical="center"/>
    </xf>
    <xf numFmtId="3" fontId="0" fillId="0" borderId="9" xfId="0" applyNumberFormat="1" applyFill="1" applyBorder="1" applyAlignment="1">
      <alignment vertical="center"/>
    </xf>
    <xf numFmtId="3" fontId="0" fillId="0" borderId="67" xfId="0" applyNumberFormat="1" applyBorder="1" applyAlignment="1">
      <alignment vertical="center"/>
    </xf>
    <xf numFmtId="3" fontId="0" fillId="0" borderId="68" xfId="0" applyNumberFormat="1" applyBorder="1" applyAlignment="1">
      <alignment vertical="center"/>
    </xf>
    <xf numFmtId="3" fontId="0" fillId="0" borderId="44" xfId="0" applyNumberFormat="1" applyFill="1" applyBorder="1" applyAlignment="1">
      <alignment vertical="center"/>
    </xf>
    <xf numFmtId="3" fontId="0" fillId="0" borderId="0" xfId="0" applyNumberFormat="1"/>
    <xf numFmtId="3" fontId="7" fillId="0" borderId="0" xfId="0" applyNumberFormat="1" applyFont="1" applyBorder="1"/>
    <xf numFmtId="3" fontId="0" fillId="0" borderId="0" xfId="0" applyNumberFormat="1" applyBorder="1"/>
    <xf numFmtId="3" fontId="0" fillId="0" borderId="0" xfId="0" applyNumberFormat="1" applyFont="1" applyBorder="1"/>
    <xf numFmtId="3" fontId="7" fillId="0" borderId="0" xfId="0" applyNumberFormat="1" applyFont="1" applyAlignment="1">
      <alignment horizontal="right"/>
    </xf>
    <xf numFmtId="3" fontId="12" fillId="0" borderId="0" xfId="0" applyNumberFormat="1" applyFont="1" applyBorder="1"/>
    <xf numFmtId="3" fontId="10" fillId="0" borderId="18" xfId="0" applyNumberFormat="1" applyFont="1" applyBorder="1"/>
    <xf numFmtId="3" fontId="0" fillId="0" borderId="37" xfId="0" applyNumberFormat="1" applyBorder="1"/>
    <xf numFmtId="3" fontId="0" fillId="0" borderId="18" xfId="0" applyNumberFormat="1" applyBorder="1"/>
    <xf numFmtId="3" fontId="0" fillId="0" borderId="7" xfId="0" applyNumberFormat="1" applyBorder="1"/>
    <xf numFmtId="3" fontId="0" fillId="0" borderId="26" xfId="0" applyNumberFormat="1" applyBorder="1"/>
    <xf numFmtId="3" fontId="7" fillId="0" borderId="7" xfId="0" applyNumberFormat="1" applyFont="1" applyBorder="1"/>
    <xf numFmtId="3" fontId="7" fillId="0" borderId="26" xfId="0" applyNumberFormat="1" applyFont="1" applyBorder="1"/>
    <xf numFmtId="3" fontId="4" fillId="0" borderId="7" xfId="0" applyNumberFormat="1" applyFont="1" applyBorder="1"/>
    <xf numFmtId="3" fontId="9" fillId="0" borderId="7" xfId="0" applyNumberFormat="1" applyFont="1" applyBorder="1"/>
    <xf numFmtId="3" fontId="0" fillId="0" borderId="26" xfId="0" applyNumberFormat="1" applyFont="1" applyBorder="1"/>
    <xf numFmtId="3" fontId="0" fillId="0" borderId="7" xfId="0" applyNumberFormat="1" applyFont="1" applyBorder="1"/>
    <xf numFmtId="3" fontId="6" fillId="0" borderId="7" xfId="0" applyNumberFormat="1" applyFont="1" applyBorder="1"/>
    <xf numFmtId="3" fontId="6" fillId="0" borderId="26" xfId="0" applyNumberFormat="1" applyFont="1" applyBorder="1"/>
    <xf numFmtId="3" fontId="8" fillId="0" borderId="7" xfId="0" applyNumberFormat="1" applyFont="1" applyBorder="1"/>
    <xf numFmtId="3" fontId="6" fillId="0" borderId="35" xfId="0" applyNumberFormat="1" applyFont="1" applyBorder="1"/>
    <xf numFmtId="3" fontId="4" fillId="0" borderId="10" xfId="0" applyNumberFormat="1" applyFont="1" applyBorder="1"/>
    <xf numFmtId="3" fontId="7" fillId="0" borderId="10" xfId="0" applyNumberFormat="1" applyFont="1" applyBorder="1"/>
    <xf numFmtId="3" fontId="10" fillId="0" borderId="10" xfId="0" applyNumberFormat="1" applyFont="1" applyBorder="1"/>
    <xf numFmtId="3" fontId="0" fillId="0" borderId="35" xfId="0" applyNumberFormat="1" applyFont="1" applyBorder="1"/>
    <xf numFmtId="3" fontId="0" fillId="0" borderId="10" xfId="0" applyNumberFormat="1" applyFont="1" applyBorder="1"/>
    <xf numFmtId="3" fontId="0" fillId="0" borderId="10" xfId="0" applyNumberFormat="1" applyBorder="1"/>
    <xf numFmtId="3" fontId="0" fillId="0" borderId="35" xfId="0" applyNumberFormat="1" applyBorder="1"/>
    <xf numFmtId="3" fontId="7" fillId="0" borderId="3" xfId="0" applyNumberFormat="1" applyFont="1" applyBorder="1"/>
    <xf numFmtId="3" fontId="7" fillId="0" borderId="17" xfId="0" applyNumberFormat="1" applyFont="1" applyBorder="1"/>
    <xf numFmtId="3" fontId="1" fillId="0" borderId="1" xfId="0" applyNumberFormat="1" applyFont="1" applyBorder="1" applyAlignment="1">
      <alignment vertical="center"/>
    </xf>
    <xf numFmtId="3" fontId="17" fillId="0" borderId="1" xfId="0" applyNumberFormat="1" applyFont="1" applyBorder="1"/>
    <xf numFmtId="3" fontId="0" fillId="0" borderId="5" xfId="0" applyNumberFormat="1" applyBorder="1"/>
    <xf numFmtId="3" fontId="6" fillId="0" borderId="10" xfId="0" applyNumberFormat="1" applyFont="1" applyBorder="1"/>
    <xf numFmtId="3" fontId="5" fillId="0" borderId="7" xfId="0" applyNumberFormat="1" applyFont="1" applyBorder="1"/>
    <xf numFmtId="3" fontId="5" fillId="0" borderId="26" xfId="0" applyNumberFormat="1" applyFont="1" applyBorder="1"/>
    <xf numFmtId="3" fontId="8" fillId="0" borderId="3" xfId="0" applyNumberFormat="1" applyFont="1" applyBorder="1" applyAlignment="1">
      <alignment vertical="top" wrapText="1"/>
    </xf>
    <xf numFmtId="3" fontId="12" fillId="0" borderId="3" xfId="0" applyNumberFormat="1" applyFont="1" applyBorder="1"/>
    <xf numFmtId="3" fontId="6" fillId="0" borderId="0" xfId="0" applyNumberFormat="1" applyFont="1"/>
    <xf numFmtId="3" fontId="4" fillId="0" borderId="1" xfId="0" applyNumberFormat="1" applyFont="1" applyBorder="1" applyAlignment="1">
      <alignment vertical="top" wrapText="1"/>
    </xf>
    <xf numFmtId="3" fontId="7" fillId="0" borderId="14" xfId="0" applyNumberFormat="1" applyFont="1" applyBorder="1"/>
    <xf numFmtId="3" fontId="0" fillId="0" borderId="0" xfId="0" applyNumberFormat="1" applyFont="1"/>
    <xf numFmtId="3" fontId="0" fillId="0" borderId="0" xfId="0" applyNumberFormat="1" applyAlignment="1">
      <alignment vertical="center"/>
    </xf>
    <xf numFmtId="3" fontId="0" fillId="0" borderId="21" xfId="0" applyNumberFormat="1" applyBorder="1"/>
    <xf numFmtId="3" fontId="3" fillId="0" borderId="0" xfId="0" applyNumberFormat="1" applyFont="1"/>
    <xf numFmtId="3" fontId="7" fillId="0" borderId="0" xfId="0" applyNumberFormat="1" applyFont="1"/>
    <xf numFmtId="3" fontId="10" fillId="0" borderId="18" xfId="0" applyNumberFormat="1" applyFont="1" applyBorder="1" applyAlignment="1">
      <alignment vertical="center"/>
    </xf>
    <xf numFmtId="3" fontId="0" fillId="0" borderId="23" xfId="0" applyNumberFormat="1" applyBorder="1" applyAlignment="1">
      <alignment vertical="center"/>
    </xf>
    <xf numFmtId="3" fontId="0" fillId="0" borderId="5" xfId="0" applyNumberFormat="1" applyBorder="1" applyAlignment="1">
      <alignment vertical="center"/>
    </xf>
    <xf numFmtId="3" fontId="0" fillId="0" borderId="7" xfId="0" applyNumberFormat="1" applyBorder="1" applyAlignment="1">
      <alignment vertical="center"/>
    </xf>
    <xf numFmtId="3" fontId="0" fillId="0" borderId="25" xfId="0" applyNumberFormat="1" applyBorder="1" applyAlignment="1">
      <alignment vertical="center"/>
    </xf>
    <xf numFmtId="3" fontId="0" fillId="0" borderId="7" xfId="0" applyNumberFormat="1" applyBorder="1" applyAlignment="1">
      <alignment vertical="center" wrapText="1"/>
    </xf>
    <xf numFmtId="3" fontId="6" fillId="0" borderId="7" xfId="0" applyNumberFormat="1" applyFont="1" applyBorder="1" applyAlignment="1">
      <alignment vertical="center" wrapText="1"/>
    </xf>
    <xf numFmtId="3" fontId="6" fillId="0" borderId="25" xfId="0" applyNumberFormat="1" applyFont="1" applyBorder="1" applyAlignment="1">
      <alignment vertical="center"/>
    </xf>
    <xf numFmtId="3" fontId="6" fillId="0" borderId="7" xfId="0" applyNumberFormat="1" applyFont="1" applyBorder="1" applyAlignment="1">
      <alignment vertical="center"/>
    </xf>
    <xf numFmtId="3" fontId="0" fillId="0" borderId="3" xfId="0" applyNumberFormat="1" applyBorder="1" applyAlignment="1">
      <alignment vertical="center"/>
    </xf>
    <xf numFmtId="3" fontId="0" fillId="0" borderId="7" xfId="0" applyNumberFormat="1" applyFont="1" applyBorder="1" applyAlignment="1">
      <alignment vertical="center"/>
    </xf>
    <xf numFmtId="3" fontId="0" fillId="0" borderId="17" xfId="0" applyNumberFormat="1" applyFont="1" applyBorder="1" applyAlignment="1">
      <alignment vertical="center"/>
    </xf>
    <xf numFmtId="3" fontId="0" fillId="0" borderId="20" xfId="0" applyNumberFormat="1" applyFont="1" applyBorder="1" applyAlignment="1">
      <alignment vertical="center"/>
    </xf>
    <xf numFmtId="3" fontId="0" fillId="0" borderId="10" xfId="0" applyNumberFormat="1" applyFont="1" applyBorder="1" applyAlignment="1">
      <alignment vertical="center"/>
    </xf>
    <xf numFmtId="3" fontId="9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0" fillId="0" borderId="18" xfId="0" applyNumberFormat="1" applyBorder="1" applyAlignment="1">
      <alignment vertical="center"/>
    </xf>
    <xf numFmtId="3" fontId="6" fillId="0" borderId="16" xfId="0" applyNumberFormat="1" applyFont="1" applyBorder="1" applyAlignment="1">
      <alignment vertical="center"/>
    </xf>
    <xf numFmtId="3" fontId="2" fillId="0" borderId="28" xfId="0" applyNumberFormat="1" applyFont="1" applyBorder="1" applyAlignment="1">
      <alignment vertical="center"/>
    </xf>
    <xf numFmtId="3" fontId="2" fillId="0" borderId="47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3" fontId="1" fillId="0" borderId="17" xfId="0" applyNumberFormat="1" applyFont="1" applyBorder="1" applyAlignment="1">
      <alignment vertical="center"/>
    </xf>
    <xf numFmtId="3" fontId="16" fillId="0" borderId="0" xfId="0" applyNumberFormat="1" applyFont="1"/>
    <xf numFmtId="3" fontId="15" fillId="0" borderId="0" xfId="0" applyNumberFormat="1" applyFont="1"/>
    <xf numFmtId="3" fontId="13" fillId="0" borderId="0" xfId="0" applyNumberFormat="1" applyFont="1"/>
    <xf numFmtId="3" fontId="14" fillId="0" borderId="0" xfId="0" applyNumberFormat="1" applyFont="1"/>
    <xf numFmtId="3" fontId="5" fillId="0" borderId="0" xfId="0" applyNumberFormat="1" applyFont="1"/>
    <xf numFmtId="3" fontId="0" fillId="0" borderId="0" xfId="0" applyNumberFormat="1" applyAlignment="1">
      <alignment horizontal="right"/>
    </xf>
    <xf numFmtId="3" fontId="21" fillId="0" borderId="5" xfId="0" applyNumberFormat="1" applyFont="1" applyBorder="1"/>
    <xf numFmtId="3" fontId="3" fillId="0" borderId="1" xfId="0" applyNumberFormat="1" applyFont="1" applyBorder="1"/>
    <xf numFmtId="3" fontId="3" fillId="0" borderId="2" xfId="0" applyNumberFormat="1" applyFont="1" applyBorder="1"/>
    <xf numFmtId="3" fontId="19" fillId="0" borderId="5" xfId="0" applyNumberFormat="1" applyFont="1" applyBorder="1"/>
    <xf numFmtId="3" fontId="0" fillId="0" borderId="8" xfId="0" applyNumberFormat="1" applyBorder="1"/>
    <xf numFmtId="3" fontId="10" fillId="0" borderId="7" xfId="0" applyNumberFormat="1" applyFont="1" applyBorder="1"/>
    <xf numFmtId="3" fontId="0" fillId="0" borderId="11" xfId="0" applyNumberFormat="1" applyBorder="1"/>
    <xf numFmtId="3" fontId="5" fillId="0" borderId="10" xfId="0" applyNumberFormat="1" applyFont="1" applyBorder="1"/>
    <xf numFmtId="3" fontId="20" fillId="0" borderId="7" xfId="0" applyNumberFormat="1" applyFont="1" applyBorder="1"/>
    <xf numFmtId="3" fontId="18" fillId="0" borderId="7" xfId="0" applyNumberFormat="1" applyFont="1" applyBorder="1"/>
    <xf numFmtId="3" fontId="18" fillId="0" borderId="0" xfId="0" applyNumberFormat="1" applyFont="1"/>
    <xf numFmtId="3" fontId="4" fillId="0" borderId="1" xfId="0" applyNumberFormat="1" applyFont="1" applyBorder="1"/>
    <xf numFmtId="3" fontId="19" fillId="0" borderId="18" xfId="0" applyNumberFormat="1" applyFont="1" applyBorder="1"/>
    <xf numFmtId="3" fontId="5" fillId="0" borderId="18" xfId="0" applyNumberFormat="1" applyFont="1" applyBorder="1"/>
    <xf numFmtId="3" fontId="0" fillId="0" borderId="23" xfId="0" applyNumberFormat="1" applyBorder="1"/>
    <xf numFmtId="3" fontId="0" fillId="0" borderId="3" xfId="0" applyNumberFormat="1" applyBorder="1"/>
    <xf numFmtId="3" fontId="0" fillId="0" borderId="25" xfId="0" applyNumberFormat="1" applyBorder="1"/>
    <xf numFmtId="3" fontId="10" fillId="0" borderId="7" xfId="0" applyNumberFormat="1" applyFont="1" applyBorder="1" applyAlignment="1">
      <alignment vertical="top" wrapText="1"/>
    </xf>
    <xf numFmtId="3" fontId="5" fillId="0" borderId="3" xfId="0" applyNumberFormat="1" applyFont="1" applyBorder="1"/>
    <xf numFmtId="3" fontId="5" fillId="0" borderId="5" xfId="0" applyNumberFormat="1" applyFont="1" applyBorder="1"/>
    <xf numFmtId="3" fontId="0" fillId="0" borderId="16" xfId="0" applyNumberFormat="1" applyBorder="1"/>
    <xf numFmtId="3" fontId="0" fillId="0" borderId="16" xfId="0" applyNumberFormat="1" applyFont="1" applyBorder="1"/>
    <xf numFmtId="3" fontId="0" fillId="0" borderId="20" xfId="0" applyNumberFormat="1" applyBorder="1"/>
    <xf numFmtId="3" fontId="0" fillId="0" borderId="1" xfId="0" applyNumberFormat="1" applyBorder="1"/>
    <xf numFmtId="3" fontId="0" fillId="0" borderId="18" xfId="0" applyNumberFormat="1" applyFont="1" applyBorder="1"/>
    <xf numFmtId="3" fontId="0" fillId="0" borderId="65" xfId="0" applyNumberFormat="1" applyBorder="1"/>
    <xf numFmtId="3" fontId="0" fillId="0" borderId="8" xfId="0" applyNumberFormat="1" applyFont="1" applyBorder="1" applyAlignment="1">
      <alignment horizontal="right"/>
    </xf>
    <xf numFmtId="3" fontId="0" fillId="0" borderId="60" xfId="0" applyNumberFormat="1" applyFont="1" applyBorder="1"/>
    <xf numFmtId="3" fontId="0" fillId="0" borderId="29" xfId="0" applyNumberFormat="1" applyBorder="1"/>
    <xf numFmtId="3" fontId="19" fillId="0" borderId="7" xfId="0" applyNumberFormat="1" applyFont="1" applyBorder="1"/>
    <xf numFmtId="3" fontId="19" fillId="0" borderId="6" xfId="0" applyNumberFormat="1" applyFont="1" applyBorder="1"/>
    <xf numFmtId="3" fontId="3" fillId="0" borderId="16" xfId="0" applyNumberFormat="1" applyFont="1" applyBorder="1"/>
    <xf numFmtId="3" fontId="3" fillId="0" borderId="22" xfId="0" applyNumberFormat="1" applyFont="1" applyBorder="1"/>
    <xf numFmtId="3" fontId="3" fillId="0" borderId="51" xfId="0" applyNumberFormat="1" applyFont="1" applyBorder="1"/>
    <xf numFmtId="3" fontId="17" fillId="0" borderId="28" xfId="0" applyNumberFormat="1" applyFont="1" applyBorder="1"/>
    <xf numFmtId="3" fontId="5" fillId="0" borderId="16" xfId="0" applyNumberFormat="1" applyFont="1" applyBorder="1"/>
    <xf numFmtId="3" fontId="0" fillId="0" borderId="17" xfId="0" applyNumberFormat="1" applyFont="1" applyBorder="1"/>
    <xf numFmtId="3" fontId="3" fillId="0" borderId="17" xfId="0" applyNumberFormat="1" applyFont="1" applyBorder="1"/>
    <xf numFmtId="3" fontId="3" fillId="0" borderId="1" xfId="0" applyNumberFormat="1" applyFont="1" applyBorder="1" applyAlignment="1">
      <alignment vertical="center"/>
    </xf>
    <xf numFmtId="3" fontId="23" fillId="0" borderId="1" xfId="0" applyNumberFormat="1" applyFont="1" applyBorder="1" applyAlignment="1">
      <alignment vertical="center"/>
    </xf>
    <xf numFmtId="3" fontId="3" fillId="0" borderId="0" xfId="0" applyNumberFormat="1" applyFont="1" applyAlignment="1"/>
    <xf numFmtId="3" fontId="22" fillId="0" borderId="1" xfId="0" applyNumberFormat="1" applyFont="1" applyFill="1" applyBorder="1" applyAlignment="1">
      <alignment horizontal="left"/>
    </xf>
    <xf numFmtId="3" fontId="24" fillId="0" borderId="1" xfId="0" applyNumberFormat="1" applyFont="1" applyFill="1" applyBorder="1" applyAlignment="1">
      <alignment horizontal="center" wrapText="1"/>
    </xf>
    <xf numFmtId="3" fontId="24" fillId="0" borderId="14" xfId="0" applyNumberFormat="1" applyFont="1" applyFill="1" applyBorder="1" applyAlignment="1">
      <alignment horizontal="center" wrapText="1"/>
    </xf>
    <xf numFmtId="3" fontId="22" fillId="0" borderId="1" xfId="0" applyNumberFormat="1" applyFont="1" applyFill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3" fontId="0" fillId="0" borderId="33" xfId="0" applyNumberFormat="1" applyFont="1" applyBorder="1"/>
    <xf numFmtId="3" fontId="0" fillId="0" borderId="32" xfId="0" applyNumberFormat="1" applyBorder="1"/>
    <xf numFmtId="3" fontId="0" fillId="0" borderId="31" xfId="0" applyNumberFormat="1" applyFont="1" applyBorder="1"/>
    <xf numFmtId="3" fontId="7" fillId="0" borderId="19" xfId="0" applyNumberFormat="1" applyFont="1" applyBorder="1"/>
    <xf numFmtId="3" fontId="7" fillId="0" borderId="2" xfId="0" applyNumberFormat="1" applyFont="1" applyBorder="1"/>
    <xf numFmtId="3" fontId="6" fillId="0" borderId="2" xfId="0" applyNumberFormat="1" applyFont="1" applyBorder="1"/>
    <xf numFmtId="3" fontId="6" fillId="0" borderId="1" xfId="0" applyNumberFormat="1" applyFont="1" applyBorder="1"/>
    <xf numFmtId="3" fontId="6" fillId="0" borderId="2" xfId="0" applyNumberFormat="1" applyFont="1" applyFill="1" applyBorder="1"/>
    <xf numFmtId="3" fontId="0" fillId="0" borderId="30" xfId="0" applyNumberFormat="1" applyBorder="1"/>
    <xf numFmtId="3" fontId="0" fillId="0" borderId="3" xfId="0" applyNumberFormat="1" applyFill="1" applyBorder="1"/>
    <xf numFmtId="3" fontId="0" fillId="0" borderId="12" xfId="0" applyNumberFormat="1" applyBorder="1"/>
    <xf numFmtId="3" fontId="0" fillId="0" borderId="10" xfId="0" applyNumberFormat="1" applyFill="1" applyBorder="1"/>
    <xf numFmtId="3" fontId="3" fillId="0" borderId="1" xfId="0" applyNumberFormat="1" applyFont="1" applyFill="1" applyBorder="1"/>
    <xf numFmtId="3" fontId="7" fillId="0" borderId="45" xfId="0" applyNumberFormat="1" applyFont="1" applyBorder="1" applyAlignment="1">
      <alignment horizontal="center"/>
    </xf>
    <xf numFmtId="3" fontId="7" fillId="0" borderId="52" xfId="0" applyNumberFormat="1" applyFont="1" applyBorder="1" applyAlignment="1">
      <alignment horizontal="center"/>
    </xf>
    <xf numFmtId="3" fontId="7" fillId="0" borderId="28" xfId="0" applyNumberFormat="1" applyFont="1" applyBorder="1" applyAlignment="1">
      <alignment horizontal="center"/>
    </xf>
    <xf numFmtId="3" fontId="7" fillId="0" borderId="27" xfId="0" applyNumberFormat="1" applyFont="1" applyBorder="1" applyAlignment="1">
      <alignment horizontal="center"/>
    </xf>
    <xf numFmtId="3" fontId="2" fillId="0" borderId="5" xfId="0" applyNumberFormat="1" applyFont="1" applyBorder="1"/>
    <xf numFmtId="3" fontId="0" fillId="0" borderId="41" xfId="0" applyNumberFormat="1" applyBorder="1"/>
    <xf numFmtId="3" fontId="0" fillId="0" borderId="38" xfId="0" applyNumberFormat="1" applyBorder="1"/>
    <xf numFmtId="3" fontId="0" fillId="0" borderId="13" xfId="0" applyNumberFormat="1" applyBorder="1"/>
    <xf numFmtId="3" fontId="0" fillId="0" borderId="42" xfId="0" applyNumberFormat="1" applyBorder="1"/>
    <xf numFmtId="3" fontId="0" fillId="0" borderId="9" xfId="0" applyNumberFormat="1" applyBorder="1"/>
    <xf numFmtId="3" fontId="0" fillId="0" borderId="46" xfId="0" applyNumberFormat="1" applyBorder="1"/>
    <xf numFmtId="3" fontId="0" fillId="0" borderId="39" xfId="0" applyNumberFormat="1" applyBorder="1"/>
    <xf numFmtId="3" fontId="0" fillId="0" borderId="15" xfId="0" applyNumberFormat="1" applyBorder="1"/>
    <xf numFmtId="3" fontId="17" fillId="0" borderId="0" xfId="0" applyNumberFormat="1" applyFont="1"/>
    <xf numFmtId="3" fontId="1" fillId="0" borderId="1" xfId="0" applyNumberFormat="1" applyFont="1" applyBorder="1"/>
    <xf numFmtId="3" fontId="1" fillId="0" borderId="28" xfId="0" applyNumberFormat="1" applyFont="1" applyBorder="1"/>
    <xf numFmtId="3" fontId="0" fillId="0" borderId="5" xfId="0" applyNumberFormat="1" applyBorder="1" applyAlignment="1"/>
    <xf numFmtId="3" fontId="2" fillId="0" borderId="7" xfId="0" applyNumberFormat="1" applyFont="1" applyBorder="1"/>
    <xf numFmtId="3" fontId="0" fillId="0" borderId="48" xfId="0" applyNumberFormat="1" applyBorder="1"/>
    <xf numFmtId="3" fontId="0" fillId="0" borderId="49" xfId="0" applyNumberFormat="1" applyBorder="1"/>
    <xf numFmtId="3" fontId="0" fillId="0" borderId="50" xfId="0" applyNumberFormat="1" applyBorder="1"/>
    <xf numFmtId="3" fontId="3" fillId="0" borderId="0" xfId="0" applyNumberFormat="1" applyFont="1" applyAlignment="1">
      <alignment horizontal="center"/>
    </xf>
    <xf numFmtId="3" fontId="3" fillId="0" borderId="1" xfId="0" applyNumberFormat="1" applyFont="1" applyFill="1" applyBorder="1" applyAlignment="1">
      <alignment horizontal="center" vertical="center"/>
    </xf>
    <xf numFmtId="3" fontId="3" fillId="0" borderId="53" xfId="0" applyNumberFormat="1" applyFont="1" applyFill="1" applyBorder="1" applyAlignment="1">
      <alignment horizontal="center" vertical="center" wrapText="1"/>
    </xf>
    <xf numFmtId="3" fontId="0" fillId="0" borderId="30" xfId="0" applyNumberFormat="1" applyFill="1" applyBorder="1" applyAlignment="1">
      <alignment horizontal="left"/>
    </xf>
    <xf numFmtId="3" fontId="7" fillId="0" borderId="19" xfId="0" applyNumberFormat="1" applyFont="1" applyFill="1" applyBorder="1" applyAlignment="1">
      <alignment horizontal="left"/>
    </xf>
    <xf numFmtId="3" fontId="7" fillId="0" borderId="51" xfId="0" applyNumberFormat="1" applyFont="1" applyFill="1" applyBorder="1" applyAlignment="1"/>
    <xf numFmtId="3" fontId="0" fillId="0" borderId="18" xfId="0" applyNumberFormat="1" applyFill="1" applyBorder="1" applyAlignment="1">
      <alignment horizontal="left"/>
    </xf>
    <xf numFmtId="3" fontId="0" fillId="0" borderId="18" xfId="0" applyNumberFormat="1" applyFont="1" applyBorder="1" applyAlignment="1"/>
    <xf numFmtId="3" fontId="0" fillId="0" borderId="16" xfId="0" applyNumberFormat="1" applyFill="1" applyBorder="1" applyAlignment="1">
      <alignment horizontal="left"/>
    </xf>
    <xf numFmtId="3" fontId="0" fillId="0" borderId="10" xfId="0" applyNumberFormat="1" applyFont="1" applyBorder="1" applyAlignment="1"/>
    <xf numFmtId="3" fontId="0" fillId="0" borderId="16" xfId="0" applyNumberFormat="1" applyFont="1" applyBorder="1" applyAlignment="1"/>
    <xf numFmtId="3" fontId="7" fillId="0" borderId="17" xfId="0" applyNumberFormat="1" applyFont="1" applyFill="1" applyBorder="1" applyAlignment="1">
      <alignment horizontal="left"/>
    </xf>
    <xf numFmtId="3" fontId="7" fillId="0" borderId="1" xfId="0" applyNumberFormat="1" applyFont="1" applyBorder="1" applyAlignment="1"/>
    <xf numFmtId="3" fontId="7" fillId="0" borderId="24" xfId="0" applyNumberFormat="1" applyFont="1" applyBorder="1" applyAlignment="1"/>
    <xf numFmtId="3" fontId="0" fillId="0" borderId="3" xfId="0" applyNumberFormat="1" applyFont="1" applyFill="1" applyBorder="1" applyAlignment="1">
      <alignment horizontal="left"/>
    </xf>
    <xf numFmtId="3" fontId="0" fillId="0" borderId="34" xfId="0" applyNumberFormat="1" applyFont="1" applyBorder="1" applyAlignment="1"/>
    <xf numFmtId="3" fontId="0" fillId="0" borderId="3" xfId="0" applyNumberFormat="1" applyFont="1" applyBorder="1" applyAlignment="1"/>
    <xf numFmtId="3" fontId="0" fillId="0" borderId="61" xfId="0" applyNumberFormat="1" applyFont="1" applyBorder="1" applyAlignment="1"/>
    <xf numFmtId="3" fontId="0" fillId="0" borderId="30" xfId="0" applyNumberFormat="1" applyFont="1" applyBorder="1" applyAlignment="1"/>
    <xf numFmtId="3" fontId="7" fillId="0" borderId="1" xfId="0" applyNumberFormat="1" applyFont="1" applyFill="1" applyBorder="1" applyAlignment="1">
      <alignment horizontal="left"/>
    </xf>
    <xf numFmtId="3" fontId="1" fillId="0" borderId="1" xfId="0" applyNumberFormat="1" applyFont="1" applyFill="1" applyBorder="1" applyAlignment="1">
      <alignment horizontal="left"/>
    </xf>
    <xf numFmtId="3" fontId="1" fillId="0" borderId="24" xfId="0" applyNumberFormat="1" applyFont="1" applyBorder="1" applyAlignment="1"/>
    <xf numFmtId="3" fontId="3" fillId="0" borderId="0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left" vertical="center"/>
    </xf>
    <xf numFmtId="3" fontId="5" fillId="0" borderId="34" xfId="0" applyNumberFormat="1" applyFont="1" applyFill="1" applyBorder="1" applyAlignment="1">
      <alignment vertical="center"/>
    </xf>
    <xf numFmtId="3" fontId="5" fillId="0" borderId="19" xfId="0" applyNumberFormat="1" applyFont="1" applyFill="1" applyBorder="1" applyAlignment="1">
      <alignment vertical="center"/>
    </xf>
    <xf numFmtId="3" fontId="5" fillId="0" borderId="31" xfId="0" applyNumberFormat="1" applyFont="1" applyFill="1" applyBorder="1" applyAlignment="1">
      <alignment horizontal="left" vertical="center"/>
    </xf>
    <xf numFmtId="3" fontId="5" fillId="0" borderId="54" xfId="0" applyNumberFormat="1" applyFont="1" applyFill="1" applyBorder="1" applyAlignment="1">
      <alignment vertical="center"/>
    </xf>
    <xf numFmtId="3" fontId="5" fillId="0" borderId="31" xfId="0" applyNumberFormat="1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3" fontId="5" fillId="0" borderId="54" xfId="0" applyNumberFormat="1" applyFont="1" applyBorder="1" applyAlignment="1">
      <alignment vertical="center"/>
    </xf>
    <xf numFmtId="3" fontId="5" fillId="0" borderId="31" xfId="0" applyNumberFormat="1" applyFont="1" applyBorder="1" applyAlignment="1">
      <alignment vertical="center"/>
    </xf>
    <xf numFmtId="3" fontId="5" fillId="0" borderId="30" xfId="0" applyNumberFormat="1" applyFont="1" applyFill="1" applyBorder="1" applyAlignment="1">
      <alignment horizontal="left" vertical="center"/>
    </xf>
    <xf numFmtId="3" fontId="5" fillId="0" borderId="61" xfId="0" applyNumberFormat="1" applyFont="1" applyBorder="1" applyAlignment="1">
      <alignment vertical="center"/>
    </xf>
    <xf numFmtId="3" fontId="5" fillId="0" borderId="30" xfId="0" applyNumberFormat="1" applyFont="1" applyBorder="1" applyAlignment="1">
      <alignment vertical="center"/>
    </xf>
    <xf numFmtId="3" fontId="9" fillId="0" borderId="1" xfId="0" applyNumberFormat="1" applyFont="1" applyFill="1" applyBorder="1" applyAlignment="1">
      <alignment horizontal="left" vertical="center"/>
    </xf>
    <xf numFmtId="3" fontId="9" fillId="0" borderId="24" xfId="0" applyNumberFormat="1" applyFont="1" applyFill="1" applyBorder="1" applyAlignment="1">
      <alignment vertical="center"/>
    </xf>
    <xf numFmtId="3" fontId="3" fillId="0" borderId="59" xfId="0" applyNumberFormat="1" applyFont="1" applyFill="1" applyBorder="1" applyAlignment="1">
      <alignment horizontal="left" vertical="center"/>
    </xf>
    <xf numFmtId="3" fontId="5" fillId="0" borderId="18" xfId="0" applyNumberFormat="1" applyFont="1" applyFill="1" applyBorder="1" applyAlignment="1">
      <alignment vertical="center"/>
    </xf>
    <xf numFmtId="3" fontId="5" fillId="0" borderId="55" xfId="0" applyNumberFormat="1" applyFont="1" applyFill="1" applyBorder="1" applyAlignment="1">
      <alignment horizontal="left" vertical="center"/>
    </xf>
    <xf numFmtId="3" fontId="5" fillId="0" borderId="62" xfId="0" applyNumberFormat="1" applyFont="1" applyFill="1" applyBorder="1" applyAlignment="1">
      <alignment vertical="center"/>
    </xf>
    <xf numFmtId="3" fontId="5" fillId="0" borderId="36" xfId="0" applyNumberFormat="1" applyFont="1" applyFill="1" applyBorder="1" applyAlignment="1">
      <alignment horizontal="left" vertical="center"/>
    </xf>
    <xf numFmtId="3" fontId="5" fillId="0" borderId="63" xfId="0" applyNumberFormat="1" applyFont="1" applyFill="1" applyBorder="1" applyAlignment="1">
      <alignment vertical="center"/>
    </xf>
    <xf numFmtId="3" fontId="9" fillId="0" borderId="2" xfId="0" applyNumberFormat="1" applyFont="1" applyFill="1" applyBorder="1" applyAlignment="1">
      <alignment horizontal="left" vertical="center"/>
    </xf>
    <xf numFmtId="3" fontId="9" fillId="0" borderId="1" xfId="0" applyNumberFormat="1" applyFont="1" applyFill="1" applyBorder="1" applyAlignment="1">
      <alignment vertical="center"/>
    </xf>
    <xf numFmtId="3" fontId="7" fillId="0" borderId="59" xfId="0" applyNumberFormat="1" applyFont="1" applyFill="1" applyBorder="1" applyAlignment="1">
      <alignment horizontal="left" vertical="center"/>
    </xf>
    <xf numFmtId="3" fontId="9" fillId="0" borderId="5" xfId="0" applyNumberFormat="1" applyFont="1" applyFill="1" applyBorder="1" applyAlignment="1">
      <alignment vertical="center"/>
    </xf>
    <xf numFmtId="3" fontId="0" fillId="0" borderId="6" xfId="0" applyNumberFormat="1" applyFill="1" applyBorder="1" applyAlignment="1">
      <alignment horizontal="left" vertical="center"/>
    </xf>
    <xf numFmtId="3" fontId="0" fillId="0" borderId="7" xfId="0" applyNumberFormat="1" applyFont="1" applyFill="1" applyBorder="1" applyAlignment="1">
      <alignment vertical="center"/>
    </xf>
    <xf numFmtId="3" fontId="0" fillId="0" borderId="12" xfId="0" applyNumberFormat="1" applyFont="1" applyFill="1" applyBorder="1" applyAlignment="1">
      <alignment horizontal="left" vertical="center"/>
    </xf>
    <xf numFmtId="3" fontId="0" fillId="0" borderId="3" xfId="0" applyNumberFormat="1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horizontal="left" vertical="center"/>
    </xf>
    <xf numFmtId="3" fontId="2" fillId="0" borderId="1" xfId="0" applyNumberFormat="1" applyFont="1" applyFill="1" applyBorder="1" applyAlignment="1">
      <alignment vertical="center"/>
    </xf>
    <xf numFmtId="3" fontId="7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 wrapText="1"/>
    </xf>
    <xf numFmtId="3" fontId="7" fillId="0" borderId="14" xfId="0" applyNumberFormat="1" applyFont="1" applyBorder="1" applyAlignment="1">
      <alignment horizontal="center" vertical="center" wrapText="1"/>
    </xf>
    <xf numFmtId="3" fontId="6" fillId="0" borderId="16" xfId="0" applyNumberFormat="1" applyFont="1" applyBorder="1"/>
    <xf numFmtId="3" fontId="25" fillId="0" borderId="0" xfId="0" applyNumberFormat="1" applyFont="1" applyAlignment="1">
      <alignment horizontal="right"/>
    </xf>
    <xf numFmtId="3" fontId="25" fillId="0" borderId="28" xfId="0" applyNumberFormat="1" applyFont="1" applyBorder="1" applyAlignment="1">
      <alignment horizontal="center" vertical="center"/>
    </xf>
    <xf numFmtId="3" fontId="25" fillId="0" borderId="47" xfId="0" applyNumberFormat="1" applyFont="1" applyBorder="1" applyAlignment="1">
      <alignment horizontal="center" vertical="center"/>
    </xf>
    <xf numFmtId="3" fontId="25" fillId="0" borderId="58" xfId="0" applyNumberFormat="1" applyFont="1" applyBorder="1" applyAlignment="1">
      <alignment horizontal="center" vertical="center"/>
    </xf>
    <xf numFmtId="3" fontId="25" fillId="0" borderId="1" xfId="0" applyNumberFormat="1" applyFont="1" applyFill="1" applyBorder="1" applyAlignment="1">
      <alignment horizontal="center" vertical="center"/>
    </xf>
    <xf numFmtId="3" fontId="0" fillId="0" borderId="56" xfId="0" applyNumberFormat="1" applyBorder="1" applyAlignment="1">
      <alignment vertical="center"/>
    </xf>
    <xf numFmtId="3" fontId="0" fillId="0" borderId="42" xfId="0" applyNumberFormat="1" applyBorder="1" applyAlignment="1">
      <alignment vertical="center"/>
    </xf>
    <xf numFmtId="3" fontId="0" fillId="0" borderId="43" xfId="0" applyNumberFormat="1" applyBorder="1" applyAlignment="1">
      <alignment vertical="center"/>
    </xf>
    <xf numFmtId="3" fontId="25" fillId="0" borderId="28" xfId="0" applyNumberFormat="1" applyFont="1" applyBorder="1" applyAlignment="1">
      <alignment vertical="center"/>
    </xf>
    <xf numFmtId="3" fontId="6" fillId="0" borderId="43" xfId="0" applyNumberFormat="1" applyFont="1" applyBorder="1"/>
    <xf numFmtId="3" fontId="6" fillId="0" borderId="67" xfId="0" applyNumberFormat="1" applyFont="1" applyBorder="1"/>
    <xf numFmtId="3" fontId="0" fillId="0" borderId="3" xfId="0" applyNumberFormat="1" applyFont="1" applyBorder="1"/>
    <xf numFmtId="3" fontId="0" fillId="0" borderId="8" xfId="0" applyNumberFormat="1" applyFont="1" applyBorder="1"/>
    <xf numFmtId="4" fontId="7" fillId="0" borderId="0" xfId="0" applyNumberFormat="1" applyFont="1" applyAlignment="1">
      <alignment horizontal="right"/>
    </xf>
    <xf numFmtId="3" fontId="0" fillId="0" borderId="3" xfId="0" applyNumberFormat="1" applyFill="1" applyBorder="1" applyAlignment="1">
      <alignment horizontal="left"/>
    </xf>
    <xf numFmtId="3" fontId="0" fillId="0" borderId="18" xfId="0" applyNumberFormat="1" applyFont="1" applyFill="1" applyBorder="1" applyAlignment="1"/>
    <xf numFmtId="3" fontId="0" fillId="0" borderId="16" xfId="0" applyNumberFormat="1" applyFont="1" applyFill="1" applyBorder="1" applyAlignment="1"/>
    <xf numFmtId="49" fontId="0" fillId="0" borderId="7" xfId="0" applyNumberFormat="1" applyBorder="1"/>
    <xf numFmtId="49" fontId="20" fillId="0" borderId="7" xfId="0" applyNumberFormat="1" applyFont="1" applyBorder="1"/>
    <xf numFmtId="49" fontId="5" fillId="0" borderId="7" xfId="0" applyNumberFormat="1" applyFont="1" applyBorder="1"/>
    <xf numFmtId="49" fontId="18" fillId="0" borderId="0" xfId="0" applyNumberFormat="1" applyFont="1"/>
    <xf numFmtId="49" fontId="0" fillId="0" borderId="10" xfId="0" applyNumberFormat="1" applyBorder="1"/>
    <xf numFmtId="3" fontId="1" fillId="0" borderId="69" xfId="0" applyNumberFormat="1" applyFont="1" applyBorder="1" applyAlignment="1">
      <alignment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right"/>
    </xf>
    <xf numFmtId="3" fontId="7" fillId="0" borderId="0" xfId="0" applyNumberFormat="1" applyFont="1" applyAlignment="1">
      <alignment horizontal="center" wrapText="1"/>
    </xf>
    <xf numFmtId="3" fontId="3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0" fillId="0" borderId="0" xfId="0" applyNumberFormat="1" applyAlignment="1">
      <alignment horizontal="center" vertical="center"/>
    </xf>
    <xf numFmtId="3" fontId="3" fillId="0" borderId="19" xfId="0" applyNumberFormat="1" applyFont="1" applyBorder="1" applyAlignment="1">
      <alignment horizontal="center" vertical="center" wrapText="1"/>
    </xf>
    <xf numFmtId="3" fontId="0" fillId="0" borderId="17" xfId="0" applyNumberFormat="1" applyBorder="1" applyAlignment="1">
      <alignment horizontal="center" vertical="center" wrapText="1"/>
    </xf>
    <xf numFmtId="3" fontId="3" fillId="0" borderId="18" xfId="0" applyNumberFormat="1" applyFont="1" applyBorder="1" applyAlignment="1">
      <alignment horizontal="center" vertical="center" wrapText="1"/>
    </xf>
    <xf numFmtId="3" fontId="0" fillId="0" borderId="16" xfId="0" applyNumberFormat="1" applyBorder="1" applyAlignment="1">
      <alignment horizontal="center" vertical="center"/>
    </xf>
    <xf numFmtId="3" fontId="11" fillId="0" borderId="19" xfId="0" applyNumberFormat="1" applyFont="1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3" fontId="0" fillId="0" borderId="0" xfId="0" applyNumberFormat="1" applyAlignment="1">
      <alignment horizontal="right"/>
    </xf>
    <xf numFmtId="3" fontId="11" fillId="0" borderId="22" xfId="0" applyNumberFormat="1" applyFon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7" fillId="0" borderId="19" xfId="0" applyNumberFormat="1" applyFont="1" applyBorder="1" applyAlignment="1">
      <alignment horizontal="center" vertical="center" wrapText="1"/>
    </xf>
    <xf numFmtId="3" fontId="7" fillId="0" borderId="17" xfId="0" applyNumberFormat="1" applyFont="1" applyBorder="1" applyAlignment="1">
      <alignment horizontal="center" vertical="center" wrapText="1"/>
    </xf>
    <xf numFmtId="3" fontId="0" fillId="0" borderId="0" xfId="0" applyNumberFormat="1" applyAlignment="1">
      <alignment horizontal="right" vertical="center"/>
    </xf>
    <xf numFmtId="3" fontId="0" fillId="0" borderId="17" xfId="0" applyNumberFormat="1" applyBorder="1" applyAlignment="1">
      <alignment wrapText="1"/>
    </xf>
    <xf numFmtId="3" fontId="7" fillId="0" borderId="0" xfId="0" applyNumberFormat="1" applyFont="1" applyAlignment="1">
      <alignment horizontal="center"/>
    </xf>
    <xf numFmtId="3" fontId="0" fillId="0" borderId="0" xfId="0" applyNumberFormat="1" applyAlignment="1"/>
    <xf numFmtId="3" fontId="17" fillId="0" borderId="19" xfId="0" applyNumberFormat="1" applyFont="1" applyBorder="1" applyAlignment="1"/>
    <xf numFmtId="3" fontId="0" fillId="0" borderId="17" xfId="0" applyNumberFormat="1" applyBorder="1" applyAlignment="1"/>
    <xf numFmtId="3" fontId="17" fillId="0" borderId="0" xfId="0" applyNumberFormat="1" applyFont="1" applyAlignment="1">
      <alignment horizontal="center" vertical="center"/>
    </xf>
    <xf numFmtId="3" fontId="17" fillId="0" borderId="0" xfId="0" applyNumberFormat="1" applyFont="1" applyAlignment="1">
      <alignment horizontal="center" wrapText="1"/>
    </xf>
    <xf numFmtId="3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3" fontId="2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7" xfId="0" applyNumberFormat="1" applyFont="1" applyBorder="1"/>
    <xf numFmtId="3" fontId="0" fillId="0" borderId="13" xfId="0" applyNumberFormat="1" applyFont="1" applyBorder="1"/>
    <xf numFmtId="3" fontId="0" fillId="0" borderId="9" xfId="0" applyNumberFormat="1" applyFont="1" applyBorder="1" applyAlignment="1">
      <alignment horizontal="right"/>
    </xf>
    <xf numFmtId="3" fontId="0" fillId="0" borderId="15" xfId="0" applyNumberFormat="1" applyFont="1" applyBorder="1"/>
    <xf numFmtId="3" fontId="0" fillId="0" borderId="31" xfId="0" applyNumberFormat="1" applyBorder="1"/>
    <xf numFmtId="3" fontId="0" fillId="0" borderId="6" xfId="0" applyNumberFormat="1" applyFill="1" applyBorder="1"/>
    <xf numFmtId="3" fontId="0" fillId="0" borderId="8" xfId="0" applyNumberFormat="1" applyFill="1" applyBorder="1"/>
    <xf numFmtId="3" fontId="0" fillId="0" borderId="11" xfId="0" applyNumberFormat="1" applyFill="1" applyBorder="1"/>
    <xf numFmtId="3" fontId="24" fillId="0" borderId="3" xfId="0" applyNumberFormat="1" applyFont="1" applyFill="1" applyBorder="1" applyAlignment="1">
      <alignment horizontal="center" wrapText="1"/>
    </xf>
    <xf numFmtId="3" fontId="6" fillId="0" borderId="3" xfId="0" applyNumberFormat="1" applyFont="1" applyBorder="1"/>
    <xf numFmtId="3" fontId="3" fillId="0" borderId="3" xfId="0" applyNumberFormat="1" applyFont="1" applyBorder="1"/>
    <xf numFmtId="0" fontId="13" fillId="0" borderId="0" xfId="0" applyFont="1" applyAlignment="1">
      <alignment horizontal="center"/>
    </xf>
    <xf numFmtId="3" fontId="0" fillId="0" borderId="11" xfId="0" applyNumberFormat="1" applyFont="1" applyBorder="1"/>
    <xf numFmtId="3" fontId="22" fillId="0" borderId="1" xfId="0" applyNumberFormat="1" applyFont="1" applyFill="1" applyBorder="1" applyAlignment="1">
      <alignment horizontal="center" vertical="center"/>
    </xf>
    <xf numFmtId="3" fontId="24" fillId="0" borderId="1" xfId="0" applyNumberFormat="1" applyFont="1" applyFill="1" applyBorder="1" applyAlignment="1">
      <alignment horizontal="center" vertical="center" wrapText="1"/>
    </xf>
    <xf numFmtId="3" fontId="24" fillId="0" borderId="14" xfId="0" applyNumberFormat="1" applyFont="1" applyFill="1" applyBorder="1" applyAlignment="1">
      <alignment horizontal="center" vertical="center" wrapText="1"/>
    </xf>
    <xf numFmtId="3" fontId="24" fillId="0" borderId="3" xfId="0" applyNumberFormat="1" applyFont="1" applyFill="1" applyBorder="1" applyAlignment="1">
      <alignment horizontal="center" vertical="center" wrapText="1"/>
    </xf>
    <xf numFmtId="3" fontId="17" fillId="0" borderId="2" xfId="0" applyNumberFormat="1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3" fontId="6" fillId="0" borderId="44" xfId="0" applyNumberFormat="1" applyFont="1" applyBorder="1"/>
    <xf numFmtId="3" fontId="3" fillId="0" borderId="70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D51"/>
  <sheetViews>
    <sheetView workbookViewId="0">
      <selection activeCell="B51" sqref="B51"/>
    </sheetView>
  </sheetViews>
  <sheetFormatPr defaultRowHeight="12.75" x14ac:dyDescent="0.2"/>
  <cols>
    <col min="1" max="1" width="45.7109375" style="13" customWidth="1"/>
    <col min="2" max="2" width="17.5703125" style="13" customWidth="1"/>
    <col min="3" max="3" width="17.85546875" style="13" customWidth="1"/>
    <col min="4" max="5" width="9.140625" style="13"/>
    <col min="6" max="6" width="11.140625" style="13" bestFit="1" customWidth="1"/>
    <col min="7" max="16384" width="9.140625" style="13"/>
  </cols>
  <sheetData>
    <row r="1" spans="1:4" x14ac:dyDescent="0.2">
      <c r="C1" s="248" t="s">
        <v>221</v>
      </c>
    </row>
    <row r="4" spans="1:4" ht="12" customHeight="1" x14ac:dyDescent="0.2">
      <c r="A4" s="266" t="s">
        <v>165</v>
      </c>
      <c r="B4" s="275"/>
      <c r="C4" s="275"/>
    </row>
    <row r="5" spans="1:4" x14ac:dyDescent="0.2">
      <c r="A5" s="14" t="s">
        <v>26</v>
      </c>
      <c r="B5" s="15"/>
      <c r="C5" s="237" t="s">
        <v>109</v>
      </c>
    </row>
    <row r="6" spans="1:4" ht="13.5" thickBot="1" x14ac:dyDescent="0.25">
      <c r="A6" s="18"/>
      <c r="B6" s="18"/>
      <c r="C6" s="18"/>
    </row>
    <row r="7" spans="1:4" x14ac:dyDescent="0.2">
      <c r="A7" s="257" t="s">
        <v>25</v>
      </c>
      <c r="B7" s="253" t="s">
        <v>166</v>
      </c>
      <c r="C7" s="255" t="s">
        <v>51</v>
      </c>
      <c r="D7" s="15"/>
    </row>
    <row r="8" spans="1:4" ht="13.5" thickBot="1" x14ac:dyDescent="0.25">
      <c r="A8" s="258"/>
      <c r="B8" s="254"/>
      <c r="C8" s="256"/>
    </row>
    <row r="9" spans="1:4" ht="15" customHeight="1" x14ac:dyDescent="0.2">
      <c r="A9" s="19" t="s">
        <v>24</v>
      </c>
      <c r="B9" s="20">
        <v>139303618</v>
      </c>
      <c r="C9" s="21">
        <v>143863614</v>
      </c>
    </row>
    <row r="10" spans="1:4" ht="15" customHeight="1" x14ac:dyDescent="0.2">
      <c r="A10" s="22" t="s">
        <v>23</v>
      </c>
      <c r="B10" s="23">
        <v>44723960</v>
      </c>
      <c r="C10" s="22">
        <v>28978249</v>
      </c>
    </row>
    <row r="11" spans="1:4" ht="15" customHeight="1" x14ac:dyDescent="0.2">
      <c r="A11" s="24" t="s">
        <v>22</v>
      </c>
      <c r="B11" s="25">
        <f>SUM(B9:B10)</f>
        <v>184027578</v>
      </c>
      <c r="C11" s="24">
        <f>SUM(C9:C10)</f>
        <v>172841863</v>
      </c>
    </row>
    <row r="12" spans="1:4" ht="15" customHeight="1" x14ac:dyDescent="0.2">
      <c r="A12" s="22" t="s">
        <v>21</v>
      </c>
      <c r="B12" s="23">
        <v>0</v>
      </c>
      <c r="C12" s="22">
        <v>1600000</v>
      </c>
    </row>
    <row r="13" spans="1:4" ht="15" customHeight="1" x14ac:dyDescent="0.2">
      <c r="A13" s="22" t="s">
        <v>167</v>
      </c>
      <c r="B13" s="23">
        <v>0</v>
      </c>
      <c r="C13" s="22">
        <v>99922500</v>
      </c>
    </row>
    <row r="14" spans="1:4" ht="15" customHeight="1" x14ac:dyDescent="0.2">
      <c r="A14" s="26" t="s">
        <v>20</v>
      </c>
      <c r="B14" s="27">
        <f>B12+B13</f>
        <v>0</v>
      </c>
      <c r="C14" s="27">
        <f t="shared" ref="C14" si="0">C12+C13</f>
        <v>101522500</v>
      </c>
    </row>
    <row r="15" spans="1:4" ht="15" customHeight="1" x14ac:dyDescent="0.2">
      <c r="A15" s="24" t="s">
        <v>19</v>
      </c>
      <c r="B15" s="25">
        <v>0</v>
      </c>
      <c r="C15" s="24">
        <v>0</v>
      </c>
    </row>
    <row r="16" spans="1:4" ht="15" customHeight="1" x14ac:dyDescent="0.2">
      <c r="A16" s="22" t="s">
        <v>18</v>
      </c>
      <c r="B16" s="28">
        <v>0</v>
      </c>
      <c r="C16" s="29">
        <v>0</v>
      </c>
    </row>
    <row r="17" spans="1:3" ht="15" customHeight="1" x14ac:dyDescent="0.2">
      <c r="A17" s="30" t="s">
        <v>17</v>
      </c>
      <c r="B17" s="31">
        <v>4150000</v>
      </c>
      <c r="C17" s="30">
        <v>4434517</v>
      </c>
    </row>
    <row r="18" spans="1:3" ht="15" customHeight="1" x14ac:dyDescent="0.2">
      <c r="A18" s="22" t="s">
        <v>16</v>
      </c>
      <c r="B18" s="23">
        <v>4150000</v>
      </c>
      <c r="C18" s="22">
        <v>4434517</v>
      </c>
    </row>
    <row r="19" spans="1:3" ht="15" customHeight="1" x14ac:dyDescent="0.2">
      <c r="A19" s="22" t="s">
        <v>15</v>
      </c>
      <c r="B19" s="23">
        <v>22000000</v>
      </c>
      <c r="C19" s="22">
        <v>40948147</v>
      </c>
    </row>
    <row r="20" spans="1:3" ht="15" customHeight="1" x14ac:dyDescent="0.2">
      <c r="A20" s="22" t="s">
        <v>14</v>
      </c>
      <c r="B20" s="23">
        <v>22000000</v>
      </c>
      <c r="C20" s="22">
        <v>40948147</v>
      </c>
    </row>
    <row r="21" spans="1:3" ht="15" customHeight="1" x14ac:dyDescent="0.2">
      <c r="A21" s="22" t="s">
        <v>13</v>
      </c>
      <c r="B21" s="23">
        <v>4000000</v>
      </c>
      <c r="C21" s="22">
        <v>4945447</v>
      </c>
    </row>
    <row r="22" spans="1:3" ht="15" customHeight="1" x14ac:dyDescent="0.2">
      <c r="A22" s="22" t="s">
        <v>41</v>
      </c>
      <c r="B22" s="23">
        <v>0</v>
      </c>
      <c r="C22" s="22">
        <v>0</v>
      </c>
    </row>
    <row r="23" spans="1:3" ht="15" customHeight="1" x14ac:dyDescent="0.2">
      <c r="A23" s="30" t="s">
        <v>12</v>
      </c>
      <c r="B23" s="30">
        <f>B19+B21</f>
        <v>26000000</v>
      </c>
      <c r="C23" s="30">
        <f t="shared" ref="C23" si="1">C19+C21</f>
        <v>45893594</v>
      </c>
    </row>
    <row r="24" spans="1:3" ht="15" customHeight="1" x14ac:dyDescent="0.2">
      <c r="A24" s="32" t="s">
        <v>11</v>
      </c>
      <c r="B24" s="31">
        <v>100000</v>
      </c>
      <c r="C24" s="30">
        <v>770277</v>
      </c>
    </row>
    <row r="25" spans="1:3" ht="15" customHeight="1" x14ac:dyDescent="0.2">
      <c r="A25" s="34" t="s">
        <v>10</v>
      </c>
      <c r="B25" s="24">
        <f>B17+B23+B24</f>
        <v>30250000</v>
      </c>
      <c r="C25" s="24">
        <f t="shared" ref="C25" si="2">C17+C23+C24</f>
        <v>51098388</v>
      </c>
    </row>
    <row r="26" spans="1:3" ht="15" customHeight="1" x14ac:dyDescent="0.2">
      <c r="A26" s="36" t="s">
        <v>42</v>
      </c>
      <c r="B26" s="16">
        <v>0</v>
      </c>
      <c r="C26" s="235">
        <v>12000</v>
      </c>
    </row>
    <row r="27" spans="1:3" ht="15" customHeight="1" x14ac:dyDescent="0.2">
      <c r="A27" s="36" t="s">
        <v>91</v>
      </c>
      <c r="B27" s="37">
        <v>2522000</v>
      </c>
      <c r="C27" s="38">
        <v>6677928</v>
      </c>
    </row>
    <row r="28" spans="1:3" ht="15" customHeight="1" x14ac:dyDescent="0.2">
      <c r="A28" s="36" t="s">
        <v>43</v>
      </c>
      <c r="B28" s="37">
        <v>0</v>
      </c>
      <c r="C28" s="38">
        <v>858553</v>
      </c>
    </row>
    <row r="29" spans="1:3" ht="15" customHeight="1" x14ac:dyDescent="0.2">
      <c r="A29" s="36" t="s">
        <v>44</v>
      </c>
      <c r="B29" s="37">
        <v>2365350</v>
      </c>
      <c r="C29" s="38">
        <v>2365350</v>
      </c>
    </row>
    <row r="30" spans="1:3" ht="15" customHeight="1" x14ac:dyDescent="0.2">
      <c r="A30" s="36" t="s">
        <v>45</v>
      </c>
      <c r="B30" s="37">
        <v>5337937</v>
      </c>
      <c r="C30" s="38">
        <v>4976487</v>
      </c>
    </row>
    <row r="31" spans="1:3" ht="15" customHeight="1" x14ac:dyDescent="0.2">
      <c r="A31" s="36" t="s">
        <v>46</v>
      </c>
      <c r="B31" s="37">
        <v>2629608</v>
      </c>
      <c r="C31" s="38">
        <v>3270392</v>
      </c>
    </row>
    <row r="32" spans="1:3" ht="15" customHeight="1" x14ac:dyDescent="0.2">
      <c r="A32" s="36" t="s">
        <v>150</v>
      </c>
      <c r="B32" s="37">
        <v>0</v>
      </c>
      <c r="C32" s="38">
        <v>0</v>
      </c>
    </row>
    <row r="33" spans="1:3" ht="15" customHeight="1" x14ac:dyDescent="0.2">
      <c r="A33" s="36" t="s">
        <v>168</v>
      </c>
      <c r="B33" s="37">
        <v>250000</v>
      </c>
      <c r="C33" s="38">
        <v>102935</v>
      </c>
    </row>
    <row r="34" spans="1:3" ht="15" customHeight="1" x14ac:dyDescent="0.2">
      <c r="A34" s="36" t="s">
        <v>169</v>
      </c>
      <c r="B34" s="37">
        <v>0</v>
      </c>
      <c r="C34" s="38">
        <v>224000</v>
      </c>
    </row>
    <row r="35" spans="1:3" ht="15" customHeight="1" x14ac:dyDescent="0.2">
      <c r="A35" s="36" t="s">
        <v>47</v>
      </c>
      <c r="B35" s="37">
        <v>0</v>
      </c>
      <c r="C35" s="38">
        <v>1553229</v>
      </c>
    </row>
    <row r="36" spans="1:3" ht="15" customHeight="1" x14ac:dyDescent="0.2">
      <c r="A36" s="35" t="s">
        <v>9</v>
      </c>
      <c r="B36" s="35">
        <f>SUM(B26:B35)</f>
        <v>13104895</v>
      </c>
      <c r="C36" s="24">
        <f t="shared" ref="C36" si="3">SUM(C26:C35)</f>
        <v>20040874</v>
      </c>
    </row>
    <row r="37" spans="1:3" ht="15" customHeight="1" x14ac:dyDescent="0.2">
      <c r="A37" s="39" t="s">
        <v>48</v>
      </c>
      <c r="B37" s="236">
        <v>5500000</v>
      </c>
      <c r="C37" s="29">
        <v>1002380</v>
      </c>
    </row>
    <row r="38" spans="1:3" ht="15" customHeight="1" x14ac:dyDescent="0.2">
      <c r="A38" s="39" t="s">
        <v>170</v>
      </c>
      <c r="B38" s="288">
        <v>0</v>
      </c>
      <c r="C38" s="38">
        <v>20000</v>
      </c>
    </row>
    <row r="39" spans="1:3" s="15" customFormat="1" ht="15" customHeight="1" x14ac:dyDescent="0.2">
      <c r="A39" s="39" t="s">
        <v>151</v>
      </c>
      <c r="B39" s="236">
        <v>0</v>
      </c>
      <c r="C39" s="29">
        <v>0</v>
      </c>
    </row>
    <row r="40" spans="1:3" s="15" customFormat="1" ht="15" customHeight="1" x14ac:dyDescent="0.2">
      <c r="A40" s="39" t="s">
        <v>8</v>
      </c>
      <c r="B40" s="236">
        <f>SUM(B37:B39)</f>
        <v>5500000</v>
      </c>
      <c r="C40" s="29">
        <f t="shared" ref="C40" si="4">SUM(C37:C39)</f>
        <v>1022380</v>
      </c>
    </row>
    <row r="41" spans="1:3" s="15" customFormat="1" ht="15" customHeight="1" x14ac:dyDescent="0.2">
      <c r="A41" s="39" t="s">
        <v>7</v>
      </c>
      <c r="B41" s="236">
        <v>0</v>
      </c>
      <c r="C41" s="29">
        <v>794199</v>
      </c>
    </row>
    <row r="42" spans="1:3" s="15" customFormat="1" ht="15" customHeight="1" x14ac:dyDescent="0.2">
      <c r="A42" s="39" t="s">
        <v>49</v>
      </c>
      <c r="B42" s="236">
        <v>0</v>
      </c>
      <c r="C42" s="29">
        <v>1013080</v>
      </c>
    </row>
    <row r="43" spans="1:3" ht="15" customHeight="1" x14ac:dyDescent="0.2">
      <c r="A43" s="39" t="s">
        <v>50</v>
      </c>
      <c r="B43" s="236">
        <v>0</v>
      </c>
      <c r="C43" s="29">
        <v>4090742</v>
      </c>
    </row>
    <row r="44" spans="1:3" ht="15" customHeight="1" thickBot="1" x14ac:dyDescent="0.25">
      <c r="A44" s="41" t="s">
        <v>6</v>
      </c>
      <c r="B44" s="236">
        <f>B42+B43</f>
        <v>0</v>
      </c>
      <c r="C44" s="29">
        <f t="shared" ref="C44" si="5">C42+C43</f>
        <v>5103822</v>
      </c>
    </row>
    <row r="45" spans="1:3" ht="15" customHeight="1" thickBot="1" x14ac:dyDescent="0.25">
      <c r="A45" s="43" t="s">
        <v>5</v>
      </c>
      <c r="B45" s="43">
        <f>B11+B14+B25+B36+B40+B41+B44</f>
        <v>232882473</v>
      </c>
      <c r="C45" s="43">
        <f t="shared" ref="C45" si="6">C11+C14+C25+C36+C40+C41+C44</f>
        <v>352424026</v>
      </c>
    </row>
    <row r="46" spans="1:3" ht="15" customHeight="1" x14ac:dyDescent="0.2">
      <c r="A46" s="45" t="s">
        <v>4</v>
      </c>
      <c r="B46" s="20">
        <v>0</v>
      </c>
      <c r="C46" s="45">
        <v>114372379</v>
      </c>
    </row>
    <row r="47" spans="1:3" ht="15" customHeight="1" x14ac:dyDescent="0.2">
      <c r="A47" s="39" t="s">
        <v>76</v>
      </c>
      <c r="B47" s="33">
        <v>0</v>
      </c>
      <c r="C47" s="46">
        <v>5267202</v>
      </c>
    </row>
    <row r="48" spans="1:3" ht="15" customHeight="1" x14ac:dyDescent="0.2">
      <c r="A48" s="47" t="s">
        <v>3</v>
      </c>
      <c r="B48" s="48">
        <v>106208048</v>
      </c>
      <c r="C48" s="47">
        <v>112051452</v>
      </c>
    </row>
    <row r="49" spans="1:3" s="51" customFormat="1" ht="15" customHeight="1" thickBot="1" x14ac:dyDescent="0.25">
      <c r="A49" s="49" t="s">
        <v>2</v>
      </c>
      <c r="B49" s="18">
        <f>SUM(B46:B48)</f>
        <v>106208048</v>
      </c>
      <c r="C49" s="50">
        <f>SUM(C46:C48)</f>
        <v>231691033</v>
      </c>
    </row>
    <row r="50" spans="1:3" s="54" customFormat="1" ht="15" customHeight="1" thickBot="1" x14ac:dyDescent="0.25">
      <c r="A50" s="52" t="s">
        <v>1</v>
      </c>
      <c r="B50" s="53">
        <f>SUM(B49)</f>
        <v>106208048</v>
      </c>
      <c r="C50" s="5">
        <f>SUM(C49)</f>
        <v>231691033</v>
      </c>
    </row>
    <row r="51" spans="1:3" s="55" customFormat="1" ht="20.100000000000001" customHeight="1" thickBot="1" x14ac:dyDescent="0.25">
      <c r="A51" s="43" t="s">
        <v>0</v>
      </c>
      <c r="B51" s="43">
        <f>B45+B50</f>
        <v>339090521</v>
      </c>
      <c r="C51" s="43">
        <f t="shared" ref="C51" si="7">C45+C50</f>
        <v>584115059</v>
      </c>
    </row>
  </sheetData>
  <mergeCells count="4">
    <mergeCell ref="B7:B8"/>
    <mergeCell ref="C7:C8"/>
    <mergeCell ref="A7:A8"/>
    <mergeCell ref="A4:C4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C48"/>
  <sheetViews>
    <sheetView workbookViewId="0">
      <selection activeCell="C2" sqref="C2"/>
    </sheetView>
  </sheetViews>
  <sheetFormatPr defaultRowHeight="12.75" x14ac:dyDescent="0.2"/>
  <cols>
    <col min="1" max="1" width="45.140625" style="13" customWidth="1"/>
    <col min="2" max="3" width="20.85546875" style="13" customWidth="1"/>
    <col min="4" max="16384" width="9.140625" style="13"/>
  </cols>
  <sheetData>
    <row r="1" spans="1:3" x14ac:dyDescent="0.2">
      <c r="C1" s="248" t="s">
        <v>221</v>
      </c>
    </row>
    <row r="2" spans="1:3" ht="17.25" customHeight="1" x14ac:dyDescent="0.2"/>
    <row r="3" spans="1:3" ht="17.25" customHeight="1" x14ac:dyDescent="0.25">
      <c r="A3" s="272" t="s">
        <v>40</v>
      </c>
      <c r="B3" s="273"/>
      <c r="C3" s="273"/>
    </row>
    <row r="4" spans="1:3" x14ac:dyDescent="0.2">
      <c r="A4" s="57"/>
      <c r="C4" s="17" t="s">
        <v>109</v>
      </c>
    </row>
    <row r="5" spans="1:3" ht="13.5" thickBot="1" x14ac:dyDescent="0.25"/>
    <row r="6" spans="1:3" ht="20.100000000000001" customHeight="1" x14ac:dyDescent="0.2">
      <c r="A6" s="260" t="s">
        <v>25</v>
      </c>
      <c r="B6" s="253" t="s">
        <v>164</v>
      </c>
      <c r="C6" s="262" t="s">
        <v>51</v>
      </c>
    </row>
    <row r="7" spans="1:3" ht="20.100000000000001" customHeight="1" thickBot="1" x14ac:dyDescent="0.25">
      <c r="A7" s="261"/>
      <c r="B7" s="254"/>
      <c r="C7" s="263"/>
    </row>
    <row r="8" spans="1:3" ht="20.100000000000001" customHeight="1" x14ac:dyDescent="0.2">
      <c r="A8" s="59" t="s">
        <v>39</v>
      </c>
      <c r="B8" s="60">
        <v>111525492</v>
      </c>
      <c r="C8" s="61">
        <v>106957765</v>
      </c>
    </row>
    <row r="9" spans="1:3" ht="20.100000000000001" customHeight="1" x14ac:dyDescent="0.2">
      <c r="A9" s="62" t="s">
        <v>38</v>
      </c>
      <c r="B9" s="60">
        <v>23420025</v>
      </c>
      <c r="C9" s="61">
        <v>23119511</v>
      </c>
    </row>
    <row r="10" spans="1:3" ht="20.100000000000001" customHeight="1" x14ac:dyDescent="0.2">
      <c r="A10" s="62" t="s">
        <v>37</v>
      </c>
      <c r="B10" s="60">
        <v>58530848</v>
      </c>
      <c r="C10" s="61">
        <v>61209039</v>
      </c>
    </row>
    <row r="11" spans="1:3" ht="20.100000000000001" customHeight="1" x14ac:dyDescent="0.2">
      <c r="A11" s="62" t="s">
        <v>36</v>
      </c>
      <c r="B11" s="63">
        <v>12300000</v>
      </c>
      <c r="C11" s="62">
        <v>10221844</v>
      </c>
    </row>
    <row r="12" spans="1:3" ht="20.100000000000001" customHeight="1" x14ac:dyDescent="0.2">
      <c r="A12" s="64" t="s">
        <v>35</v>
      </c>
      <c r="B12" s="63">
        <v>16735827</v>
      </c>
      <c r="C12" s="62">
        <v>218276317</v>
      </c>
    </row>
    <row r="13" spans="1:3" s="51" customFormat="1" ht="20.100000000000001" customHeight="1" x14ac:dyDescent="0.2">
      <c r="A13" s="65" t="s">
        <v>52</v>
      </c>
      <c r="B13" s="66">
        <v>165200</v>
      </c>
      <c r="C13" s="67">
        <v>212959389</v>
      </c>
    </row>
    <row r="14" spans="1:3" ht="20.100000000000001" customHeight="1" x14ac:dyDescent="0.2">
      <c r="A14" s="68" t="s">
        <v>34</v>
      </c>
      <c r="B14" s="63">
        <v>6715000</v>
      </c>
      <c r="C14" s="62">
        <v>18562036</v>
      </c>
    </row>
    <row r="15" spans="1:3" ht="20.100000000000001" customHeight="1" x14ac:dyDescent="0.2">
      <c r="A15" s="69" t="s">
        <v>33</v>
      </c>
      <c r="B15" s="63">
        <v>3655281</v>
      </c>
      <c r="C15" s="62">
        <v>28662109</v>
      </c>
    </row>
    <row r="16" spans="1:3" ht="20.100000000000001" customHeight="1" thickBot="1" x14ac:dyDescent="0.25">
      <c r="A16" s="70" t="s">
        <v>32</v>
      </c>
      <c r="B16" s="71">
        <v>0</v>
      </c>
      <c r="C16" s="72">
        <v>0</v>
      </c>
    </row>
    <row r="17" spans="1:3" ht="20.100000000000001" customHeight="1" thickBot="1" x14ac:dyDescent="0.25">
      <c r="A17" s="73" t="s">
        <v>31</v>
      </c>
      <c r="B17" s="74">
        <f>B8+B9+B10+B11+B12+B14+B15+B16</f>
        <v>232882473</v>
      </c>
      <c r="C17" s="74">
        <f t="shared" ref="C17" si="0">C8+C9+C10+C11+C12+C14+C15+C16</f>
        <v>467008621</v>
      </c>
    </row>
    <row r="18" spans="1:3" ht="20.100000000000001" customHeight="1" x14ac:dyDescent="0.2">
      <c r="A18" s="75" t="s">
        <v>30</v>
      </c>
      <c r="B18" s="75">
        <v>0</v>
      </c>
      <c r="C18" s="75">
        <v>0</v>
      </c>
    </row>
    <row r="19" spans="1:3" ht="20.100000000000001" customHeight="1" x14ac:dyDescent="0.2">
      <c r="A19" s="62" t="s">
        <v>131</v>
      </c>
      <c r="B19" s="62">
        <v>0</v>
      </c>
      <c r="C19" s="62">
        <v>5054986</v>
      </c>
    </row>
    <row r="20" spans="1:3" ht="20.100000000000001" customHeight="1" x14ac:dyDescent="0.2">
      <c r="A20" s="69" t="s">
        <v>29</v>
      </c>
      <c r="B20" s="69">
        <v>106208048</v>
      </c>
      <c r="C20" s="69">
        <v>112051452</v>
      </c>
    </row>
    <row r="21" spans="1:3" ht="20.100000000000001" customHeight="1" thickBot="1" x14ac:dyDescent="0.25">
      <c r="A21" s="76" t="s">
        <v>28</v>
      </c>
      <c r="B21" s="76">
        <f>B19+B20</f>
        <v>106208048</v>
      </c>
      <c r="C21" s="76">
        <f t="shared" ref="C21" si="1">C19+C20</f>
        <v>117106438</v>
      </c>
    </row>
    <row r="22" spans="1:3" ht="20.100000000000001" customHeight="1" thickBot="1" x14ac:dyDescent="0.25">
      <c r="A22" s="77" t="s">
        <v>152</v>
      </c>
      <c r="B22" s="78">
        <f>B21+B18</f>
        <v>106208048</v>
      </c>
      <c r="C22" s="78">
        <f t="shared" ref="C22" si="2">C21+C18</f>
        <v>117106438</v>
      </c>
    </row>
    <row r="23" spans="1:3" ht="20.100000000000001" customHeight="1" thickBot="1" x14ac:dyDescent="0.25">
      <c r="A23" s="79" t="s">
        <v>27</v>
      </c>
      <c r="B23" s="80">
        <f>B17+B22</f>
        <v>339090521</v>
      </c>
      <c r="C23" s="80">
        <f t="shared" ref="C23" si="3">C17+C22</f>
        <v>584115059</v>
      </c>
    </row>
    <row r="26" spans="1:3" ht="15" x14ac:dyDescent="0.2">
      <c r="A26" s="81"/>
    </row>
    <row r="27" spans="1:3" ht="15" x14ac:dyDescent="0.2">
      <c r="A27" s="82"/>
    </row>
    <row r="28" spans="1:3" ht="15" x14ac:dyDescent="0.2">
      <c r="A28" s="83"/>
    </row>
    <row r="29" spans="1:3" s="83" customFormat="1" ht="15" x14ac:dyDescent="0.2">
      <c r="A29" s="84"/>
    </row>
    <row r="30" spans="1:3" s="83" customFormat="1" ht="15" x14ac:dyDescent="0.2"/>
    <row r="34" spans="1:3" ht="13.5" customHeight="1" x14ac:dyDescent="0.2"/>
    <row r="40" spans="1:3" ht="15" customHeight="1" x14ac:dyDescent="0.2"/>
    <row r="47" spans="1:3" s="85" customFormat="1" x14ac:dyDescent="0.2">
      <c r="A47" s="13"/>
      <c r="B47" s="13"/>
      <c r="C47" s="13"/>
    </row>
    <row r="48" spans="1:3" s="85" customFormat="1" x14ac:dyDescent="0.2">
      <c r="A48" s="13"/>
      <c r="B48" s="13"/>
      <c r="C48" s="13"/>
    </row>
  </sheetData>
  <mergeCells count="4">
    <mergeCell ref="A6:A7"/>
    <mergeCell ref="B6:B7"/>
    <mergeCell ref="C6:C7"/>
    <mergeCell ref="A3:C3"/>
  </mergeCells>
  <pageMargins left="0.35433070866141736" right="0.27559055118110237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X74"/>
  <sheetViews>
    <sheetView workbookViewId="0">
      <selection activeCell="A2" sqref="A2:C2"/>
    </sheetView>
  </sheetViews>
  <sheetFormatPr defaultRowHeight="12.75" x14ac:dyDescent="0.2"/>
  <cols>
    <col min="1" max="1" width="61" style="13" customWidth="1"/>
    <col min="2" max="2" width="15.28515625" style="13" customWidth="1"/>
    <col min="3" max="3" width="16.42578125" style="13" customWidth="1"/>
    <col min="4" max="16384" width="9.140625" style="13"/>
  </cols>
  <sheetData>
    <row r="1" spans="1:3" x14ac:dyDescent="0.2">
      <c r="C1" s="248" t="s">
        <v>221</v>
      </c>
    </row>
    <row r="2" spans="1:3" x14ac:dyDescent="0.2">
      <c r="A2" s="264"/>
      <c r="B2" s="264"/>
      <c r="C2" s="264"/>
    </row>
    <row r="3" spans="1:3" ht="15.75" x14ac:dyDescent="0.25">
      <c r="A3" s="272" t="s">
        <v>211</v>
      </c>
      <c r="B3" s="273"/>
      <c r="C3" s="273"/>
    </row>
    <row r="4" spans="1:3" x14ac:dyDescent="0.2">
      <c r="C4" s="17" t="s">
        <v>109</v>
      </c>
    </row>
    <row r="5" spans="1:3" ht="12.75" customHeight="1" thickBot="1" x14ac:dyDescent="0.25"/>
    <row r="6" spans="1:3" x14ac:dyDescent="0.2">
      <c r="A6" s="257" t="s">
        <v>25</v>
      </c>
      <c r="B6" s="253" t="s">
        <v>210</v>
      </c>
      <c r="C6" s="255" t="s">
        <v>51</v>
      </c>
    </row>
    <row r="7" spans="1:3" ht="13.5" thickBot="1" x14ac:dyDescent="0.25">
      <c r="A7" s="258"/>
      <c r="B7" s="265"/>
      <c r="C7" s="256"/>
    </row>
    <row r="8" spans="1:3" x14ac:dyDescent="0.2">
      <c r="A8" s="87" t="s">
        <v>39</v>
      </c>
      <c r="B8" s="45"/>
      <c r="C8" s="45"/>
    </row>
    <row r="9" spans="1:3" x14ac:dyDescent="0.2">
      <c r="A9" s="22" t="s">
        <v>132</v>
      </c>
      <c r="B9" s="22">
        <v>7519040</v>
      </c>
      <c r="C9" s="22">
        <v>7621886</v>
      </c>
    </row>
    <row r="10" spans="1:3" x14ac:dyDescent="0.2">
      <c r="A10" s="22" t="s">
        <v>70</v>
      </c>
      <c r="B10" s="22">
        <v>180000</v>
      </c>
      <c r="C10" s="22">
        <v>180000</v>
      </c>
    </row>
    <row r="11" spans="1:3" x14ac:dyDescent="0.2">
      <c r="A11" s="22" t="s">
        <v>71</v>
      </c>
      <c r="B11" s="22">
        <v>300000</v>
      </c>
      <c r="C11" s="22">
        <v>300000</v>
      </c>
    </row>
    <row r="12" spans="1:3" x14ac:dyDescent="0.2">
      <c r="A12" s="22" t="s">
        <v>135</v>
      </c>
      <c r="B12" s="22">
        <v>3635682</v>
      </c>
      <c r="C12" s="22">
        <v>2716122</v>
      </c>
    </row>
    <row r="13" spans="1:3" x14ac:dyDescent="0.2">
      <c r="A13" s="22" t="s">
        <v>69</v>
      </c>
      <c r="B13" s="22">
        <v>15378144</v>
      </c>
      <c r="C13" s="22">
        <v>15015789</v>
      </c>
    </row>
    <row r="14" spans="1:3" x14ac:dyDescent="0.2">
      <c r="A14" s="22" t="s">
        <v>136</v>
      </c>
      <c r="B14" s="22">
        <v>2438610</v>
      </c>
      <c r="C14" s="22">
        <v>2555197</v>
      </c>
    </row>
    <row r="15" spans="1:3" x14ac:dyDescent="0.2">
      <c r="A15" s="22" t="s">
        <v>134</v>
      </c>
      <c r="B15" s="22">
        <v>49828786</v>
      </c>
      <c r="C15" s="22">
        <v>47335063</v>
      </c>
    </row>
    <row r="16" spans="1:3" x14ac:dyDescent="0.2">
      <c r="A16" s="241" t="s">
        <v>212</v>
      </c>
      <c r="B16" s="22"/>
      <c r="C16" s="22">
        <v>7200</v>
      </c>
    </row>
    <row r="17" spans="1:3" ht="13.5" thickBot="1" x14ac:dyDescent="0.25">
      <c r="A17" s="22" t="s">
        <v>66</v>
      </c>
      <c r="B17" s="22">
        <v>32245230</v>
      </c>
      <c r="C17" s="22">
        <v>31226508</v>
      </c>
    </row>
    <row r="18" spans="1:3" s="57" customFormat="1" ht="13.5" thickBot="1" x14ac:dyDescent="0.25">
      <c r="A18" s="88" t="s">
        <v>75</v>
      </c>
      <c r="B18" s="88">
        <f>SUM(B9:B17)</f>
        <v>111525492</v>
      </c>
      <c r="C18" s="88">
        <f>SUM(C9:C17)</f>
        <v>106957765</v>
      </c>
    </row>
    <row r="19" spans="1:3" x14ac:dyDescent="0.2">
      <c r="A19" s="90" t="s">
        <v>38</v>
      </c>
      <c r="B19" s="45"/>
      <c r="C19" s="45"/>
    </row>
    <row r="20" spans="1:3" x14ac:dyDescent="0.2">
      <c r="A20" s="22" t="s">
        <v>132</v>
      </c>
      <c r="B20" s="22">
        <v>1716464</v>
      </c>
      <c r="C20" s="22">
        <v>1714359</v>
      </c>
    </row>
    <row r="21" spans="1:3" x14ac:dyDescent="0.2">
      <c r="A21" s="22" t="s">
        <v>70</v>
      </c>
      <c r="B21" s="22">
        <v>39600</v>
      </c>
      <c r="C21" s="22">
        <v>36315</v>
      </c>
    </row>
    <row r="22" spans="1:3" x14ac:dyDescent="0.2">
      <c r="A22" s="92" t="s">
        <v>135</v>
      </c>
      <c r="B22" s="22">
        <v>979432</v>
      </c>
      <c r="C22" s="22">
        <v>584889</v>
      </c>
    </row>
    <row r="23" spans="1:3" x14ac:dyDescent="0.2">
      <c r="A23" s="36" t="s">
        <v>69</v>
      </c>
      <c r="B23" s="39">
        <v>1735570</v>
      </c>
      <c r="C23" s="39">
        <v>1696493</v>
      </c>
    </row>
    <row r="24" spans="1:3" x14ac:dyDescent="0.2">
      <c r="A24" s="36" t="s">
        <v>71</v>
      </c>
      <c r="B24" s="39">
        <v>81000</v>
      </c>
      <c r="C24" s="39">
        <v>60525</v>
      </c>
    </row>
    <row r="25" spans="1:3" x14ac:dyDescent="0.2">
      <c r="A25" s="94" t="s">
        <v>136</v>
      </c>
      <c r="B25" s="94">
        <v>562103</v>
      </c>
      <c r="C25" s="94">
        <v>590982</v>
      </c>
    </row>
    <row r="26" spans="1:3" s="97" customFormat="1" x14ac:dyDescent="0.2">
      <c r="A26" s="95" t="s">
        <v>134</v>
      </c>
      <c r="B26" s="47">
        <v>11079274</v>
      </c>
      <c r="C26" s="47">
        <v>11344466</v>
      </c>
    </row>
    <row r="27" spans="1:3" s="244" customFormat="1" x14ac:dyDescent="0.2">
      <c r="A27" s="242" t="s">
        <v>212</v>
      </c>
      <c r="B27" s="243"/>
      <c r="C27" s="276">
        <v>6075</v>
      </c>
    </row>
    <row r="28" spans="1:3" ht="13.5" thickBot="1" x14ac:dyDescent="0.25">
      <c r="A28" s="92" t="s">
        <v>66</v>
      </c>
      <c r="B28" s="47">
        <v>7226582</v>
      </c>
      <c r="C28" s="47">
        <v>7085407</v>
      </c>
    </row>
    <row r="29" spans="1:3" ht="13.5" thickBot="1" x14ac:dyDescent="0.25">
      <c r="A29" s="98" t="s">
        <v>74</v>
      </c>
      <c r="B29" s="5">
        <f>SUM(B20:B28)</f>
        <v>23420025</v>
      </c>
      <c r="C29" s="88">
        <f>SUM(C20:C28)</f>
        <v>23119511</v>
      </c>
    </row>
    <row r="30" spans="1:3" x14ac:dyDescent="0.2">
      <c r="A30" s="99" t="s">
        <v>37</v>
      </c>
      <c r="B30" s="21"/>
      <c r="C30" s="100"/>
    </row>
    <row r="31" spans="1:3" x14ac:dyDescent="0.2">
      <c r="A31" s="102" t="s">
        <v>73</v>
      </c>
      <c r="B31" s="22">
        <v>2926029</v>
      </c>
      <c r="C31" s="45">
        <v>250660</v>
      </c>
    </row>
    <row r="32" spans="1:3" x14ac:dyDescent="0.2">
      <c r="A32" s="22" t="s">
        <v>132</v>
      </c>
      <c r="B32" s="47">
        <v>13403000</v>
      </c>
      <c r="C32" s="22">
        <v>10110730</v>
      </c>
    </row>
    <row r="33" spans="1:3" x14ac:dyDescent="0.2">
      <c r="A33" s="104" t="s">
        <v>72</v>
      </c>
      <c r="B33" s="47">
        <v>330200</v>
      </c>
      <c r="C33" s="47">
        <v>61602</v>
      </c>
    </row>
    <row r="34" spans="1:3" x14ac:dyDescent="0.2">
      <c r="A34" s="47" t="s">
        <v>71</v>
      </c>
      <c r="B34" s="47">
        <v>2024380</v>
      </c>
      <c r="C34" s="105">
        <v>2883378</v>
      </c>
    </row>
    <row r="35" spans="1:3" x14ac:dyDescent="0.2">
      <c r="A35" s="47" t="s">
        <v>133</v>
      </c>
      <c r="B35" s="106">
        <v>8324850</v>
      </c>
      <c r="C35" s="47">
        <v>8996780</v>
      </c>
    </row>
    <row r="36" spans="1:3" x14ac:dyDescent="0.2">
      <c r="A36" s="106" t="s">
        <v>135</v>
      </c>
      <c r="B36" s="105">
        <v>892800</v>
      </c>
      <c r="C36" s="106">
        <v>891510</v>
      </c>
    </row>
    <row r="37" spans="1:3" s="85" customFormat="1" x14ac:dyDescent="0.2">
      <c r="A37" s="105" t="s">
        <v>70</v>
      </c>
      <c r="B37" s="47">
        <v>3124200</v>
      </c>
      <c r="C37" s="105">
        <v>2734815</v>
      </c>
    </row>
    <row r="38" spans="1:3" s="85" customFormat="1" x14ac:dyDescent="0.2">
      <c r="A38" s="47" t="s">
        <v>69</v>
      </c>
      <c r="B38" s="22">
        <v>425409</v>
      </c>
      <c r="C38" s="47">
        <v>2250830</v>
      </c>
    </row>
    <row r="39" spans="1:3" x14ac:dyDescent="0.2">
      <c r="A39" s="22" t="s">
        <v>136</v>
      </c>
      <c r="B39" s="22">
        <v>3683950</v>
      </c>
      <c r="C39" s="22">
        <v>4361044</v>
      </c>
    </row>
    <row r="40" spans="1:3" x14ac:dyDescent="0.2">
      <c r="A40" s="22" t="s">
        <v>68</v>
      </c>
      <c r="B40" s="22">
        <v>50800</v>
      </c>
      <c r="C40" s="22">
        <v>21036</v>
      </c>
    </row>
    <row r="41" spans="1:3" x14ac:dyDescent="0.2">
      <c r="A41" s="22" t="s">
        <v>67</v>
      </c>
      <c r="B41" s="22">
        <v>419100</v>
      </c>
      <c r="C41" s="22">
        <v>132664</v>
      </c>
    </row>
    <row r="42" spans="1:3" x14ac:dyDescent="0.2">
      <c r="A42" s="22" t="s">
        <v>134</v>
      </c>
      <c r="B42" s="22">
        <v>19872330</v>
      </c>
      <c r="C42" s="22">
        <v>20956032</v>
      </c>
    </row>
    <row r="43" spans="1:3" x14ac:dyDescent="0.2">
      <c r="A43" s="22" t="s">
        <v>66</v>
      </c>
      <c r="B43" s="39">
        <v>3053800</v>
      </c>
      <c r="C43" s="22">
        <v>4832155</v>
      </c>
    </row>
    <row r="44" spans="1:3" x14ac:dyDescent="0.2">
      <c r="A44" s="245" t="s">
        <v>214</v>
      </c>
      <c r="B44" s="39"/>
      <c r="C44" s="39">
        <v>290199</v>
      </c>
    </row>
    <row r="45" spans="1:3" x14ac:dyDescent="0.2">
      <c r="A45" s="245" t="s">
        <v>215</v>
      </c>
      <c r="B45" s="39"/>
      <c r="C45" s="39">
        <v>397902</v>
      </c>
    </row>
    <row r="46" spans="1:3" x14ac:dyDescent="0.2">
      <c r="A46" s="245" t="s">
        <v>216</v>
      </c>
      <c r="B46" s="39"/>
      <c r="C46" s="39">
        <v>402342</v>
      </c>
    </row>
    <row r="47" spans="1:3" x14ac:dyDescent="0.2">
      <c r="A47" s="245" t="s">
        <v>217</v>
      </c>
      <c r="B47" s="39"/>
      <c r="C47" s="39">
        <v>1016398</v>
      </c>
    </row>
    <row r="48" spans="1:3" x14ac:dyDescent="0.2">
      <c r="A48" s="245" t="s">
        <v>218</v>
      </c>
      <c r="B48" s="39"/>
      <c r="C48" s="39">
        <v>302865</v>
      </c>
    </row>
    <row r="49" spans="1:24" x14ac:dyDescent="0.2">
      <c r="A49" s="245" t="s">
        <v>219</v>
      </c>
      <c r="B49" s="39"/>
      <c r="C49" s="39">
        <v>116844</v>
      </c>
    </row>
    <row r="50" spans="1:24" x14ac:dyDescent="0.2">
      <c r="A50" s="245" t="s">
        <v>220</v>
      </c>
      <c r="B50" s="39"/>
      <c r="C50" s="39">
        <v>199253</v>
      </c>
    </row>
    <row r="51" spans="1:24" ht="13.5" thickBot="1" x14ac:dyDescent="0.25">
      <c r="A51" s="107" t="s">
        <v>137</v>
      </c>
      <c r="B51" s="108"/>
      <c r="C51" s="107"/>
    </row>
    <row r="52" spans="1:24" ht="13.5" thickBot="1" x14ac:dyDescent="0.25">
      <c r="A52" s="88" t="s">
        <v>65</v>
      </c>
      <c r="B52" s="110">
        <f>SUM(B31:B51)</f>
        <v>58530848</v>
      </c>
      <c r="C52" s="88">
        <f>SUM(C31:C51)</f>
        <v>61209039</v>
      </c>
    </row>
    <row r="53" spans="1:24" x14ac:dyDescent="0.2">
      <c r="A53" s="111" t="s">
        <v>153</v>
      </c>
      <c r="B53" s="112">
        <v>0</v>
      </c>
      <c r="C53" s="277">
        <v>343940</v>
      </c>
    </row>
    <row r="54" spans="1:24" x14ac:dyDescent="0.2">
      <c r="A54" s="47" t="s">
        <v>138</v>
      </c>
      <c r="B54" s="113">
        <v>15193127</v>
      </c>
      <c r="C54" s="155">
        <v>2655926</v>
      </c>
    </row>
    <row r="55" spans="1:24" x14ac:dyDescent="0.2">
      <c r="A55" s="47" t="s">
        <v>213</v>
      </c>
      <c r="B55" s="113"/>
      <c r="C55" s="155">
        <v>154199</v>
      </c>
    </row>
    <row r="56" spans="1:24" x14ac:dyDescent="0.2">
      <c r="A56" s="29" t="s">
        <v>139</v>
      </c>
      <c r="B56" s="113">
        <v>1377500</v>
      </c>
      <c r="C56" s="278">
        <v>2162863</v>
      </c>
    </row>
    <row r="57" spans="1:24" s="115" customFormat="1" ht="13.5" thickBot="1" x14ac:dyDescent="0.25">
      <c r="A57" s="107" t="s">
        <v>140</v>
      </c>
      <c r="B57" s="114">
        <v>162500</v>
      </c>
      <c r="C57" s="279">
        <v>212959389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</row>
    <row r="58" spans="1:24" ht="13.5" thickBot="1" x14ac:dyDescent="0.25">
      <c r="A58" s="88" t="s">
        <v>35</v>
      </c>
      <c r="B58" s="5">
        <f>SUM(B53:B57)</f>
        <v>16733127</v>
      </c>
      <c r="C58" s="5">
        <f>SUM(C53:C57)</f>
        <v>218276317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</row>
    <row r="59" spans="1:24" s="40" customFormat="1" x14ac:dyDescent="0.2">
      <c r="A59" s="116" t="s">
        <v>64</v>
      </c>
      <c r="B59" s="22"/>
      <c r="C59" s="22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</row>
    <row r="60" spans="1:24" x14ac:dyDescent="0.2">
      <c r="A60" s="22" t="s">
        <v>63</v>
      </c>
      <c r="B60" s="22">
        <v>0</v>
      </c>
      <c r="C60" s="22">
        <v>213500</v>
      </c>
    </row>
    <row r="61" spans="1:24" x14ac:dyDescent="0.2">
      <c r="A61" s="22" t="s">
        <v>62</v>
      </c>
      <c r="B61" s="22">
        <v>360000</v>
      </c>
      <c r="C61" s="22">
        <v>50000</v>
      </c>
    </row>
    <row r="62" spans="1:24" s="15" customFormat="1" x14ac:dyDescent="0.2">
      <c r="A62" s="22" t="s">
        <v>61</v>
      </c>
      <c r="B62" s="29">
        <v>11940000</v>
      </c>
      <c r="C62" s="22">
        <v>9958344</v>
      </c>
    </row>
    <row r="63" spans="1:24" s="15" customFormat="1" ht="13.5" thickBot="1" x14ac:dyDescent="0.25">
      <c r="A63" s="124" t="s">
        <v>36</v>
      </c>
      <c r="B63" s="42">
        <f>SUM(B60:B62)</f>
        <v>12300000</v>
      </c>
      <c r="C63" s="124">
        <f>SUM(C60:C62)</f>
        <v>10221844</v>
      </c>
    </row>
    <row r="64" spans="1:24" x14ac:dyDescent="0.2">
      <c r="A64" s="117" t="s">
        <v>141</v>
      </c>
      <c r="B64" s="21"/>
      <c r="C64" s="101"/>
    </row>
    <row r="65" spans="1:3" x14ac:dyDescent="0.2">
      <c r="A65" s="91" t="s">
        <v>60</v>
      </c>
      <c r="B65" s="22">
        <v>6715000</v>
      </c>
      <c r="C65" s="103">
        <v>18562036</v>
      </c>
    </row>
    <row r="66" spans="1:3" x14ac:dyDescent="0.2">
      <c r="A66" s="91" t="s">
        <v>59</v>
      </c>
      <c r="B66" s="39">
        <v>3655281</v>
      </c>
      <c r="C66" s="103">
        <v>28662109</v>
      </c>
    </row>
    <row r="67" spans="1:3" x14ac:dyDescent="0.2">
      <c r="A67" s="93" t="s">
        <v>58</v>
      </c>
      <c r="B67" s="39">
        <v>0</v>
      </c>
      <c r="C67" s="109">
        <v>0</v>
      </c>
    </row>
    <row r="68" spans="1:3" ht="13.5" thickBot="1" x14ac:dyDescent="0.25">
      <c r="A68" s="93" t="s">
        <v>57</v>
      </c>
      <c r="B68" s="118">
        <v>0</v>
      </c>
      <c r="C68" s="109">
        <v>0</v>
      </c>
    </row>
    <row r="69" spans="1:3" ht="13.5" thickBot="1" x14ac:dyDescent="0.25">
      <c r="A69" s="119" t="s">
        <v>56</v>
      </c>
      <c r="B69" s="41">
        <f>SUM(B65:B68)</f>
        <v>10370281</v>
      </c>
      <c r="C69" s="120">
        <f>SUM(C65:C68)</f>
        <v>47224145</v>
      </c>
    </row>
    <row r="70" spans="1:3" ht="16.5" thickBot="1" x14ac:dyDescent="0.3">
      <c r="A70" s="44" t="s">
        <v>31</v>
      </c>
      <c r="B70" s="121">
        <f>B18+B29+B52+B58+B63+B69</f>
        <v>232879773</v>
      </c>
      <c r="C70" s="44">
        <f t="shared" ref="C70" si="0">C18+C29+C52+C58+C63+C69</f>
        <v>467008621</v>
      </c>
    </row>
    <row r="71" spans="1:3" s="54" customFormat="1" x14ac:dyDescent="0.2">
      <c r="A71" s="45" t="s">
        <v>142</v>
      </c>
      <c r="B71" s="111">
        <v>0</v>
      </c>
      <c r="C71" s="111">
        <v>5054986</v>
      </c>
    </row>
    <row r="72" spans="1:3" ht="13.5" thickBot="1" x14ac:dyDescent="0.25">
      <c r="A72" s="122" t="s">
        <v>143</v>
      </c>
      <c r="B72" s="123">
        <v>106208048</v>
      </c>
      <c r="C72" s="107">
        <v>112051452</v>
      </c>
    </row>
    <row r="73" spans="1:3" ht="13.5" thickBot="1" x14ac:dyDescent="0.25">
      <c r="A73" s="124" t="s">
        <v>54</v>
      </c>
      <c r="B73" s="125">
        <f>B71+B72</f>
        <v>106208048</v>
      </c>
      <c r="C73" s="125">
        <f t="shared" ref="C73" si="1">C71+C72</f>
        <v>117106438</v>
      </c>
    </row>
    <row r="74" spans="1:3" s="81" customFormat="1" ht="20.100000000000001" customHeight="1" thickBot="1" x14ac:dyDescent="0.3">
      <c r="A74" s="126" t="s">
        <v>53</v>
      </c>
      <c r="B74" s="44">
        <f>B70+B73</f>
        <v>339087821</v>
      </c>
      <c r="C74" s="44">
        <f t="shared" ref="C74" si="2">C70+C73</f>
        <v>584115059</v>
      </c>
    </row>
  </sheetData>
  <mergeCells count="5">
    <mergeCell ref="A2:C2"/>
    <mergeCell ref="A6:A7"/>
    <mergeCell ref="B6:B7"/>
    <mergeCell ref="C6:C7"/>
    <mergeCell ref="A3:C3"/>
  </mergeCells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3:F33"/>
  <sheetViews>
    <sheetView workbookViewId="0">
      <selection activeCell="E5" sqref="E5"/>
    </sheetView>
  </sheetViews>
  <sheetFormatPr defaultRowHeight="12.75" x14ac:dyDescent="0.2"/>
  <cols>
    <col min="1" max="1" width="42.140625" style="13" customWidth="1"/>
    <col min="2" max="5" width="22.42578125" style="13" customWidth="1"/>
    <col min="6" max="6" width="9.140625" style="13"/>
    <col min="7" max="9" width="10.140625" style="13" bestFit="1" customWidth="1"/>
    <col min="10" max="16384" width="9.140625" style="13"/>
  </cols>
  <sheetData>
    <row r="3" spans="1:6" x14ac:dyDescent="0.2">
      <c r="E3" s="267"/>
      <c r="F3" s="267"/>
    </row>
    <row r="4" spans="1:6" x14ac:dyDescent="0.2">
      <c r="E4" s="248" t="s">
        <v>222</v>
      </c>
    </row>
    <row r="6" spans="1:6" ht="15.75" x14ac:dyDescent="0.2">
      <c r="A6" s="270" t="s">
        <v>161</v>
      </c>
      <c r="B6" s="252"/>
      <c r="C6" s="252"/>
      <c r="D6" s="252"/>
      <c r="E6" s="252"/>
    </row>
    <row r="8" spans="1:6" ht="13.5" thickBot="1" x14ac:dyDescent="0.25">
      <c r="E8" s="17" t="s">
        <v>109</v>
      </c>
    </row>
    <row r="9" spans="1:6" ht="35.25" customHeight="1" thickBot="1" x14ac:dyDescent="0.25">
      <c r="A9" s="268"/>
      <c r="B9" s="293" t="s">
        <v>101</v>
      </c>
      <c r="C9" s="294"/>
      <c r="D9" s="293" t="s">
        <v>93</v>
      </c>
      <c r="E9" s="295"/>
    </row>
    <row r="10" spans="1:6" ht="20.25" customHeight="1" thickBot="1" x14ac:dyDescent="0.25">
      <c r="A10" s="269"/>
      <c r="B10" s="146" t="s">
        <v>85</v>
      </c>
      <c r="C10" s="147" t="s">
        <v>51</v>
      </c>
      <c r="D10" s="148" t="s">
        <v>85</v>
      </c>
      <c r="E10" s="149" t="s">
        <v>51</v>
      </c>
    </row>
    <row r="11" spans="1:6" x14ac:dyDescent="0.2">
      <c r="A11" s="150" t="s">
        <v>94</v>
      </c>
      <c r="B11" s="151"/>
      <c r="C11" s="152"/>
      <c r="D11" s="151"/>
      <c r="E11" s="153"/>
    </row>
    <row r="12" spans="1:6" x14ac:dyDescent="0.2">
      <c r="A12" s="22" t="s">
        <v>95</v>
      </c>
      <c r="B12" s="154">
        <v>7663000</v>
      </c>
      <c r="C12" s="56">
        <v>0</v>
      </c>
      <c r="D12" s="154">
        <v>7535068</v>
      </c>
      <c r="E12" s="155">
        <v>0</v>
      </c>
    </row>
    <row r="13" spans="1:6" x14ac:dyDescent="0.2">
      <c r="A13" s="22" t="s">
        <v>89</v>
      </c>
      <c r="B13" s="154">
        <v>0</v>
      </c>
      <c r="C13" s="56">
        <v>197959</v>
      </c>
      <c r="D13" s="154">
        <v>0</v>
      </c>
      <c r="E13" s="155">
        <v>0</v>
      </c>
    </row>
    <row r="14" spans="1:6" x14ac:dyDescent="0.2">
      <c r="A14" s="22" t="s">
        <v>9</v>
      </c>
      <c r="B14" s="154">
        <v>0</v>
      </c>
      <c r="C14" s="56">
        <v>405711</v>
      </c>
      <c r="D14" s="154">
        <v>3175000</v>
      </c>
      <c r="E14" s="155">
        <v>5370159</v>
      </c>
    </row>
    <row r="15" spans="1:6" x14ac:dyDescent="0.2">
      <c r="A15" s="22" t="s">
        <v>8</v>
      </c>
      <c r="B15" s="154">
        <v>0</v>
      </c>
      <c r="C15" s="56">
        <v>20000</v>
      </c>
      <c r="D15" s="154">
        <v>0</v>
      </c>
      <c r="E15" s="155">
        <v>0</v>
      </c>
    </row>
    <row r="16" spans="1:6" ht="13.5" thickBot="1" x14ac:dyDescent="0.25">
      <c r="A16" s="39" t="s">
        <v>7</v>
      </c>
      <c r="B16" s="156">
        <v>0</v>
      </c>
      <c r="C16" s="157">
        <v>0</v>
      </c>
      <c r="D16" s="156">
        <v>0</v>
      </c>
      <c r="E16" s="158">
        <v>20000</v>
      </c>
    </row>
    <row r="17" spans="1:5" s="159" customFormat="1" ht="16.5" thickBot="1" x14ac:dyDescent="0.3">
      <c r="A17" s="44" t="s">
        <v>5</v>
      </c>
      <c r="B17" s="121">
        <f>SUM(B12:B16)</f>
        <v>7663000</v>
      </c>
      <c r="C17" s="121">
        <f t="shared" ref="C17" si="0">SUM(C12:C16)</f>
        <v>623670</v>
      </c>
      <c r="D17" s="121">
        <f>SUM(D12:D16)</f>
        <v>10710068</v>
      </c>
      <c r="E17" s="44">
        <f t="shared" ref="E17" si="1">SUM(E12:E16)</f>
        <v>5390159</v>
      </c>
    </row>
    <row r="18" spans="1:5" x14ac:dyDescent="0.2">
      <c r="A18" s="45" t="s">
        <v>96</v>
      </c>
      <c r="B18" s="151">
        <v>0</v>
      </c>
      <c r="C18" s="152">
        <v>3389604</v>
      </c>
      <c r="D18" s="151">
        <v>0</v>
      </c>
      <c r="E18" s="153">
        <v>1942976</v>
      </c>
    </row>
    <row r="19" spans="1:5" x14ac:dyDescent="0.2">
      <c r="A19" s="22" t="s">
        <v>97</v>
      </c>
      <c r="B19" s="154">
        <v>51754000</v>
      </c>
      <c r="C19" s="56">
        <v>54755040</v>
      </c>
      <c r="D19" s="154">
        <v>54454048</v>
      </c>
      <c r="E19" s="155">
        <v>57296412</v>
      </c>
    </row>
    <row r="20" spans="1:5" ht="13.5" thickBot="1" x14ac:dyDescent="0.25">
      <c r="A20" s="46" t="s">
        <v>1</v>
      </c>
      <c r="B20" s="233">
        <f>SUM(B18:B19)</f>
        <v>51754000</v>
      </c>
      <c r="C20" s="234">
        <f t="shared" ref="C20" si="2">SUM(C18:C19)</f>
        <v>58144644</v>
      </c>
      <c r="D20" s="233">
        <f>SUM(D18:D19)</f>
        <v>54454048</v>
      </c>
      <c r="E20" s="296">
        <f t="shared" ref="E20" si="3">SUM(E18:E19)</f>
        <v>59239388</v>
      </c>
    </row>
    <row r="21" spans="1:5" ht="14.25" customHeight="1" thickBot="1" x14ac:dyDescent="0.25">
      <c r="A21" s="160" t="s">
        <v>0</v>
      </c>
      <c r="B21" s="161">
        <f>B17+B20</f>
        <v>59417000</v>
      </c>
      <c r="C21" s="161">
        <f t="shared" ref="C21" si="4">C17+C20</f>
        <v>58768314</v>
      </c>
      <c r="D21" s="161">
        <f>D17+D20</f>
        <v>65164116</v>
      </c>
      <c r="E21" s="160">
        <f t="shared" ref="E21" si="5">E17+E20</f>
        <v>64629547</v>
      </c>
    </row>
    <row r="22" spans="1:5" x14ac:dyDescent="0.2">
      <c r="A22" s="162"/>
      <c r="B22" s="151"/>
      <c r="C22" s="152"/>
      <c r="D22" s="151"/>
      <c r="E22" s="153"/>
    </row>
    <row r="23" spans="1:5" x14ac:dyDescent="0.2">
      <c r="A23" s="163" t="s">
        <v>98</v>
      </c>
      <c r="B23" s="154"/>
      <c r="C23" s="56"/>
      <c r="D23" s="154"/>
      <c r="E23" s="155"/>
    </row>
    <row r="24" spans="1:5" x14ac:dyDescent="0.2">
      <c r="A24" s="22" t="s">
        <v>39</v>
      </c>
      <c r="B24" s="154">
        <v>38670000</v>
      </c>
      <c r="C24" s="56">
        <v>35401410</v>
      </c>
      <c r="D24" s="154">
        <v>39764270</v>
      </c>
      <c r="E24" s="155">
        <v>38222502</v>
      </c>
    </row>
    <row r="25" spans="1:5" x14ac:dyDescent="0.2">
      <c r="A25" s="22" t="s">
        <v>38</v>
      </c>
      <c r="B25" s="154">
        <v>8588000</v>
      </c>
      <c r="C25" s="56">
        <v>8863346</v>
      </c>
      <c r="D25" s="154">
        <v>8943046</v>
      </c>
      <c r="E25" s="155">
        <v>8627052</v>
      </c>
    </row>
    <row r="26" spans="1:5" x14ac:dyDescent="0.2">
      <c r="A26" s="22" t="s">
        <v>37</v>
      </c>
      <c r="B26" s="154">
        <v>11587000</v>
      </c>
      <c r="C26" s="56">
        <v>14036607</v>
      </c>
      <c r="D26" s="154">
        <v>16456800</v>
      </c>
      <c r="E26" s="155">
        <v>17766993</v>
      </c>
    </row>
    <row r="27" spans="1:5" x14ac:dyDescent="0.2">
      <c r="A27" s="22" t="s">
        <v>35</v>
      </c>
      <c r="B27" s="154">
        <v>0</v>
      </c>
      <c r="C27" s="56">
        <v>0</v>
      </c>
      <c r="D27" s="154">
        <v>0</v>
      </c>
      <c r="E27" s="155">
        <v>0</v>
      </c>
    </row>
    <row r="28" spans="1:5" x14ac:dyDescent="0.2">
      <c r="A28" s="22" t="s">
        <v>34</v>
      </c>
      <c r="B28" s="154">
        <v>572000</v>
      </c>
      <c r="C28" s="56">
        <v>466951</v>
      </c>
      <c r="D28" s="154">
        <v>0</v>
      </c>
      <c r="E28" s="155">
        <v>13000</v>
      </c>
    </row>
    <row r="29" spans="1:5" x14ac:dyDescent="0.2">
      <c r="A29" s="22" t="s">
        <v>33</v>
      </c>
      <c r="B29" s="154">
        <v>0</v>
      </c>
      <c r="C29" s="56">
        <v>0</v>
      </c>
      <c r="D29" s="154">
        <v>0</v>
      </c>
      <c r="E29" s="155">
        <v>0</v>
      </c>
    </row>
    <row r="30" spans="1:5" ht="13.5" thickBot="1" x14ac:dyDescent="0.25">
      <c r="A30" s="39" t="s">
        <v>32</v>
      </c>
      <c r="B30" s="156">
        <v>0</v>
      </c>
      <c r="C30" s="157">
        <v>0</v>
      </c>
      <c r="D30" s="156">
        <v>0</v>
      </c>
      <c r="E30" s="158">
        <v>0</v>
      </c>
    </row>
    <row r="31" spans="1:5" ht="16.5" thickBot="1" x14ac:dyDescent="0.3">
      <c r="A31" s="44" t="s">
        <v>31</v>
      </c>
      <c r="B31" s="121">
        <f>SUM(B24:B30)</f>
        <v>59417000</v>
      </c>
      <c r="C31" s="121">
        <f t="shared" ref="C31" si="6">SUM(C24:C30)</f>
        <v>58768314</v>
      </c>
      <c r="D31" s="121">
        <f>SUM(D24:D30)</f>
        <v>65164116</v>
      </c>
      <c r="E31" s="44">
        <f t="shared" ref="E31" si="7">SUM(E24:E30)</f>
        <v>64629547</v>
      </c>
    </row>
    <row r="32" spans="1:5" ht="13.5" thickBot="1" x14ac:dyDescent="0.25">
      <c r="A32" s="102" t="s">
        <v>99</v>
      </c>
      <c r="B32" s="164">
        <v>0</v>
      </c>
      <c r="C32" s="165">
        <v>0</v>
      </c>
      <c r="D32" s="164">
        <v>0</v>
      </c>
      <c r="E32" s="166">
        <v>0</v>
      </c>
    </row>
    <row r="33" spans="1:5" ht="15.75" thickBot="1" x14ac:dyDescent="0.25">
      <c r="A33" s="160" t="s">
        <v>100</v>
      </c>
      <c r="B33" s="161">
        <f>B31+B32</f>
        <v>59417000</v>
      </c>
      <c r="C33" s="161">
        <f t="shared" ref="C33" si="8">C31+C32</f>
        <v>58768314</v>
      </c>
      <c r="D33" s="161">
        <f>D31+D32</f>
        <v>65164116</v>
      </c>
      <c r="E33" s="160">
        <f t="shared" ref="E33" si="9">E31+E32</f>
        <v>64629547</v>
      </c>
    </row>
  </sheetData>
  <mergeCells count="5">
    <mergeCell ref="E3:F3"/>
    <mergeCell ref="A9:A10"/>
    <mergeCell ref="A6:E6"/>
    <mergeCell ref="D9:E9"/>
    <mergeCell ref="B9:C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2:J56"/>
  <sheetViews>
    <sheetView workbookViewId="0">
      <selection activeCell="H2" sqref="H2"/>
    </sheetView>
  </sheetViews>
  <sheetFormatPr defaultRowHeight="12.75" x14ac:dyDescent="0.2"/>
  <cols>
    <col min="1" max="1" width="36.42578125" style="13" customWidth="1"/>
    <col min="2" max="3" width="17.5703125" style="13" customWidth="1"/>
    <col min="4" max="4" width="1.85546875" style="13" hidden="1" customWidth="1"/>
    <col min="5" max="5" width="10.7109375" style="13" customWidth="1"/>
    <col min="6" max="6" width="34" style="13" customWidth="1"/>
    <col min="7" max="8" width="15.140625" style="13" customWidth="1"/>
    <col min="9" max="9" width="10" style="13" hidden="1" customWidth="1"/>
    <col min="10" max="16384" width="9.140625" style="13"/>
  </cols>
  <sheetData>
    <row r="2" spans="1:9" x14ac:dyDescent="0.2">
      <c r="H2" s="248" t="s">
        <v>223</v>
      </c>
    </row>
    <row r="5" spans="1:9" ht="15.75" customHeight="1" x14ac:dyDescent="0.25">
      <c r="A5" s="272" t="s">
        <v>171</v>
      </c>
      <c r="B5" s="287"/>
      <c r="C5" s="287"/>
      <c r="D5" s="287"/>
      <c r="E5" s="287"/>
      <c r="F5" s="287"/>
      <c r="G5" s="287"/>
      <c r="H5" s="287"/>
      <c r="I5" s="249"/>
    </row>
    <row r="6" spans="1:9" x14ac:dyDescent="0.2">
      <c r="A6" s="249"/>
      <c r="B6" s="249"/>
      <c r="C6" s="249"/>
      <c r="D6" s="249"/>
      <c r="E6" s="249"/>
      <c r="F6" s="249"/>
      <c r="G6" s="249"/>
      <c r="H6" s="249"/>
      <c r="I6" s="249"/>
    </row>
    <row r="7" spans="1:9" x14ac:dyDescent="0.2">
      <c r="B7" s="127"/>
      <c r="C7" s="127"/>
      <c r="D7" s="127"/>
      <c r="E7" s="127"/>
      <c r="F7" s="127"/>
      <c r="H7" s="250" t="s">
        <v>109</v>
      </c>
    </row>
    <row r="8" spans="1:9" ht="13.5" thickBot="1" x14ac:dyDescent="0.25"/>
    <row r="9" spans="1:9" s="247" customFormat="1" ht="24.75" thickBot="1" x14ac:dyDescent="0.25">
      <c r="A9" s="289" t="s">
        <v>26</v>
      </c>
      <c r="B9" s="290" t="s">
        <v>85</v>
      </c>
      <c r="C9" s="290" t="s">
        <v>51</v>
      </c>
      <c r="D9" s="291"/>
      <c r="E9" s="292"/>
      <c r="F9" s="289" t="s">
        <v>86</v>
      </c>
      <c r="G9" s="290" t="s">
        <v>85</v>
      </c>
      <c r="H9" s="290" t="s">
        <v>51</v>
      </c>
    </row>
    <row r="10" spans="1:9" ht="20.100000000000001" customHeight="1" x14ac:dyDescent="0.2">
      <c r="A10" s="21" t="s">
        <v>90</v>
      </c>
      <c r="B10" s="133">
        <f>'1.mell.bev.'!B11</f>
        <v>184027578</v>
      </c>
      <c r="C10" s="133">
        <f>'1.mell.bev.'!C11</f>
        <v>172841863</v>
      </c>
      <c r="D10" s="134"/>
      <c r="E10" s="102"/>
      <c r="F10" s="21" t="s">
        <v>39</v>
      </c>
      <c r="G10" s="22">
        <f>'1.mell.kiad.'!B8</f>
        <v>111525492</v>
      </c>
      <c r="H10" s="280">
        <f>'1.mell.kiad.'!C8</f>
        <v>106957765</v>
      </c>
    </row>
    <row r="11" spans="1:9" ht="20.100000000000001" customHeight="1" x14ac:dyDescent="0.2">
      <c r="A11" s="22" t="s">
        <v>89</v>
      </c>
      <c r="B11" s="135">
        <f>'1.mell.bev.'!B25</f>
        <v>30250000</v>
      </c>
      <c r="C11" s="135">
        <f>'1.mell.bev.'!C25</f>
        <v>51098388</v>
      </c>
      <c r="D11" s="23"/>
      <c r="E11" s="102"/>
      <c r="F11" s="22" t="s">
        <v>88</v>
      </c>
      <c r="G11" s="22">
        <f>'1.mell.kiad.'!B9</f>
        <v>23420025</v>
      </c>
      <c r="H11" s="280">
        <f>'1.mell.kiad.'!C9</f>
        <v>23119511</v>
      </c>
    </row>
    <row r="12" spans="1:9" ht="20.100000000000001" customHeight="1" x14ac:dyDescent="0.2">
      <c r="A12" s="22" t="s">
        <v>9</v>
      </c>
      <c r="B12" s="135">
        <f>'1.mell.bev.'!B36</f>
        <v>13104895</v>
      </c>
      <c r="C12" s="135">
        <f>'1.mell.bev.'!C36</f>
        <v>20040874</v>
      </c>
      <c r="D12" s="23"/>
      <c r="E12" s="102"/>
      <c r="F12" s="22" t="s">
        <v>37</v>
      </c>
      <c r="G12" s="22">
        <f>'1.mell.kiad.'!B10</f>
        <v>58530848</v>
      </c>
      <c r="H12" s="280">
        <f>'1.mell.kiad.'!C10</f>
        <v>61209039</v>
      </c>
    </row>
    <row r="13" spans="1:9" ht="20.100000000000001" customHeight="1" x14ac:dyDescent="0.2">
      <c r="A13" s="22" t="s">
        <v>7</v>
      </c>
      <c r="B13" s="135">
        <f>'1.mell.bev.'!B41</f>
        <v>0</v>
      </c>
      <c r="C13" s="135">
        <f>'1.mell.bev.'!C41</f>
        <v>794199</v>
      </c>
      <c r="D13" s="23"/>
      <c r="E13" s="102"/>
      <c r="F13" s="22" t="s">
        <v>87</v>
      </c>
      <c r="G13" s="96">
        <f>'1.mell.kiad.'!B12</f>
        <v>16735827</v>
      </c>
      <c r="H13" s="135">
        <f>'1.mell.kiad.'!C12</f>
        <v>218276317</v>
      </c>
    </row>
    <row r="14" spans="1:9" ht="20.100000000000001" customHeight="1" thickBot="1" x14ac:dyDescent="0.25">
      <c r="A14" s="22"/>
      <c r="B14" s="135"/>
      <c r="C14" s="135"/>
      <c r="D14" s="23"/>
      <c r="E14" s="102"/>
      <c r="F14" s="22" t="s">
        <v>36</v>
      </c>
      <c r="G14" s="96">
        <f>'1.mell.kiad.'!B11</f>
        <v>12300000</v>
      </c>
      <c r="H14" s="135">
        <f>'1.mell.kiad.'!C11</f>
        <v>10221844</v>
      </c>
    </row>
    <row r="15" spans="1:9" ht="20.100000000000001" customHeight="1" thickBot="1" x14ac:dyDescent="0.25">
      <c r="A15" s="5" t="s">
        <v>82</v>
      </c>
      <c r="B15" s="136">
        <f>SUM(B10:B14)</f>
        <v>227382473</v>
      </c>
      <c r="C15" s="136">
        <f t="shared" ref="C15:D15" si="0">SUM(C10:C14)</f>
        <v>244775324</v>
      </c>
      <c r="D15" s="136">
        <f t="shared" si="0"/>
        <v>0</v>
      </c>
      <c r="E15" s="41"/>
      <c r="F15" s="5" t="s">
        <v>81</v>
      </c>
      <c r="G15" s="5">
        <v>197920938</v>
      </c>
      <c r="H15" s="5">
        <v>299945082</v>
      </c>
    </row>
    <row r="16" spans="1:9" ht="20.100000000000001" customHeight="1" x14ac:dyDescent="0.2">
      <c r="A16" s="93" t="s">
        <v>154</v>
      </c>
      <c r="B16" s="21">
        <f>'1.mell.bev.'!B46</f>
        <v>0</v>
      </c>
      <c r="C16" s="21">
        <f>'1.mell.bev.'!C46</f>
        <v>114372379</v>
      </c>
      <c r="D16" s="23"/>
      <c r="E16" s="102"/>
      <c r="F16" s="281"/>
      <c r="G16" s="21"/>
      <c r="H16" s="21"/>
    </row>
    <row r="17" spans="1:8" ht="20.100000000000001" customHeight="1" x14ac:dyDescent="0.2">
      <c r="A17" s="93" t="s">
        <v>92</v>
      </c>
      <c r="B17" s="22">
        <f>'1.mell.bev.'!B47</f>
        <v>0</v>
      </c>
      <c r="C17" s="22">
        <f>'1.mell.bev.'!C47</f>
        <v>5267202</v>
      </c>
      <c r="D17" s="23"/>
      <c r="E17" s="102"/>
      <c r="F17" s="282" t="s">
        <v>148</v>
      </c>
      <c r="G17" s="22">
        <f>'1.mell.kiad.'!B19</f>
        <v>0</v>
      </c>
      <c r="H17" s="22">
        <f>'1.mell.kiad.'!C19</f>
        <v>5054986</v>
      </c>
    </row>
    <row r="18" spans="1:8" ht="20.100000000000001" customHeight="1" thickBot="1" x14ac:dyDescent="0.25">
      <c r="A18" s="93" t="s">
        <v>80</v>
      </c>
      <c r="B18" s="22">
        <f>'1.mell.bev.'!B48-B54</f>
        <v>105636048</v>
      </c>
      <c r="C18" s="22">
        <f>'1.mell.bev.'!C48-C54</f>
        <v>111571501</v>
      </c>
      <c r="D18" s="22" t="e">
        <f>'1.mell.bev.'!#REF!-D54</f>
        <v>#REF!</v>
      </c>
      <c r="E18" s="102"/>
      <c r="F18" s="283" t="s">
        <v>55</v>
      </c>
      <c r="G18" s="22">
        <f>'1.mell.kiad.'!B20-G54</f>
        <v>105636048</v>
      </c>
      <c r="H18" s="22">
        <f>'1.mell.kiad.'!C20-H54</f>
        <v>111571501</v>
      </c>
    </row>
    <row r="19" spans="1:8" ht="20.100000000000001" customHeight="1" thickBot="1" x14ac:dyDescent="0.25">
      <c r="A19" s="138" t="s">
        <v>79</v>
      </c>
      <c r="B19" s="139">
        <f>SUM(B16:B18)</f>
        <v>105636048</v>
      </c>
      <c r="C19" s="139">
        <f t="shared" ref="C19:D19" si="1">SUM(C16:C18)</f>
        <v>231211082</v>
      </c>
      <c r="D19" s="139" t="e">
        <f t="shared" si="1"/>
        <v>#REF!</v>
      </c>
      <c r="E19" s="285"/>
      <c r="F19" s="140" t="s">
        <v>54</v>
      </c>
      <c r="G19" s="139">
        <f>SUM(G17:G18)</f>
        <v>105636048</v>
      </c>
      <c r="H19" s="139">
        <f t="shared" ref="H19" si="2">SUM(H17:H18)</f>
        <v>116626487</v>
      </c>
    </row>
    <row r="20" spans="1:8" ht="20.100000000000001" customHeight="1" thickBot="1" x14ac:dyDescent="0.25">
      <c r="A20" s="5" t="s">
        <v>78</v>
      </c>
      <c r="B20" s="5">
        <f>B15+B19</f>
        <v>333018521</v>
      </c>
      <c r="C20" s="5">
        <f t="shared" ref="C20:D20" si="3">C15+C19</f>
        <v>475986406</v>
      </c>
      <c r="D20" s="5" t="e">
        <f t="shared" si="3"/>
        <v>#REF!</v>
      </c>
      <c r="E20" s="41"/>
      <c r="F20" s="137" t="s">
        <v>77</v>
      </c>
      <c r="G20" s="5">
        <f>G15+G19</f>
        <v>303556986</v>
      </c>
      <c r="H20" s="5">
        <f t="shared" ref="H20" si="4">H15+H19</f>
        <v>416571569</v>
      </c>
    </row>
    <row r="38" spans="1:8" ht="15.75" x14ac:dyDescent="0.25">
      <c r="A38" s="272" t="s">
        <v>172</v>
      </c>
      <c r="B38" s="272"/>
      <c r="C38" s="272"/>
      <c r="D38" s="272"/>
      <c r="E38" s="272"/>
      <c r="F38" s="272"/>
      <c r="G38" s="272"/>
      <c r="H38" s="272"/>
    </row>
    <row r="43" spans="1:8" x14ac:dyDescent="0.2">
      <c r="H43" s="251"/>
    </row>
    <row r="44" spans="1:8" x14ac:dyDescent="0.2">
      <c r="H44" s="250" t="s">
        <v>109</v>
      </c>
    </row>
    <row r="45" spans="1:8" ht="13.5" thickBot="1" x14ac:dyDescent="0.25"/>
    <row r="46" spans="1:8" ht="24.75" thickBot="1" x14ac:dyDescent="0.25">
      <c r="A46" s="128" t="s">
        <v>26</v>
      </c>
      <c r="B46" s="129" t="s">
        <v>85</v>
      </c>
      <c r="C46" s="129" t="s">
        <v>51</v>
      </c>
      <c r="D46" s="130"/>
      <c r="E46" s="284"/>
      <c r="F46" s="131" t="s">
        <v>86</v>
      </c>
      <c r="G46" s="129" t="s">
        <v>85</v>
      </c>
      <c r="H46" s="129" t="s">
        <v>51</v>
      </c>
    </row>
    <row r="47" spans="1:8" ht="20.100000000000001" customHeight="1" x14ac:dyDescent="0.2">
      <c r="A47" s="21" t="s">
        <v>84</v>
      </c>
      <c r="B47" s="133">
        <f>'1.mell.bev.'!B14</f>
        <v>0</v>
      </c>
      <c r="C47" s="133">
        <f>'1.mell.bev.'!C14</f>
        <v>101522500</v>
      </c>
      <c r="D47" s="134"/>
      <c r="E47" s="102"/>
      <c r="F47" s="21" t="s">
        <v>34</v>
      </c>
      <c r="G47" s="22">
        <f>'1.mell.kiad.'!B14</f>
        <v>6715000</v>
      </c>
      <c r="H47" s="280">
        <f>'1.mell.kiad.'!C14</f>
        <v>18562036</v>
      </c>
    </row>
    <row r="48" spans="1:8" ht="20.100000000000001" customHeight="1" x14ac:dyDescent="0.2">
      <c r="A48" s="22" t="s">
        <v>83</v>
      </c>
      <c r="B48" s="135">
        <f>'1.mell.bev.'!B40</f>
        <v>5500000</v>
      </c>
      <c r="C48" s="135">
        <f>'1.mell.bev.'!C40</f>
        <v>1022380</v>
      </c>
      <c r="D48" s="23"/>
      <c r="E48" s="102"/>
      <c r="F48" s="22" t="s">
        <v>33</v>
      </c>
      <c r="G48" s="22">
        <f>'1.mell.kiad.'!B15</f>
        <v>3655281</v>
      </c>
      <c r="H48" s="280">
        <f>'1.mell.kiad.'!C15</f>
        <v>28662109</v>
      </c>
    </row>
    <row r="49" spans="1:8" ht="20.100000000000001" customHeight="1" x14ac:dyDescent="0.2">
      <c r="A49" s="22" t="s">
        <v>6</v>
      </c>
      <c r="B49" s="135">
        <f>'1.mell.bev.'!B44</f>
        <v>0</v>
      </c>
      <c r="C49" s="135">
        <f>'1.mell.bev.'!C44</f>
        <v>5103822</v>
      </c>
      <c r="D49" s="23"/>
      <c r="E49" s="102"/>
      <c r="F49" s="22" t="s">
        <v>32</v>
      </c>
      <c r="G49" s="22">
        <f>'1.mell.kiad.'!B16</f>
        <v>0</v>
      </c>
      <c r="H49" s="280">
        <f>'1.mell.kiad.'!C16</f>
        <v>0</v>
      </c>
    </row>
    <row r="50" spans="1:8" ht="20.100000000000001" customHeight="1" x14ac:dyDescent="0.2">
      <c r="A50" s="22"/>
      <c r="B50" s="135"/>
      <c r="C50" s="135"/>
      <c r="D50" s="23"/>
      <c r="E50" s="102"/>
      <c r="F50" s="22"/>
      <c r="G50" s="96"/>
      <c r="H50" s="135"/>
    </row>
    <row r="51" spans="1:8" ht="20.100000000000001" customHeight="1" thickBot="1" x14ac:dyDescent="0.25">
      <c r="A51" s="22"/>
      <c r="B51" s="135"/>
      <c r="C51" s="135"/>
      <c r="D51" s="23"/>
      <c r="E51" s="102"/>
      <c r="F51" s="22"/>
      <c r="G51" s="96"/>
      <c r="H51" s="135"/>
    </row>
    <row r="52" spans="1:8" ht="20.100000000000001" customHeight="1" thickBot="1" x14ac:dyDescent="0.25">
      <c r="A52" s="5" t="s">
        <v>82</v>
      </c>
      <c r="B52" s="5">
        <f>SUM(B47:B51)</f>
        <v>5500000</v>
      </c>
      <c r="C52" s="5">
        <f t="shared" ref="C52:E52" si="5">SUM(C47:C51)</f>
        <v>107648702</v>
      </c>
      <c r="D52" s="137">
        <f t="shared" si="5"/>
        <v>0</v>
      </c>
      <c r="E52" s="41"/>
      <c r="F52" s="5" t="s">
        <v>81</v>
      </c>
      <c r="G52" s="5">
        <f>SUM(G47:G51)</f>
        <v>10370281</v>
      </c>
      <c r="H52" s="5">
        <f t="shared" ref="H52" si="6">SUM(H47:H51)</f>
        <v>47224145</v>
      </c>
    </row>
    <row r="53" spans="1:8" ht="20.100000000000001" customHeight="1" x14ac:dyDescent="0.2">
      <c r="A53" s="39" t="s">
        <v>154</v>
      </c>
      <c r="B53" s="102"/>
      <c r="C53" s="141"/>
      <c r="D53" s="15"/>
      <c r="E53" s="102"/>
      <c r="F53" s="142"/>
      <c r="G53" s="102"/>
      <c r="H53" s="102"/>
    </row>
    <row r="54" spans="1:8" ht="20.100000000000001" customHeight="1" thickBot="1" x14ac:dyDescent="0.25">
      <c r="A54" s="39" t="s">
        <v>80</v>
      </c>
      <c r="B54" s="39">
        <v>572000</v>
      </c>
      <c r="C54" s="39">
        <v>479951</v>
      </c>
      <c r="D54" s="40"/>
      <c r="E54" s="102"/>
      <c r="F54" s="144" t="s">
        <v>80</v>
      </c>
      <c r="G54" s="39">
        <v>572000</v>
      </c>
      <c r="H54" s="39">
        <v>479951</v>
      </c>
    </row>
    <row r="55" spans="1:8" ht="20.100000000000001" customHeight="1" thickBot="1" x14ac:dyDescent="0.25">
      <c r="A55" s="88" t="s">
        <v>79</v>
      </c>
      <c r="B55" s="88">
        <f>SUM(B53:B54)</f>
        <v>572000</v>
      </c>
      <c r="C55" s="88">
        <f t="shared" ref="C55:E55" si="7">SUM(C53:C54)</f>
        <v>479951</v>
      </c>
      <c r="D55" s="89">
        <f t="shared" si="7"/>
        <v>0</v>
      </c>
      <c r="E55" s="286"/>
      <c r="F55" s="145" t="s">
        <v>54</v>
      </c>
      <c r="G55" s="88">
        <f>SUM(G54)</f>
        <v>572000</v>
      </c>
      <c r="H55" s="88">
        <f t="shared" ref="H55" si="8">SUM(H54)</f>
        <v>479951</v>
      </c>
    </row>
    <row r="56" spans="1:8" ht="20.100000000000001" customHeight="1" thickBot="1" x14ac:dyDescent="0.25">
      <c r="A56" s="5" t="s">
        <v>78</v>
      </c>
      <c r="B56" s="5">
        <f>B52+B55</f>
        <v>6072000</v>
      </c>
      <c r="C56" s="5">
        <f t="shared" ref="C56:E56" si="9">C52+C55</f>
        <v>108128653</v>
      </c>
      <c r="D56" s="137">
        <f t="shared" si="9"/>
        <v>0</v>
      </c>
      <c r="E56" s="41"/>
      <c r="F56" s="5" t="s">
        <v>77</v>
      </c>
      <c r="G56" s="5">
        <f>G52+G55</f>
        <v>10942281</v>
      </c>
      <c r="H56" s="5">
        <f t="shared" ref="H56" si="10">H52+H55</f>
        <v>47704096</v>
      </c>
    </row>
  </sheetData>
  <mergeCells count="2">
    <mergeCell ref="A38:H38"/>
    <mergeCell ref="A5:H5"/>
  </mergeCells>
  <pageMargins left="0.74803149606299213" right="0.74803149606299213" top="0.98425196850393704" bottom="0.98425196850393704" header="0.51181102362204722" footer="0.51181102362204722"/>
  <pageSetup paperSize="9" scale="85" orientation="landscape" verticalDpi="7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2:E21"/>
  <sheetViews>
    <sheetView workbookViewId="0">
      <selection activeCell="A3" sqref="A3"/>
    </sheetView>
  </sheetViews>
  <sheetFormatPr defaultRowHeight="12.75" x14ac:dyDescent="0.2"/>
  <cols>
    <col min="1" max="1" width="47.85546875" style="13" customWidth="1"/>
    <col min="2" max="2" width="19.7109375" style="13" customWidth="1"/>
    <col min="3" max="3" width="17.7109375" style="13" customWidth="1"/>
    <col min="4" max="4" width="18" style="13" customWidth="1"/>
    <col min="5" max="5" width="19.140625" style="13" customWidth="1"/>
    <col min="6" max="16384" width="9.140625" style="13"/>
  </cols>
  <sheetData>
    <row r="2" spans="1:5" x14ac:dyDescent="0.2">
      <c r="A2" s="259" t="s">
        <v>224</v>
      </c>
      <c r="B2" s="259"/>
      <c r="C2" s="259"/>
      <c r="D2" s="267"/>
      <c r="E2" s="267"/>
    </row>
    <row r="5" spans="1:5" ht="15.75" x14ac:dyDescent="0.25">
      <c r="A5" s="272" t="s">
        <v>121</v>
      </c>
      <c r="B5" s="272"/>
      <c r="C5" s="272"/>
      <c r="D5" s="267"/>
      <c r="E5" s="267"/>
    </row>
    <row r="6" spans="1:5" x14ac:dyDescent="0.2">
      <c r="E6" s="86" t="s">
        <v>109</v>
      </c>
    </row>
    <row r="8" spans="1:5" ht="3" customHeight="1" thickBot="1" x14ac:dyDescent="0.25">
      <c r="B8" s="17" t="s">
        <v>109</v>
      </c>
    </row>
    <row r="9" spans="1:5" ht="0.75" hidden="1" customHeight="1" thickBot="1" x14ac:dyDescent="0.25"/>
    <row r="10" spans="1:5" ht="47.25" customHeight="1" thickBot="1" x14ac:dyDescent="0.25">
      <c r="A10" s="132" t="s">
        <v>25</v>
      </c>
      <c r="B10" s="221" t="s">
        <v>158</v>
      </c>
      <c r="C10" s="221" t="s">
        <v>101</v>
      </c>
      <c r="D10" s="222" t="s">
        <v>93</v>
      </c>
      <c r="E10" s="220" t="s">
        <v>108</v>
      </c>
    </row>
    <row r="11" spans="1:5" ht="20.100000000000001" customHeight="1" x14ac:dyDescent="0.2">
      <c r="A11" s="45" t="s">
        <v>110</v>
      </c>
      <c r="B11" s="45">
        <v>324210115</v>
      </c>
      <c r="C11" s="45">
        <v>359136</v>
      </c>
      <c r="D11" s="112">
        <v>5390159</v>
      </c>
      <c r="E11" s="21">
        <f t="shared" ref="E11:E21" si="0">SUM(B11:D11)</f>
        <v>329959410</v>
      </c>
    </row>
    <row r="12" spans="1:5" ht="20.100000000000001" customHeight="1" x14ac:dyDescent="0.2">
      <c r="A12" s="22" t="s">
        <v>111</v>
      </c>
      <c r="B12" s="22">
        <v>130243646</v>
      </c>
      <c r="C12" s="22">
        <v>58412855</v>
      </c>
      <c r="D12" s="91">
        <v>64428444</v>
      </c>
      <c r="E12" s="22">
        <f t="shared" si="0"/>
        <v>253084945</v>
      </c>
    </row>
    <row r="13" spans="1:5" s="51" customFormat="1" ht="20.100000000000001" customHeight="1" x14ac:dyDescent="0.2">
      <c r="A13" s="30" t="s">
        <v>112</v>
      </c>
      <c r="B13" s="30">
        <f>B11-B12</f>
        <v>193966469</v>
      </c>
      <c r="C13" s="30">
        <f t="shared" ref="C13:D13" si="1">C11-C12</f>
        <v>-58053719</v>
      </c>
      <c r="D13" s="30">
        <f t="shared" si="1"/>
        <v>-59038285</v>
      </c>
      <c r="E13" s="30">
        <f t="shared" si="0"/>
        <v>76874465</v>
      </c>
    </row>
    <row r="14" spans="1:5" ht="20.100000000000001" customHeight="1" x14ac:dyDescent="0.2">
      <c r="A14" s="22" t="s">
        <v>113</v>
      </c>
      <c r="B14" s="22">
        <v>114307001</v>
      </c>
      <c r="C14" s="22">
        <v>58144644</v>
      </c>
      <c r="D14" s="91">
        <v>59239388</v>
      </c>
      <c r="E14" s="22">
        <f t="shared" si="0"/>
        <v>231691033</v>
      </c>
    </row>
    <row r="15" spans="1:5" ht="20.100000000000001" customHeight="1" x14ac:dyDescent="0.2">
      <c r="A15" s="22" t="s">
        <v>114</v>
      </c>
      <c r="B15" s="22">
        <v>117106438</v>
      </c>
      <c r="C15" s="22">
        <v>0</v>
      </c>
      <c r="D15" s="91">
        <v>0</v>
      </c>
      <c r="E15" s="22">
        <f t="shared" si="0"/>
        <v>117106438</v>
      </c>
    </row>
    <row r="16" spans="1:5" s="51" customFormat="1" ht="20.100000000000001" customHeight="1" thickBot="1" x14ac:dyDescent="0.25">
      <c r="A16" s="46" t="s">
        <v>115</v>
      </c>
      <c r="B16" s="46">
        <f>B14-B15</f>
        <v>-2799437</v>
      </c>
      <c r="C16" s="46">
        <f t="shared" ref="C16:D16" si="2">C14-C15</f>
        <v>58144644</v>
      </c>
      <c r="D16" s="46">
        <f t="shared" si="2"/>
        <v>59239388</v>
      </c>
      <c r="E16" s="223">
        <f t="shared" si="0"/>
        <v>114584595</v>
      </c>
    </row>
    <row r="17" spans="1:5" s="58" customFormat="1" ht="20.100000000000001" customHeight="1" thickBot="1" x14ac:dyDescent="0.25">
      <c r="A17" s="5" t="s">
        <v>116</v>
      </c>
      <c r="B17" s="5">
        <f>B13+B16</f>
        <v>191167032</v>
      </c>
      <c r="C17" s="5">
        <f t="shared" ref="C17:D17" si="3">C13+C16</f>
        <v>90925</v>
      </c>
      <c r="D17" s="5">
        <f t="shared" si="3"/>
        <v>201103</v>
      </c>
      <c r="E17" s="5">
        <f t="shared" si="0"/>
        <v>191459060</v>
      </c>
    </row>
    <row r="18" spans="1:5" ht="20.100000000000001" customHeight="1" thickBot="1" x14ac:dyDescent="0.25">
      <c r="A18" s="102" t="s">
        <v>117</v>
      </c>
      <c r="B18" s="102">
        <v>0</v>
      </c>
      <c r="C18" s="102">
        <v>0</v>
      </c>
      <c r="D18" s="143">
        <v>0</v>
      </c>
      <c r="E18" s="110">
        <f t="shared" si="0"/>
        <v>0</v>
      </c>
    </row>
    <row r="19" spans="1:5" s="58" customFormat="1" ht="20.100000000000001" customHeight="1" thickBot="1" x14ac:dyDescent="0.25">
      <c r="A19" s="5" t="s">
        <v>118</v>
      </c>
      <c r="B19" s="5">
        <f>B17+B18</f>
        <v>191167032</v>
      </c>
      <c r="C19" s="5">
        <f t="shared" ref="C19:D19" si="4">C17+C18</f>
        <v>90925</v>
      </c>
      <c r="D19" s="5">
        <f t="shared" si="4"/>
        <v>201103</v>
      </c>
      <c r="E19" s="5">
        <f t="shared" si="0"/>
        <v>191459060</v>
      </c>
    </row>
    <row r="20" spans="1:5" ht="20.100000000000001" customHeight="1" thickBot="1" x14ac:dyDescent="0.25">
      <c r="A20" s="102" t="s">
        <v>120</v>
      </c>
      <c r="B20" s="102">
        <v>0</v>
      </c>
      <c r="C20" s="102">
        <v>0</v>
      </c>
      <c r="D20" s="143">
        <v>0</v>
      </c>
      <c r="E20" s="110">
        <f t="shared" si="0"/>
        <v>0</v>
      </c>
    </row>
    <row r="21" spans="1:5" s="58" customFormat="1" ht="20.100000000000001" customHeight="1" thickBot="1" x14ac:dyDescent="0.25">
      <c r="A21" s="5" t="s">
        <v>119</v>
      </c>
      <c r="B21" s="5">
        <f>B19-B20</f>
        <v>191167032</v>
      </c>
      <c r="C21" s="5">
        <f t="shared" ref="C21:D21" si="5">C19-C20</f>
        <v>90925</v>
      </c>
      <c r="D21" s="5">
        <f t="shared" si="5"/>
        <v>201103</v>
      </c>
      <c r="E21" s="5">
        <f t="shared" si="0"/>
        <v>191459060</v>
      </c>
    </row>
  </sheetData>
  <mergeCells count="2">
    <mergeCell ref="A2:E2"/>
    <mergeCell ref="A5:E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2:E18"/>
  <sheetViews>
    <sheetView workbookViewId="0">
      <selection activeCell="B3" sqref="B3"/>
    </sheetView>
  </sheetViews>
  <sheetFormatPr defaultRowHeight="12.75" x14ac:dyDescent="0.2"/>
  <cols>
    <col min="1" max="1" width="29.28515625" style="13" customWidth="1"/>
    <col min="2" max="2" width="16.140625" style="13" customWidth="1"/>
    <col min="3" max="3" width="16.5703125" style="13" customWidth="1"/>
    <col min="4" max="4" width="13.140625" style="13" customWidth="1"/>
    <col min="5" max="5" width="13.7109375" style="13" customWidth="1"/>
    <col min="6" max="16384" width="9.140625" style="13"/>
  </cols>
  <sheetData>
    <row r="2" spans="1:5" x14ac:dyDescent="0.2">
      <c r="B2" s="267" t="s">
        <v>225</v>
      </c>
      <c r="C2" s="267"/>
      <c r="D2" s="267"/>
      <c r="E2" s="267"/>
    </row>
    <row r="8" spans="1:5" ht="15" x14ac:dyDescent="0.25">
      <c r="A8" s="274" t="s">
        <v>122</v>
      </c>
      <c r="B8" s="274"/>
      <c r="C8" s="274"/>
      <c r="D8" s="274"/>
      <c r="E8" s="267"/>
    </row>
    <row r="9" spans="1:5" ht="15" x14ac:dyDescent="0.25">
      <c r="A9" s="274" t="s">
        <v>123</v>
      </c>
      <c r="B9" s="274"/>
      <c r="C9" s="274"/>
      <c r="D9" s="274"/>
      <c r="E9" s="267"/>
    </row>
    <row r="11" spans="1:5" ht="15.75" thickBot="1" x14ac:dyDescent="0.3">
      <c r="D11" s="224"/>
      <c r="E11" s="13" t="s">
        <v>109</v>
      </c>
    </row>
    <row r="12" spans="1:5" ht="15.75" thickBot="1" x14ac:dyDescent="0.25">
      <c r="A12" s="225" t="s">
        <v>124</v>
      </c>
      <c r="B12" s="226" t="s">
        <v>162</v>
      </c>
      <c r="C12" s="226" t="s">
        <v>160</v>
      </c>
      <c r="D12" s="227" t="s">
        <v>159</v>
      </c>
      <c r="E12" s="228" t="s">
        <v>163</v>
      </c>
    </row>
    <row r="13" spans="1:5" x14ac:dyDescent="0.2">
      <c r="A13" s="229" t="s">
        <v>125</v>
      </c>
      <c r="B13" s="6">
        <v>31631282</v>
      </c>
      <c r="C13" s="6">
        <v>27000000</v>
      </c>
      <c r="D13" s="7">
        <v>27500000</v>
      </c>
      <c r="E13" s="8">
        <v>28000000</v>
      </c>
    </row>
    <row r="14" spans="1:5" x14ac:dyDescent="0.2">
      <c r="A14" s="230" t="s">
        <v>126</v>
      </c>
      <c r="B14" s="1">
        <v>4560764</v>
      </c>
      <c r="C14" s="1">
        <v>4600000</v>
      </c>
      <c r="D14" s="3">
        <v>4650000</v>
      </c>
      <c r="E14" s="9">
        <v>4700000</v>
      </c>
    </row>
    <row r="15" spans="1:5" x14ac:dyDescent="0.2">
      <c r="A15" s="230" t="s">
        <v>127</v>
      </c>
      <c r="B15" s="1">
        <v>102935</v>
      </c>
      <c r="C15" s="1">
        <v>150000</v>
      </c>
      <c r="D15" s="3">
        <v>150000</v>
      </c>
      <c r="E15" s="9">
        <v>150000</v>
      </c>
    </row>
    <row r="16" spans="1:5" x14ac:dyDescent="0.2">
      <c r="A16" s="230" t="s">
        <v>128</v>
      </c>
      <c r="B16" s="1">
        <v>0</v>
      </c>
      <c r="C16" s="1">
        <v>0</v>
      </c>
      <c r="D16" s="3">
        <v>0</v>
      </c>
      <c r="E16" s="9">
        <v>0</v>
      </c>
    </row>
    <row r="17" spans="1:5" ht="13.5" thickBot="1" x14ac:dyDescent="0.25">
      <c r="A17" s="231" t="s">
        <v>129</v>
      </c>
      <c r="B17" s="10">
        <v>16511492</v>
      </c>
      <c r="C17" s="10">
        <v>13000000</v>
      </c>
      <c r="D17" s="11">
        <v>13300000</v>
      </c>
      <c r="E17" s="12">
        <v>13750000</v>
      </c>
    </row>
    <row r="18" spans="1:5" ht="15.75" thickBot="1" x14ac:dyDescent="0.25">
      <c r="A18" s="232" t="s">
        <v>130</v>
      </c>
      <c r="B18" s="2">
        <f>SUM(B13:B17)</f>
        <v>52806473</v>
      </c>
      <c r="C18" s="2">
        <f>SUM(C13:C17)</f>
        <v>44750000</v>
      </c>
      <c r="D18" s="4">
        <f>SUM(D13:D17)</f>
        <v>45600000</v>
      </c>
      <c r="E18" s="5">
        <f>SUM(E13:E17)</f>
        <v>46600000</v>
      </c>
    </row>
  </sheetData>
  <mergeCells count="3">
    <mergeCell ref="B2:E2"/>
    <mergeCell ref="A8:E8"/>
    <mergeCell ref="A9:E9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C19"/>
  <sheetViews>
    <sheetView workbookViewId="0">
      <selection activeCell="C2" sqref="C2"/>
    </sheetView>
  </sheetViews>
  <sheetFormatPr defaultRowHeight="12.75" x14ac:dyDescent="0.2"/>
  <cols>
    <col min="1" max="1" width="50.28515625" style="13" customWidth="1"/>
    <col min="2" max="3" width="19.7109375" style="13" customWidth="1"/>
    <col min="4" max="4" width="9.140625" style="13"/>
    <col min="5" max="5" width="10.140625" style="13" bestFit="1" customWidth="1"/>
    <col min="6" max="16384" width="9.140625" style="13"/>
  </cols>
  <sheetData>
    <row r="1" spans="1:3" x14ac:dyDescent="0.2">
      <c r="C1" s="248" t="s">
        <v>226</v>
      </c>
    </row>
    <row r="3" spans="1:3" x14ac:dyDescent="0.2">
      <c r="A3" s="259"/>
      <c r="B3" s="267"/>
      <c r="C3" s="267"/>
    </row>
    <row r="4" spans="1:3" ht="15.75" x14ac:dyDescent="0.25">
      <c r="A4" s="272" t="s">
        <v>173</v>
      </c>
      <c r="B4" s="273"/>
      <c r="C4" s="273"/>
    </row>
    <row r="6" spans="1:3" x14ac:dyDescent="0.2">
      <c r="A6" s="167"/>
      <c r="B6" s="167"/>
      <c r="C6" s="167"/>
    </row>
    <row r="7" spans="1:3" ht="13.5" thickBot="1" x14ac:dyDescent="0.25">
      <c r="C7" s="17" t="s">
        <v>109</v>
      </c>
    </row>
    <row r="8" spans="1:3" ht="26.25" thickBot="1" x14ac:dyDescent="0.25">
      <c r="A8" s="168" t="s">
        <v>25</v>
      </c>
      <c r="B8" s="169" t="s">
        <v>176</v>
      </c>
      <c r="C8" s="297" t="s">
        <v>51</v>
      </c>
    </row>
    <row r="9" spans="1:3" ht="20.100000000000001" customHeight="1" x14ac:dyDescent="0.2">
      <c r="A9" s="170" t="s">
        <v>155</v>
      </c>
      <c r="B9" s="239">
        <v>0</v>
      </c>
      <c r="C9" s="239">
        <v>1600000</v>
      </c>
    </row>
    <row r="10" spans="1:3" ht="20.100000000000001" customHeight="1" thickBot="1" x14ac:dyDescent="0.25">
      <c r="A10" s="238" t="s">
        <v>167</v>
      </c>
      <c r="B10" s="240">
        <v>0</v>
      </c>
      <c r="C10" s="240">
        <v>99922500</v>
      </c>
    </row>
    <row r="11" spans="1:3" ht="20.100000000000001" customHeight="1" thickBot="1" x14ac:dyDescent="0.25">
      <c r="A11" s="171" t="s">
        <v>175</v>
      </c>
      <c r="B11" s="172">
        <f>SUM(B9:B10)</f>
        <v>0</v>
      </c>
      <c r="C11" s="172">
        <f t="shared" ref="C11" si="0">SUM(C9:C10)</f>
        <v>101522500</v>
      </c>
    </row>
    <row r="12" spans="1:3" ht="20.100000000000001" customHeight="1" x14ac:dyDescent="0.2">
      <c r="A12" s="173" t="s">
        <v>105</v>
      </c>
      <c r="B12" s="174">
        <v>5500000</v>
      </c>
      <c r="C12" s="174">
        <v>1002380</v>
      </c>
    </row>
    <row r="13" spans="1:3" ht="20.100000000000001" customHeight="1" x14ac:dyDescent="0.2">
      <c r="A13" s="238" t="s">
        <v>170</v>
      </c>
      <c r="B13" s="183">
        <v>0</v>
      </c>
      <c r="C13" s="183">
        <v>20000</v>
      </c>
    </row>
    <row r="14" spans="1:3" ht="20.100000000000001" customHeight="1" thickBot="1" x14ac:dyDescent="0.25">
      <c r="A14" s="175" t="s">
        <v>151</v>
      </c>
      <c r="B14" s="176">
        <v>0</v>
      </c>
      <c r="C14" s="177">
        <v>0</v>
      </c>
    </row>
    <row r="15" spans="1:3" ht="20.100000000000001" customHeight="1" thickBot="1" x14ac:dyDescent="0.25">
      <c r="A15" s="178" t="s">
        <v>8</v>
      </c>
      <c r="B15" s="179">
        <f>SUM(B12:B14)</f>
        <v>5500000</v>
      </c>
      <c r="C15" s="179">
        <f t="shared" ref="C15" si="1">SUM(C12:C14)</f>
        <v>1022380</v>
      </c>
    </row>
    <row r="16" spans="1:3" ht="20.100000000000001" customHeight="1" x14ac:dyDescent="0.2">
      <c r="A16" s="181" t="s">
        <v>156</v>
      </c>
      <c r="B16" s="182">
        <v>0</v>
      </c>
      <c r="C16" s="182">
        <v>1013080</v>
      </c>
    </row>
    <row r="17" spans="1:3" ht="20.100000000000001" customHeight="1" thickBot="1" x14ac:dyDescent="0.25">
      <c r="A17" s="170" t="s">
        <v>144</v>
      </c>
      <c r="B17" s="184">
        <v>0</v>
      </c>
      <c r="C17" s="185">
        <v>4090742</v>
      </c>
    </row>
    <row r="18" spans="1:3" ht="20.100000000000001" customHeight="1" thickBot="1" x14ac:dyDescent="0.25">
      <c r="A18" s="186" t="s">
        <v>6</v>
      </c>
      <c r="B18" s="180">
        <f>SUM(B16:B17)</f>
        <v>0</v>
      </c>
      <c r="C18" s="180">
        <f t="shared" ref="C18" si="2">SUM(C16:C17)</f>
        <v>5103822</v>
      </c>
    </row>
    <row r="19" spans="1:3" ht="20.100000000000001" customHeight="1" thickBot="1" x14ac:dyDescent="0.25">
      <c r="A19" s="187" t="s">
        <v>106</v>
      </c>
      <c r="B19" s="188">
        <f>B18+B15+B11</f>
        <v>5500000</v>
      </c>
      <c r="C19" s="188">
        <f t="shared" ref="C19" si="3">C18+C15+C11</f>
        <v>107648702</v>
      </c>
    </row>
  </sheetData>
  <mergeCells count="2">
    <mergeCell ref="A3:C3"/>
    <mergeCell ref="A4:C4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E56"/>
  <sheetViews>
    <sheetView tabSelected="1" workbookViewId="0">
      <selection activeCell="I40" sqref="I40"/>
    </sheetView>
  </sheetViews>
  <sheetFormatPr defaultRowHeight="12.75" x14ac:dyDescent="0.2"/>
  <cols>
    <col min="1" max="1" width="50.28515625" style="13" customWidth="1"/>
    <col min="2" max="3" width="19.7109375" style="13" customWidth="1"/>
    <col min="4" max="4" width="9.140625" style="13"/>
    <col min="5" max="5" width="10.140625" style="13" bestFit="1" customWidth="1"/>
    <col min="6" max="16384" width="9.140625" style="13"/>
  </cols>
  <sheetData>
    <row r="1" spans="1:5" x14ac:dyDescent="0.2">
      <c r="C1" s="248" t="s">
        <v>227</v>
      </c>
    </row>
    <row r="3" spans="1:5" x14ac:dyDescent="0.2">
      <c r="A3" s="259"/>
      <c r="B3" s="267"/>
      <c r="C3" s="267"/>
    </row>
    <row r="4" spans="1:5" x14ac:dyDescent="0.2">
      <c r="A4" s="271" t="s">
        <v>174</v>
      </c>
      <c r="B4" s="271"/>
      <c r="C4" s="271"/>
    </row>
    <row r="5" spans="1:5" x14ac:dyDescent="0.2">
      <c r="A5" s="271"/>
      <c r="B5" s="271"/>
      <c r="C5" s="271"/>
    </row>
    <row r="6" spans="1:5" x14ac:dyDescent="0.2">
      <c r="A6" s="167"/>
      <c r="B6" s="167"/>
      <c r="C6" s="167"/>
    </row>
    <row r="7" spans="1:5" ht="13.5" thickBot="1" x14ac:dyDescent="0.25">
      <c r="C7" s="251" t="s">
        <v>109</v>
      </c>
    </row>
    <row r="8" spans="1:5" ht="13.5" thickBot="1" x14ac:dyDescent="0.25">
      <c r="A8" s="168" t="s">
        <v>25</v>
      </c>
      <c r="B8" s="169" t="s">
        <v>176</v>
      </c>
      <c r="C8" s="169" t="s">
        <v>51</v>
      </c>
      <c r="E8" s="189"/>
    </row>
    <row r="9" spans="1:5" x14ac:dyDescent="0.2">
      <c r="A9" s="190" t="s">
        <v>34</v>
      </c>
      <c r="B9" s="191"/>
      <c r="C9" s="192"/>
    </row>
    <row r="10" spans="1:5" x14ac:dyDescent="0.2">
      <c r="A10" s="193" t="s">
        <v>177</v>
      </c>
      <c r="B10" s="194"/>
      <c r="C10" s="195">
        <v>13000</v>
      </c>
      <c r="E10" s="196"/>
    </row>
    <row r="11" spans="1:5" x14ac:dyDescent="0.2">
      <c r="A11" s="193" t="s">
        <v>178</v>
      </c>
      <c r="B11" s="194">
        <v>150000</v>
      </c>
      <c r="C11" s="195">
        <v>111700</v>
      </c>
    </row>
    <row r="12" spans="1:5" x14ac:dyDescent="0.2">
      <c r="A12" s="193" t="s">
        <v>179</v>
      </c>
      <c r="B12" s="197">
        <v>230000</v>
      </c>
      <c r="C12" s="198">
        <v>185190</v>
      </c>
    </row>
    <row r="13" spans="1:5" x14ac:dyDescent="0.2">
      <c r="A13" s="193" t="s">
        <v>180</v>
      </c>
      <c r="B13" s="197">
        <v>174000</v>
      </c>
      <c r="C13" s="198">
        <v>154071</v>
      </c>
    </row>
    <row r="14" spans="1:5" x14ac:dyDescent="0.2">
      <c r="A14" s="193" t="s">
        <v>181</v>
      </c>
      <c r="B14" s="197">
        <v>18000</v>
      </c>
      <c r="C14" s="198">
        <v>15990</v>
      </c>
    </row>
    <row r="15" spans="1:5" x14ac:dyDescent="0.2">
      <c r="A15" s="193" t="s">
        <v>182</v>
      </c>
      <c r="B15" s="197"/>
      <c r="C15" s="198">
        <v>23300</v>
      </c>
    </row>
    <row r="16" spans="1:5" x14ac:dyDescent="0.2">
      <c r="A16" s="193" t="s">
        <v>183</v>
      </c>
      <c r="B16" s="197">
        <v>175000</v>
      </c>
      <c r="C16" s="198">
        <v>150490</v>
      </c>
    </row>
    <row r="17" spans="1:3" x14ac:dyDescent="0.2">
      <c r="A17" s="193" t="s">
        <v>184</v>
      </c>
      <c r="B17" s="197"/>
      <c r="C17" s="198">
        <v>20100</v>
      </c>
    </row>
    <row r="18" spans="1:3" x14ac:dyDescent="0.2">
      <c r="A18" s="193" t="s">
        <v>185</v>
      </c>
      <c r="B18" s="197">
        <v>3750000</v>
      </c>
      <c r="C18" s="198">
        <v>3746500</v>
      </c>
    </row>
    <row r="19" spans="1:3" x14ac:dyDescent="0.2">
      <c r="A19" s="193" t="s">
        <v>186</v>
      </c>
      <c r="B19" s="197">
        <v>1250000</v>
      </c>
      <c r="C19" s="198">
        <v>1244600</v>
      </c>
    </row>
    <row r="20" spans="1:3" x14ac:dyDescent="0.2">
      <c r="A20" s="193" t="s">
        <v>187</v>
      </c>
      <c r="B20" s="197"/>
      <c r="C20" s="198">
        <v>20891</v>
      </c>
    </row>
    <row r="21" spans="1:3" x14ac:dyDescent="0.2">
      <c r="A21" s="193" t="s">
        <v>188</v>
      </c>
      <c r="B21" s="197"/>
      <c r="C21" s="198">
        <v>8700</v>
      </c>
    </row>
    <row r="22" spans="1:3" x14ac:dyDescent="0.2">
      <c r="A22" s="193" t="s">
        <v>189</v>
      </c>
      <c r="B22" s="197"/>
      <c r="C22" s="198">
        <v>17990</v>
      </c>
    </row>
    <row r="23" spans="1:3" x14ac:dyDescent="0.2">
      <c r="A23" s="193" t="s">
        <v>190</v>
      </c>
      <c r="B23" s="197">
        <v>700000</v>
      </c>
      <c r="C23" s="198">
        <v>685800</v>
      </c>
    </row>
    <row r="24" spans="1:3" x14ac:dyDescent="0.2">
      <c r="A24" s="193" t="s">
        <v>191</v>
      </c>
      <c r="B24" s="197"/>
      <c r="C24" s="198">
        <v>39980</v>
      </c>
    </row>
    <row r="25" spans="1:3" x14ac:dyDescent="0.2">
      <c r="A25" s="199" t="s">
        <v>192</v>
      </c>
      <c r="B25" s="200"/>
      <c r="C25" s="201">
        <v>17900</v>
      </c>
    </row>
    <row r="26" spans="1:3" x14ac:dyDescent="0.2">
      <c r="A26" s="199" t="s">
        <v>193</v>
      </c>
      <c r="B26" s="200">
        <v>200000</v>
      </c>
      <c r="C26" s="201">
        <v>134639</v>
      </c>
    </row>
    <row r="27" spans="1:3" x14ac:dyDescent="0.2">
      <c r="A27" s="199" t="s">
        <v>194</v>
      </c>
      <c r="B27" s="200"/>
      <c r="C27" s="201">
        <v>99990</v>
      </c>
    </row>
    <row r="28" spans="1:3" x14ac:dyDescent="0.2">
      <c r="A28" s="199" t="s">
        <v>195</v>
      </c>
      <c r="B28" s="200">
        <v>68000</v>
      </c>
      <c r="C28" s="201">
        <v>80000</v>
      </c>
    </row>
    <row r="29" spans="1:3" x14ac:dyDescent="0.2">
      <c r="A29" s="199" t="s">
        <v>196</v>
      </c>
      <c r="B29" s="200"/>
      <c r="C29" s="201">
        <v>69500</v>
      </c>
    </row>
    <row r="30" spans="1:3" x14ac:dyDescent="0.2">
      <c r="A30" s="199" t="s">
        <v>197</v>
      </c>
      <c r="B30" s="200"/>
      <c r="C30" s="201">
        <v>327660</v>
      </c>
    </row>
    <row r="31" spans="1:3" x14ac:dyDescent="0.2">
      <c r="A31" s="199" t="s">
        <v>198</v>
      </c>
      <c r="B31" s="200"/>
      <c r="C31" s="201">
        <v>175000</v>
      </c>
    </row>
    <row r="32" spans="1:3" x14ac:dyDescent="0.2">
      <c r="A32" s="199" t="s">
        <v>199</v>
      </c>
      <c r="B32" s="200"/>
      <c r="C32" s="201">
        <v>139205</v>
      </c>
    </row>
    <row r="33" spans="1:3" x14ac:dyDescent="0.2">
      <c r="A33" s="199" t="s">
        <v>200</v>
      </c>
      <c r="B33" s="200"/>
      <c r="C33" s="201">
        <v>11500</v>
      </c>
    </row>
    <row r="34" spans="1:3" x14ac:dyDescent="0.2">
      <c r="A34" s="199" t="s">
        <v>201</v>
      </c>
      <c r="B34" s="200"/>
      <c r="C34" s="201">
        <v>207455</v>
      </c>
    </row>
    <row r="35" spans="1:3" x14ac:dyDescent="0.2">
      <c r="A35" s="199" t="s">
        <v>202</v>
      </c>
      <c r="B35" s="200"/>
      <c r="C35" s="201">
        <v>6490</v>
      </c>
    </row>
    <row r="36" spans="1:3" x14ac:dyDescent="0.2">
      <c r="A36" s="199" t="s">
        <v>203</v>
      </c>
      <c r="B36" s="200"/>
      <c r="C36" s="201">
        <v>1000125</v>
      </c>
    </row>
    <row r="37" spans="1:3" x14ac:dyDescent="0.2">
      <c r="A37" s="199" t="s">
        <v>204</v>
      </c>
      <c r="B37" s="200"/>
      <c r="C37" s="201">
        <v>2559495</v>
      </c>
    </row>
    <row r="38" spans="1:3" x14ac:dyDescent="0.2">
      <c r="A38" s="199" t="s">
        <v>205</v>
      </c>
      <c r="B38" s="200"/>
      <c r="C38" s="201">
        <v>47380</v>
      </c>
    </row>
    <row r="39" spans="1:3" x14ac:dyDescent="0.2">
      <c r="A39" s="199" t="s">
        <v>206</v>
      </c>
      <c r="B39" s="200"/>
      <c r="C39" s="201">
        <v>7207395</v>
      </c>
    </row>
    <row r="40" spans="1:3" x14ac:dyDescent="0.2">
      <c r="A40" s="199" t="s">
        <v>207</v>
      </c>
      <c r="B40" s="200"/>
      <c r="C40" s="201">
        <v>40000</v>
      </c>
    </row>
    <row r="41" spans="1:3" x14ac:dyDescent="0.2">
      <c r="A41" s="199"/>
      <c r="B41" s="200"/>
      <c r="C41" s="201"/>
    </row>
    <row r="42" spans="1:3" ht="13.5" thickBot="1" x14ac:dyDescent="0.25">
      <c r="A42" s="199"/>
      <c r="B42" s="200"/>
      <c r="C42" s="201"/>
    </row>
    <row r="43" spans="1:3" ht="13.5" thickBot="1" x14ac:dyDescent="0.25">
      <c r="A43" s="202" t="s">
        <v>146</v>
      </c>
      <c r="B43" s="203">
        <f>SUM(B10:B42)</f>
        <v>6715000</v>
      </c>
      <c r="C43" s="203">
        <f>SUM(C10:C42)</f>
        <v>18562036</v>
      </c>
    </row>
    <row r="44" spans="1:3" x14ac:dyDescent="0.2">
      <c r="A44" s="204" t="s">
        <v>102</v>
      </c>
      <c r="B44" s="205"/>
      <c r="C44" s="205"/>
    </row>
    <row r="45" spans="1:3" x14ac:dyDescent="0.2">
      <c r="A45" s="206" t="s">
        <v>208</v>
      </c>
      <c r="B45" s="207">
        <v>0</v>
      </c>
      <c r="C45" s="207">
        <v>1006014</v>
      </c>
    </row>
    <row r="46" spans="1:3" x14ac:dyDescent="0.2">
      <c r="A46" s="208" t="s">
        <v>157</v>
      </c>
      <c r="B46" s="195">
        <v>3655281</v>
      </c>
      <c r="C46" s="195">
        <v>13795798</v>
      </c>
    </row>
    <row r="47" spans="1:3" x14ac:dyDescent="0.2">
      <c r="A47" s="208" t="s">
        <v>209</v>
      </c>
      <c r="B47" s="195">
        <v>0</v>
      </c>
      <c r="C47" s="195">
        <v>13860297</v>
      </c>
    </row>
    <row r="48" spans="1:3" x14ac:dyDescent="0.2">
      <c r="A48" s="208"/>
      <c r="B48" s="195"/>
      <c r="C48" s="195"/>
    </row>
    <row r="49" spans="1:3" x14ac:dyDescent="0.2">
      <c r="A49" s="208"/>
      <c r="B49" s="195"/>
      <c r="C49" s="195"/>
    </row>
    <row r="50" spans="1:3" ht="13.5" thickBot="1" x14ac:dyDescent="0.25">
      <c r="A50" s="208"/>
      <c r="B50" s="209"/>
      <c r="C50" s="209"/>
    </row>
    <row r="51" spans="1:3" ht="13.5" thickBot="1" x14ac:dyDescent="0.25">
      <c r="A51" s="210" t="s">
        <v>103</v>
      </c>
      <c r="B51" s="211">
        <f>SUM(B45:B50)</f>
        <v>3655281</v>
      </c>
      <c r="C51" s="211">
        <f>SUM(C45:C50)</f>
        <v>28662109</v>
      </c>
    </row>
    <row r="52" spans="1:3" x14ac:dyDescent="0.2">
      <c r="A52" s="212" t="s">
        <v>147</v>
      </c>
      <c r="B52" s="213"/>
      <c r="C52" s="213"/>
    </row>
    <row r="53" spans="1:3" x14ac:dyDescent="0.2">
      <c r="A53" s="214" t="s">
        <v>145</v>
      </c>
      <c r="B53" s="215">
        <v>0</v>
      </c>
      <c r="C53" s="215">
        <v>0</v>
      </c>
    </row>
    <row r="54" spans="1:3" ht="13.5" thickBot="1" x14ac:dyDescent="0.25">
      <c r="A54" s="216" t="s">
        <v>104</v>
      </c>
      <c r="B54" s="217">
        <v>0</v>
      </c>
      <c r="C54" s="217">
        <v>0</v>
      </c>
    </row>
    <row r="55" spans="1:3" ht="13.5" thickBot="1" x14ac:dyDescent="0.25">
      <c r="A55" s="218" t="s">
        <v>149</v>
      </c>
      <c r="B55" s="219">
        <f>SUM(B53:B54)</f>
        <v>0</v>
      </c>
      <c r="C55" s="219">
        <f t="shared" ref="C55" si="0">SUM(C53:C54)</f>
        <v>0</v>
      </c>
    </row>
    <row r="56" spans="1:3" s="51" customFormat="1" ht="20.100000000000001" customHeight="1" thickBot="1" x14ac:dyDescent="0.25">
      <c r="A56" s="80" t="s">
        <v>107</v>
      </c>
      <c r="B56" s="246">
        <f>B43+B51+B55</f>
        <v>10370281</v>
      </c>
      <c r="C56" s="246">
        <f>C43+C51+C55</f>
        <v>47224145</v>
      </c>
    </row>
  </sheetData>
  <mergeCells count="2">
    <mergeCell ref="A3:C3"/>
    <mergeCell ref="A4:C5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1.mell.bev.</vt:lpstr>
      <vt:lpstr>1.mell.kiad.</vt:lpstr>
      <vt:lpstr>1.melléklet</vt:lpstr>
      <vt:lpstr>2.melléklet </vt:lpstr>
      <vt:lpstr>3.melléklet </vt:lpstr>
      <vt:lpstr>4.melléklet</vt:lpstr>
      <vt:lpstr>5.melléklet</vt:lpstr>
      <vt:lpstr>6.melléklet</vt:lpstr>
      <vt:lpstr>7.melléklet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felhasználó</cp:lastModifiedBy>
  <cp:lastPrinted>2018-06-01T10:28:52Z</cp:lastPrinted>
  <dcterms:created xsi:type="dcterms:W3CDTF">2015-04-24T08:16:51Z</dcterms:created>
  <dcterms:modified xsi:type="dcterms:W3CDTF">2018-06-01T10:29:15Z</dcterms:modified>
</cp:coreProperties>
</file>