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12120" windowHeight="8640" tabRatio="601" activeTab="0"/>
  </bookViews>
  <sheets>
    <sheet name="1.sz.mell." sheetId="1" r:id="rId1"/>
    <sheet name="2.sz.mell." sheetId="2" r:id="rId2"/>
    <sheet name="3.sz.mell." sheetId="3" r:id="rId3"/>
    <sheet name="4.sz.mell" sheetId="4" r:id="rId4"/>
    <sheet name="5.sz.mell." sheetId="5" r:id="rId5"/>
    <sheet name="6.sz.mell." sheetId="6" r:id="rId6"/>
    <sheet name="7.sz.mell" sheetId="7" r:id="rId7"/>
    <sheet name="8.mell" sheetId="8" r:id="rId8"/>
    <sheet name="9.sz.mell." sheetId="9" r:id="rId9"/>
    <sheet name="10.mell." sheetId="10" r:id="rId10"/>
    <sheet name="11.mell." sheetId="11" r:id="rId11"/>
    <sheet name="12.mell" sheetId="12" r:id="rId12"/>
  </sheets>
  <definedNames/>
  <calcPr fullCalcOnLoad="1"/>
</workbook>
</file>

<file path=xl/sharedStrings.xml><?xml version="1.0" encoding="utf-8"?>
<sst xmlns="http://schemas.openxmlformats.org/spreadsheetml/2006/main" count="424" uniqueCount="294">
  <si>
    <t>Bevételek</t>
  </si>
  <si>
    <t>Kiadások</t>
  </si>
  <si>
    <t>Személyi juttatások</t>
  </si>
  <si>
    <t>Felújítások</t>
  </si>
  <si>
    <t>Beruházások</t>
  </si>
  <si>
    <t>Tartalékok</t>
  </si>
  <si>
    <t>E Ft</t>
  </si>
  <si>
    <t>Pótlékok, bírságok</t>
  </si>
  <si>
    <t>Talajterhelési díj</t>
  </si>
  <si>
    <t>Kötelező feladatok</t>
  </si>
  <si>
    <t>Önként vállalt feladatok</t>
  </si>
  <si>
    <t>Munkaadókat terhelő járulékok és szoc hjár adó</t>
  </si>
  <si>
    <t>Költségvetési egyenleg:</t>
  </si>
  <si>
    <t>Költségvetési kiadások</t>
  </si>
  <si>
    <t xml:space="preserve">Költségvetési bevételek </t>
  </si>
  <si>
    <t>Finanszírozási bevételek</t>
  </si>
  <si>
    <t>Tárgyévi bevételek</t>
  </si>
  <si>
    <t>Finanszírozási kiadások</t>
  </si>
  <si>
    <t>Tárgyévi kiadások</t>
  </si>
  <si>
    <t>Közhatalmi bevételek</t>
  </si>
  <si>
    <t>Dologi kiadások</t>
  </si>
  <si>
    <t>Ellátottak pénzbeli juttatásai</t>
  </si>
  <si>
    <t>Egyéb műküdési célú kiadások</t>
  </si>
  <si>
    <t>Egyéb felhalmozási célú kiadások</t>
  </si>
  <si>
    <t>Általános tartalék</t>
  </si>
  <si>
    <t>Működési céltartalék</t>
  </si>
  <si>
    <t>Felhalmozási céltartalék</t>
  </si>
  <si>
    <t>Egyéb működési célú támogatások államháztartáson belülre</t>
  </si>
  <si>
    <t>Egyéb működési célú támogatások államháztartáson kívülre</t>
  </si>
  <si>
    <t>Egyéb felhalmozási célú támogatások államháztartáson belülre</t>
  </si>
  <si>
    <t>Egyéb felhalmozási célú támogatások államháztartáson kívülre</t>
  </si>
  <si>
    <t>Működési célú támogatások államháztartáson belülről</t>
  </si>
  <si>
    <t>Felhalmozási célú támogatások államháztartáson belülről</t>
  </si>
  <si>
    <t>Önkormányzatok működési támogatása</t>
  </si>
  <si>
    <t>Egyéb működési célú támogatások áht-n belülről</t>
  </si>
  <si>
    <t>Felhalmozási célú önkormányzati támogatások</t>
  </si>
  <si>
    <t>Telekadó</t>
  </si>
  <si>
    <t>Iparűzési adó</t>
  </si>
  <si>
    <t>Gépjárműadó adó</t>
  </si>
  <si>
    <t>Idegenforgalmi adó tartózkodás után</t>
  </si>
  <si>
    <t>Környezetvédelmi bírság</t>
  </si>
  <si>
    <t>Termőföld bérbeadásából származó bevétel</t>
  </si>
  <si>
    <t>Működési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</si>
  <si>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</si>
  <si>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</si>
  <si>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</si>
  <si>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</si>
  <si>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</si>
  <si>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</si>
  <si>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</si>
  <si>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</si>
  <si>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befektetések bevételei</t>
  </si>
  <si>
    <t>Egyéb működési bevételek</t>
  </si>
  <si>
    <t>Felhalmozási bevételek</t>
  </si>
  <si>
    <t>Ingatlanok értékesítése</t>
  </si>
  <si>
    <t>Működési célú átvett pénzeszközök</t>
  </si>
  <si>
    <t xml:space="preserve">Felhalmozási célú átvett pénzeszközök </t>
  </si>
  <si>
    <t>Felhalmozási célú kölcsönök visszatérülése áht-n kívülről</t>
  </si>
  <si>
    <t>Előző év költségvetési maradványának igénybevétele</t>
  </si>
  <si>
    <t>OEP-től átvett pénz</t>
  </si>
  <si>
    <t>Elkülönitett állami pénzalaptól átvett pénz</t>
  </si>
  <si>
    <t>Magánszemélyek kommunális adója</t>
  </si>
  <si>
    <t>Egyéb működési célú kiadások</t>
  </si>
  <si>
    <t>Költségvetési működési  bevételek</t>
  </si>
  <si>
    <t xml:space="preserve">  Költségvetési működési kiadások </t>
  </si>
  <si>
    <t xml:space="preserve">Finanszírozási kiadások </t>
  </si>
  <si>
    <t>Tárgyévi működési bevételek</t>
  </si>
  <si>
    <t xml:space="preserve">Tárgyévi működési kiadások </t>
  </si>
  <si>
    <t>Működési bevételek és működési kiadások egyenlege:</t>
  </si>
  <si>
    <t>Felhalmozási célú támogatások áht-n belülről</t>
  </si>
  <si>
    <t>Egyéb felhalmozási célú támogatások áht-n belülre</t>
  </si>
  <si>
    <t>Egyéb felhalmozási célú támogatások áht-n kívülre</t>
  </si>
  <si>
    <t>Költségvetési felhalmozási bevételek</t>
  </si>
  <si>
    <t xml:space="preserve">Költségvetési felhalmozási kiadások </t>
  </si>
  <si>
    <t xml:space="preserve">Finanszírozási bevételek </t>
  </si>
  <si>
    <t xml:space="preserve">Előző év költségvetési maradványának igénybevétele </t>
  </si>
  <si>
    <t xml:space="preserve">Tárgyévi felhalmozási bevételek </t>
  </si>
  <si>
    <t>Tárgyévi felhalmozási kiadások</t>
  </si>
  <si>
    <t>Megnevezés</t>
  </si>
  <si>
    <t>Kötelező feladatok összesen</t>
  </si>
  <si>
    <t>Önként vállalt feladatok összesen</t>
  </si>
  <si>
    <t>Felhalmozási célra átadott pénzeszköz</t>
  </si>
  <si>
    <t>Finanszírozási kiadás</t>
  </si>
  <si>
    <t>Felújítás megnevezése</t>
  </si>
  <si>
    <t>2014. évi előirányzat összesen</t>
  </si>
  <si>
    <t>013350 Az önkormányzati vagyonnal való gazdálkodással kapcsolatos feladatok</t>
  </si>
  <si>
    <t>Felújítások összesen</t>
  </si>
  <si>
    <t>Beruházás megnevezése</t>
  </si>
  <si>
    <t>Beruházási kiadások összesen</t>
  </si>
  <si>
    <t>2014. évi tervezett működési célú pénzeszköz átadások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</si>
  <si>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</si>
  <si>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</si>
  <si>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</si>
  <si>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</si>
  <si>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</si>
  <si>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</si>
  <si>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</si>
  <si>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>2014. évi költségvetésben engedélyezett létszám</t>
  </si>
  <si>
    <t xml:space="preserve">  Önkormányzati jogalkotás</t>
  </si>
  <si>
    <t>adatok Ft-ban</t>
  </si>
  <si>
    <t>Költségvetési törvény mellékletei szerinti jogcim száma és megnevezése</t>
  </si>
  <si>
    <t>2009. évi mut.sz.számolva</t>
  </si>
  <si>
    <t>2014. évi terv</t>
  </si>
  <si>
    <t>mutató</t>
  </si>
  <si>
    <t>fajlagos ft</t>
  </si>
  <si>
    <t>évi összeg ft</t>
  </si>
  <si>
    <t>2.m</t>
  </si>
  <si>
    <t>Helyi önkormányzatok műkődésének általános támogatása</t>
  </si>
  <si>
    <t>2.m.I.1.a</t>
  </si>
  <si>
    <t>Önkormányzati hivatal működésének támogatása</t>
  </si>
  <si>
    <t>2.m.I.b</t>
  </si>
  <si>
    <t xml:space="preserve">Település-üzemeltetéshez kapcsolódó feladatellátás </t>
  </si>
  <si>
    <t>2.m.I.ba</t>
  </si>
  <si>
    <t xml:space="preserve">A zöldterület-gazdálkodással kapcsolatos feladatok </t>
  </si>
  <si>
    <t>2.m.I.bb</t>
  </si>
  <si>
    <t>Közvilágítás fenntartásának támogatása</t>
  </si>
  <si>
    <t>2.m.I.bc</t>
  </si>
  <si>
    <t>Köztemető fenntartással kapcsolatos feladatok támogatása</t>
  </si>
  <si>
    <t>2.m.I.bd</t>
  </si>
  <si>
    <t>Közutak fenntartásának támogatása</t>
  </si>
  <si>
    <t>I.1. a-b) jogcímen nyújtott támogatás beszámítás után</t>
  </si>
  <si>
    <t>2.m.I.1.c</t>
  </si>
  <si>
    <t>Egyéb önkormányzati feladatok támogatása beszámítás után</t>
  </si>
  <si>
    <t>2.m.I.2.</t>
  </si>
  <si>
    <t>Nem közművel összegyűjtött háztartási szennyvíz ártalmatlanítása</t>
  </si>
  <si>
    <t>Helyi önkormányzatok működésének általános támogatása összesen:</t>
  </si>
  <si>
    <t>2.m II.</t>
  </si>
  <si>
    <t xml:space="preserve">Egyes köznevelési feladatok támogatása </t>
  </si>
  <si>
    <t>2.m.II.1</t>
  </si>
  <si>
    <t>Óvodapedagógusok, és az óvodapedag. nevelő munkáját segítők támogatása</t>
  </si>
  <si>
    <t>2.m.II.1.(1)</t>
  </si>
  <si>
    <t>Óvodapedagógusok elismert létszáma 8 hóra</t>
  </si>
  <si>
    <t>2.m.II.1.(2)</t>
  </si>
  <si>
    <t>Óvodapedagógusok nev munkáját közvetlenül segítők 8 hóra</t>
  </si>
  <si>
    <t>Óvodapedagógusok elismert létszáma 4 hóra</t>
  </si>
  <si>
    <t>2.m.II.1.(3)</t>
  </si>
  <si>
    <t>Óvodapedagógusok elismert létszáma (pótlólagos összeg 3 hóra)</t>
  </si>
  <si>
    <t>Óvodapedagógusok nevelő munkáját közvetlen segítők száma 4 hóra</t>
  </si>
  <si>
    <t>2.m.II.2</t>
  </si>
  <si>
    <t>Óvodaműködtetési támogatás</t>
  </si>
  <si>
    <t xml:space="preserve">         Óvodaműködtetési támogatás 8 hóra</t>
  </si>
  <si>
    <t xml:space="preserve">         Óvodaműködtetési támogatás 4 hóra</t>
  </si>
  <si>
    <t>Egyes köznevelési feladatok támogatása összesen</t>
  </si>
  <si>
    <t>2.m. III.</t>
  </si>
  <si>
    <t xml:space="preserve">Szociális, gyermekjóléti és gyermekétkeztetési feladatok támogatása </t>
  </si>
  <si>
    <t>2.m.III.2</t>
  </si>
  <si>
    <t>Hozzájárulás a pénzbeli szociális ellátásokhoz beszámítás után</t>
  </si>
  <si>
    <t>2.m.III.3.aa</t>
  </si>
  <si>
    <t>Családsegítés</t>
  </si>
  <si>
    <t>Gyermekjóléti szolgálat</t>
  </si>
  <si>
    <t>2.m.III.3.c</t>
  </si>
  <si>
    <t xml:space="preserve">Szociális étkezés </t>
  </si>
  <si>
    <t>2.m.III.5.</t>
  </si>
  <si>
    <t>Gyermekétkeztetés támogatása</t>
  </si>
  <si>
    <t>2.m.III.5. a</t>
  </si>
  <si>
    <t>Finanszírozás szempontjából elismert dolgozók bértámogatása</t>
  </si>
  <si>
    <t>Szociális, gyermekjóléti és gyermekétkeztetési feladatok támogatása összesen</t>
  </si>
  <si>
    <t>Kulturális feladatok támogatása</t>
  </si>
  <si>
    <t>Általános működési és ágazati feladatok támogatása összesen</t>
  </si>
  <si>
    <t>2.m.3.m</t>
  </si>
  <si>
    <t>Kistelepülések szociális támogatása</t>
  </si>
  <si>
    <t>2.m.III.5)b</t>
  </si>
  <si>
    <t>Lakott külterületi lakos</t>
  </si>
  <si>
    <t xml:space="preserve">Központi támogatás összesen: </t>
  </si>
  <si>
    <t>Súr Község  összes kiadása</t>
  </si>
  <si>
    <t>spot támogatás</t>
  </si>
  <si>
    <t>alapitványok</t>
  </si>
  <si>
    <t>,</t>
  </si>
  <si>
    <t>központi orvosi ügyelet</t>
  </si>
  <si>
    <t>Súr Község Önkormányzat                2014. évi létszáma</t>
  </si>
  <si>
    <t>Város és községgazdálkodás</t>
  </si>
  <si>
    <t>Munkahelyi vendéglátás</t>
  </si>
  <si>
    <t>Fogorvosi alapellátás</t>
  </si>
  <si>
    <t>Művelődési és kulturális feladat</t>
  </si>
  <si>
    <t>Téli közfoglalkoztatás</t>
  </si>
  <si>
    <t>Hosszab idejű közfoglalkoztatás</t>
  </si>
  <si>
    <t>Szociális étkeztetés</t>
  </si>
  <si>
    <t>Önkormányzat összesen</t>
  </si>
  <si>
    <t>Súr Község összesen</t>
  </si>
  <si>
    <t>Pénz átvét TÁMOP</t>
  </si>
  <si>
    <t>Magánszemélyek kommunálisadója</t>
  </si>
  <si>
    <t>Termőföld értékesítés</t>
  </si>
  <si>
    <t>Magánstemélyek kommunélis adója</t>
  </si>
  <si>
    <t>051040- Nem veszélyes hullakkezelése,ártalmatlanítása</t>
  </si>
  <si>
    <t>096010 - Óvodai  intézményi  étkeztetés</t>
  </si>
  <si>
    <t>096020 - Iskolai intézményi étkeztetés</t>
  </si>
  <si>
    <t>013320-Köztemető fenntartás és működtetés</t>
  </si>
  <si>
    <t>016080-Kiemelt állami és önkormányzati rendezvények</t>
  </si>
  <si>
    <t>0118020 Önkormányzatok elszámola központ kv.el</t>
  </si>
  <si>
    <t>105010- Munkanélküliek aktívkorú ellátásai</t>
  </si>
  <si>
    <t>106020-Lakásfenntartási támogatás normatív alapon</t>
  </si>
  <si>
    <t>101150- Betegséggel kapcsolatos ellátások,támogatások</t>
  </si>
  <si>
    <t>107051-Szociális étkeztetés</t>
  </si>
  <si>
    <t>107060-Egyéb önkormányzati eseti pénzbeli ellátások</t>
  </si>
  <si>
    <t>041232-Téli közfoglalkoztatás</t>
  </si>
  <si>
    <t>041233- Hosszab időtartamú közfoglalkozatás</t>
  </si>
  <si>
    <t>066020-Város, községgazdálkodási egyéb szolgáltatások</t>
  </si>
  <si>
    <t>064010-Közvilágítás</t>
  </si>
  <si>
    <t>072111- Háziorvosi alapellátás</t>
  </si>
  <si>
    <t>072311- Fogorvosi alapellátás</t>
  </si>
  <si>
    <t>074031- Család és nővédelmi egészségügyi gondozás</t>
  </si>
  <si>
    <t>082044-Könyvtári szolgáltatás</t>
  </si>
  <si>
    <t>900080 Szabad kapacitás terhére végzett nem haszonszer.célú bev.és.kiad.</t>
  </si>
  <si>
    <t>011130 - Önkormányzatok és önkormányzati jogalkotóés ált.igazg.tevékenység</t>
  </si>
  <si>
    <t>013350 - Az önkormányzati vagyonnal való gazd. Kapcsolatos feladatok</t>
  </si>
  <si>
    <t>081045  Szabadidősport tevékenység támogatása</t>
  </si>
  <si>
    <t>084031-Civil szervezetek működési támogatása</t>
  </si>
  <si>
    <t>082092- Közművelődés- hagyományos közösségi kulturális értékek gondozása</t>
  </si>
  <si>
    <t>óvoda működési kiadás KTKT-nak</t>
  </si>
  <si>
    <t>KTKT támogatás</t>
  </si>
  <si>
    <t xml:space="preserve">Bakonyalja kisalföld kapuja </t>
  </si>
  <si>
    <t>Hulladékgazdálkodás</t>
  </si>
  <si>
    <t>Megyei Önkormányza Fogászati gép törlesztés</t>
  </si>
  <si>
    <t>Rendezvény tér eszköz beszerzés</t>
  </si>
  <si>
    <t>Művelődési ház vis- major önerő</t>
  </si>
  <si>
    <t xml:space="preserve">Sportöltözö felújítás </t>
  </si>
  <si>
    <t xml:space="preserve">KEOP pályázat önerő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</si>
  <si>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</si>
  <si>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</si>
  <si>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</si>
  <si>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</si>
  <si>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</si>
  <si>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</si>
  <si>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</si>
  <si>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 xml:space="preserve">                             belső  finanszírozási módja</t>
  </si>
  <si>
    <t xml:space="preserve">                                                              adatok ezer Ft-ban</t>
  </si>
  <si>
    <t xml:space="preserve">          Adatok ezer Ft-ban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</si>
  <si>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</si>
  <si>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</si>
  <si>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</si>
  <si>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</si>
  <si>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</si>
  <si>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</si>
  <si>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</si>
  <si>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</si>
  <si>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Általános tartalék összesen</t>
  </si>
  <si>
    <t>2014.évi</t>
  </si>
  <si>
    <t>SÚR Község Önkormányzat  2014. évi központi támogatása</t>
  </si>
  <si>
    <t>Súr Község  Önkormányzat</t>
  </si>
  <si>
    <t>Súr Község Önkormányzat  2014. évi beruházási kiadásainak előirányzata feladatonként (ÁFÁ-val)</t>
  </si>
  <si>
    <t>Súr Község  Önkormányzat 2014. évi felújítási előirányzata célonként (ÁFÁ-val)</t>
  </si>
  <si>
    <t xml:space="preserve">Súr Község   Önkormányzat 2014. évi tervezett kiadási előirányzata </t>
  </si>
  <si>
    <t>Súr Község  Önkormányzat 2014. évi tervezett  felhalmozási célú bevételei és kiadásai</t>
  </si>
  <si>
    <r>
      <t xml:space="preserve">Súr Község Önkormányzat </t>
    </r>
    <r>
      <rPr>
        <b/>
        <u val="single"/>
        <sz val="12"/>
        <rFont val="Arial CE"/>
        <family val="0"/>
      </rPr>
      <t>2014. évi tervezett működési célú</t>
    </r>
    <r>
      <rPr>
        <b/>
        <u val="single"/>
        <sz val="11"/>
        <rFont val="Arial CE"/>
        <family val="0"/>
      </rPr>
      <t xml:space="preserve"> bevételei és kiadásai</t>
    </r>
  </si>
  <si>
    <t xml:space="preserve"> Súr Község Önkormányzat 2014. évi tervezett bevételei és kiadásai</t>
  </si>
  <si>
    <t>felhalmozás célú/ pályázati önerő/</t>
  </si>
  <si>
    <t>Polgármesteri Hivatal felújítás</t>
  </si>
  <si>
    <t>3/2014. (II.26.) önk. rendelet eredeti ei</t>
  </si>
  <si>
    <t xml:space="preserve">Súr Község Önkormányzat költségvetési hiányának  </t>
  </si>
  <si>
    <t>Súr Község Önkormányzat 2014. évi tartaléka</t>
  </si>
  <si>
    <t>3/2014.(II.26.) önk.rendelet eredeti ei.</t>
  </si>
  <si>
    <t>állami támogatás</t>
  </si>
  <si>
    <t>módositott e.i</t>
  </si>
  <si>
    <t>Központosított előirányzat</t>
  </si>
  <si>
    <t>Vis major támogatás</t>
  </si>
  <si>
    <t>előző évi pénzmaradvány</t>
  </si>
  <si>
    <t>önk.rendelet</t>
  </si>
  <si>
    <t>Kiadás összesen e.i</t>
  </si>
  <si>
    <t>Személyi juttatás e.i</t>
  </si>
  <si>
    <t>Munkaadókat terhelő járulékok és szoc hjár adó e.i</t>
  </si>
  <si>
    <t>Dologi kiadás e.i</t>
  </si>
  <si>
    <t xml:space="preserve">államháztartá-son belülre e.i </t>
  </si>
  <si>
    <t xml:space="preserve">államháztartá-  son kívülre e.i </t>
  </si>
  <si>
    <t xml:space="preserve">támogatás értékű e.i   </t>
  </si>
  <si>
    <t>államháztartáson kívülre e.i</t>
  </si>
  <si>
    <t>államháztartá-son belülre e.i</t>
  </si>
  <si>
    <t>Felújítás e.i</t>
  </si>
  <si>
    <t>Tartalékok e.i</t>
  </si>
  <si>
    <t xml:space="preserve">Kiadás </t>
  </si>
  <si>
    <t>mód.össz.</t>
  </si>
  <si>
    <t>Személyi juttatás mód.e.i</t>
  </si>
  <si>
    <t>Munkaadókat terhelő járulékok és szoc hjár adó mód e.i</t>
  </si>
  <si>
    <t>Dologi kiadás mód. e.i</t>
  </si>
  <si>
    <t>Ellátottak pénzbeli juttatása e.i</t>
  </si>
  <si>
    <t>Ellátottak pénzbeli juttatása  mód. e.i</t>
  </si>
  <si>
    <t xml:space="preserve">államháztartá-son belülre mód.e.i </t>
  </si>
  <si>
    <t xml:space="preserve">államháztartá-  son kívülre mód. e.i </t>
  </si>
  <si>
    <t xml:space="preserve">támogatás értékű mód. e.i   </t>
  </si>
  <si>
    <t>államháztartáson kívülre mód.e.i</t>
  </si>
  <si>
    <t>államháztartá-son belülre mód. e.i</t>
  </si>
  <si>
    <t>államháztartá-son kívülre mód.e.i</t>
  </si>
  <si>
    <t>Beruházás mód..e.i</t>
  </si>
  <si>
    <t>Beruházás eredeti.e.i</t>
  </si>
  <si>
    <t>Felújítás mód.e.i</t>
  </si>
  <si>
    <t xml:space="preserve"> Felhalmozási bevételek és felhalmozási kiadások egyenlege:</t>
  </si>
  <si>
    <t>2014. évi mód.e.i összesen</t>
  </si>
  <si>
    <t>Közös hivatal 2013.évi különbözet</t>
  </si>
  <si>
    <t>Lakossgi víz, -csatorna támogatás</t>
  </si>
  <si>
    <t>Vis major Támogatás</t>
  </si>
  <si>
    <t>Rövidlejáratú hitel</t>
  </si>
  <si>
    <t>8/2014(IX.24.)</t>
  </si>
  <si>
    <t>8/2014(IX.24.</t>
  </si>
  <si>
    <t>8/2014.(IX.24.) önk. rendelet  mód.ei</t>
  </si>
  <si>
    <t>8/2014. (IX.24.) ör. 12.mell.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</si>
</sst>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1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7" borderId="7" applyNumberFormat="0" applyFon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4" fillId="4" borderId="0" applyNumberFormat="0" applyBorder="0" applyAlignment="0" applyProtection="0"/>
    <xf numFmtId="0" fontId="45" fillId="2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1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23" xfId="0" applyNumberFormat="1" applyFill="1" applyBorder="1" applyAlignment="1">
      <alignment/>
    </xf>
    <xf numFmtId="0" fontId="9" fillId="0" borderId="13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0" fontId="16" fillId="0" borderId="27" xfId="0" applyFont="1" applyBorder="1" applyAlignment="1">
      <alignment/>
    </xf>
    <xf numFmtId="3" fontId="16" fillId="0" borderId="28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/>
    </xf>
    <xf numFmtId="0" fontId="16" fillId="0" borderId="16" xfId="0" applyFont="1" applyBorder="1" applyAlignment="1">
      <alignment/>
    </xf>
    <xf numFmtId="3" fontId="16" fillId="0" borderId="15" xfId="0" applyNumberFormat="1" applyFont="1" applyFill="1" applyBorder="1" applyAlignment="1">
      <alignment/>
    </xf>
    <xf numFmtId="0" fontId="12" fillId="0" borderId="30" xfId="0" applyFont="1" applyBorder="1" applyAlignment="1">
      <alignment horizontal="left" vertical="center"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5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24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6" fillId="0" borderId="25" xfId="0" applyFont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16" fillId="0" borderId="39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0" fontId="16" fillId="0" borderId="21" xfId="0" applyFont="1" applyFill="1" applyBorder="1" applyAlignment="1">
      <alignment/>
    </xf>
    <xf numFmtId="0" fontId="14" fillId="0" borderId="4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64" fontId="10" fillId="0" borderId="41" xfId="40" applyNumberFormat="1" applyFont="1" applyBorder="1" applyAlignment="1">
      <alignment vertical="center"/>
    </xf>
    <xf numFmtId="164" fontId="14" fillId="0" borderId="42" xfId="40" applyNumberFormat="1" applyFont="1" applyBorder="1" applyAlignment="1">
      <alignment vertical="center"/>
    </xf>
    <xf numFmtId="164" fontId="14" fillId="0" borderId="41" xfId="40" applyNumberFormat="1" applyFont="1" applyBorder="1" applyAlignment="1">
      <alignment vertical="center"/>
    </xf>
    <xf numFmtId="3" fontId="14" fillId="0" borderId="43" xfId="40" applyNumberFormat="1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164" fontId="9" fillId="0" borderId="45" xfId="4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14" fillId="0" borderId="30" xfId="0" applyFont="1" applyBorder="1" applyAlignment="1">
      <alignment vertical="center"/>
    </xf>
    <xf numFmtId="164" fontId="10" fillId="0" borderId="0" xfId="40" applyNumberFormat="1" applyFont="1" applyBorder="1" applyAlignment="1">
      <alignment vertical="center"/>
    </xf>
    <xf numFmtId="3" fontId="14" fillId="0" borderId="47" xfId="40" applyNumberFormat="1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48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49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44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51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52" xfId="0" applyFont="1" applyBorder="1" applyAlignment="1">
      <alignment/>
    </xf>
    <xf numFmtId="6" fontId="24" fillId="0" borderId="53" xfId="0" applyNumberFormat="1" applyFont="1" applyBorder="1" applyAlignment="1">
      <alignment horizontal="right"/>
    </xf>
    <xf numFmtId="6" fontId="24" fillId="0" borderId="53" xfId="0" applyNumberFormat="1" applyFont="1" applyBorder="1" applyAlignment="1">
      <alignment/>
    </xf>
    <xf numFmtId="6" fontId="23" fillId="0" borderId="54" xfId="0" applyNumberFormat="1" applyFont="1" applyBorder="1" applyAlignment="1">
      <alignment/>
    </xf>
    <xf numFmtId="6" fontId="24" fillId="0" borderId="33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6" fontId="24" fillId="0" borderId="33" xfId="0" applyNumberFormat="1" applyFont="1" applyBorder="1" applyAlignment="1">
      <alignment/>
    </xf>
    <xf numFmtId="6" fontId="23" fillId="0" borderId="55" xfId="0" applyNumberFormat="1" applyFont="1" applyBorder="1" applyAlignment="1">
      <alignment/>
    </xf>
    <xf numFmtId="0" fontId="23" fillId="0" borderId="3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48" xfId="0" applyFont="1" applyBorder="1" applyAlignment="1">
      <alignment/>
    </xf>
    <xf numFmtId="3" fontId="26" fillId="0" borderId="34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5" fillId="0" borderId="22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0" fontId="25" fillId="0" borderId="48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/>
    </xf>
    <xf numFmtId="0" fontId="26" fillId="0" borderId="34" xfId="0" applyFont="1" applyFill="1" applyBorder="1" applyAlignment="1">
      <alignment/>
    </xf>
    <xf numFmtId="3" fontId="25" fillId="0" borderId="22" xfId="0" applyNumberFormat="1" applyFont="1" applyBorder="1" applyAlignment="1">
      <alignment/>
    </xf>
    <xf numFmtId="0" fontId="27" fillId="0" borderId="34" xfId="0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6" fillId="0" borderId="48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26" fillId="0" borderId="1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50" xfId="0" applyFont="1" applyBorder="1" applyAlignment="1">
      <alignment horizontal="center"/>
    </xf>
    <xf numFmtId="0" fontId="26" fillId="0" borderId="5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 horizontal="center"/>
    </xf>
    <xf numFmtId="0" fontId="26" fillId="0" borderId="58" xfId="0" applyFont="1" applyBorder="1" applyAlignment="1">
      <alignment/>
    </xf>
    <xf numFmtId="0" fontId="14" fillId="0" borderId="3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26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6" fillId="0" borderId="55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5" fillId="0" borderId="60" xfId="0" applyFont="1" applyBorder="1" applyAlignment="1">
      <alignment/>
    </xf>
    <xf numFmtId="0" fontId="26" fillId="0" borderId="62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63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63" xfId="0" applyFont="1" applyBorder="1" applyAlignment="1">
      <alignment horizontal="left" vertical="center"/>
    </xf>
    <xf numFmtId="0" fontId="29" fillId="0" borderId="63" xfId="0" applyFont="1" applyBorder="1" applyAlignment="1">
      <alignment/>
    </xf>
    <xf numFmtId="0" fontId="29" fillId="0" borderId="64" xfId="0" applyFont="1" applyBorder="1" applyAlignment="1">
      <alignment/>
    </xf>
    <xf numFmtId="0" fontId="29" fillId="0" borderId="64" xfId="0" applyFont="1" applyBorder="1" applyAlignment="1">
      <alignment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6" xfId="0" applyFont="1" applyFill="1" applyBorder="1" applyAlignment="1">
      <alignment/>
    </xf>
    <xf numFmtId="0" fontId="31" fillId="0" borderId="63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7" xfId="0" applyFont="1" applyBorder="1" applyAlignment="1">
      <alignment/>
    </xf>
    <xf numFmtId="0" fontId="30" fillId="0" borderId="68" xfId="0" applyFont="1" applyFill="1" applyBorder="1" applyAlignment="1">
      <alignment/>
    </xf>
    <xf numFmtId="0" fontId="31" fillId="0" borderId="63" xfId="0" applyFont="1" applyFill="1" applyBorder="1" applyAlignment="1">
      <alignment/>
    </xf>
    <xf numFmtId="0" fontId="31" fillId="0" borderId="67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9" fillId="0" borderId="65" xfId="0" applyFont="1" applyBorder="1" applyAlignment="1">
      <alignment/>
    </xf>
    <xf numFmtId="0" fontId="29" fillId="0" borderId="27" xfId="0" applyFont="1" applyFill="1" applyBorder="1" applyAlignment="1">
      <alignment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71" xfId="0" applyFont="1" applyFill="1" applyBorder="1" applyAlignment="1">
      <alignment/>
    </xf>
    <xf numFmtId="0" fontId="29" fillId="0" borderId="72" xfId="0" applyFont="1" applyBorder="1" applyAlignment="1">
      <alignment/>
    </xf>
    <xf numFmtId="0" fontId="29" fillId="0" borderId="73" xfId="0" applyFont="1" applyBorder="1" applyAlignment="1">
      <alignment/>
    </xf>
    <xf numFmtId="0" fontId="29" fillId="0" borderId="74" xfId="0" applyFont="1" applyFill="1" applyBorder="1" applyAlignment="1">
      <alignment/>
    </xf>
    <xf numFmtId="0" fontId="29" fillId="0" borderId="73" xfId="0" applyFont="1" applyBorder="1" applyAlignment="1">
      <alignment/>
    </xf>
    <xf numFmtId="0" fontId="29" fillId="0" borderId="74" xfId="0" applyFont="1" applyFill="1" applyBorder="1" applyAlignment="1">
      <alignment/>
    </xf>
    <xf numFmtId="0" fontId="10" fillId="0" borderId="75" xfId="0" applyFont="1" applyBorder="1" applyAlignment="1">
      <alignment/>
    </xf>
    <xf numFmtId="0" fontId="10" fillId="0" borderId="13" xfId="0" applyFont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76" xfId="0" applyFont="1" applyBorder="1" applyAlignment="1">
      <alignment/>
    </xf>
    <xf numFmtId="3" fontId="26" fillId="0" borderId="21" xfId="0" applyNumberFormat="1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77" xfId="0" applyNumberFormat="1" applyFont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26" fillId="0" borderId="38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26" fillId="0" borderId="48" xfId="0" applyFont="1" applyBorder="1" applyAlignment="1">
      <alignment horizontal="left" vertical="center"/>
    </xf>
    <xf numFmtId="49" fontId="26" fillId="0" borderId="48" xfId="0" applyNumberFormat="1" applyFont="1" applyBorder="1" applyAlignment="1">
      <alignment/>
    </xf>
    <xf numFmtId="49" fontId="25" fillId="0" borderId="48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6" fillId="0" borderId="48" xfId="0" applyFont="1" applyBorder="1" applyAlignment="1">
      <alignment/>
    </xf>
    <xf numFmtId="3" fontId="26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 wrapText="1"/>
    </xf>
    <xf numFmtId="0" fontId="10" fillId="0" borderId="48" xfId="0" applyFont="1" applyBorder="1" applyAlignment="1">
      <alignment/>
    </xf>
    <xf numFmtId="49" fontId="26" fillId="0" borderId="78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0" fontId="26" fillId="0" borderId="22" xfId="0" applyFont="1" applyBorder="1" applyAlignment="1">
      <alignment/>
    </xf>
    <xf numFmtId="0" fontId="26" fillId="0" borderId="22" xfId="0" applyFont="1" applyBorder="1" applyAlignment="1">
      <alignment wrapText="1"/>
    </xf>
    <xf numFmtId="3" fontId="14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/>
    </xf>
    <xf numFmtId="3" fontId="14" fillId="0" borderId="27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3" fontId="10" fillId="0" borderId="27" xfId="0" applyNumberFormat="1" applyFont="1" applyBorder="1" applyAlignment="1">
      <alignment/>
    </xf>
    <xf numFmtId="0" fontId="33" fillId="0" borderId="13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/>
    </xf>
    <xf numFmtId="0" fontId="22" fillId="0" borderId="48" xfId="0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3" fontId="26" fillId="0" borderId="34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/>
    </xf>
    <xf numFmtId="3" fontId="12" fillId="0" borderId="7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3" fontId="14" fillId="0" borderId="27" xfId="0" applyNumberFormat="1" applyFont="1" applyBorder="1" applyAlignment="1">
      <alignment/>
    </xf>
    <xf numFmtId="0" fontId="0" fillId="0" borderId="80" xfId="0" applyBorder="1" applyAlignment="1">
      <alignment/>
    </xf>
    <xf numFmtId="0" fontId="25" fillId="0" borderId="8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" fontId="25" fillId="0" borderId="10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3" fontId="25" fillId="0" borderId="27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2" fillId="0" borderId="48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79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3" fontId="17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2" fillId="0" borderId="7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78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/>
    </xf>
    <xf numFmtId="0" fontId="25" fillId="0" borderId="48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49" fontId="10" fillId="0" borderId="48" xfId="0" applyNumberFormat="1" applyFont="1" applyBorder="1" applyAlignment="1">
      <alignment horizontal="left"/>
    </xf>
    <xf numFmtId="49" fontId="10" fillId="0" borderId="3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0" fontId="25" fillId="0" borderId="2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10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4" fillId="0" borderId="48" xfId="0" applyNumberFormat="1" applyFont="1" applyBorder="1" applyAlignment="1">
      <alignment horizontal="left"/>
    </xf>
    <xf numFmtId="49" fontId="14" fillId="0" borderId="34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3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3" fontId="11" fillId="22" borderId="46" xfId="0" applyNumberFormat="1" applyFont="1" applyFill="1" applyBorder="1" applyAlignment="1">
      <alignment horizontal="right" vertical="center"/>
    </xf>
    <xf numFmtId="3" fontId="11" fillId="22" borderId="5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2" fillId="0" borderId="8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0" borderId="4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1" fillId="22" borderId="82" xfId="0" applyFont="1" applyFill="1" applyBorder="1" applyAlignment="1">
      <alignment horizontal="center" vertical="center"/>
    </xf>
    <xf numFmtId="0" fontId="11" fillId="22" borderId="83" xfId="0" applyFont="1" applyFill="1" applyBorder="1" applyAlignment="1">
      <alignment horizontal="center" vertical="center"/>
    </xf>
    <xf numFmtId="0" fontId="11" fillId="22" borderId="84" xfId="0" applyFont="1" applyFill="1" applyBorder="1" applyAlignment="1">
      <alignment horizontal="center" vertical="center"/>
    </xf>
    <xf numFmtId="0" fontId="11" fillId="22" borderId="42" xfId="0" applyFont="1" applyFill="1" applyBorder="1" applyAlignment="1">
      <alignment horizontal="center" vertical="center"/>
    </xf>
    <xf numFmtId="3" fontId="21" fillId="22" borderId="85" xfId="0" applyNumberFormat="1" applyFont="1" applyFill="1" applyBorder="1" applyAlignment="1">
      <alignment horizontal="right" vertical="center"/>
    </xf>
    <xf numFmtId="3" fontId="21" fillId="22" borderId="86" xfId="0" applyNumberFormat="1" applyFont="1" applyFill="1" applyBorder="1" applyAlignment="1">
      <alignment horizontal="right" vertical="center"/>
    </xf>
    <xf numFmtId="3" fontId="11" fillId="22" borderId="83" xfId="0" applyNumberFormat="1" applyFont="1" applyFill="1" applyBorder="1" applyAlignment="1">
      <alignment horizontal="right" vertical="center"/>
    </xf>
    <xf numFmtId="3" fontId="11" fillId="22" borderId="42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2" fillId="0" borderId="87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G3" sqref="G3:H3"/>
    </sheetView>
  </sheetViews>
  <sheetFormatPr defaultColWidth="9.00390625" defaultRowHeight="12.75"/>
  <cols>
    <col min="1" max="1" width="48.875" style="0" customWidth="1"/>
    <col min="2" max="2" width="11.375" style="0" customWidth="1"/>
    <col min="3" max="3" width="8.625" style="0" customWidth="1"/>
    <col min="4" max="4" width="12.25390625" style="0" customWidth="1"/>
    <col min="5" max="5" width="11.375" style="0" customWidth="1"/>
    <col min="6" max="6" width="64.75390625" style="0" customWidth="1"/>
    <col min="7" max="7" width="11.375" style="0" customWidth="1"/>
    <col min="8" max="8" width="9.375" style="0" customWidth="1"/>
    <col min="9" max="9" width="14.75390625" style="0" customWidth="1"/>
    <col min="10" max="10" width="13.25390625" style="0" customWidth="1"/>
  </cols>
  <sheetData>
    <row r="1" spans="7:9" ht="12.75">
      <c r="G1" s="6"/>
      <c r="H1" s="350"/>
      <c r="I1" s="350"/>
    </row>
    <row r="2" spans="1:11" ht="15.75">
      <c r="A2" s="349" t="s">
        <v>244</v>
      </c>
      <c r="B2" s="349"/>
      <c r="C2" s="349"/>
      <c r="D2" s="349"/>
      <c r="E2" s="349"/>
      <c r="F2" s="349"/>
      <c r="G2" s="349"/>
      <c r="H2" s="349"/>
      <c r="I2" s="349"/>
      <c r="J2" s="348"/>
      <c r="K2" s="348"/>
    </row>
    <row r="3" spans="7:9" ht="12.75">
      <c r="G3" s="348" t="s">
        <v>293</v>
      </c>
      <c r="H3" s="348"/>
      <c r="I3" s="5" t="s">
        <v>6</v>
      </c>
    </row>
    <row r="4" spans="1:10" ht="12.75" customHeight="1">
      <c r="A4" s="340" t="s">
        <v>0</v>
      </c>
      <c r="B4" s="344" t="s">
        <v>9</v>
      </c>
      <c r="C4" s="344" t="s">
        <v>10</v>
      </c>
      <c r="D4" s="337" t="s">
        <v>250</v>
      </c>
      <c r="E4" s="319" t="s">
        <v>290</v>
      </c>
      <c r="F4" s="341" t="s">
        <v>1</v>
      </c>
      <c r="G4" s="351" t="s">
        <v>9</v>
      </c>
      <c r="H4" s="351" t="s">
        <v>10</v>
      </c>
      <c r="I4" s="351" t="s">
        <v>250</v>
      </c>
      <c r="J4" s="319" t="s">
        <v>291</v>
      </c>
    </row>
    <row r="5" spans="1:10" ht="12.75" customHeight="1">
      <c r="A5" s="340"/>
      <c r="B5" s="344"/>
      <c r="C5" s="344"/>
      <c r="D5" s="338"/>
      <c r="E5" s="316" t="s">
        <v>256</v>
      </c>
      <c r="F5" s="342"/>
      <c r="G5" s="352"/>
      <c r="H5" s="352"/>
      <c r="I5" s="352"/>
      <c r="J5" s="316" t="s">
        <v>256</v>
      </c>
    </row>
    <row r="6" spans="1:10" ht="25.5" customHeight="1">
      <c r="A6" s="340"/>
      <c r="B6" s="344"/>
      <c r="C6" s="344"/>
      <c r="D6" s="339"/>
      <c r="E6" s="317" t="s">
        <v>252</v>
      </c>
      <c r="F6" s="343"/>
      <c r="G6" s="347"/>
      <c r="H6" s="347"/>
      <c r="I6" s="347"/>
      <c r="J6" s="317" t="s">
        <v>252</v>
      </c>
    </row>
    <row r="7" spans="1:10" ht="15.75">
      <c r="A7" s="110" t="s">
        <v>31</v>
      </c>
      <c r="B7" s="2">
        <f>B8+B9</f>
        <v>30289</v>
      </c>
      <c r="C7" s="2">
        <f>C8+C9</f>
        <v>0</v>
      </c>
      <c r="D7" s="2">
        <f>D8+D9</f>
        <v>30289</v>
      </c>
      <c r="E7" s="142">
        <f>E8+E9+E10+E11</f>
        <v>34537</v>
      </c>
      <c r="F7" s="111" t="s">
        <v>2</v>
      </c>
      <c r="G7" s="2">
        <v>34707</v>
      </c>
      <c r="H7" s="2"/>
      <c r="I7" s="2">
        <f>SUM(G7:H7)</f>
        <v>34707</v>
      </c>
      <c r="J7" s="2">
        <f>SUM(H7:I7)</f>
        <v>34707</v>
      </c>
    </row>
    <row r="8" spans="1:10" ht="15.75">
      <c r="A8" s="148" t="s">
        <v>33</v>
      </c>
      <c r="B8" s="144">
        <v>30217</v>
      </c>
      <c r="C8" s="149"/>
      <c r="D8" s="144">
        <f>SUM(B8:C8)</f>
        <v>30217</v>
      </c>
      <c r="E8" s="144">
        <f>SUM(C8:D8)</f>
        <v>30217</v>
      </c>
      <c r="F8" s="150"/>
      <c r="G8" s="142"/>
      <c r="H8" s="142"/>
      <c r="I8" s="143"/>
      <c r="J8" s="143"/>
    </row>
    <row r="9" spans="1:10" ht="15.75">
      <c r="A9" s="148" t="s">
        <v>34</v>
      </c>
      <c r="B9" s="144">
        <v>72</v>
      </c>
      <c r="C9" s="149"/>
      <c r="D9" s="144">
        <f>SUM(B9:C9)</f>
        <v>72</v>
      </c>
      <c r="E9" s="144">
        <f>SUM(C9:D9)</f>
        <v>72</v>
      </c>
      <c r="F9" s="151" t="s">
        <v>11</v>
      </c>
      <c r="G9" s="142">
        <v>7804</v>
      </c>
      <c r="H9" s="142"/>
      <c r="I9" s="142">
        <f>SUM(G9:H9)</f>
        <v>7804</v>
      </c>
      <c r="J9" s="142">
        <f>SUM(H9:I9)</f>
        <v>7804</v>
      </c>
    </row>
    <row r="10" spans="1:10" ht="15.75">
      <c r="A10" s="143" t="s">
        <v>253</v>
      </c>
      <c r="B10" s="152"/>
      <c r="C10" s="153"/>
      <c r="D10" s="145"/>
      <c r="E10" s="144">
        <v>3356</v>
      </c>
      <c r="F10" s="150"/>
      <c r="G10" s="142"/>
      <c r="H10" s="142"/>
      <c r="I10" s="143"/>
      <c r="J10" s="143"/>
    </row>
    <row r="11" spans="1:10" ht="15.75">
      <c r="A11" s="143" t="s">
        <v>254</v>
      </c>
      <c r="B11" s="142"/>
      <c r="C11" s="155"/>
      <c r="D11" s="142"/>
      <c r="E11" s="144">
        <v>892</v>
      </c>
      <c r="F11" s="151" t="s">
        <v>20</v>
      </c>
      <c r="G11" s="142">
        <v>32525</v>
      </c>
      <c r="H11" s="142"/>
      <c r="I11" s="142">
        <f>SUM(G11:H11)</f>
        <v>32525</v>
      </c>
      <c r="J11" s="142">
        <f>SUM(H11:I11)</f>
        <v>32525</v>
      </c>
    </row>
    <row r="12" spans="1:10" ht="15.75">
      <c r="A12" s="110" t="s">
        <v>32</v>
      </c>
      <c r="B12" s="142"/>
      <c r="C12" s="149"/>
      <c r="D12" s="144"/>
      <c r="E12" s="243"/>
      <c r="F12" s="150"/>
      <c r="G12" s="142"/>
      <c r="H12" s="142"/>
      <c r="I12" s="143"/>
      <c r="J12" s="32"/>
    </row>
    <row r="13" spans="1:10" ht="15">
      <c r="A13" s="148" t="s">
        <v>35</v>
      </c>
      <c r="B13" s="144"/>
      <c r="C13" s="149"/>
      <c r="D13" s="144"/>
      <c r="E13" s="243"/>
      <c r="F13" s="150"/>
      <c r="G13" s="144"/>
      <c r="H13" s="144"/>
      <c r="I13" s="144"/>
      <c r="J13" s="32"/>
    </row>
    <row r="14" spans="1:10" ht="15.75">
      <c r="A14" s="148"/>
      <c r="B14" s="144"/>
      <c r="C14" s="149"/>
      <c r="D14" s="144"/>
      <c r="E14" s="243"/>
      <c r="F14" s="151"/>
      <c r="G14" s="142"/>
      <c r="H14" s="142"/>
      <c r="I14" s="143"/>
      <c r="J14" s="32"/>
    </row>
    <row r="15" spans="1:11" ht="15.75">
      <c r="A15" s="154" t="s">
        <v>19</v>
      </c>
      <c r="B15" s="142">
        <f>SUM(B16:B24)</f>
        <v>13850</v>
      </c>
      <c r="C15" s="155"/>
      <c r="D15" s="142">
        <f aca="true" t="shared" si="0" ref="D15:E17">SUM(B15:C15)</f>
        <v>13850</v>
      </c>
      <c r="E15" s="142">
        <f t="shared" si="0"/>
        <v>13850</v>
      </c>
      <c r="F15" s="151" t="s">
        <v>21</v>
      </c>
      <c r="G15" s="142">
        <v>3586</v>
      </c>
      <c r="H15" s="142"/>
      <c r="I15" s="142">
        <f>SUM(G15:H15)</f>
        <v>3586</v>
      </c>
      <c r="J15" s="141">
        <v>5699</v>
      </c>
      <c r="K15" s="4"/>
    </row>
    <row r="16" spans="1:11" ht="15">
      <c r="A16" s="148" t="s">
        <v>41</v>
      </c>
      <c r="B16" s="144">
        <v>400</v>
      </c>
      <c r="C16" s="149"/>
      <c r="D16" s="144">
        <f t="shared" si="0"/>
        <v>400</v>
      </c>
      <c r="E16" s="144">
        <f t="shared" si="0"/>
        <v>400</v>
      </c>
      <c r="F16" s="156"/>
      <c r="G16" s="144"/>
      <c r="H16" s="144"/>
      <c r="I16" s="143"/>
      <c r="J16" s="4"/>
      <c r="K16" s="4"/>
    </row>
    <row r="17" spans="1:11" ht="15.75">
      <c r="A17" s="148" t="s">
        <v>61</v>
      </c>
      <c r="B17" s="144">
        <v>2600</v>
      </c>
      <c r="C17" s="149"/>
      <c r="D17" s="144">
        <f t="shared" si="0"/>
        <v>2600</v>
      </c>
      <c r="E17" s="144">
        <f t="shared" si="0"/>
        <v>2600</v>
      </c>
      <c r="F17" s="157" t="s">
        <v>22</v>
      </c>
      <c r="G17" s="142">
        <f>SUM(G18:G19)</f>
        <v>10072</v>
      </c>
      <c r="H17" s="142"/>
      <c r="I17" s="142">
        <f>SUM(I18:I19)</f>
        <v>10072</v>
      </c>
      <c r="J17" s="142">
        <f>SUM(J18:J19)</f>
        <v>14006</v>
      </c>
      <c r="K17" s="4"/>
    </row>
    <row r="18" spans="1:11" ht="15">
      <c r="A18" s="148" t="s">
        <v>36</v>
      </c>
      <c r="B18" s="144"/>
      <c r="C18" s="149"/>
      <c r="D18" s="144"/>
      <c r="E18" s="144"/>
      <c r="F18" s="150" t="s">
        <v>27</v>
      </c>
      <c r="G18" s="144">
        <v>5067</v>
      </c>
      <c r="H18" s="144"/>
      <c r="I18" s="144">
        <f>SUM(G18:H18)</f>
        <v>5067</v>
      </c>
      <c r="J18" s="143">
        <v>7758</v>
      </c>
      <c r="K18" s="4"/>
    </row>
    <row r="19" spans="1:11" ht="15">
      <c r="A19" s="148" t="s">
        <v>37</v>
      </c>
      <c r="B19" s="144">
        <v>8000</v>
      </c>
      <c r="C19" s="149"/>
      <c r="D19" s="144">
        <f>SUM(B19:C19)</f>
        <v>8000</v>
      </c>
      <c r="E19" s="144">
        <f>SUM(C19:D19)</f>
        <v>8000</v>
      </c>
      <c r="F19" s="150" t="s">
        <v>28</v>
      </c>
      <c r="G19" s="144">
        <v>5005</v>
      </c>
      <c r="H19" s="144"/>
      <c r="I19" s="144">
        <f>SUM(G19:H19)</f>
        <v>5005</v>
      </c>
      <c r="J19" s="143">
        <v>6248</v>
      </c>
      <c r="K19" s="4"/>
    </row>
    <row r="20" spans="1:11" ht="15">
      <c r="A20" s="148" t="s">
        <v>38</v>
      </c>
      <c r="B20" s="144">
        <v>2600</v>
      </c>
      <c r="C20" s="149"/>
      <c r="D20" s="144">
        <f>SUM(B20:C20)</f>
        <v>2600</v>
      </c>
      <c r="E20" s="144">
        <f>SUM(C20:D20)</f>
        <v>2600</v>
      </c>
      <c r="F20" s="158"/>
      <c r="G20" s="144"/>
      <c r="H20" s="144"/>
      <c r="I20" s="144"/>
      <c r="J20" s="113"/>
      <c r="K20" s="4"/>
    </row>
    <row r="21" spans="1:11" ht="15.75">
      <c r="A21" s="148" t="s">
        <v>39</v>
      </c>
      <c r="B21" s="144"/>
      <c r="C21" s="149"/>
      <c r="D21" s="144"/>
      <c r="E21" s="144"/>
      <c r="F21" s="156"/>
      <c r="G21" s="144"/>
      <c r="H21" s="159"/>
      <c r="I21" s="143"/>
      <c r="J21" s="113"/>
      <c r="K21" s="4"/>
    </row>
    <row r="22" spans="1:11" ht="15">
      <c r="A22" s="148" t="s">
        <v>8</v>
      </c>
      <c r="B22" s="144">
        <v>250</v>
      </c>
      <c r="C22" s="149"/>
      <c r="D22" s="144">
        <f>SUM(B22:C22)</f>
        <v>250</v>
      </c>
      <c r="E22" s="144">
        <f>SUM(C22:D22)</f>
        <v>250</v>
      </c>
      <c r="F22" s="156"/>
      <c r="G22" s="143"/>
      <c r="H22" s="150"/>
      <c r="I22" s="143"/>
      <c r="J22" s="113"/>
      <c r="K22" s="4"/>
    </row>
    <row r="23" spans="1:11" ht="15.75">
      <c r="A23" s="148" t="s">
        <v>40</v>
      </c>
      <c r="B23" s="144"/>
      <c r="C23" s="149"/>
      <c r="D23" s="144"/>
      <c r="E23" s="149"/>
      <c r="F23" s="157" t="s">
        <v>4</v>
      </c>
      <c r="G23" s="142">
        <v>0</v>
      </c>
      <c r="H23" s="142">
        <v>500</v>
      </c>
      <c r="I23" s="142">
        <f>SUM(G23:H23)</f>
        <v>500</v>
      </c>
      <c r="J23" s="141">
        <v>500</v>
      </c>
      <c r="K23" s="4"/>
    </row>
    <row r="24" spans="1:11" ht="15">
      <c r="A24" s="148" t="s">
        <v>7</v>
      </c>
      <c r="B24" s="144"/>
      <c r="C24" s="149"/>
      <c r="D24" s="144"/>
      <c r="E24" s="149"/>
      <c r="F24" s="160"/>
      <c r="G24" s="145"/>
      <c r="H24" s="145"/>
      <c r="I24" s="145"/>
      <c r="J24" s="113"/>
      <c r="K24" s="4"/>
    </row>
    <row r="25" spans="1:11" ht="15.75">
      <c r="A25" s="148"/>
      <c r="B25" s="144"/>
      <c r="C25" s="149"/>
      <c r="D25" s="144"/>
      <c r="E25" s="243"/>
      <c r="F25" s="151"/>
      <c r="G25" s="161"/>
      <c r="H25" s="142"/>
      <c r="I25" s="142"/>
      <c r="J25" s="113"/>
      <c r="K25" s="4"/>
    </row>
    <row r="26" spans="1:11" ht="15.75">
      <c r="A26" s="154" t="s">
        <v>42</v>
      </c>
      <c r="B26" s="142">
        <f>SUM(B27:B36)</f>
        <v>11974</v>
      </c>
      <c r="C26" s="155">
        <f>SUM(C27:C36)</f>
        <v>682</v>
      </c>
      <c r="D26" s="142">
        <f>SUM(D27:D36)</f>
        <v>12656</v>
      </c>
      <c r="E26" s="142">
        <f>SUM(E27:E36)</f>
        <v>12656</v>
      </c>
      <c r="F26" s="151" t="s">
        <v>3</v>
      </c>
      <c r="G26" s="161">
        <v>13941</v>
      </c>
      <c r="H26" s="142"/>
      <c r="I26" s="142">
        <f>SUM(G26:H26)</f>
        <v>13941</v>
      </c>
      <c r="J26" s="141">
        <v>15474</v>
      </c>
      <c r="K26" s="4"/>
    </row>
    <row r="27" spans="1:11" ht="15.75">
      <c r="A27" s="148" t="s">
        <v>43</v>
      </c>
      <c r="B27" s="144"/>
      <c r="C27" s="149"/>
      <c r="D27" s="144"/>
      <c r="E27" s="144"/>
      <c r="F27" s="151"/>
      <c r="G27" s="161"/>
      <c r="H27" s="142"/>
      <c r="I27" s="142"/>
      <c r="J27" s="113"/>
      <c r="K27" s="4"/>
    </row>
    <row r="28" spans="1:11" ht="15.75">
      <c r="A28" s="148" t="s">
        <v>44</v>
      </c>
      <c r="B28" s="144">
        <v>2833</v>
      </c>
      <c r="C28" s="149"/>
      <c r="D28" s="144">
        <f>SUM(B28:C28)</f>
        <v>2833</v>
      </c>
      <c r="E28" s="144">
        <f>SUM(C28:D28)</f>
        <v>2833</v>
      </c>
      <c r="F28" s="151" t="s">
        <v>23</v>
      </c>
      <c r="G28" s="161"/>
      <c r="H28" s="161"/>
      <c r="I28" s="161"/>
      <c r="J28" s="32"/>
      <c r="K28" s="4"/>
    </row>
    <row r="29" spans="1:11" ht="15">
      <c r="A29" s="148" t="s">
        <v>45</v>
      </c>
      <c r="B29" s="144">
        <v>1338</v>
      </c>
      <c r="C29" s="149"/>
      <c r="D29" s="144">
        <f>SUM(B29:C29)</f>
        <v>1338</v>
      </c>
      <c r="E29" s="144">
        <f>SUM(C29:D29)</f>
        <v>1338</v>
      </c>
      <c r="F29" s="150" t="s">
        <v>29</v>
      </c>
      <c r="G29" s="162"/>
      <c r="H29" s="162"/>
      <c r="I29" s="144"/>
      <c r="J29" s="1"/>
      <c r="K29" s="4"/>
    </row>
    <row r="30" spans="1:11" ht="15">
      <c r="A30" s="148" t="s">
        <v>46</v>
      </c>
      <c r="B30" s="144"/>
      <c r="C30" s="149"/>
      <c r="D30" s="144"/>
      <c r="E30" s="144"/>
      <c r="F30" s="150" t="s">
        <v>30</v>
      </c>
      <c r="G30" s="162"/>
      <c r="H30" s="144"/>
      <c r="I30" s="144"/>
      <c r="J30" s="318"/>
      <c r="K30" s="4"/>
    </row>
    <row r="31" spans="1:11" ht="15.75">
      <c r="A31" s="148" t="s">
        <v>47</v>
      </c>
      <c r="B31" s="144">
        <v>5255</v>
      </c>
      <c r="C31" s="149">
        <v>537</v>
      </c>
      <c r="D31" s="144">
        <f>SUM(B31:C31)</f>
        <v>5792</v>
      </c>
      <c r="E31" s="144">
        <v>5792</v>
      </c>
      <c r="F31" s="158"/>
      <c r="G31" s="162"/>
      <c r="H31" s="161"/>
      <c r="I31" s="144"/>
      <c r="J31" s="318"/>
      <c r="K31" s="4"/>
    </row>
    <row r="32" spans="1:10" ht="15">
      <c r="A32" s="148" t="s">
        <v>48</v>
      </c>
      <c r="B32" s="144">
        <v>1828</v>
      </c>
      <c r="C32" s="149">
        <v>145</v>
      </c>
      <c r="D32" s="144">
        <f>SUM(B32:C32)</f>
        <v>1973</v>
      </c>
      <c r="E32" s="144">
        <v>1973</v>
      </c>
      <c r="F32" s="158"/>
      <c r="G32" s="144"/>
      <c r="H32" s="144"/>
      <c r="I32" s="144"/>
      <c r="J32" s="32"/>
    </row>
    <row r="33" spans="1:10" ht="15.75">
      <c r="A33" s="163" t="s">
        <v>49</v>
      </c>
      <c r="B33" s="144"/>
      <c r="C33" s="149"/>
      <c r="D33" s="144"/>
      <c r="E33" s="144"/>
      <c r="F33" s="164"/>
      <c r="G33" s="161"/>
      <c r="H33" s="161"/>
      <c r="I33" s="165"/>
      <c r="J33" s="32"/>
    </row>
    <row r="34" spans="1:10" ht="15.75">
      <c r="A34" s="163" t="s">
        <v>50</v>
      </c>
      <c r="B34" s="144">
        <v>100</v>
      </c>
      <c r="C34" s="149"/>
      <c r="D34" s="144">
        <f>SUM(B34:C34)</f>
        <v>100</v>
      </c>
      <c r="E34" s="144">
        <f>SUM(C34:D34)</f>
        <v>100</v>
      </c>
      <c r="F34" s="151"/>
      <c r="G34" s="161"/>
      <c r="H34" s="161"/>
      <c r="I34" s="161"/>
      <c r="J34" s="32"/>
    </row>
    <row r="35" spans="1:10" ht="15.75">
      <c r="A35" s="148" t="s">
        <v>51</v>
      </c>
      <c r="B35" s="142"/>
      <c r="C35" s="155"/>
      <c r="D35" s="144"/>
      <c r="E35" s="144"/>
      <c r="F35" s="150"/>
      <c r="G35" s="162"/>
      <c r="H35" s="162"/>
      <c r="I35" s="144"/>
      <c r="J35" s="32"/>
    </row>
    <row r="36" spans="1:10" ht="15">
      <c r="A36" s="163" t="s">
        <v>52</v>
      </c>
      <c r="B36" s="144">
        <v>620</v>
      </c>
      <c r="C36" s="149"/>
      <c r="D36" s="144">
        <f>SUM(B36:C36)</f>
        <v>620</v>
      </c>
      <c r="E36" s="144">
        <f>SUM(C36:D36)</f>
        <v>620</v>
      </c>
      <c r="F36" s="150"/>
      <c r="G36" s="162"/>
      <c r="H36" s="144"/>
      <c r="I36" s="144"/>
      <c r="J36" s="32"/>
    </row>
    <row r="37" spans="1:10" ht="15.75">
      <c r="A37" s="148"/>
      <c r="B37" s="144"/>
      <c r="C37" s="149"/>
      <c r="D37" s="144"/>
      <c r="E37" s="144"/>
      <c r="F37" s="158"/>
      <c r="G37" s="162"/>
      <c r="H37" s="161"/>
      <c r="I37" s="144"/>
      <c r="J37" s="32"/>
    </row>
    <row r="38" spans="1:10" ht="15.75">
      <c r="A38" s="166" t="s">
        <v>53</v>
      </c>
      <c r="B38" s="142">
        <f>SUM(B39)</f>
        <v>0</v>
      </c>
      <c r="C38" s="155">
        <f>SUM(C39)</f>
        <v>0</v>
      </c>
      <c r="D38" s="142">
        <f>SUM(D39)</f>
        <v>0</v>
      </c>
      <c r="E38" s="142">
        <f>SUM(E39)</f>
        <v>0</v>
      </c>
      <c r="F38" s="158"/>
      <c r="G38" s="144"/>
      <c r="H38" s="144"/>
      <c r="I38" s="144"/>
      <c r="J38" s="32"/>
    </row>
    <row r="39" spans="1:10" ht="15.75">
      <c r="A39" s="148" t="s">
        <v>54</v>
      </c>
      <c r="B39" s="144"/>
      <c r="C39" s="149"/>
      <c r="D39" s="144"/>
      <c r="E39" s="243"/>
      <c r="F39" s="167" t="s">
        <v>5</v>
      </c>
      <c r="G39" s="142"/>
      <c r="H39" s="142"/>
      <c r="I39" s="142"/>
      <c r="J39" s="32"/>
    </row>
    <row r="40" spans="1:10" ht="15.75">
      <c r="A40" s="148"/>
      <c r="B40" s="144"/>
      <c r="C40" s="149"/>
      <c r="D40" s="144"/>
      <c r="E40" s="243"/>
      <c r="F40" s="168" t="s">
        <v>24</v>
      </c>
      <c r="G40" s="142">
        <f>G41+G42</f>
        <v>3100</v>
      </c>
      <c r="H40" s="142"/>
      <c r="I40" s="142">
        <f>SUM(G40:H40)</f>
        <v>3100</v>
      </c>
      <c r="J40" s="142">
        <f>SUM(H40:I40)</f>
        <v>3100</v>
      </c>
    </row>
    <row r="41" spans="1:10" ht="15.75">
      <c r="A41" s="166" t="s">
        <v>55</v>
      </c>
      <c r="B41" s="142">
        <f>B42+B43+B44</f>
        <v>19779</v>
      </c>
      <c r="C41" s="142">
        <f>SUM(C42)</f>
        <v>0</v>
      </c>
      <c r="D41" s="142">
        <f>D42+D43+D44</f>
        <v>19779</v>
      </c>
      <c r="E41" s="142">
        <f>E42+E43+E44</f>
        <v>21470</v>
      </c>
      <c r="F41" s="168" t="s">
        <v>25</v>
      </c>
      <c r="G41" s="144">
        <v>500</v>
      </c>
      <c r="H41" s="144"/>
      <c r="I41" s="144">
        <v>500</v>
      </c>
      <c r="J41" s="144">
        <v>500</v>
      </c>
    </row>
    <row r="42" spans="1:10" ht="15">
      <c r="A42" s="148" t="s">
        <v>59</v>
      </c>
      <c r="B42" s="144">
        <v>8337</v>
      </c>
      <c r="C42" s="149"/>
      <c r="D42" s="144">
        <f>SUM(B42:C42)</f>
        <v>8337</v>
      </c>
      <c r="E42" s="243">
        <v>10028</v>
      </c>
      <c r="F42" s="168" t="s">
        <v>26</v>
      </c>
      <c r="G42" s="144">
        <v>2600</v>
      </c>
      <c r="H42" s="144"/>
      <c r="I42" s="144">
        <v>2600</v>
      </c>
      <c r="J42" s="144">
        <v>2600</v>
      </c>
    </row>
    <row r="43" spans="1:10" ht="15.75">
      <c r="A43" s="148" t="s">
        <v>60</v>
      </c>
      <c r="B43" s="144">
        <v>10881</v>
      </c>
      <c r="C43" s="155"/>
      <c r="D43" s="144">
        <f>SUM(B43:C43)</f>
        <v>10881</v>
      </c>
      <c r="E43" s="243">
        <v>10881</v>
      </c>
      <c r="F43" s="151"/>
      <c r="G43" s="142"/>
      <c r="H43" s="142"/>
      <c r="I43" s="143"/>
      <c r="J43" s="32"/>
    </row>
    <row r="44" spans="1:10" ht="15.75">
      <c r="A44" s="148" t="s">
        <v>179</v>
      </c>
      <c r="B44" s="144">
        <v>561</v>
      </c>
      <c r="C44" s="155"/>
      <c r="D44" s="144">
        <f>SUM(B44:C44)</f>
        <v>561</v>
      </c>
      <c r="E44" s="243">
        <v>561</v>
      </c>
      <c r="F44" s="151"/>
      <c r="G44" s="142"/>
      <c r="H44" s="142"/>
      <c r="I44" s="143"/>
      <c r="J44" s="32"/>
    </row>
    <row r="45" spans="1:10" ht="15.75">
      <c r="A45" s="166" t="s">
        <v>56</v>
      </c>
      <c r="B45" s="142"/>
      <c r="C45" s="155"/>
      <c r="D45" s="142"/>
      <c r="E45" s="159"/>
      <c r="F45" s="150"/>
      <c r="G45" s="142"/>
      <c r="H45" s="142"/>
      <c r="I45" s="143"/>
      <c r="J45" s="32"/>
    </row>
    <row r="46" spans="1:10" ht="15.75">
      <c r="A46" s="148" t="s">
        <v>57</v>
      </c>
      <c r="B46" s="144"/>
      <c r="C46" s="149"/>
      <c r="D46" s="144"/>
      <c r="E46" s="243"/>
      <c r="F46" s="150"/>
      <c r="G46" s="142"/>
      <c r="H46" s="142"/>
      <c r="I46" s="143"/>
      <c r="J46" s="32"/>
    </row>
    <row r="47" spans="1:10" ht="15.75">
      <c r="A47" s="148"/>
      <c r="B47" s="142"/>
      <c r="C47" s="155"/>
      <c r="D47" s="142"/>
      <c r="E47" s="159"/>
      <c r="F47" s="150"/>
      <c r="G47" s="142"/>
      <c r="H47" s="142"/>
      <c r="I47" s="143"/>
      <c r="J47" s="32"/>
    </row>
    <row r="48" spans="1:10" ht="15.75">
      <c r="A48" s="148"/>
      <c r="B48" s="142"/>
      <c r="C48" s="155"/>
      <c r="D48" s="142"/>
      <c r="E48" s="159"/>
      <c r="F48" s="150"/>
      <c r="G48" s="142"/>
      <c r="H48" s="142"/>
      <c r="I48" s="143"/>
      <c r="J48" s="32"/>
    </row>
    <row r="49" spans="1:10" ht="15.75">
      <c r="A49" s="148"/>
      <c r="B49" s="142"/>
      <c r="C49" s="155"/>
      <c r="D49" s="142"/>
      <c r="E49" s="159"/>
      <c r="F49" s="150"/>
      <c r="G49" s="142"/>
      <c r="H49" s="142"/>
      <c r="I49" s="143"/>
      <c r="J49" s="32"/>
    </row>
    <row r="50" spans="1:10" ht="15.75" customHeight="1">
      <c r="A50" s="140" t="s">
        <v>14</v>
      </c>
      <c r="B50" s="138">
        <f>SUM(B7,B12,B15,B26,B38,B41,B45,B10)</f>
        <v>75892</v>
      </c>
      <c r="C50" s="138">
        <f>SUM(C7,C12,C15,C26,C38,C41,C45)</f>
        <v>682</v>
      </c>
      <c r="D50" s="138">
        <f>SUM(B50:C50)</f>
        <v>76574</v>
      </c>
      <c r="E50" s="138">
        <f>E7+E15+E26+E41</f>
        <v>82513</v>
      </c>
      <c r="F50" s="139" t="s">
        <v>13</v>
      </c>
      <c r="G50" s="142">
        <f>G7+G9+G11+G15+G17+G26+G40</f>
        <v>105735</v>
      </c>
      <c r="H50" s="142">
        <f>SUM(H23:H49)</f>
        <v>500</v>
      </c>
      <c r="I50" s="142">
        <f>SUM(G50:H50)</f>
        <v>106235</v>
      </c>
      <c r="J50" s="142">
        <f>J7+J9+J11+J15+J17+J23+J26+J40</f>
        <v>113815</v>
      </c>
    </row>
    <row r="51" spans="1:10" ht="15.75">
      <c r="A51" s="169" t="s">
        <v>15</v>
      </c>
      <c r="B51" s="142"/>
      <c r="C51" s="155"/>
      <c r="D51" s="142"/>
      <c r="E51" s="159"/>
      <c r="F51" s="167" t="s">
        <v>17</v>
      </c>
      <c r="G51" s="142"/>
      <c r="H51" s="142"/>
      <c r="I51" s="143"/>
      <c r="J51" s="32"/>
    </row>
    <row r="52" spans="1:10" ht="30">
      <c r="A52" s="170" t="s">
        <v>58</v>
      </c>
      <c r="B52" s="144">
        <v>11500</v>
      </c>
      <c r="C52" s="149"/>
      <c r="D52" s="144">
        <f>SUM(B52:C52)</f>
        <v>11500</v>
      </c>
      <c r="E52" s="243">
        <v>13141</v>
      </c>
      <c r="F52" s="167"/>
      <c r="G52" s="142"/>
      <c r="H52" s="142"/>
      <c r="I52" s="143"/>
      <c r="J52" s="32"/>
    </row>
    <row r="53" spans="1:10" ht="15.75">
      <c r="A53" s="171" t="s">
        <v>16</v>
      </c>
      <c r="B53" s="142">
        <f>SUM(B50:B52)</f>
        <v>87392</v>
      </c>
      <c r="C53" s="142">
        <f>SUM(C50:C52)</f>
        <v>682</v>
      </c>
      <c r="D53" s="142">
        <f>SUM(D50:D52)</f>
        <v>88074</v>
      </c>
      <c r="E53" s="159">
        <f>SUM(E50:E52)</f>
        <v>95654</v>
      </c>
      <c r="F53" s="172" t="s">
        <v>18</v>
      </c>
      <c r="G53" s="142">
        <f>SUM(G50:G52)</f>
        <v>105735</v>
      </c>
      <c r="H53" s="142">
        <f>SUM(H50:H52)</f>
        <v>500</v>
      </c>
      <c r="I53" s="142">
        <f>SUM(G53:H53)</f>
        <v>106235</v>
      </c>
      <c r="J53" s="141">
        <v>113815</v>
      </c>
    </row>
    <row r="54" spans="1:9" ht="15">
      <c r="A54" s="173"/>
      <c r="B54" s="173"/>
      <c r="C54" s="173"/>
      <c r="D54" s="173"/>
      <c r="E54" s="173"/>
      <c r="F54" s="174"/>
      <c r="G54" s="174"/>
      <c r="H54" s="174"/>
      <c r="I54" s="174"/>
    </row>
    <row r="55" spans="1:9" ht="15">
      <c r="A55" s="174"/>
      <c r="B55" s="174"/>
      <c r="C55" s="174"/>
      <c r="D55" s="174"/>
      <c r="E55" s="174"/>
      <c r="F55" s="174"/>
      <c r="G55" s="174"/>
      <c r="H55" s="174"/>
      <c r="I55" s="174"/>
    </row>
    <row r="56" spans="1:9" ht="15.75">
      <c r="A56" s="174"/>
      <c r="B56" s="174"/>
      <c r="C56" s="174"/>
      <c r="D56" s="174"/>
      <c r="E56" s="174"/>
      <c r="F56" s="175" t="s">
        <v>12</v>
      </c>
      <c r="G56" s="176"/>
      <c r="H56" s="177"/>
      <c r="I56" s="176">
        <f>D53-I53</f>
        <v>-18161</v>
      </c>
    </row>
    <row r="57" spans="1:9" ht="15">
      <c r="A57" s="174"/>
      <c r="B57" s="174"/>
      <c r="C57" s="174"/>
      <c r="D57" s="174"/>
      <c r="E57" s="174"/>
      <c r="F57" s="174"/>
      <c r="G57" s="174"/>
      <c r="H57" s="174"/>
      <c r="I57" s="174"/>
    </row>
  </sheetData>
  <sheetProtection/>
  <mergeCells count="10">
    <mergeCell ref="A2:I2"/>
    <mergeCell ref="H1:I1"/>
    <mergeCell ref="I4:I6"/>
    <mergeCell ref="D4:D6"/>
    <mergeCell ref="G4:G6"/>
    <mergeCell ref="A4:A6"/>
    <mergeCell ref="F4:F6"/>
    <mergeCell ref="B4:B6"/>
    <mergeCell ref="C4:C6"/>
    <mergeCell ref="H4:H6"/>
  </mergeCells>
  <printOptions horizontalCentered="1"/>
  <pageMargins left="0" right="0" top="0.43" bottom="0" header="0.5118110236220472" footer="0.5118110236220472"/>
  <pageSetup horizontalDpi="600" verticalDpi="600" orientation="landscape" paperSize="9" scale="64" r:id="rId1"/>
  <headerFooter alignWithMargins="0"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3:G18"/>
  <sheetViews>
    <sheetView zoomScalePageLayoutView="0" workbookViewId="0" topLeftCell="A1">
      <selection activeCell="G3" sqref="G3"/>
    </sheetView>
  </sheetViews>
  <sheetFormatPr defaultColWidth="9.00390625" defaultRowHeight="12.75"/>
  <cols>
    <col min="4" max="4" width="30.125" style="0" customWidth="1"/>
    <col min="5" max="5" width="18.375" style="0" customWidth="1"/>
    <col min="6" max="6" width="21.625" style="0" customWidth="1"/>
    <col min="7" max="7" width="30.75390625" style="0" customWidth="1"/>
  </cols>
  <sheetData>
    <row r="3" ht="12.75">
      <c r="G3" t="s">
        <v>293</v>
      </c>
    </row>
    <row r="4" spans="3:7" ht="15.75">
      <c r="C4" s="174"/>
      <c r="D4" s="118" t="s">
        <v>248</v>
      </c>
      <c r="E4" s="118"/>
      <c r="F4" s="174"/>
      <c r="G4" s="174"/>
    </row>
    <row r="5" spans="3:7" ht="15.75">
      <c r="C5" s="174"/>
      <c r="D5" s="119"/>
      <c r="E5" s="119"/>
      <c r="F5" s="174"/>
      <c r="G5" s="174"/>
    </row>
    <row r="6" spans="3:7" ht="15.75">
      <c r="C6" s="174"/>
      <c r="D6" s="119" t="s">
        <v>217</v>
      </c>
      <c r="E6" s="119"/>
      <c r="F6" s="174"/>
      <c r="G6" s="174"/>
    </row>
    <row r="7" spans="3:7" ht="15">
      <c r="C7" s="174"/>
      <c r="D7" s="174"/>
      <c r="E7" s="174"/>
      <c r="F7" s="174"/>
      <c r="G7" s="174"/>
    </row>
    <row r="8" spans="3:7" ht="15">
      <c r="C8" s="174"/>
      <c r="D8" s="174"/>
      <c r="E8" s="174"/>
      <c r="F8" s="174"/>
      <c r="G8" s="174"/>
    </row>
    <row r="9" spans="3:7" ht="15.75" thickBot="1">
      <c r="C9" s="174"/>
      <c r="D9" s="174"/>
      <c r="E9" s="174"/>
      <c r="F9" s="174"/>
      <c r="G9" s="174"/>
    </row>
    <row r="10" spans="3:7" ht="15.75">
      <c r="C10" s="120" t="s">
        <v>218</v>
      </c>
      <c r="D10" s="121"/>
      <c r="E10" s="121" t="s">
        <v>219</v>
      </c>
      <c r="F10" s="122"/>
      <c r="G10" s="123" t="s">
        <v>220</v>
      </c>
    </row>
    <row r="11" spans="3:7" ht="16.5" thickBot="1">
      <c r="C11" s="124" t="s">
        <v>221</v>
      </c>
      <c r="D11" s="125"/>
      <c r="E11" s="124"/>
      <c r="F11" s="126"/>
      <c r="G11" s="127"/>
    </row>
    <row r="12" spans="3:7" ht="15">
      <c r="C12" s="200"/>
      <c r="D12" s="201"/>
      <c r="E12" s="204"/>
      <c r="F12" s="185"/>
      <c r="G12" s="201"/>
    </row>
    <row r="13" spans="3:7" ht="15.75">
      <c r="C13" s="192" t="s">
        <v>222</v>
      </c>
      <c r="D13" s="190"/>
      <c r="E13" s="128">
        <v>0</v>
      </c>
      <c r="F13" s="156"/>
      <c r="G13" s="190" t="s">
        <v>223</v>
      </c>
    </row>
    <row r="14" spans="3:7" ht="15.75">
      <c r="C14" s="192"/>
      <c r="D14" s="190"/>
      <c r="E14" s="129">
        <v>18161</v>
      </c>
      <c r="F14" s="156"/>
      <c r="G14" s="190" t="s">
        <v>289</v>
      </c>
    </row>
    <row r="15" spans="3:7" ht="15">
      <c r="C15" s="192"/>
      <c r="D15" s="190"/>
      <c r="E15" s="191"/>
      <c r="F15" s="156"/>
      <c r="G15" s="190"/>
    </row>
    <row r="16" spans="3:7" ht="15">
      <c r="C16" s="192"/>
      <c r="D16" s="190"/>
      <c r="E16" s="191"/>
      <c r="F16" s="156"/>
      <c r="G16" s="190"/>
    </row>
    <row r="17" spans="3:7" ht="15">
      <c r="C17" s="192"/>
      <c r="D17" s="190"/>
      <c r="E17" s="191"/>
      <c r="F17" s="156"/>
      <c r="G17" s="190"/>
    </row>
    <row r="18" spans="3:7" ht="16.5" thickBot="1">
      <c r="C18" s="196"/>
      <c r="D18" s="198"/>
      <c r="E18" s="130">
        <f>SUM(E13:E17)</f>
        <v>18161</v>
      </c>
      <c r="F18" s="197"/>
      <c r="G18" s="19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D2" sqref="D2"/>
    </sheetView>
  </sheetViews>
  <sheetFormatPr defaultColWidth="9.00390625" defaultRowHeight="12.75"/>
  <cols>
    <col min="4" max="4" width="35.625" style="0" customWidth="1"/>
    <col min="7" max="7" width="32.625" style="0" customWidth="1"/>
  </cols>
  <sheetData>
    <row r="2" ht="12.75">
      <c r="D2" t="s">
        <v>293</v>
      </c>
    </row>
    <row r="5" spans="3:6" ht="15.75">
      <c r="C5" s="174"/>
      <c r="D5" s="118" t="s">
        <v>248</v>
      </c>
      <c r="E5" s="118"/>
      <c r="F5" s="174"/>
    </row>
    <row r="6" spans="3:6" ht="15.75">
      <c r="C6" s="174"/>
      <c r="D6" s="119" t="s">
        <v>224</v>
      </c>
      <c r="E6" s="119"/>
      <c r="F6" s="174"/>
    </row>
    <row r="7" spans="3:6" ht="15.75">
      <c r="C7" s="174"/>
      <c r="D7" s="119"/>
      <c r="E7" s="119"/>
      <c r="F7" s="174"/>
    </row>
    <row r="8" spans="3:6" ht="15">
      <c r="C8" s="174"/>
      <c r="D8" s="174"/>
      <c r="E8" s="174"/>
      <c r="F8" s="174"/>
    </row>
    <row r="9" spans="3:6" ht="15">
      <c r="C9" s="174"/>
      <c r="D9" s="174"/>
      <c r="E9" s="174"/>
      <c r="F9" s="174"/>
    </row>
    <row r="10" spans="3:6" ht="15.75" thickBot="1">
      <c r="C10" s="174"/>
      <c r="D10" s="174" t="s">
        <v>225</v>
      </c>
      <c r="E10" s="174"/>
      <c r="F10" s="174"/>
    </row>
    <row r="11" spans="3:7" ht="15.75">
      <c r="C11" s="120" t="s">
        <v>218</v>
      </c>
      <c r="D11" s="121"/>
      <c r="E11" s="121" t="s">
        <v>219</v>
      </c>
      <c r="F11" s="122"/>
      <c r="G11" s="135"/>
    </row>
    <row r="12" spans="3:7" ht="16.5" thickBot="1">
      <c r="C12" s="124" t="s">
        <v>221</v>
      </c>
      <c r="D12" s="125"/>
      <c r="E12" s="124"/>
      <c r="F12" s="126"/>
      <c r="G12" s="135"/>
    </row>
    <row r="13" spans="3:7" ht="15">
      <c r="C13" s="200"/>
      <c r="D13" s="201"/>
      <c r="E13" s="200"/>
      <c r="F13" s="201"/>
      <c r="G13" s="132"/>
    </row>
    <row r="14" spans="3:7" ht="15.75">
      <c r="C14" s="192" t="s">
        <v>251</v>
      </c>
      <c r="D14" s="190"/>
      <c r="E14" s="131"/>
      <c r="F14" s="190"/>
      <c r="G14" s="132"/>
    </row>
    <row r="15" spans="3:7" ht="15">
      <c r="C15" s="192"/>
      <c r="D15" s="190"/>
      <c r="E15" s="202"/>
      <c r="F15" s="190"/>
      <c r="G15" s="132"/>
    </row>
    <row r="16" spans="3:7" ht="15.75">
      <c r="C16" s="192"/>
      <c r="D16" s="190"/>
      <c r="E16" s="133"/>
      <c r="F16" s="190"/>
      <c r="G16" s="132"/>
    </row>
    <row r="17" spans="3:7" ht="15">
      <c r="C17" s="192"/>
      <c r="D17" s="190"/>
      <c r="E17" s="192"/>
      <c r="F17" s="190"/>
      <c r="G17" s="132"/>
    </row>
    <row r="18" spans="3:7" ht="15">
      <c r="C18" s="192"/>
      <c r="D18" s="190"/>
      <c r="E18" s="192"/>
      <c r="F18" s="190"/>
      <c r="G18" s="132"/>
    </row>
    <row r="19" spans="3:7" ht="16.5" thickBot="1">
      <c r="C19" s="196"/>
      <c r="D19" s="198"/>
      <c r="E19" s="134"/>
      <c r="F19" s="203"/>
      <c r="G19" s="1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2:H25"/>
  <sheetViews>
    <sheetView zoomScalePageLayoutView="0" workbookViewId="0" topLeftCell="A1">
      <selection activeCell="H2" sqref="H2:I2"/>
    </sheetView>
  </sheetViews>
  <sheetFormatPr defaultColWidth="9.00390625" defaultRowHeight="12.75"/>
  <cols>
    <col min="8" max="8" width="18.375" style="0" customWidth="1"/>
  </cols>
  <sheetData>
    <row r="2" ht="12.75">
      <c r="H2" t="s">
        <v>293</v>
      </c>
    </row>
    <row r="5" spans="4:8" ht="15.75">
      <c r="D5" s="178" t="s">
        <v>249</v>
      </c>
      <c r="E5" s="174"/>
      <c r="F5" s="174"/>
      <c r="G5" s="174"/>
      <c r="H5" s="174"/>
    </row>
    <row r="6" spans="4:8" ht="15">
      <c r="D6" s="174"/>
      <c r="E6" s="174"/>
      <c r="F6" s="174"/>
      <c r="G6" s="174"/>
      <c r="H6" s="174"/>
    </row>
    <row r="7" spans="4:8" ht="15.75" thickBot="1">
      <c r="D7" s="174"/>
      <c r="E7" s="174"/>
      <c r="F7" s="174"/>
      <c r="G7" s="174" t="s">
        <v>226</v>
      </c>
      <c r="H7" s="174"/>
    </row>
    <row r="8" spans="4:8" ht="16.5" thickBot="1">
      <c r="D8" s="179" t="s">
        <v>227</v>
      </c>
      <c r="E8" s="180"/>
      <c r="F8" s="181"/>
      <c r="G8" s="182"/>
      <c r="H8" s="183" t="s">
        <v>236</v>
      </c>
    </row>
    <row r="9" spans="4:8" ht="15">
      <c r="D9" s="184"/>
      <c r="E9" s="185"/>
      <c r="F9" s="185"/>
      <c r="G9" s="186"/>
      <c r="H9" s="187" t="s">
        <v>228</v>
      </c>
    </row>
    <row r="10" spans="4:8" ht="15">
      <c r="D10" s="184"/>
      <c r="E10" s="185"/>
      <c r="F10" s="185"/>
      <c r="G10" s="186"/>
      <c r="H10" s="188"/>
    </row>
    <row r="11" spans="4:8" ht="15.75">
      <c r="D11" s="189" t="s">
        <v>229</v>
      </c>
      <c r="E11" s="156"/>
      <c r="F11" s="156"/>
      <c r="G11" s="190"/>
      <c r="H11" s="191"/>
    </row>
    <row r="12" spans="4:8" ht="15">
      <c r="D12" s="192"/>
      <c r="E12" s="156"/>
      <c r="F12" s="156"/>
      <c r="G12" s="190"/>
      <c r="H12" s="191"/>
    </row>
    <row r="13" spans="4:8" ht="15">
      <c r="D13" s="192" t="s">
        <v>230</v>
      </c>
      <c r="E13" s="156"/>
      <c r="F13" s="156"/>
      <c r="G13" s="190"/>
      <c r="H13" s="191"/>
    </row>
    <row r="14" spans="4:8" ht="15">
      <c r="D14" s="192"/>
      <c r="E14" s="156"/>
      <c r="F14" s="156"/>
      <c r="G14" s="190"/>
      <c r="H14" s="191"/>
    </row>
    <row r="15" spans="4:8" ht="15">
      <c r="D15" s="192" t="s">
        <v>231</v>
      </c>
      <c r="E15" s="156"/>
      <c r="F15" s="156"/>
      <c r="G15" s="190"/>
      <c r="H15" s="191"/>
    </row>
    <row r="16" spans="4:8" ht="15">
      <c r="D16" s="192"/>
      <c r="E16" s="156"/>
      <c r="F16" s="156"/>
      <c r="G16" s="190"/>
      <c r="H16" s="191"/>
    </row>
    <row r="17" spans="4:8" ht="15.75">
      <c r="D17" s="189" t="s">
        <v>232</v>
      </c>
      <c r="E17" s="193"/>
      <c r="F17" s="156"/>
      <c r="G17" s="190"/>
      <c r="H17" s="191"/>
    </row>
    <row r="18" spans="4:8" ht="15">
      <c r="D18" s="192"/>
      <c r="E18" s="156"/>
      <c r="F18" s="156"/>
      <c r="G18" s="190"/>
      <c r="H18" s="191"/>
    </row>
    <row r="19" spans="4:8" ht="15">
      <c r="D19" s="192"/>
      <c r="E19" s="156"/>
      <c r="F19" s="156"/>
      <c r="G19" s="190"/>
      <c r="H19" s="191"/>
    </row>
    <row r="20" spans="4:8" ht="15.75">
      <c r="D20" s="189" t="s">
        <v>233</v>
      </c>
      <c r="E20" s="193"/>
      <c r="F20" s="156"/>
      <c r="G20" s="190"/>
      <c r="H20" s="191"/>
    </row>
    <row r="21" spans="4:8" ht="15">
      <c r="D21" s="192" t="s">
        <v>234</v>
      </c>
      <c r="E21" s="156"/>
      <c r="F21" s="156"/>
      <c r="G21" s="190"/>
      <c r="H21" s="194">
        <v>500</v>
      </c>
    </row>
    <row r="22" spans="4:8" ht="15">
      <c r="D22" s="192" t="s">
        <v>245</v>
      </c>
      <c r="E22" s="156"/>
      <c r="F22" s="156"/>
      <c r="G22" s="190"/>
      <c r="H22" s="194">
        <v>2600</v>
      </c>
    </row>
    <row r="23" spans="4:8" ht="15">
      <c r="D23" s="192"/>
      <c r="E23" s="156"/>
      <c r="F23" s="156"/>
      <c r="G23" s="190"/>
      <c r="H23" s="194"/>
    </row>
    <row r="24" spans="4:8" ht="15.75">
      <c r="D24" s="189" t="s">
        <v>235</v>
      </c>
      <c r="E24" s="193"/>
      <c r="F24" s="193"/>
      <c r="G24" s="190"/>
      <c r="H24" s="195">
        <f>H21+H22</f>
        <v>3100</v>
      </c>
    </row>
    <row r="25" spans="4:8" ht="15.75" thickBot="1">
      <c r="D25" s="196"/>
      <c r="E25" s="197"/>
      <c r="F25" s="197"/>
      <c r="G25" s="198"/>
      <c r="H25" s="19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zoomScalePageLayoutView="0" workbookViewId="0" topLeftCell="G1">
      <selection activeCell="J2" sqref="J2:K2"/>
    </sheetView>
  </sheetViews>
  <sheetFormatPr defaultColWidth="9.00390625" defaultRowHeight="12.75"/>
  <cols>
    <col min="2" max="2" width="49.875" style="0" customWidth="1"/>
    <col min="3" max="3" width="9.875" style="0" customWidth="1"/>
    <col min="4" max="4" width="11.75390625" style="0" customWidth="1"/>
    <col min="5" max="5" width="12.75390625" style="0" customWidth="1"/>
    <col min="6" max="6" width="13.125" style="0" customWidth="1"/>
    <col min="7" max="7" width="60.75390625" style="0" customWidth="1"/>
    <col min="8" max="8" width="11.75390625" style="0" customWidth="1"/>
    <col min="9" max="9" width="9.25390625" style="0" customWidth="1"/>
    <col min="10" max="10" width="13.25390625" style="0" customWidth="1"/>
    <col min="11" max="11" width="13.75390625" style="0" customWidth="1"/>
  </cols>
  <sheetData>
    <row r="1" spans="5:13" ht="15.75">
      <c r="E1" s="328" t="s">
        <v>243</v>
      </c>
      <c r="F1" s="328"/>
      <c r="G1" s="328"/>
      <c r="H1" s="328"/>
      <c r="I1" s="328"/>
      <c r="J1" s="328"/>
      <c r="K1" s="328"/>
      <c r="L1" s="328"/>
      <c r="M1" s="328"/>
    </row>
    <row r="2" spans="5:13" ht="15">
      <c r="E2" s="109"/>
      <c r="F2" s="109"/>
      <c r="G2" s="109"/>
      <c r="H2" s="109"/>
      <c r="I2" s="109"/>
      <c r="J2" t="s">
        <v>293</v>
      </c>
      <c r="L2" s="109"/>
      <c r="M2" s="109"/>
    </row>
    <row r="4" spans="2:11" ht="12.75">
      <c r="B4" s="341" t="s">
        <v>0</v>
      </c>
      <c r="C4" s="341" t="s">
        <v>9</v>
      </c>
      <c r="D4" s="341" t="s">
        <v>10</v>
      </c>
      <c r="E4" s="341" t="s">
        <v>250</v>
      </c>
      <c r="F4" s="319" t="s">
        <v>290</v>
      </c>
      <c r="G4" s="341" t="s">
        <v>1</v>
      </c>
      <c r="H4" s="341" t="s">
        <v>9</v>
      </c>
      <c r="I4" s="341" t="s">
        <v>10</v>
      </c>
      <c r="J4" s="341" t="s">
        <v>250</v>
      </c>
      <c r="K4" s="320" t="s">
        <v>290</v>
      </c>
    </row>
    <row r="5" spans="2:11" ht="12.75">
      <c r="B5" s="342"/>
      <c r="C5" s="342"/>
      <c r="D5" s="342"/>
      <c r="E5" s="342"/>
      <c r="F5" s="308" t="s">
        <v>256</v>
      </c>
      <c r="G5" s="342"/>
      <c r="H5" s="342"/>
      <c r="I5" s="342"/>
      <c r="J5" s="342"/>
      <c r="K5" s="307" t="s">
        <v>256</v>
      </c>
    </row>
    <row r="6" spans="2:11" ht="25.5">
      <c r="B6" s="343"/>
      <c r="C6" s="343"/>
      <c r="D6" s="343"/>
      <c r="E6" s="343"/>
      <c r="F6" s="309" t="s">
        <v>252</v>
      </c>
      <c r="G6" s="343"/>
      <c r="H6" s="343"/>
      <c r="I6" s="343"/>
      <c r="J6" s="343"/>
      <c r="K6" s="307" t="s">
        <v>252</v>
      </c>
    </row>
    <row r="7" spans="2:11" ht="15.75">
      <c r="B7" s="113" t="s">
        <v>31</v>
      </c>
      <c r="C7" s="142">
        <f>SUM(C8:C10)</f>
        <v>30289</v>
      </c>
      <c r="D7" s="142">
        <f>SUM(D8:D9)</f>
        <v>0</v>
      </c>
      <c r="E7" s="142">
        <f>SUM(C7:D7)</f>
        <v>30289</v>
      </c>
      <c r="F7" s="142">
        <f>F8+F9+F10+F11</f>
        <v>33645</v>
      </c>
      <c r="G7" s="141" t="s">
        <v>2</v>
      </c>
      <c r="H7" s="142">
        <v>34707</v>
      </c>
      <c r="I7" s="142"/>
      <c r="J7" s="142">
        <f>SUM(H7:I7)</f>
        <v>34707</v>
      </c>
      <c r="K7" s="143">
        <v>34707</v>
      </c>
    </row>
    <row r="8" spans="2:11" ht="15">
      <c r="B8" s="143" t="s">
        <v>33</v>
      </c>
      <c r="C8" s="144">
        <v>30217</v>
      </c>
      <c r="D8" s="144"/>
      <c r="E8" s="144">
        <f>SUM(C8:D8)</f>
        <v>30217</v>
      </c>
      <c r="F8" s="144">
        <v>30217</v>
      </c>
      <c r="G8" s="143"/>
      <c r="H8" s="144"/>
      <c r="I8" s="144"/>
      <c r="J8" s="144"/>
      <c r="K8" s="143"/>
    </row>
    <row r="9" spans="2:11" ht="15.75">
      <c r="B9" s="143" t="s">
        <v>34</v>
      </c>
      <c r="C9" s="144">
        <v>72</v>
      </c>
      <c r="D9" s="144"/>
      <c r="E9" s="144">
        <f>SUM(C9:D9)</f>
        <v>72</v>
      </c>
      <c r="F9" s="144">
        <v>72</v>
      </c>
      <c r="G9" s="141" t="s">
        <v>11</v>
      </c>
      <c r="H9" s="142">
        <v>7804</v>
      </c>
      <c r="I9" s="142"/>
      <c r="J9" s="142">
        <f>SUM(H9:I9)</f>
        <v>7804</v>
      </c>
      <c r="K9" s="143">
        <v>7804</v>
      </c>
    </row>
    <row r="10" spans="2:11" ht="15">
      <c r="B10" s="143" t="s">
        <v>253</v>
      </c>
      <c r="C10" s="145"/>
      <c r="D10" s="145"/>
      <c r="E10" s="145"/>
      <c r="F10" s="144">
        <v>3356</v>
      </c>
      <c r="G10" s="143"/>
      <c r="H10" s="144"/>
      <c r="I10" s="144"/>
      <c r="J10" s="144"/>
      <c r="K10" s="143"/>
    </row>
    <row r="11" spans="2:11" ht="15.75">
      <c r="B11" s="143" t="s">
        <v>254</v>
      </c>
      <c r="C11" s="144"/>
      <c r="D11" s="144"/>
      <c r="E11" s="144"/>
      <c r="F11" s="144"/>
      <c r="G11" s="141" t="s">
        <v>20</v>
      </c>
      <c r="H11" s="142">
        <v>32525</v>
      </c>
      <c r="I11" s="142"/>
      <c r="J11" s="142">
        <f>SUM(H11:I11)</f>
        <v>32525</v>
      </c>
      <c r="K11" s="143">
        <v>32525</v>
      </c>
    </row>
    <row r="12" spans="2:11" ht="15.75">
      <c r="B12" s="141" t="s">
        <v>19</v>
      </c>
      <c r="C12" s="142">
        <f>C16+C17+C19</f>
        <v>10850</v>
      </c>
      <c r="D12" s="142"/>
      <c r="E12" s="142">
        <f>SUM(C12:D12)</f>
        <v>10850</v>
      </c>
      <c r="F12" s="142">
        <f>SUM(D12:E12)</f>
        <v>10850</v>
      </c>
      <c r="G12" s="143"/>
      <c r="H12" s="144"/>
      <c r="I12" s="144"/>
      <c r="J12" s="144"/>
      <c r="K12" s="143"/>
    </row>
    <row r="13" spans="2:11" ht="15.75">
      <c r="B13" s="143" t="s">
        <v>41</v>
      </c>
      <c r="C13" s="144"/>
      <c r="D13" s="144"/>
      <c r="E13" s="144"/>
      <c r="F13" s="144"/>
      <c r="G13" s="141" t="s">
        <v>21</v>
      </c>
      <c r="H13" s="142">
        <v>3586</v>
      </c>
      <c r="I13" s="142"/>
      <c r="J13" s="142">
        <f>SUM(H13:I13)</f>
        <v>3586</v>
      </c>
      <c r="K13" s="143">
        <v>5699</v>
      </c>
    </row>
    <row r="14" spans="2:11" ht="15">
      <c r="B14" s="143" t="s">
        <v>180</v>
      </c>
      <c r="C14" s="144"/>
      <c r="D14" s="144"/>
      <c r="E14" s="144"/>
      <c r="F14" s="144"/>
      <c r="G14" s="143"/>
      <c r="H14" s="144"/>
      <c r="I14" s="144"/>
      <c r="J14" s="144"/>
      <c r="K14" s="143"/>
    </row>
    <row r="15" spans="2:11" ht="15.75">
      <c r="B15" s="143" t="s">
        <v>36</v>
      </c>
      <c r="C15" s="144"/>
      <c r="D15" s="144"/>
      <c r="E15" s="144"/>
      <c r="F15" s="144"/>
      <c r="G15" s="141" t="s">
        <v>62</v>
      </c>
      <c r="H15" s="142">
        <f>H16+H17</f>
        <v>10072</v>
      </c>
      <c r="I15" s="142"/>
      <c r="J15" s="142">
        <f>SUM(H15:I15)</f>
        <v>10072</v>
      </c>
      <c r="K15" s="142">
        <f>K16+K17</f>
        <v>14006</v>
      </c>
    </row>
    <row r="16" spans="2:11" ht="15">
      <c r="B16" s="143" t="s">
        <v>37</v>
      </c>
      <c r="C16" s="144">
        <v>8000</v>
      </c>
      <c r="D16" s="144"/>
      <c r="E16" s="144">
        <f>SUM(C16:D16)</f>
        <v>8000</v>
      </c>
      <c r="F16" s="144">
        <v>8000</v>
      </c>
      <c r="G16" s="143" t="s">
        <v>27</v>
      </c>
      <c r="H16" s="144">
        <v>5067</v>
      </c>
      <c r="I16" s="144"/>
      <c r="J16" s="144">
        <f>SUM(H16:I16)</f>
        <v>5067</v>
      </c>
      <c r="K16" s="143">
        <v>7758</v>
      </c>
    </row>
    <row r="17" spans="2:11" ht="15">
      <c r="B17" s="143" t="s">
        <v>38</v>
      </c>
      <c r="C17" s="144">
        <v>2600</v>
      </c>
      <c r="D17" s="144"/>
      <c r="E17" s="144">
        <f>SUM(C17:D17)</f>
        <v>2600</v>
      </c>
      <c r="F17" s="144">
        <v>2600</v>
      </c>
      <c r="G17" s="143" t="s">
        <v>28</v>
      </c>
      <c r="H17" s="144">
        <v>5005</v>
      </c>
      <c r="I17" s="144"/>
      <c r="J17" s="144">
        <f>SUM(H17:I17)</f>
        <v>5005</v>
      </c>
      <c r="K17" s="143">
        <v>6248</v>
      </c>
    </row>
    <row r="18" spans="2:11" ht="15.75">
      <c r="B18" s="143" t="s">
        <v>39</v>
      </c>
      <c r="C18" s="144"/>
      <c r="D18" s="142"/>
      <c r="E18" s="144"/>
      <c r="F18" s="144"/>
      <c r="G18" s="143"/>
      <c r="H18" s="142"/>
      <c r="I18" s="142"/>
      <c r="J18" s="144"/>
      <c r="K18" s="143"/>
    </row>
    <row r="19" spans="2:11" ht="15.75">
      <c r="B19" s="143" t="s">
        <v>8</v>
      </c>
      <c r="C19" s="144">
        <v>250</v>
      </c>
      <c r="D19" s="142"/>
      <c r="E19" s="144">
        <f>SUM(C19:D19)</f>
        <v>250</v>
      </c>
      <c r="F19" s="144">
        <v>250</v>
      </c>
      <c r="G19" s="143"/>
      <c r="H19" s="142"/>
      <c r="I19" s="142"/>
      <c r="J19" s="142"/>
      <c r="K19" s="143"/>
    </row>
    <row r="20" spans="2:11" ht="15.75">
      <c r="B20" s="143" t="s">
        <v>40</v>
      </c>
      <c r="C20" s="144"/>
      <c r="D20" s="144"/>
      <c r="E20" s="144"/>
      <c r="F20" s="144"/>
      <c r="G20" s="141"/>
      <c r="H20" s="142"/>
      <c r="I20" s="142"/>
      <c r="J20" s="142"/>
      <c r="K20" s="32"/>
    </row>
    <row r="21" spans="2:11" ht="15">
      <c r="B21" s="143" t="s">
        <v>7</v>
      </c>
      <c r="C21" s="144"/>
      <c r="D21" s="143"/>
      <c r="E21" s="144"/>
      <c r="F21" s="144"/>
      <c r="G21" s="143"/>
      <c r="H21" s="144"/>
      <c r="I21" s="144"/>
      <c r="J21" s="144"/>
      <c r="K21" s="32"/>
    </row>
    <row r="22" spans="2:11" ht="15">
      <c r="B22" s="143"/>
      <c r="C22" s="144"/>
      <c r="D22" s="143"/>
      <c r="E22" s="144"/>
      <c r="F22" s="144"/>
      <c r="G22" s="143"/>
      <c r="H22" s="144"/>
      <c r="I22" s="144"/>
      <c r="J22" s="144"/>
      <c r="K22" s="32"/>
    </row>
    <row r="23" spans="2:11" ht="15.75">
      <c r="B23" s="141" t="s">
        <v>42</v>
      </c>
      <c r="C23" s="142">
        <f>C24+C25+C26+C27+C28+C29+C31+C32+C33</f>
        <v>11974</v>
      </c>
      <c r="D23" s="142">
        <f>D24+D25+D26+D27+D28+D29+D31+D32+D33</f>
        <v>682</v>
      </c>
      <c r="E23" s="142">
        <f>E24+E25+E26+E27+E28+E29+E31+E32+E33</f>
        <v>12656</v>
      </c>
      <c r="F23" s="142">
        <f>F25+F26+F28+F29+F31+F33</f>
        <v>12656</v>
      </c>
      <c r="G23" s="143"/>
      <c r="H23" s="144"/>
      <c r="I23" s="144"/>
      <c r="J23" s="144"/>
      <c r="K23" s="32"/>
    </row>
    <row r="24" spans="2:11" ht="15.75">
      <c r="B24" s="143" t="s">
        <v>43</v>
      </c>
      <c r="C24" s="144"/>
      <c r="D24" s="143"/>
      <c r="E24" s="144"/>
      <c r="F24" s="144"/>
      <c r="G24" s="141" t="s">
        <v>5</v>
      </c>
      <c r="H24" s="142"/>
      <c r="I24" s="142"/>
      <c r="J24" s="142"/>
      <c r="K24" s="32"/>
    </row>
    <row r="25" spans="2:11" ht="15">
      <c r="B25" s="143" t="s">
        <v>44</v>
      </c>
      <c r="C25" s="144">
        <v>2833</v>
      </c>
      <c r="D25" s="143"/>
      <c r="E25" s="144">
        <f>SUM(C25:D25)</f>
        <v>2833</v>
      </c>
      <c r="F25" s="144">
        <f>SUM(D25:E25)</f>
        <v>2833</v>
      </c>
      <c r="G25" s="143" t="s">
        <v>24</v>
      </c>
      <c r="H25" s="144"/>
      <c r="I25" s="144"/>
      <c r="J25" s="144"/>
      <c r="K25" s="32"/>
    </row>
    <row r="26" spans="2:11" ht="15">
      <c r="B26" s="143" t="s">
        <v>45</v>
      </c>
      <c r="C26" s="144">
        <v>1338</v>
      </c>
      <c r="D26" s="143"/>
      <c r="E26" s="144">
        <f>SUM(C26:D26)</f>
        <v>1338</v>
      </c>
      <c r="F26" s="144">
        <f>SUM(D26:E26)</f>
        <v>1338</v>
      </c>
      <c r="G26" s="143" t="s">
        <v>25</v>
      </c>
      <c r="H26" s="144">
        <v>500</v>
      </c>
      <c r="I26" s="144"/>
      <c r="J26" s="144">
        <f>SUM(H26:I26)</f>
        <v>500</v>
      </c>
      <c r="K26" s="143">
        <v>500</v>
      </c>
    </row>
    <row r="27" spans="2:11" ht="15">
      <c r="B27" s="143" t="s">
        <v>46</v>
      </c>
      <c r="C27" s="144"/>
      <c r="D27" s="143"/>
      <c r="E27" s="144"/>
      <c r="F27" s="144"/>
      <c r="G27" s="143"/>
      <c r="H27" s="144"/>
      <c r="I27" s="144"/>
      <c r="J27" s="144"/>
      <c r="K27" s="32"/>
    </row>
    <row r="28" spans="2:11" ht="15.75">
      <c r="B28" s="143" t="s">
        <v>47</v>
      </c>
      <c r="C28" s="144">
        <v>5255</v>
      </c>
      <c r="D28" s="143">
        <v>537</v>
      </c>
      <c r="E28" s="144">
        <f>SUM(C28:D28)</f>
        <v>5792</v>
      </c>
      <c r="F28" s="144">
        <v>5792</v>
      </c>
      <c r="G28" s="141"/>
      <c r="H28" s="142"/>
      <c r="I28" s="142"/>
      <c r="J28" s="142"/>
      <c r="K28" s="32"/>
    </row>
    <row r="29" spans="2:11" ht="15.75">
      <c r="B29" s="143" t="s">
        <v>48</v>
      </c>
      <c r="C29" s="144">
        <v>1828</v>
      </c>
      <c r="D29" s="143">
        <v>145</v>
      </c>
      <c r="E29" s="144">
        <f>SUM(C29:D29)</f>
        <v>1973</v>
      </c>
      <c r="F29" s="144">
        <v>1973</v>
      </c>
      <c r="G29" s="141"/>
      <c r="H29" s="142"/>
      <c r="I29" s="142"/>
      <c r="J29" s="142"/>
      <c r="K29" s="32"/>
    </row>
    <row r="30" spans="2:11" ht="15.75">
      <c r="B30" s="143" t="s">
        <v>49</v>
      </c>
      <c r="C30" s="144"/>
      <c r="D30" s="143"/>
      <c r="E30" s="144"/>
      <c r="F30" s="144"/>
      <c r="G30" s="143"/>
      <c r="H30" s="142"/>
      <c r="I30" s="142"/>
      <c r="J30" s="142"/>
      <c r="K30" s="32"/>
    </row>
    <row r="31" spans="2:11" ht="15.75">
      <c r="B31" s="143" t="s">
        <v>50</v>
      </c>
      <c r="C31" s="144">
        <v>100</v>
      </c>
      <c r="D31" s="143"/>
      <c r="E31" s="144">
        <f>SUM(C31:D31)</f>
        <v>100</v>
      </c>
      <c r="F31" s="144">
        <f>SUM(D31:E31)</f>
        <v>100</v>
      </c>
      <c r="G31" s="143"/>
      <c r="H31" s="142"/>
      <c r="I31" s="142"/>
      <c r="J31" s="144"/>
      <c r="K31" s="32"/>
    </row>
    <row r="32" spans="2:11" ht="15.75">
      <c r="B32" s="143" t="s">
        <v>51</v>
      </c>
      <c r="C32" s="144"/>
      <c r="D32" s="143"/>
      <c r="E32" s="142"/>
      <c r="F32" s="142"/>
      <c r="G32" s="143"/>
      <c r="H32" s="144"/>
      <c r="I32" s="144"/>
      <c r="J32" s="144"/>
      <c r="K32" s="32"/>
    </row>
    <row r="33" spans="2:11" ht="15">
      <c r="B33" s="143" t="s">
        <v>52</v>
      </c>
      <c r="C33" s="144">
        <v>620</v>
      </c>
      <c r="D33" s="143"/>
      <c r="E33" s="144">
        <f>SUM(C33:D33)</f>
        <v>620</v>
      </c>
      <c r="F33" s="144">
        <f>SUM(D33:E33)</f>
        <v>620</v>
      </c>
      <c r="G33" s="143"/>
      <c r="H33" s="144"/>
      <c r="I33" s="144"/>
      <c r="J33" s="144"/>
      <c r="K33" s="32"/>
    </row>
    <row r="34" spans="2:11" ht="15">
      <c r="B34" s="143"/>
      <c r="C34" s="144"/>
      <c r="D34" s="144"/>
      <c r="E34" s="144"/>
      <c r="F34" s="144"/>
      <c r="G34" s="143"/>
      <c r="H34" s="144"/>
      <c r="I34" s="144"/>
      <c r="J34" s="144"/>
      <c r="K34" s="32"/>
    </row>
    <row r="35" spans="2:11" ht="15.75">
      <c r="B35" s="141" t="s">
        <v>55</v>
      </c>
      <c r="C35" s="142">
        <f>C36+C37+C38</f>
        <v>18516</v>
      </c>
      <c r="D35" s="142"/>
      <c r="E35" s="142">
        <f>SUM(C35:D35)</f>
        <v>18516</v>
      </c>
      <c r="F35" s="142">
        <f>F36+F37+F38</f>
        <v>20207</v>
      </c>
      <c r="G35" s="143"/>
      <c r="H35" s="144"/>
      <c r="I35" s="144"/>
      <c r="J35" s="144"/>
      <c r="K35" s="32"/>
    </row>
    <row r="36" spans="2:11" ht="15">
      <c r="B36" s="143" t="s">
        <v>59</v>
      </c>
      <c r="C36" s="144">
        <v>8337</v>
      </c>
      <c r="D36" s="143"/>
      <c r="E36" s="144">
        <f>SUM(C36:D36)</f>
        <v>8337</v>
      </c>
      <c r="F36" s="144">
        <v>10028</v>
      </c>
      <c r="G36" s="143"/>
      <c r="H36" s="144"/>
      <c r="I36" s="144"/>
      <c r="J36" s="144"/>
      <c r="K36" s="32"/>
    </row>
    <row r="37" spans="2:11" ht="15">
      <c r="B37" s="143" t="s">
        <v>60</v>
      </c>
      <c r="C37" s="144">
        <v>9618</v>
      </c>
      <c r="D37" s="144"/>
      <c r="E37" s="144">
        <f>SUM(C37:D37)</f>
        <v>9618</v>
      </c>
      <c r="F37" s="144">
        <v>9618</v>
      </c>
      <c r="G37" s="143"/>
      <c r="H37" s="144"/>
      <c r="I37" s="144"/>
      <c r="J37" s="144"/>
      <c r="K37" s="32"/>
    </row>
    <row r="38" spans="2:11" ht="15">
      <c r="B38" s="143" t="s">
        <v>179</v>
      </c>
      <c r="C38" s="144">
        <v>561</v>
      </c>
      <c r="D38" s="143"/>
      <c r="E38" s="144">
        <f>SUM(C38:D38)</f>
        <v>561</v>
      </c>
      <c r="F38" s="144">
        <v>561</v>
      </c>
      <c r="G38" s="143"/>
      <c r="H38" s="144"/>
      <c r="I38" s="144"/>
      <c r="J38" s="144"/>
      <c r="K38" s="32"/>
    </row>
    <row r="39" spans="2:11" ht="15.75" customHeight="1">
      <c r="B39" s="323" t="s">
        <v>63</v>
      </c>
      <c r="C39" s="324">
        <f>C7+C12+C23+C35</f>
        <v>71629</v>
      </c>
      <c r="D39" s="324">
        <f>D23</f>
        <v>682</v>
      </c>
      <c r="E39" s="324">
        <f>SUM(C39:D39)</f>
        <v>72311</v>
      </c>
      <c r="F39" s="325">
        <f>F7+F12+F23+F35</f>
        <v>77358</v>
      </c>
      <c r="G39" s="322" t="s">
        <v>64</v>
      </c>
      <c r="H39" s="329">
        <f>H7+H9+H11+H13+H15+H26</f>
        <v>89194</v>
      </c>
      <c r="I39" s="329"/>
      <c r="J39" s="329">
        <f>SUM(H39:I39)</f>
        <v>89194</v>
      </c>
      <c r="K39" s="345">
        <f>K7+K9+K11+K13+K15+K26</f>
        <v>95241</v>
      </c>
    </row>
    <row r="40" spans="2:11" ht="15.75" customHeight="1">
      <c r="B40" s="323"/>
      <c r="C40" s="324"/>
      <c r="D40" s="324"/>
      <c r="E40" s="324"/>
      <c r="F40" s="326"/>
      <c r="G40" s="322"/>
      <c r="H40" s="329"/>
      <c r="I40" s="329"/>
      <c r="J40" s="329"/>
      <c r="K40" s="346"/>
    </row>
    <row r="41" spans="2:11" ht="17.25" customHeight="1">
      <c r="B41" s="11" t="s">
        <v>15</v>
      </c>
      <c r="C41" s="10"/>
      <c r="D41" s="10"/>
      <c r="E41" s="10"/>
      <c r="F41" s="10"/>
      <c r="G41" s="11" t="s">
        <v>65</v>
      </c>
      <c r="H41" s="12"/>
      <c r="I41" s="12"/>
      <c r="J41" s="12"/>
      <c r="K41" s="32"/>
    </row>
    <row r="42" spans="2:11" ht="22.5" customHeight="1">
      <c r="B42" s="136" t="s">
        <v>58</v>
      </c>
      <c r="C42" s="10">
        <v>11500</v>
      </c>
      <c r="D42" s="10"/>
      <c r="E42" s="10">
        <f>SUM(C42:D42)</f>
        <v>11500</v>
      </c>
      <c r="F42" s="10">
        <v>12500</v>
      </c>
      <c r="G42" s="11"/>
      <c r="H42" s="12"/>
      <c r="I42" s="12"/>
      <c r="J42" s="12"/>
      <c r="K42" s="32"/>
    </row>
    <row r="43" spans="2:11" ht="12.75">
      <c r="B43" s="11" t="s">
        <v>66</v>
      </c>
      <c r="C43" s="12">
        <f>C39+C42</f>
        <v>83129</v>
      </c>
      <c r="D43" s="12">
        <f>D39+D42</f>
        <v>682</v>
      </c>
      <c r="E43" s="12">
        <f>E39+E42</f>
        <v>83811</v>
      </c>
      <c r="F43" s="10">
        <f>F39+F42</f>
        <v>89858</v>
      </c>
      <c r="G43" s="11" t="s">
        <v>67</v>
      </c>
      <c r="H43" s="10">
        <f>SUM(H39:H42)</f>
        <v>89194</v>
      </c>
      <c r="I43" s="10"/>
      <c r="J43" s="10">
        <f>SUM(H43:I43)</f>
        <v>89194</v>
      </c>
      <c r="K43" s="113">
        <v>94241</v>
      </c>
    </row>
    <row r="45" spans="7:10" ht="12.75">
      <c r="G45" s="327" t="s">
        <v>68</v>
      </c>
      <c r="H45" s="327"/>
      <c r="I45" s="327"/>
      <c r="J45" s="9">
        <f>F43-K43</f>
        <v>-4383</v>
      </c>
    </row>
  </sheetData>
  <sheetProtection/>
  <mergeCells count="20">
    <mergeCell ref="G45:I45"/>
    <mergeCell ref="E1:M1"/>
    <mergeCell ref="I4:I6"/>
    <mergeCell ref="J4:J6"/>
    <mergeCell ref="I39:I40"/>
    <mergeCell ref="J39:J40"/>
    <mergeCell ref="G4:G6"/>
    <mergeCell ref="H4:H6"/>
    <mergeCell ref="E39:E40"/>
    <mergeCell ref="H39:H40"/>
    <mergeCell ref="B4:B6"/>
    <mergeCell ref="C4:C6"/>
    <mergeCell ref="D4:D6"/>
    <mergeCell ref="E4:E6"/>
    <mergeCell ref="K39:K40"/>
    <mergeCell ref="G39:G40"/>
    <mergeCell ref="B39:B40"/>
    <mergeCell ref="C39:C40"/>
    <mergeCell ref="D39:D40"/>
    <mergeCell ref="F39:F4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5"/>
  <sheetViews>
    <sheetView zoomScalePageLayoutView="0" workbookViewId="0" topLeftCell="C1">
      <selection activeCell="I3" sqref="I3:J3"/>
    </sheetView>
  </sheetViews>
  <sheetFormatPr defaultColWidth="9.00390625" defaultRowHeight="12.75"/>
  <cols>
    <col min="1" max="1" width="47.875" style="0" customWidth="1"/>
    <col min="3" max="3" width="8.875" style="0" customWidth="1"/>
    <col min="4" max="4" width="14.125" style="0" customWidth="1"/>
    <col min="5" max="5" width="12.00390625" style="0" customWidth="1"/>
    <col min="6" max="6" width="48.75390625" style="0" customWidth="1"/>
    <col min="8" max="8" width="19.625" style="0" bestFit="1" customWidth="1"/>
    <col min="9" max="9" width="13.125" style="0" customWidth="1"/>
    <col min="10" max="10" width="13.625" style="0" customWidth="1"/>
  </cols>
  <sheetData>
    <row r="3" spans="7:9" ht="12.75">
      <c r="G3" s="6"/>
      <c r="I3" t="s">
        <v>293</v>
      </c>
    </row>
    <row r="4" spans="1:9" ht="12.75">
      <c r="A4" s="336" t="s">
        <v>242</v>
      </c>
      <c r="B4" s="336"/>
      <c r="C4" s="336"/>
      <c r="D4" s="336"/>
      <c r="E4" s="336"/>
      <c r="F4" s="336"/>
      <c r="G4" s="336"/>
      <c r="H4" s="335"/>
      <c r="I4" s="335"/>
    </row>
    <row r="5" spans="7:9" ht="12.75">
      <c r="G5" s="5"/>
      <c r="I5" s="6" t="s">
        <v>6</v>
      </c>
    </row>
    <row r="6" spans="1:10" ht="12.75" customHeight="1">
      <c r="A6" s="341" t="s">
        <v>0</v>
      </c>
      <c r="B6" s="351" t="s">
        <v>9</v>
      </c>
      <c r="C6" s="351" t="s">
        <v>10</v>
      </c>
      <c r="D6" s="351" t="s">
        <v>250</v>
      </c>
      <c r="E6" s="320" t="s">
        <v>290</v>
      </c>
      <c r="F6" s="341" t="s">
        <v>1</v>
      </c>
      <c r="G6" s="351" t="s">
        <v>9</v>
      </c>
      <c r="H6" s="351" t="s">
        <v>10</v>
      </c>
      <c r="I6" s="351" t="s">
        <v>250</v>
      </c>
      <c r="J6" s="320" t="s">
        <v>290</v>
      </c>
    </row>
    <row r="7" spans="1:10" ht="25.5" customHeight="1">
      <c r="A7" s="342"/>
      <c r="B7" s="352"/>
      <c r="C7" s="352"/>
      <c r="D7" s="352"/>
      <c r="E7" s="320" t="s">
        <v>256</v>
      </c>
      <c r="F7" s="342"/>
      <c r="G7" s="352"/>
      <c r="H7" s="352"/>
      <c r="I7" s="352"/>
      <c r="J7" s="307" t="s">
        <v>256</v>
      </c>
    </row>
    <row r="8" spans="1:10" ht="25.5" customHeight="1">
      <c r="A8" s="343"/>
      <c r="B8" s="347"/>
      <c r="C8" s="347"/>
      <c r="D8" s="347"/>
      <c r="E8" s="307" t="s">
        <v>252</v>
      </c>
      <c r="F8" s="343"/>
      <c r="G8" s="347"/>
      <c r="H8" s="347"/>
      <c r="I8" s="347"/>
      <c r="J8" s="307" t="s">
        <v>252</v>
      </c>
    </row>
    <row r="9" spans="1:10" ht="15.75">
      <c r="A9" s="113" t="s">
        <v>69</v>
      </c>
      <c r="B9" s="142"/>
      <c r="C9" s="155"/>
      <c r="D9" s="142"/>
      <c r="E9" s="155"/>
      <c r="F9" s="157" t="s">
        <v>20</v>
      </c>
      <c r="G9" s="142"/>
      <c r="H9" s="156"/>
      <c r="I9" s="142"/>
      <c r="J9" s="142"/>
    </row>
    <row r="10" spans="1:10" ht="15">
      <c r="A10" s="32" t="s">
        <v>35</v>
      </c>
      <c r="B10" s="144"/>
      <c r="C10" s="149"/>
      <c r="D10" s="144"/>
      <c r="E10" s="149"/>
      <c r="F10" s="156"/>
      <c r="G10" s="144"/>
      <c r="H10" s="156"/>
      <c r="I10" s="144"/>
      <c r="J10" s="144"/>
    </row>
    <row r="11" spans="1:10" ht="15">
      <c r="A11" s="32"/>
      <c r="B11" s="144"/>
      <c r="C11" s="149"/>
      <c r="D11" s="144"/>
      <c r="E11" s="149"/>
      <c r="F11" s="156"/>
      <c r="G11" s="143"/>
      <c r="H11" s="156"/>
      <c r="I11" s="143"/>
      <c r="J11" s="143"/>
    </row>
    <row r="12" spans="1:10" ht="15.75">
      <c r="A12" s="32"/>
      <c r="B12" s="144"/>
      <c r="C12" s="149"/>
      <c r="D12" s="144"/>
      <c r="E12" s="149"/>
      <c r="F12" s="156"/>
      <c r="G12" s="142"/>
      <c r="H12" s="156"/>
      <c r="I12" s="143"/>
      <c r="J12" s="143"/>
    </row>
    <row r="13" spans="1:10" ht="15.75">
      <c r="A13" s="113" t="s">
        <v>42</v>
      </c>
      <c r="B13" s="142">
        <f>B14</f>
        <v>1263</v>
      </c>
      <c r="C13" s="155"/>
      <c r="D13" s="142">
        <f>SUM(B13:C13)</f>
        <v>1263</v>
      </c>
      <c r="E13" s="155">
        <v>1263</v>
      </c>
      <c r="F13" s="157" t="s">
        <v>4</v>
      </c>
      <c r="G13" s="142"/>
      <c r="H13" s="155">
        <v>500</v>
      </c>
      <c r="I13" s="142">
        <f>SUM(G13:H13)</f>
        <v>500</v>
      </c>
      <c r="J13" s="142">
        <f>SUM(H13:I13)</f>
        <v>1000</v>
      </c>
    </row>
    <row r="14" spans="1:10" ht="15">
      <c r="A14" s="112" t="s">
        <v>60</v>
      </c>
      <c r="B14" s="144">
        <v>1263</v>
      </c>
      <c r="C14" s="149"/>
      <c r="D14" s="144">
        <f>SUM(B14:C14)</f>
        <v>1263</v>
      </c>
      <c r="E14" s="149">
        <v>1263</v>
      </c>
      <c r="F14" s="160"/>
      <c r="G14" s="145"/>
      <c r="H14" s="160"/>
      <c r="I14" s="145"/>
      <c r="J14" s="145"/>
    </row>
    <row r="15" spans="1:10" ht="15.75">
      <c r="A15" s="15"/>
      <c r="B15" s="144"/>
      <c r="C15" s="149"/>
      <c r="D15" s="144"/>
      <c r="E15" s="149"/>
      <c r="F15" s="157"/>
      <c r="G15" s="142"/>
      <c r="H15" s="155"/>
      <c r="I15" s="142"/>
      <c r="J15" s="142"/>
    </row>
    <row r="16" spans="1:10" ht="15.75">
      <c r="A16" s="114"/>
      <c r="B16" s="142"/>
      <c r="C16" s="155"/>
      <c r="D16" s="144"/>
      <c r="E16" s="149"/>
      <c r="F16" s="157" t="s">
        <v>3</v>
      </c>
      <c r="G16" s="142">
        <v>13941</v>
      </c>
      <c r="H16" s="155"/>
      <c r="I16" s="142">
        <v>15474</v>
      </c>
      <c r="J16" s="142">
        <v>15474</v>
      </c>
    </row>
    <row r="17" spans="1:10" ht="15.75">
      <c r="A17" s="114" t="s">
        <v>53</v>
      </c>
      <c r="B17" s="142">
        <f>B18+B19</f>
        <v>3000</v>
      </c>
      <c r="C17" s="155"/>
      <c r="D17" s="142">
        <f>SUM(B17:C17)</f>
        <v>3000</v>
      </c>
      <c r="E17" s="155">
        <v>3000</v>
      </c>
      <c r="F17" s="157"/>
      <c r="G17" s="142"/>
      <c r="H17" s="155"/>
      <c r="I17" s="142"/>
      <c r="J17" s="142"/>
    </row>
    <row r="18" spans="1:10" ht="15.75">
      <c r="A18" s="15" t="s">
        <v>181</v>
      </c>
      <c r="B18" s="144">
        <v>400</v>
      </c>
      <c r="C18" s="149"/>
      <c r="D18" s="144">
        <f>SUM(B18:C18)</f>
        <v>400</v>
      </c>
      <c r="E18" s="149">
        <v>400</v>
      </c>
      <c r="F18" s="157" t="s">
        <v>23</v>
      </c>
      <c r="G18" s="161"/>
      <c r="H18" s="301"/>
      <c r="I18" s="161"/>
      <c r="J18" s="161"/>
    </row>
    <row r="19" spans="1:10" ht="15">
      <c r="A19" s="32" t="s">
        <v>182</v>
      </c>
      <c r="B19" s="144">
        <v>2600</v>
      </c>
      <c r="C19" s="149"/>
      <c r="D19" s="144">
        <f>SUM(B19:C19)</f>
        <v>2600</v>
      </c>
      <c r="E19" s="149">
        <v>2600</v>
      </c>
      <c r="F19" s="305" t="s">
        <v>70</v>
      </c>
      <c r="G19" s="162"/>
      <c r="H19" s="302"/>
      <c r="I19" s="144"/>
      <c r="J19" s="144"/>
    </row>
    <row r="20" spans="1:10" ht="15.75">
      <c r="A20" s="114" t="s">
        <v>56</v>
      </c>
      <c r="B20" s="142"/>
      <c r="C20" s="155"/>
      <c r="D20" s="142"/>
      <c r="E20" s="155"/>
      <c r="F20" s="305" t="s">
        <v>71</v>
      </c>
      <c r="G20" s="162"/>
      <c r="H20" s="149"/>
      <c r="I20" s="144"/>
      <c r="J20" s="144"/>
    </row>
    <row r="21" spans="1:10" ht="15">
      <c r="A21" s="32"/>
      <c r="B21" s="144"/>
      <c r="C21" s="149"/>
      <c r="D21" s="144"/>
      <c r="E21" s="149"/>
      <c r="F21" s="158"/>
      <c r="G21" s="144"/>
      <c r="H21" s="156"/>
      <c r="I21" s="144"/>
      <c r="J21" s="144"/>
    </row>
    <row r="22" spans="1:10" ht="15.75">
      <c r="A22" s="32" t="s">
        <v>254</v>
      </c>
      <c r="B22" s="144"/>
      <c r="C22" s="149"/>
      <c r="D22" s="144"/>
      <c r="E22" s="149">
        <v>892</v>
      </c>
      <c r="F22" s="157" t="s">
        <v>5</v>
      </c>
      <c r="G22" s="142">
        <f>G23</f>
        <v>2600</v>
      </c>
      <c r="H22" s="155"/>
      <c r="I22" s="142">
        <f>SUM(G22:H22)</f>
        <v>2600</v>
      </c>
      <c r="J22" s="142">
        <f>SUM(H22:I22)</f>
        <v>2600</v>
      </c>
    </row>
    <row r="23" spans="1:10" ht="15.75">
      <c r="A23" s="32" t="s">
        <v>255</v>
      </c>
      <c r="B23" s="142"/>
      <c r="C23" s="155"/>
      <c r="D23" s="144"/>
      <c r="E23" s="149">
        <v>641</v>
      </c>
      <c r="F23" s="156" t="s">
        <v>26</v>
      </c>
      <c r="G23" s="144">
        <v>2600</v>
      </c>
      <c r="H23" s="156"/>
      <c r="I23" s="144">
        <f>SUM(G23:H23)</f>
        <v>2600</v>
      </c>
      <c r="J23" s="144">
        <f>SUM(H23:I23)</f>
        <v>2600</v>
      </c>
    </row>
    <row r="24" spans="1:10" ht="15">
      <c r="A24" s="32"/>
      <c r="B24" s="144"/>
      <c r="C24" s="149"/>
      <c r="D24" s="144"/>
      <c r="E24" s="149"/>
      <c r="F24" s="156"/>
      <c r="G24" s="143"/>
      <c r="H24" s="156"/>
      <c r="I24" s="143"/>
      <c r="J24" s="143"/>
    </row>
    <row r="25" spans="1:10" ht="15">
      <c r="A25" s="32"/>
      <c r="B25" s="144"/>
      <c r="C25" s="149"/>
      <c r="D25" s="144"/>
      <c r="E25" s="149"/>
      <c r="F25" s="156"/>
      <c r="G25" s="143"/>
      <c r="H25" s="156"/>
      <c r="I25" s="143"/>
      <c r="J25" s="143"/>
    </row>
    <row r="26" spans="1:10" ht="15">
      <c r="A26" s="32"/>
      <c r="B26" s="144"/>
      <c r="C26" s="149"/>
      <c r="D26" s="144"/>
      <c r="E26" s="149"/>
      <c r="F26" s="156"/>
      <c r="G26" s="143"/>
      <c r="H26" s="156"/>
      <c r="I26" s="143"/>
      <c r="J26" s="143"/>
    </row>
    <row r="27" spans="1:10" ht="15.75">
      <c r="A27" s="32"/>
      <c r="B27" s="144"/>
      <c r="C27" s="149"/>
      <c r="D27" s="144"/>
      <c r="E27" s="149"/>
      <c r="F27" s="157"/>
      <c r="G27" s="142"/>
      <c r="H27" s="156"/>
      <c r="I27" s="143"/>
      <c r="J27" s="143"/>
    </row>
    <row r="28" spans="1:10" ht="15.75" customHeight="1">
      <c r="A28" s="333" t="s">
        <v>72</v>
      </c>
      <c r="B28" s="324">
        <f>B9+B13+B17+B20</f>
        <v>4263</v>
      </c>
      <c r="C28" s="324"/>
      <c r="D28" s="324">
        <f>SUM(B28:C28)</f>
        <v>4263</v>
      </c>
      <c r="E28" s="331">
        <f>E13+E17+E22+E23</f>
        <v>5796</v>
      </c>
      <c r="F28" s="322" t="s">
        <v>73</v>
      </c>
      <c r="G28" s="329">
        <f>G13+G16+G22</f>
        <v>16541</v>
      </c>
      <c r="H28" s="329">
        <f>H13</f>
        <v>500</v>
      </c>
      <c r="I28" s="329">
        <f>I13+I16+I22</f>
        <v>18574</v>
      </c>
      <c r="J28" s="329">
        <f>J13+J16+J22</f>
        <v>19074</v>
      </c>
    </row>
    <row r="29" spans="1:10" ht="15.75" customHeight="1">
      <c r="A29" s="333"/>
      <c r="B29" s="324"/>
      <c r="C29" s="324"/>
      <c r="D29" s="324"/>
      <c r="E29" s="332"/>
      <c r="F29" s="322"/>
      <c r="G29" s="329"/>
      <c r="H29" s="329"/>
      <c r="I29" s="329"/>
      <c r="J29" s="329"/>
    </row>
    <row r="30" spans="1:10" ht="15.75">
      <c r="A30" s="1" t="s">
        <v>74</v>
      </c>
      <c r="B30" s="138"/>
      <c r="C30" s="138"/>
      <c r="D30" s="303"/>
      <c r="E30" s="303"/>
      <c r="F30" s="139" t="s">
        <v>65</v>
      </c>
      <c r="G30" s="137"/>
      <c r="H30" s="143"/>
      <c r="I30" s="143"/>
      <c r="J30" s="143"/>
    </row>
    <row r="31" spans="1:10" ht="15.75">
      <c r="A31" s="15" t="s">
        <v>75</v>
      </c>
      <c r="B31" s="304"/>
      <c r="C31" s="304"/>
      <c r="D31" s="304"/>
      <c r="E31" s="304"/>
      <c r="F31" s="139"/>
      <c r="G31" s="137"/>
      <c r="H31" s="137"/>
      <c r="I31" s="137"/>
      <c r="J31" s="137"/>
    </row>
    <row r="32" spans="1:10" ht="15.75" customHeight="1">
      <c r="A32" s="334" t="s">
        <v>76</v>
      </c>
      <c r="B32" s="329">
        <v>4263</v>
      </c>
      <c r="C32" s="329"/>
      <c r="D32" s="329">
        <v>4263</v>
      </c>
      <c r="E32" s="331">
        <v>5796</v>
      </c>
      <c r="F32" s="322" t="s">
        <v>77</v>
      </c>
      <c r="G32" s="329">
        <v>16541</v>
      </c>
      <c r="H32" s="329">
        <v>500</v>
      </c>
      <c r="I32" s="329">
        <v>19574</v>
      </c>
      <c r="J32" s="329">
        <v>19574</v>
      </c>
    </row>
    <row r="33" spans="1:10" ht="15.75" customHeight="1">
      <c r="A33" s="334"/>
      <c r="B33" s="329"/>
      <c r="C33" s="329"/>
      <c r="D33" s="329"/>
      <c r="E33" s="332"/>
      <c r="F33" s="322"/>
      <c r="G33" s="329"/>
      <c r="H33" s="329"/>
      <c r="I33" s="329"/>
      <c r="J33" s="329"/>
    </row>
    <row r="34" spans="2:9" ht="15">
      <c r="B34" s="174"/>
      <c r="C34" s="174"/>
      <c r="D34" s="174"/>
      <c r="E34" s="174"/>
      <c r="F34" s="174"/>
      <c r="G34" s="174"/>
      <c r="H34" s="174"/>
      <c r="I34" s="174"/>
    </row>
    <row r="35" spans="2:9" ht="15.75">
      <c r="B35" s="174"/>
      <c r="C35" s="174"/>
      <c r="D35" s="174"/>
      <c r="E35" s="174"/>
      <c r="F35" s="330" t="s">
        <v>284</v>
      </c>
      <c r="G35" s="330"/>
      <c r="H35" s="330"/>
      <c r="I35" s="176">
        <f>E32-I32</f>
        <v>-13778</v>
      </c>
    </row>
  </sheetData>
  <sheetProtection/>
  <mergeCells count="31">
    <mergeCell ref="H4:I4"/>
    <mergeCell ref="A4:G4"/>
    <mergeCell ref="A6:A8"/>
    <mergeCell ref="B6:B8"/>
    <mergeCell ref="C6:C8"/>
    <mergeCell ref="D6:D8"/>
    <mergeCell ref="F6:F8"/>
    <mergeCell ref="G6:G8"/>
    <mergeCell ref="I6:I8"/>
    <mergeCell ref="H6:H8"/>
    <mergeCell ref="A32:A33"/>
    <mergeCell ref="B32:B33"/>
    <mergeCell ref="C32:C33"/>
    <mergeCell ref="D32:D33"/>
    <mergeCell ref="E32:E33"/>
    <mergeCell ref="J28:J29"/>
    <mergeCell ref="J32:J33"/>
    <mergeCell ref="A28:A29"/>
    <mergeCell ref="B28:B29"/>
    <mergeCell ref="C28:C29"/>
    <mergeCell ref="D28:D29"/>
    <mergeCell ref="E28:E29"/>
    <mergeCell ref="I28:I29"/>
    <mergeCell ref="F28:F29"/>
    <mergeCell ref="G28:G29"/>
    <mergeCell ref="H28:H29"/>
    <mergeCell ref="I32:I33"/>
    <mergeCell ref="F35:H35"/>
    <mergeCell ref="F32:F33"/>
    <mergeCell ref="G32:G33"/>
    <mergeCell ref="H32:H3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E42"/>
  <sheetViews>
    <sheetView zoomScalePageLayoutView="0" workbookViewId="0" topLeftCell="S4">
      <selection activeCell="AC6" sqref="AC6:AD6"/>
    </sheetView>
  </sheetViews>
  <sheetFormatPr defaultColWidth="9.00390625" defaultRowHeight="12.75"/>
  <cols>
    <col min="1" max="1" width="3.25390625" style="0" customWidth="1"/>
    <col min="2" max="2" width="74.875" style="0" customWidth="1"/>
    <col min="3" max="3" width="11.875" style="0" customWidth="1"/>
    <col min="4" max="4" width="10.125" style="0" hidden="1" customWidth="1"/>
    <col min="5" max="5" width="9.125" style="0" hidden="1" customWidth="1"/>
    <col min="6" max="6" width="10.125" style="0" customWidth="1"/>
    <col min="7" max="8" width="11.75390625" style="0" customWidth="1"/>
    <col min="9" max="10" width="12.875" style="0" customWidth="1"/>
    <col min="11" max="12" width="13.875" style="0" customWidth="1"/>
    <col min="13" max="14" width="11.125" style="0" customWidth="1"/>
    <col min="15" max="16" width="9.375" style="0" customWidth="1"/>
    <col min="17" max="18" width="12.25390625" style="0" customWidth="1"/>
    <col min="26" max="27" width="10.00390625" style="0" customWidth="1"/>
    <col min="29" max="29" width="14.375" style="0" customWidth="1"/>
    <col min="30" max="30" width="8.875" style="0" customWidth="1"/>
    <col min="31" max="31" width="11.25390625" style="0" customWidth="1"/>
    <col min="32" max="32" width="14.375" style="0" customWidth="1"/>
  </cols>
  <sheetData>
    <row r="3" spans="3:18" ht="15">
      <c r="C3" s="3"/>
      <c r="D3" s="3"/>
      <c r="E3" s="16"/>
      <c r="F3" s="16"/>
      <c r="G3" s="3"/>
      <c r="H3" s="3"/>
      <c r="I3" s="3"/>
      <c r="J3" s="3"/>
      <c r="K3" s="363"/>
      <c r="L3" s="363"/>
      <c r="M3" s="363"/>
      <c r="N3" s="363"/>
      <c r="O3" s="363"/>
      <c r="P3" s="363"/>
      <c r="Q3" s="363"/>
      <c r="R3" s="312"/>
    </row>
    <row r="4" spans="3:18" ht="18" customHeight="1">
      <c r="C4" s="3"/>
      <c r="D4" s="3"/>
      <c r="E4" s="16"/>
      <c r="F4" s="16"/>
      <c r="G4" s="3"/>
      <c r="H4" s="3"/>
      <c r="I4" s="3"/>
      <c r="J4" s="3"/>
      <c r="K4" s="366"/>
      <c r="L4" s="366"/>
      <c r="M4" s="363"/>
      <c r="N4" s="363"/>
      <c r="O4" s="363"/>
      <c r="P4" s="363"/>
      <c r="Q4" s="363"/>
      <c r="R4" s="312"/>
    </row>
    <row r="5" spans="2:18" ht="18" customHeight="1">
      <c r="B5" s="367" t="s">
        <v>241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17"/>
    </row>
    <row r="6" spans="2:29" ht="28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t="s">
        <v>293</v>
      </c>
      <c r="O6" s="335"/>
      <c r="P6" s="335"/>
      <c r="Q6" s="335"/>
      <c r="R6" s="310"/>
      <c r="AC6" t="s">
        <v>293</v>
      </c>
    </row>
    <row r="7" spans="2:18" ht="36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Q7" s="6" t="s">
        <v>6</v>
      </c>
      <c r="R7" s="6"/>
    </row>
    <row r="8" spans="2:31" ht="22.5" customHeight="1">
      <c r="B8" s="368" t="s">
        <v>78</v>
      </c>
      <c r="C8" s="370" t="s">
        <v>257</v>
      </c>
      <c r="D8" s="361"/>
      <c r="E8" s="361"/>
      <c r="F8" s="306" t="s">
        <v>268</v>
      </c>
      <c r="G8" s="359" t="s">
        <v>258</v>
      </c>
      <c r="H8" s="359" t="s">
        <v>270</v>
      </c>
      <c r="I8" s="361" t="s">
        <v>259</v>
      </c>
      <c r="J8" s="361" t="s">
        <v>271</v>
      </c>
      <c r="K8" s="357" t="s">
        <v>260</v>
      </c>
      <c r="L8" s="357" t="s">
        <v>272</v>
      </c>
      <c r="M8" s="357" t="s">
        <v>273</v>
      </c>
      <c r="N8" s="357" t="s">
        <v>274</v>
      </c>
      <c r="O8" s="353" t="s">
        <v>62</v>
      </c>
      <c r="P8" s="354"/>
      <c r="Q8" s="355"/>
      <c r="R8" s="311"/>
      <c r="S8" s="364" t="s">
        <v>81</v>
      </c>
      <c r="T8" s="364"/>
      <c r="U8" s="364"/>
      <c r="V8" s="29"/>
      <c r="W8" s="365" t="s">
        <v>23</v>
      </c>
      <c r="X8" s="365"/>
      <c r="Y8" s="365"/>
      <c r="Z8" s="357" t="s">
        <v>282</v>
      </c>
      <c r="AA8" s="357" t="s">
        <v>281</v>
      </c>
      <c r="AB8" s="356" t="s">
        <v>266</v>
      </c>
      <c r="AC8" s="356" t="s">
        <v>283</v>
      </c>
      <c r="AD8" s="321" t="s">
        <v>82</v>
      </c>
      <c r="AE8" s="356" t="s">
        <v>267</v>
      </c>
    </row>
    <row r="9" spans="2:31" ht="51.75" customHeight="1">
      <c r="B9" s="369"/>
      <c r="C9" s="371"/>
      <c r="D9" s="362"/>
      <c r="E9" s="362"/>
      <c r="F9" s="21" t="s">
        <v>269</v>
      </c>
      <c r="G9" s="360"/>
      <c r="H9" s="360"/>
      <c r="I9" s="362"/>
      <c r="J9" s="362"/>
      <c r="K9" s="358"/>
      <c r="L9" s="358"/>
      <c r="M9" s="358"/>
      <c r="N9" s="358"/>
      <c r="O9" s="20" t="s">
        <v>261</v>
      </c>
      <c r="P9" s="20" t="s">
        <v>275</v>
      </c>
      <c r="Q9" s="20" t="s">
        <v>262</v>
      </c>
      <c r="R9" s="20" t="s">
        <v>276</v>
      </c>
      <c r="S9" s="30" t="s">
        <v>263</v>
      </c>
      <c r="T9" s="30" t="s">
        <v>277</v>
      </c>
      <c r="U9" s="29" t="s">
        <v>264</v>
      </c>
      <c r="V9" s="29" t="s">
        <v>278</v>
      </c>
      <c r="W9" s="20" t="s">
        <v>265</v>
      </c>
      <c r="X9" s="20" t="s">
        <v>279</v>
      </c>
      <c r="Y9" s="20" t="s">
        <v>280</v>
      </c>
      <c r="Z9" s="358"/>
      <c r="AA9" s="358"/>
      <c r="AB9" s="356"/>
      <c r="AC9" s="356"/>
      <c r="AD9" s="321"/>
      <c r="AE9" s="356"/>
    </row>
    <row r="10" spans="2:31" ht="30" customHeight="1">
      <c r="B10" s="117" t="s">
        <v>9</v>
      </c>
      <c r="C10" s="115"/>
      <c r="D10" s="21"/>
      <c r="E10" s="21"/>
      <c r="F10" s="21"/>
      <c r="G10" s="22"/>
      <c r="H10" s="21"/>
      <c r="I10" s="21"/>
      <c r="J10" s="21"/>
      <c r="K10" s="23"/>
      <c r="L10" s="23"/>
      <c r="M10" s="23"/>
      <c r="N10" s="23"/>
      <c r="O10" s="20"/>
      <c r="P10" s="20"/>
      <c r="Q10" s="20"/>
      <c r="R10" s="2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2:31" ht="19.5" customHeight="1">
      <c r="B11" s="298" t="s">
        <v>203</v>
      </c>
      <c r="C11" s="284">
        <f aca="true" t="shared" si="0" ref="C11:C33">G11+I11+K11+M11+O11+Q11+S11+U11+W11+Y11+Z11+AB11+AD11+AE11</f>
        <v>15727</v>
      </c>
      <c r="D11" s="285"/>
      <c r="E11" s="266" t="e">
        <f>SUM(G11:Q11,#REF!)</f>
        <v>#REF!</v>
      </c>
      <c r="F11" s="284">
        <f>H11+J11+L11+AE11</f>
        <v>15727</v>
      </c>
      <c r="G11" s="266">
        <v>7941</v>
      </c>
      <c r="H11" s="266">
        <v>7941</v>
      </c>
      <c r="I11" s="266">
        <v>2157</v>
      </c>
      <c r="J11" s="266">
        <v>2157</v>
      </c>
      <c r="K11" s="266">
        <v>5129</v>
      </c>
      <c r="L11" s="266">
        <v>5129</v>
      </c>
      <c r="M11" s="255"/>
      <c r="N11" s="255"/>
      <c r="O11" s="255"/>
      <c r="P11" s="255"/>
      <c r="Q11" s="255"/>
      <c r="R11" s="255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>
        <v>500</v>
      </c>
    </row>
    <row r="12" spans="2:31" ht="19.5" customHeight="1">
      <c r="B12" s="272" t="s">
        <v>204</v>
      </c>
      <c r="C12" s="284">
        <f t="shared" si="0"/>
        <v>15778</v>
      </c>
      <c r="D12" s="285"/>
      <c r="E12" s="266" t="e">
        <f>SUM(G12:Q12,#REF!)</f>
        <v>#REF!</v>
      </c>
      <c r="F12" s="266">
        <f aca="true" t="shared" si="1" ref="F12:F18">J12+J12+L12+N12+P12+R12+T12+V12+X12+Y12+AA12+AC12+AE12</f>
        <v>16811</v>
      </c>
      <c r="G12" s="266"/>
      <c r="H12" s="266"/>
      <c r="I12" s="266"/>
      <c r="J12" s="266"/>
      <c r="K12" s="266"/>
      <c r="L12" s="266"/>
      <c r="M12" s="255"/>
      <c r="N12" s="255"/>
      <c r="O12" s="255"/>
      <c r="P12" s="255"/>
      <c r="Q12" s="255"/>
      <c r="R12" s="255"/>
      <c r="S12" s="143"/>
      <c r="T12" s="143"/>
      <c r="U12" s="143"/>
      <c r="V12" s="143"/>
      <c r="W12" s="143"/>
      <c r="X12" s="143"/>
      <c r="Y12" s="143"/>
      <c r="Z12" s="143">
        <v>500</v>
      </c>
      <c r="AA12" s="143"/>
      <c r="AB12" s="143">
        <v>12678</v>
      </c>
      <c r="AC12" s="143">
        <v>14211</v>
      </c>
      <c r="AD12" s="143"/>
      <c r="AE12" s="143">
        <v>2600</v>
      </c>
    </row>
    <row r="13" spans="2:31" ht="19.5" customHeight="1">
      <c r="B13" s="286" t="s">
        <v>186</v>
      </c>
      <c r="C13" s="284">
        <f t="shared" si="0"/>
        <v>90</v>
      </c>
      <c r="D13" s="287"/>
      <c r="E13" s="266" t="e">
        <f>SUM(G13:Q13,#REF!)</f>
        <v>#REF!</v>
      </c>
      <c r="F13" s="266">
        <f t="shared" si="1"/>
        <v>90</v>
      </c>
      <c r="G13" s="266"/>
      <c r="H13" s="266"/>
      <c r="I13" s="266"/>
      <c r="J13" s="266"/>
      <c r="K13" s="266">
        <v>90</v>
      </c>
      <c r="L13" s="266">
        <v>90</v>
      </c>
      <c r="M13" s="255"/>
      <c r="N13" s="255"/>
      <c r="O13" s="255"/>
      <c r="P13" s="255"/>
      <c r="Q13" s="255"/>
      <c r="R13" s="255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2:31" ht="19.5" customHeight="1">
      <c r="B14" s="170" t="s">
        <v>187</v>
      </c>
      <c r="C14" s="284">
        <f t="shared" si="0"/>
        <v>1518</v>
      </c>
      <c r="D14" s="288"/>
      <c r="E14" s="266" t="e">
        <f>SUM(G14:Q14,#REF!)</f>
        <v>#REF!</v>
      </c>
      <c r="F14" s="266">
        <f t="shared" si="1"/>
        <v>1518</v>
      </c>
      <c r="G14" s="266"/>
      <c r="H14" s="266"/>
      <c r="I14" s="266"/>
      <c r="J14" s="266"/>
      <c r="K14" s="266">
        <v>1518</v>
      </c>
      <c r="L14" s="266">
        <v>1518</v>
      </c>
      <c r="M14" s="255"/>
      <c r="N14" s="255"/>
      <c r="O14" s="255"/>
      <c r="P14" s="255"/>
      <c r="Q14" s="255"/>
      <c r="R14" s="255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>
        <f>+AE13</f>
        <v>0</v>
      </c>
    </row>
    <row r="15" spans="2:31" ht="19.5" customHeight="1">
      <c r="B15" s="170" t="s">
        <v>188</v>
      </c>
      <c r="C15" s="284">
        <f t="shared" si="0"/>
        <v>4486</v>
      </c>
      <c r="D15" s="168"/>
      <c r="E15" s="266" t="e">
        <f>SUM(G15:Q15,#REF!)</f>
        <v>#REF!</v>
      </c>
      <c r="F15" s="266">
        <f t="shared" si="1"/>
        <v>6729</v>
      </c>
      <c r="G15" s="266"/>
      <c r="H15" s="266"/>
      <c r="I15" s="266"/>
      <c r="J15" s="266"/>
      <c r="K15" s="266"/>
      <c r="L15" s="266"/>
      <c r="M15" s="266"/>
      <c r="N15" s="266"/>
      <c r="O15" s="255">
        <v>4486</v>
      </c>
      <c r="P15" s="255">
        <v>5486</v>
      </c>
      <c r="Q15" s="255"/>
      <c r="R15" s="255">
        <v>1243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2:31" ht="19.5" customHeight="1">
      <c r="B16" s="170" t="s">
        <v>189</v>
      </c>
      <c r="C16" s="284">
        <f t="shared" si="0"/>
        <v>1368</v>
      </c>
      <c r="D16" s="168"/>
      <c r="E16" s="266" t="e">
        <f>SUM(G16:Q16,#REF!)</f>
        <v>#REF!</v>
      </c>
      <c r="F16" s="266">
        <f t="shared" si="1"/>
        <v>3167</v>
      </c>
      <c r="G16" s="266"/>
      <c r="H16" s="266"/>
      <c r="I16" s="266"/>
      <c r="J16" s="266"/>
      <c r="K16" s="266"/>
      <c r="L16" s="266"/>
      <c r="M16" s="255">
        <v>1368</v>
      </c>
      <c r="N16" s="255">
        <v>3167</v>
      </c>
      <c r="O16" s="255"/>
      <c r="P16" s="255"/>
      <c r="Q16" s="255"/>
      <c r="R16" s="255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2:31" ht="19.5" customHeight="1">
      <c r="B17" s="170" t="s">
        <v>190</v>
      </c>
      <c r="C17" s="284">
        <f t="shared" si="0"/>
        <v>84</v>
      </c>
      <c r="D17" s="168"/>
      <c r="E17" s="266" t="e">
        <f>SUM(G17:Q17,#REF!)</f>
        <v>#REF!</v>
      </c>
      <c r="F17" s="266">
        <f t="shared" si="1"/>
        <v>398</v>
      </c>
      <c r="G17" s="266"/>
      <c r="H17" s="266"/>
      <c r="I17" s="266"/>
      <c r="J17" s="266"/>
      <c r="K17" s="266"/>
      <c r="L17" s="266"/>
      <c r="M17" s="255">
        <v>84</v>
      </c>
      <c r="N17" s="255">
        <v>398</v>
      </c>
      <c r="O17" s="266"/>
      <c r="P17" s="266"/>
      <c r="Q17" s="266"/>
      <c r="R17" s="266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2:31" ht="19.5" customHeight="1">
      <c r="B18" s="170" t="s">
        <v>191</v>
      </c>
      <c r="C18" s="284">
        <f t="shared" si="0"/>
        <v>1062</v>
      </c>
      <c r="D18" s="168"/>
      <c r="E18" s="266" t="e">
        <f>SUM(G18:Q18,#REF!)</f>
        <v>#REF!</v>
      </c>
      <c r="F18" s="266">
        <f t="shared" si="1"/>
        <v>1062</v>
      </c>
      <c r="G18" s="289"/>
      <c r="H18" s="289"/>
      <c r="I18" s="289"/>
      <c r="J18" s="289"/>
      <c r="K18" s="289"/>
      <c r="L18" s="289"/>
      <c r="M18" s="255">
        <v>1062</v>
      </c>
      <c r="N18" s="255">
        <v>1062</v>
      </c>
      <c r="O18" s="255"/>
      <c r="P18" s="255"/>
      <c r="Q18" s="255"/>
      <c r="R18" s="255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2:31" ht="19.5" customHeight="1">
      <c r="B19" s="286" t="s">
        <v>192</v>
      </c>
      <c r="C19" s="284">
        <f t="shared" si="0"/>
        <v>5209</v>
      </c>
      <c r="D19" s="287"/>
      <c r="E19" s="266" t="e">
        <f>SUM(G19:Q19,#REF!)</f>
        <v>#REF!</v>
      </c>
      <c r="F19" s="266">
        <f>H19+J19+L19</f>
        <v>5209</v>
      </c>
      <c r="G19" s="290">
        <v>1691</v>
      </c>
      <c r="H19" s="290">
        <v>1691</v>
      </c>
      <c r="I19" s="290">
        <v>469</v>
      </c>
      <c r="J19" s="290">
        <v>469</v>
      </c>
      <c r="K19" s="290">
        <v>3049</v>
      </c>
      <c r="L19" s="290">
        <v>3049</v>
      </c>
      <c r="M19" s="255"/>
      <c r="N19" s="255"/>
      <c r="O19" s="290"/>
      <c r="P19" s="290"/>
      <c r="Q19" s="290"/>
      <c r="R19" s="290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2:31" ht="19.5" customHeight="1">
      <c r="B20" s="170" t="s">
        <v>193</v>
      </c>
      <c r="C20" s="284">
        <f t="shared" si="0"/>
        <v>1072</v>
      </c>
      <c r="D20" s="288"/>
      <c r="E20" s="266" t="e">
        <f>SUM(G20:Q20,#REF!)</f>
        <v>#REF!</v>
      </c>
      <c r="F20" s="266">
        <f>N20</f>
        <v>1072</v>
      </c>
      <c r="G20" s="289"/>
      <c r="H20" s="289"/>
      <c r="I20" s="290"/>
      <c r="J20" s="290"/>
      <c r="K20" s="290"/>
      <c r="L20" s="290"/>
      <c r="M20" s="255">
        <v>1072</v>
      </c>
      <c r="N20" s="255">
        <v>1072</v>
      </c>
      <c r="O20" s="255"/>
      <c r="P20" s="255"/>
      <c r="Q20" s="255"/>
      <c r="R20" s="255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2:31" ht="19.5" customHeight="1">
      <c r="B21" s="286" t="s">
        <v>194</v>
      </c>
      <c r="C21" s="284">
        <f t="shared" si="0"/>
        <v>3301</v>
      </c>
      <c r="D21" s="287"/>
      <c r="E21" s="266"/>
      <c r="F21" s="295">
        <f>H21+J21+L21</f>
        <v>3301</v>
      </c>
      <c r="G21" s="291">
        <v>2693</v>
      </c>
      <c r="H21" s="291">
        <v>2693</v>
      </c>
      <c r="I21" s="291">
        <v>364</v>
      </c>
      <c r="J21" s="291">
        <v>364</v>
      </c>
      <c r="K21" s="291">
        <v>244</v>
      </c>
      <c r="L21" s="291">
        <v>244</v>
      </c>
      <c r="M21" s="292"/>
      <c r="N21" s="292"/>
      <c r="O21" s="292"/>
      <c r="P21" s="292"/>
      <c r="Q21" s="292"/>
      <c r="R21" s="292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2:31" ht="19.5" customHeight="1">
      <c r="B22" s="272" t="s">
        <v>195</v>
      </c>
      <c r="C22" s="284">
        <f t="shared" si="0"/>
        <v>7580</v>
      </c>
      <c r="D22" s="287"/>
      <c r="E22" s="266"/>
      <c r="F22" s="295">
        <f>H22+J22+AC22</f>
        <v>7580</v>
      </c>
      <c r="G22" s="291">
        <v>5566</v>
      </c>
      <c r="H22" s="291">
        <v>5566</v>
      </c>
      <c r="I22" s="291">
        <v>751</v>
      </c>
      <c r="J22" s="291">
        <v>751</v>
      </c>
      <c r="K22" s="291"/>
      <c r="L22" s="291"/>
      <c r="M22" s="292"/>
      <c r="N22" s="292"/>
      <c r="O22" s="292"/>
      <c r="P22" s="292"/>
      <c r="Q22" s="292"/>
      <c r="R22" s="292"/>
      <c r="S22" s="143"/>
      <c r="T22" s="143"/>
      <c r="U22" s="143"/>
      <c r="V22" s="143"/>
      <c r="W22" s="143"/>
      <c r="X22" s="143"/>
      <c r="Y22" s="143"/>
      <c r="Z22" s="143"/>
      <c r="AA22" s="143"/>
      <c r="AB22" s="143">
        <v>1263</v>
      </c>
      <c r="AC22" s="143">
        <v>1263</v>
      </c>
      <c r="AD22" s="143"/>
      <c r="AE22" s="143"/>
    </row>
    <row r="23" spans="2:31" ht="19.5" customHeight="1">
      <c r="B23" s="272" t="s">
        <v>183</v>
      </c>
      <c r="C23" s="284">
        <f t="shared" si="0"/>
        <v>808</v>
      </c>
      <c r="D23" s="285"/>
      <c r="E23" s="266"/>
      <c r="F23" s="295">
        <f>L23</f>
        <v>808</v>
      </c>
      <c r="G23" s="291"/>
      <c r="H23" s="291"/>
      <c r="I23" s="291"/>
      <c r="J23" s="291"/>
      <c r="K23" s="291">
        <v>808</v>
      </c>
      <c r="L23" s="291">
        <v>808</v>
      </c>
      <c r="M23" s="292"/>
      <c r="N23" s="292"/>
      <c r="O23" s="292"/>
      <c r="P23" s="292"/>
      <c r="Q23" s="292"/>
      <c r="R23" s="292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2:31" ht="19.5" customHeight="1">
      <c r="B24" s="170" t="s">
        <v>196</v>
      </c>
      <c r="C24" s="284">
        <f t="shared" si="0"/>
        <v>6858</v>
      </c>
      <c r="D24" s="288"/>
      <c r="E24" s="266"/>
      <c r="F24" s="295">
        <v>6858</v>
      </c>
      <c r="G24" s="291">
        <v>2661</v>
      </c>
      <c r="H24" s="291">
        <v>2661</v>
      </c>
      <c r="I24" s="291">
        <v>731</v>
      </c>
      <c r="J24" s="291">
        <v>731</v>
      </c>
      <c r="K24" s="291">
        <v>3466</v>
      </c>
      <c r="L24" s="291">
        <v>3466</v>
      </c>
      <c r="M24" s="292"/>
      <c r="N24" s="292"/>
      <c r="O24" s="292"/>
      <c r="P24" s="292"/>
      <c r="Q24" s="292"/>
      <c r="R24" s="292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2:31" ht="19.5" customHeight="1">
      <c r="B25" s="170" t="s">
        <v>197</v>
      </c>
      <c r="C25" s="284">
        <f t="shared" si="0"/>
        <v>2200</v>
      </c>
      <c r="D25" s="288"/>
      <c r="E25" s="266"/>
      <c r="F25" s="295">
        <f>L25</f>
        <v>2200</v>
      </c>
      <c r="G25" s="293"/>
      <c r="H25" s="293"/>
      <c r="I25" s="291"/>
      <c r="J25" s="291"/>
      <c r="K25" s="291">
        <v>2200</v>
      </c>
      <c r="L25" s="291">
        <v>2200</v>
      </c>
      <c r="M25" s="292"/>
      <c r="N25" s="292"/>
      <c r="O25" s="292"/>
      <c r="P25" s="292"/>
      <c r="Q25" s="292"/>
      <c r="R25" s="292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2:31" ht="19.5" customHeight="1">
      <c r="B26" s="148" t="s">
        <v>198</v>
      </c>
      <c r="C26" s="284">
        <f t="shared" si="0"/>
        <v>2205</v>
      </c>
      <c r="D26" s="150"/>
      <c r="E26" s="266"/>
      <c r="F26" s="295">
        <f>R26</f>
        <v>3896</v>
      </c>
      <c r="G26" s="293"/>
      <c r="H26" s="293"/>
      <c r="I26" s="291"/>
      <c r="J26" s="291"/>
      <c r="K26" s="291"/>
      <c r="L26" s="291"/>
      <c r="M26" s="292"/>
      <c r="N26" s="292"/>
      <c r="O26" s="292"/>
      <c r="P26" s="292"/>
      <c r="Q26" s="292">
        <v>2205</v>
      </c>
      <c r="R26" s="292">
        <v>3896</v>
      </c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2:31" ht="19.5" customHeight="1">
      <c r="B27" s="148" t="s">
        <v>199</v>
      </c>
      <c r="C27" s="284">
        <f t="shared" si="0"/>
        <v>5719</v>
      </c>
      <c r="D27" s="150"/>
      <c r="E27" s="266"/>
      <c r="F27" s="295">
        <f>H27+J27+L27+O27+R27</f>
        <v>5719</v>
      </c>
      <c r="G27" s="291">
        <v>716</v>
      </c>
      <c r="H27" s="291">
        <v>716</v>
      </c>
      <c r="I27" s="291">
        <v>193</v>
      </c>
      <c r="J27" s="291">
        <v>193</v>
      </c>
      <c r="K27" s="291">
        <v>1629</v>
      </c>
      <c r="L27" s="291">
        <v>1629</v>
      </c>
      <c r="M27" s="292"/>
      <c r="N27" s="292"/>
      <c r="O27" s="292">
        <v>581</v>
      </c>
      <c r="P27" s="292">
        <v>581</v>
      </c>
      <c r="Q27" s="292">
        <v>2600</v>
      </c>
      <c r="R27" s="292">
        <v>2600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2:31" ht="19.5" customHeight="1">
      <c r="B28" s="286" t="s">
        <v>200</v>
      </c>
      <c r="C28" s="284">
        <f t="shared" si="0"/>
        <v>2397</v>
      </c>
      <c r="D28" s="287"/>
      <c r="E28" s="266"/>
      <c r="F28" s="295">
        <f>H28+J28+L28</f>
        <v>2397</v>
      </c>
      <c r="G28" s="291">
        <v>1463</v>
      </c>
      <c r="H28" s="291">
        <v>1463</v>
      </c>
      <c r="I28" s="291">
        <v>309</v>
      </c>
      <c r="J28" s="291">
        <v>309</v>
      </c>
      <c r="K28" s="291">
        <v>625</v>
      </c>
      <c r="L28" s="291">
        <v>625</v>
      </c>
      <c r="M28" s="292"/>
      <c r="N28" s="292"/>
      <c r="O28" s="292"/>
      <c r="P28" s="292"/>
      <c r="Q28" s="292"/>
      <c r="R28" s="292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2:31" ht="19.5" customHeight="1">
      <c r="B29" s="286" t="s">
        <v>201</v>
      </c>
      <c r="C29" s="284">
        <f t="shared" si="0"/>
        <v>288</v>
      </c>
      <c r="D29" s="287"/>
      <c r="E29" s="266"/>
      <c r="F29" s="295">
        <f>J29+H29</f>
        <v>288</v>
      </c>
      <c r="G29" s="293">
        <v>227</v>
      </c>
      <c r="H29" s="293">
        <v>227</v>
      </c>
      <c r="I29" s="291">
        <v>61</v>
      </c>
      <c r="J29" s="291">
        <v>61</v>
      </c>
      <c r="K29" s="291"/>
      <c r="L29" s="291"/>
      <c r="M29" s="292"/>
      <c r="N29" s="292"/>
      <c r="O29" s="292"/>
      <c r="P29" s="292"/>
      <c r="Q29" s="292"/>
      <c r="R29" s="292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2:31" ht="19.5" customHeight="1">
      <c r="B30" s="299" t="s">
        <v>207</v>
      </c>
      <c r="C30" s="284">
        <f t="shared" si="0"/>
        <v>11470</v>
      </c>
      <c r="D30" s="287"/>
      <c r="E30" s="266"/>
      <c r="F30" s="295">
        <f>H30+J30+L30</f>
        <v>11470</v>
      </c>
      <c r="G30" s="291">
        <v>5426</v>
      </c>
      <c r="H30" s="291">
        <v>5426</v>
      </c>
      <c r="I30" s="291">
        <v>1011</v>
      </c>
      <c r="J30" s="291">
        <v>1011</v>
      </c>
      <c r="K30" s="291">
        <v>5033</v>
      </c>
      <c r="L30" s="291">
        <v>5033</v>
      </c>
      <c r="M30" s="292"/>
      <c r="N30" s="292"/>
      <c r="O30" s="292"/>
      <c r="P30" s="292"/>
      <c r="Q30" s="292"/>
      <c r="R30" s="292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2:31" ht="19.5" customHeight="1">
      <c r="B31" s="300" t="s">
        <v>202</v>
      </c>
      <c r="C31" s="284">
        <f t="shared" si="0"/>
        <v>10463</v>
      </c>
      <c r="D31" s="150"/>
      <c r="E31" s="266"/>
      <c r="F31" s="295">
        <f>H31+J31+L31</f>
        <v>10463</v>
      </c>
      <c r="G31" s="291">
        <v>6323</v>
      </c>
      <c r="H31" s="291">
        <v>6323</v>
      </c>
      <c r="I31" s="291">
        <v>1758</v>
      </c>
      <c r="J31" s="291">
        <v>1758</v>
      </c>
      <c r="K31" s="291">
        <v>2382</v>
      </c>
      <c r="L31" s="291">
        <v>2382</v>
      </c>
      <c r="M31" s="292"/>
      <c r="N31" s="292"/>
      <c r="O31" s="292"/>
      <c r="P31" s="292"/>
      <c r="Q31" s="292"/>
      <c r="R31" s="292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2:31" ht="19.5" customHeight="1">
      <c r="B32" s="272" t="s">
        <v>185</v>
      </c>
      <c r="C32" s="284">
        <f t="shared" si="0"/>
        <v>2781</v>
      </c>
      <c r="D32" s="285"/>
      <c r="E32" s="266"/>
      <c r="F32" s="295">
        <f>L32</f>
        <v>2781</v>
      </c>
      <c r="G32" s="293"/>
      <c r="H32" s="293"/>
      <c r="I32" s="291"/>
      <c r="J32" s="291"/>
      <c r="K32" s="291">
        <v>2781</v>
      </c>
      <c r="L32" s="291">
        <v>2781</v>
      </c>
      <c r="M32" s="292"/>
      <c r="N32" s="292"/>
      <c r="O32" s="292"/>
      <c r="P32" s="292"/>
      <c r="Q32" s="292"/>
      <c r="R32" s="292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2:31" ht="19.5" customHeight="1">
      <c r="B33" s="272" t="s">
        <v>184</v>
      </c>
      <c r="C33" s="284">
        <f t="shared" si="0"/>
        <v>3043</v>
      </c>
      <c r="D33" s="285"/>
      <c r="E33" s="266"/>
      <c r="F33" s="295">
        <f>L33</f>
        <v>3043</v>
      </c>
      <c r="G33" s="293"/>
      <c r="H33" s="293"/>
      <c r="I33" s="291"/>
      <c r="J33" s="291"/>
      <c r="K33" s="291">
        <v>3043</v>
      </c>
      <c r="L33" s="291">
        <v>3043</v>
      </c>
      <c r="M33" s="292"/>
      <c r="N33" s="292"/>
      <c r="O33" s="292"/>
      <c r="P33" s="292"/>
      <c r="Q33" s="292"/>
      <c r="R33" s="29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2:31" ht="19.5" customHeight="1">
      <c r="B34" s="294" t="s">
        <v>79</v>
      </c>
      <c r="C34" s="284">
        <f>SUM(C11:C33)</f>
        <v>105507</v>
      </c>
      <c r="D34" s="295"/>
      <c r="E34" s="25" t="e">
        <f>SUM(G34:Q34,#REF!)</f>
        <v>#REF!</v>
      </c>
      <c r="F34" s="313">
        <f>H34+J34+L34+N34+P34+R34+AA34+AC34+AE34</f>
        <v>113087</v>
      </c>
      <c r="G34" s="293">
        <f>SUM(G11:G32)</f>
        <v>34707</v>
      </c>
      <c r="H34" s="293">
        <f>SUM(H11:H32)</f>
        <v>34707</v>
      </c>
      <c r="I34" s="293">
        <f>SUM(I11:I32)</f>
        <v>7804</v>
      </c>
      <c r="J34" s="293">
        <f>SUM(J11:J32)</f>
        <v>7804</v>
      </c>
      <c r="K34" s="293">
        <f>SUM(K11:K33)</f>
        <v>31997</v>
      </c>
      <c r="L34" s="293">
        <f>SUM(L11:L33)</f>
        <v>31997</v>
      </c>
      <c r="M34" s="293">
        <f>SUM(M11:M32)</f>
        <v>3586</v>
      </c>
      <c r="N34" s="293">
        <f>SUM(N16:N33)</f>
        <v>5699</v>
      </c>
      <c r="O34" s="293">
        <f>SUM(O15:O33)</f>
        <v>5067</v>
      </c>
      <c r="P34" s="293">
        <f>SUM(P15:P33)</f>
        <v>6067</v>
      </c>
      <c r="Q34" s="293">
        <f>SUM(Q11:Q32)</f>
        <v>4805</v>
      </c>
      <c r="R34" s="293">
        <f>SUM(R15:R33)</f>
        <v>7739</v>
      </c>
      <c r="S34" s="143"/>
      <c r="T34" s="143"/>
      <c r="U34" s="143"/>
      <c r="V34" s="143"/>
      <c r="W34" s="143"/>
      <c r="X34" s="143"/>
      <c r="Y34" s="143"/>
      <c r="Z34" s="141">
        <f>SUM(Z11:Z32)</f>
        <v>500</v>
      </c>
      <c r="AA34" s="141">
        <v>500</v>
      </c>
      <c r="AB34" s="141">
        <f>SUM(AB11:AB32)</f>
        <v>13941</v>
      </c>
      <c r="AC34" s="141">
        <f>SUM(AC12:AC33)</f>
        <v>15474</v>
      </c>
      <c r="AD34" s="141"/>
      <c r="AE34" s="141">
        <f>SUM(AE11:AE32)</f>
        <v>3100</v>
      </c>
    </row>
    <row r="35" spans="2:31" ht="19.5" customHeight="1">
      <c r="B35" s="296" t="s">
        <v>10</v>
      </c>
      <c r="C35" s="284">
        <f>G35+I35+K35+M35+O35+Q35+S35+U35+W35+Y35+Z35+AB35+AD35+AE35</f>
        <v>0</v>
      </c>
      <c r="D35" s="295"/>
      <c r="E35" s="266"/>
      <c r="F35" s="295"/>
      <c r="G35" s="293"/>
      <c r="H35" s="293"/>
      <c r="I35" s="293"/>
      <c r="J35" s="293"/>
      <c r="K35" s="293"/>
      <c r="L35" s="293"/>
      <c r="M35" s="292"/>
      <c r="N35" s="292"/>
      <c r="O35" s="292"/>
      <c r="P35" s="292"/>
      <c r="Q35" s="292"/>
      <c r="R35" s="29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2:31" ht="19.5" customHeight="1">
      <c r="B36" s="281" t="s">
        <v>205</v>
      </c>
      <c r="C36" s="284">
        <f>G36+I36+K36+M36+O36+Q36+S36+U36+W36+Y36+Z36+AB36+AD36+AE36</f>
        <v>628</v>
      </c>
      <c r="D36" s="295"/>
      <c r="E36" s="266" t="e">
        <f>SUM(G36:Q36,#REF!)</f>
        <v>#REF!</v>
      </c>
      <c r="F36" s="284">
        <f>J36+L36+N36+P36+R36+T36+V36+X36+Z36+AB36+AC36+AE36+AG36+AH36</f>
        <v>628</v>
      </c>
      <c r="G36" s="291"/>
      <c r="H36" s="291"/>
      <c r="I36" s="291"/>
      <c r="J36" s="291"/>
      <c r="K36" s="291">
        <v>528</v>
      </c>
      <c r="L36" s="291">
        <v>528</v>
      </c>
      <c r="M36" s="292"/>
      <c r="N36" s="292"/>
      <c r="O36" s="292"/>
      <c r="P36" s="292"/>
      <c r="Q36" s="292">
        <v>100</v>
      </c>
      <c r="R36" s="292">
        <v>100</v>
      </c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2:31" ht="19.5" customHeight="1">
      <c r="B37" s="281" t="s">
        <v>206</v>
      </c>
      <c r="C37" s="284">
        <f>G37+I37+K37+M37+O37+Q37+S37+U37+W37+Y37+Z37+AB37+AD37+AE37</f>
        <v>100</v>
      </c>
      <c r="D37" s="295"/>
      <c r="E37" s="295"/>
      <c r="F37" s="284">
        <v>100</v>
      </c>
      <c r="G37" s="291"/>
      <c r="H37" s="291"/>
      <c r="I37" s="291"/>
      <c r="J37" s="291"/>
      <c r="K37" s="291"/>
      <c r="L37" s="291"/>
      <c r="M37" s="292"/>
      <c r="N37" s="292"/>
      <c r="O37" s="292"/>
      <c r="P37" s="292"/>
      <c r="Q37" s="292">
        <v>100</v>
      </c>
      <c r="R37" s="292">
        <v>100</v>
      </c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2:31" ht="19.5" customHeight="1">
      <c r="B38" s="297" t="s">
        <v>80</v>
      </c>
      <c r="C38" s="284">
        <f>SUM(C36:C37)</f>
        <v>728</v>
      </c>
      <c r="D38" s="295"/>
      <c r="E38" s="293" t="e">
        <f>SUM(G38:Q38,#REF!)</f>
        <v>#REF!</v>
      </c>
      <c r="F38" s="284">
        <f>SUM(F36:F37)</f>
        <v>728</v>
      </c>
      <c r="G38" s="293"/>
      <c r="H38" s="293"/>
      <c r="I38" s="293"/>
      <c r="J38" s="293"/>
      <c r="K38" s="293">
        <f>SUM(K36:K37)</f>
        <v>528</v>
      </c>
      <c r="L38" s="293">
        <f>SUM(L36:L37)</f>
        <v>528</v>
      </c>
      <c r="M38" s="293"/>
      <c r="N38" s="293"/>
      <c r="O38" s="293"/>
      <c r="P38" s="293"/>
      <c r="Q38" s="293">
        <f>SUM(Q36:Q37)</f>
        <v>200</v>
      </c>
      <c r="R38" s="293">
        <v>200</v>
      </c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2:31" ht="19.5" customHeight="1">
      <c r="B39" s="26" t="s">
        <v>164</v>
      </c>
      <c r="C39" s="25">
        <f>C34+C38</f>
        <v>106235</v>
      </c>
      <c r="D39" s="25" t="e">
        <f>SUM(#REF!,#REF!)</f>
        <v>#REF!</v>
      </c>
      <c r="E39" s="25" t="e">
        <f>SUM(I39,K39,M39,O39,Q39,#REF!,#REF!,#REF!,#REF!,#REF!,G39)</f>
        <v>#REF!</v>
      </c>
      <c r="F39" s="313">
        <f>H39+J39+L39+N39+P39+R39+AA39+AC39+AE39</f>
        <v>113815</v>
      </c>
      <c r="G39" s="25">
        <f aca="true" t="shared" si="2" ref="G39:AE39">G34+G38</f>
        <v>34707</v>
      </c>
      <c r="H39" s="25">
        <f t="shared" si="2"/>
        <v>34707</v>
      </c>
      <c r="I39" s="25">
        <f t="shared" si="2"/>
        <v>7804</v>
      </c>
      <c r="J39" s="25">
        <f t="shared" si="2"/>
        <v>7804</v>
      </c>
      <c r="K39" s="25">
        <f t="shared" si="2"/>
        <v>32525</v>
      </c>
      <c r="L39" s="25">
        <f t="shared" si="2"/>
        <v>32525</v>
      </c>
      <c r="M39" s="25">
        <f t="shared" si="2"/>
        <v>3586</v>
      </c>
      <c r="N39" s="25">
        <f>SUM(N34:N38)</f>
        <v>5699</v>
      </c>
      <c r="O39" s="25">
        <v>5067</v>
      </c>
      <c r="P39" s="25">
        <v>6067</v>
      </c>
      <c r="Q39" s="25">
        <f t="shared" si="2"/>
        <v>5005</v>
      </c>
      <c r="R39" s="25">
        <f>R34+R38</f>
        <v>7939</v>
      </c>
      <c r="S39" s="25">
        <f t="shared" si="2"/>
        <v>0</v>
      </c>
      <c r="T39" s="25"/>
      <c r="U39" s="25">
        <f t="shared" si="2"/>
        <v>0</v>
      </c>
      <c r="V39" s="25"/>
      <c r="W39" s="25">
        <f t="shared" si="2"/>
        <v>0</v>
      </c>
      <c r="X39" s="25"/>
      <c r="Y39" s="25">
        <f t="shared" si="2"/>
        <v>0</v>
      </c>
      <c r="Z39" s="25">
        <f t="shared" si="2"/>
        <v>500</v>
      </c>
      <c r="AA39" s="25">
        <v>500</v>
      </c>
      <c r="AB39" s="25">
        <f t="shared" si="2"/>
        <v>13941</v>
      </c>
      <c r="AC39" s="25">
        <f>SUM(AC34:AC38)</f>
        <v>15474</v>
      </c>
      <c r="AD39" s="25">
        <f t="shared" si="2"/>
        <v>0</v>
      </c>
      <c r="AE39" s="25">
        <f t="shared" si="2"/>
        <v>3100</v>
      </c>
    </row>
    <row r="40" spans="3:12" ht="20.25" customHeight="1">
      <c r="C40" s="3"/>
      <c r="D40" s="3"/>
      <c r="E40" s="16"/>
      <c r="F40" s="16"/>
      <c r="G40" s="3"/>
      <c r="H40" s="3"/>
      <c r="I40" s="3"/>
      <c r="J40" s="3"/>
      <c r="K40" s="3"/>
      <c r="L40" s="3"/>
    </row>
    <row r="41" spans="2:12" ht="20.25" customHeight="1">
      <c r="B41" s="27"/>
      <c r="C41" s="3"/>
      <c r="D41" s="3"/>
      <c r="E41" s="16"/>
      <c r="F41" s="16"/>
      <c r="G41" s="28"/>
      <c r="H41" s="28"/>
      <c r="I41" s="28"/>
      <c r="J41" s="28"/>
      <c r="K41" s="28"/>
      <c r="L41" s="28"/>
    </row>
    <row r="42" spans="2:12" ht="20.25" customHeight="1">
      <c r="B42" s="27"/>
      <c r="C42" s="3"/>
      <c r="D42" s="3"/>
      <c r="E42" s="16"/>
      <c r="F42" s="16"/>
      <c r="G42" s="3"/>
      <c r="H42" s="3"/>
      <c r="I42" s="3"/>
      <c r="J42" s="3"/>
      <c r="K42" s="3"/>
      <c r="L42" s="3"/>
    </row>
  </sheetData>
  <sheetProtection/>
  <mergeCells count="23">
    <mergeCell ref="AE8:AE9"/>
    <mergeCell ref="K4:Q4"/>
    <mergeCell ref="B5:Q5"/>
    <mergeCell ref="O6:Q6"/>
    <mergeCell ref="B8:B9"/>
    <mergeCell ref="C8:E9"/>
    <mergeCell ref="G8:G9"/>
    <mergeCell ref="I8:I9"/>
    <mergeCell ref="K8:K9"/>
    <mergeCell ref="M8:M9"/>
    <mergeCell ref="K3:Q3"/>
    <mergeCell ref="S8:U8"/>
    <mergeCell ref="W8:Y8"/>
    <mergeCell ref="Z8:Z9"/>
    <mergeCell ref="N8:N9"/>
    <mergeCell ref="H8:H9"/>
    <mergeCell ref="J8:J9"/>
    <mergeCell ref="L8:L9"/>
    <mergeCell ref="AD8:AD9"/>
    <mergeCell ref="O8:Q8"/>
    <mergeCell ref="AC8:AC9"/>
    <mergeCell ref="AB8:AB9"/>
    <mergeCell ref="AA8:AA9"/>
  </mergeCells>
  <printOptions/>
  <pageMargins left="0.37" right="0.7" top="0.75" bottom="0.75" header="0.3" footer="0.3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E2" sqref="E2:F2"/>
    </sheetView>
  </sheetViews>
  <sheetFormatPr defaultColWidth="9.00390625" defaultRowHeight="12.75"/>
  <cols>
    <col min="2" max="2" width="76.375" style="0" customWidth="1"/>
    <col min="3" max="3" width="11.375" style="0" customWidth="1"/>
    <col min="4" max="4" width="13.00390625" style="0" customWidth="1"/>
    <col min="5" max="5" width="13.875" style="0" customWidth="1"/>
    <col min="6" max="6" width="12.625" style="0" customWidth="1"/>
  </cols>
  <sheetData>
    <row r="2" ht="12.75">
      <c r="E2" t="s">
        <v>293</v>
      </c>
    </row>
    <row r="3" spans="2:5" ht="15">
      <c r="B3" s="375"/>
      <c r="C3" s="375"/>
      <c r="D3" s="375"/>
      <c r="E3" s="375"/>
    </row>
    <row r="4" spans="2:5" ht="15.75">
      <c r="B4" s="376" t="s">
        <v>240</v>
      </c>
      <c r="C4" s="376"/>
      <c r="D4" s="174"/>
      <c r="E4" s="174"/>
    </row>
    <row r="5" spans="2:5" ht="15.75">
      <c r="B5" s="146"/>
      <c r="C5" s="146"/>
      <c r="D5" s="377"/>
      <c r="E5" s="377"/>
    </row>
    <row r="6" spans="2:5" ht="15">
      <c r="B6" s="174"/>
      <c r="C6" s="174"/>
      <c r="D6" s="174"/>
      <c r="E6" s="147" t="s">
        <v>6</v>
      </c>
    </row>
    <row r="7" spans="2:6" ht="12.75" customHeight="1">
      <c r="B7" s="378" t="s">
        <v>83</v>
      </c>
      <c r="C7" s="381" t="s">
        <v>9</v>
      </c>
      <c r="D7" s="382" t="s">
        <v>10</v>
      </c>
      <c r="E7" s="382" t="s">
        <v>84</v>
      </c>
      <c r="F7" s="372" t="s">
        <v>285</v>
      </c>
    </row>
    <row r="8" spans="2:6" ht="12.75">
      <c r="B8" s="379"/>
      <c r="C8" s="381"/>
      <c r="D8" s="382"/>
      <c r="E8" s="382"/>
      <c r="F8" s="373"/>
    </row>
    <row r="9" spans="2:6" ht="12.75">
      <c r="B9" s="380"/>
      <c r="C9" s="381"/>
      <c r="D9" s="382"/>
      <c r="E9" s="382"/>
      <c r="F9" s="374"/>
    </row>
    <row r="10" spans="2:6" ht="15.75">
      <c r="B10" s="274"/>
      <c r="C10" s="277"/>
      <c r="D10" s="144"/>
      <c r="E10" s="143"/>
      <c r="F10" s="32"/>
    </row>
    <row r="11" spans="2:6" ht="20.25" customHeight="1">
      <c r="B11" s="274" t="s">
        <v>85</v>
      </c>
      <c r="C11" s="144"/>
      <c r="D11" s="142"/>
      <c r="E11" s="144"/>
      <c r="F11" s="32"/>
    </row>
    <row r="12" spans="2:6" ht="17.25" customHeight="1">
      <c r="B12" s="278" t="s">
        <v>214</v>
      </c>
      <c r="C12" s="279">
        <v>1574</v>
      </c>
      <c r="D12" s="280"/>
      <c r="E12" s="280">
        <f>SUM(C12:D12)</f>
        <v>1574</v>
      </c>
      <c r="F12" s="143">
        <v>1574</v>
      </c>
    </row>
    <row r="13" spans="2:6" ht="15" customHeight="1">
      <c r="B13" s="281" t="s">
        <v>215</v>
      </c>
      <c r="C13" s="144">
        <v>2263</v>
      </c>
      <c r="D13" s="144"/>
      <c r="E13" s="144">
        <f>SUM(C13:D13)</f>
        <v>2263</v>
      </c>
      <c r="F13" s="143">
        <v>2263</v>
      </c>
    </row>
    <row r="14" spans="2:6" ht="15" customHeight="1">
      <c r="B14" s="281" t="s">
        <v>216</v>
      </c>
      <c r="C14" s="144">
        <v>8604</v>
      </c>
      <c r="D14" s="144"/>
      <c r="E14" s="144">
        <f>SUM(C14:D14)</f>
        <v>8604</v>
      </c>
      <c r="F14" s="143">
        <v>8604</v>
      </c>
    </row>
    <row r="15" spans="2:6" ht="15">
      <c r="B15" s="273" t="s">
        <v>246</v>
      </c>
      <c r="C15" s="144">
        <v>1500</v>
      </c>
      <c r="D15" s="144"/>
      <c r="E15" s="144">
        <f>SUM(C15:D15)</f>
        <v>1500</v>
      </c>
      <c r="F15" s="143">
        <v>3033</v>
      </c>
    </row>
    <row r="16" spans="2:6" ht="15">
      <c r="B16" s="282"/>
      <c r="C16" s="283"/>
      <c r="D16" s="162"/>
      <c r="E16" s="162"/>
      <c r="F16" s="143"/>
    </row>
    <row r="17" spans="2:6" ht="15">
      <c r="B17" s="273"/>
      <c r="C17" s="144"/>
      <c r="D17" s="144"/>
      <c r="E17" s="144"/>
      <c r="F17" s="143"/>
    </row>
    <row r="18" spans="2:6" ht="15.75" customHeight="1">
      <c r="B18" s="274" t="s">
        <v>86</v>
      </c>
      <c r="C18" s="142">
        <f>SUM(C11:C17)</f>
        <v>13941</v>
      </c>
      <c r="D18" s="142">
        <f>SUM(D11:D17)</f>
        <v>0</v>
      </c>
      <c r="E18" s="142">
        <f>SUM(C18:D18)</f>
        <v>13941</v>
      </c>
      <c r="F18" s="141">
        <f>SUM(F12:F17)</f>
        <v>15474</v>
      </c>
    </row>
  </sheetData>
  <sheetProtection/>
  <mergeCells count="8">
    <mergeCell ref="F7:F9"/>
    <mergeCell ref="B3:E3"/>
    <mergeCell ref="B4:C4"/>
    <mergeCell ref="D5:E5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D2" sqref="D2:E2"/>
    </sheetView>
  </sheetViews>
  <sheetFormatPr defaultColWidth="9.00390625" defaultRowHeight="12.75"/>
  <cols>
    <col min="2" max="2" width="66.25390625" style="0" customWidth="1"/>
    <col min="3" max="3" width="14.75390625" style="0" customWidth="1"/>
    <col min="4" max="4" width="13.25390625" style="0" customWidth="1"/>
    <col min="5" max="5" width="18.00390625" style="0" customWidth="1"/>
  </cols>
  <sheetData>
    <row r="2" ht="12.75">
      <c r="D2" t="s">
        <v>293</v>
      </c>
    </row>
    <row r="3" spans="2:5" ht="15">
      <c r="B3" s="375"/>
      <c r="C3" s="375"/>
      <c r="D3" s="375"/>
      <c r="E3" s="375"/>
    </row>
    <row r="4" spans="2:5" ht="15">
      <c r="B4" s="376" t="s">
        <v>239</v>
      </c>
      <c r="C4" s="174"/>
      <c r="D4" s="174"/>
      <c r="E4" s="174"/>
    </row>
    <row r="5" spans="2:5" ht="15.75">
      <c r="B5" s="376"/>
      <c r="C5" s="174"/>
      <c r="D5" s="349"/>
      <c r="E5" s="349"/>
    </row>
    <row r="6" spans="2:5" ht="15">
      <c r="B6" s="174"/>
      <c r="C6" s="174"/>
      <c r="D6" s="174"/>
      <c r="E6" s="147" t="s">
        <v>6</v>
      </c>
    </row>
    <row r="7" spans="2:5" ht="12.75">
      <c r="B7" s="383" t="s">
        <v>87</v>
      </c>
      <c r="C7" s="383" t="s">
        <v>9</v>
      </c>
      <c r="D7" s="340" t="s">
        <v>10</v>
      </c>
      <c r="E7" s="340" t="s">
        <v>84</v>
      </c>
    </row>
    <row r="8" spans="2:5" ht="12.75">
      <c r="B8" s="383"/>
      <c r="C8" s="383"/>
      <c r="D8" s="340"/>
      <c r="E8" s="340"/>
    </row>
    <row r="9" spans="2:5" ht="12.75">
      <c r="B9" s="383"/>
      <c r="C9" s="383"/>
      <c r="D9" s="340"/>
      <c r="E9" s="340"/>
    </row>
    <row r="10" spans="2:5" ht="15.75">
      <c r="B10" s="272" t="s">
        <v>213</v>
      </c>
      <c r="C10" s="142"/>
      <c r="D10" s="144">
        <v>500</v>
      </c>
      <c r="E10" s="144">
        <f>SUM(C10:D10)</f>
        <v>500</v>
      </c>
    </row>
    <row r="11" spans="2:5" ht="15">
      <c r="B11" s="272"/>
      <c r="C11" s="144"/>
      <c r="D11" s="144"/>
      <c r="E11" s="144"/>
    </row>
    <row r="12" spans="2:5" ht="15">
      <c r="B12" s="273"/>
      <c r="C12" s="144"/>
      <c r="D12" s="144"/>
      <c r="E12" s="144"/>
    </row>
    <row r="13" spans="2:5" ht="15.75">
      <c r="B13" s="274"/>
      <c r="C13" s="142"/>
      <c r="D13" s="142"/>
      <c r="E13" s="142"/>
    </row>
    <row r="14" spans="2:5" ht="15">
      <c r="B14" s="273"/>
      <c r="C14" s="162"/>
      <c r="D14" s="162"/>
      <c r="E14" s="144"/>
    </row>
    <row r="15" spans="2:5" ht="15">
      <c r="B15" s="275"/>
      <c r="C15" s="145"/>
      <c r="D15" s="145"/>
      <c r="E15" s="276"/>
    </row>
    <row r="16" spans="2:5" ht="15.75">
      <c r="B16" s="277"/>
      <c r="C16" s="142"/>
      <c r="D16" s="142"/>
      <c r="E16" s="142"/>
    </row>
    <row r="17" spans="2:5" ht="15.75">
      <c r="B17" s="277" t="s">
        <v>88</v>
      </c>
      <c r="C17" s="161">
        <f>SUM(C10:C16)</f>
        <v>0</v>
      </c>
      <c r="D17" s="161">
        <f>SUM(D10:D16)</f>
        <v>500</v>
      </c>
      <c r="E17" s="161">
        <f>SUM(C17:D17)</f>
        <v>500</v>
      </c>
    </row>
  </sheetData>
  <sheetProtection/>
  <mergeCells count="7">
    <mergeCell ref="B3:E3"/>
    <mergeCell ref="B4:B5"/>
    <mergeCell ref="D5:E5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B1">
      <selection activeCell="G4" sqref="G4:H4"/>
    </sheetView>
  </sheetViews>
  <sheetFormatPr defaultColWidth="9.00390625" defaultRowHeight="12.75"/>
  <cols>
    <col min="4" max="4" width="53.625" style="0" customWidth="1"/>
    <col min="5" max="5" width="11.875" style="0" customWidth="1"/>
    <col min="6" max="6" width="12.625" style="0" customWidth="1"/>
    <col min="7" max="7" width="17.75390625" style="0" customWidth="1"/>
    <col min="8" max="8" width="14.625" style="0" customWidth="1"/>
  </cols>
  <sheetData>
    <row r="3" spans="1:4" ht="12.75">
      <c r="A3" s="394" t="s">
        <v>238</v>
      </c>
      <c r="B3" s="394"/>
      <c r="C3" s="394"/>
      <c r="D3" s="394"/>
    </row>
    <row r="4" spans="1:7" ht="12.75">
      <c r="A4" s="394"/>
      <c r="B4" s="394"/>
      <c r="C4" s="394"/>
      <c r="D4" s="394"/>
      <c r="G4" t="s">
        <v>293</v>
      </c>
    </row>
    <row r="5" spans="1:4" ht="12.75">
      <c r="A5" s="394" t="s">
        <v>89</v>
      </c>
      <c r="B5" s="394"/>
      <c r="C5" s="394"/>
      <c r="D5" s="394"/>
    </row>
    <row r="6" spans="1:4" ht="12.75">
      <c r="A6" s="116"/>
      <c r="B6" s="116"/>
      <c r="C6" s="116"/>
      <c r="D6" s="116"/>
    </row>
    <row r="7" ht="12.75">
      <c r="G7" s="6" t="s">
        <v>6</v>
      </c>
    </row>
    <row r="8" spans="1:8" ht="12.75">
      <c r="A8" s="395"/>
      <c r="B8" s="396" t="s">
        <v>78</v>
      </c>
      <c r="C8" s="396"/>
      <c r="D8" s="396"/>
      <c r="E8" s="415" t="s">
        <v>9</v>
      </c>
      <c r="F8" s="391" t="s">
        <v>10</v>
      </c>
      <c r="G8" s="391" t="s">
        <v>247</v>
      </c>
      <c r="H8" s="341" t="s">
        <v>292</v>
      </c>
    </row>
    <row r="9" spans="1:8" ht="12.75">
      <c r="A9" s="395"/>
      <c r="B9" s="396"/>
      <c r="C9" s="396"/>
      <c r="D9" s="396"/>
      <c r="E9" s="416"/>
      <c r="F9" s="392"/>
      <c r="G9" s="392"/>
      <c r="H9" s="342"/>
    </row>
    <row r="10" spans="1:8" ht="19.5" customHeight="1">
      <c r="A10" s="395"/>
      <c r="B10" s="396"/>
      <c r="C10" s="396"/>
      <c r="D10" s="396"/>
      <c r="E10" s="417"/>
      <c r="F10" s="393"/>
      <c r="G10" s="393"/>
      <c r="H10" s="343"/>
    </row>
    <row r="11" spans="1:7" ht="15">
      <c r="A11" s="263"/>
      <c r="B11" s="409"/>
      <c r="C11" s="410"/>
      <c r="D11" s="411"/>
      <c r="E11" s="264"/>
      <c r="F11" s="263"/>
      <c r="G11" s="263"/>
    </row>
    <row r="12" spans="1:8" ht="15.75">
      <c r="A12" s="265" t="s">
        <v>90</v>
      </c>
      <c r="B12" s="400" t="s">
        <v>91</v>
      </c>
      <c r="C12" s="401"/>
      <c r="D12" s="402"/>
      <c r="E12" s="25">
        <f>SUM(E13:E20)</f>
        <v>4805</v>
      </c>
      <c r="F12" s="25">
        <f>SUM(F14:F20)</f>
        <v>200</v>
      </c>
      <c r="G12" s="25">
        <f>SUM(G13:G20)</f>
        <v>5005</v>
      </c>
      <c r="H12" s="25">
        <f>SUM(H13:H20)</f>
        <v>7939</v>
      </c>
    </row>
    <row r="13" spans="1:8" ht="15.75">
      <c r="A13" s="265"/>
      <c r="B13" s="403" t="s">
        <v>198</v>
      </c>
      <c r="C13" s="404"/>
      <c r="D13" s="405"/>
      <c r="E13" s="25">
        <v>2205</v>
      </c>
      <c r="F13" s="266"/>
      <c r="G13" s="266">
        <f>SUM(E13:F13)</f>
        <v>2205</v>
      </c>
      <c r="H13" s="266">
        <v>3896</v>
      </c>
    </row>
    <row r="14" spans="1:8" ht="15.75">
      <c r="A14" s="265"/>
      <c r="B14" s="406" t="s">
        <v>199</v>
      </c>
      <c r="C14" s="407"/>
      <c r="D14" s="408"/>
      <c r="E14" s="266">
        <v>2600</v>
      </c>
      <c r="F14" s="266"/>
      <c r="G14" s="266">
        <f>SUM(E14:F14)</f>
        <v>2600</v>
      </c>
      <c r="H14" s="266">
        <f>SUM(F14:G14)</f>
        <v>2600</v>
      </c>
    </row>
    <row r="15" spans="1:8" ht="15.75">
      <c r="A15" s="263"/>
      <c r="B15" s="412" t="s">
        <v>92</v>
      </c>
      <c r="C15" s="413"/>
      <c r="D15" s="414"/>
      <c r="E15" s="25"/>
      <c r="F15" s="266"/>
      <c r="G15" s="266"/>
      <c r="H15" s="266"/>
    </row>
    <row r="16" spans="1:8" ht="15">
      <c r="A16" s="263"/>
      <c r="B16" s="388" t="s">
        <v>165</v>
      </c>
      <c r="C16" s="389"/>
      <c r="D16" s="390"/>
      <c r="E16" s="266"/>
      <c r="F16" s="266">
        <v>100</v>
      </c>
      <c r="G16" s="266">
        <f>SUM(E16:F16)</f>
        <v>100</v>
      </c>
      <c r="H16" s="266">
        <v>100</v>
      </c>
    </row>
    <row r="17" spans="1:8" ht="15">
      <c r="A17" s="263"/>
      <c r="B17" s="388" t="s">
        <v>166</v>
      </c>
      <c r="C17" s="389"/>
      <c r="D17" s="390"/>
      <c r="E17" s="266"/>
      <c r="F17" s="266">
        <v>100</v>
      </c>
      <c r="G17" s="266">
        <f>SUM(E17:F17)</f>
        <v>100</v>
      </c>
      <c r="H17" s="266">
        <v>100</v>
      </c>
    </row>
    <row r="18" spans="1:8" ht="15.75">
      <c r="A18" s="263"/>
      <c r="B18" s="385" t="s">
        <v>188</v>
      </c>
      <c r="C18" s="386"/>
      <c r="D18" s="387"/>
      <c r="E18" s="266"/>
      <c r="F18" s="266"/>
      <c r="G18" s="266"/>
      <c r="H18" s="25"/>
    </row>
    <row r="19" spans="1:8" ht="15">
      <c r="A19" s="263"/>
      <c r="B19" s="388" t="s">
        <v>287</v>
      </c>
      <c r="C19" s="389"/>
      <c r="D19" s="390"/>
      <c r="E19" s="266"/>
      <c r="F19" s="266"/>
      <c r="G19" s="266"/>
      <c r="H19" s="266">
        <v>1243</v>
      </c>
    </row>
    <row r="20" spans="1:8" ht="15">
      <c r="A20" s="263"/>
      <c r="B20" s="397"/>
      <c r="C20" s="398"/>
      <c r="D20" s="399"/>
      <c r="E20" s="266"/>
      <c r="F20" s="266" t="s">
        <v>167</v>
      </c>
      <c r="G20" s="266"/>
      <c r="H20" s="266"/>
    </row>
    <row r="21" spans="1:8" ht="15" customHeight="1">
      <c r="A21" s="265" t="s">
        <v>93</v>
      </c>
      <c r="B21" s="384" t="s">
        <v>94</v>
      </c>
      <c r="C21" s="384"/>
      <c r="D21" s="384"/>
      <c r="E21" s="25">
        <f>SUM(E22:E30)</f>
        <v>5067</v>
      </c>
      <c r="F21" s="25">
        <f>SUM(F22:F30)</f>
        <v>0</v>
      </c>
      <c r="G21" s="25">
        <f>SUM(G22:G30)</f>
        <v>5067</v>
      </c>
      <c r="H21" s="25">
        <f>SUM(H22:H30)</f>
        <v>6067</v>
      </c>
    </row>
    <row r="22" spans="1:8" ht="15.75">
      <c r="A22" s="265"/>
      <c r="B22" s="388" t="s">
        <v>168</v>
      </c>
      <c r="C22" s="389"/>
      <c r="D22" s="390"/>
      <c r="E22" s="266">
        <v>756</v>
      </c>
      <c r="F22" s="266"/>
      <c r="G22" s="266">
        <f aca="true" t="shared" si="0" ref="G22:H27">SUM(E22:F22)</f>
        <v>756</v>
      </c>
      <c r="H22" s="266">
        <f t="shared" si="0"/>
        <v>756</v>
      </c>
    </row>
    <row r="23" spans="1:8" ht="15.75">
      <c r="A23" s="265"/>
      <c r="B23" s="388" t="s">
        <v>208</v>
      </c>
      <c r="C23" s="389"/>
      <c r="D23" s="390"/>
      <c r="E23" s="267">
        <v>2012</v>
      </c>
      <c r="F23" s="267"/>
      <c r="G23" s="267">
        <f t="shared" si="0"/>
        <v>2012</v>
      </c>
      <c r="H23" s="267">
        <f t="shared" si="0"/>
        <v>2012</v>
      </c>
    </row>
    <row r="24" spans="1:8" ht="15.75">
      <c r="A24" s="265"/>
      <c r="B24" s="388" t="s">
        <v>209</v>
      </c>
      <c r="C24" s="389"/>
      <c r="D24" s="390"/>
      <c r="E24" s="267">
        <v>1550</v>
      </c>
      <c r="F24" s="267"/>
      <c r="G24" s="267">
        <f t="shared" si="0"/>
        <v>1550</v>
      </c>
      <c r="H24" s="267">
        <f t="shared" si="0"/>
        <v>1550</v>
      </c>
    </row>
    <row r="25" spans="1:8" ht="15.75">
      <c r="A25" s="265"/>
      <c r="B25" s="388" t="s">
        <v>211</v>
      </c>
      <c r="C25" s="389"/>
      <c r="D25" s="390"/>
      <c r="E25" s="266">
        <v>128</v>
      </c>
      <c r="F25" s="266"/>
      <c r="G25" s="266">
        <f t="shared" si="0"/>
        <v>128</v>
      </c>
      <c r="H25" s="266">
        <f t="shared" si="0"/>
        <v>128</v>
      </c>
    </row>
    <row r="26" spans="1:8" ht="15.75">
      <c r="A26" s="265"/>
      <c r="B26" s="422" t="s">
        <v>210</v>
      </c>
      <c r="C26" s="423"/>
      <c r="D26" s="423"/>
      <c r="E26" s="266">
        <v>40</v>
      </c>
      <c r="F26" s="266"/>
      <c r="G26" s="266">
        <f t="shared" si="0"/>
        <v>40</v>
      </c>
      <c r="H26" s="266">
        <f t="shared" si="0"/>
        <v>40</v>
      </c>
    </row>
    <row r="27" spans="1:8" ht="15.75">
      <c r="A27" s="265"/>
      <c r="B27" s="388" t="s">
        <v>212</v>
      </c>
      <c r="C27" s="389"/>
      <c r="D27" s="390"/>
      <c r="E27" s="266">
        <v>581</v>
      </c>
      <c r="F27" s="266"/>
      <c r="G27" s="266">
        <f t="shared" si="0"/>
        <v>581</v>
      </c>
      <c r="H27" s="266">
        <f t="shared" si="0"/>
        <v>581</v>
      </c>
    </row>
    <row r="28" spans="1:8" ht="15.75">
      <c r="A28" s="265"/>
      <c r="B28" s="403" t="s">
        <v>286</v>
      </c>
      <c r="C28" s="404"/>
      <c r="D28" s="405"/>
      <c r="E28" s="266"/>
      <c r="F28" s="266"/>
      <c r="G28" s="266"/>
      <c r="H28" s="266">
        <v>1000</v>
      </c>
    </row>
    <row r="29" spans="1:8" ht="15.75">
      <c r="A29" s="268"/>
      <c r="B29" s="419"/>
      <c r="C29" s="420"/>
      <c r="D29" s="421"/>
      <c r="E29" s="266"/>
      <c r="F29" s="266"/>
      <c r="G29" s="266"/>
      <c r="H29" s="266"/>
    </row>
    <row r="30" spans="1:8" ht="15">
      <c r="A30" s="269"/>
      <c r="B30" s="397"/>
      <c r="C30" s="398"/>
      <c r="D30" s="399"/>
      <c r="E30" s="266"/>
      <c r="F30" s="266"/>
      <c r="G30" s="266"/>
      <c r="H30" s="266"/>
    </row>
    <row r="31" spans="1:8" ht="15.75">
      <c r="A31" s="270"/>
      <c r="B31" s="418" t="s">
        <v>95</v>
      </c>
      <c r="C31" s="418"/>
      <c r="D31" s="418"/>
      <c r="E31" s="271">
        <f>E12+E21</f>
        <v>9872</v>
      </c>
      <c r="F31" s="271">
        <f>SUM(F12,F21)</f>
        <v>200</v>
      </c>
      <c r="G31" s="271">
        <f>G12+G21</f>
        <v>10072</v>
      </c>
      <c r="H31" s="271">
        <f>H12+H21</f>
        <v>14006</v>
      </c>
    </row>
  </sheetData>
  <sheetProtection/>
  <mergeCells count="29">
    <mergeCell ref="B22:D22"/>
    <mergeCell ref="B23:D23"/>
    <mergeCell ref="B25:D25"/>
    <mergeCell ref="B30:D30"/>
    <mergeCell ref="B31:D31"/>
    <mergeCell ref="B27:D27"/>
    <mergeCell ref="B24:D24"/>
    <mergeCell ref="B28:D28"/>
    <mergeCell ref="B29:D29"/>
    <mergeCell ref="B26:D26"/>
    <mergeCell ref="B11:D11"/>
    <mergeCell ref="F8:F10"/>
    <mergeCell ref="B15:D15"/>
    <mergeCell ref="B16:D16"/>
    <mergeCell ref="E8:E10"/>
    <mergeCell ref="A3:D4"/>
    <mergeCell ref="A5:D5"/>
    <mergeCell ref="A8:A10"/>
    <mergeCell ref="B8:D10"/>
    <mergeCell ref="B21:D21"/>
    <mergeCell ref="H8:H10"/>
    <mergeCell ref="B18:D18"/>
    <mergeCell ref="B19:D19"/>
    <mergeCell ref="B17:D17"/>
    <mergeCell ref="G8:G10"/>
    <mergeCell ref="B20:D20"/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E2" sqref="E2:F2"/>
    </sheetView>
  </sheetViews>
  <sheetFormatPr defaultColWidth="9.00390625" defaultRowHeight="12.75"/>
  <cols>
    <col min="2" max="2" width="68.75390625" style="0" customWidth="1"/>
    <col min="3" max="3" width="0.6171875" style="0" hidden="1" customWidth="1"/>
    <col min="6" max="6" width="19.00390625" style="0" customWidth="1"/>
  </cols>
  <sheetData>
    <row r="2" ht="12.75">
      <c r="E2" t="s">
        <v>293</v>
      </c>
    </row>
    <row r="3" ht="12.75" customHeight="1">
      <c r="F3" s="107"/>
    </row>
    <row r="4" spans="1:5" ht="12.75" customHeight="1">
      <c r="A4" s="426" t="s">
        <v>237</v>
      </c>
      <c r="B4" s="426"/>
      <c r="C4" s="426"/>
      <c r="D4" s="426"/>
      <c r="E4" s="426"/>
    </row>
    <row r="5" spans="1:6" ht="12.75">
      <c r="A5" s="426"/>
      <c r="B5" s="426"/>
      <c r="C5" s="426"/>
      <c r="D5" s="426"/>
      <c r="E5" s="426"/>
      <c r="F5" s="108"/>
    </row>
    <row r="7" spans="3:6" ht="13.5" thickBot="1">
      <c r="C7" s="7"/>
      <c r="F7" s="6" t="s">
        <v>99</v>
      </c>
    </row>
    <row r="8" spans="1:6" ht="13.5" thickBot="1">
      <c r="A8" s="427" t="s">
        <v>100</v>
      </c>
      <c r="B8" s="427"/>
      <c r="C8" s="428" t="s">
        <v>101</v>
      </c>
      <c r="D8" s="430" t="s">
        <v>102</v>
      </c>
      <c r="E8" s="431"/>
      <c r="F8" s="432"/>
    </row>
    <row r="9" spans="1:6" ht="13.5" thickBot="1">
      <c r="A9" s="427"/>
      <c r="B9" s="427"/>
      <c r="C9" s="429"/>
      <c r="D9" s="34" t="s">
        <v>103</v>
      </c>
      <c r="E9" s="34" t="s">
        <v>104</v>
      </c>
      <c r="F9" s="35" t="s">
        <v>105</v>
      </c>
    </row>
    <row r="10" spans="1:6" ht="16.5" thickBot="1">
      <c r="A10" s="36" t="s">
        <v>106</v>
      </c>
      <c r="B10" s="37" t="s">
        <v>107</v>
      </c>
      <c r="C10" s="38"/>
      <c r="D10" s="39"/>
      <c r="E10" s="37"/>
      <c r="F10" s="40"/>
    </row>
    <row r="11" spans="1:6" ht="15">
      <c r="A11" s="41" t="s">
        <v>108</v>
      </c>
      <c r="B11" s="239" t="s">
        <v>109</v>
      </c>
      <c r="C11" s="42"/>
      <c r="D11" s="43"/>
      <c r="E11" s="33"/>
      <c r="F11" s="241">
        <f>D11*E11</f>
        <v>0</v>
      </c>
    </row>
    <row r="12" spans="1:6" ht="15">
      <c r="A12" s="41" t="s">
        <v>110</v>
      </c>
      <c r="B12" s="240" t="s">
        <v>111</v>
      </c>
      <c r="C12" s="46"/>
      <c r="D12" s="47"/>
      <c r="E12" s="14"/>
      <c r="F12" s="241"/>
    </row>
    <row r="13" spans="1:6" ht="15">
      <c r="A13" s="43" t="s">
        <v>112</v>
      </c>
      <c r="B13" s="143" t="s">
        <v>113</v>
      </c>
      <c r="C13" s="48">
        <v>38266338</v>
      </c>
      <c r="D13" s="49"/>
      <c r="E13" s="50"/>
      <c r="F13" s="241">
        <v>3168830</v>
      </c>
    </row>
    <row r="14" spans="1:6" ht="15">
      <c r="A14" s="43" t="s">
        <v>114</v>
      </c>
      <c r="B14" s="143" t="s">
        <v>115</v>
      </c>
      <c r="C14" s="48"/>
      <c r="D14" s="51"/>
      <c r="E14" s="33"/>
      <c r="F14" s="242">
        <v>3483360</v>
      </c>
    </row>
    <row r="15" spans="1:6" ht="15">
      <c r="A15" s="43" t="s">
        <v>116</v>
      </c>
      <c r="B15" s="143" t="s">
        <v>117</v>
      </c>
      <c r="C15" s="48">
        <v>3000000</v>
      </c>
      <c r="D15" s="49"/>
      <c r="E15" s="50"/>
      <c r="F15" s="241">
        <v>100000</v>
      </c>
    </row>
    <row r="16" spans="1:6" ht="15">
      <c r="A16" s="43" t="s">
        <v>118</v>
      </c>
      <c r="B16" s="143" t="s">
        <v>119</v>
      </c>
      <c r="C16" s="48"/>
      <c r="D16" s="51"/>
      <c r="E16" s="33"/>
      <c r="F16" s="242">
        <v>4040600</v>
      </c>
    </row>
    <row r="17" spans="1:6" ht="12.75">
      <c r="A17" s="52"/>
      <c r="B17" s="53" t="s">
        <v>120</v>
      </c>
      <c r="C17" s="54"/>
      <c r="D17" s="55"/>
      <c r="E17" s="56"/>
      <c r="F17" s="57">
        <v>0</v>
      </c>
    </row>
    <row r="18" spans="1:6" ht="15">
      <c r="A18" s="43" t="s">
        <v>121</v>
      </c>
      <c r="B18" s="143" t="s">
        <v>122</v>
      </c>
      <c r="C18" s="243"/>
      <c r="D18" s="244"/>
      <c r="E18" s="144"/>
      <c r="F18" s="242">
        <v>4000000</v>
      </c>
    </row>
    <row r="19" spans="1:6" ht="15.75" thickBot="1">
      <c r="A19" s="43" t="s">
        <v>123</v>
      </c>
      <c r="B19" s="245" t="s">
        <v>124</v>
      </c>
      <c r="C19" s="243">
        <v>14837484</v>
      </c>
      <c r="D19" s="246"/>
      <c r="E19" s="162"/>
      <c r="F19" s="241"/>
    </row>
    <row r="20" spans="1:6" s="174" customFormat="1" ht="16.5" thickBot="1">
      <c r="A20" s="247" t="s">
        <v>125</v>
      </c>
      <c r="B20" s="248"/>
      <c r="C20" s="249"/>
      <c r="D20" s="250"/>
      <c r="E20" s="251"/>
      <c r="F20" s="252">
        <f>SUM(F13:F19)</f>
        <v>14792790</v>
      </c>
    </row>
    <row r="21" spans="1:6" ht="12.75">
      <c r="A21" s="60" t="s">
        <v>126</v>
      </c>
      <c r="B21" s="433" t="s">
        <v>127</v>
      </c>
      <c r="C21" s="434"/>
      <c r="D21" s="61"/>
      <c r="E21" s="62"/>
      <c r="F21" s="63"/>
    </row>
    <row r="22" spans="1:6" ht="12.75">
      <c r="A22" s="64" t="s">
        <v>128</v>
      </c>
      <c r="B22" s="45" t="s">
        <v>129</v>
      </c>
      <c r="C22" s="31">
        <v>2111984</v>
      </c>
      <c r="D22" s="65"/>
      <c r="E22" s="66"/>
      <c r="F22" s="67"/>
    </row>
    <row r="23" spans="1:6" ht="12.75">
      <c r="A23" s="43" t="s">
        <v>130</v>
      </c>
      <c r="B23" s="32" t="s">
        <v>131</v>
      </c>
      <c r="C23" s="33">
        <v>2527383</v>
      </c>
      <c r="D23" s="68"/>
      <c r="E23" s="69"/>
      <c r="F23" s="70"/>
    </row>
    <row r="24" spans="1:6" ht="12.75">
      <c r="A24" s="43" t="s">
        <v>132</v>
      </c>
      <c r="B24" s="32" t="s">
        <v>133</v>
      </c>
      <c r="C24" s="33">
        <v>120152</v>
      </c>
      <c r="D24" s="71"/>
      <c r="E24" s="50"/>
      <c r="F24" s="44"/>
    </row>
    <row r="25" spans="1:6" ht="12.75">
      <c r="A25" s="43" t="s">
        <v>130</v>
      </c>
      <c r="B25" s="32" t="s">
        <v>134</v>
      </c>
      <c r="C25" s="33">
        <v>14000000</v>
      </c>
      <c r="D25" s="71"/>
      <c r="E25" s="69"/>
      <c r="F25" s="44"/>
    </row>
    <row r="26" spans="1:6" ht="12.75">
      <c r="A26" s="43" t="s">
        <v>135</v>
      </c>
      <c r="B26" s="32" t="s">
        <v>136</v>
      </c>
      <c r="C26" s="33"/>
      <c r="D26" s="72"/>
      <c r="E26" s="33"/>
      <c r="F26" s="44"/>
    </row>
    <row r="27" spans="1:6" ht="12.75">
      <c r="A27" s="43" t="s">
        <v>132</v>
      </c>
      <c r="B27" s="32" t="s">
        <v>137</v>
      </c>
      <c r="C27" s="33"/>
      <c r="D27" s="72"/>
      <c r="E27" s="33"/>
      <c r="F27" s="44"/>
    </row>
    <row r="28" spans="1:6" ht="12.75">
      <c r="A28" s="41" t="s">
        <v>138</v>
      </c>
      <c r="B28" s="24" t="s">
        <v>139</v>
      </c>
      <c r="C28" s="33">
        <v>9095270</v>
      </c>
      <c r="D28" s="72"/>
      <c r="E28" s="33"/>
      <c r="F28" s="44"/>
    </row>
    <row r="29" spans="1:6" ht="12.75">
      <c r="A29" s="43" t="s">
        <v>138</v>
      </c>
      <c r="B29" s="24" t="s">
        <v>140</v>
      </c>
      <c r="C29" s="33"/>
      <c r="D29" s="72"/>
      <c r="E29" s="33"/>
      <c r="F29" s="44"/>
    </row>
    <row r="30" spans="1:6" ht="13.5" thickBot="1">
      <c r="A30" s="43"/>
      <c r="B30" s="24" t="s">
        <v>141</v>
      </c>
      <c r="C30" s="33"/>
      <c r="D30" s="72"/>
      <c r="E30" s="33"/>
      <c r="F30" s="44"/>
    </row>
    <row r="31" spans="1:6" ht="13.5" thickBot="1">
      <c r="A31" s="58" t="s">
        <v>142</v>
      </c>
      <c r="B31" s="73"/>
      <c r="C31" s="74"/>
      <c r="D31" s="75"/>
      <c r="E31" s="74"/>
      <c r="F31" s="59">
        <f>SUM(F23:F30)</f>
        <v>0</v>
      </c>
    </row>
    <row r="32" spans="1:6" ht="13.5" thickBot="1">
      <c r="A32" s="76" t="s">
        <v>143</v>
      </c>
      <c r="B32" s="77" t="s">
        <v>144</v>
      </c>
      <c r="C32" s="78"/>
      <c r="D32" s="79"/>
      <c r="E32" s="8"/>
      <c r="F32" s="80"/>
    </row>
    <row r="33" spans="1:6" ht="15">
      <c r="A33" s="43" t="s">
        <v>145</v>
      </c>
      <c r="B33" s="255" t="s">
        <v>146</v>
      </c>
      <c r="C33" s="33"/>
      <c r="D33" s="48"/>
      <c r="E33" s="33"/>
      <c r="F33" s="44">
        <v>2912710</v>
      </c>
    </row>
    <row r="34" spans="1:6" ht="15">
      <c r="A34" s="43" t="s">
        <v>147</v>
      </c>
      <c r="B34" s="255" t="s">
        <v>148</v>
      </c>
      <c r="C34" s="33"/>
      <c r="D34" s="48"/>
      <c r="E34" s="33"/>
      <c r="F34" s="44"/>
    </row>
    <row r="35" spans="1:6" ht="15">
      <c r="A35" s="43" t="s">
        <v>147</v>
      </c>
      <c r="B35" s="255" t="s">
        <v>149</v>
      </c>
      <c r="C35" s="33"/>
      <c r="D35" s="48"/>
      <c r="E35" s="33"/>
      <c r="F35" s="44"/>
    </row>
    <row r="36" spans="1:6" ht="15">
      <c r="A36" s="43" t="s">
        <v>150</v>
      </c>
      <c r="B36" s="255" t="s">
        <v>151</v>
      </c>
      <c r="C36" s="33"/>
      <c r="D36" s="81">
        <v>29</v>
      </c>
      <c r="E36" s="50">
        <v>55360</v>
      </c>
      <c r="F36" s="44">
        <v>1605440</v>
      </c>
    </row>
    <row r="37" spans="1:6" ht="15">
      <c r="A37" s="43" t="s">
        <v>159</v>
      </c>
      <c r="B37" s="255" t="s">
        <v>160</v>
      </c>
      <c r="C37" s="33"/>
      <c r="D37" s="81"/>
      <c r="E37" s="50"/>
      <c r="F37" s="44"/>
    </row>
    <row r="38" spans="1:6" ht="15">
      <c r="A38" s="43" t="s">
        <v>152</v>
      </c>
      <c r="B38" s="143" t="s">
        <v>153</v>
      </c>
      <c r="C38" s="33"/>
      <c r="D38" s="50">
        <v>1255</v>
      </c>
      <c r="E38" s="50">
        <v>1000</v>
      </c>
      <c r="F38" s="44">
        <v>1255000</v>
      </c>
    </row>
    <row r="39" spans="1:6" ht="15">
      <c r="A39" s="41" t="s">
        <v>161</v>
      </c>
      <c r="B39" s="256"/>
      <c r="C39" s="13"/>
      <c r="D39" s="90"/>
      <c r="E39" s="83"/>
      <c r="F39" s="84">
        <v>2688350</v>
      </c>
    </row>
    <row r="40" spans="1:6" ht="15.75" thickBot="1">
      <c r="A40" s="43" t="s">
        <v>154</v>
      </c>
      <c r="B40" s="256" t="s">
        <v>155</v>
      </c>
      <c r="C40" s="13"/>
      <c r="D40" s="82">
        <v>3.39</v>
      </c>
      <c r="E40" s="83">
        <v>1632000</v>
      </c>
      <c r="F40" s="84">
        <v>5532480</v>
      </c>
    </row>
    <row r="41" spans="1:6" ht="13.5" thickBot="1">
      <c r="A41" s="85" t="s">
        <v>156</v>
      </c>
      <c r="B41" s="86"/>
      <c r="C41" s="87"/>
      <c r="D41" s="88"/>
      <c r="E41" s="89"/>
      <c r="F41" s="59">
        <f>SUM(F33:F40)</f>
        <v>13993980</v>
      </c>
    </row>
    <row r="42" spans="1:6" ht="15.75">
      <c r="A42" s="76"/>
      <c r="B42" s="253" t="s">
        <v>157</v>
      </c>
      <c r="C42" s="257"/>
      <c r="D42" s="258"/>
      <c r="E42" s="259"/>
      <c r="F42" s="254">
        <v>1430700</v>
      </c>
    </row>
    <row r="43" spans="1:6" ht="14.25" customHeight="1">
      <c r="A43" s="52"/>
      <c r="B43" s="143"/>
      <c r="C43" s="260"/>
      <c r="D43" s="162"/>
      <c r="E43" s="162"/>
      <c r="F43" s="261"/>
    </row>
    <row r="44" spans="1:6" ht="18" customHeight="1">
      <c r="A44" s="52"/>
      <c r="B44" s="255" t="s">
        <v>162</v>
      </c>
      <c r="C44" s="144"/>
      <c r="D44" s="162"/>
      <c r="E44" s="162"/>
      <c r="F44" s="262"/>
    </row>
    <row r="45" spans="1:6" ht="15.75">
      <c r="A45" s="91"/>
      <c r="B45" s="143"/>
      <c r="C45" s="144"/>
      <c r="D45" s="162"/>
      <c r="E45" s="162"/>
      <c r="F45" s="262">
        <v>71975</v>
      </c>
    </row>
    <row r="46" spans="1:6" ht="16.5" thickBot="1">
      <c r="A46" s="92" t="s">
        <v>158</v>
      </c>
      <c r="B46" s="93"/>
      <c r="C46" s="94" t="e">
        <f>SUM(C12:C36,#REF!,#REF!)</f>
        <v>#REF!</v>
      </c>
      <c r="D46" s="95"/>
      <c r="E46" s="96"/>
      <c r="F46" s="97">
        <f>SUM(F20,F31,F41,F45,F42)</f>
        <v>30289445</v>
      </c>
    </row>
    <row r="47" spans="1:6" ht="12.75">
      <c r="A47" s="98"/>
      <c r="B47" s="99"/>
      <c r="C47" s="100"/>
      <c r="D47" s="101"/>
      <c r="E47" s="101"/>
      <c r="F47" s="102"/>
    </row>
    <row r="48" spans="1:6" ht="16.5" thickBot="1">
      <c r="A48" s="103"/>
      <c r="B48" s="106"/>
      <c r="C48" s="104"/>
      <c r="D48" s="96"/>
      <c r="E48" s="96"/>
      <c r="F48" s="105"/>
    </row>
    <row r="49" spans="1:6" ht="12.75">
      <c r="A49" s="435" t="s">
        <v>163</v>
      </c>
      <c r="B49" s="436"/>
      <c r="C49" s="439" t="e">
        <f>SUM(#REF!,#REF!)</f>
        <v>#REF!</v>
      </c>
      <c r="D49" s="441"/>
      <c r="E49" s="441"/>
      <c r="F49" s="424">
        <f>SUM(F46)</f>
        <v>30289445</v>
      </c>
    </row>
    <row r="50" spans="1:6" ht="13.5" thickBot="1">
      <c r="A50" s="437"/>
      <c r="B50" s="438"/>
      <c r="C50" s="440"/>
      <c r="D50" s="442"/>
      <c r="E50" s="442"/>
      <c r="F50" s="425"/>
    </row>
    <row r="51" spans="1:6" ht="16.5" thickBot="1">
      <c r="A51" s="314"/>
      <c r="B51" s="315" t="s">
        <v>253</v>
      </c>
      <c r="C51" s="314"/>
      <c r="D51" s="314"/>
      <c r="E51" s="314"/>
      <c r="F51" s="315">
        <v>3356424</v>
      </c>
    </row>
    <row r="52" spans="1:6" ht="16.5" thickBot="1">
      <c r="A52" s="314"/>
      <c r="B52" s="315" t="s">
        <v>288</v>
      </c>
      <c r="C52" s="314"/>
      <c r="D52" s="314"/>
      <c r="E52" s="314"/>
      <c r="F52" s="315">
        <v>891964</v>
      </c>
    </row>
  </sheetData>
  <sheetProtection/>
  <mergeCells count="10">
    <mergeCell ref="F49:F50"/>
    <mergeCell ref="A4:E5"/>
    <mergeCell ref="A8:B9"/>
    <mergeCell ref="C8:C9"/>
    <mergeCell ref="D8:F8"/>
    <mergeCell ref="B21:C21"/>
    <mergeCell ref="A49:B50"/>
    <mergeCell ref="C49:C50"/>
    <mergeCell ref="D49:D50"/>
    <mergeCell ref="E49:E5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D2" sqref="D2:E2"/>
    </sheetView>
  </sheetViews>
  <sheetFormatPr defaultColWidth="9.00390625" defaultRowHeight="12.75"/>
  <cols>
    <col min="2" max="2" width="37.375" style="0" customWidth="1"/>
    <col min="3" max="3" width="11.75390625" style="0" customWidth="1"/>
    <col min="4" max="4" width="18.25390625" style="0" customWidth="1"/>
    <col min="5" max="5" width="13.125" style="0" customWidth="1"/>
  </cols>
  <sheetData>
    <row r="2" spans="2:4" ht="15">
      <c r="B2" s="174"/>
      <c r="C2" s="174"/>
      <c r="D2" t="s">
        <v>293</v>
      </c>
    </row>
    <row r="3" spans="2:5" ht="15">
      <c r="B3" s="205"/>
      <c r="C3" s="205"/>
      <c r="D3" s="174"/>
      <c r="E3" s="205"/>
    </row>
    <row r="4" spans="2:5" ht="15.75">
      <c r="B4" s="443" t="s">
        <v>169</v>
      </c>
      <c r="C4" s="443"/>
      <c r="D4" s="443"/>
      <c r="E4" s="443"/>
    </row>
    <row r="5" spans="2:5" ht="12.75" customHeight="1">
      <c r="B5" s="206"/>
      <c r="C5" s="206"/>
      <c r="D5" s="444"/>
      <c r="E5" s="444"/>
    </row>
    <row r="6" spans="2:5" ht="23.25" customHeight="1">
      <c r="B6" s="207"/>
      <c r="C6" s="207"/>
      <c r="D6" s="207"/>
      <c r="E6" s="207"/>
    </row>
    <row r="7" spans="2:5" ht="34.5" customHeight="1">
      <c r="B7" s="445" t="s">
        <v>96</v>
      </c>
      <c r="C7" s="447" t="s">
        <v>97</v>
      </c>
      <c r="D7" s="447"/>
      <c r="E7" s="447"/>
    </row>
    <row r="8" spans="2:5" ht="12.75" customHeight="1">
      <c r="B8" s="446"/>
      <c r="C8" s="448" t="s">
        <v>9</v>
      </c>
      <c r="D8" s="448" t="s">
        <v>10</v>
      </c>
      <c r="E8" s="448" t="s">
        <v>95</v>
      </c>
    </row>
    <row r="9" spans="2:5" ht="17.25" customHeight="1">
      <c r="B9" s="446"/>
      <c r="C9" s="448"/>
      <c r="D9" s="448"/>
      <c r="E9" s="448"/>
    </row>
    <row r="10" spans="2:5" ht="15">
      <c r="B10" s="208" t="s">
        <v>98</v>
      </c>
      <c r="C10" s="209">
        <v>1</v>
      </c>
      <c r="D10" s="210"/>
      <c r="E10" s="211">
        <v>1</v>
      </c>
    </row>
    <row r="11" spans="2:5" ht="15">
      <c r="B11" s="212"/>
      <c r="C11" s="213"/>
      <c r="D11" s="213"/>
      <c r="E11" s="211"/>
    </row>
    <row r="12" spans="2:5" ht="15">
      <c r="B12" s="214" t="s">
        <v>170</v>
      </c>
      <c r="C12" s="213">
        <v>1</v>
      </c>
      <c r="D12" s="143"/>
      <c r="E12" s="211">
        <v>1</v>
      </c>
    </row>
    <row r="13" spans="2:5" ht="15">
      <c r="B13" s="214" t="s">
        <v>171</v>
      </c>
      <c r="C13" s="213">
        <v>4</v>
      </c>
      <c r="D13" s="213"/>
      <c r="E13" s="211">
        <v>4</v>
      </c>
    </row>
    <row r="14" spans="2:5" ht="15">
      <c r="B14" s="215" t="s">
        <v>172</v>
      </c>
      <c r="C14" s="213">
        <v>1</v>
      </c>
      <c r="D14" s="213"/>
      <c r="E14" s="211">
        <v>1</v>
      </c>
    </row>
    <row r="15" spans="2:5" ht="15">
      <c r="B15" s="212" t="s">
        <v>173</v>
      </c>
      <c r="C15" s="213">
        <v>3</v>
      </c>
      <c r="D15" s="213"/>
      <c r="E15" s="211">
        <v>3</v>
      </c>
    </row>
    <row r="16" spans="2:5" ht="15">
      <c r="B16" s="212" t="s">
        <v>174</v>
      </c>
      <c r="C16" s="213">
        <v>7</v>
      </c>
      <c r="D16" s="213"/>
      <c r="E16" s="211">
        <v>7</v>
      </c>
    </row>
    <row r="17" spans="2:5" ht="15">
      <c r="B17" s="212" t="s">
        <v>175</v>
      </c>
      <c r="C17" s="213">
        <v>18</v>
      </c>
      <c r="D17" s="213"/>
      <c r="E17" s="211">
        <v>18</v>
      </c>
    </row>
    <row r="18" spans="2:5" ht="15">
      <c r="B18" s="212" t="s">
        <v>176</v>
      </c>
      <c r="C18" s="213">
        <v>1</v>
      </c>
      <c r="D18" s="213"/>
      <c r="E18" s="211">
        <v>1</v>
      </c>
    </row>
    <row r="19" spans="2:5" ht="15">
      <c r="B19" s="212"/>
      <c r="C19" s="213"/>
      <c r="D19" s="211"/>
      <c r="E19" s="211"/>
    </row>
    <row r="20" spans="2:5" ht="15">
      <c r="B20" s="212"/>
      <c r="C20" s="213"/>
      <c r="D20" s="211"/>
      <c r="E20" s="211"/>
    </row>
    <row r="21" spans="2:5" ht="15">
      <c r="B21" s="212"/>
      <c r="C21" s="213"/>
      <c r="D21" s="211"/>
      <c r="E21" s="211"/>
    </row>
    <row r="22" spans="2:5" ht="15">
      <c r="B22" s="216"/>
      <c r="C22" s="213"/>
      <c r="D22" s="213"/>
      <c r="E22" s="211"/>
    </row>
    <row r="23" spans="2:5" ht="15">
      <c r="B23" s="217"/>
      <c r="C23" s="213"/>
      <c r="D23" s="213"/>
      <c r="E23" s="211"/>
    </row>
    <row r="24" spans="2:5" ht="15">
      <c r="B24" s="218"/>
      <c r="C24" s="213"/>
      <c r="D24" s="213"/>
      <c r="E24" s="211"/>
    </row>
    <row r="25" spans="2:5" ht="15">
      <c r="B25" s="218"/>
      <c r="C25" s="213"/>
      <c r="D25" s="213"/>
      <c r="E25" s="211"/>
    </row>
    <row r="26" spans="2:5" ht="15.75">
      <c r="B26" s="219" t="s">
        <v>177</v>
      </c>
      <c r="C26" s="220">
        <f>SUM(C10:C25)</f>
        <v>36</v>
      </c>
      <c r="D26" s="220">
        <f>SUM(D10:D25)</f>
        <v>0</v>
      </c>
      <c r="E26" s="221">
        <f>SUM(E10:E25)</f>
        <v>36</v>
      </c>
    </row>
    <row r="27" spans="2:5" ht="15">
      <c r="B27" s="222"/>
      <c r="C27" s="213"/>
      <c r="D27" s="213"/>
      <c r="E27" s="211"/>
    </row>
    <row r="28" spans="2:5" ht="15.75">
      <c r="B28" s="223"/>
      <c r="C28" s="224"/>
      <c r="D28" s="224"/>
      <c r="E28" s="225"/>
    </row>
    <row r="29" spans="2:5" ht="15">
      <c r="B29" s="226"/>
      <c r="C29" s="227"/>
      <c r="D29" s="211"/>
      <c r="E29" s="228"/>
    </row>
    <row r="30" spans="2:5" ht="15">
      <c r="B30" s="226"/>
      <c r="C30" s="227"/>
      <c r="D30" s="228"/>
      <c r="E30" s="228"/>
    </row>
    <row r="31" spans="2:5" ht="15">
      <c r="B31" s="212"/>
      <c r="C31" s="229"/>
      <c r="D31" s="229"/>
      <c r="E31" s="230"/>
    </row>
    <row r="32" spans="2:5" ht="15.75">
      <c r="B32" s="231" t="s">
        <v>178</v>
      </c>
      <c r="C32" s="232">
        <f>C26+C28</f>
        <v>36</v>
      </c>
      <c r="D32" s="232">
        <f>D26+D28</f>
        <v>0</v>
      </c>
      <c r="E32" s="233">
        <f>E26+E28</f>
        <v>36</v>
      </c>
    </row>
    <row r="33" spans="2:5" ht="15">
      <c r="B33" s="234"/>
      <c r="C33" s="235"/>
      <c r="D33" s="235"/>
      <c r="E33" s="236"/>
    </row>
    <row r="34" spans="2:5" ht="15">
      <c r="B34" s="234"/>
      <c r="C34" s="237"/>
      <c r="D34" s="237"/>
      <c r="E34" s="238"/>
    </row>
  </sheetData>
  <sheetProtection/>
  <mergeCells count="7">
    <mergeCell ref="B4:E4"/>
    <mergeCell ref="D5:E5"/>
    <mergeCell ref="B7:B9"/>
    <mergeCell ref="C7:E7"/>
    <mergeCell ref="C8:C9"/>
    <mergeCell ref="D8:D9"/>
    <mergeCell ref="E8:E9"/>
  </mergeCells>
  <printOptions/>
  <pageMargins left="0.44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Gyöngyi</cp:lastModifiedBy>
  <cp:lastPrinted>2014-03-12T12:04:35Z</cp:lastPrinted>
  <dcterms:created xsi:type="dcterms:W3CDTF">1997-01-17T14:02:09Z</dcterms:created>
  <dcterms:modified xsi:type="dcterms:W3CDTF">2014-10-30T14:38:21Z</dcterms:modified>
  <cp:category/>
  <cp:version/>
  <cp:contentType/>
  <cp:contentStatus/>
</cp:coreProperties>
</file>