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8865" windowWidth="12120" windowHeight="8835" tabRatio="915" firstSheet="4" activeTab="4"/>
  </bookViews>
  <sheets>
    <sheet name="Szakfel.kiad5" sheetId="15" state="hidden" r:id="rId1"/>
    <sheet name="Üzem, kult és sport8" sheetId="19" state="hidden" r:id="rId2"/>
    <sheet name="Család, gyermv.9" sheetId="16" state="hidden" r:id="rId3"/>
    <sheet name="Kisebbs. önk.11" sheetId="25" state="hidden" r:id="rId4"/>
    <sheet name="Munka1" sheetId="26" r:id="rId5"/>
  </sheets>
  <externalReferences>
    <externalReference r:id="rId6"/>
  </externalReferences>
  <definedNames>
    <definedName name="_xlnm.Print_Area" localSheetId="0">Szakfel.kiad5!$C$1:$H$39</definedName>
    <definedName name="_xlnm.Print_Area" localSheetId="1">'Üzem, kult és sport8'!$C$1:$H$64</definedName>
  </definedNames>
  <calcPr calcId="114210"/>
</workbook>
</file>

<file path=xl/calcChain.xml><?xml version="1.0" encoding="utf-8"?>
<calcChain xmlns="http://schemas.openxmlformats.org/spreadsheetml/2006/main">
  <c r="I28" i="26"/>
  <c r="I29"/>
  <c r="I30"/>
  <c r="I27"/>
  <c r="I13"/>
  <c r="I15"/>
  <c r="I22"/>
  <c r="I12"/>
  <c r="I16"/>
  <c r="I17"/>
  <c r="I11"/>
  <c r="L12"/>
  <c r="L13"/>
  <c r="L14"/>
  <c r="L17"/>
  <c r="L18"/>
  <c r="L19"/>
  <c r="L20"/>
  <c r="L21"/>
  <c r="L23"/>
  <c r="L24"/>
  <c r="L25"/>
  <c r="L26"/>
  <c r="L27"/>
  <c r="L31"/>
  <c r="L32"/>
  <c r="L34"/>
  <c r="L35"/>
  <c r="L37"/>
  <c r="L38"/>
  <c r="L39"/>
  <c r="L40"/>
  <c r="L41"/>
  <c r="L45"/>
  <c r="L47"/>
  <c r="L48"/>
  <c r="L50"/>
  <c r="L51"/>
  <c r="L52"/>
  <c r="L53"/>
  <c r="L11"/>
  <c r="K46"/>
  <c r="K44"/>
  <c r="K43"/>
  <c r="K42"/>
  <c r="K30"/>
  <c r="K29"/>
  <c r="K28"/>
  <c r="K16"/>
  <c r="L16"/>
  <c r="K15"/>
  <c r="J44"/>
  <c r="J43"/>
  <c r="J42"/>
  <c r="J49"/>
  <c r="J30"/>
  <c r="J29"/>
  <c r="J28"/>
  <c r="J15"/>
  <c r="J22"/>
  <c r="C46"/>
  <c r="C44"/>
  <c r="C43"/>
  <c r="C42"/>
  <c r="C29"/>
  <c r="C22"/>
  <c r="H47"/>
  <c r="H46"/>
  <c r="F47"/>
  <c r="F46"/>
  <c r="E47"/>
  <c r="E46"/>
  <c r="D47"/>
  <c r="D46"/>
  <c r="I46"/>
  <c r="I44"/>
  <c r="G44"/>
  <c r="I43"/>
  <c r="H43"/>
  <c r="H42"/>
  <c r="F43"/>
  <c r="E43"/>
  <c r="E42"/>
  <c r="D43"/>
  <c r="D42"/>
  <c r="H30"/>
  <c r="F30"/>
  <c r="E30"/>
  <c r="D30"/>
  <c r="H29"/>
  <c r="F29"/>
  <c r="E29"/>
  <c r="D29"/>
  <c r="D27"/>
  <c r="H19"/>
  <c r="H18"/>
  <c r="F19"/>
  <c r="F18"/>
  <c r="D19"/>
  <c r="D18"/>
  <c r="H17"/>
  <c r="F16"/>
  <c r="H15"/>
  <c r="F15"/>
  <c r="D15"/>
  <c r="F13"/>
  <c r="E13"/>
  <c r="D13"/>
  <c r="H12"/>
  <c r="F12"/>
  <c r="E12"/>
  <c r="D12"/>
  <c r="H11"/>
  <c r="F11"/>
  <c r="D11"/>
  <c r="H10" i="15"/>
  <c r="H12"/>
  <c r="H15"/>
  <c r="H6" i="19"/>
  <c r="H5"/>
  <c r="H44" i="16"/>
  <c r="H45"/>
  <c r="E26" i="25"/>
  <c r="E27"/>
  <c r="E32"/>
  <c r="E16"/>
  <c r="E10"/>
  <c r="H66" i="16"/>
  <c r="H61"/>
  <c r="H57"/>
  <c r="H53"/>
  <c r="H49"/>
  <c r="H41"/>
  <c r="H37"/>
  <c r="H33"/>
  <c r="H29"/>
  <c r="H25"/>
  <c r="H20"/>
  <c r="H15"/>
  <c r="H10"/>
  <c r="H64" i="19"/>
  <c r="H58"/>
  <c r="H60"/>
  <c r="H53"/>
  <c r="H45"/>
  <c r="H48"/>
  <c r="H38"/>
  <c r="H40"/>
  <c r="H32"/>
  <c r="H27"/>
  <c r="H28"/>
  <c r="H22"/>
  <c r="H15"/>
  <c r="H7"/>
  <c r="G9" i="16"/>
  <c r="G7"/>
  <c r="G10"/>
  <c r="E10"/>
  <c r="F10"/>
  <c r="E15"/>
  <c r="E19" i="15"/>
  <c r="F15" i="16"/>
  <c r="G15"/>
  <c r="E20"/>
  <c r="F20"/>
  <c r="G20"/>
  <c r="E25"/>
  <c r="F25"/>
  <c r="G25"/>
  <c r="E29"/>
  <c r="F29"/>
  <c r="G29"/>
  <c r="E33"/>
  <c r="F33"/>
  <c r="G33"/>
  <c r="E37"/>
  <c r="F37"/>
  <c r="G37"/>
  <c r="E41"/>
  <c r="F41"/>
  <c r="G41"/>
  <c r="E45"/>
  <c r="F45"/>
  <c r="G45"/>
  <c r="E49"/>
  <c r="F49"/>
  <c r="G49"/>
  <c r="E53"/>
  <c r="F53"/>
  <c r="G53"/>
  <c r="E57"/>
  <c r="F57"/>
  <c r="G57"/>
  <c r="E61"/>
  <c r="F61"/>
  <c r="G61"/>
  <c r="E66"/>
  <c r="F66"/>
  <c r="G66"/>
  <c r="B10" i="25"/>
  <c r="C10"/>
  <c r="D10"/>
  <c r="B16"/>
  <c r="C16"/>
  <c r="D16"/>
  <c r="B27"/>
  <c r="C27"/>
  <c r="D27"/>
  <c r="B32"/>
  <c r="C32"/>
  <c r="D32"/>
  <c r="G7" i="15"/>
  <c r="G39"/>
  <c r="E18"/>
  <c r="F39"/>
  <c r="G7" i="19"/>
  <c r="G10"/>
  <c r="E10"/>
  <c r="E14" i="15"/>
  <c r="F10" i="19"/>
  <c r="E15"/>
  <c r="F15"/>
  <c r="G15"/>
  <c r="E22"/>
  <c r="E35" i="15"/>
  <c r="F22" i="19"/>
  <c r="G22"/>
  <c r="G27"/>
  <c r="G28"/>
  <c r="E28"/>
  <c r="F28"/>
  <c r="E32"/>
  <c r="E13" i="15"/>
  <c r="F32" i="19"/>
  <c r="G32"/>
  <c r="G38"/>
  <c r="G40"/>
  <c r="E40"/>
  <c r="F40"/>
  <c r="G45"/>
  <c r="G48"/>
  <c r="E48"/>
  <c r="F48"/>
  <c r="E53"/>
  <c r="F53"/>
  <c r="G53"/>
  <c r="G58"/>
  <c r="G60"/>
  <c r="E60"/>
  <c r="F60"/>
  <c r="E64"/>
  <c r="F64"/>
  <c r="G64"/>
  <c r="C49" i="26"/>
  <c r="H69" i="16"/>
  <c r="F27" i="26"/>
  <c r="E19"/>
  <c r="E18"/>
  <c r="G18"/>
  <c r="E11"/>
  <c r="G11"/>
  <c r="E17"/>
  <c r="E15"/>
  <c r="G15"/>
  <c r="H13"/>
  <c r="D17"/>
  <c r="C30"/>
  <c r="C33"/>
  <c r="C36"/>
  <c r="F17"/>
  <c r="F22"/>
  <c r="E27"/>
  <c r="H27"/>
  <c r="L30"/>
  <c r="L43"/>
  <c r="L44"/>
  <c r="L29"/>
  <c r="E49"/>
  <c r="H10" i="19"/>
  <c r="H66"/>
  <c r="D33" i="26"/>
  <c r="J33"/>
  <c r="J36"/>
  <c r="J54"/>
  <c r="K33"/>
  <c r="D49"/>
  <c r="G12"/>
  <c r="G43"/>
  <c r="G46"/>
  <c r="E39" i="15"/>
  <c r="H39"/>
  <c r="G13" i="26"/>
  <c r="G30"/>
  <c r="I42"/>
  <c r="H49"/>
  <c r="K22"/>
  <c r="L46"/>
  <c r="G69" i="16"/>
  <c r="L15" i="26"/>
  <c r="K49"/>
  <c r="G47"/>
  <c r="F42"/>
  <c r="G66" i="19"/>
  <c r="C54" i="26"/>
  <c r="G19"/>
  <c r="G27"/>
  <c r="G17"/>
  <c r="K36"/>
  <c r="K54"/>
  <c r="D16"/>
  <c r="D22"/>
  <c r="H28"/>
  <c r="H33"/>
  <c r="F28"/>
  <c r="H16"/>
  <c r="H22"/>
  <c r="E16"/>
  <c r="E28"/>
  <c r="E33"/>
  <c r="L22"/>
  <c r="D36"/>
  <c r="D54"/>
  <c r="I49"/>
  <c r="L49"/>
  <c r="L42"/>
  <c r="F49"/>
  <c r="G49"/>
  <c r="G42"/>
  <c r="E22"/>
  <c r="G16"/>
  <c r="I33"/>
  <c r="L28"/>
  <c r="H36"/>
  <c r="H54"/>
  <c r="F33"/>
  <c r="G28"/>
  <c r="F36"/>
  <c r="G33"/>
  <c r="I36"/>
  <c r="L33"/>
  <c r="G22"/>
  <c r="E36"/>
  <c r="E54"/>
  <c r="L36"/>
  <c r="I54"/>
  <c r="L54"/>
  <c r="G36"/>
  <c r="F54"/>
  <c r="G54"/>
</calcChain>
</file>

<file path=xl/sharedStrings.xml><?xml version="1.0" encoding="utf-8"?>
<sst xmlns="http://schemas.openxmlformats.org/spreadsheetml/2006/main" count="313" uniqueCount="147">
  <si>
    <t>Szakfeladat szám</t>
  </si>
  <si>
    <t>Megnevezés</t>
  </si>
  <si>
    <t xml:space="preserve">  dologi kiadások</t>
  </si>
  <si>
    <t>ÖSSZES KIADÁS</t>
  </si>
  <si>
    <t>VÁROS ÉS KÖZSÉGGAZDÁLKODÁS</t>
  </si>
  <si>
    <t>ÖSSZESEN</t>
  </si>
  <si>
    <t>ÓVODAI INTÉZM. ÉTK.</t>
  </si>
  <si>
    <t>NÉMET ÖNKORMÁNYZAT</t>
  </si>
  <si>
    <t>Címszám</t>
  </si>
  <si>
    <t>Alcím</t>
  </si>
  <si>
    <t>1.</t>
  </si>
  <si>
    <t xml:space="preserve">  személyi juttatás</t>
  </si>
  <si>
    <t xml:space="preserve">  egyéb folyó kiadások</t>
  </si>
  <si>
    <t xml:space="preserve">  felhalmozási kiadások</t>
  </si>
  <si>
    <t>5.</t>
  </si>
  <si>
    <t>4.</t>
  </si>
  <si>
    <t>3.</t>
  </si>
  <si>
    <t>ISKOLAI INTÉZM. ÉTK.</t>
  </si>
  <si>
    <t>21.</t>
  </si>
  <si>
    <t>25.</t>
  </si>
  <si>
    <t>8.</t>
  </si>
  <si>
    <t>KÖZTEMETŐ FENNTARTÁSA</t>
  </si>
  <si>
    <t>11.</t>
  </si>
  <si>
    <t>KÖZVILÁGITÁSI FELADATOK</t>
  </si>
  <si>
    <t>ÓVODAI NEVELÉS ISK.ELŐK.</t>
  </si>
  <si>
    <t>6.</t>
  </si>
  <si>
    <t>7.</t>
  </si>
  <si>
    <t>15.</t>
  </si>
  <si>
    <t>17.</t>
  </si>
  <si>
    <t>MUNKANÉLKÜLI ELLÁTÁSOK</t>
  </si>
  <si>
    <t>18.</t>
  </si>
  <si>
    <t>22.</t>
  </si>
  <si>
    <t>23.</t>
  </si>
  <si>
    <t>KÖZMÜV. KÖNYVTÁRI TEV.</t>
  </si>
  <si>
    <t>9.</t>
  </si>
  <si>
    <t>2.</t>
  </si>
  <si>
    <t xml:space="preserve">SPORTINTÉZM ÉS SPORTLÉT. </t>
  </si>
  <si>
    <t xml:space="preserve">  munkaadókat terh. Járulékok</t>
  </si>
  <si>
    <t xml:space="preserve">  pénzeszköz átadás, támogatás</t>
  </si>
  <si>
    <t>RENDSZERES SZOC. PÉNZBENI ELL.</t>
  </si>
  <si>
    <t>ESETI PÉNZBENI SZOCIÁLIS ELL.</t>
  </si>
  <si>
    <t>10.</t>
  </si>
  <si>
    <t xml:space="preserve">  személyi juttatások</t>
  </si>
  <si>
    <t xml:space="preserve">  munkaadókat terhelő járulékok</t>
  </si>
  <si>
    <t>dologi kiadások</t>
  </si>
  <si>
    <t>KÖZÚTAK ÜZEMELTETÉSE</t>
  </si>
  <si>
    <t xml:space="preserve">  beruházások kiadása</t>
  </si>
  <si>
    <t>KÖZMŰVELŐDÉSI KÖNYVTÁRI TEV.</t>
  </si>
  <si>
    <t xml:space="preserve">  felhalmozási kiadás</t>
  </si>
  <si>
    <t>adatok e Ft</t>
  </si>
  <si>
    <t>Felújítások</t>
  </si>
  <si>
    <t>ÖNKORM. IGAZG. TEVÉKENYS.</t>
  </si>
  <si>
    <t xml:space="preserve">  munkaadókat terh. járulékok</t>
  </si>
  <si>
    <t>SAJÁT V. BÉRELT INGATL. HASZNOS.</t>
  </si>
  <si>
    <t>SPORTINTÉZM. ÉS LÉT. MÜK.</t>
  </si>
  <si>
    <t>BEVÉTELEK</t>
  </si>
  <si>
    <t>támogatás</t>
  </si>
  <si>
    <t>saját</t>
  </si>
  <si>
    <t>KIADÁSOK</t>
  </si>
  <si>
    <t>dologi</t>
  </si>
  <si>
    <t>ÚT és AUTÓPÁLA ÉPÍTÉSE, FENTNARTÁSA</t>
  </si>
  <si>
    <t>SAJÁT v. BÉRELT INGATLAN HASZNOSÍTÁSA</t>
  </si>
  <si>
    <t>ZÖLDTERÜLET KEZELÉSE</t>
  </si>
  <si>
    <t>TEMETÉSI SEGÉLY</t>
  </si>
  <si>
    <t>RENDKÍVÜLI GYERMEKVÉDELMI TÁMOGATÁS</t>
  </si>
  <si>
    <t>EGYÉB ÖNKORMÁNYZATI ESETI PÉNZBELI ELLÁT</t>
  </si>
  <si>
    <t>KÖZGYÓGYELLÁTÁS</t>
  </si>
  <si>
    <t>CIVIL SZERVEZETEK MŰKÖDÉSI TÁMOGATÁSA</t>
  </si>
  <si>
    <t>KÖZMŰVELŐDÉSI TEVÉKENYSÉG</t>
  </si>
  <si>
    <t xml:space="preserve">  működési célú pénzeszközátadás</t>
  </si>
  <si>
    <t>ÁPOLÁSI DÍJ</t>
  </si>
  <si>
    <t>ÁTMENETI SEGÉLY</t>
  </si>
  <si>
    <t>RENDKÍVÜLI GYERMEKVÉDELMI TÁM</t>
  </si>
  <si>
    <t>MOZGÁSKORLÁTOZOTTAK TÁMOGAT</t>
  </si>
  <si>
    <t>EGYÉB ÖNKORMÁNYZATI ESETI P.ELL</t>
  </si>
  <si>
    <t>CIVIL SZERVEZETEK MŰKÖDÉSI TÁM</t>
  </si>
  <si>
    <t>KÖZCÉLÚ FOGLALKOZTATÁS</t>
  </si>
  <si>
    <t xml:space="preserve">  működési célú pénzeszköz átadás</t>
  </si>
  <si>
    <t>előző évi maradvány</t>
  </si>
  <si>
    <t>pénzeszköz átadás</t>
  </si>
  <si>
    <t>ZÖLDTERÜLET KEZELÉS</t>
  </si>
  <si>
    <t>GYÓGYÍTÓ MEGELŐZŐ ELLÁTÁSOK</t>
  </si>
  <si>
    <t>ÚT és AUTÓPÁLYA ÉPÍTÉSE, FENNTARTÁSA</t>
  </si>
  <si>
    <t>ÖNKORMÁNYZATI JOGALKOTÁS</t>
  </si>
  <si>
    <t>ADÓ, ILLETÉKEK KISZABÁSA, BESZEDÉSE</t>
  </si>
  <si>
    <t>IFJÚSÁG-EGÉSZSÉGÜGYI GONDOZÁS</t>
  </si>
  <si>
    <t>VÉDETT TERMÉSZ.ÉRT.BEMUTATÁSA</t>
  </si>
  <si>
    <t>2012</t>
  </si>
  <si>
    <t>később elrejteni!!!</t>
  </si>
  <si>
    <t>önkormányzatnál lévő adatok!!!</t>
  </si>
  <si>
    <t>később elrejteni!!</t>
  </si>
  <si>
    <t>ROMA NEMZ. ÖNK.</t>
  </si>
  <si>
    <t>2013</t>
  </si>
  <si>
    <t>680001-2</t>
  </si>
  <si>
    <t>AKTÍV KORÚAK ELLÁTÁSA</t>
  </si>
  <si>
    <t>ÁPOLÁSI DÍJ MÉLTÁNYOSSÁGI ALAPON</t>
  </si>
  <si>
    <t>RÖVID IDŐTARTAMÚ KÖZCÉLÚ FOGL.</t>
  </si>
  <si>
    <r>
      <t xml:space="preserve">                                               </t>
    </r>
    <r>
      <rPr>
        <b/>
        <sz val="10"/>
        <rFont val="Times New Roman CE"/>
        <family val="1"/>
        <charset val="238"/>
      </rPr>
      <t>ÁGFALVA KÖZSÉGI ÖNKORMÁNYZAT</t>
    </r>
  </si>
  <si>
    <t>3. sz. melléklet</t>
  </si>
  <si>
    <t xml:space="preserve">             1.oldal</t>
  </si>
  <si>
    <t>Sor-</t>
  </si>
  <si>
    <t xml:space="preserve"> </t>
  </si>
  <si>
    <t>2011.évi</t>
  </si>
  <si>
    <t>szám</t>
  </si>
  <si>
    <t xml:space="preserve">              Megnevezés</t>
  </si>
  <si>
    <t>terv</t>
  </si>
  <si>
    <t>I. mód.</t>
  </si>
  <si>
    <t>I. félévi telj.</t>
  </si>
  <si>
    <t>I-III.n.évi telj.</t>
  </si>
  <si>
    <t>MŰKÖDÉSI KIADÁSOK:</t>
  </si>
  <si>
    <t>Személyi juttatások</t>
  </si>
  <si>
    <t>Munkaadót terhelő juttatások</t>
  </si>
  <si>
    <t>Dologi kiadások</t>
  </si>
  <si>
    <t xml:space="preserve">        ebből: - Rajka hosszú lej. hitel kamata: 2.700 e Ft, folyószla hitel kamat: 3.300 e Ft</t>
  </si>
  <si>
    <t>Támogatás értékű kiadások</t>
  </si>
  <si>
    <t>Pénzeszközátadás államházt. kívülre</t>
  </si>
  <si>
    <t>Szociálpolitikai juttatások</t>
  </si>
  <si>
    <t>Tartalék</t>
  </si>
  <si>
    <t xml:space="preserve">    Pályázati saját forrásra:</t>
  </si>
  <si>
    <t xml:space="preserve">  </t>
  </si>
  <si>
    <t>MŰKÖDÉSI KIADÁSOK ÖSSZESEN: (1+...+7)</t>
  </si>
  <si>
    <t>FELHALMOZÁSI KIADÁSOK:</t>
  </si>
  <si>
    <t>Beruházások</t>
  </si>
  <si>
    <t>Felhalmozási célú pénzeszközátadás államházt. belülre</t>
  </si>
  <si>
    <t>Felhalmozási célú pénzeszközátadás államházt. kívülre</t>
  </si>
  <si>
    <t>FELHALMOZÁSI KIADÁSOK ÖSSZESEN: (8+...+11)</t>
  </si>
  <si>
    <t>KIADÁSOK (1+…+11)</t>
  </si>
  <si>
    <t>FINANSZÍROZÁSI KIADÁSOK:</t>
  </si>
  <si>
    <t>12.</t>
  </si>
  <si>
    <t>Hosszú lejáratú hiteltörlesztés</t>
  </si>
  <si>
    <t xml:space="preserve">    Rajka hosszú lejáratú hiteltörlesztés</t>
  </si>
  <si>
    <t xml:space="preserve">    Rajka likvid hitel (Somfalvi u.)</t>
  </si>
  <si>
    <t>13.</t>
  </si>
  <si>
    <t>Rövid lejáratú hiteltörlesztés</t>
  </si>
  <si>
    <t>FINANSZÍROZÁSI KIADÁSOK ÖSSZESEN:</t>
  </si>
  <si>
    <t>KIADÁSOK MINDÖSSZESEN: (1+…+13)</t>
  </si>
  <si>
    <t>Kötelező</t>
  </si>
  <si>
    <t>feladatok</t>
  </si>
  <si>
    <t>Állig.</t>
  </si>
  <si>
    <t>Önként</t>
  </si>
  <si>
    <t>vállalt</t>
  </si>
  <si>
    <t xml:space="preserve">            adatok e Ft</t>
  </si>
  <si>
    <t>Össz.</t>
  </si>
  <si>
    <t xml:space="preserve">                                                    Kiadások kiemelt előirányzatonként</t>
  </si>
  <si>
    <t xml:space="preserve">                      Kötelező, önként vállalt és államigazgatási feladatok szerinti bontásban</t>
  </si>
  <si>
    <t xml:space="preserve">                                                              2014. évi költségvetés</t>
  </si>
  <si>
    <t>2014.évi</t>
  </si>
</sst>
</file>

<file path=xl/styles.xml><?xml version="1.0" encoding="utf-8"?>
<styleSheet xmlns="http://schemas.openxmlformats.org/spreadsheetml/2006/main">
  <fonts count="1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0"/>
      <color indexed="9"/>
      <name val="Arial CE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9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/>
    </xf>
    <xf numFmtId="3" fontId="0" fillId="0" borderId="0" xfId="0" applyNumberFormat="1"/>
    <xf numFmtId="0" fontId="4" fillId="0" borderId="1" xfId="0" applyFont="1" applyBorder="1"/>
    <xf numFmtId="3" fontId="0" fillId="0" borderId="1" xfId="0" applyNumberFormat="1" applyBorder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3" fontId="1" fillId="0" borderId="1" xfId="0" applyNumberFormat="1" applyFont="1" applyBorder="1"/>
    <xf numFmtId="0" fontId="4" fillId="0" borderId="1" xfId="0" applyFont="1" applyBorder="1" applyAlignment="1">
      <alignment horizontal="left"/>
    </xf>
    <xf numFmtId="3" fontId="0" fillId="0" borderId="0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center"/>
    </xf>
    <xf numFmtId="3" fontId="2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/>
    <xf numFmtId="3" fontId="2" fillId="0" borderId="0" xfId="0" applyNumberFormat="1" applyFont="1" applyBorder="1"/>
    <xf numFmtId="3" fontId="4" fillId="0" borderId="1" xfId="0" applyNumberFormat="1" applyFont="1" applyBorder="1"/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3" fontId="0" fillId="0" borderId="0" xfId="0" applyNumberForma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3" fontId="4" fillId="0" borderId="4" xfId="0" applyNumberFormat="1" applyFont="1" applyBorder="1"/>
    <xf numFmtId="3" fontId="0" fillId="0" borderId="0" xfId="0" applyNumberFormat="1" applyBorder="1"/>
    <xf numFmtId="0" fontId="2" fillId="0" borderId="5" xfId="0" applyFont="1" applyBorder="1"/>
    <xf numFmtId="3" fontId="2" fillId="0" borderId="6" xfId="0" applyNumberFormat="1" applyFont="1" applyBorder="1" applyAlignment="1">
      <alignment horizontal="center"/>
    </xf>
    <xf numFmtId="0" fontId="0" fillId="0" borderId="7" xfId="0" applyBorder="1"/>
    <xf numFmtId="3" fontId="0" fillId="0" borderId="8" xfId="0" applyNumberFormat="1" applyBorder="1"/>
    <xf numFmtId="3" fontId="2" fillId="0" borderId="6" xfId="0" applyNumberFormat="1" applyFont="1" applyBorder="1"/>
    <xf numFmtId="3" fontId="0" fillId="0" borderId="6" xfId="0" applyNumberForma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3" fontId="4" fillId="0" borderId="3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0" fontId="1" fillId="0" borderId="11" xfId="0" applyFont="1" applyBorder="1"/>
    <xf numFmtId="3" fontId="1" fillId="0" borderId="8" xfId="0" applyNumberFormat="1" applyFont="1" applyBorder="1"/>
    <xf numFmtId="0" fontId="1" fillId="0" borderId="12" xfId="0" applyFont="1" applyBorder="1"/>
    <xf numFmtId="3" fontId="1" fillId="0" borderId="13" xfId="0" applyNumberFormat="1" applyFont="1" applyBorder="1" applyAlignment="1">
      <alignment horizontal="center"/>
    </xf>
    <xf numFmtId="0" fontId="1" fillId="0" borderId="0" xfId="0" applyFont="1"/>
    <xf numFmtId="3" fontId="1" fillId="0" borderId="13" xfId="0" applyNumberFormat="1" applyFont="1" applyBorder="1" applyAlignment="1">
      <alignment horizontal="right"/>
    </xf>
    <xf numFmtId="0" fontId="0" fillId="0" borderId="14" xfId="0" applyBorder="1"/>
    <xf numFmtId="49" fontId="2" fillId="0" borderId="15" xfId="0" applyNumberFormat="1" applyFont="1" applyBorder="1" applyAlignment="1">
      <alignment horizontal="center"/>
    </xf>
    <xf numFmtId="49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1" fillId="0" borderId="18" xfId="0" applyNumberFormat="1" applyFont="1" applyBorder="1" applyAlignment="1">
      <alignment horizontal="right"/>
    </xf>
    <xf numFmtId="3" fontId="0" fillId="0" borderId="19" xfId="0" applyNumberFormat="1" applyBorder="1"/>
    <xf numFmtId="3" fontId="2" fillId="0" borderId="20" xfId="0" applyNumberFormat="1" applyFont="1" applyBorder="1"/>
    <xf numFmtId="3" fontId="0" fillId="0" borderId="17" xfId="0" applyNumberFormat="1" applyBorder="1"/>
    <xf numFmtId="3" fontId="0" fillId="0" borderId="20" xfId="0" applyNumberFormat="1" applyBorder="1"/>
    <xf numFmtId="3" fontId="4" fillId="0" borderId="21" xfId="0" applyNumberFormat="1" applyFont="1" applyBorder="1"/>
    <xf numFmtId="0" fontId="2" fillId="0" borderId="2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20" xfId="0" applyNumberFormat="1" applyFont="1" applyBorder="1" applyAlignment="1">
      <alignment horizontal="center"/>
    </xf>
    <xf numFmtId="3" fontId="4" fillId="0" borderId="23" xfId="0" applyNumberFormat="1" applyFont="1" applyBorder="1"/>
    <xf numFmtId="3" fontId="0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3" fontId="8" fillId="0" borderId="0" xfId="0" applyNumberFormat="1" applyFont="1"/>
    <xf numFmtId="3" fontId="8" fillId="0" borderId="8" xfId="0" applyNumberFormat="1" applyFont="1" applyBorder="1" applyAlignment="1">
      <alignment horizontal="center"/>
    </xf>
    <xf numFmtId="3" fontId="9" fillId="0" borderId="8" xfId="0" applyNumberFormat="1" applyFont="1" applyBorder="1"/>
    <xf numFmtId="3" fontId="9" fillId="0" borderId="8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9" fillId="0" borderId="13" xfId="0" applyNumberFormat="1" applyFont="1" applyBorder="1"/>
    <xf numFmtId="3" fontId="9" fillId="0" borderId="13" xfId="0" applyNumberFormat="1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3" fontId="9" fillId="0" borderId="24" xfId="0" applyNumberFormat="1" applyFont="1" applyBorder="1"/>
    <xf numFmtId="3" fontId="9" fillId="0" borderId="6" xfId="0" applyNumberFormat="1" applyFont="1" applyBorder="1" applyAlignment="1">
      <alignment horizontal="center"/>
    </xf>
    <xf numFmtId="3" fontId="8" fillId="0" borderId="25" xfId="0" applyNumberFormat="1" applyFont="1" applyBorder="1"/>
    <xf numFmtId="3" fontId="9" fillId="0" borderId="0" xfId="0" applyNumberFormat="1" applyFont="1" applyBorder="1"/>
    <xf numFmtId="3" fontId="8" fillId="0" borderId="0" xfId="0" applyNumberFormat="1" applyFont="1" applyBorder="1"/>
    <xf numFmtId="3" fontId="8" fillId="0" borderId="13" xfId="0" applyNumberFormat="1" applyFont="1" applyFill="1" applyBorder="1"/>
    <xf numFmtId="3" fontId="8" fillId="0" borderId="13" xfId="0" applyNumberFormat="1" applyFont="1" applyBorder="1"/>
    <xf numFmtId="10" fontId="0" fillId="0" borderId="0" xfId="1" applyNumberFormat="1" applyFont="1"/>
    <xf numFmtId="3" fontId="9" fillId="0" borderId="0" xfId="0" applyNumberFormat="1" applyFont="1" applyFill="1" applyBorder="1"/>
    <xf numFmtId="3" fontId="9" fillId="0" borderId="6" xfId="0" applyNumberFormat="1" applyFont="1" applyBorder="1"/>
    <xf numFmtId="3" fontId="8" fillId="0" borderId="1" xfId="0" applyNumberFormat="1" applyFont="1" applyBorder="1" applyAlignment="1">
      <alignment horizontal="center"/>
    </xf>
    <xf numFmtId="3" fontId="8" fillId="0" borderId="26" xfId="0" applyNumberFormat="1" applyFont="1" applyBorder="1"/>
    <xf numFmtId="3" fontId="8" fillId="0" borderId="1" xfId="0" applyNumberFormat="1" applyFont="1" applyBorder="1"/>
    <xf numFmtId="0" fontId="8" fillId="0" borderId="13" xfId="0" applyFont="1" applyBorder="1" applyAlignment="1">
      <alignment horizontal="center"/>
    </xf>
    <xf numFmtId="0" fontId="8" fillId="0" borderId="0" xfId="0" applyFont="1" applyBorder="1"/>
    <xf numFmtId="3" fontId="8" fillId="0" borderId="1" xfId="0" applyNumberFormat="1" applyFont="1" applyBorder="1" applyAlignment="1">
      <alignment horizontal="right"/>
    </xf>
    <xf numFmtId="3" fontId="9" fillId="0" borderId="13" xfId="0" applyNumberFormat="1" applyFont="1" applyFill="1" applyBorder="1"/>
    <xf numFmtId="3" fontId="5" fillId="0" borderId="27" xfId="0" applyNumberFormat="1" applyFont="1" applyBorder="1" applyAlignment="1">
      <alignment horizontal="right" vertical="center"/>
    </xf>
    <xf numFmtId="0" fontId="0" fillId="0" borderId="27" xfId="0" applyBorder="1" applyAlignment="1">
      <alignment vertical="center"/>
    </xf>
    <xf numFmtId="3" fontId="5" fillId="0" borderId="27" xfId="0" applyNumberFormat="1" applyFont="1" applyBorder="1" applyAlignment="1">
      <alignment horizontal="right"/>
    </xf>
    <xf numFmtId="0" fontId="0" fillId="0" borderId="27" xfId="0" applyBorder="1" applyAlignment="1"/>
    <xf numFmtId="3" fontId="5" fillId="0" borderId="28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8" xfId="0" applyBorder="1" applyAlignment="1"/>
    <xf numFmtId="3" fontId="8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3" fontId="9" fillId="0" borderId="27" xfId="0" applyNumberFormat="1" applyFont="1" applyBorder="1" applyAlignment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.sz.mell.-2012.%20&#233;vi%20R&#233;szletes%20kiad&#225;sok%20(terv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sített"/>
      <sheetName val="Részletes"/>
      <sheetName val="német"/>
    </sheetNames>
    <sheetDataSet>
      <sheetData sheetId="0" refreshError="1"/>
      <sheetData sheetId="1">
        <row r="77">
          <cell r="E77">
            <v>80000</v>
          </cell>
          <cell r="F77">
            <v>80000</v>
          </cell>
          <cell r="G77">
            <v>30219</v>
          </cell>
          <cell r="I77">
            <v>62579</v>
          </cell>
        </row>
        <row r="740">
          <cell r="E740">
            <v>103590</v>
          </cell>
          <cell r="F740">
            <v>101632</v>
          </cell>
          <cell r="G740">
            <v>51050</v>
          </cell>
          <cell r="I740">
            <v>74593</v>
          </cell>
        </row>
        <row r="741">
          <cell r="E741">
            <v>29501</v>
          </cell>
          <cell r="F741">
            <v>28899</v>
          </cell>
          <cell r="G741">
            <v>14169</v>
          </cell>
          <cell r="I741">
            <v>20560</v>
          </cell>
        </row>
        <row r="742">
          <cell r="E742">
            <v>56037</v>
          </cell>
          <cell r="F742">
            <v>55493</v>
          </cell>
          <cell r="G742">
            <v>42420</v>
          </cell>
          <cell r="I742">
            <v>60209</v>
          </cell>
        </row>
        <row r="744">
          <cell r="E744">
            <v>800</v>
          </cell>
          <cell r="F744">
            <v>800</v>
          </cell>
          <cell r="G744">
            <v>252</v>
          </cell>
          <cell r="I744">
            <v>632</v>
          </cell>
        </row>
        <row r="745">
          <cell r="E745">
            <v>2250</v>
          </cell>
          <cell r="F745">
            <v>2250</v>
          </cell>
          <cell r="G745">
            <v>693</v>
          </cell>
          <cell r="I745">
            <v>1936</v>
          </cell>
        </row>
        <row r="746">
          <cell r="E746">
            <v>3760</v>
          </cell>
          <cell r="F746">
            <v>4936</v>
          </cell>
          <cell r="G746">
            <v>3042</v>
          </cell>
          <cell r="I746">
            <v>4873</v>
          </cell>
        </row>
        <row r="754">
          <cell r="E754">
            <v>2327</v>
          </cell>
          <cell r="F754">
            <v>2327</v>
          </cell>
          <cell r="G754">
            <v>0</v>
          </cell>
          <cell r="I754">
            <v>0</v>
          </cell>
        </row>
        <row r="763">
          <cell r="E763">
            <v>38036</v>
          </cell>
          <cell r="F763">
            <v>32980</v>
          </cell>
          <cell r="G763">
            <v>3718</v>
          </cell>
          <cell r="I763">
            <v>4305</v>
          </cell>
        </row>
        <row r="764">
          <cell r="F764">
            <v>37717</v>
          </cell>
          <cell r="G764">
            <v>35726</v>
          </cell>
          <cell r="I764">
            <v>33673</v>
          </cell>
        </row>
        <row r="766">
          <cell r="D766">
            <v>0</v>
          </cell>
          <cell r="E766">
            <v>50</v>
          </cell>
          <cell r="F766">
            <v>50</v>
          </cell>
          <cell r="G766">
            <v>0</v>
          </cell>
          <cell r="I766">
            <v>0</v>
          </cell>
        </row>
        <row r="789">
          <cell r="D789">
            <v>20000</v>
          </cell>
          <cell r="J789">
            <v>20000</v>
          </cell>
        </row>
        <row r="790">
          <cell r="D790">
            <v>0</v>
          </cell>
          <cell r="E790">
            <v>5000</v>
          </cell>
          <cell r="F790">
            <v>5000</v>
          </cell>
          <cell r="G790">
            <v>2500</v>
          </cell>
          <cell r="I790">
            <v>3750</v>
          </cell>
          <cell r="J790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7">
    <tabColor rgb="FF00B0F0"/>
    <pageSetUpPr fitToPage="1"/>
  </sheetPr>
  <dimension ref="A1:J47"/>
  <sheetViews>
    <sheetView topLeftCell="C1" zoomScaleNormal="100" workbookViewId="0">
      <selection activeCell="I4" sqref="I4"/>
    </sheetView>
  </sheetViews>
  <sheetFormatPr defaultRowHeight="12.75"/>
  <cols>
    <col min="1" max="1" width="12" style="8" hidden="1" customWidth="1"/>
    <col min="2" max="2" width="11.7109375" style="8" hidden="1" customWidth="1"/>
    <col min="3" max="3" width="16.7109375" style="15" customWidth="1"/>
    <col min="4" max="4" width="45.5703125" style="8" customWidth="1"/>
    <col min="5" max="5" width="17.85546875" style="15" hidden="1" customWidth="1"/>
    <col min="6" max="6" width="17.28515625" style="15" hidden="1" customWidth="1"/>
    <col min="7" max="7" width="18" style="8" hidden="1" customWidth="1"/>
    <col min="8" max="9" width="18" style="8" customWidth="1"/>
    <col min="10" max="10" width="11.140625" style="8" bestFit="1" customWidth="1"/>
    <col min="11" max="16384" width="9.140625" style="8"/>
  </cols>
  <sheetData>
    <row r="1" spans="1:10">
      <c r="C1" s="118" t="s">
        <v>49</v>
      </c>
      <c r="D1" s="118"/>
      <c r="E1" s="118"/>
      <c r="F1" s="118"/>
      <c r="G1" s="118"/>
      <c r="H1" s="119"/>
      <c r="I1" s="88"/>
    </row>
    <row r="2" spans="1:10">
      <c r="A2" s="13" t="s">
        <v>8</v>
      </c>
      <c r="B2" s="9" t="s">
        <v>9</v>
      </c>
      <c r="C2" s="16" t="s">
        <v>0</v>
      </c>
      <c r="D2" s="9" t="s">
        <v>1</v>
      </c>
      <c r="E2" s="65">
        <v>2009</v>
      </c>
      <c r="F2" s="65">
        <v>2010</v>
      </c>
      <c r="G2" s="65">
        <v>2011</v>
      </c>
      <c r="H2" s="65" t="s">
        <v>87</v>
      </c>
      <c r="I2" s="65" t="s">
        <v>92</v>
      </c>
    </row>
    <row r="3" spans="1:10">
      <c r="A3" s="13"/>
      <c r="B3" s="9"/>
      <c r="C3" s="16"/>
      <c r="D3" s="9"/>
      <c r="E3" s="10"/>
      <c r="F3" s="10"/>
      <c r="G3" s="10"/>
      <c r="H3" s="10"/>
      <c r="I3" s="10"/>
    </row>
    <row r="4" spans="1:10" ht="18" customHeight="1">
      <c r="A4" s="38"/>
      <c r="B4" s="38"/>
      <c r="C4" s="12">
        <v>522001</v>
      </c>
      <c r="D4" s="25" t="s">
        <v>82</v>
      </c>
      <c r="E4" s="17">
        <v>10200</v>
      </c>
      <c r="F4" s="17">
        <v>21250</v>
      </c>
      <c r="G4" s="17">
        <v>52600</v>
      </c>
      <c r="H4" s="86">
        <v>57000</v>
      </c>
      <c r="I4" s="86"/>
      <c r="J4" s="15"/>
    </row>
    <row r="5" spans="1:10" ht="18" customHeight="1">
      <c r="A5" s="38" t="s">
        <v>14</v>
      </c>
      <c r="B5" s="38" t="s">
        <v>10</v>
      </c>
      <c r="C5" s="12">
        <v>562912</v>
      </c>
      <c r="D5" s="13" t="s">
        <v>6</v>
      </c>
      <c r="E5" s="17">
        <v>7014</v>
      </c>
      <c r="F5" s="17">
        <v>7999</v>
      </c>
      <c r="G5" s="17">
        <v>7375</v>
      </c>
      <c r="H5" s="86">
        <v>3973</v>
      </c>
      <c r="I5" s="86"/>
      <c r="J5" s="15"/>
    </row>
    <row r="6" spans="1:10" ht="18" customHeight="1">
      <c r="A6" s="38" t="s">
        <v>15</v>
      </c>
      <c r="B6" s="38" t="s">
        <v>16</v>
      </c>
      <c r="C6" s="12">
        <v>562913</v>
      </c>
      <c r="D6" s="13" t="s">
        <v>17</v>
      </c>
      <c r="E6" s="17">
        <v>2828</v>
      </c>
      <c r="F6" s="17">
        <v>3846</v>
      </c>
      <c r="G6" s="17">
        <v>3250</v>
      </c>
      <c r="H6" s="86">
        <v>3810</v>
      </c>
      <c r="I6" s="86"/>
      <c r="J6" s="15"/>
    </row>
    <row r="7" spans="1:10" ht="18" customHeight="1">
      <c r="A7" s="38"/>
      <c r="B7" s="38"/>
      <c r="C7" s="12" t="s">
        <v>93</v>
      </c>
      <c r="D7" s="13" t="s">
        <v>61</v>
      </c>
      <c r="E7" s="17">
        <v>0</v>
      </c>
      <c r="F7" s="17">
        <v>13240</v>
      </c>
      <c r="G7" s="17">
        <f>325+2813</f>
        <v>3138</v>
      </c>
      <c r="H7" s="17">
        <v>775</v>
      </c>
      <c r="I7" s="17"/>
      <c r="J7" s="15"/>
    </row>
    <row r="8" spans="1:10" ht="18" customHeight="1">
      <c r="A8" s="38" t="s">
        <v>10</v>
      </c>
      <c r="B8" s="38"/>
      <c r="C8" s="12">
        <v>813000</v>
      </c>
      <c r="D8" s="13" t="s">
        <v>62</v>
      </c>
      <c r="E8" s="17">
        <v>0</v>
      </c>
      <c r="F8" s="17">
        <v>1310</v>
      </c>
      <c r="G8" s="17">
        <v>1056</v>
      </c>
      <c r="H8" s="17">
        <v>1251</v>
      </c>
      <c r="I8" s="17"/>
      <c r="J8" s="15"/>
    </row>
    <row r="9" spans="1:10" ht="18" customHeight="1">
      <c r="A9" s="38"/>
      <c r="B9" s="38"/>
      <c r="C9" s="12">
        <v>841112</v>
      </c>
      <c r="D9" s="13" t="s">
        <v>83</v>
      </c>
      <c r="E9" s="17"/>
      <c r="F9" s="17"/>
      <c r="G9" s="17">
        <v>8006</v>
      </c>
      <c r="H9" s="17">
        <v>10016</v>
      </c>
      <c r="I9" s="17"/>
      <c r="J9" s="15"/>
    </row>
    <row r="10" spans="1:10" ht="18" customHeight="1">
      <c r="A10" s="38"/>
      <c r="B10" s="38"/>
      <c r="C10" s="12">
        <v>841126</v>
      </c>
      <c r="D10" s="13" t="s">
        <v>51</v>
      </c>
      <c r="E10" s="17">
        <v>96193</v>
      </c>
      <c r="F10" s="17">
        <v>101783</v>
      </c>
      <c r="G10" s="17">
        <v>113598</v>
      </c>
      <c r="H10" s="17">
        <f>131728+719</f>
        <v>132447</v>
      </c>
      <c r="I10" s="17"/>
      <c r="J10" s="15"/>
    </row>
    <row r="11" spans="1:10" ht="18" hidden="1" customHeight="1">
      <c r="A11" s="38" t="s">
        <v>19</v>
      </c>
      <c r="B11" s="38"/>
      <c r="C11" s="12"/>
      <c r="D11" s="13"/>
      <c r="E11" s="17">
        <v>0</v>
      </c>
      <c r="F11" s="39">
        <v>504</v>
      </c>
      <c r="G11" s="39"/>
      <c r="H11" s="39"/>
      <c r="I11" s="39"/>
      <c r="J11" s="15"/>
    </row>
    <row r="12" spans="1:10" ht="18" customHeight="1">
      <c r="A12" s="38"/>
      <c r="B12" s="38"/>
      <c r="C12" s="12">
        <v>841133</v>
      </c>
      <c r="D12" s="13" t="s">
        <v>84</v>
      </c>
      <c r="E12" s="17"/>
      <c r="F12" s="39"/>
      <c r="G12" s="39">
        <v>3387</v>
      </c>
      <c r="H12" s="39">
        <f>4309-919</f>
        <v>3390</v>
      </c>
      <c r="I12" s="39"/>
      <c r="J12" s="15"/>
    </row>
    <row r="13" spans="1:10" ht="18" customHeight="1">
      <c r="A13" s="38" t="s">
        <v>22</v>
      </c>
      <c r="B13" s="40"/>
      <c r="C13" s="41">
        <v>841402</v>
      </c>
      <c r="D13" s="13" t="s">
        <v>23</v>
      </c>
      <c r="E13" s="17">
        <f ca="1">'Üzem, kult és sport8'!E32</f>
        <v>7920</v>
      </c>
      <c r="F13" s="17">
        <v>8250</v>
      </c>
      <c r="G13" s="17">
        <v>5625</v>
      </c>
      <c r="H13" s="17">
        <v>5969</v>
      </c>
      <c r="I13" s="17"/>
      <c r="J13" s="15"/>
    </row>
    <row r="14" spans="1:10" ht="18" customHeight="1">
      <c r="A14" s="38" t="s">
        <v>20</v>
      </c>
      <c r="B14" s="38"/>
      <c r="C14" s="12">
        <v>841403</v>
      </c>
      <c r="D14" s="13" t="s">
        <v>4</v>
      </c>
      <c r="E14" s="17">
        <f ca="1">'Üzem, kult és sport8'!E10</f>
        <v>19917</v>
      </c>
      <c r="F14" s="17">
        <v>14216</v>
      </c>
      <c r="G14" s="17">
        <v>21561</v>
      </c>
      <c r="H14" s="17">
        <v>32219</v>
      </c>
      <c r="I14" s="17"/>
      <c r="J14" s="15"/>
    </row>
    <row r="15" spans="1:10" ht="18" customHeight="1">
      <c r="A15" s="38" t="s">
        <v>14</v>
      </c>
      <c r="B15" s="11"/>
      <c r="C15" s="12">
        <v>851011</v>
      </c>
      <c r="D15" s="13" t="s">
        <v>24</v>
      </c>
      <c r="E15" s="24">
        <v>30089</v>
      </c>
      <c r="F15" s="24">
        <v>30509</v>
      </c>
      <c r="G15" s="24">
        <v>28947</v>
      </c>
      <c r="H15" s="24">
        <f>32176-4244</f>
        <v>27932</v>
      </c>
      <c r="I15" s="24"/>
      <c r="J15" s="15"/>
    </row>
    <row r="16" spans="1:10" ht="18" hidden="1" customHeight="1">
      <c r="A16" s="38" t="s">
        <v>15</v>
      </c>
      <c r="B16" s="11"/>
      <c r="C16" s="12"/>
      <c r="D16" s="25"/>
      <c r="E16" s="17">
        <v>63197</v>
      </c>
      <c r="F16" s="17">
        <v>59808</v>
      </c>
      <c r="G16" s="17">
        <v>56141</v>
      </c>
      <c r="H16" s="17"/>
      <c r="I16" s="17"/>
      <c r="J16" s="15"/>
    </row>
    <row r="17" spans="1:10" ht="18" hidden="1" customHeight="1">
      <c r="A17" s="38">
        <v>4</v>
      </c>
      <c r="B17" s="38" t="s">
        <v>10</v>
      </c>
      <c r="C17" s="12"/>
      <c r="D17" s="25"/>
      <c r="E17" s="17">
        <v>3045</v>
      </c>
      <c r="F17" s="17">
        <v>4185</v>
      </c>
      <c r="G17" s="17">
        <v>3009</v>
      </c>
      <c r="H17" s="17"/>
      <c r="I17" s="17"/>
      <c r="J17" s="15"/>
    </row>
    <row r="18" spans="1:10" ht="18" customHeight="1">
      <c r="A18" s="38" t="s">
        <v>25</v>
      </c>
      <c r="B18" s="38"/>
      <c r="C18" s="12">
        <v>843044</v>
      </c>
      <c r="D18" s="25" t="s">
        <v>81</v>
      </c>
      <c r="E18" s="17">
        <f ca="1">'Család, gyermv.9'!E10</f>
        <v>4469</v>
      </c>
      <c r="F18" s="17">
        <v>7955</v>
      </c>
      <c r="G18" s="17">
        <v>8781</v>
      </c>
      <c r="H18" s="17">
        <v>9059</v>
      </c>
      <c r="I18" s="17"/>
      <c r="J18" s="15"/>
    </row>
    <row r="19" spans="1:10" ht="18" customHeight="1">
      <c r="A19" s="38" t="s">
        <v>26</v>
      </c>
      <c r="B19" s="38"/>
      <c r="C19" s="12">
        <v>869042</v>
      </c>
      <c r="D19" s="25" t="s">
        <v>85</v>
      </c>
      <c r="E19" s="17">
        <f ca="1">'Család, gyermv.9'!E15</f>
        <v>100</v>
      </c>
      <c r="F19" s="17">
        <v>100</v>
      </c>
      <c r="G19" s="17">
        <v>100</v>
      </c>
      <c r="H19" s="17">
        <v>100</v>
      </c>
      <c r="I19" s="17"/>
      <c r="J19" s="15"/>
    </row>
    <row r="20" spans="1:10" ht="18" customHeight="1">
      <c r="A20" s="38" t="s">
        <v>27</v>
      </c>
      <c r="B20" s="38"/>
      <c r="C20" s="12">
        <v>882111</v>
      </c>
      <c r="D20" s="25" t="s">
        <v>94</v>
      </c>
      <c r="E20" s="17">
        <v>1161</v>
      </c>
      <c r="F20" s="17">
        <v>300</v>
      </c>
      <c r="G20" s="17">
        <v>300</v>
      </c>
      <c r="H20" s="17">
        <v>30</v>
      </c>
      <c r="I20" s="17"/>
      <c r="J20" s="15"/>
    </row>
    <row r="21" spans="1:10" ht="18" customHeight="1">
      <c r="A21" s="38"/>
      <c r="B21" s="38"/>
      <c r="C21" s="12">
        <v>882116</v>
      </c>
      <c r="D21" s="25" t="s">
        <v>95</v>
      </c>
      <c r="E21" s="17"/>
      <c r="F21" s="17">
        <v>1022</v>
      </c>
      <c r="G21" s="17">
        <v>1696</v>
      </c>
      <c r="H21" s="17">
        <v>1018</v>
      </c>
      <c r="I21" s="17"/>
      <c r="J21" s="15"/>
    </row>
    <row r="22" spans="1:10" ht="18" hidden="1" customHeight="1">
      <c r="A22" s="38" t="s">
        <v>28</v>
      </c>
      <c r="B22" s="38"/>
      <c r="C22" s="12"/>
      <c r="D22" s="25"/>
      <c r="E22" s="17">
        <v>550</v>
      </c>
      <c r="F22" s="17"/>
      <c r="G22" s="17"/>
      <c r="H22" s="17"/>
      <c r="I22" s="17"/>
      <c r="J22" s="15"/>
    </row>
    <row r="23" spans="1:10" ht="18" customHeight="1">
      <c r="A23" s="38" t="s">
        <v>30</v>
      </c>
      <c r="B23" s="38"/>
      <c r="C23" s="12">
        <v>882122</v>
      </c>
      <c r="D23" s="25" t="s">
        <v>71</v>
      </c>
      <c r="E23" s="17">
        <v>4516</v>
      </c>
      <c r="F23" s="17">
        <v>1000</v>
      </c>
      <c r="G23" s="17">
        <v>600</v>
      </c>
      <c r="H23" s="17">
        <v>800</v>
      </c>
      <c r="I23" s="17"/>
      <c r="J23" s="15"/>
    </row>
    <row r="24" spans="1:10" ht="18" customHeight="1">
      <c r="A24" s="38"/>
      <c r="B24" s="38"/>
      <c r="C24" s="12">
        <v>882123</v>
      </c>
      <c r="D24" s="25" t="s">
        <v>63</v>
      </c>
      <c r="E24" s="17"/>
      <c r="F24" s="17">
        <v>180</v>
      </c>
      <c r="G24" s="17">
        <v>200</v>
      </c>
      <c r="H24" s="17">
        <v>200</v>
      </c>
      <c r="I24" s="17"/>
      <c r="J24" s="15"/>
    </row>
    <row r="25" spans="1:10" ht="18" customHeight="1">
      <c r="A25" s="38"/>
      <c r="B25" s="38"/>
      <c r="C25" s="12">
        <v>882124</v>
      </c>
      <c r="D25" s="25" t="s">
        <v>64</v>
      </c>
      <c r="E25" s="17">
        <v>50</v>
      </c>
      <c r="F25" s="17">
        <v>50</v>
      </c>
      <c r="G25" s="17">
        <v>50</v>
      </c>
      <c r="H25" s="17">
        <v>50</v>
      </c>
      <c r="I25" s="17"/>
      <c r="J25" s="15"/>
    </row>
    <row r="26" spans="1:10" ht="18" hidden="1" customHeight="1">
      <c r="A26" s="38">
        <v>13</v>
      </c>
      <c r="B26" s="38"/>
      <c r="C26" s="12"/>
      <c r="D26" s="25"/>
      <c r="E26" s="17">
        <v>0</v>
      </c>
      <c r="F26" s="17">
        <v>200</v>
      </c>
      <c r="G26" s="17">
        <v>150</v>
      </c>
      <c r="H26" s="17"/>
      <c r="I26" s="17"/>
      <c r="J26" s="15"/>
    </row>
    <row r="27" spans="1:10" ht="18" customHeight="1">
      <c r="A27" s="38"/>
      <c r="B27" s="38"/>
      <c r="C27" s="12">
        <v>882129</v>
      </c>
      <c r="D27" s="25" t="s">
        <v>65</v>
      </c>
      <c r="E27" s="17"/>
      <c r="F27" s="17">
        <v>2340</v>
      </c>
      <c r="G27" s="17">
        <v>1700</v>
      </c>
      <c r="H27" s="17">
        <v>1525</v>
      </c>
      <c r="I27" s="17"/>
      <c r="J27" s="15"/>
    </row>
    <row r="28" spans="1:10" ht="18" customHeight="1">
      <c r="A28" s="38"/>
      <c r="B28" s="38"/>
      <c r="C28" s="12">
        <v>882202</v>
      </c>
      <c r="D28" s="25" t="s">
        <v>66</v>
      </c>
      <c r="E28" s="17"/>
      <c r="F28" s="17">
        <v>400</v>
      </c>
      <c r="G28" s="17">
        <v>150</v>
      </c>
      <c r="H28" s="17">
        <v>150</v>
      </c>
      <c r="I28" s="17"/>
      <c r="J28" s="15"/>
    </row>
    <row r="29" spans="1:10" ht="18" customHeight="1">
      <c r="A29" s="38"/>
      <c r="B29" s="38"/>
      <c r="C29" s="12">
        <v>890301</v>
      </c>
      <c r="D29" s="25" t="s">
        <v>67</v>
      </c>
      <c r="E29" s="17"/>
      <c r="F29" s="17">
        <v>3600</v>
      </c>
      <c r="G29" s="17">
        <v>4860</v>
      </c>
      <c r="H29" s="17">
        <v>3750</v>
      </c>
      <c r="I29" s="17"/>
      <c r="J29" s="15"/>
    </row>
    <row r="30" spans="1:10" ht="18" customHeight="1">
      <c r="A30" s="38"/>
      <c r="B30" s="38"/>
      <c r="C30" s="12">
        <v>890441</v>
      </c>
      <c r="D30" s="25" t="s">
        <v>96</v>
      </c>
      <c r="E30" s="17"/>
      <c r="F30" s="17">
        <v>311</v>
      </c>
      <c r="G30" s="17">
        <v>388</v>
      </c>
      <c r="H30" s="17">
        <v>497</v>
      </c>
      <c r="I30" s="17"/>
      <c r="J30" s="15"/>
    </row>
    <row r="31" spans="1:10" ht="18" customHeight="1">
      <c r="A31" s="38" t="s">
        <v>32</v>
      </c>
      <c r="B31" s="38"/>
      <c r="C31" s="12">
        <v>910123</v>
      </c>
      <c r="D31" s="25" t="s">
        <v>33</v>
      </c>
      <c r="E31" s="17">
        <v>3276</v>
      </c>
      <c r="F31" s="17">
        <v>3123</v>
      </c>
      <c r="G31" s="17">
        <v>2552</v>
      </c>
      <c r="H31" s="17">
        <v>1467</v>
      </c>
      <c r="I31" s="17"/>
      <c r="J31" s="15"/>
    </row>
    <row r="32" spans="1:10" ht="18" hidden="1" customHeight="1">
      <c r="A32" s="38" t="s">
        <v>18</v>
      </c>
      <c r="B32" s="38"/>
      <c r="C32" s="12"/>
      <c r="D32" s="13"/>
      <c r="E32" s="17">
        <v>8272</v>
      </c>
      <c r="F32" s="17">
        <v>7746</v>
      </c>
      <c r="G32" s="17">
        <v>7668</v>
      </c>
      <c r="H32" s="17"/>
      <c r="I32" s="17"/>
      <c r="J32" s="15"/>
    </row>
    <row r="33" spans="1:10" ht="18" customHeight="1">
      <c r="A33" s="38" t="s">
        <v>31</v>
      </c>
      <c r="B33" s="38"/>
      <c r="C33" s="12">
        <v>910501</v>
      </c>
      <c r="D33" s="25" t="s">
        <v>68</v>
      </c>
      <c r="E33" s="17">
        <v>2369</v>
      </c>
      <c r="F33" s="17">
        <v>3645</v>
      </c>
      <c r="G33" s="17">
        <v>7138</v>
      </c>
      <c r="H33" s="17">
        <v>140</v>
      </c>
      <c r="I33" s="17"/>
      <c r="J33" s="15"/>
    </row>
    <row r="34" spans="1:10" ht="18" customHeight="1">
      <c r="A34" s="38"/>
      <c r="B34" s="38"/>
      <c r="C34" s="12">
        <v>931102</v>
      </c>
      <c r="D34" s="25" t="s">
        <v>36</v>
      </c>
      <c r="E34" s="17">
        <v>798</v>
      </c>
      <c r="F34" s="17">
        <v>675</v>
      </c>
      <c r="G34" s="17">
        <v>288</v>
      </c>
      <c r="H34" s="17">
        <v>800</v>
      </c>
      <c r="I34" s="17"/>
      <c r="J34" s="15"/>
    </row>
    <row r="35" spans="1:10" ht="18" customHeight="1">
      <c r="A35" s="40">
        <v>10</v>
      </c>
      <c r="B35" s="40"/>
      <c r="C35" s="41">
        <v>960302</v>
      </c>
      <c r="D35" s="13" t="s">
        <v>21</v>
      </c>
      <c r="E35" s="17">
        <f ca="1">'Üzem, kult és sport8'!E22</f>
        <v>204</v>
      </c>
      <c r="F35" s="17">
        <v>913</v>
      </c>
      <c r="G35" s="17">
        <v>402</v>
      </c>
      <c r="H35" s="17">
        <v>2388</v>
      </c>
      <c r="I35" s="17"/>
      <c r="J35" s="15"/>
    </row>
    <row r="36" spans="1:10" ht="18" hidden="1" customHeight="1">
      <c r="A36" s="40"/>
      <c r="B36" s="40"/>
      <c r="C36" s="41"/>
      <c r="D36" s="13"/>
      <c r="E36" s="17"/>
      <c r="F36" s="17"/>
      <c r="G36" s="17">
        <v>22</v>
      </c>
      <c r="H36" s="17"/>
      <c r="I36" s="17"/>
      <c r="J36" s="15"/>
    </row>
    <row r="37" spans="1:10" ht="18" hidden="1" customHeight="1">
      <c r="A37" s="38" t="s">
        <v>35</v>
      </c>
      <c r="B37" s="38"/>
      <c r="C37" s="12"/>
      <c r="D37" s="25"/>
      <c r="E37" s="17">
        <v>671</v>
      </c>
      <c r="F37" s="14">
        <v>1366</v>
      </c>
      <c r="G37" s="14">
        <v>2063</v>
      </c>
      <c r="H37" s="87">
        <v>1479</v>
      </c>
      <c r="I37" s="87"/>
      <c r="J37" s="15"/>
    </row>
    <row r="38" spans="1:10" ht="18" hidden="1" customHeight="1">
      <c r="A38" s="38" t="s">
        <v>16</v>
      </c>
      <c r="B38" s="38"/>
      <c r="C38" s="12"/>
      <c r="D38" s="25"/>
      <c r="E38" s="17">
        <v>571</v>
      </c>
      <c r="F38" s="14">
        <v>1229</v>
      </c>
      <c r="G38" s="14">
        <v>1180</v>
      </c>
      <c r="H38" s="87">
        <v>958</v>
      </c>
      <c r="I38" s="87"/>
      <c r="J38" s="15"/>
    </row>
    <row r="39" spans="1:10" ht="18" customHeight="1">
      <c r="A39" s="38"/>
      <c r="B39" s="38"/>
      <c r="C39" s="12"/>
      <c r="D39" s="25" t="s">
        <v>3</v>
      </c>
      <c r="E39" s="42">
        <f>SUM(E4:E38)</f>
        <v>267410</v>
      </c>
      <c r="F39" s="42">
        <f>SUM(F4:F38)</f>
        <v>303055</v>
      </c>
      <c r="G39" s="42">
        <f>SUM(G4:G38)</f>
        <v>347981</v>
      </c>
      <c r="H39" s="42">
        <f>SUM(H4:H36)</f>
        <v>300756</v>
      </c>
      <c r="I39" s="42"/>
      <c r="J39" s="15"/>
    </row>
    <row r="40" spans="1:10">
      <c r="A40" s="43"/>
      <c r="B40" s="43"/>
      <c r="C40" s="44"/>
      <c r="D40" s="45"/>
      <c r="E40" s="46"/>
      <c r="F40" s="23"/>
      <c r="J40" s="15"/>
    </row>
    <row r="41" spans="1:10">
      <c r="A41" s="43"/>
      <c r="B41" s="43"/>
      <c r="C41" s="44"/>
      <c r="D41" s="45"/>
      <c r="E41" s="46"/>
      <c r="F41" s="23"/>
      <c r="H41" s="15"/>
      <c r="I41" s="15"/>
      <c r="J41" s="15"/>
    </row>
    <row r="42" spans="1:10">
      <c r="A42" s="43"/>
      <c r="B42" s="43"/>
      <c r="C42" s="44"/>
      <c r="D42" s="45"/>
      <c r="E42" s="46"/>
      <c r="F42" s="23"/>
      <c r="J42" s="15"/>
    </row>
    <row r="43" spans="1:10">
      <c r="H43" s="15"/>
      <c r="I43" s="15"/>
    </row>
    <row r="46" spans="1:10">
      <c r="G46" s="15"/>
    </row>
    <row r="47" spans="1:10">
      <c r="G47" s="15"/>
    </row>
  </sheetData>
  <mergeCells count="1">
    <mergeCell ref="C1:H1"/>
  </mergeCells>
  <phoneticPr fontId="5" type="noConversion"/>
  <pageMargins left="0.64" right="0.59" top="1.48" bottom="0.98425196850393704" header="0.5" footer="0.51181102362204722"/>
  <pageSetup paperSize="9" orientation="portrait" r:id="rId1"/>
  <headerFooter alignWithMargins="0">
    <oddHeader xml:space="preserve">&amp;LFERTŐRÁKOS ÖNKORMÁNYZAT 
2013. évi ELŐIRÁNYZAT KIADÁSAI
SZAKFELADATOK SZERINT&amp;R6. SZ MELLÉKLET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>
    <pageSetUpPr fitToPage="1"/>
  </sheetPr>
  <dimension ref="A1:K66"/>
  <sheetViews>
    <sheetView view="pageLayout" topLeftCell="C4" zoomScaleNormal="100" workbookViewId="0">
      <selection activeCell="H7" sqref="H7"/>
    </sheetView>
  </sheetViews>
  <sheetFormatPr defaultRowHeight="12.75"/>
  <cols>
    <col min="1" max="1" width="12" hidden="1" customWidth="1"/>
    <col min="2" max="2" width="4.7109375" hidden="1" customWidth="1"/>
    <col min="3" max="3" width="12.5703125" customWidth="1"/>
    <col min="4" max="4" width="35" customWidth="1"/>
    <col min="5" max="5" width="17.85546875" style="5" customWidth="1"/>
    <col min="6" max="6" width="17.28515625" style="5" customWidth="1"/>
    <col min="7" max="8" width="14.85546875" customWidth="1"/>
  </cols>
  <sheetData>
    <row r="1" spans="1:8">
      <c r="C1" s="120" t="s">
        <v>49</v>
      </c>
      <c r="D1" s="120"/>
      <c r="E1" s="120"/>
      <c r="F1" s="120"/>
      <c r="G1" s="120"/>
      <c r="H1" s="121"/>
    </row>
    <row r="2" spans="1:8">
      <c r="A2" s="27" t="s">
        <v>8</v>
      </c>
      <c r="B2" s="26" t="s">
        <v>9</v>
      </c>
      <c r="C2" s="27" t="s">
        <v>0</v>
      </c>
      <c r="D2" s="26" t="s">
        <v>1</v>
      </c>
      <c r="E2" s="47">
        <v>2009</v>
      </c>
      <c r="F2" s="47">
        <v>2010</v>
      </c>
      <c r="G2" s="47">
        <v>2011</v>
      </c>
      <c r="H2" s="47" t="s">
        <v>87</v>
      </c>
    </row>
    <row r="3" spans="1:8">
      <c r="A3" s="2"/>
      <c r="B3" s="2"/>
      <c r="C3" s="2"/>
      <c r="D3" s="1"/>
      <c r="E3" s="18"/>
      <c r="F3" s="18"/>
      <c r="G3" s="18"/>
      <c r="H3" s="18"/>
    </row>
    <row r="4" spans="1:8">
      <c r="A4" s="2" t="s">
        <v>20</v>
      </c>
      <c r="B4" s="2"/>
      <c r="C4" s="2"/>
      <c r="D4" s="27" t="s">
        <v>4</v>
      </c>
      <c r="E4" s="18"/>
      <c r="F4" s="18"/>
      <c r="G4" s="18"/>
      <c r="H4" s="18"/>
    </row>
    <row r="5" spans="1:8">
      <c r="A5" s="2"/>
      <c r="B5" s="2"/>
      <c r="C5" s="2"/>
      <c r="D5" s="1" t="s">
        <v>11</v>
      </c>
      <c r="E5" s="18">
        <v>2540</v>
      </c>
      <c r="F5" s="18">
        <v>2274</v>
      </c>
      <c r="G5" s="18">
        <v>2160</v>
      </c>
      <c r="H5" s="18">
        <f>3330+120+110</f>
        <v>3560</v>
      </c>
    </row>
    <row r="6" spans="1:8">
      <c r="A6" s="2"/>
      <c r="B6" s="2"/>
      <c r="C6" s="2"/>
      <c r="D6" s="1" t="s">
        <v>52</v>
      </c>
      <c r="E6" s="18">
        <v>793</v>
      </c>
      <c r="F6" s="18">
        <v>571</v>
      </c>
      <c r="G6" s="18">
        <v>513</v>
      </c>
      <c r="H6" s="18">
        <f>40+899+30</f>
        <v>969</v>
      </c>
    </row>
    <row r="7" spans="1:8">
      <c r="A7" s="2"/>
      <c r="B7" s="2"/>
      <c r="C7" s="2"/>
      <c r="D7" s="1" t="s">
        <v>2</v>
      </c>
      <c r="E7" s="18">
        <v>8520</v>
      </c>
      <c r="F7" s="18">
        <v>8037</v>
      </c>
      <c r="G7" s="18">
        <f>220+13658+3469</f>
        <v>17347</v>
      </c>
      <c r="H7" s="18">
        <f>220+13658+3469</f>
        <v>17347</v>
      </c>
    </row>
    <row r="8" spans="1:8">
      <c r="A8" s="2"/>
      <c r="B8" s="2"/>
      <c r="C8" s="2"/>
      <c r="D8" s="1" t="s">
        <v>12</v>
      </c>
      <c r="E8" s="18">
        <v>54</v>
      </c>
      <c r="F8" s="18">
        <v>102</v>
      </c>
      <c r="G8" s="18">
        <v>41</v>
      </c>
      <c r="H8" s="18">
        <v>41</v>
      </c>
    </row>
    <row r="9" spans="1:8">
      <c r="A9" s="2"/>
      <c r="B9" s="2"/>
      <c r="C9" s="2"/>
      <c r="D9" s="1" t="s">
        <v>13</v>
      </c>
      <c r="E9" s="18">
        <v>8010</v>
      </c>
      <c r="F9" s="18">
        <v>3232</v>
      </c>
      <c r="G9" s="18">
        <v>1500</v>
      </c>
      <c r="H9" s="18">
        <v>354330</v>
      </c>
    </row>
    <row r="10" spans="1:8">
      <c r="A10" s="2"/>
      <c r="B10" s="2"/>
      <c r="C10" s="2"/>
      <c r="D10" s="27" t="s">
        <v>5</v>
      </c>
      <c r="E10" s="20">
        <f>SUM(E5:E9)</f>
        <v>19917</v>
      </c>
      <c r="F10" s="20">
        <f>SUM(F5:F9)</f>
        <v>14216</v>
      </c>
      <c r="G10" s="20">
        <f>SUM(G5:G9)</f>
        <v>21561</v>
      </c>
      <c r="H10" s="20">
        <f>SUM(H5:H9)</f>
        <v>376247</v>
      </c>
    </row>
    <row r="11" spans="1:8">
      <c r="A11" s="2"/>
      <c r="B11" s="2"/>
      <c r="C11" s="2"/>
      <c r="D11" s="1"/>
      <c r="E11" s="18"/>
      <c r="F11" s="18"/>
      <c r="G11" s="18"/>
      <c r="H11" s="18"/>
    </row>
    <row r="12" spans="1:8">
      <c r="A12" s="29" t="s">
        <v>34</v>
      </c>
      <c r="B12" s="29"/>
      <c r="C12" s="29"/>
      <c r="D12" s="25" t="s">
        <v>60</v>
      </c>
      <c r="E12" s="20"/>
      <c r="F12" s="33"/>
      <c r="G12" s="33"/>
      <c r="H12" s="33"/>
    </row>
    <row r="13" spans="1:8">
      <c r="A13" s="1"/>
      <c r="B13" s="29"/>
      <c r="C13" s="29"/>
      <c r="D13" s="1" t="s">
        <v>13</v>
      </c>
      <c r="E13" s="18">
        <v>10200</v>
      </c>
      <c r="F13" s="7">
        <v>21250</v>
      </c>
      <c r="G13" s="7">
        <v>49000</v>
      </c>
      <c r="H13" s="7">
        <v>49000</v>
      </c>
    </row>
    <row r="14" spans="1:8">
      <c r="A14" s="1"/>
      <c r="B14" s="1"/>
      <c r="C14" s="1"/>
      <c r="D14" s="1" t="s">
        <v>2</v>
      </c>
      <c r="E14" s="7"/>
      <c r="F14" s="7"/>
      <c r="G14" s="7">
        <v>3600</v>
      </c>
      <c r="H14" s="7">
        <v>3600</v>
      </c>
    </row>
    <row r="15" spans="1:8">
      <c r="A15" s="1"/>
      <c r="B15" s="1"/>
      <c r="C15" s="1"/>
      <c r="D15" s="27" t="s">
        <v>5</v>
      </c>
      <c r="E15" s="20">
        <f>SUM(E13:E14)</f>
        <v>10200</v>
      </c>
      <c r="F15" s="20">
        <f>SUM(F13:F14)</f>
        <v>21250</v>
      </c>
      <c r="G15" s="20">
        <f>SUM(G13:G14)</f>
        <v>52600</v>
      </c>
      <c r="H15" s="20">
        <f>SUM(H13:H14)</f>
        <v>52600</v>
      </c>
    </row>
    <row r="16" spans="1:8">
      <c r="A16" s="2"/>
      <c r="B16" s="2"/>
      <c r="C16" s="2"/>
      <c r="D16" s="3"/>
      <c r="E16" s="18"/>
      <c r="F16" s="7"/>
      <c r="G16" s="7"/>
      <c r="H16" s="7"/>
    </row>
    <row r="17" spans="1:11">
      <c r="A17" s="2" t="s">
        <v>41</v>
      </c>
      <c r="B17" s="2"/>
      <c r="C17" s="2"/>
      <c r="D17" s="4" t="s">
        <v>21</v>
      </c>
      <c r="E17" s="18"/>
      <c r="F17" s="7"/>
      <c r="G17" s="7"/>
      <c r="H17" s="7"/>
    </row>
    <row r="18" spans="1:11">
      <c r="A18" s="2"/>
      <c r="B18" s="2"/>
      <c r="C18" s="2"/>
      <c r="D18" s="1" t="s">
        <v>11</v>
      </c>
      <c r="E18" s="18"/>
      <c r="F18" s="18"/>
      <c r="G18" s="18">
        <v>120</v>
      </c>
      <c r="H18" s="18">
        <v>120</v>
      </c>
    </row>
    <row r="19" spans="1:11">
      <c r="A19" s="2"/>
      <c r="B19" s="2"/>
      <c r="C19" s="2"/>
      <c r="D19" s="1" t="s">
        <v>52</v>
      </c>
      <c r="E19" s="18"/>
      <c r="F19" s="18"/>
      <c r="G19" s="18">
        <v>32</v>
      </c>
      <c r="H19" s="18">
        <v>32</v>
      </c>
      <c r="K19" t="s">
        <v>88</v>
      </c>
    </row>
    <row r="20" spans="1:11">
      <c r="A20" s="2"/>
      <c r="B20" s="2"/>
      <c r="C20" s="2"/>
      <c r="D20" s="3" t="s">
        <v>13</v>
      </c>
      <c r="E20" s="18"/>
      <c r="F20" s="7"/>
      <c r="G20" s="7"/>
      <c r="H20" s="7"/>
      <c r="K20" t="s">
        <v>89</v>
      </c>
    </row>
    <row r="21" spans="1:11">
      <c r="A21" s="2"/>
      <c r="B21" s="2"/>
      <c r="C21" s="2"/>
      <c r="D21" s="3" t="s">
        <v>2</v>
      </c>
      <c r="E21" s="18">
        <v>204</v>
      </c>
      <c r="F21" s="7">
        <v>913</v>
      </c>
      <c r="G21" s="7">
        <v>250</v>
      </c>
      <c r="H21" s="7">
        <v>250</v>
      </c>
    </row>
    <row r="22" spans="1:11">
      <c r="A22" s="2"/>
      <c r="B22" s="2"/>
      <c r="C22" s="2"/>
      <c r="D22" s="27" t="s">
        <v>5</v>
      </c>
      <c r="E22" s="20">
        <f>SUM(E20:E21)</f>
        <v>204</v>
      </c>
      <c r="F22" s="20">
        <f>SUM(F20:F21)</f>
        <v>913</v>
      </c>
      <c r="G22" s="20">
        <f>SUM(G18:G21)</f>
        <v>402</v>
      </c>
      <c r="H22" s="20">
        <f>SUM(H18:H21)</f>
        <v>402</v>
      </c>
    </row>
    <row r="23" spans="1:11">
      <c r="A23" s="2"/>
      <c r="B23" s="2"/>
      <c r="C23" s="2"/>
      <c r="D23" s="27"/>
      <c r="E23" s="20"/>
      <c r="F23" s="20"/>
      <c r="G23" s="20"/>
      <c r="H23" s="20"/>
    </row>
    <row r="24" spans="1:11">
      <c r="A24" s="2" t="s">
        <v>22</v>
      </c>
      <c r="B24" s="2"/>
      <c r="C24" s="2"/>
      <c r="D24" s="4" t="s">
        <v>80</v>
      </c>
      <c r="E24" s="18"/>
      <c r="F24" s="7"/>
      <c r="G24" s="7"/>
      <c r="H24" s="7"/>
    </row>
    <row r="25" spans="1:11">
      <c r="A25" s="2"/>
      <c r="B25" s="2"/>
      <c r="C25" s="2"/>
      <c r="D25" s="1" t="s">
        <v>42</v>
      </c>
      <c r="E25" s="18"/>
      <c r="F25" s="7">
        <v>480</v>
      </c>
      <c r="G25" s="7">
        <v>320</v>
      </c>
      <c r="H25" s="7">
        <v>320</v>
      </c>
    </row>
    <row r="26" spans="1:11">
      <c r="A26" s="2"/>
      <c r="B26" s="2"/>
      <c r="C26" s="2"/>
      <c r="D26" s="1" t="s">
        <v>43</v>
      </c>
      <c r="E26" s="18"/>
      <c r="F26" s="7">
        <v>130</v>
      </c>
      <c r="G26" s="7">
        <v>86</v>
      </c>
      <c r="H26" s="7">
        <v>86</v>
      </c>
    </row>
    <row r="27" spans="1:11">
      <c r="A27" s="2"/>
      <c r="B27" s="2"/>
      <c r="C27" s="2"/>
      <c r="D27" s="3" t="s">
        <v>2</v>
      </c>
      <c r="E27" s="18"/>
      <c r="F27" s="7">
        <v>700</v>
      </c>
      <c r="G27" s="7">
        <f>1056-G25-G26</f>
        <v>650</v>
      </c>
      <c r="H27" s="7">
        <f>1056-H25-H26</f>
        <v>650</v>
      </c>
    </row>
    <row r="28" spans="1:11">
      <c r="A28" s="2"/>
      <c r="B28" s="2"/>
      <c r="C28" s="2"/>
      <c r="D28" s="27" t="s">
        <v>5</v>
      </c>
      <c r="E28" s="20">
        <f>SUM(E25:E27)</f>
        <v>0</v>
      </c>
      <c r="F28" s="20">
        <f>SUM(F25:F27)</f>
        <v>1310</v>
      </c>
      <c r="G28" s="20">
        <f>SUM(G25:G27)</f>
        <v>1056</v>
      </c>
      <c r="H28" s="20">
        <f>SUM(H25:H27)</f>
        <v>1056</v>
      </c>
    </row>
    <row r="29" spans="1:11">
      <c r="A29" s="2"/>
      <c r="B29" s="2"/>
      <c r="C29" s="2"/>
      <c r="D29" s="3"/>
      <c r="E29" s="18"/>
      <c r="F29" s="7"/>
      <c r="G29" s="7"/>
      <c r="H29" s="7"/>
    </row>
    <row r="30" spans="1:11">
      <c r="A30" s="2" t="s">
        <v>22</v>
      </c>
      <c r="B30" s="2"/>
      <c r="C30" s="2"/>
      <c r="D30" s="4" t="s">
        <v>23</v>
      </c>
      <c r="E30" s="18"/>
      <c r="F30" s="7"/>
      <c r="G30" s="7"/>
      <c r="H30" s="7"/>
    </row>
    <row r="31" spans="1:11">
      <c r="A31" s="2"/>
      <c r="B31" s="2"/>
      <c r="C31" s="2"/>
      <c r="D31" s="1" t="s">
        <v>2</v>
      </c>
      <c r="E31" s="18">
        <v>7920</v>
      </c>
      <c r="F31" s="7">
        <v>8250</v>
      </c>
      <c r="G31" s="7">
        <v>5625</v>
      </c>
      <c r="H31" s="7">
        <v>5625</v>
      </c>
    </row>
    <row r="32" spans="1:11">
      <c r="A32" s="2"/>
      <c r="B32" s="2"/>
      <c r="C32" s="2"/>
      <c r="D32" s="27" t="s">
        <v>5</v>
      </c>
      <c r="E32" s="20">
        <f>SUM(E31:E31)</f>
        <v>7920</v>
      </c>
      <c r="F32" s="20">
        <f>SUM(F31:F31)</f>
        <v>8250</v>
      </c>
      <c r="G32" s="20">
        <f>SUM(G31:G31)</f>
        <v>5625</v>
      </c>
      <c r="H32" s="20">
        <f>SUM(H31:H31)</f>
        <v>5625</v>
      </c>
    </row>
    <row r="33" spans="1:8">
      <c r="A33" s="2"/>
      <c r="B33" s="2"/>
      <c r="C33" s="2"/>
      <c r="D33" s="3"/>
      <c r="E33" s="18"/>
      <c r="F33" s="7"/>
      <c r="G33" s="7"/>
      <c r="H33" s="7"/>
    </row>
    <row r="34" spans="1:8" hidden="1">
      <c r="A34" s="2"/>
      <c r="B34" s="2"/>
      <c r="C34" s="2"/>
      <c r="D34" s="22" t="s">
        <v>45</v>
      </c>
      <c r="E34" s="18"/>
      <c r="F34" s="7"/>
      <c r="G34" s="7"/>
      <c r="H34" s="7"/>
    </row>
    <row r="35" spans="1:8" hidden="1">
      <c r="A35" s="2"/>
      <c r="B35" s="2"/>
      <c r="C35" s="2"/>
      <c r="D35" s="3" t="s">
        <v>44</v>
      </c>
      <c r="E35" s="18"/>
      <c r="F35" s="7"/>
      <c r="G35" s="7"/>
      <c r="H35" s="7"/>
    </row>
    <row r="36" spans="1:8" hidden="1">
      <c r="A36" s="2"/>
      <c r="B36" s="2"/>
      <c r="C36" s="2"/>
      <c r="D36" s="3"/>
      <c r="E36" s="18"/>
      <c r="F36" s="7"/>
      <c r="G36" s="7"/>
      <c r="H36" s="7"/>
    </row>
    <row r="37" spans="1:8">
      <c r="C37" s="2"/>
      <c r="D37" s="6" t="s">
        <v>53</v>
      </c>
      <c r="E37" s="7"/>
      <c r="F37" s="7"/>
      <c r="G37" s="7"/>
      <c r="H37" s="7"/>
    </row>
    <row r="38" spans="1:8">
      <c r="C38" s="1"/>
      <c r="D38" s="1" t="s">
        <v>2</v>
      </c>
      <c r="E38" s="7"/>
      <c r="F38" s="7">
        <v>3250</v>
      </c>
      <c r="G38" s="7">
        <f>325+2813</f>
        <v>3138</v>
      </c>
      <c r="H38" s="7">
        <f>325+2813</f>
        <v>3138</v>
      </c>
    </row>
    <row r="39" spans="1:8">
      <c r="C39" s="1"/>
      <c r="D39" s="1" t="s">
        <v>13</v>
      </c>
      <c r="E39" s="7"/>
      <c r="F39" s="7">
        <v>9990</v>
      </c>
      <c r="G39" s="7"/>
      <c r="H39" s="7"/>
    </row>
    <row r="40" spans="1:8">
      <c r="C40" s="1"/>
      <c r="D40" s="27" t="s">
        <v>5</v>
      </c>
      <c r="E40" s="37">
        <f>SUM(E38:E39)</f>
        <v>0</v>
      </c>
      <c r="F40" s="37">
        <f>SUM(F38:F39)</f>
        <v>13240</v>
      </c>
      <c r="G40" s="37">
        <f>SUM(G38:G39)</f>
        <v>3138</v>
      </c>
      <c r="H40" s="37">
        <f>SUM(H38:H39)</f>
        <v>3138</v>
      </c>
    </row>
    <row r="41" spans="1:8">
      <c r="G41" s="5"/>
      <c r="H41" s="5"/>
    </row>
    <row r="42" spans="1:8">
      <c r="C42" s="2"/>
      <c r="D42" s="27" t="s">
        <v>86</v>
      </c>
      <c r="E42" s="18"/>
      <c r="F42" s="18"/>
      <c r="G42" s="18"/>
      <c r="H42" s="18"/>
    </row>
    <row r="43" spans="1:8">
      <c r="C43" s="2"/>
      <c r="D43" s="1" t="s">
        <v>42</v>
      </c>
      <c r="E43" s="18">
        <v>4428</v>
      </c>
      <c r="F43" s="18">
        <v>4525</v>
      </c>
      <c r="G43" s="18">
        <v>4287</v>
      </c>
      <c r="H43" s="18">
        <v>4287</v>
      </c>
    </row>
    <row r="44" spans="1:8">
      <c r="C44" s="2"/>
      <c r="D44" s="1" t="s">
        <v>43</v>
      </c>
      <c r="E44" s="18">
        <v>1332</v>
      </c>
      <c r="F44" s="18">
        <v>1120</v>
      </c>
      <c r="G44" s="18">
        <v>1053</v>
      </c>
      <c r="H44" s="18">
        <v>1053</v>
      </c>
    </row>
    <row r="45" spans="1:8">
      <c r="C45" s="2"/>
      <c r="D45" s="1" t="s">
        <v>2</v>
      </c>
      <c r="E45" s="18">
        <v>2506</v>
      </c>
      <c r="F45" s="18">
        <v>2011</v>
      </c>
      <c r="G45" s="18">
        <f>370+1448+454</f>
        <v>2272</v>
      </c>
      <c r="H45" s="18">
        <f>370+1448+454</f>
        <v>2272</v>
      </c>
    </row>
    <row r="46" spans="1:8">
      <c r="C46" s="2"/>
      <c r="D46" s="1" t="s">
        <v>12</v>
      </c>
      <c r="E46" s="18">
        <v>6</v>
      </c>
      <c r="F46" s="18">
        <v>90</v>
      </c>
      <c r="G46" s="18">
        <v>56</v>
      </c>
      <c r="H46" s="18">
        <v>56</v>
      </c>
    </row>
    <row r="47" spans="1:8">
      <c r="C47" s="2"/>
      <c r="D47" s="1" t="s">
        <v>46</v>
      </c>
      <c r="E47" s="18"/>
      <c r="F47" s="18"/>
      <c r="G47" s="18"/>
      <c r="H47" s="18"/>
    </row>
    <row r="48" spans="1:8">
      <c r="C48" s="2"/>
      <c r="D48" s="27" t="s">
        <v>5</v>
      </c>
      <c r="E48" s="20">
        <f>SUM(E43:E47)</f>
        <v>8272</v>
      </c>
      <c r="F48" s="20">
        <f>SUM(F43:F47)</f>
        <v>7746</v>
      </c>
      <c r="G48" s="20">
        <f>SUM(G43:G47)</f>
        <v>7668</v>
      </c>
      <c r="H48" s="20">
        <f>SUM(H43:H47)</f>
        <v>7668</v>
      </c>
    </row>
    <row r="49" spans="3:8">
      <c r="C49" s="2"/>
      <c r="D49" s="1"/>
      <c r="E49" s="18"/>
      <c r="F49" s="18"/>
      <c r="G49" s="18"/>
      <c r="H49" s="18"/>
    </row>
    <row r="50" spans="3:8">
      <c r="C50" s="29"/>
      <c r="D50" s="25" t="s">
        <v>68</v>
      </c>
      <c r="E50" s="20"/>
      <c r="F50" s="33"/>
      <c r="G50" s="33"/>
      <c r="H50" s="33"/>
    </row>
    <row r="51" spans="3:8">
      <c r="C51" s="29"/>
      <c r="D51" s="1" t="s">
        <v>13</v>
      </c>
      <c r="E51" s="20"/>
      <c r="F51" s="33"/>
      <c r="G51" s="35">
        <v>7000</v>
      </c>
      <c r="H51" s="35">
        <v>7000</v>
      </c>
    </row>
    <row r="52" spans="3:8">
      <c r="C52" s="29"/>
      <c r="D52" s="1" t="s">
        <v>2</v>
      </c>
      <c r="E52" s="18">
        <v>2369</v>
      </c>
      <c r="F52" s="7">
        <v>3645</v>
      </c>
      <c r="G52" s="7">
        <v>138</v>
      </c>
      <c r="H52" s="7">
        <v>138</v>
      </c>
    </row>
    <row r="53" spans="3:8">
      <c r="C53" s="1"/>
      <c r="D53" s="27" t="s">
        <v>5</v>
      </c>
      <c r="E53" s="20">
        <f>SUM(E52:E52)</f>
        <v>2369</v>
      </c>
      <c r="F53" s="20">
        <f>SUM(F52:F52)</f>
        <v>3645</v>
      </c>
      <c r="G53" s="20">
        <f>SUM(G51:G52)</f>
        <v>7138</v>
      </c>
      <c r="H53" s="20">
        <f>SUM(H51:H52)</f>
        <v>7138</v>
      </c>
    </row>
    <row r="54" spans="3:8">
      <c r="C54" s="2"/>
      <c r="D54" s="3"/>
      <c r="E54" s="18"/>
      <c r="F54" s="7"/>
      <c r="G54" s="7"/>
      <c r="H54" s="7"/>
    </row>
    <row r="55" spans="3:8">
      <c r="C55" s="2"/>
      <c r="D55" s="4" t="s">
        <v>47</v>
      </c>
      <c r="E55" s="20"/>
      <c r="F55" s="7"/>
      <c r="G55" s="7"/>
      <c r="H55" s="7"/>
    </row>
    <row r="56" spans="3:8">
      <c r="C56" s="2"/>
      <c r="D56" s="3" t="s">
        <v>42</v>
      </c>
      <c r="E56" s="18">
        <v>1233</v>
      </c>
      <c r="F56" s="18">
        <v>1361</v>
      </c>
      <c r="G56" s="18">
        <v>1313</v>
      </c>
      <c r="H56" s="18">
        <v>1313</v>
      </c>
    </row>
    <row r="57" spans="3:8">
      <c r="C57" s="2"/>
      <c r="D57" s="3" t="s">
        <v>43</v>
      </c>
      <c r="E57" s="18">
        <v>360</v>
      </c>
      <c r="F57" s="18">
        <v>330</v>
      </c>
      <c r="G57" s="18">
        <v>315</v>
      </c>
      <c r="H57" s="18">
        <v>315</v>
      </c>
    </row>
    <row r="58" spans="3:8">
      <c r="C58" s="2"/>
      <c r="D58" s="3" t="s">
        <v>2</v>
      </c>
      <c r="E58" s="18">
        <v>1503</v>
      </c>
      <c r="F58" s="18">
        <v>1417</v>
      </c>
      <c r="G58" s="18">
        <f>175+574+165+10</f>
        <v>924</v>
      </c>
      <c r="H58" s="18">
        <f>175+574+165+10</f>
        <v>924</v>
      </c>
    </row>
    <row r="59" spans="3:8">
      <c r="C59" s="2"/>
      <c r="D59" s="3" t="s">
        <v>48</v>
      </c>
      <c r="E59" s="18">
        <v>180</v>
      </c>
      <c r="F59" s="18">
        <v>15</v>
      </c>
      <c r="G59" s="18">
        <v>0</v>
      </c>
      <c r="H59" s="18">
        <v>0</v>
      </c>
    </row>
    <row r="60" spans="3:8">
      <c r="C60" s="2"/>
      <c r="D60" s="27" t="s">
        <v>5</v>
      </c>
      <c r="E60" s="20">
        <f>SUM(E56:E59)</f>
        <v>3276</v>
      </c>
      <c r="F60" s="20">
        <f>SUM(F56:F59)</f>
        <v>3123</v>
      </c>
      <c r="G60" s="20">
        <f>SUM(G56:G59)</f>
        <v>2552</v>
      </c>
      <c r="H60" s="20">
        <f>SUM(H56:H59)</f>
        <v>2552</v>
      </c>
    </row>
    <row r="61" spans="3:8">
      <c r="C61" s="2"/>
      <c r="D61" s="3"/>
      <c r="E61" s="18"/>
      <c r="F61" s="7"/>
      <c r="G61" s="7"/>
      <c r="H61" s="7"/>
    </row>
    <row r="62" spans="3:8">
      <c r="C62" s="2"/>
      <c r="D62" s="4" t="s">
        <v>54</v>
      </c>
      <c r="E62" s="34"/>
      <c r="F62" s="35"/>
      <c r="G62" s="35"/>
      <c r="H62" s="35"/>
    </row>
    <row r="63" spans="3:8">
      <c r="C63" s="2"/>
      <c r="D63" s="3" t="s">
        <v>2</v>
      </c>
      <c r="E63" s="18">
        <v>798</v>
      </c>
      <c r="F63" s="7">
        <v>252</v>
      </c>
      <c r="G63" s="7">
        <v>288</v>
      </c>
      <c r="H63" s="7">
        <v>288</v>
      </c>
    </row>
    <row r="64" spans="3:8">
      <c r="C64" s="2"/>
      <c r="D64" s="27" t="s">
        <v>5</v>
      </c>
      <c r="E64" s="20">
        <f>SUM(E63:E63)</f>
        <v>798</v>
      </c>
      <c r="F64" s="20">
        <f>SUM(F63:F63)</f>
        <v>252</v>
      </c>
      <c r="G64" s="20">
        <f>SUM(G63:G63)</f>
        <v>288</v>
      </c>
      <c r="H64" s="20">
        <f>SUM(H63:H63)</f>
        <v>288</v>
      </c>
    </row>
    <row r="66" spans="7:8">
      <c r="G66" s="5">
        <f>G64+G60+G53+G48+G40+G32+G28+G22+G15+G10</f>
        <v>102028</v>
      </c>
      <c r="H66" s="5">
        <f>H64+H60+H53+H48+H40+H32+H28+H22+H15+H10</f>
        <v>456714</v>
      </c>
    </row>
  </sheetData>
  <mergeCells count="1">
    <mergeCell ref="C1:H1"/>
  </mergeCells>
  <phoneticPr fontId="5" type="noConversion"/>
  <pageMargins left="0.78740157480314965" right="0.78740157480314965" top="1.66" bottom="0.98425196850393704" header="0.86614173228346458" footer="0.51181102362204722"/>
  <pageSetup paperSize="9" scale="55" orientation="portrait" r:id="rId1"/>
  <headerFooter alignWithMargins="0">
    <oddHeader xml:space="preserve">&amp;LFERTŐRÁKOS ÖNKORMÁNYZAT 2012. évi 
TELEPÜLÉS ÜZEMELTETÉSI, KULTÚRÁLIS ÉS SPORTCÉLÚ
KIADÁSI ELŐIRÁNYZATAINAK TELJESÜLÉSE&amp;R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6">
    <pageSetUpPr fitToPage="1"/>
  </sheetPr>
  <dimension ref="A1:J69"/>
  <sheetViews>
    <sheetView topLeftCell="C1" zoomScaleNormal="100" workbookViewId="0">
      <selection activeCell="M36" sqref="M36"/>
    </sheetView>
  </sheetViews>
  <sheetFormatPr defaultRowHeight="12.75"/>
  <cols>
    <col min="1" max="1" width="12" hidden="1" customWidth="1"/>
    <col min="2" max="2" width="11.7109375" hidden="1" customWidth="1"/>
    <col min="3" max="3" width="16.7109375" customWidth="1"/>
    <col min="4" max="4" width="35.28515625" customWidth="1"/>
    <col min="5" max="5" width="15.85546875" style="5" customWidth="1"/>
    <col min="6" max="6" width="15.42578125" style="5" customWidth="1"/>
    <col min="7" max="8" width="14.140625" customWidth="1"/>
  </cols>
  <sheetData>
    <row r="1" spans="1:10">
      <c r="C1" s="120" t="s">
        <v>49</v>
      </c>
      <c r="D1" s="120"/>
      <c r="E1" s="120"/>
      <c r="F1" s="120"/>
      <c r="G1" s="121"/>
      <c r="H1" s="121"/>
    </row>
    <row r="2" spans="1:10">
      <c r="A2" s="27" t="s">
        <v>8</v>
      </c>
      <c r="B2" s="26" t="s">
        <v>9</v>
      </c>
      <c r="C2" s="27" t="s">
        <v>0</v>
      </c>
      <c r="D2" s="26" t="s">
        <v>1</v>
      </c>
      <c r="E2" s="47">
        <v>2009</v>
      </c>
      <c r="F2" s="47">
        <v>2010</v>
      </c>
      <c r="G2" s="47">
        <v>2011</v>
      </c>
      <c r="H2" s="47" t="s">
        <v>87</v>
      </c>
    </row>
    <row r="3" spans="1:10" ht="15" customHeight="1">
      <c r="A3" s="2"/>
      <c r="B3" s="2"/>
      <c r="C3" s="2"/>
      <c r="D3" s="1"/>
      <c r="E3" s="18"/>
      <c r="F3" s="18"/>
      <c r="G3" s="18"/>
      <c r="H3" s="18"/>
    </row>
    <row r="4" spans="1:10" ht="15" customHeight="1">
      <c r="A4" s="2" t="s">
        <v>25</v>
      </c>
      <c r="B4" s="2"/>
      <c r="C4" s="2"/>
      <c r="D4" s="25" t="s">
        <v>81</v>
      </c>
      <c r="E4" s="18"/>
      <c r="F4" s="18"/>
      <c r="G4" s="18"/>
      <c r="H4" s="18"/>
      <c r="J4" t="s">
        <v>90</v>
      </c>
    </row>
    <row r="5" spans="1:10" ht="15" customHeight="1">
      <c r="A5" s="2"/>
      <c r="B5" s="2"/>
      <c r="C5" s="2"/>
      <c r="D5" s="1" t="s">
        <v>11</v>
      </c>
      <c r="E5" s="18">
        <v>2572</v>
      </c>
      <c r="F5" s="18">
        <v>2665</v>
      </c>
      <c r="G5" s="18">
        <v>2641</v>
      </c>
      <c r="H5" s="18">
        <v>2573</v>
      </c>
      <c r="J5" t="s">
        <v>89</v>
      </c>
    </row>
    <row r="6" spans="1:10" ht="15" customHeight="1">
      <c r="A6" s="2"/>
      <c r="B6" s="2"/>
      <c r="C6" s="2"/>
      <c r="D6" s="1" t="s">
        <v>37</v>
      </c>
      <c r="E6" s="18">
        <v>786</v>
      </c>
      <c r="F6" s="18">
        <v>686</v>
      </c>
      <c r="G6" s="18">
        <v>670</v>
      </c>
      <c r="H6" s="18">
        <v>685</v>
      </c>
    </row>
    <row r="7" spans="1:10" ht="15" customHeight="1">
      <c r="A7" s="2"/>
      <c r="B7" s="2"/>
      <c r="C7" s="2"/>
      <c r="D7" s="1" t="s">
        <v>2</v>
      </c>
      <c r="E7" s="18">
        <v>1101</v>
      </c>
      <c r="F7" s="18">
        <v>3554</v>
      </c>
      <c r="G7" s="18">
        <f>8781-G5-G6-G8-G9</f>
        <v>1567</v>
      </c>
      <c r="H7" s="18">
        <v>660</v>
      </c>
    </row>
    <row r="8" spans="1:10" ht="15" customHeight="1">
      <c r="A8" s="2"/>
      <c r="B8" s="2"/>
      <c r="C8" s="2"/>
      <c r="D8" s="1" t="s">
        <v>12</v>
      </c>
      <c r="E8" s="18">
        <v>10</v>
      </c>
      <c r="F8" s="18">
        <v>50</v>
      </c>
      <c r="G8" s="18">
        <v>41</v>
      </c>
      <c r="H8" s="18">
        <v>14</v>
      </c>
    </row>
    <row r="9" spans="1:10" ht="15" customHeight="1">
      <c r="A9" s="2"/>
      <c r="B9" s="2"/>
      <c r="C9" s="2"/>
      <c r="D9" s="1" t="s">
        <v>69</v>
      </c>
      <c r="E9" s="18"/>
      <c r="F9" s="18">
        <v>1000</v>
      </c>
      <c r="G9" s="18">
        <f>1250+2612</f>
        <v>3862</v>
      </c>
      <c r="H9" s="18">
        <v>4112</v>
      </c>
    </row>
    <row r="10" spans="1:10" ht="15" customHeight="1">
      <c r="A10" s="2"/>
      <c r="B10" s="2"/>
      <c r="C10" s="2"/>
      <c r="D10" s="27" t="s">
        <v>5</v>
      </c>
      <c r="E10" s="20">
        <f>SUM(E5:E9)</f>
        <v>4469</v>
      </c>
      <c r="F10" s="20">
        <f>SUM(F5:F9)</f>
        <v>7955</v>
      </c>
      <c r="G10" s="20">
        <f>SUM(G5:G9)</f>
        <v>8781</v>
      </c>
      <c r="H10" s="20">
        <f>SUM(H5:H9)</f>
        <v>8044</v>
      </c>
    </row>
    <row r="11" spans="1:10" ht="15" customHeight="1">
      <c r="A11" s="2"/>
      <c r="B11" s="2"/>
      <c r="C11" s="2"/>
      <c r="D11" s="1"/>
      <c r="E11" s="18"/>
      <c r="F11" s="18"/>
      <c r="G11" s="18"/>
      <c r="H11" s="18"/>
    </row>
    <row r="12" spans="1:10" ht="15" customHeight="1">
      <c r="A12" s="29" t="s">
        <v>26</v>
      </c>
      <c r="B12" s="29"/>
      <c r="C12" s="29"/>
      <c r="D12" s="27" t="s">
        <v>85</v>
      </c>
      <c r="E12" s="20"/>
      <c r="F12" s="33"/>
      <c r="G12" s="33"/>
      <c r="H12" s="33"/>
    </row>
    <row r="13" spans="1:10" ht="15" customHeight="1">
      <c r="A13" s="1"/>
      <c r="B13" s="29"/>
      <c r="C13" s="29"/>
      <c r="D13" s="1" t="s">
        <v>2</v>
      </c>
      <c r="E13" s="18">
        <v>100</v>
      </c>
      <c r="F13" s="7">
        <v>100</v>
      </c>
      <c r="G13" s="7">
        <v>100</v>
      </c>
      <c r="H13" s="7">
        <v>100</v>
      </c>
    </row>
    <row r="14" spans="1:10" ht="15" customHeight="1">
      <c r="A14" s="1"/>
      <c r="B14" s="1"/>
      <c r="C14" s="1"/>
      <c r="D14" s="1"/>
      <c r="E14" s="7"/>
      <c r="F14" s="7"/>
      <c r="G14" s="7"/>
      <c r="H14" s="7"/>
    </row>
    <row r="15" spans="1:10" ht="15" customHeight="1">
      <c r="A15" s="1"/>
      <c r="B15" s="1"/>
      <c r="C15" s="1"/>
      <c r="D15" s="27" t="s">
        <v>5</v>
      </c>
      <c r="E15" s="20">
        <f>SUM(E13:E14)</f>
        <v>100</v>
      </c>
      <c r="F15" s="20">
        <f>SUM(F13:F14)</f>
        <v>100</v>
      </c>
      <c r="G15" s="20">
        <f>SUM(G13:G14)</f>
        <v>100</v>
      </c>
      <c r="H15" s="20">
        <f>SUM(H13:H14)</f>
        <v>100</v>
      </c>
    </row>
    <row r="16" spans="1:10" ht="15" customHeight="1">
      <c r="G16" s="5"/>
      <c r="H16" s="5"/>
    </row>
    <row r="17" spans="3:8" ht="15" customHeight="1">
      <c r="C17" s="29"/>
      <c r="D17" s="4" t="s">
        <v>70</v>
      </c>
      <c r="E17" s="32"/>
      <c r="F17" s="32"/>
      <c r="G17" s="32"/>
      <c r="H17" s="32"/>
    </row>
    <row r="18" spans="3:8" ht="15" customHeight="1">
      <c r="C18" s="27"/>
      <c r="D18" s="31" t="s">
        <v>38</v>
      </c>
      <c r="E18" s="32"/>
      <c r="F18" s="19">
        <v>821</v>
      </c>
      <c r="G18" s="19">
        <v>1368</v>
      </c>
      <c r="H18" s="19">
        <v>821</v>
      </c>
    </row>
    <row r="19" spans="3:8" ht="15" customHeight="1">
      <c r="C19" s="27"/>
      <c r="D19" s="1" t="s">
        <v>52</v>
      </c>
      <c r="E19" s="32"/>
      <c r="F19" s="19">
        <v>201</v>
      </c>
      <c r="G19" s="19">
        <v>328</v>
      </c>
      <c r="H19" s="19">
        <v>197</v>
      </c>
    </row>
    <row r="20" spans="3:8" ht="15" customHeight="1">
      <c r="C20" s="27"/>
      <c r="D20" s="27" t="s">
        <v>5</v>
      </c>
      <c r="E20" s="20">
        <f>SUM(E18:E19)</f>
        <v>0</v>
      </c>
      <c r="F20" s="20">
        <f>SUM(F18:F19)</f>
        <v>1022</v>
      </c>
      <c r="G20" s="20">
        <f>SUM(G18:G19)</f>
        <v>1696</v>
      </c>
      <c r="H20" s="20">
        <f>SUM(H18:H19)</f>
        <v>1018</v>
      </c>
    </row>
    <row r="21" spans="3:8" ht="15" customHeight="1">
      <c r="C21" s="2"/>
      <c r="D21" s="3"/>
      <c r="E21" s="18"/>
      <c r="F21" s="18"/>
      <c r="G21" s="18"/>
      <c r="H21" s="18"/>
    </row>
    <row r="22" spans="3:8" ht="15" customHeight="1">
      <c r="C22" s="2"/>
      <c r="D22" s="27" t="s">
        <v>39</v>
      </c>
      <c r="E22" s="18"/>
      <c r="F22" s="18"/>
      <c r="G22" s="18"/>
      <c r="H22" s="18"/>
    </row>
    <row r="23" spans="3:8" ht="15" customHeight="1">
      <c r="C23" s="2"/>
      <c r="D23" s="1" t="s">
        <v>38</v>
      </c>
      <c r="E23" s="18">
        <v>900</v>
      </c>
      <c r="F23" s="18">
        <v>300</v>
      </c>
      <c r="G23" s="18">
        <v>300</v>
      </c>
      <c r="H23" s="18">
        <v>30</v>
      </c>
    </row>
    <row r="24" spans="3:8" ht="15" customHeight="1">
      <c r="C24" s="2"/>
      <c r="D24" s="1" t="s">
        <v>52</v>
      </c>
      <c r="E24" s="18">
        <v>261</v>
      </c>
      <c r="F24" s="18"/>
      <c r="G24" s="18">
        <v>0</v>
      </c>
      <c r="H24" s="18">
        <v>0</v>
      </c>
    </row>
    <row r="25" spans="3:8" ht="15" customHeight="1">
      <c r="C25" s="2"/>
      <c r="D25" s="27" t="s">
        <v>5</v>
      </c>
      <c r="E25" s="20">
        <f>SUM(E23:E24)</f>
        <v>1161</v>
      </c>
      <c r="F25" s="20">
        <f>SUM(F23:F24)</f>
        <v>300</v>
      </c>
      <c r="G25" s="20">
        <f>SUM(G23:G24)</f>
        <v>300</v>
      </c>
      <c r="H25" s="20">
        <f>SUM(H23:H24)</f>
        <v>30</v>
      </c>
    </row>
    <row r="26" spans="3:8" ht="15" customHeight="1">
      <c r="C26" s="2"/>
      <c r="D26" s="27"/>
      <c r="E26" s="20"/>
      <c r="F26" s="20"/>
      <c r="G26" s="20"/>
      <c r="H26" s="20"/>
    </row>
    <row r="27" spans="3:8" ht="15" customHeight="1">
      <c r="C27" s="2"/>
      <c r="D27" s="27" t="s">
        <v>29</v>
      </c>
      <c r="E27" s="20"/>
      <c r="F27" s="20"/>
      <c r="G27" s="20"/>
      <c r="H27" s="20"/>
    </row>
    <row r="28" spans="3:8" ht="15" customHeight="1">
      <c r="C28" s="2"/>
      <c r="D28" s="28" t="s">
        <v>38</v>
      </c>
      <c r="E28" s="19">
        <v>550</v>
      </c>
      <c r="F28" s="19"/>
      <c r="G28" s="19">
        <v>0</v>
      </c>
      <c r="H28" s="19">
        <v>0</v>
      </c>
    </row>
    <row r="29" spans="3:8" ht="15" customHeight="1">
      <c r="C29" s="2"/>
      <c r="D29" s="27" t="s">
        <v>5</v>
      </c>
      <c r="E29" s="20">
        <f>SUM(E28:E28)</f>
        <v>550</v>
      </c>
      <c r="F29" s="20">
        <f>SUM(F28:F28)</f>
        <v>0</v>
      </c>
      <c r="G29" s="20">
        <f>SUM(G28:G28)</f>
        <v>0</v>
      </c>
      <c r="H29" s="20">
        <f>SUM(H28:H28)</f>
        <v>0</v>
      </c>
    </row>
    <row r="30" spans="3:8" ht="15" customHeight="1">
      <c r="C30" s="2"/>
      <c r="D30" s="1"/>
      <c r="E30" s="18"/>
      <c r="F30" s="18"/>
      <c r="G30" s="18"/>
      <c r="H30" s="18"/>
    </row>
    <row r="31" spans="3:8" ht="15" customHeight="1">
      <c r="C31" s="2"/>
      <c r="D31" s="27" t="s">
        <v>71</v>
      </c>
      <c r="E31" s="20"/>
      <c r="F31" s="20"/>
      <c r="G31" s="20"/>
      <c r="H31" s="20"/>
    </row>
    <row r="32" spans="3:8" ht="15" customHeight="1">
      <c r="C32" s="2"/>
      <c r="D32" s="28" t="s">
        <v>38</v>
      </c>
      <c r="E32" s="19"/>
      <c r="F32" s="19">
        <v>1000</v>
      </c>
      <c r="G32" s="19">
        <v>600</v>
      </c>
      <c r="H32" s="19">
        <v>800</v>
      </c>
    </row>
    <row r="33" spans="3:8" ht="15" customHeight="1">
      <c r="C33" s="2"/>
      <c r="D33" s="27" t="s">
        <v>5</v>
      </c>
      <c r="E33" s="20">
        <f>SUM(E32:E32)</f>
        <v>0</v>
      </c>
      <c r="F33" s="20">
        <f>SUM(F32:F32)</f>
        <v>1000</v>
      </c>
      <c r="G33" s="20">
        <f>SUM(G32:G32)</f>
        <v>600</v>
      </c>
      <c r="H33" s="20">
        <f>SUM(H32:H32)</f>
        <v>800</v>
      </c>
    </row>
    <row r="34" spans="3:8" ht="15" customHeight="1">
      <c r="C34" s="2"/>
      <c r="D34" s="27"/>
      <c r="E34" s="20"/>
      <c r="F34" s="20"/>
      <c r="G34" s="20"/>
      <c r="H34" s="20"/>
    </row>
    <row r="35" spans="3:8" ht="15" customHeight="1">
      <c r="C35" s="2"/>
      <c r="D35" s="27" t="s">
        <v>63</v>
      </c>
      <c r="E35" s="20"/>
      <c r="F35" s="20"/>
      <c r="G35" s="20"/>
      <c r="H35" s="20"/>
    </row>
    <row r="36" spans="3:8" ht="15" customHeight="1">
      <c r="C36" s="2"/>
      <c r="D36" s="28" t="s">
        <v>38</v>
      </c>
      <c r="E36" s="19"/>
      <c r="F36" s="19">
        <v>180</v>
      </c>
      <c r="G36" s="19">
        <v>200</v>
      </c>
      <c r="H36" s="19">
        <v>200</v>
      </c>
    </row>
    <row r="37" spans="3:8" ht="15" customHeight="1">
      <c r="C37" s="2"/>
      <c r="D37" s="27" t="s">
        <v>5</v>
      </c>
      <c r="E37" s="20">
        <f>SUM(E36:E36)</f>
        <v>0</v>
      </c>
      <c r="F37" s="20">
        <f>SUM(F36:F36)</f>
        <v>180</v>
      </c>
      <c r="G37" s="20">
        <f>SUM(G36:G36)</f>
        <v>200</v>
      </c>
      <c r="H37" s="20">
        <f>SUM(H36:H36)</f>
        <v>200</v>
      </c>
    </row>
    <row r="38" spans="3:8" ht="15" customHeight="1">
      <c r="C38" s="2"/>
      <c r="D38" s="27"/>
      <c r="E38" s="20"/>
      <c r="F38" s="20"/>
      <c r="G38" s="20"/>
      <c r="H38" s="20"/>
    </row>
    <row r="39" spans="3:8" ht="15" customHeight="1">
      <c r="C39" s="2"/>
      <c r="D39" s="27" t="s">
        <v>73</v>
      </c>
      <c r="E39" s="20"/>
      <c r="F39" s="20"/>
      <c r="G39" s="20"/>
      <c r="H39" s="20"/>
    </row>
    <row r="40" spans="3:8" ht="15" customHeight="1">
      <c r="C40" s="2"/>
      <c r="D40" s="28" t="s">
        <v>38</v>
      </c>
      <c r="E40" s="19"/>
      <c r="F40" s="19">
        <v>200</v>
      </c>
      <c r="G40" s="19">
        <v>150</v>
      </c>
      <c r="H40" s="19">
        <v>0</v>
      </c>
    </row>
    <row r="41" spans="3:8" ht="15" customHeight="1">
      <c r="C41" s="2"/>
      <c r="D41" s="27" t="s">
        <v>5</v>
      </c>
      <c r="E41" s="20">
        <f>SUM(E40:E40)</f>
        <v>0</v>
      </c>
      <c r="F41" s="20">
        <f>SUM(F40:F40)</f>
        <v>200</v>
      </c>
      <c r="G41" s="20">
        <f>SUM(G40:G40)</f>
        <v>150</v>
      </c>
      <c r="H41" s="20">
        <f>SUM(H40:H40)</f>
        <v>0</v>
      </c>
    </row>
    <row r="42" spans="3:8" ht="15" customHeight="1">
      <c r="C42" s="2"/>
      <c r="D42" s="27"/>
      <c r="E42" s="20"/>
      <c r="F42" s="20"/>
      <c r="G42" s="20"/>
      <c r="H42" s="20"/>
    </row>
    <row r="43" spans="3:8" ht="13.5" customHeight="1">
      <c r="C43" s="29"/>
      <c r="D43" s="27" t="s">
        <v>40</v>
      </c>
      <c r="E43" s="20"/>
      <c r="F43" s="33"/>
      <c r="G43" s="33"/>
      <c r="H43" s="33"/>
    </row>
    <row r="44" spans="3:8" ht="15" customHeight="1">
      <c r="C44" s="29"/>
      <c r="D44" s="1" t="s">
        <v>38</v>
      </c>
      <c r="E44" s="18">
        <v>4516</v>
      </c>
      <c r="F44" s="7"/>
      <c r="G44" s="7">
        <v>0</v>
      </c>
      <c r="H44" s="7">
        <f>650</f>
        <v>650</v>
      </c>
    </row>
    <row r="45" spans="3:8" ht="15" customHeight="1">
      <c r="C45" s="1"/>
      <c r="D45" s="27" t="s">
        <v>5</v>
      </c>
      <c r="E45" s="20">
        <f>SUM(E44:E44)</f>
        <v>4516</v>
      </c>
      <c r="F45" s="20">
        <f>SUM(F44:F44)</f>
        <v>0</v>
      </c>
      <c r="G45" s="20">
        <f>SUM(G44:G44)</f>
        <v>0</v>
      </c>
      <c r="H45" s="20">
        <f>SUM(H44:H44)</f>
        <v>650</v>
      </c>
    </row>
    <row r="46" spans="3:8" ht="15" customHeight="1">
      <c r="C46" s="1"/>
      <c r="D46" s="27"/>
      <c r="E46" s="20"/>
      <c r="F46" s="20"/>
      <c r="G46" s="20"/>
      <c r="H46" s="20"/>
    </row>
    <row r="47" spans="3:8" ht="15" customHeight="1">
      <c r="C47" s="2"/>
      <c r="D47" s="27" t="s">
        <v>74</v>
      </c>
      <c r="E47" s="20"/>
      <c r="F47" s="20"/>
      <c r="G47" s="20"/>
      <c r="H47" s="20"/>
    </row>
    <row r="48" spans="3:8" ht="15" customHeight="1">
      <c r="C48" s="2"/>
      <c r="D48" s="28" t="s">
        <v>38</v>
      </c>
      <c r="E48" s="19"/>
      <c r="F48" s="19">
        <v>2340</v>
      </c>
      <c r="G48" s="19">
        <v>1700</v>
      </c>
      <c r="H48" s="19">
        <v>875</v>
      </c>
    </row>
    <row r="49" spans="3:8" ht="15" customHeight="1">
      <c r="C49" s="2"/>
      <c r="D49" s="27" t="s">
        <v>5</v>
      </c>
      <c r="E49" s="20">
        <f>SUM(E48:E48)</f>
        <v>0</v>
      </c>
      <c r="F49" s="20">
        <f>SUM(F48:F48)</f>
        <v>2340</v>
      </c>
      <c r="G49" s="20">
        <f>SUM(G48:G48)</f>
        <v>1700</v>
      </c>
      <c r="H49" s="20">
        <f>SUM(H48:H48)</f>
        <v>875</v>
      </c>
    </row>
    <row r="50" spans="3:8" ht="15" customHeight="1">
      <c r="C50" s="2"/>
      <c r="D50" s="27"/>
      <c r="E50" s="20"/>
      <c r="F50" s="20"/>
      <c r="G50" s="20"/>
      <c r="H50" s="20"/>
    </row>
    <row r="51" spans="3:8" ht="15" customHeight="1">
      <c r="C51" s="2"/>
      <c r="D51" s="27" t="s">
        <v>66</v>
      </c>
      <c r="E51" s="20"/>
      <c r="F51" s="20"/>
      <c r="G51" s="20"/>
      <c r="H51" s="20"/>
    </row>
    <row r="52" spans="3:8" ht="15" customHeight="1">
      <c r="C52" s="2"/>
      <c r="D52" s="28" t="s">
        <v>38</v>
      </c>
      <c r="E52" s="19"/>
      <c r="F52" s="19">
        <v>400</v>
      </c>
      <c r="G52" s="19">
        <v>150</v>
      </c>
      <c r="H52" s="19">
        <v>150</v>
      </c>
    </row>
    <row r="53" spans="3:8" ht="15" customHeight="1">
      <c r="C53" s="2"/>
      <c r="D53" s="27" t="s">
        <v>5</v>
      </c>
      <c r="E53" s="20">
        <f>SUM(E52:E52)</f>
        <v>0</v>
      </c>
      <c r="F53" s="20">
        <f>SUM(F52:F52)</f>
        <v>400</v>
      </c>
      <c r="G53" s="20">
        <f>SUM(G52:G52)</f>
        <v>150</v>
      </c>
      <c r="H53" s="20">
        <f>SUM(H52:H52)</f>
        <v>150</v>
      </c>
    </row>
    <row r="54" spans="3:8" ht="15" customHeight="1">
      <c r="C54" s="2"/>
      <c r="D54" s="27"/>
      <c r="E54" s="20"/>
      <c r="F54" s="20"/>
      <c r="G54" s="20"/>
      <c r="H54" s="20"/>
    </row>
    <row r="55" spans="3:8" ht="15" customHeight="1">
      <c r="C55" s="2"/>
      <c r="D55" s="4" t="s">
        <v>72</v>
      </c>
      <c r="E55" s="20"/>
      <c r="F55" s="33"/>
      <c r="G55" s="33"/>
      <c r="H55" s="33"/>
    </row>
    <row r="56" spans="3:8" ht="15" customHeight="1">
      <c r="C56" s="1"/>
      <c r="D56" s="28" t="s">
        <v>38</v>
      </c>
      <c r="E56" s="19">
        <v>50</v>
      </c>
      <c r="F56" s="21">
        <v>50</v>
      </c>
      <c r="G56" s="21">
        <v>50</v>
      </c>
      <c r="H56" s="21">
        <v>50</v>
      </c>
    </row>
    <row r="57" spans="3:8" ht="15" customHeight="1">
      <c r="C57" s="1"/>
      <c r="D57" s="4" t="s">
        <v>5</v>
      </c>
      <c r="E57" s="20">
        <f>SUM(E56)</f>
        <v>50</v>
      </c>
      <c r="F57" s="20">
        <f>SUM(F56)</f>
        <v>50</v>
      </c>
      <c r="G57" s="20">
        <f>SUM(G56)</f>
        <v>50</v>
      </c>
      <c r="H57" s="20">
        <f>SUM(H56)</f>
        <v>50</v>
      </c>
    </row>
    <row r="58" spans="3:8" ht="15" customHeight="1">
      <c r="C58" s="1"/>
      <c r="D58" s="4"/>
      <c r="E58" s="20"/>
      <c r="F58" s="33"/>
      <c r="G58" s="33"/>
      <c r="H58" s="33"/>
    </row>
    <row r="59" spans="3:8" ht="15" customHeight="1">
      <c r="C59" s="2"/>
      <c r="D59" s="27" t="s">
        <v>75</v>
      </c>
      <c r="E59" s="20"/>
      <c r="F59" s="20"/>
      <c r="G59" s="20"/>
      <c r="H59" s="20"/>
    </row>
    <row r="60" spans="3:8" ht="15" customHeight="1">
      <c r="C60" s="2"/>
      <c r="D60" s="28" t="s">
        <v>77</v>
      </c>
      <c r="E60" s="19"/>
      <c r="F60" s="19">
        <v>3600</v>
      </c>
      <c r="G60" s="19">
        <v>4860</v>
      </c>
      <c r="H60" s="19">
        <v>3750</v>
      </c>
    </row>
    <row r="61" spans="3:8" ht="15" customHeight="1">
      <c r="C61" s="2"/>
      <c r="D61" s="27" t="s">
        <v>5</v>
      </c>
      <c r="E61" s="20">
        <f>SUM(E60:E60)</f>
        <v>0</v>
      </c>
      <c r="F61" s="20">
        <f>SUM(F60:F60)</f>
        <v>3600</v>
      </c>
      <c r="G61" s="20">
        <f>SUM(G60:G60)</f>
        <v>4860</v>
      </c>
      <c r="H61" s="20">
        <f>SUM(H60:H60)</f>
        <v>3750</v>
      </c>
    </row>
    <row r="62" spans="3:8" ht="15" customHeight="1">
      <c r="C62" s="2"/>
      <c r="D62" s="27"/>
      <c r="E62" s="20"/>
      <c r="F62" s="20"/>
      <c r="G62" s="20"/>
      <c r="H62" s="20"/>
    </row>
    <row r="63" spans="3:8" ht="15" customHeight="1">
      <c r="C63" s="2"/>
      <c r="D63" s="27" t="s">
        <v>76</v>
      </c>
      <c r="E63" s="20"/>
      <c r="F63" s="20"/>
      <c r="G63" s="20"/>
      <c r="H63" s="20"/>
    </row>
    <row r="64" spans="3:8" ht="15" customHeight="1">
      <c r="C64" s="2"/>
      <c r="D64" s="1" t="s">
        <v>11</v>
      </c>
      <c r="E64" s="20"/>
      <c r="F64" s="19">
        <v>88</v>
      </c>
      <c r="G64" s="19">
        <v>156</v>
      </c>
      <c r="H64" s="19">
        <v>200</v>
      </c>
    </row>
    <row r="65" spans="3:8" ht="15" customHeight="1">
      <c r="C65" s="2"/>
      <c r="D65" s="1" t="s">
        <v>52</v>
      </c>
      <c r="E65" s="19"/>
      <c r="F65" s="19">
        <v>223</v>
      </c>
      <c r="G65" s="19">
        <v>232</v>
      </c>
      <c r="H65" s="19">
        <v>297</v>
      </c>
    </row>
    <row r="66" spans="3:8" ht="15" customHeight="1">
      <c r="C66" s="2"/>
      <c r="D66" s="27" t="s">
        <v>5</v>
      </c>
      <c r="E66" s="20">
        <f>SUM(E64:E65)</f>
        <v>0</v>
      </c>
      <c r="F66" s="20">
        <f>SUM(F64:F65)</f>
        <v>311</v>
      </c>
      <c r="G66" s="20">
        <f>SUM(G64:G65)</f>
        <v>388</v>
      </c>
      <c r="H66" s="20">
        <f>SUM(H64:H65)</f>
        <v>497</v>
      </c>
    </row>
    <row r="67" spans="3:8" ht="15" customHeight="1">
      <c r="C67" s="2"/>
      <c r="D67" s="27"/>
      <c r="E67" s="20"/>
      <c r="F67" s="20"/>
      <c r="G67" s="20"/>
      <c r="H67" s="20"/>
    </row>
    <row r="69" spans="3:8">
      <c r="G69" s="5">
        <f>G66+G61+G57+G53+G49+G41+G37+G33+G25+G20+G15+G10</f>
        <v>18975</v>
      </c>
      <c r="H69" s="5">
        <f>H66+H61+H57+H53+H49+H41+H37+H33+H25+H20+H15+H10</f>
        <v>15514</v>
      </c>
    </row>
  </sheetData>
  <mergeCells count="1">
    <mergeCell ref="C1:H1"/>
  </mergeCells>
  <phoneticPr fontId="5" type="noConversion"/>
  <pageMargins left="0.78740157480314965" right="0.78740157480314965" top="1.57" bottom="0.98425196850393704" header="0.85" footer="0.51181102362204722"/>
  <pageSetup paperSize="9" scale="58" orientation="portrait" r:id="rId1"/>
  <headerFooter alignWithMargins="0">
    <oddHeader xml:space="preserve">&amp;LFERTŐRÁKOS ÖNKORMÁNYZAT 2012. évi 
CSALÁD-GYERMEKVÉDELMI
ÉS SZOCIÁLIS KIADÁSAI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F0"/>
  </sheetPr>
  <dimension ref="A1:E35"/>
  <sheetViews>
    <sheetView zoomScaleNormal="100" workbookViewId="0">
      <selection activeCell="E35" sqref="E35"/>
    </sheetView>
  </sheetViews>
  <sheetFormatPr defaultRowHeight="12.75"/>
  <cols>
    <col min="1" max="1" width="25" customWidth="1"/>
    <col min="2" max="3" width="12.7109375" customWidth="1"/>
    <col min="4" max="5" width="13.5703125" customWidth="1"/>
  </cols>
  <sheetData>
    <row r="1" spans="1:5">
      <c r="A1" s="48"/>
      <c r="B1" s="48"/>
      <c r="C1" s="48"/>
    </row>
    <row r="2" spans="1:5" ht="15.75">
      <c r="A2" s="123" t="s">
        <v>55</v>
      </c>
      <c r="B2" s="124"/>
      <c r="C2" s="124"/>
    </row>
    <row r="3" spans="1:5" ht="13.5" thickBot="1">
      <c r="A3" s="122" t="s">
        <v>49</v>
      </c>
      <c r="B3" s="122"/>
      <c r="C3" s="122"/>
      <c r="D3" s="122"/>
      <c r="E3" s="125"/>
    </row>
    <row r="4" spans="1:5">
      <c r="A4" s="82"/>
      <c r="B4" s="73">
        <v>2009</v>
      </c>
      <c r="C4" s="73">
        <v>2010</v>
      </c>
      <c r="D4" s="74">
        <v>2011</v>
      </c>
      <c r="E4" s="74" t="s">
        <v>87</v>
      </c>
    </row>
    <row r="5" spans="1:5">
      <c r="A5" s="83"/>
      <c r="B5" s="32"/>
      <c r="C5" s="32"/>
      <c r="D5" s="84"/>
      <c r="E5" s="84"/>
    </row>
    <row r="6" spans="1:5">
      <c r="A6" s="51" t="s">
        <v>7</v>
      </c>
      <c r="B6" s="7"/>
      <c r="C6" s="7"/>
      <c r="D6" s="80"/>
      <c r="E6" s="80"/>
    </row>
    <row r="7" spans="1:5">
      <c r="A7" s="49" t="s">
        <v>56</v>
      </c>
      <c r="B7" s="7">
        <v>571</v>
      </c>
      <c r="C7" s="7">
        <v>566</v>
      </c>
      <c r="D7" s="80">
        <v>500</v>
      </c>
      <c r="E7" s="80">
        <v>215</v>
      </c>
    </row>
    <row r="8" spans="1:5">
      <c r="A8" s="50" t="s">
        <v>57</v>
      </c>
      <c r="B8" s="7">
        <v>100</v>
      </c>
      <c r="C8" s="7">
        <v>100</v>
      </c>
      <c r="D8" s="80">
        <v>100</v>
      </c>
      <c r="E8" s="80">
        <v>100</v>
      </c>
    </row>
    <row r="9" spans="1:5">
      <c r="A9" s="50" t="s">
        <v>78</v>
      </c>
      <c r="B9" s="7"/>
      <c r="C9" s="7">
        <v>700</v>
      </c>
      <c r="D9" s="80">
        <v>1463</v>
      </c>
      <c r="E9" s="80">
        <v>1164</v>
      </c>
    </row>
    <row r="10" spans="1:5">
      <c r="A10" s="51" t="s">
        <v>5</v>
      </c>
      <c r="B10" s="33">
        <f>SUM(B7:B9)</f>
        <v>671</v>
      </c>
      <c r="C10" s="33">
        <f>SUM(C7:C9)</f>
        <v>1366</v>
      </c>
      <c r="D10" s="78">
        <f>SUM(D7:D9)</f>
        <v>2063</v>
      </c>
      <c r="E10" s="78">
        <f>SUM(E7:E9)</f>
        <v>1479</v>
      </c>
    </row>
    <row r="11" spans="1:5">
      <c r="A11" s="51"/>
      <c r="B11" s="33"/>
      <c r="C11" s="7"/>
      <c r="D11" s="80"/>
      <c r="E11" s="80"/>
    </row>
    <row r="12" spans="1:5">
      <c r="A12" s="51" t="s">
        <v>91</v>
      </c>
      <c r="B12" s="33"/>
      <c r="C12" s="7"/>
      <c r="D12" s="80"/>
      <c r="E12" s="80"/>
    </row>
    <row r="13" spans="1:5">
      <c r="A13" s="49" t="s">
        <v>56</v>
      </c>
      <c r="B13" s="21">
        <v>571</v>
      </c>
      <c r="C13" s="7">
        <v>566</v>
      </c>
      <c r="D13" s="80">
        <v>500</v>
      </c>
      <c r="E13" s="80">
        <v>215</v>
      </c>
    </row>
    <row r="14" spans="1:5">
      <c r="A14" s="49" t="s">
        <v>57</v>
      </c>
      <c r="B14" s="21">
        <v>0</v>
      </c>
      <c r="C14" s="7">
        <v>0</v>
      </c>
      <c r="D14" s="80">
        <v>0</v>
      </c>
      <c r="E14" s="80">
        <v>0</v>
      </c>
    </row>
    <row r="15" spans="1:5">
      <c r="A15" s="66" t="s">
        <v>78</v>
      </c>
      <c r="B15" s="67"/>
      <c r="C15" s="58">
        <v>663</v>
      </c>
      <c r="D15" s="77">
        <v>680</v>
      </c>
      <c r="E15" s="77">
        <v>743</v>
      </c>
    </row>
    <row r="16" spans="1:5" ht="13.5" thickBot="1">
      <c r="A16" s="52" t="s">
        <v>5</v>
      </c>
      <c r="B16" s="53">
        <f>SUM(B13:B15)</f>
        <v>571</v>
      </c>
      <c r="C16" s="53">
        <f>SUM(C13:C15)</f>
        <v>1229</v>
      </c>
      <c r="D16" s="85">
        <f>SUM(D13:D15)</f>
        <v>1180</v>
      </c>
      <c r="E16" s="85">
        <f>SUM(E13:E15)</f>
        <v>958</v>
      </c>
    </row>
    <row r="17" spans="1:5">
      <c r="A17" s="30"/>
      <c r="B17" s="36"/>
      <c r="C17" s="54"/>
    </row>
    <row r="18" spans="1:5">
      <c r="A18" s="48"/>
      <c r="B18" s="48"/>
      <c r="C18" s="48"/>
    </row>
    <row r="19" spans="1:5">
      <c r="A19" s="48"/>
      <c r="B19" s="48"/>
      <c r="C19" s="48"/>
    </row>
    <row r="20" spans="1:5" ht="15.75">
      <c r="A20" s="123" t="s">
        <v>58</v>
      </c>
      <c r="B20" s="124"/>
      <c r="C20" s="124"/>
    </row>
    <row r="21" spans="1:5" ht="13.5" thickBot="1">
      <c r="A21" s="122" t="s">
        <v>49</v>
      </c>
      <c r="B21" s="122"/>
      <c r="C21" s="122"/>
      <c r="D21" s="122"/>
    </row>
    <row r="22" spans="1:5">
      <c r="A22" s="72"/>
      <c r="B22" s="73">
        <v>2009</v>
      </c>
      <c r="C22" s="73">
        <v>2010</v>
      </c>
      <c r="D22" s="74">
        <v>2011</v>
      </c>
      <c r="E22" s="74">
        <v>2011</v>
      </c>
    </row>
    <row r="23" spans="1:5">
      <c r="A23" s="55"/>
      <c r="B23" s="32"/>
      <c r="C23" s="56"/>
      <c r="D23" s="75"/>
      <c r="E23" s="75"/>
    </row>
    <row r="24" spans="1:5">
      <c r="A24" s="55" t="s">
        <v>7</v>
      </c>
      <c r="B24" s="56"/>
      <c r="C24" s="56"/>
      <c r="D24" s="75"/>
      <c r="E24" s="75"/>
    </row>
    <row r="25" spans="1:5" s="70" customFormat="1">
      <c r="A25" s="68" t="s">
        <v>79</v>
      </c>
      <c r="B25" s="69"/>
      <c r="C25" s="71">
        <v>500</v>
      </c>
      <c r="D25" s="76">
        <v>600</v>
      </c>
      <c r="E25" s="76">
        <v>300</v>
      </c>
    </row>
    <row r="26" spans="1:5">
      <c r="A26" s="57" t="s">
        <v>59</v>
      </c>
      <c r="B26" s="58">
        <v>671</v>
      </c>
      <c r="C26" s="58">
        <v>866</v>
      </c>
      <c r="D26" s="77">
        <v>1463</v>
      </c>
      <c r="E26" s="77">
        <f>906+273</f>
        <v>1179</v>
      </c>
    </row>
    <row r="27" spans="1:5">
      <c r="A27" s="61" t="s">
        <v>5</v>
      </c>
      <c r="B27" s="33">
        <f>SUM(B25:B26)</f>
        <v>671</v>
      </c>
      <c r="C27" s="33">
        <f>SUM(C25:C26)</f>
        <v>1366</v>
      </c>
      <c r="D27" s="78">
        <f>SUM(D25:D26)</f>
        <v>2063</v>
      </c>
      <c r="E27" s="78">
        <f>SUM(E25:E26)</f>
        <v>1479</v>
      </c>
    </row>
    <row r="28" spans="1:5">
      <c r="A28" s="55"/>
      <c r="B28" s="59"/>
      <c r="C28" s="60"/>
      <c r="D28" s="79"/>
      <c r="E28" s="79"/>
    </row>
    <row r="29" spans="1:5">
      <c r="A29" s="61" t="s">
        <v>91</v>
      </c>
      <c r="B29" s="33"/>
      <c r="C29" s="7"/>
      <c r="D29" s="80"/>
      <c r="E29" s="80"/>
    </row>
    <row r="30" spans="1:5">
      <c r="A30" s="62"/>
      <c r="B30" s="33"/>
      <c r="C30" s="7"/>
      <c r="D30" s="80"/>
      <c r="E30" s="80"/>
    </row>
    <row r="31" spans="1:5">
      <c r="A31" s="62" t="s">
        <v>59</v>
      </c>
      <c r="B31" s="21">
        <v>571</v>
      </c>
      <c r="C31" s="7">
        <v>1229</v>
      </c>
      <c r="D31" s="80">
        <v>1180</v>
      </c>
      <c r="E31" s="80">
        <v>958</v>
      </c>
    </row>
    <row r="32" spans="1:5" ht="13.5" thickBot="1">
      <c r="A32" s="63" t="s">
        <v>5</v>
      </c>
      <c r="B32" s="53">
        <f>SUM(B31)</f>
        <v>571</v>
      </c>
      <c r="C32" s="64">
        <f>SUM(C31)</f>
        <v>1229</v>
      </c>
      <c r="D32" s="81">
        <f>SUM(D31)</f>
        <v>1180</v>
      </c>
      <c r="E32" s="81">
        <f>SUM(E31)</f>
        <v>958</v>
      </c>
    </row>
    <row r="34" spans="4:5">
      <c r="D34" s="5"/>
      <c r="E34" s="5"/>
    </row>
    <row r="35" spans="4:5">
      <c r="D35" s="5"/>
      <c r="E35" s="5"/>
    </row>
  </sheetData>
  <mergeCells count="4">
    <mergeCell ref="A21:D21"/>
    <mergeCell ref="A2:C2"/>
    <mergeCell ref="A20:C20"/>
    <mergeCell ref="A3:E3"/>
  </mergeCells>
  <phoneticPr fontId="5" type="noConversion"/>
  <printOptions horizontalCentered="1"/>
  <pageMargins left="0.78740157480314965" right="0.78740157480314965" top="1.86" bottom="0.98425196850393704" header="0.79" footer="0.51181102362204722"/>
  <pageSetup paperSize="9" orientation="portrait" horizontalDpi="4294967293" r:id="rId1"/>
  <headerFooter alignWithMargins="0">
    <oddHeader xml:space="preserve">&amp;LNemzetiségi Önkormányzatok
2012.évi költségvetési tervezete&amp;R9. SZ. MELLÉKLET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57"/>
  <sheetViews>
    <sheetView tabSelected="1" view="pageLayout" topLeftCell="A30" zoomScaleNormal="100" workbookViewId="0">
      <selection activeCell="J57" sqref="J57"/>
    </sheetView>
  </sheetViews>
  <sheetFormatPr defaultRowHeight="12.75"/>
  <cols>
    <col min="1" max="1" width="6.28515625" customWidth="1"/>
    <col min="2" max="2" width="45.5703125" customWidth="1"/>
    <col min="3" max="3" width="11" customWidth="1"/>
    <col min="4" max="4" width="0.28515625" hidden="1" customWidth="1"/>
    <col min="5" max="8" width="9.140625" hidden="1" customWidth="1"/>
    <col min="9" max="9" width="10.42578125" customWidth="1"/>
    <col min="10" max="10" width="9.5703125" customWidth="1"/>
    <col min="11" max="11" width="9.7109375" customWidth="1"/>
    <col min="12" max="12" width="0" hidden="1" customWidth="1"/>
  </cols>
  <sheetData>
    <row r="1" spans="1:12">
      <c r="A1" s="89"/>
      <c r="B1" s="90" t="s">
        <v>97</v>
      </c>
      <c r="C1" s="91"/>
      <c r="D1" s="91"/>
      <c r="E1" s="91"/>
      <c r="F1" s="92" t="s">
        <v>98</v>
      </c>
      <c r="H1" s="92" t="s">
        <v>98</v>
      </c>
      <c r="I1" s="91"/>
      <c r="J1" s="91"/>
      <c r="K1" s="91"/>
    </row>
    <row r="2" spans="1:12">
      <c r="A2" s="89"/>
      <c r="B2" s="93" t="s">
        <v>143</v>
      </c>
      <c r="C2" s="91"/>
      <c r="D2" s="91"/>
      <c r="E2" s="91"/>
      <c r="F2" s="92" t="s">
        <v>99</v>
      </c>
      <c r="H2" s="92" t="s">
        <v>99</v>
      </c>
      <c r="I2" s="91"/>
      <c r="J2" s="91"/>
      <c r="K2" s="91"/>
    </row>
    <row r="3" spans="1:12">
      <c r="A3" s="89"/>
      <c r="B3" s="93" t="s">
        <v>145</v>
      </c>
      <c r="C3" s="90"/>
      <c r="D3" s="90"/>
      <c r="E3" s="90"/>
      <c r="F3" s="90"/>
      <c r="H3" s="90"/>
      <c r="I3" s="90"/>
      <c r="J3" s="90"/>
      <c r="K3" s="90"/>
    </row>
    <row r="4" spans="1:12">
      <c r="A4" s="89"/>
      <c r="B4" s="126" t="s">
        <v>144</v>
      </c>
      <c r="C4" s="127"/>
      <c r="D4" s="127"/>
      <c r="E4" s="127"/>
      <c r="F4" s="127"/>
      <c r="G4" s="127"/>
      <c r="H4" s="127"/>
      <c r="I4" s="127"/>
      <c r="J4" s="127"/>
      <c r="K4" s="127"/>
    </row>
    <row r="5" spans="1:12">
      <c r="A5" s="89"/>
      <c r="B5" s="90"/>
      <c r="C5" s="90"/>
      <c r="D5" s="90"/>
      <c r="E5" s="90"/>
      <c r="F5" s="90"/>
      <c r="H5" s="90"/>
      <c r="I5" s="90"/>
      <c r="J5" s="128" t="s">
        <v>141</v>
      </c>
      <c r="K5" s="128"/>
    </row>
    <row r="6" spans="1:12">
      <c r="A6" s="94" t="s">
        <v>100</v>
      </c>
      <c r="B6" s="95" t="s">
        <v>101</v>
      </c>
      <c r="C6" s="96" t="s">
        <v>146</v>
      </c>
      <c r="D6" s="96" t="s">
        <v>102</v>
      </c>
      <c r="E6" s="96" t="s">
        <v>102</v>
      </c>
      <c r="F6" s="96" t="s">
        <v>102</v>
      </c>
      <c r="H6" s="96" t="s">
        <v>102</v>
      </c>
      <c r="I6" s="96" t="s">
        <v>136</v>
      </c>
      <c r="J6" s="96" t="s">
        <v>139</v>
      </c>
      <c r="K6" s="96" t="s">
        <v>138</v>
      </c>
    </row>
    <row r="7" spans="1:12">
      <c r="A7" s="97" t="s">
        <v>103</v>
      </c>
      <c r="B7" s="98" t="s">
        <v>104</v>
      </c>
      <c r="C7" s="99" t="s">
        <v>142</v>
      </c>
      <c r="D7" s="99" t="s">
        <v>105</v>
      </c>
      <c r="E7" s="99" t="s">
        <v>106</v>
      </c>
      <c r="F7" s="99" t="s">
        <v>107</v>
      </c>
      <c r="H7" s="99" t="s">
        <v>108</v>
      </c>
      <c r="I7" s="99" t="s">
        <v>137</v>
      </c>
      <c r="J7" s="99" t="s">
        <v>140</v>
      </c>
      <c r="K7" s="99" t="s">
        <v>137</v>
      </c>
    </row>
    <row r="8" spans="1:12">
      <c r="A8" s="100"/>
      <c r="B8" s="101"/>
      <c r="C8" s="102" t="s">
        <v>101</v>
      </c>
      <c r="D8" s="102" t="s">
        <v>101</v>
      </c>
      <c r="E8" s="102" t="s">
        <v>101</v>
      </c>
      <c r="F8" s="102" t="s">
        <v>101</v>
      </c>
      <c r="H8" s="102" t="s">
        <v>101</v>
      </c>
      <c r="I8" s="102" t="s">
        <v>101</v>
      </c>
      <c r="J8" s="102" t="s">
        <v>137</v>
      </c>
      <c r="K8" s="102" t="s">
        <v>101</v>
      </c>
    </row>
    <row r="9" spans="1:12">
      <c r="A9" s="94"/>
      <c r="B9" s="103" t="s">
        <v>109</v>
      </c>
      <c r="C9" s="95"/>
      <c r="D9" s="95"/>
      <c r="E9" s="95"/>
      <c r="F9" s="95"/>
      <c r="H9" s="95"/>
      <c r="I9" s="95"/>
      <c r="J9" s="95"/>
      <c r="K9" s="95"/>
    </row>
    <row r="10" spans="1:12">
      <c r="A10" s="97"/>
      <c r="B10" s="104"/>
      <c r="C10" s="98"/>
      <c r="D10" s="98"/>
      <c r="E10" s="98"/>
      <c r="F10" s="98"/>
      <c r="H10" s="98"/>
      <c r="I10" s="98"/>
      <c r="J10" s="98"/>
      <c r="K10" s="98"/>
    </row>
    <row r="11" spans="1:12">
      <c r="A11" s="97" t="s">
        <v>10</v>
      </c>
      <c r="B11" s="105" t="s">
        <v>110</v>
      </c>
      <c r="C11" s="107">
        <v>93374</v>
      </c>
      <c r="D11" s="107">
        <f>[1]Részletes!E740</f>
        <v>103590</v>
      </c>
      <c r="E11" s="107">
        <f>[1]Részletes!F740</f>
        <v>101632</v>
      </c>
      <c r="F11" s="107">
        <f>[1]Részletes!G740</f>
        <v>51050</v>
      </c>
      <c r="G11" s="108">
        <f>F11/E11</f>
        <v>0.50230242443324935</v>
      </c>
      <c r="H11" s="107">
        <f>[1]Részletes!I740</f>
        <v>74593</v>
      </c>
      <c r="I11" s="107">
        <f>C11-J11-K11</f>
        <v>89799</v>
      </c>
      <c r="J11" s="107">
        <v>0</v>
      </c>
      <c r="K11" s="107">
        <v>3575</v>
      </c>
      <c r="L11" s="5">
        <f>SUM(I11:K11)</f>
        <v>93374</v>
      </c>
    </row>
    <row r="12" spans="1:12">
      <c r="A12" s="97" t="s">
        <v>35</v>
      </c>
      <c r="B12" s="105" t="s">
        <v>111</v>
      </c>
      <c r="C12" s="107">
        <v>26013</v>
      </c>
      <c r="D12" s="107">
        <f>[1]Részletes!E741</f>
        <v>29501</v>
      </c>
      <c r="E12" s="107">
        <f>[1]Részletes!F741</f>
        <v>28899</v>
      </c>
      <c r="F12" s="107">
        <f>[1]Részletes!G741</f>
        <v>14169</v>
      </c>
      <c r="G12" s="108">
        <f>F12/E12</f>
        <v>0.49029378179175748</v>
      </c>
      <c r="H12" s="107">
        <f>[1]Részletes!I741</f>
        <v>20560</v>
      </c>
      <c r="I12" s="107">
        <f t="shared" ref="I12:I17" si="0">C12-J12-K12</f>
        <v>25048</v>
      </c>
      <c r="J12" s="107">
        <v>0</v>
      </c>
      <c r="K12" s="107">
        <v>965</v>
      </c>
      <c r="L12" s="5">
        <f t="shared" ref="L12:L54" si="1">SUM(I12:K12)</f>
        <v>26013</v>
      </c>
    </row>
    <row r="13" spans="1:12">
      <c r="A13" s="97" t="s">
        <v>16</v>
      </c>
      <c r="B13" s="105" t="s">
        <v>112</v>
      </c>
      <c r="C13" s="107">
        <v>54468</v>
      </c>
      <c r="D13" s="107">
        <f>[1]Részletes!E742</f>
        <v>56037</v>
      </c>
      <c r="E13" s="107">
        <f>[1]Részletes!F742</f>
        <v>55493</v>
      </c>
      <c r="F13" s="107">
        <f>[1]Részletes!G742</f>
        <v>42420</v>
      </c>
      <c r="G13" s="108">
        <f>F13/E13</f>
        <v>0.76442073775070729</v>
      </c>
      <c r="H13" s="107">
        <f>[1]Részletes!I742</f>
        <v>60209</v>
      </c>
      <c r="I13" s="107">
        <f t="shared" si="0"/>
        <v>44593</v>
      </c>
      <c r="J13" s="107">
        <v>8500</v>
      </c>
      <c r="K13" s="107">
        <v>1375</v>
      </c>
      <c r="L13" s="5">
        <f t="shared" si="1"/>
        <v>54468</v>
      </c>
    </row>
    <row r="14" spans="1:12" hidden="1">
      <c r="A14" s="99"/>
      <c r="B14" s="109" t="s">
        <v>113</v>
      </c>
      <c r="C14" s="98" t="s">
        <v>101</v>
      </c>
      <c r="D14" s="98" t="s">
        <v>101</v>
      </c>
      <c r="E14" s="98" t="s">
        <v>101</v>
      </c>
      <c r="F14" s="98" t="s">
        <v>101</v>
      </c>
      <c r="G14" s="108"/>
      <c r="H14" s="98" t="s">
        <v>101</v>
      </c>
      <c r="I14" s="107"/>
      <c r="J14" s="98" t="s">
        <v>101</v>
      </c>
      <c r="K14" s="98" t="s">
        <v>101</v>
      </c>
      <c r="L14" s="5">
        <f t="shared" si="1"/>
        <v>0</v>
      </c>
    </row>
    <row r="15" spans="1:12">
      <c r="A15" s="97" t="s">
        <v>15</v>
      </c>
      <c r="B15" s="105" t="s">
        <v>114</v>
      </c>
      <c r="C15" s="107">
        <v>14428</v>
      </c>
      <c r="D15" s="107">
        <f>[1]Részletes!E744</f>
        <v>800</v>
      </c>
      <c r="E15" s="107">
        <f>[1]Részletes!F744</f>
        <v>800</v>
      </c>
      <c r="F15" s="107">
        <f>[1]Részletes!G744</f>
        <v>252</v>
      </c>
      <c r="G15" s="108">
        <f>F15/E15</f>
        <v>0.315</v>
      </c>
      <c r="H15" s="107">
        <f>[1]Részletes!I744</f>
        <v>632</v>
      </c>
      <c r="I15" s="107">
        <f t="shared" si="0"/>
        <v>14428</v>
      </c>
      <c r="J15" s="107">
        <f>[1]Részletes!K744</f>
        <v>0</v>
      </c>
      <c r="K15" s="107">
        <f>[1]Részletes!L744</f>
        <v>0</v>
      </c>
      <c r="L15" s="5">
        <f t="shared" si="1"/>
        <v>14428</v>
      </c>
    </row>
    <row r="16" spans="1:12">
      <c r="A16" s="97" t="s">
        <v>14</v>
      </c>
      <c r="B16" s="105" t="s">
        <v>115</v>
      </c>
      <c r="C16" s="107">
        <v>1650</v>
      </c>
      <c r="D16" s="107">
        <f>[1]Részletes!E745</f>
        <v>2250</v>
      </c>
      <c r="E16" s="107">
        <f>[1]Részletes!F745</f>
        <v>2250</v>
      </c>
      <c r="F16" s="107">
        <f>[1]Részletes!G745</f>
        <v>693</v>
      </c>
      <c r="G16" s="108">
        <f>F16/E16</f>
        <v>0.308</v>
      </c>
      <c r="H16" s="107">
        <f>[1]Részletes!I745</f>
        <v>1936</v>
      </c>
      <c r="I16" s="107">
        <f t="shared" si="0"/>
        <v>0</v>
      </c>
      <c r="J16" s="107">
        <v>1650</v>
      </c>
      <c r="K16" s="107">
        <f>[1]Részletes!L745</f>
        <v>0</v>
      </c>
      <c r="L16" s="5">
        <f t="shared" si="1"/>
        <v>1650</v>
      </c>
    </row>
    <row r="17" spans="1:12">
      <c r="A17" s="97" t="s">
        <v>25</v>
      </c>
      <c r="B17" s="105" t="s">
        <v>116</v>
      </c>
      <c r="C17" s="107">
        <v>4300</v>
      </c>
      <c r="D17" s="107">
        <f>[1]Részletes!E746</f>
        <v>3760</v>
      </c>
      <c r="E17" s="107">
        <f>[1]Részletes!F746</f>
        <v>4936</v>
      </c>
      <c r="F17" s="107">
        <f>[1]Részletes!G746</f>
        <v>3042</v>
      </c>
      <c r="G17" s="108">
        <f>F17/E17</f>
        <v>0.6162884927066451</v>
      </c>
      <c r="H17" s="107">
        <f>[1]Részletes!I746</f>
        <v>4873</v>
      </c>
      <c r="I17" s="107">
        <f t="shared" si="0"/>
        <v>3800</v>
      </c>
      <c r="J17" s="107">
        <v>500</v>
      </c>
      <c r="K17" s="107">
        <v>0</v>
      </c>
      <c r="L17" s="5">
        <f t="shared" si="1"/>
        <v>4300</v>
      </c>
    </row>
    <row r="18" spans="1:12">
      <c r="A18" s="97" t="s">
        <v>26</v>
      </c>
      <c r="B18" s="105" t="s">
        <v>117</v>
      </c>
      <c r="C18" s="107"/>
      <c r="D18" s="107">
        <f>D19</f>
        <v>2327</v>
      </c>
      <c r="E18" s="107">
        <f>E19</f>
        <v>2327</v>
      </c>
      <c r="F18" s="107">
        <f>F19</f>
        <v>0</v>
      </c>
      <c r="G18" s="108">
        <f>F18/E18</f>
        <v>0</v>
      </c>
      <c r="H18" s="107">
        <f>H19</f>
        <v>0</v>
      </c>
      <c r="I18" s="107"/>
      <c r="J18" s="107"/>
      <c r="K18" s="107"/>
      <c r="L18" s="5">
        <f t="shared" si="1"/>
        <v>0</v>
      </c>
    </row>
    <row r="19" spans="1:12" hidden="1">
      <c r="A19" s="97"/>
      <c r="B19" s="104" t="s">
        <v>118</v>
      </c>
      <c r="C19" s="98" t="s">
        <v>101</v>
      </c>
      <c r="D19" s="98">
        <f>[1]Részletes!E754</f>
        <v>2327</v>
      </c>
      <c r="E19" s="98">
        <f>[1]Részletes!F754</f>
        <v>2327</v>
      </c>
      <c r="F19" s="98">
        <f>[1]Részletes!G754</f>
        <v>0</v>
      </c>
      <c r="G19" s="108">
        <f>F19/E19</f>
        <v>0</v>
      </c>
      <c r="H19" s="98">
        <f>[1]Részletes!I754</f>
        <v>0</v>
      </c>
      <c r="I19" s="98" t="s">
        <v>101</v>
      </c>
      <c r="J19" s="98" t="s">
        <v>101</v>
      </c>
      <c r="K19" s="98" t="s">
        <v>101</v>
      </c>
      <c r="L19" s="5">
        <f t="shared" si="1"/>
        <v>0</v>
      </c>
    </row>
    <row r="20" spans="1:12">
      <c r="A20" s="97"/>
      <c r="B20" s="104" t="s">
        <v>119</v>
      </c>
      <c r="C20" s="98" t="s">
        <v>101</v>
      </c>
      <c r="D20" s="98" t="s">
        <v>101</v>
      </c>
      <c r="E20" s="98" t="s">
        <v>101</v>
      </c>
      <c r="F20" s="98" t="s">
        <v>101</v>
      </c>
      <c r="G20" s="108"/>
      <c r="H20" s="98" t="s">
        <v>101</v>
      </c>
      <c r="I20" s="98" t="s">
        <v>101</v>
      </c>
      <c r="J20" s="98" t="s">
        <v>101</v>
      </c>
      <c r="K20" s="98" t="s">
        <v>101</v>
      </c>
      <c r="L20" s="5">
        <f t="shared" si="1"/>
        <v>0</v>
      </c>
    </row>
    <row r="21" spans="1:12">
      <c r="A21" s="97"/>
      <c r="B21" s="104"/>
      <c r="C21" s="110"/>
      <c r="D21" s="110"/>
      <c r="E21" s="110"/>
      <c r="F21" s="110"/>
      <c r="G21" s="108"/>
      <c r="H21" s="110"/>
      <c r="I21" s="110"/>
      <c r="J21" s="110"/>
      <c r="K21" s="110"/>
      <c r="L21" s="5">
        <f t="shared" si="1"/>
        <v>0</v>
      </c>
    </row>
    <row r="22" spans="1:12">
      <c r="A22" s="111" t="s">
        <v>101</v>
      </c>
      <c r="B22" s="112" t="s">
        <v>120</v>
      </c>
      <c r="C22" s="113">
        <f>SUM(C11:C18)</f>
        <v>194233</v>
      </c>
      <c r="D22" s="113">
        <f>SUM(D11:D18)</f>
        <v>198265</v>
      </c>
      <c r="E22" s="113">
        <f>SUM(E11:E18)</f>
        <v>196337</v>
      </c>
      <c r="F22" s="113">
        <f>SUM(F11:F18)</f>
        <v>111626</v>
      </c>
      <c r="G22" s="108">
        <f>F22/E22</f>
        <v>0.56854286252718544</v>
      </c>
      <c r="H22" s="113">
        <f>SUM(H11:H18)</f>
        <v>162803</v>
      </c>
      <c r="I22" s="113">
        <f>I11+I12+I13+I15+I16+I17</f>
        <v>177668</v>
      </c>
      <c r="J22" s="113">
        <f>SUM(J11:J18)</f>
        <v>10650</v>
      </c>
      <c r="K22" s="113">
        <f>SUM(K11:K18)</f>
        <v>5915</v>
      </c>
      <c r="L22" s="5">
        <f t="shared" si="1"/>
        <v>194233</v>
      </c>
    </row>
    <row r="23" spans="1:12">
      <c r="A23" s="97"/>
      <c r="B23" s="104"/>
      <c r="C23" s="95"/>
      <c r="D23" s="95"/>
      <c r="E23" s="95"/>
      <c r="F23" s="95"/>
      <c r="G23" s="108"/>
      <c r="H23" s="95"/>
      <c r="I23" s="95"/>
      <c r="J23" s="95"/>
      <c r="K23" s="95"/>
      <c r="L23" s="5">
        <f t="shared" si="1"/>
        <v>0</v>
      </c>
    </row>
    <row r="24" spans="1:12">
      <c r="A24" s="97"/>
      <c r="B24" s="104"/>
      <c r="C24" s="98"/>
      <c r="D24" s="98"/>
      <c r="E24" s="98"/>
      <c r="F24" s="98"/>
      <c r="G24" s="108"/>
      <c r="H24" s="98"/>
      <c r="I24" s="98"/>
      <c r="J24" s="98"/>
      <c r="K24" s="98"/>
      <c r="L24" s="5">
        <f t="shared" si="1"/>
        <v>0</v>
      </c>
    </row>
    <row r="25" spans="1:12">
      <c r="A25" s="97"/>
      <c r="B25" s="105" t="s">
        <v>121</v>
      </c>
      <c r="C25" s="98"/>
      <c r="D25" s="98"/>
      <c r="E25" s="98"/>
      <c r="F25" s="98"/>
      <c r="G25" s="108"/>
      <c r="H25" s="98"/>
      <c r="I25" s="98"/>
      <c r="J25" s="98"/>
      <c r="K25" s="98"/>
      <c r="L25" s="5">
        <f t="shared" si="1"/>
        <v>0</v>
      </c>
    </row>
    <row r="26" spans="1:12">
      <c r="A26" s="97"/>
      <c r="B26" s="104"/>
      <c r="C26" s="98"/>
      <c r="D26" s="98"/>
      <c r="E26" s="98"/>
      <c r="F26" s="98"/>
      <c r="G26" s="108"/>
      <c r="H26" s="98"/>
      <c r="I26" s="98"/>
      <c r="J26" s="98"/>
      <c r="K26" s="98"/>
      <c r="L26" s="5">
        <f t="shared" si="1"/>
        <v>0</v>
      </c>
    </row>
    <row r="27" spans="1:12">
      <c r="A27" s="114" t="s">
        <v>20</v>
      </c>
      <c r="B27" s="115" t="s">
        <v>50</v>
      </c>
      <c r="C27" s="107">
        <v>101715</v>
      </c>
      <c r="D27" s="107">
        <f>[1]Részletes!E763</f>
        <v>38036</v>
      </c>
      <c r="E27" s="107">
        <f>[1]Részletes!F763</f>
        <v>32980</v>
      </c>
      <c r="F27" s="107">
        <f>[1]Részletes!G763</f>
        <v>3718</v>
      </c>
      <c r="G27" s="108">
        <f>F27/E27</f>
        <v>0.11273499090357793</v>
      </c>
      <c r="H27" s="107">
        <f>[1]Részletes!I763</f>
        <v>4305</v>
      </c>
      <c r="I27" s="107">
        <f>C27-J27-K27</f>
        <v>77914</v>
      </c>
      <c r="J27" s="107">
        <v>23801</v>
      </c>
      <c r="K27" s="107">
        <v>0</v>
      </c>
      <c r="L27" s="5">
        <f t="shared" si="1"/>
        <v>101715</v>
      </c>
    </row>
    <row r="28" spans="1:12">
      <c r="A28" s="114" t="s">
        <v>34</v>
      </c>
      <c r="B28" s="115" t="s">
        <v>122</v>
      </c>
      <c r="C28" s="107">
        <v>381</v>
      </c>
      <c r="D28" s="107">
        <v>15871</v>
      </c>
      <c r="E28" s="107">
        <f>[1]Részletes!F764</f>
        <v>37717</v>
      </c>
      <c r="F28" s="107">
        <f>[1]Részletes!G764</f>
        <v>35726</v>
      </c>
      <c r="G28" s="108">
        <f>F28/E28</f>
        <v>0.94721213246016389</v>
      </c>
      <c r="H28" s="107">
        <f>[1]Részletes!I764</f>
        <v>33673</v>
      </c>
      <c r="I28" s="107">
        <f>C28-J28-K28</f>
        <v>381</v>
      </c>
      <c r="J28" s="107">
        <f>[1]Részletes!K764</f>
        <v>0</v>
      </c>
      <c r="K28" s="107">
        <f>[1]Részletes!L764</f>
        <v>0</v>
      </c>
      <c r="L28" s="5">
        <f t="shared" si="1"/>
        <v>381</v>
      </c>
    </row>
    <row r="29" spans="1:12">
      <c r="A29" s="114" t="s">
        <v>41</v>
      </c>
      <c r="B29" s="115" t="s">
        <v>123</v>
      </c>
      <c r="C29" s="107">
        <f>[1]Részletes!D765</f>
        <v>0</v>
      </c>
      <c r="D29" s="107">
        <f>[1]Részletes!E765</f>
        <v>0</v>
      </c>
      <c r="E29" s="107">
        <f>[1]Részletes!F765</f>
        <v>0</v>
      </c>
      <c r="F29" s="107">
        <f>[1]Részletes!G765</f>
        <v>0</v>
      </c>
      <c r="G29" s="108"/>
      <c r="H29" s="107">
        <f>[1]Részletes!I765</f>
        <v>0</v>
      </c>
      <c r="I29" s="107">
        <f>C29-J29-K29</f>
        <v>0</v>
      </c>
      <c r="J29" s="107">
        <f>[1]Részletes!K765</f>
        <v>0</v>
      </c>
      <c r="K29" s="107">
        <f>[1]Részletes!L765</f>
        <v>0</v>
      </c>
      <c r="L29" s="5">
        <f t="shared" si="1"/>
        <v>0</v>
      </c>
    </row>
    <row r="30" spans="1:12">
      <c r="A30" s="114" t="s">
        <v>22</v>
      </c>
      <c r="B30" s="115" t="s">
        <v>124</v>
      </c>
      <c r="C30" s="107">
        <f>[1]Részletes!D766</f>
        <v>0</v>
      </c>
      <c r="D30" s="107">
        <f>[1]Részletes!E766</f>
        <v>50</v>
      </c>
      <c r="E30" s="107">
        <f>[1]Részletes!F766</f>
        <v>50</v>
      </c>
      <c r="F30" s="107">
        <f>[1]Részletes!G766</f>
        <v>0</v>
      </c>
      <c r="G30" s="108">
        <f>F30/E30</f>
        <v>0</v>
      </c>
      <c r="H30" s="107">
        <f>[1]Részletes!I766</f>
        <v>0</v>
      </c>
      <c r="I30" s="107">
        <f>C30-J30-K30</f>
        <v>0</v>
      </c>
      <c r="J30" s="107">
        <f>[1]Részletes!K766</f>
        <v>0</v>
      </c>
      <c r="K30" s="107">
        <f>[1]Részletes!L766</f>
        <v>0</v>
      </c>
      <c r="L30" s="5">
        <f t="shared" si="1"/>
        <v>0</v>
      </c>
    </row>
    <row r="31" spans="1:12">
      <c r="A31" s="97" t="s">
        <v>101</v>
      </c>
      <c r="B31" s="105" t="s">
        <v>101</v>
      </c>
      <c r="C31" s="98"/>
      <c r="D31" s="98"/>
      <c r="E31" s="98"/>
      <c r="F31" s="98"/>
      <c r="G31" s="108"/>
      <c r="H31" s="98"/>
      <c r="I31" s="98"/>
      <c r="J31" s="98"/>
      <c r="K31" s="98"/>
      <c r="L31" s="5">
        <f t="shared" si="1"/>
        <v>0</v>
      </c>
    </row>
    <row r="32" spans="1:12">
      <c r="A32" s="100"/>
      <c r="B32" s="104" t="s">
        <v>101</v>
      </c>
      <c r="C32" s="98"/>
      <c r="D32" s="98"/>
      <c r="E32" s="98"/>
      <c r="F32" s="98"/>
      <c r="G32" s="108"/>
      <c r="H32" s="98"/>
      <c r="I32" s="98"/>
      <c r="J32" s="98"/>
      <c r="K32" s="98"/>
      <c r="L32" s="5">
        <f t="shared" si="1"/>
        <v>0</v>
      </c>
    </row>
    <row r="33" spans="1:12">
      <c r="A33" s="111" t="s">
        <v>101</v>
      </c>
      <c r="B33" s="112" t="s">
        <v>125</v>
      </c>
      <c r="C33" s="113">
        <f>SUM(C27:C30)</f>
        <v>102096</v>
      </c>
      <c r="D33" s="113">
        <f>SUM(D27:D30)</f>
        <v>53957</v>
      </c>
      <c r="E33" s="113">
        <f>SUM(E27:E30)</f>
        <v>70747</v>
      </c>
      <c r="F33" s="113">
        <f>SUM(F27:F30)</f>
        <v>39444</v>
      </c>
      <c r="G33" s="108">
        <f>F33/E33</f>
        <v>0.55753600859400398</v>
      </c>
      <c r="H33" s="113">
        <f>SUM(H27:H30)</f>
        <v>37978</v>
      </c>
      <c r="I33" s="113">
        <f>SUM(I27:I30)</f>
        <v>78295</v>
      </c>
      <c r="J33" s="113">
        <f>SUM(J27:J30)</f>
        <v>23801</v>
      </c>
      <c r="K33" s="113">
        <f>SUM(K27:K30)</f>
        <v>0</v>
      </c>
      <c r="L33" s="5">
        <f t="shared" si="1"/>
        <v>102096</v>
      </c>
    </row>
    <row r="34" spans="1:12">
      <c r="A34" s="97"/>
      <c r="B34" s="104"/>
      <c r="C34" s="98"/>
      <c r="D34" s="98"/>
      <c r="E34" s="98"/>
      <c r="F34" s="98"/>
      <c r="G34" s="108"/>
      <c r="H34" s="98"/>
      <c r="I34" s="98"/>
      <c r="J34" s="98"/>
      <c r="K34" s="98"/>
      <c r="L34" s="5">
        <f t="shared" si="1"/>
        <v>0</v>
      </c>
    </row>
    <row r="35" spans="1:12">
      <c r="A35" s="97"/>
      <c r="B35" s="104"/>
      <c r="C35" s="98"/>
      <c r="D35" s="98"/>
      <c r="E35" s="98"/>
      <c r="F35" s="98"/>
      <c r="G35" s="108"/>
      <c r="H35" s="98"/>
      <c r="I35" s="98"/>
      <c r="J35" s="98"/>
      <c r="K35" s="98"/>
      <c r="L35" s="5">
        <f t="shared" si="1"/>
        <v>0</v>
      </c>
    </row>
    <row r="36" spans="1:12">
      <c r="A36" s="111" t="s">
        <v>101</v>
      </c>
      <c r="B36" s="112" t="s">
        <v>126</v>
      </c>
      <c r="C36" s="116">
        <f>+C22+C33</f>
        <v>296329</v>
      </c>
      <c r="D36" s="116">
        <f>+D22+D33</f>
        <v>252222</v>
      </c>
      <c r="E36" s="116">
        <f>+E22+E33</f>
        <v>267084</v>
      </c>
      <c r="F36" s="116">
        <f>+F22+F33</f>
        <v>151070</v>
      </c>
      <c r="G36" s="108">
        <f>F36/E36</f>
        <v>0.56562729328600736</v>
      </c>
      <c r="H36" s="116">
        <f>+H22+H33</f>
        <v>200781</v>
      </c>
      <c r="I36" s="116">
        <f>+I22+I33</f>
        <v>255963</v>
      </c>
      <c r="J36" s="116">
        <f>+J22+J33</f>
        <v>34451</v>
      </c>
      <c r="K36" s="116">
        <f>+K22+K33</f>
        <v>5915</v>
      </c>
      <c r="L36" s="5">
        <f t="shared" si="1"/>
        <v>296329</v>
      </c>
    </row>
    <row r="37" spans="1:12">
      <c r="A37" s="97"/>
      <c r="B37" s="104"/>
      <c r="C37" s="98"/>
      <c r="D37" s="98"/>
      <c r="E37" s="98"/>
      <c r="F37" s="98"/>
      <c r="G37" s="108"/>
      <c r="H37" s="98"/>
      <c r="I37" s="98"/>
      <c r="J37" s="98"/>
      <c r="K37" s="98"/>
      <c r="L37" s="5">
        <f t="shared" si="1"/>
        <v>0</v>
      </c>
    </row>
    <row r="38" spans="1:12">
      <c r="A38" s="97"/>
      <c r="B38" s="104"/>
      <c r="C38" s="98"/>
      <c r="D38" s="98"/>
      <c r="E38" s="98"/>
      <c r="F38" s="98"/>
      <c r="G38" s="108"/>
      <c r="H38" s="98"/>
      <c r="I38" s="98"/>
      <c r="J38" s="98"/>
      <c r="K38" s="98"/>
      <c r="L38" s="5">
        <f t="shared" si="1"/>
        <v>0</v>
      </c>
    </row>
    <row r="39" spans="1:12">
      <c r="A39" s="97" t="s">
        <v>101</v>
      </c>
      <c r="B39" s="105" t="s">
        <v>127</v>
      </c>
      <c r="C39" s="98"/>
      <c r="D39" s="98"/>
      <c r="E39" s="98"/>
      <c r="F39" s="98"/>
      <c r="G39" s="108"/>
      <c r="H39" s="98"/>
      <c r="I39" s="98"/>
      <c r="J39" s="98"/>
      <c r="K39" s="98"/>
      <c r="L39" s="5">
        <f t="shared" si="1"/>
        <v>0</v>
      </c>
    </row>
    <row r="40" spans="1:12">
      <c r="A40" s="97"/>
      <c r="B40" s="104"/>
      <c r="C40" s="98"/>
      <c r="D40" s="98"/>
      <c r="E40" s="98"/>
      <c r="F40" s="98"/>
      <c r="G40" s="108"/>
      <c r="H40" s="98"/>
      <c r="I40" s="98"/>
      <c r="J40" s="98"/>
      <c r="K40" s="98"/>
      <c r="L40" s="5">
        <f t="shared" si="1"/>
        <v>0</v>
      </c>
    </row>
    <row r="41" spans="1:12">
      <c r="A41" s="97" t="s">
        <v>101</v>
      </c>
      <c r="B41" s="105" t="s">
        <v>101</v>
      </c>
      <c r="C41" s="98"/>
      <c r="D41" s="98"/>
      <c r="E41" s="98"/>
      <c r="F41" s="98"/>
      <c r="G41" s="108"/>
      <c r="H41" s="98"/>
      <c r="I41" s="98"/>
      <c r="J41" s="98"/>
      <c r="K41" s="98"/>
      <c r="L41" s="5">
        <f t="shared" si="1"/>
        <v>0</v>
      </c>
    </row>
    <row r="42" spans="1:12">
      <c r="A42" s="97" t="s">
        <v>128</v>
      </c>
      <c r="B42" s="105" t="s">
        <v>129</v>
      </c>
      <c r="C42" s="107">
        <f>C43</f>
        <v>0</v>
      </c>
      <c r="D42" s="107">
        <f>SUM(D43:D44)</f>
        <v>5000</v>
      </c>
      <c r="E42" s="107">
        <f>SUM(E43:E44)</f>
        <v>5000</v>
      </c>
      <c r="F42" s="106">
        <f>SUM(F43:F44)</f>
        <v>2500</v>
      </c>
      <c r="G42" s="108">
        <f>F42/E42</f>
        <v>0.5</v>
      </c>
      <c r="H42" s="106">
        <f>SUM(H43:H44)</f>
        <v>3750</v>
      </c>
      <c r="I42" s="107">
        <f>I43</f>
        <v>0</v>
      </c>
      <c r="J42" s="107">
        <f>J43</f>
        <v>0</v>
      </c>
      <c r="K42" s="107">
        <f>K43</f>
        <v>0</v>
      </c>
      <c r="L42" s="5">
        <f t="shared" si="1"/>
        <v>0</v>
      </c>
    </row>
    <row r="43" spans="1:12">
      <c r="A43" s="97"/>
      <c r="B43" s="104" t="s">
        <v>130</v>
      </c>
      <c r="C43" s="98">
        <f>[1]Részletes!D790</f>
        <v>0</v>
      </c>
      <c r="D43" s="98">
        <f>[1]Részletes!E790</f>
        <v>5000</v>
      </c>
      <c r="E43" s="98">
        <f>[1]Részletes!F790</f>
        <v>5000</v>
      </c>
      <c r="F43" s="117">
        <f>[1]Részletes!G790</f>
        <v>2500</v>
      </c>
      <c r="G43" s="108">
        <f>F43/E43</f>
        <v>0.5</v>
      </c>
      <c r="H43" s="117">
        <f>[1]Részletes!I790</f>
        <v>3750</v>
      </c>
      <c r="I43" s="98">
        <f>[1]Részletes!J790</f>
        <v>0</v>
      </c>
      <c r="J43" s="98">
        <f>[1]Részletes!K790</f>
        <v>0</v>
      </c>
      <c r="K43" s="98">
        <f>[1]Részletes!L790</f>
        <v>0</v>
      </c>
      <c r="L43" s="5">
        <f t="shared" si="1"/>
        <v>0</v>
      </c>
    </row>
    <row r="44" spans="1:12" hidden="1">
      <c r="A44" s="97"/>
      <c r="B44" s="104" t="s">
        <v>131</v>
      </c>
      <c r="C44" s="98">
        <f>[1]Részletes!D789</f>
        <v>20000</v>
      </c>
      <c r="D44" s="98"/>
      <c r="E44" s="98"/>
      <c r="F44" s="117"/>
      <c r="G44" s="108" t="e">
        <f>F44/E44</f>
        <v>#DIV/0!</v>
      </c>
      <c r="H44" s="117"/>
      <c r="I44" s="98">
        <f>[1]Részletes!J789</f>
        <v>20000</v>
      </c>
      <c r="J44" s="98">
        <f>[1]Részletes!K789</f>
        <v>0</v>
      </c>
      <c r="K44" s="98">
        <f>[1]Részletes!L789</f>
        <v>0</v>
      </c>
      <c r="L44" s="5">
        <f t="shared" si="1"/>
        <v>20000</v>
      </c>
    </row>
    <row r="45" spans="1:12">
      <c r="A45" s="97"/>
      <c r="B45" s="104"/>
      <c r="C45" s="98"/>
      <c r="D45" s="98"/>
      <c r="E45" s="98"/>
      <c r="F45" s="117"/>
      <c r="G45" s="108"/>
      <c r="H45" s="117"/>
      <c r="I45" s="98"/>
      <c r="J45" s="98"/>
      <c r="K45" s="98"/>
      <c r="L45" s="5">
        <f t="shared" si="1"/>
        <v>0</v>
      </c>
    </row>
    <row r="46" spans="1:12">
      <c r="A46" s="97" t="s">
        <v>132</v>
      </c>
      <c r="B46" s="105" t="s">
        <v>133</v>
      </c>
      <c r="C46" s="107">
        <f>SUM(C47)</f>
        <v>9000</v>
      </c>
      <c r="D46" s="107">
        <f>SUM(D47)</f>
        <v>80000</v>
      </c>
      <c r="E46" s="107">
        <f>SUM(E47)</f>
        <v>80000</v>
      </c>
      <c r="F46" s="106">
        <f>SUM(F47)</f>
        <v>30219</v>
      </c>
      <c r="G46" s="108">
        <f>F46/E46</f>
        <v>0.3777375</v>
      </c>
      <c r="H46" s="106">
        <f>SUM(H47)</f>
        <v>62579</v>
      </c>
      <c r="I46" s="107">
        <f>SUM(I47)</f>
        <v>9000</v>
      </c>
      <c r="J46" s="107">
        <v>0</v>
      </c>
      <c r="K46" s="107">
        <f>SUM(K47)</f>
        <v>0</v>
      </c>
      <c r="L46" s="5">
        <f t="shared" si="1"/>
        <v>9000</v>
      </c>
    </row>
    <row r="47" spans="1:12">
      <c r="A47" s="97"/>
      <c r="B47" s="104" t="s">
        <v>131</v>
      </c>
      <c r="C47" s="98">
        <v>9000</v>
      </c>
      <c r="D47" s="98">
        <f>[1]Részletes!E77</f>
        <v>80000</v>
      </c>
      <c r="E47" s="98">
        <f>[1]Részletes!F77</f>
        <v>80000</v>
      </c>
      <c r="F47" s="117">
        <f>[1]Részletes!G77</f>
        <v>30219</v>
      </c>
      <c r="G47" s="108">
        <f>F47/E47</f>
        <v>0.3777375</v>
      </c>
      <c r="H47" s="117">
        <f>[1]Részletes!I77</f>
        <v>62579</v>
      </c>
      <c r="I47" s="98">
        <v>9000</v>
      </c>
      <c r="J47" s="98">
        <v>0</v>
      </c>
      <c r="K47" s="98">
        <v>0</v>
      </c>
      <c r="L47" s="5">
        <f t="shared" si="1"/>
        <v>9000</v>
      </c>
    </row>
    <row r="48" spans="1:12">
      <c r="A48" s="97" t="s">
        <v>101</v>
      </c>
      <c r="B48" s="104" t="s">
        <v>101</v>
      </c>
      <c r="C48" s="98"/>
      <c r="D48" s="98"/>
      <c r="E48" s="98"/>
      <c r="F48" s="98"/>
      <c r="G48" s="108"/>
      <c r="H48" s="98"/>
      <c r="I48" s="98"/>
      <c r="J48" s="98"/>
      <c r="K48" s="98"/>
      <c r="L48" s="5">
        <f t="shared" si="1"/>
        <v>0</v>
      </c>
    </row>
    <row r="49" spans="1:12">
      <c r="A49" s="111" t="s">
        <v>101</v>
      </c>
      <c r="B49" s="112" t="s">
        <v>134</v>
      </c>
      <c r="C49" s="116">
        <f>+C42+C46</f>
        <v>9000</v>
      </c>
      <c r="D49" s="116">
        <f>+D42+D46</f>
        <v>85000</v>
      </c>
      <c r="E49" s="116">
        <f>+E42+E46</f>
        <v>85000</v>
      </c>
      <c r="F49" s="116">
        <f>+F42+F46</f>
        <v>32719</v>
      </c>
      <c r="G49" s="108">
        <f>F49/E49</f>
        <v>0.38492941176470591</v>
      </c>
      <c r="H49" s="116">
        <f>+H42+H46</f>
        <v>66329</v>
      </c>
      <c r="I49" s="116">
        <f>+I42+I46</f>
        <v>9000</v>
      </c>
      <c r="J49" s="116">
        <f>+J42+J46</f>
        <v>0</v>
      </c>
      <c r="K49" s="116">
        <f>+K42+K46</f>
        <v>0</v>
      </c>
      <c r="L49" s="5">
        <f t="shared" si="1"/>
        <v>9000</v>
      </c>
    </row>
    <row r="50" spans="1:12">
      <c r="A50" s="97" t="s">
        <v>101</v>
      </c>
      <c r="B50" s="104"/>
      <c r="C50" s="98"/>
      <c r="D50" s="98"/>
      <c r="E50" s="98"/>
      <c r="F50" s="98"/>
      <c r="G50" s="108"/>
      <c r="H50" s="98"/>
      <c r="I50" s="98"/>
      <c r="J50" s="98"/>
      <c r="K50" s="98"/>
      <c r="L50" s="5">
        <f t="shared" si="1"/>
        <v>0</v>
      </c>
    </row>
    <row r="51" spans="1:12" hidden="1">
      <c r="A51" s="111" t="s">
        <v>101</v>
      </c>
      <c r="B51" s="112" t="s">
        <v>101</v>
      </c>
      <c r="C51" s="98"/>
      <c r="D51" s="98"/>
      <c r="E51" s="98"/>
      <c r="F51" s="98"/>
      <c r="G51" s="108"/>
      <c r="H51" s="98"/>
      <c r="I51" s="98"/>
      <c r="J51" s="98"/>
      <c r="K51" s="98"/>
      <c r="L51" s="5">
        <f t="shared" si="1"/>
        <v>0</v>
      </c>
    </row>
    <row r="52" spans="1:12" hidden="1">
      <c r="A52" s="97"/>
      <c r="B52" s="104"/>
      <c r="C52" s="98"/>
      <c r="D52" s="98"/>
      <c r="E52" s="98"/>
      <c r="F52" s="98"/>
      <c r="G52" s="108"/>
      <c r="H52" s="98"/>
      <c r="I52" s="98"/>
      <c r="J52" s="98"/>
      <c r="K52" s="98"/>
      <c r="L52" s="5">
        <f t="shared" si="1"/>
        <v>0</v>
      </c>
    </row>
    <row r="53" spans="1:12">
      <c r="A53" s="97"/>
      <c r="B53" s="104"/>
      <c r="C53" s="98"/>
      <c r="D53" s="98"/>
      <c r="E53" s="98"/>
      <c r="F53" s="98"/>
      <c r="G53" s="108"/>
      <c r="H53" s="98"/>
      <c r="I53" s="98"/>
      <c r="J53" s="98"/>
      <c r="K53" s="98"/>
      <c r="L53" s="5">
        <f t="shared" si="1"/>
        <v>0</v>
      </c>
    </row>
    <row r="54" spans="1:12">
      <c r="A54" s="111" t="s">
        <v>101</v>
      </c>
      <c r="B54" s="112" t="s">
        <v>135</v>
      </c>
      <c r="C54" s="113">
        <f>+C36+C49</f>
        <v>305329</v>
      </c>
      <c r="D54" s="113">
        <f>+D36+D49</f>
        <v>337222</v>
      </c>
      <c r="E54" s="113">
        <f>+E36+E49</f>
        <v>352084</v>
      </c>
      <c r="F54" s="113">
        <f>+F36+F49</f>
        <v>183789</v>
      </c>
      <c r="G54" s="108">
        <f>F54/E54</f>
        <v>0.52200327194646734</v>
      </c>
      <c r="H54" s="113">
        <f>+H36+H49</f>
        <v>267110</v>
      </c>
      <c r="I54" s="113">
        <f>+I36+I49</f>
        <v>264963</v>
      </c>
      <c r="J54" s="113">
        <f>+J36+J49</f>
        <v>34451</v>
      </c>
      <c r="K54" s="113">
        <f>+K36+K49</f>
        <v>5915</v>
      </c>
      <c r="L54" s="5">
        <f t="shared" si="1"/>
        <v>305329</v>
      </c>
    </row>
    <row r="57" spans="1:12">
      <c r="J57" s="5"/>
    </row>
  </sheetData>
  <mergeCells count="2">
    <mergeCell ref="B4:K4"/>
    <mergeCell ref="J5:K5"/>
  </mergeCells>
  <phoneticPr fontId="5" type="noConversion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 xml:space="preserve">&amp;R3/b sz. melléklet
1. oldal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5</vt:i4>
      </vt:variant>
      <vt:variant>
        <vt:lpstr>Névvel ellátott tartományok</vt:lpstr>
      </vt:variant>
      <vt:variant>
        <vt:i4>2</vt:i4>
      </vt:variant>
    </vt:vector>
  </HeadingPairs>
  <TitlesOfParts>
    <vt:vector size="7" baseType="lpstr">
      <vt:lpstr>Szakfel.kiad5</vt:lpstr>
      <vt:lpstr>Üzem, kult és sport8</vt:lpstr>
      <vt:lpstr>Család, gyermv.9</vt:lpstr>
      <vt:lpstr>Kisebbs. önk.11</vt:lpstr>
      <vt:lpstr>Munka1</vt:lpstr>
      <vt:lpstr>Szakfel.kiad5!Nyomtatási_terület</vt:lpstr>
      <vt:lpstr>'Üzem, kult és sport8'!Nyomtatási_terület</vt:lpstr>
    </vt:vector>
  </TitlesOfParts>
  <Company>Polgármesteri 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Naske Lászlóné</dc:creator>
  <cp:lastModifiedBy>Felhasználó</cp:lastModifiedBy>
  <cp:lastPrinted>2013-02-13T06:06:50Z</cp:lastPrinted>
  <dcterms:created xsi:type="dcterms:W3CDTF">2006-02-20T15:07:42Z</dcterms:created>
  <dcterms:modified xsi:type="dcterms:W3CDTF">2014-04-02T05:43:24Z</dcterms:modified>
</cp:coreProperties>
</file>