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35" windowWidth="9420" windowHeight="4500" firstSheet="7" activeTab="17"/>
  </bookViews>
  <sheets>
    <sheet name="1.mell." sheetId="1" r:id="rId1"/>
    <sheet name="2.mell" sheetId="25" r:id="rId2"/>
    <sheet name="2.1.mell" sheetId="21" r:id="rId3"/>
    <sheet name="2.2.mell." sheetId="24" r:id="rId4"/>
    <sheet name="3.mell." sheetId="10" r:id="rId5"/>
    <sheet name="3.1.mell." sheetId="7" r:id="rId6"/>
    <sheet name="3.2.mell." sheetId="6" r:id="rId7"/>
    <sheet name="4.mell." sheetId="13" r:id="rId8"/>
    <sheet name="4.1.mell." sheetId="12" r:id="rId9"/>
    <sheet name="4.2.mell." sheetId="15" r:id="rId10"/>
    <sheet name="4.3.mell." sheetId="14" r:id="rId11"/>
    <sheet name="5.mell." sheetId="20" r:id="rId12"/>
    <sheet name="6.1.mell." sheetId="28" r:id="rId13"/>
    <sheet name="6.2.mell." sheetId="19" r:id="rId14"/>
    <sheet name="7.1.mell." sheetId="23" r:id="rId15"/>
    <sheet name="7.2.mell." sheetId="26" r:id="rId16"/>
    <sheet name="8.mell." sheetId="29" r:id="rId17"/>
    <sheet name="9.mell." sheetId="30" r:id="rId18"/>
    <sheet name="Munka1" sheetId="31" r:id="rId19"/>
    <sheet name="Munka2" sheetId="32" r:id="rId20"/>
  </sheets>
  <definedNames>
    <definedName name="_xlnm.Print_Titles" localSheetId="0">'1.mell.'!$4:$5</definedName>
    <definedName name="_xlnm.Print_Titles" localSheetId="8">'4.1.mell.'!$4:$6</definedName>
  </definedNames>
  <calcPr calcId="145621"/>
</workbook>
</file>

<file path=xl/calcChain.xml><?xml version="1.0" encoding="utf-8"?>
<calcChain xmlns="http://schemas.openxmlformats.org/spreadsheetml/2006/main">
  <c r="E32" i="30" l="1"/>
  <c r="D32" i="30"/>
  <c r="C32" i="30"/>
  <c r="E20" i="30"/>
  <c r="E21" i="30"/>
  <c r="E22" i="30"/>
  <c r="E23" i="30" s="1"/>
  <c r="E19" i="30"/>
  <c r="D207" i="30"/>
  <c r="D209" i="30" s="1"/>
  <c r="D210" i="30" s="1"/>
  <c r="C207" i="30"/>
  <c r="C209" i="30" s="1"/>
  <c r="C210" i="30" s="1"/>
  <c r="E157" i="30"/>
  <c r="E156" i="30"/>
  <c r="E155" i="30"/>
  <c r="E154" i="30"/>
  <c r="E207" i="30" s="1"/>
  <c r="D23" i="30"/>
  <c r="C23" i="30"/>
  <c r="D50" i="29"/>
  <c r="C50" i="29"/>
  <c r="D26" i="29"/>
  <c r="D257" i="29" s="1"/>
  <c r="C26" i="29"/>
  <c r="C257" i="29" s="1"/>
  <c r="H14" i="28"/>
  <c r="G14" i="28"/>
  <c r="I14" i="28" s="1"/>
  <c r="E14" i="28"/>
  <c r="D14" i="28"/>
  <c r="F14" i="28" s="1"/>
  <c r="K13" i="28"/>
  <c r="L13" i="28" s="1"/>
  <c r="I13" i="28"/>
  <c r="F13" i="28"/>
  <c r="K12" i="28"/>
  <c r="K14" i="28" s="1"/>
  <c r="J12" i="28"/>
  <c r="J14" i="28" s="1"/>
  <c r="I12" i="28"/>
  <c r="F12" i="28"/>
  <c r="K9" i="28"/>
  <c r="L9" i="28" s="1"/>
  <c r="I9" i="28"/>
  <c r="F9" i="28"/>
  <c r="H8" i="28"/>
  <c r="H10" i="28" s="1"/>
  <c r="H15" i="28" s="1"/>
  <c r="G8" i="28"/>
  <c r="I8" i="28" s="1"/>
  <c r="E8" i="28"/>
  <c r="E10" i="28" s="1"/>
  <c r="E15" i="28" s="1"/>
  <c r="D8" i="28"/>
  <c r="D10" i="28" s="1"/>
  <c r="K7" i="28"/>
  <c r="J7" i="28"/>
  <c r="I7" i="28"/>
  <c r="F7" i="28"/>
  <c r="K6" i="28"/>
  <c r="K8" i="28" s="1"/>
  <c r="K10" i="28" s="1"/>
  <c r="K15" i="28" s="1"/>
  <c r="J6" i="28"/>
  <c r="J8" i="28" s="1"/>
  <c r="J10" i="28" s="1"/>
  <c r="J15" i="28" s="1"/>
  <c r="I6" i="28"/>
  <c r="F6" i="28"/>
  <c r="M68" i="10"/>
  <c r="G58" i="25"/>
  <c r="G37" i="21"/>
  <c r="G36" i="21" s="1"/>
  <c r="G38" i="25"/>
  <c r="G48" i="25"/>
  <c r="G48" i="21"/>
  <c r="H16" i="20"/>
  <c r="G89" i="21"/>
  <c r="G103" i="21"/>
  <c r="G101" i="25" s="1"/>
  <c r="F42" i="20"/>
  <c r="E120" i="26"/>
  <c r="E183" i="26"/>
  <c r="C173" i="26"/>
  <c r="E164" i="26"/>
  <c r="E174" i="26" s="1"/>
  <c r="C164" i="26"/>
  <c r="C174" i="26" s="1"/>
  <c r="E142" i="26"/>
  <c r="C120" i="26"/>
  <c r="E101" i="26"/>
  <c r="C101" i="26"/>
  <c r="E87" i="26"/>
  <c r="C87" i="26"/>
  <c r="E70" i="26"/>
  <c r="E102" i="26" s="1"/>
  <c r="C70" i="26"/>
  <c r="E55" i="26"/>
  <c r="C55" i="26"/>
  <c r="E38" i="26"/>
  <c r="E48" i="26" s="1"/>
  <c r="C38" i="26"/>
  <c r="C48" i="26" s="1"/>
  <c r="E26" i="26"/>
  <c r="C26" i="26"/>
  <c r="E17" i="26"/>
  <c r="C17" i="26"/>
  <c r="E10" i="26"/>
  <c r="E31" i="26" s="1"/>
  <c r="C10" i="26"/>
  <c r="C31" i="26" s="1"/>
  <c r="E192" i="23"/>
  <c r="D183" i="23"/>
  <c r="E182" i="23"/>
  <c r="D182" i="23"/>
  <c r="C182" i="23"/>
  <c r="E173" i="23"/>
  <c r="E183" i="23" s="1"/>
  <c r="C173" i="23"/>
  <c r="C183" i="23" s="1"/>
  <c r="E152" i="23"/>
  <c r="C130" i="23"/>
  <c r="E130" i="23" s="1"/>
  <c r="E110" i="23"/>
  <c r="C110" i="23"/>
  <c r="E96" i="23"/>
  <c r="C96" i="23"/>
  <c r="E81" i="23"/>
  <c r="E111" i="23" s="1"/>
  <c r="D81" i="23"/>
  <c r="C81" i="23"/>
  <c r="C111" i="23" s="1"/>
  <c r="E55" i="23"/>
  <c r="C55" i="23"/>
  <c r="E38" i="23"/>
  <c r="E48" i="23" s="1"/>
  <c r="C38" i="23"/>
  <c r="C48" i="23" s="1"/>
  <c r="E26" i="23"/>
  <c r="C26" i="23"/>
  <c r="E17" i="23"/>
  <c r="C17" i="23"/>
  <c r="E10" i="23"/>
  <c r="E31" i="23" s="1"/>
  <c r="E119" i="23" s="1"/>
  <c r="C10" i="23"/>
  <c r="C31" i="23" s="1"/>
  <c r="C119" i="23" s="1"/>
  <c r="J23" i="19"/>
  <c r="J15" i="19"/>
  <c r="J13" i="19"/>
  <c r="J14" i="19"/>
  <c r="J12" i="19"/>
  <c r="J11" i="19" s="1"/>
  <c r="J9" i="19"/>
  <c r="J8" i="19"/>
  <c r="H11" i="19"/>
  <c r="I11" i="19"/>
  <c r="I16" i="19" s="1"/>
  <c r="I10" i="19"/>
  <c r="H16" i="19"/>
  <c r="H10" i="19"/>
  <c r="J52" i="13"/>
  <c r="I15" i="20"/>
  <c r="J12" i="15"/>
  <c r="I38" i="20"/>
  <c r="G41" i="25"/>
  <c r="G61" i="25"/>
  <c r="G31" i="21"/>
  <c r="G28" i="21"/>
  <c r="G44" i="21"/>
  <c r="G45" i="21"/>
  <c r="G60" i="21"/>
  <c r="G58" i="21"/>
  <c r="G24" i="21"/>
  <c r="G22" i="21"/>
  <c r="G19" i="21"/>
  <c r="G20" i="21"/>
  <c r="G15" i="21"/>
  <c r="G14" i="21"/>
  <c r="M31" i="10"/>
  <c r="M32" i="10"/>
  <c r="M33" i="10"/>
  <c r="L60" i="10"/>
  <c r="M30" i="10"/>
  <c r="E40" i="6"/>
  <c r="D40" i="6"/>
  <c r="C40" i="6"/>
  <c r="D35" i="6"/>
  <c r="D41" i="6" s="1"/>
  <c r="C35" i="6"/>
  <c r="C41" i="6" s="1"/>
  <c r="E29" i="6"/>
  <c r="E22" i="6"/>
  <c r="E18" i="6"/>
  <c r="E35" i="6" s="1"/>
  <c r="E41" i="6" s="1"/>
  <c r="I17" i="19" l="1"/>
  <c r="H17" i="19"/>
  <c r="L7" i="28"/>
  <c r="E209" i="30"/>
  <c r="E210" i="30" s="1"/>
  <c r="F10" i="28"/>
  <c r="F15" i="28" s="1"/>
  <c r="D15" i="28"/>
  <c r="L6" i="28"/>
  <c r="L8" i="28" s="1"/>
  <c r="L10" i="28" s="1"/>
  <c r="F8" i="28"/>
  <c r="G10" i="28"/>
  <c r="L12" i="28"/>
  <c r="L14" i="28" s="1"/>
  <c r="C102" i="26"/>
  <c r="C110" i="26" s="1"/>
  <c r="E110" i="26"/>
  <c r="J16" i="19"/>
  <c r="J10" i="19"/>
  <c r="K24" i="10"/>
  <c r="K70" i="10"/>
  <c r="K60" i="10"/>
  <c r="K59" i="10" s="1"/>
  <c r="K58" i="10" s="1"/>
  <c r="M43" i="10"/>
  <c r="J8" i="15"/>
  <c r="J10" i="15"/>
  <c r="J11" i="15"/>
  <c r="J14" i="15"/>
  <c r="J17" i="15"/>
  <c r="J18" i="15"/>
  <c r="J7" i="15"/>
  <c r="G63" i="12"/>
  <c r="L24" i="10"/>
  <c r="L59" i="10"/>
  <c r="L24" i="7"/>
  <c r="M66" i="10"/>
  <c r="M67" i="10"/>
  <c r="H24" i="20"/>
  <c r="I23" i="20"/>
  <c r="H42" i="20"/>
  <c r="I19" i="15"/>
  <c r="J13" i="14"/>
  <c r="J14" i="14"/>
  <c r="J15" i="14"/>
  <c r="J16" i="14"/>
  <c r="J17" i="14"/>
  <c r="J18" i="14"/>
  <c r="J9" i="14"/>
  <c r="J10" i="14"/>
  <c r="J11" i="14"/>
  <c r="J12" i="14"/>
  <c r="J7" i="14"/>
  <c r="J8" i="14"/>
  <c r="J6" i="14"/>
  <c r="I22" i="14"/>
  <c r="G42" i="20"/>
  <c r="I41" i="20"/>
  <c r="G24" i="20"/>
  <c r="H22" i="14"/>
  <c r="G22" i="14"/>
  <c r="G19" i="15"/>
  <c r="H19" i="15"/>
  <c r="K40" i="10"/>
  <c r="M23" i="10"/>
  <c r="M25" i="10"/>
  <c r="M26" i="10"/>
  <c r="M27" i="10"/>
  <c r="M29" i="10"/>
  <c r="M34" i="10"/>
  <c r="M37" i="10"/>
  <c r="M38" i="10"/>
  <c r="M42" i="10"/>
  <c r="M51" i="10"/>
  <c r="M60" i="10"/>
  <c r="M61" i="10"/>
  <c r="M62" i="10"/>
  <c r="M63" i="10"/>
  <c r="M64" i="10"/>
  <c r="M65" i="10"/>
  <c r="M71" i="10"/>
  <c r="M72" i="10"/>
  <c r="M73" i="10"/>
  <c r="M77" i="10"/>
  <c r="M78" i="10"/>
  <c r="M85" i="10"/>
  <c r="M10" i="10"/>
  <c r="M11" i="10"/>
  <c r="M12" i="10"/>
  <c r="M13" i="10"/>
  <c r="M16" i="10"/>
  <c r="M17" i="10"/>
  <c r="M19" i="10"/>
  <c r="M20" i="10"/>
  <c r="I42" i="20"/>
  <c r="H47" i="20"/>
  <c r="G98" i="21" s="1"/>
  <c r="G96" i="21" s="1"/>
  <c r="G95" i="21" s="1"/>
  <c r="G45" i="12"/>
  <c r="J47" i="13" s="1"/>
  <c r="H18" i="13"/>
  <c r="H15" i="13"/>
  <c r="W54" i="12"/>
  <c r="K64" i="12"/>
  <c r="N64" i="12"/>
  <c r="N68" i="12" s="1"/>
  <c r="Q64" i="12"/>
  <c r="G62" i="12"/>
  <c r="J60" i="13" s="1"/>
  <c r="J61" i="13"/>
  <c r="G61" i="12"/>
  <c r="J59" i="13" s="1"/>
  <c r="H58" i="20"/>
  <c r="I50" i="20"/>
  <c r="I49" i="20"/>
  <c r="I44" i="20"/>
  <c r="I45" i="20"/>
  <c r="I46" i="20"/>
  <c r="I31" i="20"/>
  <c r="I32" i="20"/>
  <c r="I33" i="20"/>
  <c r="I34" i="20"/>
  <c r="I35" i="20"/>
  <c r="I36" i="20"/>
  <c r="I37" i="20"/>
  <c r="I30" i="20"/>
  <c r="I21" i="20"/>
  <c r="I8" i="20"/>
  <c r="I9" i="20"/>
  <c r="I10" i="20"/>
  <c r="I11" i="20"/>
  <c r="I12" i="20"/>
  <c r="I13" i="20"/>
  <c r="I14" i="20"/>
  <c r="I16" i="20"/>
  <c r="I17" i="20"/>
  <c r="I18" i="20"/>
  <c r="I19" i="20"/>
  <c r="I7" i="20"/>
  <c r="H51" i="20"/>
  <c r="G108" i="21" s="1"/>
  <c r="I24" i="20"/>
  <c r="F7" i="12"/>
  <c r="I9" i="13" s="1"/>
  <c r="I54" i="12"/>
  <c r="L54" i="12"/>
  <c r="O54" i="12"/>
  <c r="U54" i="12"/>
  <c r="E44" i="12"/>
  <c r="H46" i="13" s="1"/>
  <c r="E46" i="12"/>
  <c r="H48" i="13" s="1"/>
  <c r="E28" i="12"/>
  <c r="H30" i="13" s="1"/>
  <c r="E18" i="12"/>
  <c r="H20" i="13" s="1"/>
  <c r="E23" i="12"/>
  <c r="H25" i="13" s="1"/>
  <c r="E11" i="12"/>
  <c r="H13" i="13" s="1"/>
  <c r="E7" i="12"/>
  <c r="H9" i="13" s="1"/>
  <c r="G40" i="12"/>
  <c r="J42" i="13" s="1"/>
  <c r="G41" i="12"/>
  <c r="J43" i="13" s="1"/>
  <c r="G42" i="12"/>
  <c r="J44" i="13" s="1"/>
  <c r="G43" i="12"/>
  <c r="J45" i="13" s="1"/>
  <c r="G44" i="12"/>
  <c r="H44" i="12" s="1"/>
  <c r="G46" i="12"/>
  <c r="H46" i="12" s="1"/>
  <c r="G47" i="12"/>
  <c r="G48" i="12"/>
  <c r="G49" i="12"/>
  <c r="G50" i="12"/>
  <c r="G51" i="12"/>
  <c r="J53" i="13" s="1"/>
  <c r="G52" i="12"/>
  <c r="G27" i="12"/>
  <c r="J29" i="13" s="1"/>
  <c r="G28" i="12"/>
  <c r="J30" i="13" s="1"/>
  <c r="G29" i="12"/>
  <c r="J31" i="13" s="1"/>
  <c r="G30" i="12"/>
  <c r="J32" i="13" s="1"/>
  <c r="G31" i="12"/>
  <c r="J33" i="13" s="1"/>
  <c r="G32" i="12"/>
  <c r="J34" i="13" s="1"/>
  <c r="G33" i="12"/>
  <c r="J35" i="13" s="1"/>
  <c r="G34" i="12"/>
  <c r="J36" i="13" s="1"/>
  <c r="G35" i="12"/>
  <c r="J37" i="13" s="1"/>
  <c r="G36" i="12"/>
  <c r="J38" i="13" s="1"/>
  <c r="G37" i="12"/>
  <c r="J39" i="13" s="1"/>
  <c r="G38" i="12"/>
  <c r="J40" i="13" s="1"/>
  <c r="G39" i="12"/>
  <c r="J41" i="13" s="1"/>
  <c r="G19" i="12"/>
  <c r="J21" i="13" s="1"/>
  <c r="G20" i="12"/>
  <c r="J22" i="13" s="1"/>
  <c r="G21" i="12"/>
  <c r="J23" i="13" s="1"/>
  <c r="G22" i="12"/>
  <c r="J24" i="13" s="1"/>
  <c r="G23" i="12"/>
  <c r="H23" i="12" s="1"/>
  <c r="G24" i="12"/>
  <c r="J26" i="13" s="1"/>
  <c r="G25" i="12"/>
  <c r="J27" i="13" s="1"/>
  <c r="G26" i="12"/>
  <c r="J28" i="13" s="1"/>
  <c r="G13" i="12"/>
  <c r="J15" i="13" s="1"/>
  <c r="G14" i="12"/>
  <c r="J16" i="13" s="1"/>
  <c r="G15" i="12"/>
  <c r="J17" i="13" s="1"/>
  <c r="G16" i="12"/>
  <c r="J18" i="13" s="1"/>
  <c r="G17" i="12"/>
  <c r="G18" i="12"/>
  <c r="J20" i="13" s="1"/>
  <c r="G7" i="12"/>
  <c r="H7" i="12" s="1"/>
  <c r="G12" i="12"/>
  <c r="J14" i="13" s="1"/>
  <c r="G10" i="12"/>
  <c r="J12" i="13" s="1"/>
  <c r="G9" i="12"/>
  <c r="J11" i="13" s="1"/>
  <c r="G8" i="12"/>
  <c r="J10" i="13" s="1"/>
  <c r="G11" i="12"/>
  <c r="J13" i="13" s="1"/>
  <c r="V54" i="12"/>
  <c r="V67" i="12" s="1"/>
  <c r="V64" i="12"/>
  <c r="V68" i="12" s="1"/>
  <c r="W64" i="12"/>
  <c r="W68" i="12" s="1"/>
  <c r="S54" i="12"/>
  <c r="S67" i="12" s="1"/>
  <c r="S64" i="12"/>
  <c r="S68" i="12" s="1"/>
  <c r="T54" i="12"/>
  <c r="T64" i="12"/>
  <c r="P54" i="12"/>
  <c r="P67" i="12" s="1"/>
  <c r="P64" i="12"/>
  <c r="P68" i="12"/>
  <c r="Q54" i="12"/>
  <c r="Q68" i="12"/>
  <c r="M54" i="12"/>
  <c r="M67" i="12" s="1"/>
  <c r="M64" i="12"/>
  <c r="M68" i="12" s="1"/>
  <c r="N54" i="12"/>
  <c r="J64" i="12"/>
  <c r="J54" i="12"/>
  <c r="K54" i="12"/>
  <c r="G76" i="21" s="1"/>
  <c r="J67" i="12"/>
  <c r="J68" i="12"/>
  <c r="J69" i="12" s="1"/>
  <c r="K67" i="12"/>
  <c r="K68" i="12"/>
  <c r="F62" i="12"/>
  <c r="I60" i="13" s="1"/>
  <c r="F63" i="12"/>
  <c r="I61" i="13" s="1"/>
  <c r="F61" i="12"/>
  <c r="I59" i="13" s="1"/>
  <c r="I64" i="12"/>
  <c r="L64" i="12"/>
  <c r="O64" i="12"/>
  <c r="R64" i="12"/>
  <c r="U64" i="12"/>
  <c r="E62" i="12"/>
  <c r="H60" i="13" s="1"/>
  <c r="E63" i="12"/>
  <c r="H61" i="13" s="1"/>
  <c r="E61" i="12"/>
  <c r="H59" i="13" s="1"/>
  <c r="E21" i="12"/>
  <c r="H23" i="13" s="1"/>
  <c r="F8" i="12"/>
  <c r="I10" i="13" s="1"/>
  <c r="F9" i="12"/>
  <c r="I11" i="13" s="1"/>
  <c r="F10" i="12"/>
  <c r="I12" i="13" s="1"/>
  <c r="F11" i="12"/>
  <c r="I13" i="13" s="1"/>
  <c r="F12" i="12"/>
  <c r="I14" i="13" s="1"/>
  <c r="F13" i="12"/>
  <c r="I15" i="13" s="1"/>
  <c r="F14" i="12"/>
  <c r="I16" i="13" s="1"/>
  <c r="F15" i="12"/>
  <c r="I17" i="13" s="1"/>
  <c r="F16" i="12"/>
  <c r="I18" i="13" s="1"/>
  <c r="F17" i="12"/>
  <c r="I19" i="13" s="1"/>
  <c r="F18" i="12"/>
  <c r="I20" i="13" s="1"/>
  <c r="F19" i="12"/>
  <c r="I21" i="13" s="1"/>
  <c r="F20" i="12"/>
  <c r="I22" i="13" s="1"/>
  <c r="F21" i="12"/>
  <c r="I23" i="13" s="1"/>
  <c r="F22" i="12"/>
  <c r="I24" i="13" s="1"/>
  <c r="F23" i="12"/>
  <c r="I25" i="13" s="1"/>
  <c r="F24" i="12"/>
  <c r="I26" i="13" s="1"/>
  <c r="F25" i="12"/>
  <c r="I27" i="13" s="1"/>
  <c r="F26" i="12"/>
  <c r="I28" i="13" s="1"/>
  <c r="F27" i="12"/>
  <c r="I29" i="13" s="1"/>
  <c r="F28" i="12"/>
  <c r="I30" i="13" s="1"/>
  <c r="F29" i="12"/>
  <c r="I31" i="13" s="1"/>
  <c r="F30" i="12"/>
  <c r="I32" i="13" s="1"/>
  <c r="F31" i="12"/>
  <c r="I33" i="13" s="1"/>
  <c r="F32" i="12"/>
  <c r="I34" i="13" s="1"/>
  <c r="F33" i="12"/>
  <c r="I35" i="13" s="1"/>
  <c r="F34" i="12"/>
  <c r="I36" i="13" s="1"/>
  <c r="F35" i="12"/>
  <c r="I37" i="13" s="1"/>
  <c r="F36" i="12"/>
  <c r="I38" i="13" s="1"/>
  <c r="F37" i="12"/>
  <c r="I39" i="13" s="1"/>
  <c r="F38" i="12"/>
  <c r="I40" i="13" s="1"/>
  <c r="F39" i="12"/>
  <c r="I41" i="13" s="1"/>
  <c r="F40" i="12"/>
  <c r="I42" i="13" s="1"/>
  <c r="F41" i="12"/>
  <c r="I43" i="13" s="1"/>
  <c r="F42" i="12"/>
  <c r="I44" i="13" s="1"/>
  <c r="F43" i="12"/>
  <c r="I45" i="13" s="1"/>
  <c r="F44" i="12"/>
  <c r="I46" i="13" s="1"/>
  <c r="F45" i="12"/>
  <c r="I47" i="13" s="1"/>
  <c r="F46" i="12"/>
  <c r="I48" i="13" s="1"/>
  <c r="F47" i="12"/>
  <c r="I49" i="13" s="1"/>
  <c r="F48" i="12"/>
  <c r="I50" i="13" s="1"/>
  <c r="F49" i="12"/>
  <c r="I51" i="13" s="1"/>
  <c r="F50" i="12"/>
  <c r="I52" i="13" s="1"/>
  <c r="F51" i="12"/>
  <c r="I53" i="13" s="1"/>
  <c r="F52" i="12"/>
  <c r="I54" i="13" s="1"/>
  <c r="R54" i="12"/>
  <c r="L44" i="10"/>
  <c r="M44" i="10" s="1"/>
  <c r="L45" i="10"/>
  <c r="M45" i="10" s="1"/>
  <c r="L9" i="10"/>
  <c r="L15" i="10"/>
  <c r="G13" i="21" s="1"/>
  <c r="L18" i="10"/>
  <c r="L39" i="10"/>
  <c r="M39" i="10" s="1"/>
  <c r="K36" i="10"/>
  <c r="L50" i="10"/>
  <c r="M50" i="10" s="1"/>
  <c r="L70" i="10"/>
  <c r="G51" i="25" s="1"/>
  <c r="L76" i="10"/>
  <c r="L81" i="10"/>
  <c r="K9" i="10"/>
  <c r="K15" i="10"/>
  <c r="K18" i="10"/>
  <c r="K76" i="10"/>
  <c r="M16" i="7"/>
  <c r="M8" i="7"/>
  <c r="M9" i="7"/>
  <c r="L11" i="7"/>
  <c r="M12" i="7"/>
  <c r="M13" i="7"/>
  <c r="M14" i="7"/>
  <c r="M17" i="7"/>
  <c r="L19" i="7"/>
  <c r="M20" i="7"/>
  <c r="M21" i="7"/>
  <c r="M24" i="7"/>
  <c r="M25" i="7"/>
  <c r="M26" i="7"/>
  <c r="M27" i="7"/>
  <c r="M28" i="7"/>
  <c r="M29" i="7"/>
  <c r="K7" i="7"/>
  <c r="K11" i="7"/>
  <c r="K19" i="7"/>
  <c r="K23" i="7"/>
  <c r="J23" i="7"/>
  <c r="L23" i="7"/>
  <c r="L7" i="7"/>
  <c r="J60" i="10"/>
  <c r="J59" i="10" s="1"/>
  <c r="J58" i="10" s="1"/>
  <c r="G47" i="20"/>
  <c r="I47" i="20" s="1"/>
  <c r="G51" i="20"/>
  <c r="F51" i="20"/>
  <c r="F47" i="20"/>
  <c r="F56" i="20" s="1"/>
  <c r="G58" i="20"/>
  <c r="F24" i="20"/>
  <c r="F58" i="20" s="1"/>
  <c r="K49" i="10"/>
  <c r="L87" i="10"/>
  <c r="J7" i="7"/>
  <c r="J11" i="7"/>
  <c r="J19" i="7"/>
  <c r="J9" i="10"/>
  <c r="J15" i="10"/>
  <c r="J18" i="10"/>
  <c r="J24" i="10"/>
  <c r="J40" i="10"/>
  <c r="J49" i="10"/>
  <c r="J76" i="10"/>
  <c r="J36" i="10"/>
  <c r="L8" i="10"/>
  <c r="G106" i="25"/>
  <c r="G84" i="25"/>
  <c r="G59" i="25"/>
  <c r="G57" i="25"/>
  <c r="G44" i="25"/>
  <c r="G43" i="25"/>
  <c r="G42" i="25" s="1"/>
  <c r="G30" i="25"/>
  <c r="G25" i="25"/>
  <c r="G23" i="25"/>
  <c r="G21" i="25"/>
  <c r="G19" i="25"/>
  <c r="G18" i="25"/>
  <c r="G14" i="25"/>
  <c r="G13" i="25"/>
  <c r="G10" i="25"/>
  <c r="G43" i="21"/>
  <c r="F22" i="14"/>
  <c r="E42" i="12"/>
  <c r="H42" i="12" s="1"/>
  <c r="E50" i="12"/>
  <c r="H52" i="13" s="1"/>
  <c r="E29" i="12"/>
  <c r="H31" i="13" s="1"/>
  <c r="E33" i="12"/>
  <c r="H35" i="13" s="1"/>
  <c r="E41" i="12"/>
  <c r="H43" i="13" s="1"/>
  <c r="E20" i="12"/>
  <c r="H20" i="12" s="1"/>
  <c r="E27" i="12"/>
  <c r="H29" i="13" s="1"/>
  <c r="E10" i="12"/>
  <c r="H12" i="13" s="1"/>
  <c r="E15" i="12"/>
  <c r="H17" i="13" s="1"/>
  <c r="X54" i="12"/>
  <c r="E39" i="12"/>
  <c r="H41" i="13" s="1"/>
  <c r="E25" i="12"/>
  <c r="H27" i="13" s="1"/>
  <c r="E19" i="12"/>
  <c r="H21" i="13" s="1"/>
  <c r="E22" i="12"/>
  <c r="H22" i="12" s="1"/>
  <c r="E9" i="12"/>
  <c r="H9" i="12" s="1"/>
  <c r="E49" i="12"/>
  <c r="H51" i="13" s="1"/>
  <c r="E48" i="12"/>
  <c r="H50" i="13" s="1"/>
  <c r="E47" i="12"/>
  <c r="H49" i="13" s="1"/>
  <c r="E40" i="12"/>
  <c r="H40" i="12" s="1"/>
  <c r="E45" i="12"/>
  <c r="H47" i="13" s="1"/>
  <c r="E14" i="12"/>
  <c r="H16" i="13" s="1"/>
  <c r="G66" i="25"/>
  <c r="G12" i="25"/>
  <c r="G37" i="24"/>
  <c r="G95" i="25" s="1"/>
  <c r="G15" i="24"/>
  <c r="G27" i="24" s="1"/>
  <c r="G6" i="24"/>
  <c r="X67" i="12"/>
  <c r="I67" i="12"/>
  <c r="L67" i="12"/>
  <c r="L68" i="12"/>
  <c r="O68" i="12"/>
  <c r="R67" i="12"/>
  <c r="R68" i="12"/>
  <c r="U67" i="12"/>
  <c r="U68" i="12"/>
  <c r="X64" i="12"/>
  <c r="X68" i="12" s="1"/>
  <c r="X69" i="12" s="1"/>
  <c r="E34" i="12"/>
  <c r="H36" i="13" s="1"/>
  <c r="F19" i="15"/>
  <c r="E8" i="12"/>
  <c r="H10" i="13" s="1"/>
  <c r="E35" i="12"/>
  <c r="H37" i="13" s="1"/>
  <c r="E51" i="12"/>
  <c r="H53" i="13" s="1"/>
  <c r="E52" i="12"/>
  <c r="H54" i="13" s="1"/>
  <c r="E30" i="12"/>
  <c r="H32" i="13" s="1"/>
  <c r="E31" i="12"/>
  <c r="H33" i="13" s="1"/>
  <c r="E32" i="12"/>
  <c r="H34" i="13" s="1"/>
  <c r="E12" i="12"/>
  <c r="E17" i="12"/>
  <c r="H19" i="13" s="1"/>
  <c r="E24" i="12"/>
  <c r="E43" i="12"/>
  <c r="H45" i="13" s="1"/>
  <c r="E38" i="12"/>
  <c r="H40" i="13" s="1"/>
  <c r="E37" i="12"/>
  <c r="H39" i="13" s="1"/>
  <c r="E36" i="12"/>
  <c r="H38" i="13" s="1"/>
  <c r="E26" i="12"/>
  <c r="G67" i="21"/>
  <c r="G29" i="21"/>
  <c r="G28" i="25" s="1"/>
  <c r="R69" i="12"/>
  <c r="L69" i="12"/>
  <c r="O67" i="12"/>
  <c r="O69" i="12" s="1"/>
  <c r="G20" i="25"/>
  <c r="U69" i="12"/>
  <c r="I68" i="12"/>
  <c r="I69" i="12" s="1"/>
  <c r="G27" i="25"/>
  <c r="G37" i="25"/>
  <c r="G96" i="25"/>
  <c r="G31" i="24"/>
  <c r="G43" i="24" s="1"/>
  <c r="M7" i="7" l="1"/>
  <c r="L6" i="7"/>
  <c r="T67" i="12"/>
  <c r="G82" i="21"/>
  <c r="W67" i="12"/>
  <c r="G84" i="21"/>
  <c r="G83" i="25" s="1"/>
  <c r="G30" i="21"/>
  <c r="G29" i="25" s="1"/>
  <c r="L22" i="10"/>
  <c r="L15" i="28"/>
  <c r="H25" i="19"/>
  <c r="H21" i="19"/>
  <c r="M23" i="7"/>
  <c r="G23" i="21"/>
  <c r="N67" i="12"/>
  <c r="G77" i="21"/>
  <c r="V69" i="12"/>
  <c r="I25" i="19"/>
  <c r="I21" i="19"/>
  <c r="G15" i="28"/>
  <c r="I10" i="28"/>
  <c r="I15" i="28" s="1"/>
  <c r="G36" i="25"/>
  <c r="G35" i="25" s="1"/>
  <c r="G94" i="25"/>
  <c r="G93" i="25" s="1"/>
  <c r="G78" i="21"/>
  <c r="G54" i="12"/>
  <c r="G10" i="21"/>
  <c r="J17" i="19"/>
  <c r="J19" i="15"/>
  <c r="G56" i="20"/>
  <c r="H56" i="20"/>
  <c r="H59" i="20" s="1"/>
  <c r="J22" i="14"/>
  <c r="G64" i="12"/>
  <c r="G68" i="12" s="1"/>
  <c r="H68" i="12" s="1"/>
  <c r="K7" i="10"/>
  <c r="E64" i="12"/>
  <c r="E68" i="12" s="1"/>
  <c r="I51" i="20"/>
  <c r="I53" i="20" s="1"/>
  <c r="K69" i="12"/>
  <c r="G75" i="25" s="1"/>
  <c r="W69" i="12"/>
  <c r="S69" i="12"/>
  <c r="E69" i="12"/>
  <c r="J6" i="7"/>
  <c r="J6" i="10" s="1"/>
  <c r="F59" i="20"/>
  <c r="H66" i="13" s="1"/>
  <c r="M11" i="7"/>
  <c r="I62" i="13"/>
  <c r="M69" i="12"/>
  <c r="H49" i="12"/>
  <c r="H47" i="12"/>
  <c r="H18" i="12"/>
  <c r="N69" i="12"/>
  <c r="G76" i="25" s="1"/>
  <c r="H61" i="12"/>
  <c r="J49" i="13"/>
  <c r="K6" i="7"/>
  <c r="K6" i="10" s="1"/>
  <c r="M19" i="7"/>
  <c r="P69" i="12"/>
  <c r="H50" i="12"/>
  <c r="H48" i="12"/>
  <c r="E54" i="12"/>
  <c r="E67" i="12" s="1"/>
  <c r="J51" i="13"/>
  <c r="K51" i="13" s="1"/>
  <c r="J46" i="13"/>
  <c r="K46" i="13" s="1"/>
  <c r="F54" i="12"/>
  <c r="F67" i="12" s="1"/>
  <c r="J7" i="10"/>
  <c r="K22" i="10"/>
  <c r="M76" i="10"/>
  <c r="L36" i="10"/>
  <c r="M15" i="10"/>
  <c r="L58" i="10"/>
  <c r="J22" i="10"/>
  <c r="J89" i="10" s="1"/>
  <c r="M70" i="10"/>
  <c r="M18" i="10"/>
  <c r="M9" i="10"/>
  <c r="M59" i="10"/>
  <c r="G9" i="25"/>
  <c r="H24" i="12"/>
  <c r="H26" i="13"/>
  <c r="H14" i="13"/>
  <c r="H12" i="12"/>
  <c r="G59" i="20"/>
  <c r="G61" i="20" s="1"/>
  <c r="I66" i="13"/>
  <c r="I56" i="20"/>
  <c r="K10" i="13"/>
  <c r="K12" i="13"/>
  <c r="H17" i="12"/>
  <c r="K17" i="13"/>
  <c r="K15" i="13"/>
  <c r="K27" i="13"/>
  <c r="K23" i="13"/>
  <c r="K21" i="13"/>
  <c r="K40" i="13"/>
  <c r="K38" i="13"/>
  <c r="K36" i="13"/>
  <c r="K34" i="13"/>
  <c r="K32" i="13"/>
  <c r="K30" i="13"/>
  <c r="H52" i="12"/>
  <c r="K45" i="13"/>
  <c r="K43" i="13"/>
  <c r="I56" i="13"/>
  <c r="I64" i="13" s="1"/>
  <c r="K61" i="13"/>
  <c r="K42" i="13"/>
  <c r="H26" i="12"/>
  <c r="H28" i="13"/>
  <c r="H64" i="12"/>
  <c r="K59" i="13"/>
  <c r="J62" i="13"/>
  <c r="K62" i="13" s="1"/>
  <c r="H62" i="13"/>
  <c r="F69" i="12"/>
  <c r="K13" i="13"/>
  <c r="K11" i="13"/>
  <c r="K14" i="13"/>
  <c r="K20" i="13"/>
  <c r="K18" i="13"/>
  <c r="K16" i="13"/>
  <c r="K28" i="13"/>
  <c r="K26" i="13"/>
  <c r="K24" i="13"/>
  <c r="K22" i="13"/>
  <c r="K41" i="13"/>
  <c r="K39" i="13"/>
  <c r="K37" i="13"/>
  <c r="K35" i="13"/>
  <c r="K33" i="13"/>
  <c r="K31" i="13"/>
  <c r="K29" i="13"/>
  <c r="H51" i="12"/>
  <c r="K60" i="13"/>
  <c r="K53" i="13"/>
  <c r="K49" i="13"/>
  <c r="K44" i="13"/>
  <c r="K47" i="13"/>
  <c r="L49" i="10"/>
  <c r="L7" i="10"/>
  <c r="M7" i="10" s="1"/>
  <c r="L40" i="10"/>
  <c r="F64" i="12"/>
  <c r="F68" i="12" s="1"/>
  <c r="Q67" i="12"/>
  <c r="Q69" i="12" s="1"/>
  <c r="G77" i="25" s="1"/>
  <c r="T68" i="12"/>
  <c r="T69" i="12" s="1"/>
  <c r="H11" i="12"/>
  <c r="H10" i="12"/>
  <c r="H8" i="12"/>
  <c r="H21" i="12"/>
  <c r="H19" i="12"/>
  <c r="H15" i="12"/>
  <c r="H30" i="12"/>
  <c r="H28" i="12"/>
  <c r="H27" i="12"/>
  <c r="H25" i="12"/>
  <c r="H41" i="12"/>
  <c r="H39" i="12"/>
  <c r="H37" i="12"/>
  <c r="H35" i="12"/>
  <c r="H33" i="12"/>
  <c r="H31" i="12"/>
  <c r="H43" i="12"/>
  <c r="I58" i="20"/>
  <c r="H62" i="12"/>
  <c r="H11" i="13"/>
  <c r="H24" i="13"/>
  <c r="H22" i="13"/>
  <c r="H44" i="13"/>
  <c r="H42" i="13"/>
  <c r="J9" i="13"/>
  <c r="J54" i="13"/>
  <c r="K54" i="13" s="1"/>
  <c r="K52" i="13"/>
  <c r="J50" i="13"/>
  <c r="K50" i="13" s="1"/>
  <c r="J48" i="13"/>
  <c r="K48" i="13" s="1"/>
  <c r="J25" i="13"/>
  <c r="K25" i="13" s="1"/>
  <c r="J19" i="13"/>
  <c r="K19" i="13" s="1"/>
  <c r="M24" i="10"/>
  <c r="H14" i="12"/>
  <c r="H29" i="12"/>
  <c r="H38" i="12"/>
  <c r="H36" i="12"/>
  <c r="H34" i="12"/>
  <c r="H32" i="12"/>
  <c r="H45" i="12"/>
  <c r="H63" i="12"/>
  <c r="I59" i="20" l="1"/>
  <c r="H61" i="20"/>
  <c r="G80" i="21"/>
  <c r="J66" i="13"/>
  <c r="G81" i="25"/>
  <c r="G79" i="25" s="1"/>
  <c r="J21" i="19"/>
  <c r="J25" i="19"/>
  <c r="G75" i="21"/>
  <c r="G17" i="21"/>
  <c r="G22" i="25"/>
  <c r="G16" i="25" s="1"/>
  <c r="G74" i="25"/>
  <c r="G110" i="25" s="1"/>
  <c r="K89" i="10"/>
  <c r="M40" i="10"/>
  <c r="M49" i="10"/>
  <c r="M36" i="10"/>
  <c r="H54" i="12"/>
  <c r="G67" i="12"/>
  <c r="H67" i="12" s="1"/>
  <c r="F61" i="20"/>
  <c r="I68" i="13"/>
  <c r="K66" i="13"/>
  <c r="M58" i="10"/>
  <c r="H56" i="13"/>
  <c r="H64" i="13" s="1"/>
  <c r="H68" i="13" s="1"/>
  <c r="G69" i="12"/>
  <c r="H69" i="12" s="1"/>
  <c r="J56" i="13"/>
  <c r="K9" i="13"/>
  <c r="M22" i="10"/>
  <c r="L6" i="10"/>
  <c r="M6" i="7"/>
  <c r="G112" i="21" l="1"/>
  <c r="G119" i="21"/>
  <c r="G117" i="25"/>
  <c r="G34" i="25"/>
  <c r="G26" i="25" s="1"/>
  <c r="G8" i="25" s="1"/>
  <c r="G27" i="21"/>
  <c r="G9" i="21" s="1"/>
  <c r="G55" i="21"/>
  <c r="G47" i="21" s="1"/>
  <c r="G55" i="25"/>
  <c r="G54" i="25" s="1"/>
  <c r="G52" i="25"/>
  <c r="G47" i="25" s="1"/>
  <c r="L89" i="10"/>
  <c r="M6" i="10"/>
  <c r="K56" i="13"/>
  <c r="J64" i="13"/>
  <c r="G46" i="25" l="1"/>
  <c r="G60" i="25" s="1"/>
  <c r="G69" i="25" s="1"/>
  <c r="G61" i="21"/>
  <c r="G70" i="21" s="1"/>
  <c r="M89" i="10"/>
  <c r="J68" i="13"/>
  <c r="K68" i="13" s="1"/>
  <c r="K64" i="13"/>
</calcChain>
</file>

<file path=xl/sharedStrings.xml><?xml version="1.0" encoding="utf-8"?>
<sst xmlns="http://schemas.openxmlformats.org/spreadsheetml/2006/main" count="3235" uniqueCount="1573">
  <si>
    <t>Cím/Alcím</t>
  </si>
  <si>
    <t>Főcím száma</t>
  </si>
  <si>
    <t>Alcím száma</t>
  </si>
  <si>
    <t>Cím/Alcím neve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</si>
  <si>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</si>
  <si>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</si>
  <si>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</si>
  <si>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</si>
  <si>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</si>
  <si>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</si>
  <si>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</si>
  <si>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</si>
  <si>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</si>
  <si>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</si>
  <si>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</si>
  <si>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</si>
  <si>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</si>
  <si>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</si>
  <si>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Házi segítségnyújtás</t>
  </si>
  <si>
    <t>Szociális étkeztetés</t>
  </si>
  <si>
    <t>15.</t>
  </si>
  <si>
    <t>16.</t>
  </si>
  <si>
    <t>17.</t>
  </si>
  <si>
    <t>18.</t>
  </si>
  <si>
    <t>19.</t>
  </si>
  <si>
    <t>20.</t>
  </si>
  <si>
    <t>21.</t>
  </si>
  <si>
    <t>22.</t>
  </si>
  <si>
    <t>Összesen</t>
  </si>
  <si>
    <t>Bevételek</t>
  </si>
  <si>
    <t>Működési kiadások</t>
  </si>
  <si>
    <t>Összesen:</t>
  </si>
  <si>
    <t>Felhalmozási kiadások</t>
  </si>
  <si>
    <t>1.Építmény adó</t>
  </si>
  <si>
    <t>2.Kommunális adó</t>
  </si>
  <si>
    <t>2.4 Bírságok,pótlékok és egyéb sajátos bevételek(16 űrlap 11-es,19-23 sorok)</t>
  </si>
  <si>
    <t>ebből OEP-től átvett pénzeszköz</t>
  </si>
  <si>
    <t>Lakás építési kölcsön törlesztése</t>
  </si>
  <si>
    <t>Működési céllú hitel, kötvénykibocsátás</t>
  </si>
  <si>
    <t xml:space="preserve">Felhalmozási célú hitel, kötvénykibocsáttás </t>
  </si>
  <si>
    <t>Cím</t>
  </si>
  <si>
    <t>Alcím</t>
  </si>
  <si>
    <t>Ssz.</t>
  </si>
  <si>
    <t>Neve</t>
  </si>
  <si>
    <t xml:space="preserve">1. </t>
  </si>
  <si>
    <t>1.Intézményi működési bevételek</t>
  </si>
  <si>
    <t>Faluház bérleti díj bevétele</t>
  </si>
  <si>
    <t>Sírhely értékesítés</t>
  </si>
  <si>
    <t>Megnevezés</t>
  </si>
  <si>
    <t>Sor-szám</t>
  </si>
  <si>
    <t>Települési igazgatási,kommunális és sportfeladatok</t>
  </si>
  <si>
    <t>Lakott külterületettel kapcsolatos feladatok</t>
  </si>
  <si>
    <t>Pénzbeli  és természetbeni szociális és gyermekjóléti ellátások</t>
  </si>
  <si>
    <t>Tanyagondnoki szolgálat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</si>
  <si>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</si>
  <si>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</si>
  <si>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</si>
  <si>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</si>
  <si>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</si>
  <si>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</si>
  <si>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</si>
  <si>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</si>
  <si>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</si>
  <si>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</si>
  <si>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</si>
  <si>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</si>
  <si>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</si>
  <si>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</si>
  <si>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SZJA finanszírozás</t>
  </si>
  <si>
    <t>37.</t>
  </si>
  <si>
    <t>SZJA kiegészítés</t>
  </si>
  <si>
    <t>38.</t>
  </si>
  <si>
    <t>Normatív + SZJA összesen</t>
  </si>
  <si>
    <t>Ö s s z e s e n:</t>
  </si>
  <si>
    <t>Közutak fenntartása</t>
  </si>
  <si>
    <t>Közvilágítás</t>
  </si>
  <si>
    <t>Ö s s z e s e n :</t>
  </si>
  <si>
    <t>Létszám</t>
  </si>
  <si>
    <t>Személyi</t>
  </si>
  <si>
    <t>Járulékok</t>
  </si>
  <si>
    <t>Dologi</t>
  </si>
  <si>
    <t>Támogatás</t>
  </si>
  <si>
    <t>Pénze.átadás</t>
  </si>
  <si>
    <t>Átmeneti segély</t>
  </si>
  <si>
    <t>Közgyógyellátás</t>
  </si>
  <si>
    <t>Köztemetés</t>
  </si>
  <si>
    <t>Felújítási és felhalmozási bevételek</t>
  </si>
  <si>
    <t>Kamatbevétel</t>
  </si>
  <si>
    <t>Kölcsöntörlesztések</t>
  </si>
  <si>
    <t>Felújítási és felhalmozási kiadások</t>
  </si>
  <si>
    <t>Lakáshoz jutás támogatás</t>
  </si>
  <si>
    <t>Arany J. tehetségkut.pr.ösztdíj</t>
  </si>
  <si>
    <t>39.</t>
  </si>
  <si>
    <t>Működési célú</t>
  </si>
  <si>
    <t>Fejlesztési célú</t>
  </si>
  <si>
    <t>Szoc.étk.</t>
  </si>
  <si>
    <t>Szak-feladat száma</t>
  </si>
  <si>
    <t>Iskolai étkeztetés (szűlő által fizetendő, iskola által megtérített)</t>
  </si>
  <si>
    <t xml:space="preserve">1.Mezőőri járulék </t>
  </si>
  <si>
    <t xml:space="preserve">2.Állami tám.m.őri szolg.-hoz </t>
  </si>
  <si>
    <t>3.Gépjármű adó</t>
  </si>
  <si>
    <t>Kamatbevételek (916)</t>
  </si>
  <si>
    <t>Intézményi műk.kapcs.egyéb bev. (912)</t>
  </si>
  <si>
    <t>Intézmények egyéb sajátos bevételei (913)</t>
  </si>
  <si>
    <t>Előzetesen felszámított Áfa (919)</t>
  </si>
  <si>
    <t>Kiszámlázott koncessziós díj áfa</t>
  </si>
  <si>
    <t>40.</t>
  </si>
  <si>
    <t>41.</t>
  </si>
  <si>
    <t>42.</t>
  </si>
  <si>
    <t>2. Pótlékok, bírság</t>
  </si>
  <si>
    <t>Községek általános feladatai</t>
  </si>
  <si>
    <t>Óvodai nevelés</t>
  </si>
  <si>
    <t>Helybenmaradó SZJA 8 %</t>
  </si>
  <si>
    <t>Közutak, hidak, alagutak üzemeltetése, fenntartása</t>
  </si>
  <si>
    <t>Munkahelyi étkeztetés</t>
  </si>
  <si>
    <t>Egyéb vendéglátás</t>
  </si>
  <si>
    <t>Lakóingatlan bérbeadása, üzemeltetése</t>
  </si>
  <si>
    <t>Zöldterület kezelés</t>
  </si>
  <si>
    <t>Szociális ösztöndíjak</t>
  </si>
  <si>
    <t>Háziorvosi alapellátás</t>
  </si>
  <si>
    <t>Háziorvosi ügyeleti ellátás</t>
  </si>
  <si>
    <t>Ifjúság-egészségügyi gondozás</t>
  </si>
  <si>
    <t>Lakásfenntartási támogatás norm.alapon</t>
  </si>
  <si>
    <t>Ápolási díj méltányossági alapon</t>
  </si>
  <si>
    <t>Óvodáztatási támogatás</t>
  </si>
  <si>
    <t>Temetési segély</t>
  </si>
  <si>
    <t>Rendkívüli gyermekvédelmi támogatás</t>
  </si>
  <si>
    <t>Egyéb önkormányzati eseti pénzbeli ellátások</t>
  </si>
  <si>
    <t>Falugondnoki, tanyagondnoki szolgáltatás</t>
  </si>
  <si>
    <t>Civil szervezetek működési támogatása</t>
  </si>
  <si>
    <t>Könyvtári szolgáltatás</t>
  </si>
  <si>
    <t>Közművelődési intézmények, közösségi szinterek működtetése</t>
  </si>
  <si>
    <t>Nem lakóingatlan bérbeadása, üzemeltetése</t>
  </si>
  <si>
    <t>Tevékeny-ség jellege</t>
  </si>
  <si>
    <t>Alap</t>
  </si>
  <si>
    <t>43.</t>
  </si>
  <si>
    <t>44.</t>
  </si>
  <si>
    <t>45.</t>
  </si>
  <si>
    <t>46.</t>
  </si>
  <si>
    <t>47.</t>
  </si>
  <si>
    <t>Általános iskolai tanulók nappali rendsz. nevelése, oktatása (1-4. évf.)</t>
  </si>
  <si>
    <t>Általános iskolai tanulók nappali rendsz. nevelése, oktatása (5-8. évf.)</t>
  </si>
  <si>
    <t>Család- és növédelmi egészségügyi gondozás</t>
  </si>
  <si>
    <t>Tanyagondnoki szolgáltatás</t>
  </si>
  <si>
    <t>Versenysport-tevékenység és támogatása</t>
  </si>
  <si>
    <t>Közutak, hidak, alagutak üzemel-tetése, fenntartása</t>
  </si>
  <si>
    <t>Ifjúság-egész-ségügyi gondozás</t>
  </si>
  <si>
    <t>Iskolai intézményi étkeztetés</t>
  </si>
  <si>
    <t>Köztemető fenntartás és működtetés</t>
  </si>
  <si>
    <t>Hévízi Kistérs.társ.tagdíj</t>
  </si>
  <si>
    <t>Nyugat Balatoni Turiszt.Mark Kht</t>
  </si>
  <si>
    <t>Egyéb</t>
  </si>
  <si>
    <t>Sportkör támogatása</t>
  </si>
  <si>
    <t>Koncessziós díj bev.</t>
  </si>
  <si>
    <t>Eszközfejlesztés</t>
  </si>
  <si>
    <t>Szakmai fejlesztés</t>
  </si>
  <si>
    <t>Egyéb vendéglátás (vendég étkezés)</t>
  </si>
  <si>
    <t>Munkahelyi vendéglátás tér.díj.bev.(alk.)</t>
  </si>
  <si>
    <t>Munkahelyi v.látás Áfa</t>
  </si>
  <si>
    <t>Egyéb v.látás Áfa</t>
  </si>
  <si>
    <t>Óvodai étk.Áfa.</t>
  </si>
  <si>
    <t>Szoc.étk.Áfa</t>
  </si>
  <si>
    <t>Isk.érk.Áfa</t>
  </si>
  <si>
    <t>Iskola eü.feladatokhoz</t>
  </si>
  <si>
    <t>Védőnői szolg.feladatokhoz</t>
  </si>
  <si>
    <t xml:space="preserve">1. bérpolitikai intézkedések támogatása </t>
  </si>
  <si>
    <t xml:space="preserve">A./ </t>
  </si>
  <si>
    <t>C./</t>
  </si>
  <si>
    <t>Közterület rendjének fenntartása</t>
  </si>
  <si>
    <t>Közterület rendjének fenntartása (Mezőőr)</t>
  </si>
  <si>
    <t>Óvodai intézményi étkeztetés</t>
  </si>
  <si>
    <t>4.Iparüzési adó</t>
  </si>
  <si>
    <t>3.Telekadó</t>
  </si>
  <si>
    <t>1. Aktívkorúak ellátása</t>
  </si>
  <si>
    <t>I. Működési bevételek:</t>
  </si>
  <si>
    <t>II. Támogatások:</t>
  </si>
  <si>
    <t>III. Felhalmozási és tőke jellegű bevételek</t>
  </si>
  <si>
    <t>IV. Véglegesen átvett pénzeszközök</t>
  </si>
  <si>
    <t>Rövid időtartamú közfoglalkoztatás</t>
  </si>
  <si>
    <t>Sportlétesítmények működtetése és fejlesztése</t>
  </si>
  <si>
    <t>Rezi Község Önkormányzata</t>
  </si>
  <si>
    <t>BEVÉTELEK</t>
  </si>
  <si>
    <t>1. számú táblázat</t>
  </si>
  <si>
    <t>Ezer forintban</t>
  </si>
  <si>
    <t>Bevételi jogcímek</t>
  </si>
  <si>
    <t>I. Önkormányzatok működési bevételei (2+3+4)</t>
  </si>
  <si>
    <t>I/1. Önkormányzatok sajátos működési bevételei (2.1+…..+2.6)</t>
  </si>
  <si>
    <t>Helyi adók</t>
  </si>
  <si>
    <t>Illetékek</t>
  </si>
  <si>
    <t>Átengedett központi adók</t>
  </si>
  <si>
    <t>Bírságok, díjak, pótlékok</t>
  </si>
  <si>
    <t>Egyéb sajátos bevételek</t>
  </si>
  <si>
    <t>Egyéb fizetési kötelezettségből számrmazó bevételek</t>
  </si>
  <si>
    <t>2.2.</t>
  </si>
  <si>
    <t>2.3.</t>
  </si>
  <si>
    <t>2.4.</t>
  </si>
  <si>
    <t>2.5.</t>
  </si>
  <si>
    <t>2.6.</t>
  </si>
  <si>
    <t>2.1.</t>
  </si>
  <si>
    <t>I/2. Intézményi működési bevételek (3.1.+…..+3.8)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</si>
  <si>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</si>
  <si>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</si>
  <si>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</si>
  <si>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</si>
  <si>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</si>
  <si>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</si>
  <si>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</si>
  <si>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bevételek</t>
  </si>
  <si>
    <t>3.1.</t>
  </si>
  <si>
    <t>3.2.</t>
  </si>
  <si>
    <t>3.3.</t>
  </si>
  <si>
    <t>3.4.</t>
  </si>
  <si>
    <t>3.5.</t>
  </si>
  <si>
    <t>3.6.</t>
  </si>
  <si>
    <t>3.7.</t>
  </si>
  <si>
    <t>3.8.</t>
  </si>
  <si>
    <t>5.1.</t>
  </si>
  <si>
    <t>Normatív hozzájárulások</t>
  </si>
  <si>
    <t>Felhasználási kötöttséggel járó normatív támogatás</t>
  </si>
  <si>
    <t>5.2.</t>
  </si>
  <si>
    <t>Központosított előirányzatok</t>
  </si>
  <si>
    <t>Kiegészítő támogatás</t>
  </si>
  <si>
    <t>Fenntartott, illetve támogatott előadó-műv.szerv.támog.</t>
  </si>
  <si>
    <t>Címzett és céltámogatások</t>
  </si>
  <si>
    <t>Megyei önkormányzatok működési támogatása</t>
  </si>
  <si>
    <t>Egyéb támogatás, kiegészítés</t>
  </si>
  <si>
    <t>5.3.</t>
  </si>
  <si>
    <t>5.4.</t>
  </si>
  <si>
    <t>5.5.</t>
  </si>
  <si>
    <t>5.6.</t>
  </si>
  <si>
    <t>5.7.</t>
  </si>
  <si>
    <t>5.8.</t>
  </si>
  <si>
    <t>Műklödési célú támogatásértékű bevétel (6.1.1.+…+6.1.5.)</t>
  </si>
  <si>
    <t>6.1.</t>
  </si>
  <si>
    <t>Társadalombiztosítás pénzügyi alapjaitól átvett pénzeszköz</t>
  </si>
  <si>
    <t>Helyi, nemzetiségi önkormányzattól átvett pénzeszköz</t>
  </si>
  <si>
    <t>Többcélú kistérségi társulástól átvett pénzeszköz</t>
  </si>
  <si>
    <t>EU támogatás</t>
  </si>
  <si>
    <t>Egyéb működési célú támogatásértékű bevétel</t>
  </si>
  <si>
    <t>6.2.</t>
  </si>
  <si>
    <t>6.1.1.</t>
  </si>
  <si>
    <t>6.1.2.</t>
  </si>
  <si>
    <t>6.1.3</t>
  </si>
  <si>
    <t>6.1.4.</t>
  </si>
  <si>
    <t>6.1.5.</t>
  </si>
  <si>
    <t>Egyéb felhalmozási célú támogatásértékű bevétel</t>
  </si>
  <si>
    <t>6.2.1.</t>
  </si>
  <si>
    <t>6.2.2.</t>
  </si>
  <si>
    <t>6.2.3.</t>
  </si>
  <si>
    <t>6.2.4.</t>
  </si>
  <si>
    <t>6.2.5.</t>
  </si>
  <si>
    <t>Tárgyi eszközök és immateriális javak értékesítése (vagyonhaszn)</t>
  </si>
  <si>
    <t>Önkormányzatot megillető vagyoni értékű jog értékesítése</t>
  </si>
  <si>
    <t>Pénzügyi befektetésből származó bevétel</t>
  </si>
  <si>
    <t>7.1.</t>
  </si>
  <si>
    <t>7.2.</t>
  </si>
  <si>
    <t>7.3.</t>
  </si>
  <si>
    <t>Felhalmozási célú pénzeszköz átvétel áht.kívülről</t>
  </si>
  <si>
    <t>Működési célú pénzeszköz átvétel áht.kívülről</t>
  </si>
  <si>
    <t>VII. Kölcsön visszatérülése</t>
  </si>
  <si>
    <t xml:space="preserve">10. </t>
  </si>
  <si>
    <t xml:space="preserve">VIII. Pénzmaradvány </t>
  </si>
  <si>
    <t>Hitel felvétel</t>
  </si>
  <si>
    <t>Egyéb működési finanszírozási célú bevételek</t>
  </si>
  <si>
    <t>12.1</t>
  </si>
  <si>
    <t>12.1.1.</t>
  </si>
  <si>
    <t>12.1.2.</t>
  </si>
  <si>
    <t>12.2.</t>
  </si>
  <si>
    <t>12.2.1.</t>
  </si>
  <si>
    <t>12.2.2.</t>
  </si>
  <si>
    <t>BEVÉTELEK ÖSSZESEN: (10+11+12)</t>
  </si>
  <si>
    <t>Működési  célú pénzügyi műveletek bev. (12.1.1.+12.1.2.)</t>
  </si>
  <si>
    <t>Felhalmozási célú pénzügyi műveletek bevételei (12.2.1.+12.2.2.)</t>
  </si>
  <si>
    <t>KIADÁSOK</t>
  </si>
  <si>
    <t>2. számú táblázat</t>
  </si>
  <si>
    <t>Kiadási jogcímek</t>
  </si>
  <si>
    <t>I. Működési költségvetés kiadásai (1.1.+…+1.5.)</t>
  </si>
  <si>
    <t>Személyi juttatások</t>
  </si>
  <si>
    <t>Munkaadókat terhelő járulékok és szoc.hj.adó</t>
  </si>
  <si>
    <t>Dologi kiadások</t>
  </si>
  <si>
    <t>Ellátottak pénzbeli juttatásai</t>
  </si>
  <si>
    <t>Egyéb működési célú kiadások</t>
  </si>
  <si>
    <t>1.5-ből: - Lakosságnak juttatott támogatás</t>
  </si>
  <si>
    <t xml:space="preserve">             - Szociális, rászorultság jellegű ellátások</t>
  </si>
  <si>
    <t xml:space="preserve">             - Műk.célú pénzmaradvány átadás</t>
  </si>
  <si>
    <t xml:space="preserve">             - Mük.célú pénzeszköz átadás áht.kívülre</t>
  </si>
  <si>
    <t xml:space="preserve">             - Műk.célú támogatásértékű kiadás</t>
  </si>
  <si>
    <t xml:space="preserve">             - Kamatkiadás</t>
  </si>
  <si>
    <t xml:space="preserve">             - Pénzforgalom nélküli kiadások</t>
  </si>
  <si>
    <t xml:space="preserve">             - Garancia és kezességváll.szárm.kifizetés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</si>
  <si>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</si>
  <si>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</si>
  <si>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</si>
  <si>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</si>
  <si>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</si>
  <si>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</si>
  <si>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</si>
  <si>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</si>
  <si>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</si>
  <si>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</si>
  <si>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</si>
  <si>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</si>
  <si>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</si>
  <si>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Intézményi beruházási kiadások</t>
  </si>
  <si>
    <t>Felújítás</t>
  </si>
  <si>
    <t>Lakástámogatás</t>
  </si>
  <si>
    <t>Lakásépítés</t>
  </si>
  <si>
    <t xml:space="preserve">EU-s forrásból finanszírozott projektek kiadásai </t>
  </si>
  <si>
    <t>EU-s forrásból finanszírozott projektek önk.hozzájárulásai kiadás</t>
  </si>
  <si>
    <t>Egyéb felhalmozási célú kiadások</t>
  </si>
  <si>
    <t xml:space="preserve">                - Felhalmozási célú pénzeszköz átadás áht.kívülre</t>
  </si>
  <si>
    <t>a 2.7-ből  - Felhalmozási célú pénzmaradvány átadás</t>
  </si>
  <si>
    <t xml:space="preserve">                - Felhalmozáci célú támogatásértékű kiadás</t>
  </si>
  <si>
    <t xml:space="preserve">                - Pénzügyi befektetések kiadásai</t>
  </si>
  <si>
    <t>2.7.</t>
  </si>
  <si>
    <t>2.8.</t>
  </si>
  <si>
    <t>2.9.</t>
  </si>
  <si>
    <t>2.10.</t>
  </si>
  <si>
    <t>2.11.</t>
  </si>
  <si>
    <t>III. Kölcsön adása</t>
  </si>
  <si>
    <t>IV. Tartalékok (4.1.+4.2.)</t>
  </si>
  <si>
    <t>Általános tartalék</t>
  </si>
  <si>
    <t>Céltartalék</t>
  </si>
  <si>
    <t>4.1.</t>
  </si>
  <si>
    <t>4.2</t>
  </si>
  <si>
    <t>KÖLTSÉGVETÉSI KIADÁSOK ÖSSZESEN: (1+2+3+4)</t>
  </si>
  <si>
    <t>V. Finanszírozási célú pénzügyi mővelek kiadásai (6.1.+6.2.)</t>
  </si>
  <si>
    <t>Értékpapír vásárlás, visszavásárlás</t>
  </si>
  <si>
    <t>Likviditási hitelek törlesztése</t>
  </si>
  <si>
    <t>Rövid lejáratú hitelek törlesztése</t>
  </si>
  <si>
    <t>Hosszú lejáratú hitelek törlesztése</t>
  </si>
  <si>
    <t>Betét elhelyezés</t>
  </si>
  <si>
    <t>KIADÁSOK ÖSSZESEN: (5+6)</t>
  </si>
  <si>
    <t>Összeg 2012.</t>
  </si>
  <si>
    <t>Egyéb működési bevétel</t>
  </si>
  <si>
    <t>Átmeneti segély kölcsön visszatérülés</t>
  </si>
  <si>
    <t>IX. Finanszírozási célú pénzügyi műv.bev.(12.1.+12.2.)</t>
  </si>
  <si>
    <t>Önk.</t>
  </si>
  <si>
    <t>BURSA</t>
  </si>
  <si>
    <t>M i n d ö s s z e s e n:</t>
  </si>
  <si>
    <t>BEVÉTEL ÖSSZESEN:</t>
  </si>
  <si>
    <t>KIADÁS ÖSSZESEN:</t>
  </si>
  <si>
    <t>FELHALMOZÁSI HIÁNY:</t>
  </si>
  <si>
    <t>FELHALMOZÁSI TÖBBLET:</t>
  </si>
  <si>
    <t>Összesen :</t>
  </si>
  <si>
    <t>Önkormányzat működési kiadásai összesen</t>
  </si>
  <si>
    <t>D./</t>
  </si>
  <si>
    <t>E./</t>
  </si>
  <si>
    <t>VIII. Önkormányzat összesen</t>
  </si>
  <si>
    <t>Éves engedélyezett létszám előírányzat (fő)</t>
  </si>
  <si>
    <t>Közfoglalkoztatottak létszáma (fő</t>
  </si>
  <si>
    <t>Előirányzat-csoport, kiemelt előirányzat megnevezése</t>
  </si>
  <si>
    <t>1.1</t>
  </si>
  <si>
    <t>1.2</t>
  </si>
  <si>
    <t>1.3</t>
  </si>
  <si>
    <t>1.4</t>
  </si>
  <si>
    <t>1.5</t>
  </si>
  <si>
    <t>1.6</t>
  </si>
  <si>
    <t>1.7</t>
  </si>
  <si>
    <t>1.8</t>
  </si>
  <si>
    <t>Osztalék, hozambevétel</t>
  </si>
  <si>
    <t>I/. Intézményi működési bevételek (1.1.+…..+1.8)</t>
  </si>
  <si>
    <t>II. Véglegesen átvett pénzeszközök (2.1+….+2.4.)</t>
  </si>
  <si>
    <t>2.1</t>
  </si>
  <si>
    <t>2.2</t>
  </si>
  <si>
    <t>2.3</t>
  </si>
  <si>
    <t>2.4</t>
  </si>
  <si>
    <t>Támogatásértékű működési bevételek</t>
  </si>
  <si>
    <t>Támogatásértékű felhalmozási bevételek</t>
  </si>
  <si>
    <t>EU-s forrásból származó bevételek</t>
  </si>
  <si>
    <t>Működési célú pénzeszközátvételek</t>
  </si>
  <si>
    <t>III. Felhalmozási célú egyéb bevételek</t>
  </si>
  <si>
    <t>V. Kölcsön visszatérülés</t>
  </si>
  <si>
    <t>IV. Közhatalmi bevételek</t>
  </si>
  <si>
    <t xml:space="preserve">VI. Pénzmaradvány </t>
  </si>
  <si>
    <t>6.1</t>
  </si>
  <si>
    <t>6.2</t>
  </si>
  <si>
    <t>Előző évi pénzmaradvány igénybevétele</t>
  </si>
  <si>
    <t>Előző évi vállalkozási eredmény igénybevétele</t>
  </si>
  <si>
    <t>VII. Önkormányzati támogatás</t>
  </si>
  <si>
    <t>BEVÉTELEK ÖSSZESEN: (1+2+3+4+5+6+7)</t>
  </si>
  <si>
    <t>II. Felhalmozási költségvetés kiadásai (2.1.+…+2.4.)</t>
  </si>
  <si>
    <t>EU-s forrásból megvalósuló programok kiadásai</t>
  </si>
  <si>
    <t>Egyéb fejlesztési célú kiadások</t>
  </si>
  <si>
    <t>KIADÁSOK ÖSSZESEN: (1+2+3)</t>
  </si>
  <si>
    <t xml:space="preserve">Kiadások           </t>
  </si>
  <si>
    <t>Önkormányzati hivatal működés támogatás</t>
  </si>
  <si>
    <t>Zöldterület gazdálkodási feladat támogatás</t>
  </si>
  <si>
    <t>Közvilágítás kapcs.feladatok</t>
  </si>
  <si>
    <t>Köztemető fenntartás feladatok</t>
  </si>
  <si>
    <t>Egyéb kötelező önkorm.feladatok támog.</t>
  </si>
  <si>
    <t>Közművelődési, könyvtári normatíva</t>
  </si>
  <si>
    <t>4. Ebrendészeti hj.</t>
  </si>
  <si>
    <t>Óvodai étk.</t>
  </si>
  <si>
    <t>Összeg 2013-ban</t>
  </si>
  <si>
    <t>Ebrendészeti feladatok</t>
  </si>
  <si>
    <t>Óvodai étkeztetés</t>
  </si>
  <si>
    <t>Óvoda</t>
  </si>
  <si>
    <t>Fogorvosi ügyeleti ellátás</t>
  </si>
  <si>
    <t>Fogorvosi ügyelet</t>
  </si>
  <si>
    <t>Rezi Óvoda szakfeladatainak működési kiadásai</t>
  </si>
  <si>
    <t>Szennyvíz csatorna felújítás</t>
  </si>
  <si>
    <t>Összeg 2013.</t>
  </si>
  <si>
    <t>Rezi Óvoda</t>
  </si>
  <si>
    <t>I/3. Közhatalmi bevételek</t>
  </si>
  <si>
    <t>I/4. Támogatások, kiegészítések (5.1.+……+5.8.)</t>
  </si>
  <si>
    <t>I/5. Támogatásértékű bevételek (6.1.+6.3.)</t>
  </si>
  <si>
    <t>I/6. Átvett pénzeszközök (8.1.+8.2.)</t>
  </si>
  <si>
    <t>II. Felhalmozási célú bevételek</t>
  </si>
  <si>
    <t>Felhalmozási célú támogatásértékű bevétel</t>
  </si>
  <si>
    <t>Vagyonhasznosításból származó bevételek</t>
  </si>
  <si>
    <t>KÖLTSÉGVETÉSI BEVÉTELEK ÖSSZESEN</t>
  </si>
  <si>
    <t>I/7. Kölcsön visszatérülése</t>
  </si>
  <si>
    <t xml:space="preserve">Fejlesztési kiadások </t>
  </si>
  <si>
    <t xml:space="preserve">II. Felhalmozási költségvetés kiadásai </t>
  </si>
  <si>
    <t>1.14.</t>
  </si>
  <si>
    <t>1.15.</t>
  </si>
  <si>
    <t>1.16.</t>
  </si>
  <si>
    <t>1.17</t>
  </si>
  <si>
    <t>6.3.</t>
  </si>
  <si>
    <t>6.4.</t>
  </si>
  <si>
    <t>6.5.</t>
  </si>
  <si>
    <t>Karmacsi Közös Önkormányzatai Hivatal fenntartásához pe.átadás</t>
  </si>
  <si>
    <t>1.3. Kiegészítő támogatás az Önkormányzatok működéséhez (ÖNHIKI)</t>
  </si>
  <si>
    <t>Beruházások</t>
  </si>
  <si>
    <t>Felújítások</t>
  </si>
  <si>
    <t>M i n d  Ö s s z e s e n :</t>
  </si>
  <si>
    <t>Rezi Község Önkormányzata és Intézményeinek</t>
  </si>
  <si>
    <t>V. Finanszírozási célú pénzügyi múvelek kiadásai (6.1.+6.2.)</t>
  </si>
  <si>
    <t>Intézmény finanszírozás</t>
  </si>
  <si>
    <t>(Intézmények nélkül)</t>
  </si>
  <si>
    <t>1. tábla</t>
  </si>
  <si>
    <t>3. tábla</t>
  </si>
  <si>
    <t>2. tábla</t>
  </si>
  <si>
    <t>Érdekeltség növelő pályázat önrésze</t>
  </si>
  <si>
    <t>Az Önkormányzat 2014. Évi társadalom és szociálpolitikai juttatásai - címenként                                                                                                                                                          (a 2013. Évi adatok tájékoztató jellegűek)</t>
  </si>
  <si>
    <t>Tanösvény pályázat</t>
  </si>
  <si>
    <t>Tanösvény pályázat+önerő</t>
  </si>
  <si>
    <t>Összeg 2014.</t>
  </si>
  <si>
    <t xml:space="preserve">2014. Évi normatív hozzájárulások és támogatások jogcímenkénti összegei </t>
  </si>
  <si>
    <t>a 2012. és 2013. évi adatok tájékoztató jellegűek</t>
  </si>
  <si>
    <t>Kistelepülések szociális feladatai</t>
  </si>
  <si>
    <t>Adatok ezer forintban</t>
  </si>
  <si>
    <t xml:space="preserve">3. Erzsébet utalvány juttatás </t>
  </si>
  <si>
    <t>2. Norm.lakásfenntartási támog</t>
  </si>
  <si>
    <t>4. Óvodáztatási támogatás</t>
  </si>
  <si>
    <t>5. Kiegészítő gyermekvédelmi támogatás</t>
  </si>
  <si>
    <t>3. Közfoglalkoztatás támogatása</t>
  </si>
  <si>
    <t>Erzsébet utalvány juttatás</t>
  </si>
  <si>
    <t>Önkormányzat összesen:</t>
  </si>
  <si>
    <t>Hévízi Kistérség részére pe.átadás házisegítségnyújtás feladatokhoz</t>
  </si>
  <si>
    <t>Házisegítségnyújtás</t>
  </si>
  <si>
    <t>1. Lakbérek</t>
  </si>
  <si>
    <t xml:space="preserve">Intézményi működési bevételek </t>
  </si>
  <si>
    <t xml:space="preserve">Önkormányzatok sajátos működési bevételei </t>
  </si>
  <si>
    <t>2.1 Illetékek</t>
  </si>
  <si>
    <t xml:space="preserve">2.2 Helyi adók </t>
  </si>
  <si>
    <t>2.3 Átengedett központi adók</t>
  </si>
  <si>
    <t xml:space="preserve">Önkormányzatok költségvetési támogatása </t>
  </si>
  <si>
    <t xml:space="preserve">1.1 Normatív támogatások </t>
  </si>
  <si>
    <t xml:space="preserve">1.2 Központosított előírányzatok </t>
  </si>
  <si>
    <t>1.5 Normatív kötött felhasználású támogatások</t>
  </si>
  <si>
    <t>1.6 Fejlesztési célú támogatások</t>
  </si>
  <si>
    <t xml:space="preserve">Tárgyi eszközök, immateriális javak értékesítése                          </t>
  </si>
  <si>
    <t xml:space="preserve">Önkormányzatok sajátos felhalmozási és tőkebevételei                  </t>
  </si>
  <si>
    <t>Működési célú pénzeszköz átvétel</t>
  </si>
  <si>
    <t>Felhalmozási célúpénzeszköz átvétel</t>
  </si>
  <si>
    <t>V. Támogatási kölcsönök visszatérülése, értékpapírok értékesítésének, kibocsátásának bevétele</t>
  </si>
  <si>
    <r>
      <t>VI. Hitelek</t>
    </r>
    <r>
      <rPr>
        <sz val="14"/>
        <rFont val="Times New Roman"/>
        <family val="1"/>
        <charset val="238"/>
      </rPr>
      <t xml:space="preserve"> </t>
    </r>
  </si>
  <si>
    <t>VII. Pénzforgalom nélküli bevételek</t>
  </si>
  <si>
    <t>Hunyadi utcai parfal építés</t>
  </si>
  <si>
    <t>Fejl.célú OEP finanszírozás</t>
  </si>
  <si>
    <t>1. Vis maior pályázat</t>
  </si>
  <si>
    <t>KORMÁNYZATI FUNKCIÓK</t>
  </si>
  <si>
    <t>011130</t>
  </si>
  <si>
    <t>Önkormányzatok és önkormányzati hivatalok jogalkotó és általános igazgatási tevékenysége</t>
  </si>
  <si>
    <t>013320</t>
  </si>
  <si>
    <t>013350</t>
  </si>
  <si>
    <t>031030</t>
  </si>
  <si>
    <t>041231</t>
  </si>
  <si>
    <t>041232</t>
  </si>
  <si>
    <t>041233</t>
  </si>
  <si>
    <t>042130</t>
  </si>
  <si>
    <t>045160</t>
  </si>
  <si>
    <t>052020</t>
  </si>
  <si>
    <t>Köztemető-fenntartás és -működtetés</t>
  </si>
  <si>
    <t>Az önkormányzati vagyonnal való gazdálkodással kapcsolatos feladatok</t>
  </si>
  <si>
    <t>Start-munka program - Téli közfoglalkoztatás</t>
  </si>
  <si>
    <t>Hosszabb időtartamú közfoglalkoztatás</t>
  </si>
  <si>
    <t>061020</t>
  </si>
  <si>
    <t>061030</t>
  </si>
  <si>
    <t>064010</t>
  </si>
  <si>
    <t>066010</t>
  </si>
  <si>
    <t>066020</t>
  </si>
  <si>
    <t>072111</t>
  </si>
  <si>
    <t>072112</t>
  </si>
  <si>
    <t>072312</t>
  </si>
  <si>
    <t>074031</t>
  </si>
  <si>
    <t>074032</t>
  </si>
  <si>
    <t>081030</t>
  </si>
  <si>
    <t>081041</t>
  </si>
  <si>
    <t>082044</t>
  </si>
  <si>
    <t>082070</t>
  </si>
  <si>
    <t>082092</t>
  </si>
  <si>
    <t>084031</t>
  </si>
  <si>
    <t>091140</t>
  </si>
  <si>
    <t>091220</t>
  </si>
  <si>
    <t>092120</t>
  </si>
  <si>
    <t>094260</t>
  </si>
  <si>
    <t>096010</t>
  </si>
  <si>
    <t>096020</t>
  </si>
  <si>
    <t>101150</t>
  </si>
  <si>
    <t>103010</t>
  </si>
  <si>
    <t>104051</t>
  </si>
  <si>
    <t>105010</t>
  </si>
  <si>
    <t>106020</t>
  </si>
  <si>
    <t>107051</t>
  </si>
  <si>
    <t>107052</t>
  </si>
  <si>
    <t>107055</t>
  </si>
  <si>
    <t>107060</t>
  </si>
  <si>
    <t>900060</t>
  </si>
  <si>
    <t>Növénytermesztés, állattenyésztés és kapcsolódó szolgáltatások</t>
  </si>
  <si>
    <t>Lakóépület építése</t>
  </si>
  <si>
    <t>Szennyvíz gyűjtése, tisztítása, elhelyezése</t>
  </si>
  <si>
    <t>Lakáshoz jutást segítő támogatások</t>
  </si>
  <si>
    <t>Zöldterület-kezelés</t>
  </si>
  <si>
    <t>Város-, községgazdálkodási egyéb szolgáltatások</t>
  </si>
  <si>
    <t>Család és nővédelmi egészségügyi gondozás</t>
  </si>
  <si>
    <t>Sportlétesítmények, edzőtáborok működtetése és fejlesztése</t>
  </si>
  <si>
    <t>Versenysport- és utánpótlás-nevelési tevékenység és támogatása</t>
  </si>
  <si>
    <t>Könyvtári szolgáltatások</t>
  </si>
  <si>
    <t>Történelmi hely, építmény, egyéb látványosság működtetése és megóvása</t>
  </si>
  <si>
    <t>Közművelődés - hagyományos közösségi kulturális értékek gondozása</t>
  </si>
  <si>
    <t>Óvodai nevelés, ellátás működtetési feladatai</t>
  </si>
  <si>
    <t>Köznevelési intézmény 1-4. évfolyamán tanulók nevelésével, oktatásával összefüggő működtetési feladatok</t>
  </si>
  <si>
    <t>Köznevelési intézmény 5-8. évfolyamán tanulók nevelésével, oktatásával összefüggő működtetési feladatok</t>
  </si>
  <si>
    <t>Hallgatói és oktatói ösztöndíjak, egyéb juttatások</t>
  </si>
  <si>
    <t>Betegséggel kapcsolatos pénzbeli ellátások, támogatások</t>
  </si>
  <si>
    <t>Elhunyt személyek hátramaradottainak pénzbeli ellátásai</t>
  </si>
  <si>
    <t>Gyermekvédelmi pénzbeli és természetbeni ellátások</t>
  </si>
  <si>
    <t>Munkanélküli aktív korúak ellátásai</t>
  </si>
  <si>
    <t>Lakásfenntartással, lakhatással összefüggő ellátások</t>
  </si>
  <si>
    <t>Egyéb szociális pénzbeli és természetbeni ellátások, támogatások</t>
  </si>
  <si>
    <t>Forgatási és befektetési célú finanszírozási műveletek</t>
  </si>
  <si>
    <t>042180</t>
  </si>
  <si>
    <t>Állat-egészségügy</t>
  </si>
  <si>
    <t>091110</t>
  </si>
  <si>
    <t>Szabad.kap.</t>
  </si>
  <si>
    <t>900080</t>
  </si>
  <si>
    <t>Óvodai nevelés, ellátás szakmai feladatai</t>
  </si>
  <si>
    <t>Szabad kapacitás terhére végzett, nem haszonszerzési célú tevékenységek</t>
  </si>
  <si>
    <t>013350-680001</t>
  </si>
  <si>
    <t>Kormányzati funkció-szakfeladat</t>
  </si>
  <si>
    <t>013350-680002</t>
  </si>
  <si>
    <r>
      <t>1</t>
    </r>
    <r>
      <rPr>
        <sz val="10"/>
        <rFont val="Arial CE"/>
        <charset val="238"/>
      </rPr>
      <t>.</t>
    </r>
  </si>
  <si>
    <t>066010-813000</t>
  </si>
  <si>
    <t>081030-931100</t>
  </si>
  <si>
    <t>082092-910502</t>
  </si>
  <si>
    <t>096010-562912</t>
  </si>
  <si>
    <t>096020-562913</t>
  </si>
  <si>
    <t>107055-889928</t>
  </si>
  <si>
    <t>Kiegészítő gyermekvédelmi támogatás</t>
  </si>
  <si>
    <t>107051-889921</t>
  </si>
  <si>
    <t>107052-889922</t>
  </si>
  <si>
    <t>900080-562917</t>
  </si>
  <si>
    <t>900080-562920</t>
  </si>
  <si>
    <t>Önkormányzat működési kiadásai kormányzati funkciók szerint</t>
  </si>
  <si>
    <t>B./</t>
  </si>
  <si>
    <t>Jogcím megnevezése</t>
  </si>
  <si>
    <t>Vis maior pályázat partfalhoz</t>
  </si>
  <si>
    <t>2014. évi előirányzat</t>
  </si>
  <si>
    <t>201. évi előirányzat</t>
  </si>
  <si>
    <t>072311</t>
  </si>
  <si>
    <t>Fogorvosi alapellátás</t>
  </si>
  <si>
    <t>Kommunálisadó bevétel fejlesztési célú felhasználása</t>
  </si>
  <si>
    <t>Telekadó fejlesztési célú felhasználása</t>
  </si>
  <si>
    <t>Helyi piac létesítése</t>
  </si>
  <si>
    <t>2. Szoc.ágazati pótlék</t>
  </si>
  <si>
    <t>3. Víz-csatorna szolg.támogatás</t>
  </si>
  <si>
    <t>2. Lakossági közműfej.támog</t>
  </si>
  <si>
    <t>3. Közművelődési támogatás</t>
  </si>
  <si>
    <t>4. Önk.átmeneti támogatása</t>
  </si>
  <si>
    <t>5. Adósságkonszolidációban nem részesült</t>
  </si>
  <si>
    <t xml:space="preserve">     önkormányzatok fejl.támogatása</t>
  </si>
  <si>
    <t xml:space="preserve">          Tanyagond.autó beszerz.pályázat</t>
  </si>
  <si>
    <t>Adósságkonszolidációban részt nem vett települések támogatás</t>
  </si>
  <si>
    <t>Önk.átmeneti támogatása</t>
  </si>
  <si>
    <t>Lakossági közműfejl.támogatása</t>
  </si>
  <si>
    <t>Ingatlan értékesítés</t>
  </si>
  <si>
    <t>Tanyagond.autó pályázat bev.</t>
  </si>
  <si>
    <t>Előző évi maradvány igénybevétele</t>
  </si>
  <si>
    <t>Tanyagond.szolg.</t>
  </si>
  <si>
    <t>Többfunkciós közösségi tér.kial.</t>
  </si>
  <si>
    <t>Civil szerv.műk.támog.</t>
  </si>
  <si>
    <t>Rezi Várb.Köre Egy.kölcsön</t>
  </si>
  <si>
    <t>Kölcsönök</t>
  </si>
  <si>
    <t>Pénzeszközátadás</t>
  </si>
  <si>
    <t>Lakossági közm.fejl.támog</t>
  </si>
  <si>
    <t>041322</t>
  </si>
  <si>
    <t>2014.Eredeti előírányzat</t>
  </si>
  <si>
    <t>2014.Módosított előírányzat</t>
  </si>
  <si>
    <t>Teljesülés %</t>
  </si>
  <si>
    <t xml:space="preserve">          Tanösvény pályázat bevétele</t>
  </si>
  <si>
    <t>Egyéb áfa bev.</t>
  </si>
  <si>
    <t>4. 2013. évi önk.hiv.finansz.maradványa</t>
  </si>
  <si>
    <t>Ered.ei.</t>
  </si>
  <si>
    <t>Mód.ei</t>
  </si>
  <si>
    <t>Tény</t>
  </si>
  <si>
    <t>%</t>
  </si>
  <si>
    <t xml:space="preserve">Az önkormányzat  2014. Évi tervezett működési kiadásainak teljesülési kormányzati funkciónként 2014.06.30-án                                                          </t>
  </si>
  <si>
    <t>5. Rezi Óvoda alapítványi támogatása</t>
  </si>
  <si>
    <t>Szennyvíz tisztítása, elhelyezése</t>
  </si>
  <si>
    <t>Lakossági víz-csatorna díjak támogatás pe.átadás</t>
  </si>
  <si>
    <t>Beiskolázási támogatás</t>
  </si>
  <si>
    <t>Saját bevétel</t>
  </si>
  <si>
    <t>Átmeneti segély                                      (Önkormányzati segély)</t>
  </si>
  <si>
    <t>3. Lakossági víz-csat.támog.2013.évi visszaut.</t>
  </si>
  <si>
    <r>
      <t>1</t>
    </r>
    <r>
      <rPr>
        <b/>
        <sz val="10"/>
        <rFont val="Arial CE"/>
        <charset val="238"/>
      </rPr>
      <t>.</t>
    </r>
  </si>
  <si>
    <t>Címrend a 2014. Évi költésvetési beszámolóhoz</t>
  </si>
  <si>
    <t>Önkormányzat költségvetési bevételei 2014-ben főbb jogcím - csoportonkénti részletezettségben                            2014. 12. 31-én</t>
  </si>
  <si>
    <t>Rezi Óvoda 2014. évi költségvetési mérlege</t>
  </si>
  <si>
    <t>2014. ÉVI KÖLTSÉGVETÉSÉNEK MÉRLEGE</t>
  </si>
  <si>
    <t>Teljesülés 2014.12.31-én</t>
  </si>
  <si>
    <t>6. E-útdíj miatti bev.kiesés ellentét.</t>
  </si>
  <si>
    <t>7. Szociális tűzifa</t>
  </si>
  <si>
    <t>8. 2013. évi állami visszatérülés</t>
  </si>
  <si>
    <t>9. 2015. évi állami megelőlegezés</t>
  </si>
  <si>
    <t>6. Óvodai-iskolai sportinfrastruk.fejl.támog</t>
  </si>
  <si>
    <t>Rovat</t>
  </si>
  <si>
    <t>B111</t>
  </si>
  <si>
    <t>Önkormányzat működési támogatása összesen:</t>
  </si>
  <si>
    <t>Óvodai nevelés bértámogatás</t>
  </si>
  <si>
    <t>B112</t>
  </si>
  <si>
    <t>Óvodai nevelés működési támogatás</t>
  </si>
  <si>
    <t>Közoktatási normatíva összesen</t>
  </si>
  <si>
    <t>B113</t>
  </si>
  <si>
    <t>Óvodai étkeztetés bértámogatás</t>
  </si>
  <si>
    <t>Óvodai étkeztetés működési támogatás</t>
  </si>
  <si>
    <t>Egyes szociális feladatok támogatása</t>
  </si>
  <si>
    <t>B114</t>
  </si>
  <si>
    <t>B115</t>
  </si>
  <si>
    <t xml:space="preserve">Az önkormányzat  2014. Évi működési kiadásainak teljesülése kormányzati funkciónként 2014.12.31-én                                                          </t>
  </si>
  <si>
    <t xml:space="preserve">Rezi Község Önkormányzata 2014. Évi kiadásainak teljesülése 2014. 12. 31-én </t>
  </si>
  <si>
    <t>Az Önkormányzat 2014. Évi pénzeszközátadásainak teljesülése 2014. 12. 31-én - címenként                                                                                  (a 2013. Évi adatok tájékoztató jellegűek)</t>
  </si>
  <si>
    <t>Rezi Római Katolikus Egyház részére támogatás biztosítása</t>
  </si>
  <si>
    <t>2014. évi Felhalmozási célú bevételek és kiadások mérlege  2014. 12. 31-én                                                                      (Önkormányzati szinten)</t>
  </si>
  <si>
    <t>Óvodai-iskolai utánpótlás nev.sport infrastruk.fejlesztés</t>
  </si>
  <si>
    <t>Óvodai étkeztetés normatív tám.</t>
  </si>
  <si>
    <t>Óvoda tálaló konyhabútor</t>
  </si>
  <si>
    <t>Iskola u. 3. eszközvás.</t>
  </si>
  <si>
    <t>MARADVÁNYKIMUTATÁS 2014.</t>
  </si>
  <si>
    <t>Alaptevékenység költségvetési kiadásai</t>
  </si>
  <si>
    <t>Alaptevékenység költségvetési bevételei</t>
  </si>
  <si>
    <t>I.</t>
  </si>
  <si>
    <t>Önkormányzat</t>
  </si>
  <si>
    <t>Alaptevékenység finanszírozási bevételei</t>
  </si>
  <si>
    <t xml:space="preserve">Pénzmaradvány </t>
  </si>
  <si>
    <t>ÁHT-én belüli megelőlegezés</t>
  </si>
  <si>
    <t>Alaptevékenység finanszírozási kiadásai</t>
  </si>
  <si>
    <t>II.</t>
  </si>
  <si>
    <t>Alaptevékenység fiananszírozási egyenlege (3-4)</t>
  </si>
  <si>
    <t>Alaptevékenység költségvetési egyenlege (1-2)</t>
  </si>
  <si>
    <t>Alaptevékenység maradványa (I+II)</t>
  </si>
  <si>
    <t>A</t>
  </si>
  <si>
    <t>B</t>
  </si>
  <si>
    <t>Vállalkozási tevékenység maradvány</t>
  </si>
  <si>
    <t>C</t>
  </si>
  <si>
    <t>Összes maradvány</t>
  </si>
  <si>
    <t>D</t>
  </si>
  <si>
    <t>Alaptevékenység kötelezettségvállalással terhelt maradványa</t>
  </si>
  <si>
    <t>E</t>
  </si>
  <si>
    <t>Alaptevékenység szabad maradványa</t>
  </si>
  <si>
    <t>F</t>
  </si>
  <si>
    <t>Vállalkozási tevékenységet terhelő befizetési kötelezettség</t>
  </si>
  <si>
    <t>G</t>
  </si>
  <si>
    <t xml:space="preserve">Vállalkozási tevékenység felhasználható maradványa </t>
  </si>
  <si>
    <t>(A-D)</t>
  </si>
  <si>
    <t>Rezi Község Önkormányzata számviteli mérlege</t>
  </si>
  <si>
    <t>Rezi Óvoda számviteli mérlege</t>
  </si>
  <si>
    <t>2014. December 31-i állapot szerint</t>
  </si>
  <si>
    <t>ESZKÖZÖK</t>
  </si>
  <si>
    <t>001</t>
  </si>
  <si>
    <t>Vagyon értékű jogok</t>
  </si>
  <si>
    <t>002</t>
  </si>
  <si>
    <t>Szellemi termékek</t>
  </si>
  <si>
    <t>003</t>
  </si>
  <si>
    <t>Immateriális javak értékhelyesbízése</t>
  </si>
  <si>
    <t>004</t>
  </si>
  <si>
    <t>A/I. Immateriális javak (11)  (=001+002+003)</t>
  </si>
  <si>
    <t/>
  </si>
  <si>
    <t>005</t>
  </si>
  <si>
    <t>Ingatlanok és a kapcsolódó vagyoni értéku jogok (12böl)</t>
  </si>
  <si>
    <t>006</t>
  </si>
  <si>
    <t>Gépek, berendezések, felszerelések, jármuvek (13böl)</t>
  </si>
  <si>
    <t>007</t>
  </si>
  <si>
    <t>Tenyészállatok (14böl)</t>
  </si>
  <si>
    <t>008</t>
  </si>
  <si>
    <t>Beruházások, felújítások (15)</t>
  </si>
  <si>
    <t>009</t>
  </si>
  <si>
    <t>Tárgyi eszközök értékhelyesbítése (126,136,146)</t>
  </si>
  <si>
    <t>010</t>
  </si>
  <si>
    <t>A/II. Tárgyi eszközök (12-15) (=005+..+009)</t>
  </si>
  <si>
    <t>011</t>
  </si>
  <si>
    <t>Tartós részesedések (16)</t>
  </si>
  <si>
    <t>012</t>
  </si>
  <si>
    <t xml:space="preserve">  - ebbol: tartós részesedések jegybankban (161,168)</t>
  </si>
  <si>
    <t>013</t>
  </si>
  <si>
    <t xml:space="preserve">  - ebbol: tartós részesedések társulásban (164)</t>
  </si>
  <si>
    <t>014</t>
  </si>
  <si>
    <t>Tartós hitelviszonyt megtestesíto értékpapírok (17)</t>
  </si>
  <si>
    <t>015</t>
  </si>
  <si>
    <t xml:space="preserve">  - ebbol: államkötvények (171,178)</t>
  </si>
  <si>
    <t>016</t>
  </si>
  <si>
    <t xml:space="preserve">  - ebbol: helyi önkormányzatok kötvényei (172)</t>
  </si>
  <si>
    <t>017</t>
  </si>
  <si>
    <t>Befektetett pénzügyi eszközök értékhelyesbítése (166,176)</t>
  </si>
  <si>
    <t>018</t>
  </si>
  <si>
    <t>A/III. Befektetett pénzügyi eszközök (16,17) (=011+014+017)</t>
  </si>
  <si>
    <t>019</t>
  </si>
  <si>
    <t>Koncesszióba, vagyonkezelésbe adott eszközök (18ból)</t>
  </si>
  <si>
    <t>020</t>
  </si>
  <si>
    <t>Koncesszióba, vagyonkezelésbe adott eszközök értékhelyesbítése (186)</t>
  </si>
  <si>
    <t>021</t>
  </si>
  <si>
    <t>A/IV. Koncesszióba, vagyonkezelésbe adott eszközök  (18) (=019+020)</t>
  </si>
  <si>
    <t>022</t>
  </si>
  <si>
    <t>A/   BEFEKTETETT ESZKÖZÖK (11-18) (=004+010+018+021)</t>
  </si>
  <si>
    <t>023</t>
  </si>
  <si>
    <t>Vásárolt készletek (21)</t>
  </si>
  <si>
    <t>024</t>
  </si>
  <si>
    <t>Átsorolt, követelés fejében átvett készletek (221,228)</t>
  </si>
  <si>
    <t>025</t>
  </si>
  <si>
    <t>Egyéb készletek (222)</t>
  </si>
  <si>
    <t>026</t>
  </si>
  <si>
    <t>Befejezetlen termelés, félkész termékek, késztermékek (231,232)</t>
  </si>
  <si>
    <t>027</t>
  </si>
  <si>
    <t>Növendék-, hízó és egyéb állatok (233)</t>
  </si>
  <si>
    <t>028</t>
  </si>
  <si>
    <t>B/I. Készletek (=023+..+027)</t>
  </si>
  <si>
    <t>029</t>
  </si>
  <si>
    <t>Nem tartós részesedések (241)</t>
  </si>
  <si>
    <t>030</t>
  </si>
  <si>
    <t>Forgatási célú hitelviszonyt megtestesíto értékpapírok (242-248)</t>
  </si>
  <si>
    <t>031</t>
  </si>
  <si>
    <t xml:space="preserve">  - ebbol: kárpótlási jegyek (242)</t>
  </si>
  <si>
    <t>032</t>
  </si>
  <si>
    <t xml:space="preserve">  - ebbol: kincstárjegyek (243)</t>
  </si>
  <si>
    <t>033</t>
  </si>
  <si>
    <t xml:space="preserve">  - ebbol: államkötvények (244)</t>
  </si>
  <si>
    <t>034</t>
  </si>
  <si>
    <t xml:space="preserve">  - ebbol: helyi önkormányzatok kötvényei (245)</t>
  </si>
  <si>
    <t>035</t>
  </si>
  <si>
    <t xml:space="preserve">  - ebbol: befektetési jegyek (246)</t>
  </si>
  <si>
    <t>036</t>
  </si>
  <si>
    <t>B/II. Értékpapírok (=029+030)</t>
  </si>
  <si>
    <t>037</t>
  </si>
  <si>
    <t>B/   FORGÓESZKÖZÖK (21-24) (=028+036)</t>
  </si>
  <si>
    <t>038</t>
  </si>
  <si>
    <t>Hosszú lejáratú betétek (31)</t>
  </si>
  <si>
    <t>039</t>
  </si>
  <si>
    <t>Pénztárak, csekkek, betétkönyvek (32)</t>
  </si>
  <si>
    <t>040</t>
  </si>
  <si>
    <t>Forintszámlák (331,332)</t>
  </si>
  <si>
    <t>041</t>
  </si>
  <si>
    <t>Devizaszámlák (333)</t>
  </si>
  <si>
    <t>042</t>
  </si>
  <si>
    <t>Idegen pénzeszközök (34)</t>
  </si>
  <si>
    <t>043</t>
  </si>
  <si>
    <t>C/   PÉNZESZKÖZÖK (31-34) (=038+..042)</t>
  </si>
  <si>
    <t>044</t>
  </si>
  <si>
    <t>T.évi követelések mük.c. támogatások bevételeire ÁH belülrol (3511)</t>
  </si>
  <si>
    <t>045</t>
  </si>
  <si>
    <t xml:space="preserve">  - ebbol: t.évi követelések mük.c. kölcsönök visszatérülésére ÁH belü</t>
  </si>
  <si>
    <t>046</t>
  </si>
  <si>
    <t>T.évi követelések felh.c. támogatások bevételeire ÁH belülrol (3512)</t>
  </si>
  <si>
    <t>047</t>
  </si>
  <si>
    <t xml:space="preserve">  - ebbol: t.évi követelések felh.c. kölcsönök visszatérülésére ÁH bel</t>
  </si>
  <si>
    <t>048</t>
  </si>
  <si>
    <t>T.évi követelések közhatalmi bevételre (3513,3581)</t>
  </si>
  <si>
    <t>049</t>
  </si>
  <si>
    <t>T.évi követelések muködési bevételre (3514,3582)</t>
  </si>
  <si>
    <t>050</t>
  </si>
  <si>
    <t>T.évi követelések felhalmozási bevételre (3515,3583)</t>
  </si>
  <si>
    <t>051</t>
  </si>
  <si>
    <t>T.évi követelések muködési célú átvett pénzeszközre (3516,3584)</t>
  </si>
  <si>
    <t>052</t>
  </si>
  <si>
    <t xml:space="preserve">  - ebbol: t.évi követelések mük.c. kölcsönök visszatérülésére ÁH kívü</t>
  </si>
  <si>
    <t>053</t>
  </si>
  <si>
    <t>T.évi követelések felh.c. átvett pénzeszközre (3517,3585)</t>
  </si>
  <si>
    <t>054</t>
  </si>
  <si>
    <t xml:space="preserve">  - ebbol: t.évi követelések felh.c. kölcsönök visszatérülésére ÁH kív</t>
  </si>
  <si>
    <t>055</t>
  </si>
  <si>
    <t>T.évi követelések finanszírozási bevételekre (3518,3586)</t>
  </si>
  <si>
    <t>056</t>
  </si>
  <si>
    <t xml:space="preserve">  - ebbol: T.évi követelések ÁH belüli megelolegezések törlesztésére (</t>
  </si>
  <si>
    <t>057</t>
  </si>
  <si>
    <t>D/I. T.ÉVI KÖVETELÉSEK (351,358) (=044+046+048+049+050+051+053+055)</t>
  </si>
  <si>
    <t>058</t>
  </si>
  <si>
    <t xml:space="preserve">K.évi esedékes követelések mük.c. támogatások bevételeire ÁH belülrol </t>
  </si>
  <si>
    <t>059</t>
  </si>
  <si>
    <t xml:space="preserve">  - ebbol: K.évi esedékes követelések mük.c. kölcsönök visszatérülésér</t>
  </si>
  <si>
    <t>060</t>
  </si>
  <si>
    <t>K.évi esedékes követelések felh.c. támogatások bevételeire ÁH belülrol</t>
  </si>
  <si>
    <t>061</t>
  </si>
  <si>
    <t xml:space="preserve">  - ebbol: K.évi esedékes követelések felh.c. kölcsönök visszatérülésé</t>
  </si>
  <si>
    <t>062</t>
  </si>
  <si>
    <t>K.évi esedékes követelések közhatalmi bevételre (3523)</t>
  </si>
  <si>
    <t>063</t>
  </si>
  <si>
    <t>K.évi esedékes követelések muködési bevételre (3524)</t>
  </si>
  <si>
    <t>064</t>
  </si>
  <si>
    <t>K.évi esedékes követelések felhalmozási bevételre (3525)</t>
  </si>
  <si>
    <t>065</t>
  </si>
  <si>
    <t xml:space="preserve">K.évi esedékes követelések mük.c. átvett pénzeszközre (3526) </t>
  </si>
  <si>
    <t>066</t>
  </si>
  <si>
    <t>067</t>
  </si>
  <si>
    <t>K.évi esedékes követelések felh.c. átvett pénzeszközre (3527)</t>
  </si>
  <si>
    <t>068</t>
  </si>
  <si>
    <t>069</t>
  </si>
  <si>
    <t>K.évi esedékes követelések finanszírozási bevételekre (3528)</t>
  </si>
  <si>
    <t>070</t>
  </si>
  <si>
    <t xml:space="preserve">  - ebbol: K.évi esedékes követelések ÁH belüli megelolegezések törles</t>
  </si>
  <si>
    <t>071</t>
  </si>
  <si>
    <t>D/II. K.ÉVI KÖVETELÉSEK (352) (=058+060+062+063+064+065+067+069)</t>
  </si>
  <si>
    <t>072</t>
  </si>
  <si>
    <t>Adott elolegek (3651) (=073+..+077)</t>
  </si>
  <si>
    <t>073</t>
  </si>
  <si>
    <t xml:space="preserve">   -ebböl: Immateriális javakra adott elolegek (36511,365181)</t>
  </si>
  <si>
    <t>074</t>
  </si>
  <si>
    <t xml:space="preserve">   -ebböl: Beruházásokra adott elolegek (36512)</t>
  </si>
  <si>
    <t>075</t>
  </si>
  <si>
    <t xml:space="preserve">   -ebböl: Készletekre adott elolegek (36513)</t>
  </si>
  <si>
    <t>076</t>
  </si>
  <si>
    <t xml:space="preserve">   -ebböl: Foglalkoztatottaknak adott elolegek (36514)</t>
  </si>
  <si>
    <t>077</t>
  </si>
  <si>
    <t xml:space="preserve">   -ebböl: Egyéb adott elolegek (3650,36515,36518,3652)</t>
  </si>
  <si>
    <t>078</t>
  </si>
  <si>
    <t>Továbbadási célból folyósított támogatások... (3652)</t>
  </si>
  <si>
    <t>079</t>
  </si>
  <si>
    <t>Más által beszedett bevételek elszámolása (3653)</t>
  </si>
  <si>
    <t>080</t>
  </si>
  <si>
    <t>Forgótoke elszámolása (ami a Kincstárnál van, de az Öné) (3654)</t>
  </si>
  <si>
    <t>081</t>
  </si>
  <si>
    <t>Vagyonkezelésbe adott eszközökkel kapcs... (3655)</t>
  </si>
  <si>
    <t>082</t>
  </si>
  <si>
    <t>Nem TB pénzügyi alapjait terhelo ... (3656)</t>
  </si>
  <si>
    <t>083</t>
  </si>
  <si>
    <t>Folyósított, megelolegezett TB és CST...(3657)</t>
  </si>
  <si>
    <t>084</t>
  </si>
  <si>
    <t>D/III. KÖVETELÉS JELL. SAJÁTOS ELSZ. (365) (072+078+..083)</t>
  </si>
  <si>
    <t>085</t>
  </si>
  <si>
    <t>D/   KÖVETELÉSEK (35,365) (=057+071+084)</t>
  </si>
  <si>
    <t>086</t>
  </si>
  <si>
    <t>E/   EGYÉB SAJÁTOS ESZKÖZOLDALI  ELSZÁMOLÁSOK (361,362,363,364,366)</t>
  </si>
  <si>
    <t>087</t>
  </si>
  <si>
    <t>Eredményszemléletu bevételek aktív idobeli elhatárolása (371)</t>
  </si>
  <si>
    <t>088</t>
  </si>
  <si>
    <t>Költségek, ráfordítások aktív idobeli elhatárolása (372)</t>
  </si>
  <si>
    <t>089</t>
  </si>
  <si>
    <t>Halasztott ráfordítások (373)</t>
  </si>
  <si>
    <t>090</t>
  </si>
  <si>
    <t>F/   AKTÍV IDOBELI  ELHATÁROLÁSOK  (37) (=087+..+089)</t>
  </si>
  <si>
    <t>091</t>
  </si>
  <si>
    <t>E S Z K Ö Z Ö K (1,2,3-367l) (=022+037+043+085+086+090)</t>
  </si>
  <si>
    <t>FORRÁSOK</t>
  </si>
  <si>
    <t>092</t>
  </si>
  <si>
    <t>Nemzeti vagyon induláskori értéke (411)</t>
  </si>
  <si>
    <t>093</t>
  </si>
  <si>
    <t>Nemzeti vagyon változásai (412)</t>
  </si>
  <si>
    <t>094</t>
  </si>
  <si>
    <t>Egyéb eszközök induláskori értéke (413)</t>
  </si>
  <si>
    <t>095</t>
  </si>
  <si>
    <t>Felhalmozott eredmény (414)</t>
  </si>
  <si>
    <t>096</t>
  </si>
  <si>
    <t>Eszközök értéhelyesbítésének forrása (415)</t>
  </si>
  <si>
    <t>097</t>
  </si>
  <si>
    <t>Mérleg szerinti eredmény (416)</t>
  </si>
  <si>
    <t>098</t>
  </si>
  <si>
    <t>G/   SAJÁT TOKE (41) (=092+…+097)</t>
  </si>
  <si>
    <t>099</t>
  </si>
  <si>
    <t>T.évi kötelezettségek személyi juttatásokra (4211)</t>
  </si>
  <si>
    <t>100</t>
  </si>
  <si>
    <t>T.évi kötelezettségek munkaadókat terhelo járulékra, SZOCHÓ-ra (4212)</t>
  </si>
  <si>
    <t>101</t>
  </si>
  <si>
    <t>T.évi kötelezettségek dologi kiadásokra (4213)</t>
  </si>
  <si>
    <t>102</t>
  </si>
  <si>
    <t>T.évi kötelezettségek ellátottak pénzbeli juttatásaira (4214)</t>
  </si>
  <si>
    <t>103</t>
  </si>
  <si>
    <t>T.évi kötelezettségek egyéb muködési célú kiadásokra (4215)</t>
  </si>
  <si>
    <t>104</t>
  </si>
  <si>
    <t>- ebbol: t.évi kötelezettségek mük.c. kölcsönök törlesztésére ÁH belül</t>
  </si>
  <si>
    <t>105</t>
  </si>
  <si>
    <t>T.évi kötelezettségek beruházásokra (4216)</t>
  </si>
  <si>
    <t>106</t>
  </si>
  <si>
    <t>T.évi kötelezettségek felújításokra (4217)</t>
  </si>
  <si>
    <t>107</t>
  </si>
  <si>
    <t>T.évi kötelezettségek egyéb felh.c. kiadásokra (4218)</t>
  </si>
  <si>
    <t>108</t>
  </si>
  <si>
    <t>- ebbol: t.évi kötelezettségek felh.c. kölcsönök törlesztésére ÁH belü</t>
  </si>
  <si>
    <t>109</t>
  </si>
  <si>
    <t>T.évi kötelezettségek finanszírozási kiadásokra (4219)</t>
  </si>
  <si>
    <t>110</t>
  </si>
  <si>
    <t>- ebbol: t.évi kötelezettségek ÁH belüli megelolegezések visszafizetés</t>
  </si>
  <si>
    <t>111</t>
  </si>
  <si>
    <t>- ebbol: t.évi kötelezettségek hosszú lejáratú hitelek, kölcsönök törl</t>
  </si>
  <si>
    <t>112</t>
  </si>
  <si>
    <t>- ebbol: t.évi kötelezettségek likviditási célú hitelek, kölcsönök tör</t>
  </si>
  <si>
    <t>113</t>
  </si>
  <si>
    <t>- ebbol: t.évi kötelezettségek rövid lejáratú hitelek, kölcsönök törle</t>
  </si>
  <si>
    <t>114</t>
  </si>
  <si>
    <t>- ebbol: t.évi kötelezettségek külföldi hitelek, kölcsönök törlesztésé</t>
  </si>
  <si>
    <t>115</t>
  </si>
  <si>
    <t>- ebbol: t.évi kötelezettségek forgatási célú belföldi értékpapírok be</t>
  </si>
  <si>
    <t>116</t>
  </si>
  <si>
    <t xml:space="preserve">- ebbol: t.évi kötelezettségek befektetési célú belföldi értékpapírok </t>
  </si>
  <si>
    <t>117</t>
  </si>
  <si>
    <t>- ebbol: t.évi kötelezettségek külföldi értékpapírok beváltására (?)</t>
  </si>
  <si>
    <t>118</t>
  </si>
  <si>
    <t>H/I. T.ÉVI KÖTELEZETTSÉGEK (421) (=099+..+103+105+..+107+109)</t>
  </si>
  <si>
    <t>119</t>
  </si>
  <si>
    <t>K.évi kötelezettségek személyi juttatásokra (4221)</t>
  </si>
  <si>
    <t>120</t>
  </si>
  <si>
    <t>K.évi kötelezettségek munkaadókat terhelo járulékra, SZOCHÓ-ra (4222)</t>
  </si>
  <si>
    <t>121</t>
  </si>
  <si>
    <t>K.évi kötelezettségek dologi kiadásokra (4223)</t>
  </si>
  <si>
    <t>122</t>
  </si>
  <si>
    <t>K.évi kötelezettségek ellátottak pénzbeli juttatásaira (4224)</t>
  </si>
  <si>
    <t>123</t>
  </si>
  <si>
    <t>K.évi kötelezettségek egyéb muködési célú kiadásokra (4225)</t>
  </si>
  <si>
    <t>124</t>
  </si>
  <si>
    <t>- ebbol: k.évi kötelezettségek mük.c. kölcsönök törlesztésére ÁH belül</t>
  </si>
  <si>
    <t>125</t>
  </si>
  <si>
    <t>K.évi kötelezettségek beruházásokra (4226)</t>
  </si>
  <si>
    <t>126</t>
  </si>
  <si>
    <t>K.évi kötelezettségek felújításokra (4227)</t>
  </si>
  <si>
    <t>127</t>
  </si>
  <si>
    <t>K.évi kötelezettségek egyéb felh.c. kiadásokra (4228)</t>
  </si>
  <si>
    <t>128</t>
  </si>
  <si>
    <t>- ebbol: k.évi kötelezettségek felh.c. kölcsönök törlesztésére ÁH belü</t>
  </si>
  <si>
    <t>129</t>
  </si>
  <si>
    <t>K.évi kötelezettségek finanszírozási kiadásokra (4229)</t>
  </si>
  <si>
    <t>130</t>
  </si>
  <si>
    <t>- ebbol: k.évi kötelezettségek ÁH belüli megelolegezések visszafizetés</t>
  </si>
  <si>
    <t>131</t>
  </si>
  <si>
    <t>- ebbol: k.évi kötelezettségek hosszú lejáratú hitelek, kölcsönök törl</t>
  </si>
  <si>
    <t>132</t>
  </si>
  <si>
    <t>- ebbol: k.évi kötelezettségek likviditási célú hitelek, kölcsönök tör</t>
  </si>
  <si>
    <t>133</t>
  </si>
  <si>
    <t>- ebbol: k.évi kötelezettségek rövid lejáratú hitelek, kölcsönök törle</t>
  </si>
  <si>
    <t>134</t>
  </si>
  <si>
    <t>- ebbol: k.évi kötelezettségek külföldi hitelek, kölcsönök törlesztésé</t>
  </si>
  <si>
    <t>135</t>
  </si>
  <si>
    <t>- ebbol: k.évi kötelezettségek forgatási célú belföldi értékpapírok be</t>
  </si>
  <si>
    <t>136</t>
  </si>
  <si>
    <t xml:space="preserve">- ebbol: k.évi kötelezettségek befektetési célú belföldi értékpapírok </t>
  </si>
  <si>
    <t>137</t>
  </si>
  <si>
    <t>- ebbol: k.évi kötelezettségek külföldi értékpapírok beváltására (?)</t>
  </si>
  <si>
    <t>138</t>
  </si>
  <si>
    <t>H/II. K.ÉVI KÖTELEZETTSÉGEK (422) (=119+..+123+125+..+127+129)</t>
  </si>
  <si>
    <t>139</t>
  </si>
  <si>
    <t>Kapott elolegek (3671)</t>
  </si>
  <si>
    <t>140</t>
  </si>
  <si>
    <t>Továbbadási c.folyósított támogatások, ellátások elszámolása (3672)</t>
  </si>
  <si>
    <t>141</t>
  </si>
  <si>
    <t>Más szervezetet megilleto bevételek elszámolása (3673)</t>
  </si>
  <si>
    <t>142</t>
  </si>
  <si>
    <t>Forgótoke elszámolása (a Kincstár hoz ide adatot, nem Ön) (3674)</t>
  </si>
  <si>
    <t>143</t>
  </si>
  <si>
    <t>Vagyonkezelésbe vett eszközökkel kapcs. (3675)</t>
  </si>
  <si>
    <t>144</t>
  </si>
  <si>
    <t>Nem TB pénzügyi alapjait terhelo kifizetett ... (3676)</t>
  </si>
  <si>
    <t>145</t>
  </si>
  <si>
    <t>Munkáltató által korengedményes nyugdíjhoz...(3677)</t>
  </si>
  <si>
    <t>146</t>
  </si>
  <si>
    <t>H/III KÖTELEZETTSÉG J. SAJÁTOS ELSZ. (367) (139+..+145)</t>
  </si>
  <si>
    <t>147</t>
  </si>
  <si>
    <t>H/   KÖTELEZETTSÉGEK (367,42) (=118+138+146)</t>
  </si>
  <si>
    <t>148</t>
  </si>
  <si>
    <t>I/   EGYÉB SAJÁTOS FORRÁSOLDALI ELSZÁMOLÁSOK (368) (=134+135)</t>
  </si>
  <si>
    <t>149</t>
  </si>
  <si>
    <t>J/   KINCSTÁRI SZÁMLAVEZETÉSSEL KAPCS. ELSZÁMOLÁSOK (361,362,363,36</t>
  </si>
  <si>
    <t>150</t>
  </si>
  <si>
    <t>Eredményszemléletu bevételek passzív idobeli elhatárolása (441)</t>
  </si>
  <si>
    <t>151</t>
  </si>
  <si>
    <t>Költségek, ráfordítások passzív idobeli elhatárolása (442)</t>
  </si>
  <si>
    <t>152</t>
  </si>
  <si>
    <t>Halasztott eredményszemléletu bevételek (443)</t>
  </si>
  <si>
    <t>153</t>
  </si>
  <si>
    <t>K/   PASSZÍV IDOBELI ELHATÁROLÁSOK (44) (=150+151+152)</t>
  </si>
  <si>
    <t>154</t>
  </si>
  <si>
    <t>F O R R Á S O K (367,4) (=098+147+148+149+153)</t>
  </si>
  <si>
    <t>6.2.6.</t>
  </si>
  <si>
    <t>Helyi adók felhalmozási célú felhasználása</t>
  </si>
  <si>
    <t>Előző évek fejl.felhasználás visszapótlás</t>
  </si>
  <si>
    <t>2014. évi pénzmaradvány</t>
  </si>
  <si>
    <t xml:space="preserve">Önkormányzat </t>
  </si>
  <si>
    <t>2015. évi bevételek</t>
  </si>
  <si>
    <t>Mindösszesen</t>
  </si>
  <si>
    <t>2015. évi kiadások</t>
  </si>
  <si>
    <t>Összes bevétel</t>
  </si>
  <si>
    <t>2015. évi intézmény finanszírozás</t>
  </si>
  <si>
    <t>Intézmény finanszírozással korrigált bevétel</t>
  </si>
  <si>
    <t>Intézmény finanszírozással korrigált kiadás</t>
  </si>
  <si>
    <t>2015. évi intézmény finanszírozás nettósítása</t>
  </si>
  <si>
    <t>Összes kiadás</t>
  </si>
  <si>
    <t>2015. évi maradvány</t>
  </si>
  <si>
    <t>Kimutatás Rezi Község Önkormányzata és a Rezi Óvoda 2015. évi maradványáról fejlesztési és működési célú bontásban</t>
  </si>
  <si>
    <t xml:space="preserve"> </t>
  </si>
  <si>
    <t>Kimutatás az Önkormányzat Ingatlan vagyonáról</t>
  </si>
  <si>
    <t>Hrsz.</t>
  </si>
  <si>
    <t>Forgalmi érték</t>
  </si>
  <si>
    <t>Bruttó érték</t>
  </si>
  <si>
    <t>Forgalom képes ingatlanok</t>
  </si>
  <si>
    <t>110.</t>
  </si>
  <si>
    <t>Lakóház, Kossuth u. 14.</t>
  </si>
  <si>
    <t>143.</t>
  </si>
  <si>
    <t>Beépítetlen terület Vár u.13.</t>
  </si>
  <si>
    <t>144.</t>
  </si>
  <si>
    <t>146.</t>
  </si>
  <si>
    <t>Lakóház Vár u. 13.</t>
  </si>
  <si>
    <t>267/1</t>
  </si>
  <si>
    <t>Lakóház Petőfi u. 31.</t>
  </si>
  <si>
    <t>267/2</t>
  </si>
  <si>
    <t>Beép.terület</t>
  </si>
  <si>
    <t>433.</t>
  </si>
  <si>
    <t>481/2.</t>
  </si>
  <si>
    <t>Szántó</t>
  </si>
  <si>
    <t>773.</t>
  </si>
  <si>
    <t>Lakóház Rákóczi u.36.</t>
  </si>
  <si>
    <t>776/15.</t>
  </si>
  <si>
    <t>776/18.</t>
  </si>
  <si>
    <t xml:space="preserve">Beép.terület </t>
  </si>
  <si>
    <t>2489.</t>
  </si>
  <si>
    <t>Gyep</t>
  </si>
  <si>
    <t>2971.</t>
  </si>
  <si>
    <t>Erdő, szántó</t>
  </si>
  <si>
    <t>047/19.</t>
  </si>
  <si>
    <t>071/56.</t>
  </si>
  <si>
    <t>Szemétlerakó területe</t>
  </si>
  <si>
    <t>0129.</t>
  </si>
  <si>
    <t>Gyep, szántó</t>
  </si>
  <si>
    <t>0137/7.</t>
  </si>
  <si>
    <t>Szántó (229/3649-ed része)</t>
  </si>
  <si>
    <t>071/54.</t>
  </si>
  <si>
    <t>Korlátozottan forgalom képes ingatlanok</t>
  </si>
  <si>
    <t>047/9</t>
  </si>
  <si>
    <t xml:space="preserve">Szántó </t>
  </si>
  <si>
    <t>50/3.</t>
  </si>
  <si>
    <t>Idősek klubja</t>
  </si>
  <si>
    <t>134.</t>
  </si>
  <si>
    <t>Gyógyszertár,védőnői rend.</t>
  </si>
  <si>
    <t>161.</t>
  </si>
  <si>
    <t>Művelődési Ház</t>
  </si>
  <si>
    <t>225/1</t>
  </si>
  <si>
    <t>Orvosi Rendelő</t>
  </si>
  <si>
    <t>241/1</t>
  </si>
  <si>
    <t>Sporttelep</t>
  </si>
  <si>
    <t>265.</t>
  </si>
  <si>
    <t>Általános Iskola, Óvoda</t>
  </si>
  <si>
    <t>410.</t>
  </si>
  <si>
    <t>Petőfi u. 20. udvar</t>
  </si>
  <si>
    <t>412.</t>
  </si>
  <si>
    <t>Petőfi u. 20. lakóház</t>
  </si>
  <si>
    <t>475.</t>
  </si>
  <si>
    <t>Községháza</t>
  </si>
  <si>
    <t>570.</t>
  </si>
  <si>
    <t>Beép.terület Hunyadi u. 14.</t>
  </si>
  <si>
    <t>599.</t>
  </si>
  <si>
    <t>Beép.terület (partfal lépcső)</t>
  </si>
  <si>
    <t>Forgalom képtelen ingatlanok</t>
  </si>
  <si>
    <t>1/2.</t>
  </si>
  <si>
    <t>Út</t>
  </si>
  <si>
    <t>1/4.</t>
  </si>
  <si>
    <t>1/10.</t>
  </si>
  <si>
    <t>20/10.</t>
  </si>
  <si>
    <t>Sz.víz.átemelő</t>
  </si>
  <si>
    <t>51.</t>
  </si>
  <si>
    <t>54/2.</t>
  </si>
  <si>
    <t>70/5.</t>
  </si>
  <si>
    <t>72/5.</t>
  </si>
  <si>
    <t>81.</t>
  </si>
  <si>
    <t>153/2.</t>
  </si>
  <si>
    <t>239.</t>
  </si>
  <si>
    <t>261/1.</t>
  </si>
  <si>
    <t>264.</t>
  </si>
  <si>
    <t>Köztemető</t>
  </si>
  <si>
    <t>331.</t>
  </si>
  <si>
    <t>Út-Partfal</t>
  </si>
  <si>
    <t>336.</t>
  </si>
  <si>
    <t>421.</t>
  </si>
  <si>
    <t>Közterület (tűzoltószertár)</t>
  </si>
  <si>
    <t>422/1.</t>
  </si>
  <si>
    <t>422/2.</t>
  </si>
  <si>
    <t>432.</t>
  </si>
  <si>
    <t>569.</t>
  </si>
  <si>
    <t>Út, híd. Átemelő</t>
  </si>
  <si>
    <t>586.</t>
  </si>
  <si>
    <t>592.</t>
  </si>
  <si>
    <t>605.</t>
  </si>
  <si>
    <t>657.</t>
  </si>
  <si>
    <t>679.</t>
  </si>
  <si>
    <t>680/6.</t>
  </si>
  <si>
    <t>680/7.</t>
  </si>
  <si>
    <t>684.</t>
  </si>
  <si>
    <t>685/3.</t>
  </si>
  <si>
    <t>686/3</t>
  </si>
  <si>
    <t>687.</t>
  </si>
  <si>
    <t>689/5.</t>
  </si>
  <si>
    <t>717.</t>
  </si>
  <si>
    <t>776/16.</t>
  </si>
  <si>
    <t>776/26.</t>
  </si>
  <si>
    <t>777.</t>
  </si>
  <si>
    <t>778.</t>
  </si>
  <si>
    <t>779/53.</t>
  </si>
  <si>
    <t>781.</t>
  </si>
  <si>
    <t>782.</t>
  </si>
  <si>
    <t>783.</t>
  </si>
  <si>
    <t>784.</t>
  </si>
  <si>
    <t>785/1.</t>
  </si>
  <si>
    <t>Saját.haszn.út</t>
  </si>
  <si>
    <t>786/1.</t>
  </si>
  <si>
    <t>790.</t>
  </si>
  <si>
    <t>791/1.</t>
  </si>
  <si>
    <t>791/2.</t>
  </si>
  <si>
    <t>792.</t>
  </si>
  <si>
    <t>793.</t>
  </si>
  <si>
    <t>794.</t>
  </si>
  <si>
    <t>821.</t>
  </si>
  <si>
    <t>852/1.</t>
  </si>
  <si>
    <t>852/12.</t>
  </si>
  <si>
    <t>2135.</t>
  </si>
  <si>
    <t>2183/2.</t>
  </si>
  <si>
    <t>2312/1.</t>
  </si>
  <si>
    <t>2321/3.</t>
  </si>
  <si>
    <t>2324/1.</t>
  </si>
  <si>
    <t>2407.</t>
  </si>
  <si>
    <t>2465.</t>
  </si>
  <si>
    <t>2479.</t>
  </si>
  <si>
    <t>2522.</t>
  </si>
  <si>
    <t>2601.</t>
  </si>
  <si>
    <t>2602.</t>
  </si>
  <si>
    <t>2603.</t>
  </si>
  <si>
    <t>2605/3.</t>
  </si>
  <si>
    <t>2689/2.</t>
  </si>
  <si>
    <t>2732.</t>
  </si>
  <si>
    <t>2733.</t>
  </si>
  <si>
    <t>2734.</t>
  </si>
  <si>
    <t>2753/4.</t>
  </si>
  <si>
    <t>2761.</t>
  </si>
  <si>
    <t>2788.</t>
  </si>
  <si>
    <t>2828.</t>
  </si>
  <si>
    <t>2858.</t>
  </si>
  <si>
    <t>2899.</t>
  </si>
  <si>
    <t>2907/1.</t>
  </si>
  <si>
    <t>2907/6.</t>
  </si>
  <si>
    <t>2916.</t>
  </si>
  <si>
    <t>2933.</t>
  </si>
  <si>
    <t>2938/4.</t>
  </si>
  <si>
    <t>2990/1.</t>
  </si>
  <si>
    <t>3001/4.</t>
  </si>
  <si>
    <t>3013/5.</t>
  </si>
  <si>
    <t>3020/3.</t>
  </si>
  <si>
    <t>3038.</t>
  </si>
  <si>
    <t>3107.</t>
  </si>
  <si>
    <t>3188/5.</t>
  </si>
  <si>
    <t>3190.</t>
  </si>
  <si>
    <t>3225/15.</t>
  </si>
  <si>
    <t>3227.</t>
  </si>
  <si>
    <t>3233.</t>
  </si>
  <si>
    <t>03/3.</t>
  </si>
  <si>
    <t>03/4.</t>
  </si>
  <si>
    <t>07.</t>
  </si>
  <si>
    <t>08/15.</t>
  </si>
  <si>
    <t>010/11.</t>
  </si>
  <si>
    <t>011.</t>
  </si>
  <si>
    <t>013/16.</t>
  </si>
  <si>
    <t>013/24.</t>
  </si>
  <si>
    <t>014.</t>
  </si>
  <si>
    <t>018.</t>
  </si>
  <si>
    <t>019.</t>
  </si>
  <si>
    <t>021/29.</t>
  </si>
  <si>
    <t>021/33.</t>
  </si>
  <si>
    <t>022.</t>
  </si>
  <si>
    <t>023.</t>
  </si>
  <si>
    <t>025.</t>
  </si>
  <si>
    <t>026/13.</t>
  </si>
  <si>
    <t>028.</t>
  </si>
  <si>
    <t>030.</t>
  </si>
  <si>
    <t>032.</t>
  </si>
  <si>
    <t>035/3.</t>
  </si>
  <si>
    <t>035/4.</t>
  </si>
  <si>
    <t>035/5.</t>
  </si>
  <si>
    <t>036.</t>
  </si>
  <si>
    <t>038/2.</t>
  </si>
  <si>
    <t>039/3.</t>
  </si>
  <si>
    <t>039/14.</t>
  </si>
  <si>
    <t>040/3.</t>
  </si>
  <si>
    <t>041/4.</t>
  </si>
  <si>
    <t>043/2.</t>
  </si>
  <si>
    <t>045/2.</t>
  </si>
  <si>
    <t>045/4.</t>
  </si>
  <si>
    <t>047/20.</t>
  </si>
  <si>
    <t>050.</t>
  </si>
  <si>
    <t>071/48.</t>
  </si>
  <si>
    <t>072.</t>
  </si>
  <si>
    <t>073/5.</t>
  </si>
  <si>
    <t>075/21.</t>
  </si>
  <si>
    <t>075/22.</t>
  </si>
  <si>
    <t>075/27.</t>
  </si>
  <si>
    <t>075/29.</t>
  </si>
  <si>
    <t>075/30.</t>
  </si>
  <si>
    <t>077/1.</t>
  </si>
  <si>
    <t>077/9.</t>
  </si>
  <si>
    <t>084.</t>
  </si>
  <si>
    <t>Buszmegálló, Göngyösi Csárdánál</t>
  </si>
  <si>
    <t>086/2.</t>
  </si>
  <si>
    <t>Árok</t>
  </si>
  <si>
    <t>087/1.</t>
  </si>
  <si>
    <t>087/2.</t>
  </si>
  <si>
    <t>088/4.</t>
  </si>
  <si>
    <t>088/5.</t>
  </si>
  <si>
    <t>088/8.</t>
  </si>
  <si>
    <t>088/11.</t>
  </si>
  <si>
    <t>088/12.</t>
  </si>
  <si>
    <t>088/14.</t>
  </si>
  <si>
    <t>088/15.</t>
  </si>
  <si>
    <t>088/18.</t>
  </si>
  <si>
    <t>092/11.</t>
  </si>
  <si>
    <t>092/13.</t>
  </si>
  <si>
    <t>092/15.</t>
  </si>
  <si>
    <t>092/16.</t>
  </si>
  <si>
    <t>093.</t>
  </si>
  <si>
    <t>094/23.</t>
  </si>
  <si>
    <t>096/15.</t>
  </si>
  <si>
    <t>097/10.</t>
  </si>
  <si>
    <t>097/13.</t>
  </si>
  <si>
    <t>097/14.</t>
  </si>
  <si>
    <t>0102/23.</t>
  </si>
  <si>
    <t>0102/24.</t>
  </si>
  <si>
    <t>0102/26.</t>
  </si>
  <si>
    <t>0102/28.</t>
  </si>
  <si>
    <t>0102/29.</t>
  </si>
  <si>
    <t>0102/31.</t>
  </si>
  <si>
    <t>0102/34.</t>
  </si>
  <si>
    <t>0102/36.</t>
  </si>
  <si>
    <t>0102/38.</t>
  </si>
  <si>
    <t>0102/39.</t>
  </si>
  <si>
    <t>0103/2</t>
  </si>
  <si>
    <t>0103/2. Hrsz-ú út</t>
  </si>
  <si>
    <t>0106.</t>
  </si>
  <si>
    <t>0109.</t>
  </si>
  <si>
    <t>0119/2.</t>
  </si>
  <si>
    <t>0120.</t>
  </si>
  <si>
    <t>0121/2.</t>
  </si>
  <si>
    <t>0122/13.</t>
  </si>
  <si>
    <t>0123/8.</t>
  </si>
  <si>
    <t>0127.</t>
  </si>
  <si>
    <t>Út,árok</t>
  </si>
  <si>
    <t>0132/1.</t>
  </si>
  <si>
    <t>0136.</t>
  </si>
  <si>
    <t>0143.</t>
  </si>
  <si>
    <t>Üzemeltetésre átadott vagyon</t>
  </si>
  <si>
    <t>Szennyvíz vezeték</t>
  </si>
  <si>
    <t>Mindösszesen:</t>
  </si>
  <si>
    <t>Sorszám</t>
  </si>
  <si>
    <t>Elszámolt értékcsökkenés</t>
  </si>
  <si>
    <t>Nettó érték</t>
  </si>
  <si>
    <t>Rendezési terv Bem u. vége</t>
  </si>
  <si>
    <t>Villanykorszerűsítés terv.dok.</t>
  </si>
  <si>
    <t>Településfejlesztési koncepció</t>
  </si>
  <si>
    <t>Windows program</t>
  </si>
  <si>
    <t>Ingatlan nyilvántartás szoftver</t>
  </si>
  <si>
    <t>MS_DOS6.22 szoftver 7 db</t>
  </si>
  <si>
    <t>Windows for Workgroup 3.11 7 db</t>
  </si>
  <si>
    <t>Works 3.0 8 db</t>
  </si>
  <si>
    <t>Informatik fejl.Polg.Hiv.2002.</t>
  </si>
  <si>
    <t>Számítógépes programok Iskola</t>
  </si>
  <si>
    <t>Windows XP program (védőnő)</t>
  </si>
  <si>
    <t>Környezetvédelmi program</t>
  </si>
  <si>
    <t>"Aromo" Iskola admin.rendszer.</t>
  </si>
  <si>
    <t>Községi rendezési terv.</t>
  </si>
  <si>
    <t>ABACUS Szociális program</t>
  </si>
  <si>
    <t>Win OfficeBasic 2007.Hun.OEM</t>
  </si>
  <si>
    <t>Windows 7 OEM szoftver HUN</t>
  </si>
  <si>
    <t>Office 2100 szoftver</t>
  </si>
  <si>
    <t>MOPED motor</t>
  </si>
  <si>
    <t>FORD Tranzit 2.0 Tdi személygépk.</t>
  </si>
  <si>
    <t>Renault Express gépkocsi</t>
  </si>
  <si>
    <t>Iskola</t>
  </si>
  <si>
    <t>Festmények 20 db</t>
  </si>
  <si>
    <t>Videó magnó 2 fejes</t>
  </si>
  <si>
    <t>MORA 1180 Gáztűzhely</t>
  </si>
  <si>
    <t>Nyelvi labor</t>
  </si>
  <si>
    <t>Fénymásológép 2060</t>
  </si>
  <si>
    <t>Számítógépes hálózat 2004.</t>
  </si>
  <si>
    <t>Kerámia égető kemence</t>
  </si>
  <si>
    <t>Optika kieg készlet</t>
  </si>
  <si>
    <t>Biológiai szekrény</t>
  </si>
  <si>
    <t>Ping-pong asztal</t>
  </si>
  <si>
    <t>Udvari faház "Csapatlak"</t>
  </si>
  <si>
    <t>Hangosító berendezés beépített</t>
  </si>
  <si>
    <t>"Elekta" színes televízió</t>
  </si>
  <si>
    <t>"Electa" színes televízió</t>
  </si>
  <si>
    <t>Toschiba videó magnó</t>
  </si>
  <si>
    <t>Biológia szekrény</t>
  </si>
  <si>
    <t>Pianinó</t>
  </si>
  <si>
    <t>Erősítő 1 db hangfallal</t>
  </si>
  <si>
    <t>Hangfal DS-100</t>
  </si>
  <si>
    <t>Elektrovaria készlet</t>
  </si>
  <si>
    <t>Színes televízió</t>
  </si>
  <si>
    <t>Tálaló konyha hűtő</t>
  </si>
  <si>
    <t>Kémiai tan.kisérleti készl.</t>
  </si>
  <si>
    <t>Könytár számítógép</t>
  </si>
  <si>
    <t>Közösségi sátor 2 db</t>
  </si>
  <si>
    <t>Számítógép és monitor 2006. Évi</t>
  </si>
  <si>
    <t>Notebook számítógép ACER</t>
  </si>
  <si>
    <t>Philips Videómagnó</t>
  </si>
  <si>
    <t>Hajdu villanyboyler</t>
  </si>
  <si>
    <t>Samsung színes televízió</t>
  </si>
  <si>
    <t>Színtetizátor</t>
  </si>
  <si>
    <t>Fa játékhajó</t>
  </si>
  <si>
    <t>Matematika eszköz készlet</t>
  </si>
  <si>
    <t>Mosógép ELC EWT 1010</t>
  </si>
  <si>
    <t>Digitális fényképező</t>
  </si>
  <si>
    <t>Videó kamera</t>
  </si>
  <si>
    <t>DVD lejátszó</t>
  </si>
  <si>
    <t>Öltöző szekrény</t>
  </si>
  <si>
    <t>Védőnői szolgálat</t>
  </si>
  <si>
    <t>Hűtőszekrény</t>
  </si>
  <si>
    <t>Androméter</t>
  </si>
  <si>
    <t xml:space="preserve">Notebook számítógép 2008. évi </t>
  </si>
  <si>
    <t>Számítógép Notebok 2010. évi Cst.</t>
  </si>
  <si>
    <t xml:space="preserve">Lézer nyomtató 2010. évi Cst.  </t>
  </si>
  <si>
    <t>Szűrő audiométer SA-6 2010. évi</t>
  </si>
  <si>
    <t>Nőgyógyászati vizsgálóasztal</t>
  </si>
  <si>
    <t>Konyha</t>
  </si>
  <si>
    <t>Zanussi 255 l Hűtő</t>
  </si>
  <si>
    <t>VESTA 4 égős gáztűzhely</t>
  </si>
  <si>
    <t>48.</t>
  </si>
  <si>
    <t>Celeron 333A Számítógép</t>
  </si>
  <si>
    <t>49.</t>
  </si>
  <si>
    <t>Burgony koptató gép</t>
  </si>
  <si>
    <t>50.</t>
  </si>
  <si>
    <t>Mélyhűtőláda 400 l-es</t>
  </si>
  <si>
    <t>Húsdaráló HS 82.</t>
  </si>
  <si>
    <t>52.</t>
  </si>
  <si>
    <t>Szeletelő adapter</t>
  </si>
  <si>
    <t>53.</t>
  </si>
  <si>
    <t>Gázzsámoly</t>
  </si>
  <si>
    <t>54.</t>
  </si>
  <si>
    <t>Keverőgép MH30-A</t>
  </si>
  <si>
    <t>55.</t>
  </si>
  <si>
    <t>Főzőüst 100 l-es</t>
  </si>
  <si>
    <t>56.</t>
  </si>
  <si>
    <t>Hűtőgép ételminták tárolására</t>
  </si>
  <si>
    <t>57.</t>
  </si>
  <si>
    <t>Konyhai tálak 3 db</t>
  </si>
  <si>
    <t>58.</t>
  </si>
  <si>
    <t>Nagykonyhai mosogató 3 részes</t>
  </si>
  <si>
    <t>59.</t>
  </si>
  <si>
    <t>Konyhai robotgép tartozékokkal 2006.</t>
  </si>
  <si>
    <t>60.</t>
  </si>
  <si>
    <t>Vénusz Színes televízió</t>
  </si>
  <si>
    <t>61.</t>
  </si>
  <si>
    <t>Szoc.étk.nagy edények</t>
  </si>
  <si>
    <t>62.</t>
  </si>
  <si>
    <t>Mosógép</t>
  </si>
  <si>
    <t>63.</t>
  </si>
  <si>
    <t>Kombinált hűtő</t>
  </si>
  <si>
    <t>64.</t>
  </si>
  <si>
    <t>Merülő mixer</t>
  </si>
  <si>
    <t>65.</t>
  </si>
  <si>
    <t>Gázzsámoly 2010. évi</t>
  </si>
  <si>
    <t>66.</t>
  </si>
  <si>
    <t>67.</t>
  </si>
  <si>
    <t>Kombinált hűtő 2010 évi</t>
  </si>
  <si>
    <t>68.</t>
  </si>
  <si>
    <t>69.</t>
  </si>
  <si>
    <t>HLC-300 zöldségszeletelőgép</t>
  </si>
  <si>
    <t>70.</t>
  </si>
  <si>
    <t>Elektromos sütő "Küpperbusch"</t>
  </si>
  <si>
    <t>Saját ingatlan</t>
  </si>
  <si>
    <t>71.</t>
  </si>
  <si>
    <t>Vár u. 9. Villany bojler</t>
  </si>
  <si>
    <t>72.</t>
  </si>
  <si>
    <t>Hullaház halotthűtő</t>
  </si>
  <si>
    <t>73.</t>
  </si>
  <si>
    <t>Petőfi 31/C. konyha szekrény 2 rész.</t>
  </si>
  <si>
    <t>74.</t>
  </si>
  <si>
    <t>Router 2010. évi (Kmb.iroda)</t>
  </si>
  <si>
    <t>75.</t>
  </si>
  <si>
    <t>Konyhabútor (Fecskeház)</t>
  </si>
  <si>
    <t>76.</t>
  </si>
  <si>
    <t>Kültéri pingpong asztal (Sporttelep)</t>
  </si>
  <si>
    <t>77.</t>
  </si>
  <si>
    <t>Kandalló HUNOR 4 VR (Petőfi u. 20.)</t>
  </si>
  <si>
    <t>78.</t>
  </si>
  <si>
    <t>Toschiba fénymásológép</t>
  </si>
  <si>
    <t>79.</t>
  </si>
  <si>
    <t>Panasonic telefax</t>
  </si>
  <si>
    <t>80.</t>
  </si>
  <si>
    <t>Telefonközpont</t>
  </si>
  <si>
    <t>Polcos szekrény sor</t>
  </si>
  <si>
    <t>82.</t>
  </si>
  <si>
    <t>Ülőgarnítúra 3 db-os</t>
  </si>
  <si>
    <t>83.</t>
  </si>
  <si>
    <t>Villamos hálózat számítógépekhez</t>
  </si>
  <si>
    <t>84.</t>
  </si>
  <si>
    <t>Számítógép komplett (jegyző)</t>
  </si>
  <si>
    <t>85.</t>
  </si>
  <si>
    <t>Számítógép szoc.igazg.</t>
  </si>
  <si>
    <t>86.</t>
  </si>
  <si>
    <t>Szám.gép.monitor sík szoc.ig.</t>
  </si>
  <si>
    <t>87.</t>
  </si>
  <si>
    <t>Szünetmentes tápegység szoc.ig.</t>
  </si>
  <si>
    <t>88.</t>
  </si>
  <si>
    <t>Printer Nyomtató szoc.ig.</t>
  </si>
  <si>
    <t>89.</t>
  </si>
  <si>
    <t>Számítógép pénzügy.</t>
  </si>
  <si>
    <t>90.</t>
  </si>
  <si>
    <t>91.</t>
  </si>
  <si>
    <t>Lézer nyomtató Lexmark</t>
  </si>
  <si>
    <t>92.</t>
  </si>
  <si>
    <t>Számítógép éphat.iroda</t>
  </si>
  <si>
    <t>93.</t>
  </si>
  <si>
    <t>Számítógép szerver</t>
  </si>
  <si>
    <t>94.</t>
  </si>
  <si>
    <t>Számítógép asztali hordozható</t>
  </si>
  <si>
    <t>95.</t>
  </si>
  <si>
    <t>Számítógépes hálózat</t>
  </si>
  <si>
    <t>96.</t>
  </si>
  <si>
    <t>Szünetmentes tápegység</t>
  </si>
  <si>
    <t>97.</t>
  </si>
  <si>
    <t>Számítógép adó/pénztár</t>
  </si>
  <si>
    <t>98.</t>
  </si>
  <si>
    <t>Szám.gép.monitor sík adó/pénztár</t>
  </si>
  <si>
    <t>99.</t>
  </si>
  <si>
    <t>Szerver számítógép</t>
  </si>
  <si>
    <t>100.</t>
  </si>
  <si>
    <t>Fénymásológép DEVELOP INEO 213</t>
  </si>
  <si>
    <t>101.</t>
  </si>
  <si>
    <t>Számítógép komplett szoc.ig.</t>
  </si>
  <si>
    <t>102.</t>
  </si>
  <si>
    <t>Monitor 22" szoc.ig.</t>
  </si>
  <si>
    <t>103.</t>
  </si>
  <si>
    <t>Nyomtató szoc.ig.</t>
  </si>
  <si>
    <t>104.</t>
  </si>
  <si>
    <t>Tűzoltószertár</t>
  </si>
  <si>
    <t>105.</t>
  </si>
  <si>
    <t>Targonca utánfutó</t>
  </si>
  <si>
    <t>106.</t>
  </si>
  <si>
    <t>Kisméretű targonca</t>
  </si>
  <si>
    <t>107.</t>
  </si>
  <si>
    <t>Kismotorfecskendő 800-as</t>
  </si>
  <si>
    <t>108.</t>
  </si>
  <si>
    <t>Községgazdálkodás</t>
  </si>
  <si>
    <t>109.</t>
  </si>
  <si>
    <t>Sarokköszörű</t>
  </si>
  <si>
    <t>Bozótvágógép FS160</t>
  </si>
  <si>
    <t>111.</t>
  </si>
  <si>
    <t>Bozótvágógép FS88</t>
  </si>
  <si>
    <t>112.</t>
  </si>
  <si>
    <t>Bozótvágógép FS350</t>
  </si>
  <si>
    <t>113.</t>
  </si>
  <si>
    <t>Bozótvágógép FS400</t>
  </si>
  <si>
    <t>114.</t>
  </si>
  <si>
    <t>Bozótvágógép FS450</t>
  </si>
  <si>
    <t>115.</t>
  </si>
  <si>
    <t>Fűnyírógép Okay</t>
  </si>
  <si>
    <t>116.</t>
  </si>
  <si>
    <t xml:space="preserve">Fűnyírógép </t>
  </si>
  <si>
    <t>117.</t>
  </si>
  <si>
    <t>Yamaha EF 2300A generátor</t>
  </si>
  <si>
    <t>118.</t>
  </si>
  <si>
    <t>Fűnyíró traktor</t>
  </si>
  <si>
    <t>119.</t>
  </si>
  <si>
    <t>Zárt kontérner</t>
  </si>
  <si>
    <t>120.</t>
  </si>
  <si>
    <t>Nyitott konténer (temető)</t>
  </si>
  <si>
    <t>121.</t>
  </si>
  <si>
    <t>Tolótetős konténer</t>
  </si>
  <si>
    <t>122.</t>
  </si>
  <si>
    <t>Láncfűrész</t>
  </si>
  <si>
    <t>123.</t>
  </si>
  <si>
    <t>124.</t>
  </si>
  <si>
    <t>Közvilágítás lámpatestek</t>
  </si>
  <si>
    <t>125.</t>
  </si>
  <si>
    <t>Fűkasza 2005. évi.</t>
  </si>
  <si>
    <t>126.</t>
  </si>
  <si>
    <t>Sörétes lőfegyver</t>
  </si>
  <si>
    <t>127.</t>
  </si>
  <si>
    <t>Fűnyírótraktor Husqvarna LT151</t>
  </si>
  <si>
    <t>128.</t>
  </si>
  <si>
    <t>Hótolólap Hsz-1,7 m</t>
  </si>
  <si>
    <t>129.</t>
  </si>
  <si>
    <t>Kültéri kamera rendszer</t>
  </si>
  <si>
    <t>130.</t>
  </si>
  <si>
    <t>Talajmaró RS1300</t>
  </si>
  <si>
    <t>131.</t>
  </si>
  <si>
    <t>Gyalu MATRIX tip.</t>
  </si>
  <si>
    <t>132.</t>
  </si>
  <si>
    <t>Szalagfűrész 500-as</t>
  </si>
  <si>
    <t>133.</t>
  </si>
  <si>
    <t>Keverőpult</t>
  </si>
  <si>
    <t>Hangfalak</t>
  </si>
  <si>
    <t>135.</t>
  </si>
  <si>
    <t>Kétkazettás magnódeck Panasonik</t>
  </si>
  <si>
    <t>136.</t>
  </si>
  <si>
    <t>Hangtechnikai eszközök</t>
  </si>
  <si>
    <t>137.</t>
  </si>
  <si>
    <t>Sony videó kamera 2004.</t>
  </si>
  <si>
    <t>138.</t>
  </si>
  <si>
    <t>Kevevő 2005.</t>
  </si>
  <si>
    <t>139.</t>
  </si>
  <si>
    <t xml:space="preserve">Hangfal 2 db-os </t>
  </si>
  <si>
    <t>140.</t>
  </si>
  <si>
    <t xml:space="preserve">Notebook számítógép </t>
  </si>
  <si>
    <t>141.</t>
  </si>
  <si>
    <t>Hangfal Cerwin Vega MVC15B 2 db-os</t>
  </si>
  <si>
    <t>142.</t>
  </si>
  <si>
    <t>Számítógép komplett (KIHOP-794 pály.)</t>
  </si>
  <si>
    <t>Kamera 2010. évi</t>
  </si>
  <si>
    <t>145.</t>
  </si>
  <si>
    <t>Fényképezőgép 2010. évi</t>
  </si>
  <si>
    <t>Gulyáságyú</t>
  </si>
  <si>
    <t>147.</t>
  </si>
  <si>
    <t>Kamera Canon (2011.évi)</t>
  </si>
  <si>
    <t>148.</t>
  </si>
  <si>
    <t>Keverő Mixer</t>
  </si>
  <si>
    <t>149.</t>
  </si>
  <si>
    <t>Borház</t>
  </si>
  <si>
    <t>150.</t>
  </si>
  <si>
    <t xml:space="preserve">Univerzális kondenzátor mikrofon M3 </t>
  </si>
  <si>
    <t>151.</t>
  </si>
  <si>
    <t xml:space="preserve">Handosító berendezés Ibiza </t>
  </si>
  <si>
    <t xml:space="preserve">Üzemeltetésre átadott </t>
  </si>
  <si>
    <t>152.</t>
  </si>
  <si>
    <t>Szennyvíz csat. Gépek berend.</t>
  </si>
  <si>
    <t>Gépek,berend.mindösszesen</t>
  </si>
  <si>
    <t>Ebből</t>
  </si>
  <si>
    <t>Üzemeltetésre átadott</t>
  </si>
  <si>
    <t>VW Tranzit új tanyagond.autó</t>
  </si>
  <si>
    <t>Vashenger GT.tip.</t>
  </si>
  <si>
    <t>Szűrőaudiometer (2014. évi)</t>
  </si>
  <si>
    <t>Konyha bútor - tálaló</t>
  </si>
  <si>
    <t>2014. December 31-én</t>
  </si>
  <si>
    <t>4/2. melléklet a  6/2015. (IV.21.) önkormányzati rendelethez</t>
  </si>
  <si>
    <t>2. melléklet az 6/2015. (V.21.) önkormányzati rendelethez</t>
  </si>
  <si>
    <t>1. melléklet a 6/2015. (V.21.) önkormányzati rendelethez</t>
  </si>
  <si>
    <t>2/1. melléklet a 6/2015. (V.21.) önkormányzati rendelethez</t>
  </si>
  <si>
    <t xml:space="preserve">3. melléklet a  6/2015. (V.21.) önkormányzati rendelethez </t>
  </si>
  <si>
    <t>3/1. melléklet a 6/2015. (V.21.) önkormányzati rendelethez</t>
  </si>
  <si>
    <t xml:space="preserve">Az önkormányzat 2014. évi intézményi működési bevételeinek teljesülése 2014.12.31-én                                                                                                                                             </t>
  </si>
  <si>
    <t>3/2. melléklet a 6/2015. (V.21.) önkormányzati rendelethez</t>
  </si>
  <si>
    <t>4. melléklet a 6/2015. (V.21.) önkormányzati rendelethez</t>
  </si>
  <si>
    <t>4/1. melléklet a 6/2015. (V.21.) önkormányzati rendelethez</t>
  </si>
  <si>
    <t>4/3. melléklet a 6/2015. (V.21.) önkormányzati rendelethez</t>
  </si>
  <si>
    <t>5. melléklet a 6/2015. (V.21.) önkormányzati rendelethez</t>
  </si>
  <si>
    <t>6/1. melléklet a 6/2015. (V.21.) önkormányzati rendelethez</t>
  </si>
  <si>
    <t>6/2. melléklet a 6/2015. (V.21.) önkormányzati rendelethez</t>
  </si>
  <si>
    <t>7/1. melléklet a 6/2015. (V.21.) önkormányzati rendelethez</t>
  </si>
  <si>
    <t>7/2. melléklet a 6/2015. (V.21.) önkormányzati rendelethez</t>
  </si>
  <si>
    <t>8. melléklet a 6/2015. (V.21.) önkormányzati rendelethez</t>
  </si>
  <si>
    <t>9. melléklet a 6/2015. (V.21.) önkormányzati rendelethez</t>
  </si>
  <si>
    <t>2/2.  melléklet a 6/2015. (V.21.) önkormányzati rendelethez</t>
  </si>
  <si>
    <t>Műkö-dési célú</t>
  </si>
  <si>
    <t>Fejlesz-tési célú</t>
  </si>
  <si>
    <t xml:space="preserve">2013. év </t>
  </si>
  <si>
    <t>2014. év</t>
  </si>
  <si>
    <t>2014. december 31-i állapot szerint</t>
  </si>
  <si>
    <t>Kimutatás az immateriális javak állományáról                           2014. december 31-én</t>
  </si>
  <si>
    <t>Kimutatás a járművek állományáról                                     2014. december 31-én</t>
  </si>
  <si>
    <t>Kimutatás a gépek, berendezések állományáról                                         2014. december 31-én</t>
  </si>
  <si>
    <t>Rezi Kirendeltség</t>
  </si>
  <si>
    <t>Gépek,berend.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</si>
</sst>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Ft&quot;_-;\-* #,##0.00\ &quot;Ft&quot;_-;_-* &quot;-&quot;??\ &quot;Ft&quot;_-;_-@_-"/>
    <numFmt numFmtId="164" formatCode="#,##0\ _F_t"/>
  </numFmts>
  <fonts count="67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u/>
      <sz val="10"/>
      <name val="Arial CE"/>
      <family val="2"/>
      <charset val="238"/>
    </font>
    <font>
      <b/>
      <i/>
      <u/>
      <sz val="14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8"/>
      <name val="Arial CE"/>
      <family val="2"/>
      <charset val="238"/>
    </font>
    <font>
      <sz val="12"/>
      <name val="Arial CE"/>
      <family val="2"/>
      <charset val="238"/>
    </font>
    <font>
      <b/>
      <i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vertAlign val="superscript"/>
      <sz val="10"/>
      <name val="Arial CE"/>
      <family val="2"/>
      <charset val="238"/>
    </font>
    <font>
      <vertAlign val="superscript"/>
      <sz val="8"/>
      <name val="Arial CE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sz val="10"/>
      <color indexed="8"/>
      <name val="Arial"/>
      <family val="2"/>
      <charset val="238"/>
    </font>
    <font>
      <vertAlign val="superscript"/>
      <sz val="10"/>
      <name val="Arial CE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vertAlign val="superscript"/>
      <sz val="12"/>
      <name val="Arial CE"/>
      <charset val="238"/>
    </font>
    <font>
      <b/>
      <u/>
      <sz val="12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8"/>
      <name val="Arial"/>
      <family val="2"/>
      <charset val="238"/>
    </font>
    <font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4"/>
      <name val="Arial CE"/>
      <charset val="238"/>
    </font>
    <font>
      <b/>
      <sz val="13"/>
      <name val="Times New Roman"/>
      <family val="1"/>
      <charset val="238"/>
    </font>
    <font>
      <sz val="13"/>
      <name val="Arial CE"/>
      <charset val="238"/>
    </font>
    <font>
      <b/>
      <vertAlign val="superscript"/>
      <sz val="8"/>
      <name val="Arial CE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b/>
      <vertAlign val="superscript"/>
      <sz val="12"/>
      <name val="Arial"/>
      <family val="2"/>
      <charset val="238"/>
    </font>
    <font>
      <b/>
      <i/>
      <sz val="12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4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color rgb="FFFF000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12"/>
      <name val="Arial CE"/>
      <charset val="238"/>
    </font>
    <font>
      <b/>
      <sz val="16"/>
      <name val="Arial CE"/>
      <charset val="238"/>
    </font>
    <font>
      <sz val="9"/>
      <name val="Arial CE"/>
      <charset val="238"/>
    </font>
    <font>
      <b/>
      <i/>
      <sz val="10"/>
      <name val="Arial CE"/>
      <charset val="238"/>
    </font>
    <font>
      <b/>
      <sz val="9"/>
      <name val="Cambria"/>
      <family val="1"/>
      <charset val="238"/>
    </font>
  </fonts>
  <fills count="2">
    <fill>
      <patternFill patternType="none"/>
    </fill>
    <fill>
      <patternFill patternType="gray125"/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8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9" xfId="0" applyBorder="1"/>
    <xf numFmtId="0" fontId="0" fillId="0" borderId="0" xfId="0" applyBorder="1"/>
    <xf numFmtId="0" fontId="14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2" fillId="0" borderId="9" xfId="0" applyFont="1" applyBorder="1"/>
    <xf numFmtId="0" fontId="2" fillId="0" borderId="12" xfId="0" applyFont="1" applyBorder="1"/>
    <xf numFmtId="0" fontId="5" fillId="0" borderId="9" xfId="0" applyFont="1" applyBorder="1"/>
    <xf numFmtId="0" fontId="5" fillId="0" borderId="12" xfId="0" applyFont="1" applyBorder="1"/>
    <xf numFmtId="0" fontId="0" fillId="0" borderId="4" xfId="0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0" fontId="2" fillId="0" borderId="8" xfId="0" applyFont="1" applyBorder="1" applyAlignment="1">
      <alignment horizontal="right"/>
    </xf>
    <xf numFmtId="0" fontId="13" fillId="0" borderId="5" xfId="0" applyFont="1" applyBorder="1"/>
    <xf numFmtId="0" fontId="13" fillId="0" borderId="6" xfId="0" applyFont="1" applyBorder="1"/>
    <xf numFmtId="0" fontId="2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2" fillId="0" borderId="5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11" fillId="0" borderId="0" xfId="0" applyFont="1" applyBorder="1" applyAlignment="1"/>
    <xf numFmtId="0" fontId="0" fillId="0" borderId="0" xfId="0" applyAlignment="1"/>
    <xf numFmtId="0" fontId="17" fillId="0" borderId="0" xfId="0" applyFont="1"/>
    <xf numFmtId="0" fontId="18" fillId="0" borderId="0" xfId="0" applyFont="1" applyBorder="1" applyAlignment="1"/>
    <xf numFmtId="0" fontId="10" fillId="0" borderId="0" xfId="0" applyFont="1" applyAlignment="1">
      <alignment horizontal="left"/>
    </xf>
    <xf numFmtId="0" fontId="1" fillId="0" borderId="0" xfId="0" applyFont="1"/>
    <xf numFmtId="0" fontId="20" fillId="0" borderId="0" xfId="0" applyFont="1"/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0" xfId="0" applyNumberFormat="1" applyFont="1"/>
    <xf numFmtId="1" fontId="1" fillId="0" borderId="0" xfId="0" applyNumberFormat="1" applyFont="1"/>
    <xf numFmtId="1" fontId="20" fillId="0" borderId="0" xfId="0" applyNumberFormat="1" applyFont="1"/>
    <xf numFmtId="0" fontId="0" fillId="0" borderId="0" xfId="0" applyFill="1" applyBorder="1"/>
    <xf numFmtId="0" fontId="2" fillId="0" borderId="0" xfId="0" applyFont="1" applyBorder="1"/>
    <xf numFmtId="0" fontId="0" fillId="0" borderId="15" xfId="0" applyBorder="1" applyAlignment="1">
      <alignment horizontal="center"/>
    </xf>
    <xf numFmtId="0" fontId="0" fillId="0" borderId="9" xfId="0" applyBorder="1" applyAlignment="1">
      <alignment horizontal="center"/>
    </xf>
    <xf numFmtId="0" fontId="24" fillId="0" borderId="0" xfId="0" applyFont="1"/>
    <xf numFmtId="0" fontId="21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2" fontId="6" fillId="0" borderId="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2" fillId="0" borderId="22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30" fillId="0" borderId="0" xfId="0" applyFont="1" applyBorder="1" applyAlignment="1">
      <alignment horizontal="right" vertical="center"/>
    </xf>
    <xf numFmtId="0" fontId="31" fillId="0" borderId="0" xfId="0" applyFont="1"/>
    <xf numFmtId="16" fontId="31" fillId="0" borderId="0" xfId="0" applyNumberFormat="1" applyFont="1"/>
    <xf numFmtId="0" fontId="31" fillId="0" borderId="0" xfId="0" applyFont="1" applyAlignment="1">
      <alignment wrapText="1"/>
    </xf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horizontal="center"/>
    </xf>
    <xf numFmtId="0" fontId="26" fillId="0" borderId="0" xfId="0" applyFont="1" applyBorder="1"/>
    <xf numFmtId="0" fontId="34" fillId="0" borderId="0" xfId="0" applyFont="1"/>
    <xf numFmtId="0" fontId="2" fillId="0" borderId="6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35" fillId="0" borderId="0" xfId="0" applyFont="1" applyAlignment="1">
      <alignment horizontal="right"/>
    </xf>
    <xf numFmtId="0" fontId="36" fillId="0" borderId="0" xfId="0" applyFont="1"/>
    <xf numFmtId="0" fontId="8" fillId="0" borderId="0" xfId="0" applyFont="1" applyAlignment="1">
      <alignment horizontal="center"/>
    </xf>
    <xf numFmtId="0" fontId="37" fillId="0" borderId="0" xfId="0" applyFont="1"/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" fillId="0" borderId="8" xfId="0" applyFont="1" applyBorder="1" applyAlignment="1">
      <alignment horizontal="right" vertical="center"/>
    </xf>
    <xf numFmtId="0" fontId="22" fillId="0" borderId="16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21" fillId="0" borderId="17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1" xfId="0" applyFont="1" applyBorder="1" applyAlignment="1">
      <alignment horizontal="center" wrapText="1"/>
    </xf>
    <xf numFmtId="0" fontId="27" fillId="0" borderId="6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0" fontId="27" fillId="0" borderId="4" xfId="0" applyFont="1" applyBorder="1" applyAlignment="1">
      <alignment horizontal="center" wrapText="1"/>
    </xf>
    <xf numFmtId="0" fontId="25" fillId="0" borderId="29" xfId="0" applyFont="1" applyBorder="1" applyAlignment="1">
      <alignment horizontal="center" wrapText="1"/>
    </xf>
    <xf numFmtId="0" fontId="26" fillId="0" borderId="30" xfId="0" applyFont="1" applyBorder="1" applyAlignment="1">
      <alignment horizontal="center" wrapText="1"/>
    </xf>
    <xf numFmtId="0" fontId="28" fillId="0" borderId="31" xfId="0" applyFont="1" applyBorder="1" applyAlignment="1">
      <alignment horizontal="center" wrapText="1"/>
    </xf>
    <xf numFmtId="0" fontId="25" fillId="0" borderId="32" xfId="0" applyFont="1" applyBorder="1" applyAlignment="1">
      <alignment horizontal="center" wrapText="1"/>
    </xf>
    <xf numFmtId="0" fontId="25" fillId="0" borderId="33" xfId="0" applyFont="1" applyBorder="1" applyAlignment="1">
      <alignment horizontal="center" wrapText="1"/>
    </xf>
    <xf numFmtId="0" fontId="27" fillId="0" borderId="5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  <xf numFmtId="0" fontId="27" fillId="0" borderId="3" xfId="0" applyFont="1" applyBorder="1" applyAlignment="1">
      <alignment horizontal="center" wrapText="1"/>
    </xf>
    <xf numFmtId="0" fontId="25" fillId="0" borderId="34" xfId="0" applyFont="1" applyBorder="1" applyAlignment="1">
      <alignment horizontal="center" wrapText="1"/>
    </xf>
    <xf numFmtId="0" fontId="40" fillId="0" borderId="5" xfId="0" applyFont="1" applyBorder="1" applyAlignment="1">
      <alignment horizontal="center" wrapText="1"/>
    </xf>
    <xf numFmtId="0" fontId="40" fillId="0" borderId="2" xfId="0" applyFont="1" applyBorder="1" applyAlignment="1">
      <alignment horizontal="center" wrapText="1"/>
    </xf>
    <xf numFmtId="0" fontId="39" fillId="0" borderId="0" xfId="0" applyFont="1"/>
    <xf numFmtId="0" fontId="21" fillId="0" borderId="0" xfId="0" applyFont="1" applyAlignment="1"/>
    <xf numFmtId="0" fontId="2" fillId="0" borderId="0" xfId="0" applyFont="1" applyBorder="1" applyAlignment="1">
      <alignment horizontal="right" vertical="center"/>
    </xf>
    <xf numFmtId="0" fontId="13" fillId="0" borderId="6" xfId="0" applyFont="1" applyBorder="1" applyAlignment="1">
      <alignment horizontal="center"/>
    </xf>
    <xf numFmtId="0" fontId="2" fillId="0" borderId="35" xfId="0" applyFont="1" applyBorder="1" applyAlignment="1">
      <alignment horizontal="right" vertical="center"/>
    </xf>
    <xf numFmtId="0" fontId="6" fillId="0" borderId="36" xfId="0" applyFont="1" applyBorder="1" applyAlignment="1">
      <alignment horizontal="right" vertical="center"/>
    </xf>
    <xf numFmtId="0" fontId="0" fillId="0" borderId="37" xfId="0" applyBorder="1"/>
    <xf numFmtId="0" fontId="13" fillId="0" borderId="7" xfId="0" applyFont="1" applyBorder="1"/>
    <xf numFmtId="0" fontId="13" fillId="0" borderId="8" xfId="0" applyFont="1" applyBorder="1"/>
    <xf numFmtId="0" fontId="22" fillId="0" borderId="38" xfId="0" applyFont="1" applyBorder="1" applyAlignment="1">
      <alignment horizontal="left" vertical="center" wrapText="1"/>
    </xf>
    <xf numFmtId="2" fontId="6" fillId="0" borderId="8" xfId="0" applyNumberFormat="1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39" xfId="0" applyFont="1" applyBorder="1"/>
    <xf numFmtId="0" fontId="21" fillId="0" borderId="40" xfId="0" applyFont="1" applyBorder="1"/>
    <xf numFmtId="0" fontId="2" fillId="0" borderId="0" xfId="0" applyFont="1" applyBorder="1" applyAlignment="1">
      <alignment horizontal="center" vertical="center"/>
    </xf>
    <xf numFmtId="0" fontId="27" fillId="0" borderId="34" xfId="0" applyFont="1" applyBorder="1" applyAlignment="1">
      <alignment horizontal="center" wrapText="1"/>
    </xf>
    <xf numFmtId="0" fontId="27" fillId="0" borderId="41" xfId="0" applyFont="1" applyBorder="1" applyAlignment="1">
      <alignment horizontal="center" wrapText="1"/>
    </xf>
    <xf numFmtId="0" fontId="25" fillId="0" borderId="2" xfId="0" applyFont="1" applyBorder="1" applyAlignment="1">
      <alignment horizontal="center" wrapText="1"/>
    </xf>
    <xf numFmtId="2" fontId="6" fillId="0" borderId="0" xfId="0" applyNumberFormat="1" applyFont="1" applyBorder="1" applyAlignment="1">
      <alignment horizontal="right" vertical="center"/>
    </xf>
    <xf numFmtId="0" fontId="44" fillId="0" borderId="0" xfId="0" applyFont="1"/>
    <xf numFmtId="0" fontId="22" fillId="0" borderId="15" xfId="0" applyFont="1" applyBorder="1" applyAlignment="1">
      <alignment horizontal="left" vertical="center" wrapText="1"/>
    </xf>
    <xf numFmtId="1" fontId="26" fillId="0" borderId="0" xfId="0" applyNumberFormat="1" applyFont="1"/>
    <xf numFmtId="0" fontId="37" fillId="0" borderId="0" xfId="0" applyFont="1" applyFill="1" applyBorder="1" applyAlignment="1">
      <alignment horizontal="left"/>
    </xf>
    <xf numFmtId="0" fontId="37" fillId="0" borderId="0" xfId="0" applyFont="1" applyBorder="1" applyAlignment="1">
      <alignment horizontal="left" wrapText="1"/>
    </xf>
    <xf numFmtId="1" fontId="32" fillId="0" borderId="0" xfId="0" applyNumberFormat="1" applyFont="1"/>
    <xf numFmtId="0" fontId="27" fillId="0" borderId="19" xfId="0" applyFont="1" applyBorder="1" applyAlignment="1">
      <alignment horizontal="center" wrapText="1"/>
    </xf>
    <xf numFmtId="0" fontId="8" fillId="0" borderId="9" xfId="0" applyFont="1" applyBorder="1"/>
    <xf numFmtId="0" fontId="2" fillId="0" borderId="49" xfId="0" applyFont="1" applyBorder="1"/>
    <xf numFmtId="0" fontId="47" fillId="0" borderId="3" xfId="0" applyFont="1" applyBorder="1" applyAlignment="1">
      <alignment horizontal="left" vertical="center"/>
    </xf>
    <xf numFmtId="0" fontId="27" fillId="0" borderId="46" xfId="0" applyFont="1" applyBorder="1" applyAlignment="1">
      <alignment horizontal="center" wrapText="1"/>
    </xf>
    <xf numFmtId="0" fontId="25" fillId="0" borderId="36" xfId="0" applyFont="1" applyBorder="1" applyAlignment="1">
      <alignment horizontal="center" wrapText="1"/>
    </xf>
    <xf numFmtId="1" fontId="33" fillId="0" borderId="0" xfId="0" applyNumberFormat="1" applyFont="1"/>
    <xf numFmtId="0" fontId="0" fillId="0" borderId="19" xfId="0" applyBorder="1" applyAlignment="1">
      <alignment horizontal="center"/>
    </xf>
    <xf numFmtId="0" fontId="20" fillId="0" borderId="1" xfId="0" applyFont="1" applyBorder="1"/>
    <xf numFmtId="0" fontId="20" fillId="0" borderId="19" xfId="0" applyFont="1" applyBorder="1"/>
    <xf numFmtId="0" fontId="13" fillId="0" borderId="16" xfId="0" applyFont="1" applyBorder="1" applyAlignment="1">
      <alignment horizontal="left" vertical="center" wrapText="1"/>
    </xf>
    <xf numFmtId="0" fontId="5" fillId="0" borderId="0" xfId="0" applyFont="1" applyBorder="1"/>
    <xf numFmtId="0" fontId="13" fillId="0" borderId="1" xfId="0" applyFont="1" applyBorder="1" applyAlignment="1">
      <alignment horizontal="left" vertical="center" wrapText="1"/>
    </xf>
    <xf numFmtId="0" fontId="38" fillId="0" borderId="0" xfId="0" applyFont="1" applyBorder="1" applyAlignment="1">
      <alignment horizontal="left" vertical="center" wrapText="1"/>
    </xf>
    <xf numFmtId="0" fontId="46" fillId="0" borderId="0" xfId="0" applyFont="1" applyBorder="1"/>
    <xf numFmtId="0" fontId="13" fillId="0" borderId="16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1" fontId="46" fillId="0" borderId="0" xfId="0" applyNumberFormat="1" applyFont="1"/>
    <xf numFmtId="0" fontId="0" fillId="0" borderId="29" xfId="0" applyBorder="1"/>
    <xf numFmtId="0" fontId="0" fillId="0" borderId="0" xfId="0" applyBorder="1" applyAlignment="1">
      <alignment horizontal="right"/>
    </xf>
    <xf numFmtId="0" fontId="21" fillId="0" borderId="0" xfId="0" applyFont="1" applyAlignment="1">
      <alignment horizontal="right"/>
    </xf>
    <xf numFmtId="49" fontId="2" fillId="0" borderId="15" xfId="0" applyNumberFormat="1" applyFont="1" applyBorder="1" applyAlignment="1">
      <alignment horizontal="center"/>
    </xf>
    <xf numFmtId="0" fontId="31" fillId="0" borderId="1" xfId="0" applyFont="1" applyBorder="1" applyAlignment="1">
      <alignment wrapText="1"/>
    </xf>
    <xf numFmtId="0" fontId="31" fillId="0" borderId="1" xfId="0" applyFont="1" applyBorder="1"/>
    <xf numFmtId="0" fontId="21" fillId="0" borderId="0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1" fillId="0" borderId="0" xfId="0" applyFont="1"/>
    <xf numFmtId="0" fontId="21" fillId="0" borderId="44" xfId="0" applyFont="1" applyBorder="1"/>
    <xf numFmtId="0" fontId="21" fillId="0" borderId="52" xfId="0" applyFont="1" applyBorder="1"/>
    <xf numFmtId="0" fontId="21" fillId="0" borderId="53" xfId="0" applyFont="1" applyBorder="1"/>
    <xf numFmtId="0" fontId="21" fillId="0" borderId="49" xfId="0" applyFont="1" applyBorder="1"/>
    <xf numFmtId="0" fontId="37" fillId="0" borderId="0" xfId="0" applyFont="1" applyAlignment="1">
      <alignment horizontal="left" wrapText="1"/>
    </xf>
    <xf numFmtId="0" fontId="26" fillId="0" borderId="1" xfId="0" applyFont="1" applyBorder="1" applyAlignment="1">
      <alignment horizontal="center" wrapText="1"/>
    </xf>
    <xf numFmtId="0" fontId="23" fillId="0" borderId="6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2" fillId="0" borderId="51" xfId="0" applyFont="1" applyBorder="1" applyAlignment="1">
      <alignment horizontal="right"/>
    </xf>
    <xf numFmtId="0" fontId="2" fillId="0" borderId="6" xfId="0" applyFont="1" applyBorder="1" applyAlignment="1">
      <alignment horizontal="center"/>
    </xf>
    <xf numFmtId="49" fontId="21" fillId="0" borderId="44" xfId="0" applyNumberFormat="1" applyFont="1" applyBorder="1" applyAlignment="1">
      <alignment horizontal="center" vertical="center"/>
    </xf>
    <xf numFmtId="49" fontId="2" fillId="0" borderId="44" xfId="0" applyNumberFormat="1" applyFont="1" applyBorder="1" applyAlignment="1">
      <alignment horizontal="center" vertical="center"/>
    </xf>
    <xf numFmtId="49" fontId="2" fillId="0" borderId="52" xfId="0" applyNumberFormat="1" applyFont="1" applyBorder="1" applyAlignment="1">
      <alignment horizontal="center" vertical="center"/>
    </xf>
    <xf numFmtId="49" fontId="21" fillId="0" borderId="52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right" vertical="center"/>
    </xf>
    <xf numFmtId="0" fontId="38" fillId="0" borderId="6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2" fillId="0" borderId="51" xfId="0" applyFont="1" applyBorder="1" applyAlignment="1">
      <alignment horizontal="right" vertical="center"/>
    </xf>
    <xf numFmtId="0" fontId="13" fillId="0" borderId="50" xfId="0" applyFont="1" applyBorder="1"/>
    <xf numFmtId="0" fontId="13" fillId="0" borderId="51" xfId="0" applyFont="1" applyBorder="1"/>
    <xf numFmtId="0" fontId="6" fillId="0" borderId="51" xfId="0" applyFont="1" applyBorder="1" applyAlignment="1">
      <alignment horizontal="right" vertical="center"/>
    </xf>
    <xf numFmtId="2" fontId="6" fillId="0" borderId="51" xfId="0" applyNumberFormat="1" applyFont="1" applyBorder="1" applyAlignment="1">
      <alignment horizontal="right" vertical="center"/>
    </xf>
    <xf numFmtId="0" fontId="31" fillId="0" borderId="21" xfId="0" applyFont="1" applyBorder="1" applyAlignment="1">
      <alignment wrapText="1"/>
    </xf>
    <xf numFmtId="49" fontId="21" fillId="0" borderId="54" xfId="0" applyNumberFormat="1" applyFont="1" applyBorder="1" applyAlignment="1">
      <alignment horizontal="center" vertical="center"/>
    </xf>
    <xf numFmtId="49" fontId="21" fillId="0" borderId="20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right" vertical="center"/>
    </xf>
    <xf numFmtId="3" fontId="36" fillId="0" borderId="0" xfId="0" applyNumberFormat="1" applyFont="1"/>
    <xf numFmtId="3" fontId="8" fillId="0" borderId="0" xfId="0" applyNumberFormat="1" applyFont="1"/>
    <xf numFmtId="3" fontId="37" fillId="0" borderId="0" xfId="0" applyNumberFormat="1" applyFont="1" applyAlignment="1">
      <alignment horizontal="center" wrapText="1"/>
    </xf>
    <xf numFmtId="3" fontId="37" fillId="0" borderId="0" xfId="0" applyNumberFormat="1" applyFont="1" applyAlignment="1">
      <alignment horizontal="right" wrapText="1"/>
    </xf>
    <xf numFmtId="49" fontId="1" fillId="0" borderId="0" xfId="0" applyNumberFormat="1" applyFont="1" applyBorder="1" applyAlignment="1">
      <alignment horizontal="center" vertical="center"/>
    </xf>
    <xf numFmtId="49" fontId="50" fillId="0" borderId="0" xfId="0" applyNumberFormat="1" applyFont="1" applyBorder="1" applyAlignment="1">
      <alignment horizontal="center" vertical="center"/>
    </xf>
    <xf numFmtId="49" fontId="46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horizontal="left" vertical="center" wrapText="1"/>
    </xf>
    <xf numFmtId="3" fontId="1" fillId="0" borderId="0" xfId="0" applyNumberFormat="1" applyFont="1"/>
    <xf numFmtId="3" fontId="1" fillId="0" borderId="0" xfId="0" applyNumberFormat="1" applyFont="1" applyAlignment="1">
      <alignment horizontal="right" wrapText="1"/>
    </xf>
    <xf numFmtId="0" fontId="49" fillId="0" borderId="6" xfId="0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53" fillId="0" borderId="1" xfId="0" applyFont="1" applyBorder="1" applyAlignment="1">
      <alignment wrapText="1"/>
    </xf>
    <xf numFmtId="0" fontId="0" fillId="0" borderId="55" xfId="0" applyBorder="1" applyAlignment="1">
      <alignment horizontal="center"/>
    </xf>
    <xf numFmtId="0" fontId="31" fillId="0" borderId="26" xfId="0" applyFont="1" applyBorder="1" applyAlignment="1">
      <alignment wrapText="1"/>
    </xf>
    <xf numFmtId="49" fontId="21" fillId="0" borderId="16" xfId="0" applyNumberFormat="1" applyFont="1" applyBorder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0" fontId="1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wrapText="1"/>
    </xf>
    <xf numFmtId="0" fontId="19" fillId="0" borderId="6" xfId="0" applyFont="1" applyBorder="1" applyAlignment="1">
      <alignment wrapText="1"/>
    </xf>
    <xf numFmtId="0" fontId="19" fillId="0" borderId="1" xfId="0" applyFont="1" applyBorder="1"/>
    <xf numFmtId="0" fontId="19" fillId="0" borderId="25" xfId="0" applyFont="1" applyBorder="1"/>
    <xf numFmtId="0" fontId="51" fillId="0" borderId="0" xfId="0" applyFont="1"/>
    <xf numFmtId="0" fontId="25" fillId="0" borderId="3" xfId="0" applyFont="1" applyBorder="1" applyAlignment="1">
      <alignment horizontal="center" wrapText="1"/>
    </xf>
    <xf numFmtId="0" fontId="49" fillId="0" borderId="0" xfId="0" applyFont="1" applyBorder="1" applyAlignment="1">
      <alignment vertical="center"/>
    </xf>
    <xf numFmtId="0" fontId="27" fillId="0" borderId="36" xfId="0" applyFont="1" applyBorder="1" applyAlignment="1">
      <alignment horizontal="center" wrapText="1"/>
    </xf>
    <xf numFmtId="0" fontId="2" fillId="0" borderId="7" xfId="0" applyFont="1" applyBorder="1"/>
    <xf numFmtId="0" fontId="24" fillId="0" borderId="0" xfId="0" applyFont="1"/>
    <xf numFmtId="0" fontId="52" fillId="0" borderId="0" xfId="0" applyFont="1" applyBorder="1" applyAlignment="1">
      <alignment wrapText="1"/>
    </xf>
    <xf numFmtId="0" fontId="2" fillId="0" borderId="65" xfId="0" applyFont="1" applyBorder="1" applyAlignment="1">
      <alignment horizontal="center"/>
    </xf>
    <xf numFmtId="0" fontId="21" fillId="0" borderId="0" xfId="0" applyFont="1" applyAlignment="1">
      <alignment horizontal="center" wrapText="1"/>
    </xf>
    <xf numFmtId="1" fontId="31" fillId="0" borderId="0" xfId="0" applyNumberFormat="1" applyFont="1"/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2" fillId="0" borderId="18" xfId="0" applyFont="1" applyBorder="1" applyAlignment="1">
      <alignment horizontal="right"/>
    </xf>
    <xf numFmtId="0" fontId="19" fillId="0" borderId="1" xfId="0" applyFont="1" applyBorder="1" applyAlignment="1"/>
    <xf numFmtId="0" fontId="19" fillId="0" borderId="1" xfId="0" applyFont="1" applyBorder="1" applyAlignment="1">
      <alignment wrapText="1"/>
    </xf>
    <xf numFmtId="0" fontId="5" fillId="0" borderId="15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0" fontId="20" fillId="0" borderId="17" xfId="0" applyFont="1" applyBorder="1" applyAlignment="1">
      <alignment horizontal="right"/>
    </xf>
    <xf numFmtId="0" fontId="2" fillId="0" borderId="65" xfId="0" applyFont="1" applyBorder="1" applyAlignment="1">
      <alignment horizontal="right"/>
    </xf>
    <xf numFmtId="0" fontId="0" fillId="0" borderId="65" xfId="0" applyBorder="1"/>
    <xf numFmtId="0" fontId="0" fillId="0" borderId="36" xfId="0" applyBorder="1"/>
    <xf numFmtId="0" fontId="28" fillId="0" borderId="1" xfId="0" applyFont="1" applyBorder="1" applyAlignment="1">
      <alignment wrapText="1"/>
    </xf>
    <xf numFmtId="0" fontId="21" fillId="0" borderId="6" xfId="0" applyFont="1" applyBorder="1" applyAlignment="1">
      <alignment horizontal="center"/>
    </xf>
    <xf numFmtId="0" fontId="21" fillId="0" borderId="6" xfId="0" applyFont="1" applyBorder="1" applyAlignment="1"/>
    <xf numFmtId="0" fontId="19" fillId="0" borderId="6" xfId="0" applyFont="1" applyBorder="1" applyAlignment="1"/>
    <xf numFmtId="0" fontId="19" fillId="0" borderId="6" xfId="0" applyFont="1" applyBorder="1" applyAlignment="1">
      <alignment horizontal="center"/>
    </xf>
    <xf numFmtId="0" fontId="49" fillId="0" borderId="51" xfId="0" applyFont="1" applyBorder="1" applyAlignment="1">
      <alignment wrapText="1"/>
    </xf>
    <xf numFmtId="0" fontId="5" fillId="0" borderId="66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0" fillId="0" borderId="4" xfId="0" applyFont="1" applyBorder="1"/>
    <xf numFmtId="0" fontId="2" fillId="0" borderId="29" xfId="0" applyFont="1" applyBorder="1" applyAlignment="1">
      <alignment horizontal="center"/>
    </xf>
    <xf numFmtId="0" fontId="2" fillId="0" borderId="29" xfId="0" applyFont="1" applyBorder="1" applyAlignment="1">
      <alignment horizontal="right"/>
    </xf>
    <xf numFmtId="0" fontId="0" fillId="0" borderId="67" xfId="0" applyBorder="1"/>
    <xf numFmtId="0" fontId="0" fillId="0" borderId="59" xfId="0" applyBorder="1"/>
    <xf numFmtId="0" fontId="21" fillId="0" borderId="68" xfId="0" applyFont="1" applyBorder="1"/>
    <xf numFmtId="0" fontId="21" fillId="0" borderId="45" xfId="0" applyFont="1" applyBorder="1"/>
    <xf numFmtId="0" fontId="21" fillId="0" borderId="29" xfId="0" applyFont="1" applyBorder="1"/>
    <xf numFmtId="0" fontId="21" fillId="0" borderId="36" xfId="0" applyFont="1" applyBorder="1"/>
    <xf numFmtId="0" fontId="27" fillId="0" borderId="1" xfId="0" applyFont="1" applyBorder="1" applyAlignment="1">
      <alignment wrapText="1"/>
    </xf>
    <xf numFmtId="0" fontId="19" fillId="0" borderId="1" xfId="0" applyFont="1" applyBorder="1" applyAlignment="1">
      <alignment horizontal="left" wrapText="1"/>
    </xf>
    <xf numFmtId="0" fontId="19" fillId="0" borderId="16" xfId="0" applyFont="1" applyBorder="1" applyAlignment="1">
      <alignment horizontal="left" wrapText="1"/>
    </xf>
    <xf numFmtId="0" fontId="31" fillId="0" borderId="0" xfId="0" applyFont="1" applyBorder="1"/>
    <xf numFmtId="9" fontId="0" fillId="0" borderId="0" xfId="2" applyFont="1"/>
    <xf numFmtId="9" fontId="21" fillId="0" borderId="0" xfId="2" applyFont="1"/>
    <xf numFmtId="0" fontId="2" fillId="0" borderId="8" xfId="0" applyFont="1" applyBorder="1" applyAlignment="1">
      <alignment horizontal="center" wrapText="1"/>
    </xf>
    <xf numFmtId="0" fontId="0" fillId="0" borderId="22" xfId="0" applyBorder="1" applyAlignment="1">
      <alignment horizontal="right" vertical="center"/>
    </xf>
    <xf numFmtId="9" fontId="2" fillId="0" borderId="23" xfId="2" applyFont="1" applyBorder="1" applyAlignment="1">
      <alignment horizontal="right" vertical="center"/>
    </xf>
    <xf numFmtId="0" fontId="0" fillId="0" borderId="15" xfId="0" applyBorder="1"/>
    <xf numFmtId="0" fontId="0" fillId="0" borderId="66" xfId="0" applyFill="1" applyBorder="1"/>
    <xf numFmtId="9" fontId="0" fillId="0" borderId="44" xfId="2" applyFont="1" applyBorder="1"/>
    <xf numFmtId="9" fontId="21" fillId="0" borderId="49" xfId="2" applyFont="1" applyBorder="1"/>
    <xf numFmtId="0" fontId="0" fillId="0" borderId="25" xfId="0" applyBorder="1" applyAlignment="1">
      <alignment horizontal="center"/>
    </xf>
    <xf numFmtId="9" fontId="2" fillId="0" borderId="24" xfId="2" applyFont="1" applyBorder="1" applyAlignment="1">
      <alignment horizontal="right" vertical="center"/>
    </xf>
    <xf numFmtId="0" fontId="13" fillId="0" borderId="41" xfId="0" applyFont="1" applyBorder="1"/>
    <xf numFmtId="0" fontId="13" fillId="0" borderId="46" xfId="0" applyFont="1" applyBorder="1"/>
    <xf numFmtId="0" fontId="2" fillId="0" borderId="46" xfId="0" applyFont="1" applyBorder="1" applyAlignment="1">
      <alignment horizontal="right"/>
    </xf>
    <xf numFmtId="0" fontId="31" fillId="0" borderId="46" xfId="0" applyFont="1" applyBorder="1" applyAlignment="1">
      <alignment wrapText="1"/>
    </xf>
    <xf numFmtId="0" fontId="2" fillId="0" borderId="101" xfId="0" applyFont="1" applyBorder="1" applyAlignment="1">
      <alignment horizontal="right" vertical="center"/>
    </xf>
    <xf numFmtId="9" fontId="2" fillId="0" borderId="101" xfId="2" applyFont="1" applyBorder="1" applyAlignment="1">
      <alignment horizontal="right" vertical="center"/>
    </xf>
    <xf numFmtId="0" fontId="2" fillId="0" borderId="46" xfId="0" applyFont="1" applyBorder="1" applyAlignment="1">
      <alignment horizontal="right" vertical="center"/>
    </xf>
    <xf numFmtId="0" fontId="6" fillId="0" borderId="46" xfId="0" applyFont="1" applyBorder="1" applyAlignment="1">
      <alignment horizontal="right" vertical="center"/>
    </xf>
    <xf numFmtId="2" fontId="6" fillId="0" borderId="46" xfId="0" applyNumberFormat="1" applyFont="1" applyBorder="1" applyAlignment="1">
      <alignment horizontal="right" vertical="center"/>
    </xf>
    <xf numFmtId="49" fontId="21" fillId="0" borderId="47" xfId="0" applyNumberFormat="1" applyFont="1" applyBorder="1" applyAlignment="1">
      <alignment horizontal="center" vertical="center"/>
    </xf>
    <xf numFmtId="9" fontId="2" fillId="0" borderId="35" xfId="2" applyFont="1" applyBorder="1" applyAlignment="1">
      <alignment horizontal="right" vertical="center"/>
    </xf>
    <xf numFmtId="0" fontId="13" fillId="0" borderId="46" xfId="0" applyFont="1" applyBorder="1" applyAlignment="1">
      <alignment horizontal="center"/>
    </xf>
    <xf numFmtId="0" fontId="0" fillId="0" borderId="101" xfId="0" applyBorder="1" applyAlignment="1">
      <alignment horizontal="right" vertical="center"/>
    </xf>
    <xf numFmtId="0" fontId="0" fillId="0" borderId="46" xfId="0" applyBorder="1" applyAlignment="1">
      <alignment horizontal="right" vertical="center"/>
    </xf>
    <xf numFmtId="0" fontId="21" fillId="0" borderId="81" xfId="0" applyFont="1" applyBorder="1" applyAlignment="1">
      <alignment horizontal="center" vertical="center"/>
    </xf>
    <xf numFmtId="9" fontId="2" fillId="0" borderId="22" xfId="2" applyFont="1" applyBorder="1" applyAlignment="1">
      <alignment horizontal="right" vertical="center"/>
    </xf>
    <xf numFmtId="0" fontId="2" fillId="0" borderId="102" xfId="0" applyFont="1" applyBorder="1" applyAlignment="1">
      <alignment horizontal="right" vertical="center"/>
    </xf>
    <xf numFmtId="9" fontId="2" fillId="0" borderId="102" xfId="2" applyFont="1" applyBorder="1" applyAlignment="1">
      <alignment horizontal="right" vertical="center"/>
    </xf>
    <xf numFmtId="9" fontId="2" fillId="0" borderId="103" xfId="2" applyFont="1" applyBorder="1" applyAlignment="1">
      <alignment horizontal="right" vertical="center"/>
    </xf>
    <xf numFmtId="9" fontId="1" fillId="0" borderId="0" xfId="2" applyFont="1"/>
    <xf numFmtId="9" fontId="54" fillId="0" borderId="0" xfId="2" applyFont="1"/>
    <xf numFmtId="0" fontId="54" fillId="0" borderId="0" xfId="0" applyFont="1"/>
    <xf numFmtId="9" fontId="21" fillId="0" borderId="39" xfId="2" applyFont="1" applyBorder="1"/>
    <xf numFmtId="9" fontId="31" fillId="0" borderId="0" xfId="2" applyFont="1"/>
    <xf numFmtId="9" fontId="26" fillId="0" borderId="0" xfId="2" applyFont="1"/>
    <xf numFmtId="0" fontId="0" fillId="0" borderId="105" xfId="0" applyBorder="1"/>
    <xf numFmtId="0" fontId="19" fillId="0" borderId="56" xfId="0" applyFont="1" applyBorder="1"/>
    <xf numFmtId="0" fontId="0" fillId="0" borderId="17" xfId="0" applyBorder="1" applyAlignment="1">
      <alignment horizontal="right"/>
    </xf>
    <xf numFmtId="0" fontId="0" fillId="0" borderId="17" xfId="0" applyBorder="1"/>
    <xf numFmtId="0" fontId="0" fillId="0" borderId="66" xfId="0" applyBorder="1"/>
    <xf numFmtId="9" fontId="0" fillId="0" borderId="54" xfId="2" applyFont="1" applyBorder="1"/>
    <xf numFmtId="0" fontId="0" fillId="0" borderId="25" xfId="0" applyBorder="1"/>
    <xf numFmtId="0" fontId="0" fillId="0" borderId="0" xfId="0" applyFont="1" applyAlignment="1"/>
    <xf numFmtId="0" fontId="0" fillId="0" borderId="0" xfId="0" applyFont="1"/>
    <xf numFmtId="0" fontId="2" fillId="0" borderId="62" xfId="0" applyFont="1" applyBorder="1"/>
    <xf numFmtId="0" fontId="2" fillId="0" borderId="60" xfId="0" applyFont="1" applyBorder="1"/>
    <xf numFmtId="0" fontId="2" fillId="0" borderId="63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0" fontId="21" fillId="0" borderId="1" xfId="0" applyFont="1" applyBorder="1" applyAlignment="1">
      <alignment horizontal="left" wrapText="1"/>
    </xf>
    <xf numFmtId="0" fontId="2" fillId="0" borderId="11" xfId="0" applyFont="1" applyBorder="1" applyAlignment="1">
      <alignment horizontal="right"/>
    </xf>
    <xf numFmtId="9" fontId="2" fillId="0" borderId="11" xfId="2" applyFont="1" applyBorder="1" applyAlignment="1">
      <alignment horizontal="right"/>
    </xf>
    <xf numFmtId="0" fontId="2" fillId="0" borderId="2" xfId="0" applyFont="1" applyBorder="1"/>
    <xf numFmtId="0" fontId="2" fillId="0" borderId="1" xfId="0" applyFont="1" applyBorder="1"/>
    <xf numFmtId="0" fontId="21" fillId="0" borderId="25" xfId="0" applyFont="1" applyBorder="1" applyAlignment="1">
      <alignment horizontal="left" wrapText="1"/>
    </xf>
    <xf numFmtId="0" fontId="21" fillId="0" borderId="58" xfId="0" applyFont="1" applyBorder="1" applyAlignment="1">
      <alignment horizontal="left" wrapText="1"/>
    </xf>
    <xf numFmtId="0" fontId="21" fillId="0" borderId="19" xfId="0" applyFont="1" applyBorder="1" applyAlignment="1">
      <alignment horizontal="left" wrapText="1"/>
    </xf>
    <xf numFmtId="0" fontId="2" fillId="0" borderId="19" xfId="0" applyFont="1" applyBorder="1"/>
    <xf numFmtId="0" fontId="21" fillId="0" borderId="56" xfId="0" applyFont="1" applyBorder="1" applyAlignment="1">
      <alignment horizontal="left" wrapText="1"/>
    </xf>
    <xf numFmtId="0" fontId="21" fillId="0" borderId="56" xfId="0" applyFont="1" applyBorder="1" applyAlignment="1">
      <alignment horizontal="right" wrapText="1"/>
    </xf>
    <xf numFmtId="0" fontId="21" fillId="0" borderId="6" xfId="0" applyFont="1" applyBorder="1"/>
    <xf numFmtId="0" fontId="21" fillId="0" borderId="25" xfId="0" applyFont="1" applyBorder="1" applyAlignment="1">
      <alignment wrapText="1"/>
    </xf>
    <xf numFmtId="0" fontId="2" fillId="0" borderId="10" xfId="0" applyFont="1" applyBorder="1" applyAlignment="1">
      <alignment horizontal="right"/>
    </xf>
    <xf numFmtId="0" fontId="2" fillId="0" borderId="25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2" fillId="0" borderId="104" xfId="0" applyFont="1" applyBorder="1" applyAlignment="1">
      <alignment horizontal="right"/>
    </xf>
    <xf numFmtId="0" fontId="2" fillId="0" borderId="33" xfId="0" applyFont="1" applyBorder="1"/>
    <xf numFmtId="0" fontId="2" fillId="0" borderId="36" xfId="0" applyFont="1" applyBorder="1"/>
    <xf numFmtId="0" fontId="2" fillId="0" borderId="45" xfId="0" applyFont="1" applyBorder="1"/>
    <xf numFmtId="0" fontId="2" fillId="0" borderId="40" xfId="0" applyFont="1" applyBorder="1" applyAlignment="1">
      <alignment horizontal="right"/>
    </xf>
    <xf numFmtId="1" fontId="0" fillId="0" borderId="0" xfId="0" applyNumberFormat="1"/>
    <xf numFmtId="0" fontId="51" fillId="0" borderId="0" xfId="0" applyFont="1" applyBorder="1"/>
    <xf numFmtId="0" fontId="2" fillId="0" borderId="57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06" xfId="0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2" fillId="0" borderId="25" xfId="0" applyFont="1" applyBorder="1"/>
    <xf numFmtId="0" fontId="2" fillId="0" borderId="43" xfId="0" applyFont="1" applyBorder="1" applyAlignment="1">
      <alignment horizontal="right"/>
    </xf>
    <xf numFmtId="0" fontId="2" fillId="0" borderId="45" xfId="0" applyFont="1" applyBorder="1" applyAlignment="1">
      <alignment horizontal="right"/>
    </xf>
    <xf numFmtId="0" fontId="53" fillId="0" borderId="6" xfId="0" applyFont="1" applyBorder="1" applyAlignment="1">
      <alignment wrapText="1"/>
    </xf>
    <xf numFmtId="0" fontId="2" fillId="0" borderId="6" xfId="0" applyFont="1" applyBorder="1"/>
    <xf numFmtId="0" fontId="2" fillId="0" borderId="42" xfId="0" applyFont="1" applyBorder="1"/>
    <xf numFmtId="0" fontId="2" fillId="0" borderId="1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1" xfId="0" applyFont="1" applyBorder="1" applyAlignment="1">
      <alignment horizontal="left"/>
    </xf>
    <xf numFmtId="0" fontId="2" fillId="0" borderId="56" xfId="0" applyFont="1" applyBorder="1"/>
    <xf numFmtId="0" fontId="2" fillId="0" borderId="36" xfId="0" applyFont="1" applyBorder="1" applyAlignment="1">
      <alignment horizontal="right"/>
    </xf>
    <xf numFmtId="9" fontId="2" fillId="0" borderId="87" xfId="2" applyFont="1" applyBorder="1" applyAlignment="1">
      <alignment horizontal="right"/>
    </xf>
    <xf numFmtId="9" fontId="2" fillId="0" borderId="10" xfId="2" applyFont="1" applyBorder="1"/>
    <xf numFmtId="9" fontId="2" fillId="0" borderId="40" xfId="2" applyFont="1" applyBorder="1"/>
    <xf numFmtId="0" fontId="2" fillId="0" borderId="43" xfId="0" applyFont="1" applyBorder="1"/>
    <xf numFmtId="0" fontId="21" fillId="0" borderId="38" xfId="0" applyFont="1" applyBorder="1" applyAlignment="1">
      <alignment horizontal="left"/>
    </xf>
    <xf numFmtId="9" fontId="2" fillId="0" borderId="104" xfId="2" applyFont="1" applyBorder="1"/>
    <xf numFmtId="0" fontId="2" fillId="0" borderId="106" xfId="0" applyFont="1" applyBorder="1"/>
    <xf numFmtId="0" fontId="2" fillId="0" borderId="107" xfId="0" applyFont="1" applyBorder="1"/>
    <xf numFmtId="0" fontId="2" fillId="0" borderId="16" xfId="0" applyFont="1" applyBorder="1"/>
    <xf numFmtId="0" fontId="2" fillId="0" borderId="15" xfId="0" applyFont="1" applyBorder="1"/>
    <xf numFmtId="0" fontId="2" fillId="0" borderId="38" xfId="0" applyFont="1" applyBorder="1" applyAlignment="1">
      <alignment horizontal="right"/>
    </xf>
    <xf numFmtId="0" fontId="2" fillId="0" borderId="55" xfId="0" applyFont="1" applyBorder="1"/>
    <xf numFmtId="0" fontId="2" fillId="0" borderId="57" xfId="0" applyFont="1" applyBorder="1"/>
    <xf numFmtId="0" fontId="0" fillId="0" borderId="0" xfId="0" applyAlignment="1"/>
    <xf numFmtId="0" fontId="0" fillId="0" borderId="0" xfId="0" applyBorder="1" applyAlignment="1"/>
    <xf numFmtId="0" fontId="31" fillId="0" borderId="0" xfId="0" applyFont="1" applyAlignment="1">
      <alignment wrapText="1"/>
    </xf>
    <xf numFmtId="0" fontId="2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56" xfId="0" applyBorder="1"/>
    <xf numFmtId="0" fontId="21" fillId="0" borderId="2" xfId="0" applyFont="1" applyBorder="1"/>
    <xf numFmtId="0" fontId="21" fillId="0" borderId="25" xfId="0" applyFont="1" applyBorder="1"/>
    <xf numFmtId="0" fontId="21" fillId="0" borderId="11" xfId="0" applyFont="1" applyBorder="1"/>
    <xf numFmtId="0" fontId="21" fillId="0" borderId="0" xfId="0" applyFont="1" applyBorder="1"/>
    <xf numFmtId="0" fontId="0" fillId="0" borderId="2" xfId="0" applyFont="1" applyBorder="1"/>
    <xf numFmtId="0" fontId="0" fillId="0" borderId="11" xfId="0" applyFont="1" applyBorder="1"/>
    <xf numFmtId="0" fontId="0" fillId="0" borderId="0" xfId="0" applyFont="1" applyBorder="1"/>
    <xf numFmtId="0" fontId="21" fillId="0" borderId="0" xfId="0" applyFont="1" applyFill="1" applyBorder="1"/>
    <xf numFmtId="0" fontId="5" fillId="0" borderId="56" xfId="0" applyFont="1" applyBorder="1"/>
    <xf numFmtId="0" fontId="8" fillId="0" borderId="56" xfId="0" applyFont="1" applyBorder="1"/>
    <xf numFmtId="0" fontId="47" fillId="0" borderId="86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Alignment="1"/>
    <xf numFmtId="0" fontId="26" fillId="0" borderId="0" xfId="0" applyFont="1" applyAlignment="1">
      <alignment horizontal="right"/>
    </xf>
    <xf numFmtId="0" fontId="36" fillId="0" borderId="0" xfId="0" applyFont="1" applyAlignment="1"/>
    <xf numFmtId="1" fontId="27" fillId="0" borderId="0" xfId="0" applyNumberFormat="1" applyFont="1"/>
    <xf numFmtId="164" fontId="31" fillId="0" borderId="0" xfId="0" applyNumberFormat="1" applyFont="1"/>
    <xf numFmtId="0" fontId="56" fillId="0" borderId="5" xfId="0" applyFont="1" applyBorder="1"/>
    <xf numFmtId="0" fontId="56" fillId="0" borderId="6" xfId="0" applyFont="1" applyBorder="1" applyAlignment="1">
      <alignment horizontal="center"/>
    </xf>
    <xf numFmtId="0" fontId="57" fillId="0" borderId="0" xfId="0" applyFont="1" applyBorder="1"/>
    <xf numFmtId="0" fontId="25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31" fillId="0" borderId="0" xfId="0" applyFont="1" applyAlignment="1">
      <alignment wrapText="1"/>
    </xf>
    <xf numFmtId="0" fontId="49" fillId="0" borderId="1" xfId="0" applyFont="1" applyBorder="1"/>
    <xf numFmtId="0" fontId="0" fillId="0" borderId="0" xfId="0" applyFont="1" applyFill="1" applyBorder="1" applyAlignment="1">
      <alignment horizontal="right"/>
    </xf>
    <xf numFmtId="0" fontId="7" fillId="0" borderId="0" xfId="0" applyFont="1" applyAlignment="1">
      <alignment horizontal="center"/>
    </xf>
    <xf numFmtId="0" fontId="5" fillId="0" borderId="0" xfId="0" applyFont="1" applyAlignment="1"/>
    <xf numFmtId="0" fontId="59" fillId="0" borderId="0" xfId="0" applyFont="1" applyAlignment="1"/>
    <xf numFmtId="49" fontId="0" fillId="0" borderId="0" xfId="0" applyNumberFormat="1" applyAlignment="1">
      <alignment horizontal="center"/>
    </xf>
    <xf numFmtId="49" fontId="58" fillId="0" borderId="0" xfId="0" applyNumberFormat="1" applyFont="1" applyAlignment="1">
      <alignment horizontal="center"/>
    </xf>
    <xf numFmtId="49" fontId="58" fillId="0" borderId="0" xfId="0" applyNumberFormat="1" applyFont="1"/>
    <xf numFmtId="3" fontId="58" fillId="0" borderId="0" xfId="0" applyNumberFormat="1" applyFont="1"/>
    <xf numFmtId="49" fontId="0" fillId="0" borderId="0" xfId="0" applyNumberFormat="1"/>
    <xf numFmtId="3" fontId="0" fillId="0" borderId="0" xfId="0" applyNumberFormat="1"/>
    <xf numFmtId="49" fontId="59" fillId="0" borderId="0" xfId="0" applyNumberFormat="1" applyFont="1"/>
    <xf numFmtId="0" fontId="60" fillId="0" borderId="0" xfId="0" applyFont="1" applyAlignment="1"/>
    <xf numFmtId="49" fontId="60" fillId="0" borderId="0" xfId="0" applyNumberFormat="1" applyFont="1"/>
    <xf numFmtId="0" fontId="27" fillId="0" borderId="0" xfId="0" applyFont="1" applyAlignment="1"/>
    <xf numFmtId="0" fontId="25" fillId="0" borderId="0" xfId="0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60" fillId="0" borderId="0" xfId="0" applyNumberFormat="1" applyFont="1" applyAlignment="1">
      <alignment horizontal="center"/>
    </xf>
    <xf numFmtId="3" fontId="60" fillId="0" borderId="0" xfId="0" applyNumberFormat="1" applyFont="1"/>
    <xf numFmtId="49" fontId="27" fillId="0" borderId="0" xfId="0" applyNumberFormat="1" applyFont="1"/>
    <xf numFmtId="3" fontId="27" fillId="0" borderId="0" xfId="0" applyNumberFormat="1" applyFont="1"/>
    <xf numFmtId="0" fontId="27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15" xfId="0" applyFont="1" applyBorder="1"/>
    <xf numFmtId="0" fontId="0" fillId="0" borderId="42" xfId="0" applyFont="1" applyBorder="1"/>
    <xf numFmtId="0" fontId="0" fillId="0" borderId="1" xfId="0" applyFont="1" applyBorder="1" applyAlignment="1">
      <alignment wrapText="1"/>
    </xf>
    <xf numFmtId="0" fontId="0" fillId="0" borderId="16" xfId="0" applyFont="1" applyBorder="1"/>
    <xf numFmtId="0" fontId="0" fillId="0" borderId="9" xfId="0" applyFont="1" applyBorder="1" applyAlignment="1">
      <alignment horizontal="center"/>
    </xf>
    <xf numFmtId="0" fontId="0" fillId="0" borderId="19" xfId="0" applyFont="1" applyBorder="1"/>
    <xf numFmtId="0" fontId="0" fillId="0" borderId="19" xfId="0" applyFont="1" applyBorder="1" applyAlignment="1">
      <alignment horizontal="center"/>
    </xf>
    <xf numFmtId="0" fontId="0" fillId="0" borderId="6" xfId="0" applyFont="1" applyBorder="1" applyAlignment="1"/>
    <xf numFmtId="0" fontId="0" fillId="0" borderId="50" xfId="0" applyFont="1" applyBorder="1" applyAlignment="1">
      <alignment horizontal="center"/>
    </xf>
    <xf numFmtId="0" fontId="0" fillId="0" borderId="51" xfId="0" applyFont="1" applyBorder="1"/>
    <xf numFmtId="0" fontId="0" fillId="0" borderId="51" xfId="0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9" fontId="0" fillId="0" borderId="4" xfId="0" applyNumberFormat="1" applyFont="1" applyBorder="1"/>
    <xf numFmtId="0" fontId="0" fillId="0" borderId="29" xfId="0" applyFont="1" applyBorder="1" applyAlignment="1">
      <alignment horizontal="left"/>
    </xf>
    <xf numFmtId="0" fontId="0" fillId="0" borderId="29" xfId="0" applyFont="1" applyBorder="1"/>
    <xf numFmtId="0" fontId="0" fillId="0" borderId="25" xfId="0" applyBorder="1" applyAlignment="1">
      <alignment horizontal="center"/>
    </xf>
    <xf numFmtId="0" fontId="25" fillId="0" borderId="0" xfId="0" applyFont="1" applyAlignment="1">
      <alignment horizontal="right"/>
    </xf>
    <xf numFmtId="1" fontId="0" fillId="0" borderId="15" xfId="0" applyNumberFormat="1" applyBorder="1"/>
    <xf numFmtId="49" fontId="27" fillId="0" borderId="3" xfId="0" applyNumberFormat="1" applyFont="1" applyBorder="1" applyAlignment="1">
      <alignment horizontal="center" wrapText="1"/>
    </xf>
    <xf numFmtId="0" fontId="0" fillId="0" borderId="16" xfId="0" applyBorder="1"/>
    <xf numFmtId="9" fontId="0" fillId="0" borderId="52" xfId="2" applyFont="1" applyBorder="1"/>
    <xf numFmtId="0" fontId="21" fillId="0" borderId="1" xfId="0" applyFont="1" applyBorder="1"/>
    <xf numFmtId="0" fontId="0" fillId="0" borderId="8" xfId="0" applyBorder="1"/>
    <xf numFmtId="0" fontId="21" fillId="0" borderId="8" xfId="0" applyFont="1" applyBorder="1" applyAlignment="1">
      <alignment horizontal="center" wrapText="1"/>
    </xf>
    <xf numFmtId="0" fontId="0" fillId="0" borderId="44" xfId="0" applyBorder="1"/>
    <xf numFmtId="0" fontId="0" fillId="0" borderId="52" xfId="0" applyBorder="1"/>
    <xf numFmtId="0" fontId="0" fillId="0" borderId="20" xfId="0" applyBorder="1"/>
    <xf numFmtId="0" fontId="21" fillId="0" borderId="37" xfId="0" applyFont="1" applyBorder="1"/>
    <xf numFmtId="0" fontId="25" fillId="0" borderId="0" xfId="0" applyFont="1" applyAlignment="1">
      <alignment horizontal="right"/>
    </xf>
    <xf numFmtId="0" fontId="37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0" xfId="0" applyFont="1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0" fontId="1" fillId="0" borderId="44" xfId="0" applyFont="1" applyBorder="1"/>
    <xf numFmtId="0" fontId="1" fillId="0" borderId="2" xfId="0" applyFont="1" applyBorder="1" applyAlignment="1">
      <alignment horizontal="left"/>
    </xf>
    <xf numFmtId="0" fontId="1" fillId="0" borderId="52" xfId="0" applyFont="1" applyBorder="1"/>
    <xf numFmtId="0" fontId="1" fillId="0" borderId="33" xfId="0" applyFont="1" applyBorder="1"/>
    <xf numFmtId="49" fontId="1" fillId="0" borderId="5" xfId="0" applyNumberFormat="1" applyFont="1" applyBorder="1"/>
    <xf numFmtId="0" fontId="1" fillId="0" borderId="2" xfId="0" applyFont="1" applyBorder="1"/>
    <xf numFmtId="0" fontId="1" fillId="0" borderId="9" xfId="0" applyFont="1" applyBorder="1"/>
    <xf numFmtId="0" fontId="1" fillId="0" borderId="19" xfId="0" applyFont="1" applyBorder="1"/>
    <xf numFmtId="0" fontId="1" fillId="0" borderId="53" xfId="0" applyFont="1" applyBorder="1"/>
    <xf numFmtId="0" fontId="20" fillId="0" borderId="9" xfId="0" applyFont="1" applyBorder="1"/>
    <xf numFmtId="0" fontId="20" fillId="0" borderId="53" xfId="0" applyFont="1" applyBorder="1"/>
    <xf numFmtId="0" fontId="20" fillId="0" borderId="7" xfId="0" applyFont="1" applyBorder="1"/>
    <xf numFmtId="0" fontId="20" fillId="0" borderId="8" xfId="0" applyFont="1" applyBorder="1"/>
    <xf numFmtId="0" fontId="20" fillId="0" borderId="20" xfId="0" applyFont="1" applyBorder="1"/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49" fontId="1" fillId="0" borderId="2" xfId="0" applyNumberFormat="1" applyFont="1" applyBorder="1"/>
    <xf numFmtId="0" fontId="1" fillId="0" borderId="0" xfId="0" applyFont="1" applyAlignment="1">
      <alignment horizontal="right"/>
    </xf>
    <xf numFmtId="49" fontId="1" fillId="0" borderId="7" xfId="0" applyNumberFormat="1" applyFont="1" applyBorder="1"/>
    <xf numFmtId="0" fontId="1" fillId="0" borderId="8" xfId="0" applyFont="1" applyBorder="1"/>
    <xf numFmtId="49" fontId="1" fillId="0" borderId="115" xfId="0" applyNumberFormat="1" applyFont="1" applyBorder="1"/>
    <xf numFmtId="0" fontId="37" fillId="0" borderId="116" xfId="0" applyFont="1" applyBorder="1"/>
    <xf numFmtId="0" fontId="1" fillId="0" borderId="116" xfId="0" applyFont="1" applyBorder="1"/>
    <xf numFmtId="0" fontId="37" fillId="0" borderId="0" xfId="0" applyFont="1" applyBorder="1"/>
    <xf numFmtId="0" fontId="37" fillId="0" borderId="30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 vertical="center"/>
    </xf>
    <xf numFmtId="0" fontId="37" fillId="0" borderId="117" xfId="0" applyFont="1" applyBorder="1" applyAlignment="1">
      <alignment horizontal="center" vertical="center"/>
    </xf>
    <xf numFmtId="0" fontId="1" fillId="0" borderId="5" xfId="0" applyFont="1" applyBorder="1" applyAlignment="1">
      <alignment horizontal="right" indent="2"/>
    </xf>
    <xf numFmtId="0" fontId="1" fillId="0" borderId="2" xfId="0" applyFont="1" applyBorder="1" applyAlignment="1">
      <alignment horizontal="right" indent="2"/>
    </xf>
    <xf numFmtId="0" fontId="1" fillId="0" borderId="9" xfId="0" applyFont="1" applyBorder="1" applyAlignment="1">
      <alignment horizontal="right" indent="2"/>
    </xf>
    <xf numFmtId="0" fontId="1" fillId="0" borderId="1" xfId="0" applyFont="1" applyBorder="1" applyAlignment="1">
      <alignment horizontal="right" indent="2"/>
    </xf>
    <xf numFmtId="0" fontId="1" fillId="0" borderId="50" xfId="0" applyFont="1" applyBorder="1" applyAlignment="1">
      <alignment horizontal="right" indent="2"/>
    </xf>
    <xf numFmtId="0" fontId="1" fillId="0" borderId="51" xfId="0" applyFont="1" applyBorder="1"/>
    <xf numFmtId="0" fontId="1" fillId="0" borderId="63" xfId="0" applyFont="1" applyBorder="1"/>
    <xf numFmtId="0" fontId="1" fillId="0" borderId="64" xfId="0" applyFont="1" applyBorder="1"/>
    <xf numFmtId="0" fontId="1" fillId="0" borderId="5" xfId="0" applyFont="1" applyBorder="1"/>
    <xf numFmtId="0" fontId="62" fillId="0" borderId="6" xfId="0" applyFont="1" applyBorder="1" applyAlignment="1">
      <alignment horizontal="center"/>
    </xf>
    <xf numFmtId="0" fontId="1" fillId="0" borderId="52" xfId="0" applyFont="1" applyFill="1" applyBorder="1"/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right" vertical="center"/>
    </xf>
    <xf numFmtId="0" fontId="20" fillId="0" borderId="6" xfId="0" applyFont="1" applyBorder="1" applyAlignment="1">
      <alignment horizontal="right" vertical="center"/>
    </xf>
    <xf numFmtId="0" fontId="1" fillId="0" borderId="44" xfId="0" applyFont="1" applyFill="1" applyBorder="1"/>
    <xf numFmtId="0" fontId="1" fillId="0" borderId="1" xfId="0" applyFont="1" applyBorder="1" applyAlignment="1">
      <alignment horizontal="right" vertical="center"/>
    </xf>
    <xf numFmtId="0" fontId="20" fillId="0" borderId="1" xfId="0" applyFont="1" applyBorder="1" applyAlignment="1">
      <alignment horizontal="right" vertical="center"/>
    </xf>
    <xf numFmtId="0" fontId="20" fillId="0" borderId="6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/>
    </xf>
    <xf numFmtId="0" fontId="37" fillId="0" borderId="6" xfId="0" applyFont="1" applyBorder="1" applyAlignment="1">
      <alignment horizontal="center" vertical="center"/>
    </xf>
    <xf numFmtId="0" fontId="37" fillId="0" borderId="4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indent="2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/>
    </xf>
    <xf numFmtId="0" fontId="64" fillId="0" borderId="1" xfId="0" applyFont="1" applyBorder="1"/>
    <xf numFmtId="0" fontId="37" fillId="0" borderId="1" xfId="0" applyFont="1" applyBorder="1" applyAlignment="1">
      <alignment horizontal="center"/>
    </xf>
    <xf numFmtId="0" fontId="1" fillId="0" borderId="7" xfId="0" applyFont="1" applyBorder="1"/>
    <xf numFmtId="0" fontId="1" fillId="0" borderId="50" xfId="0" applyFont="1" applyBorder="1"/>
    <xf numFmtId="0" fontId="21" fillId="0" borderId="51" xfId="0" applyFont="1" applyBorder="1"/>
    <xf numFmtId="0" fontId="1" fillId="0" borderId="20" xfId="0" applyFont="1" applyBorder="1"/>
    <xf numFmtId="0" fontId="37" fillId="0" borderId="36" xfId="0" applyFont="1" applyBorder="1"/>
    <xf numFmtId="0" fontId="20" fillId="0" borderId="33" xfId="0" applyFont="1" applyBorder="1"/>
    <xf numFmtId="0" fontId="65" fillId="0" borderId="36" xfId="0" applyFont="1" applyBorder="1"/>
    <xf numFmtId="0" fontId="62" fillId="0" borderId="36" xfId="0" applyFont="1" applyBorder="1"/>
    <xf numFmtId="0" fontId="62" fillId="0" borderId="37" xfId="0" applyFont="1" applyBorder="1"/>
    <xf numFmtId="0" fontId="0" fillId="0" borderId="62" xfId="0" applyBorder="1" applyAlignment="1">
      <alignment horizontal="right" indent="2"/>
    </xf>
    <xf numFmtId="0" fontId="0" fillId="0" borderId="63" xfId="0" applyBorder="1"/>
    <xf numFmtId="0" fontId="0" fillId="0" borderId="2" xfId="0" applyFont="1" applyBorder="1" applyAlignment="1">
      <alignment horizontal="right" vertical="center" indent="2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/>
    </xf>
    <xf numFmtId="0" fontId="0" fillId="0" borderId="52" xfId="0" applyFont="1" applyFill="1" applyBorder="1"/>
    <xf numFmtId="0" fontId="0" fillId="0" borderId="1" xfId="0" applyFont="1" applyBorder="1" applyAlignment="1">
      <alignment horizontal="left" vertical="center" wrapText="1"/>
    </xf>
    <xf numFmtId="0" fontId="0" fillId="0" borderId="52" xfId="0" applyFont="1" applyFill="1" applyBorder="1" applyAlignment="1">
      <alignment vertical="center"/>
    </xf>
    <xf numFmtId="0" fontId="0" fillId="0" borderId="2" xfId="0" applyFont="1" applyBorder="1" applyAlignment="1">
      <alignment horizontal="right" indent="2"/>
    </xf>
    <xf numFmtId="0" fontId="0" fillId="0" borderId="7" xfId="0" applyFont="1" applyBorder="1"/>
    <xf numFmtId="0" fontId="0" fillId="0" borderId="8" xfId="0" applyFont="1" applyBorder="1"/>
    <xf numFmtId="0" fontId="0" fillId="0" borderId="20" xfId="0" applyFont="1" applyFill="1" applyBorder="1"/>
    <xf numFmtId="0" fontId="0" fillId="0" borderId="44" xfId="0" applyFont="1" applyFill="1" applyBorder="1"/>
    <xf numFmtId="0" fontId="0" fillId="0" borderId="5" xfId="0" applyFont="1" applyBorder="1" applyAlignment="1">
      <alignment horizontal="right" vertical="center" indent="2"/>
    </xf>
    <xf numFmtId="0" fontId="0" fillId="0" borderId="5" xfId="0" applyFont="1" applyBorder="1" applyAlignment="1">
      <alignment horizontal="right" indent="2"/>
    </xf>
    <xf numFmtId="0" fontId="21" fillId="0" borderId="0" xfId="0" applyFont="1" applyAlignment="1">
      <alignment horizontal="right"/>
    </xf>
    <xf numFmtId="0" fontId="0" fillId="0" borderId="0" xfId="0" applyAlignment="1">
      <alignment wrapText="1"/>
    </xf>
    <xf numFmtId="0" fontId="2" fillId="0" borderId="72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 applyAlignment="1"/>
    <xf numFmtId="0" fontId="21" fillId="0" borderId="73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" fillId="0" borderId="73" xfId="0" applyFont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31" fillId="0" borderId="3" xfId="0" applyFont="1" applyBorder="1" applyAlignment="1"/>
    <xf numFmtId="0" fontId="31" fillId="0" borderId="4" xfId="0" applyFont="1" applyBorder="1" applyAlignment="1"/>
    <xf numFmtId="0" fontId="31" fillId="0" borderId="4" xfId="0" applyFont="1" applyBorder="1" applyAlignment="1">
      <alignment horizontal="right" indent="1"/>
    </xf>
    <xf numFmtId="0" fontId="31" fillId="0" borderId="49" xfId="0" applyFont="1" applyBorder="1" applyAlignment="1">
      <alignment horizontal="right" indent="1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0" fontId="31" fillId="0" borderId="72" xfId="0" applyFont="1" applyBorder="1" applyAlignment="1">
      <alignment horizontal="left" wrapText="1"/>
    </xf>
    <xf numFmtId="0" fontId="36" fillId="0" borderId="80" xfId="0" applyFont="1" applyBorder="1" applyAlignment="1">
      <alignment horizontal="left"/>
    </xf>
    <xf numFmtId="0" fontId="36" fillId="0" borderId="48" xfId="0" applyFont="1" applyBorder="1" applyAlignment="1">
      <alignment horizontal="left"/>
    </xf>
    <xf numFmtId="0" fontId="31" fillId="0" borderId="46" xfId="0" applyFont="1" applyBorder="1" applyAlignment="1">
      <alignment horizontal="right" indent="1"/>
    </xf>
    <xf numFmtId="0" fontId="31" fillId="0" borderId="47" xfId="0" applyFont="1" applyBorder="1" applyAlignment="1">
      <alignment horizontal="right" indent="1"/>
    </xf>
    <xf numFmtId="0" fontId="31" fillId="0" borderId="1" xfId="0" applyFont="1" applyBorder="1" applyAlignment="1">
      <alignment horizontal="left"/>
    </xf>
    <xf numFmtId="0" fontId="31" fillId="0" borderId="1" xfId="0" applyFont="1" applyBorder="1" applyAlignment="1">
      <alignment horizontal="right" indent="1"/>
    </xf>
    <xf numFmtId="0" fontId="31" fillId="0" borderId="6" xfId="0" applyFont="1" applyBorder="1" applyAlignment="1">
      <alignment horizontal="left"/>
    </xf>
    <xf numFmtId="0" fontId="31" fillId="0" borderId="6" xfId="0" applyFont="1" applyBorder="1" applyAlignment="1">
      <alignment horizontal="right" indent="1"/>
    </xf>
    <xf numFmtId="0" fontId="26" fillId="0" borderId="4" xfId="0" applyFont="1" applyBorder="1" applyAlignment="1">
      <alignment horizontal="left"/>
    </xf>
    <xf numFmtId="0" fontId="26" fillId="0" borderId="4" xfId="0" applyFont="1" applyBorder="1" applyAlignment="1">
      <alignment horizontal="right" indent="1"/>
    </xf>
    <xf numFmtId="0" fontId="26" fillId="0" borderId="29" xfId="0" applyFont="1" applyBorder="1" applyAlignment="1">
      <alignment horizontal="left"/>
    </xf>
    <xf numFmtId="0" fontId="26" fillId="0" borderId="29" xfId="0" applyFont="1" applyBorder="1" applyAlignment="1">
      <alignment horizontal="right" indent="1"/>
    </xf>
    <xf numFmtId="0" fontId="31" fillId="0" borderId="4" xfId="0" applyFont="1" applyBorder="1" applyAlignment="1">
      <alignment horizontal="left"/>
    </xf>
    <xf numFmtId="0" fontId="31" fillId="0" borderId="55" xfId="0" applyFont="1" applyBorder="1" applyAlignment="1">
      <alignment horizontal="left"/>
    </xf>
    <xf numFmtId="0" fontId="31" fillId="0" borderId="65" xfId="0" applyFont="1" applyBorder="1" applyAlignment="1">
      <alignment horizontal="left"/>
    </xf>
    <xf numFmtId="0" fontId="31" fillId="0" borderId="45" xfId="0" applyFont="1" applyBorder="1" applyAlignment="1">
      <alignment horizontal="left"/>
    </xf>
    <xf numFmtId="0" fontId="31" fillId="0" borderId="55" xfId="0" applyFont="1" applyBorder="1" applyAlignment="1">
      <alignment horizontal="right" indent="1"/>
    </xf>
    <xf numFmtId="0" fontId="31" fillId="0" borderId="65" xfId="0" applyFont="1" applyBorder="1" applyAlignment="1">
      <alignment horizontal="right" indent="1"/>
    </xf>
    <xf numFmtId="0" fontId="31" fillId="0" borderId="45" xfId="0" applyFont="1" applyBorder="1" applyAlignment="1">
      <alignment horizontal="right" indent="1"/>
    </xf>
    <xf numFmtId="0" fontId="31" fillId="0" borderId="13" xfId="0" applyFont="1" applyBorder="1" applyAlignment="1">
      <alignment horizontal="left"/>
    </xf>
    <xf numFmtId="0" fontId="31" fillId="0" borderId="80" xfId="0" applyFont="1" applyBorder="1" applyAlignment="1">
      <alignment horizontal="left"/>
    </xf>
    <xf numFmtId="0" fontId="31" fillId="0" borderId="48" xfId="0" applyFont="1" applyBorder="1" applyAlignment="1">
      <alignment horizontal="left"/>
    </xf>
    <xf numFmtId="0" fontId="31" fillId="0" borderId="13" xfId="0" applyFont="1" applyBorder="1" applyAlignment="1">
      <alignment horizontal="right" indent="1"/>
    </xf>
    <xf numFmtId="0" fontId="31" fillId="0" borderId="80" xfId="0" applyFont="1" applyBorder="1" applyAlignment="1">
      <alignment horizontal="right" indent="1"/>
    </xf>
    <xf numFmtId="0" fontId="31" fillId="0" borderId="48" xfId="0" applyFont="1" applyBorder="1" applyAlignment="1">
      <alignment horizontal="right" indent="1"/>
    </xf>
    <xf numFmtId="3" fontId="31" fillId="0" borderId="6" xfId="0" applyNumberFormat="1" applyFont="1" applyBorder="1" applyAlignment="1">
      <alignment horizontal="right" indent="1"/>
    </xf>
    <xf numFmtId="164" fontId="31" fillId="0" borderId="1" xfId="0" applyNumberFormat="1" applyFont="1" applyBorder="1" applyAlignment="1">
      <alignment horizontal="right"/>
    </xf>
    <xf numFmtId="164" fontId="31" fillId="0" borderId="52" xfId="0" applyNumberFormat="1" applyFont="1" applyBorder="1" applyAlignment="1">
      <alignment horizontal="right"/>
    </xf>
    <xf numFmtId="0" fontId="26" fillId="0" borderId="61" xfId="0" applyFont="1" applyBorder="1" applyAlignment="1">
      <alignment horizontal="center"/>
    </xf>
    <xf numFmtId="0" fontId="26" fillId="0" borderId="74" xfId="0" applyFont="1" applyBorder="1" applyAlignment="1">
      <alignment horizontal="center" wrapText="1"/>
    </xf>
    <xf numFmtId="0" fontId="26" fillId="0" borderId="75" xfId="0" applyFont="1" applyBorder="1" applyAlignment="1">
      <alignment horizontal="center" wrapText="1"/>
    </xf>
    <xf numFmtId="0" fontId="26" fillId="0" borderId="76" xfId="0" applyFont="1" applyBorder="1" applyAlignment="1">
      <alignment horizontal="center" wrapText="1"/>
    </xf>
    <xf numFmtId="0" fontId="28" fillId="0" borderId="77" xfId="0" applyFont="1" applyBorder="1" applyAlignment="1">
      <alignment horizontal="center"/>
    </xf>
    <xf numFmtId="0" fontId="28" fillId="0" borderId="78" xfId="0" applyFont="1" applyBorder="1" applyAlignment="1">
      <alignment horizontal="center"/>
    </xf>
    <xf numFmtId="164" fontId="26" fillId="0" borderId="29" xfId="0" applyNumberFormat="1" applyFont="1" applyBorder="1" applyAlignment="1">
      <alignment horizontal="right"/>
    </xf>
    <xf numFmtId="164" fontId="26" fillId="0" borderId="69" xfId="0" applyNumberFormat="1" applyFont="1" applyBorder="1" applyAlignment="1">
      <alignment horizontal="right"/>
    </xf>
    <xf numFmtId="0" fontId="32" fillId="0" borderId="0" xfId="0" applyFont="1" applyAlignment="1">
      <alignment horizontal="center" wrapText="1"/>
    </xf>
    <xf numFmtId="0" fontId="41" fillId="0" borderId="0" xfId="0" applyFont="1" applyAlignment="1"/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6" fillId="0" borderId="28" xfId="0" applyFont="1" applyBorder="1" applyAlignment="1">
      <alignment horizontal="left"/>
    </xf>
    <xf numFmtId="0" fontId="26" fillId="0" borderId="82" xfId="0" applyFont="1" applyBorder="1" applyAlignment="1">
      <alignment horizontal="right" indent="1"/>
    </xf>
    <xf numFmtId="0" fontId="26" fillId="0" borderId="83" xfId="0" applyFont="1" applyBorder="1" applyAlignment="1">
      <alignment horizontal="right" indent="1"/>
    </xf>
    <xf numFmtId="0" fontId="26" fillId="0" borderId="84" xfId="0" applyFont="1" applyBorder="1" applyAlignment="1">
      <alignment horizontal="right" indent="1"/>
    </xf>
    <xf numFmtId="164" fontId="31" fillId="0" borderId="4" xfId="0" applyNumberFormat="1" applyFont="1" applyBorder="1" applyAlignment="1">
      <alignment horizontal="right"/>
    </xf>
    <xf numFmtId="164" fontId="31" fillId="0" borderId="49" xfId="0" applyNumberFormat="1" applyFont="1" applyBorder="1" applyAlignment="1">
      <alignment horizontal="right"/>
    </xf>
    <xf numFmtId="0" fontId="39" fillId="0" borderId="6" xfId="0" applyFont="1" applyBorder="1" applyAlignment="1">
      <alignment horizontal="left"/>
    </xf>
    <xf numFmtId="164" fontId="39" fillId="0" borderId="6" xfId="0" applyNumberFormat="1" applyFont="1" applyBorder="1" applyAlignment="1">
      <alignment horizontal="right"/>
    </xf>
    <xf numFmtId="164" fontId="39" fillId="0" borderId="44" xfId="0" applyNumberFormat="1" applyFont="1" applyBorder="1" applyAlignment="1">
      <alignment horizontal="right"/>
    </xf>
    <xf numFmtId="0" fontId="39" fillId="0" borderId="1" xfId="0" applyFont="1" applyBorder="1" applyAlignment="1">
      <alignment horizontal="left"/>
    </xf>
    <xf numFmtId="164" fontId="39" fillId="0" borderId="1" xfId="0" applyNumberFormat="1" applyFont="1" applyBorder="1" applyAlignment="1">
      <alignment horizontal="right"/>
    </xf>
    <xf numFmtId="164" fontId="39" fillId="0" borderId="52" xfId="0" applyNumberFormat="1" applyFont="1" applyBorder="1" applyAlignment="1">
      <alignment horizontal="right"/>
    </xf>
    <xf numFmtId="164" fontId="31" fillId="0" borderId="13" xfId="0" applyNumberFormat="1" applyFont="1" applyBorder="1" applyAlignment="1">
      <alignment horizontal="right"/>
    </xf>
    <xf numFmtId="0" fontId="0" fillId="0" borderId="80" xfId="0" applyBorder="1" applyAlignment="1">
      <alignment horizontal="right"/>
    </xf>
    <xf numFmtId="0" fontId="0" fillId="0" borderId="81" xfId="0" applyBorder="1" applyAlignment="1">
      <alignment horizontal="right"/>
    </xf>
    <xf numFmtId="164" fontId="31" fillId="0" borderId="6" xfId="0" applyNumberFormat="1" applyFont="1" applyBorder="1" applyAlignment="1">
      <alignment horizontal="right"/>
    </xf>
    <xf numFmtId="164" fontId="31" fillId="0" borderId="44" xfId="0" applyNumberFormat="1" applyFont="1" applyBorder="1" applyAlignment="1">
      <alignment horizontal="right"/>
    </xf>
    <xf numFmtId="0" fontId="31" fillId="0" borderId="70" xfId="0" applyFont="1" applyBorder="1" applyAlignment="1">
      <alignment horizontal="left"/>
    </xf>
    <xf numFmtId="0" fontId="0" fillId="0" borderId="71" xfId="0" applyBorder="1" applyAlignment="1">
      <alignment horizontal="left"/>
    </xf>
    <xf numFmtId="0" fontId="0" fillId="0" borderId="68" xfId="0" applyBorder="1" applyAlignment="1">
      <alignment horizontal="left"/>
    </xf>
    <xf numFmtId="164" fontId="31" fillId="0" borderId="70" xfId="0" applyNumberFormat="1" applyFont="1" applyBorder="1" applyAlignment="1">
      <alignment horizontal="right"/>
    </xf>
    <xf numFmtId="0" fontId="0" fillId="0" borderId="71" xfId="0" applyBorder="1" applyAlignment="1">
      <alignment horizontal="right"/>
    </xf>
    <xf numFmtId="0" fontId="0" fillId="0" borderId="39" xfId="0" applyBorder="1" applyAlignment="1">
      <alignment horizontal="right"/>
    </xf>
    <xf numFmtId="164" fontId="26" fillId="0" borderId="70" xfId="0" applyNumberFormat="1" applyFont="1" applyBorder="1" applyAlignment="1">
      <alignment horizontal="right"/>
    </xf>
    <xf numFmtId="0" fontId="21" fillId="0" borderId="71" xfId="0" applyFont="1" applyBorder="1" applyAlignment="1">
      <alignment horizontal="right"/>
    </xf>
    <xf numFmtId="0" fontId="21" fillId="0" borderId="39" xfId="0" applyFont="1" applyBorder="1" applyAlignment="1">
      <alignment horizontal="right"/>
    </xf>
    <xf numFmtId="164" fontId="26" fillId="0" borderId="55" xfId="0" applyNumberFormat="1" applyFont="1" applyBorder="1" applyAlignment="1">
      <alignment horizontal="right"/>
    </xf>
    <xf numFmtId="0" fontId="21" fillId="0" borderId="65" xfId="0" applyFont="1" applyBorder="1" applyAlignment="1">
      <alignment horizontal="right"/>
    </xf>
    <xf numFmtId="0" fontId="21" fillId="0" borderId="40" xfId="0" applyFont="1" applyBorder="1" applyAlignment="1">
      <alignment horizontal="right"/>
    </xf>
    <xf numFmtId="164" fontId="26" fillId="0" borderId="71" xfId="0" applyNumberFormat="1" applyFont="1" applyBorder="1" applyAlignment="1">
      <alignment horizontal="right"/>
    </xf>
    <xf numFmtId="164" fontId="26" fillId="0" borderId="39" xfId="0" applyNumberFormat="1" applyFont="1" applyBorder="1" applyAlignment="1">
      <alignment horizontal="right"/>
    </xf>
    <xf numFmtId="0" fontId="31" fillId="0" borderId="29" xfId="0" applyFont="1" applyBorder="1" applyAlignment="1">
      <alignment horizontal="left"/>
    </xf>
    <xf numFmtId="164" fontId="31" fillId="0" borderId="29" xfId="0" applyNumberFormat="1" applyFont="1" applyBorder="1" applyAlignment="1">
      <alignment horizontal="right"/>
    </xf>
    <xf numFmtId="164" fontId="31" fillId="0" borderId="69" xfId="0" applyNumberFormat="1" applyFont="1" applyBorder="1" applyAlignment="1">
      <alignment horizontal="right"/>
    </xf>
    <xf numFmtId="164" fontId="26" fillId="0" borderId="29" xfId="0" applyNumberFormat="1" applyFont="1" applyBorder="1" applyAlignment="1"/>
    <xf numFmtId="164" fontId="26" fillId="0" borderId="69" xfId="0" applyNumberFormat="1" applyFont="1" applyBorder="1" applyAlignment="1"/>
    <xf numFmtId="164" fontId="31" fillId="0" borderId="1" xfId="0" applyNumberFormat="1" applyFont="1" applyBorder="1" applyAlignment="1"/>
    <xf numFmtId="164" fontId="31" fillId="0" borderId="52" xfId="0" applyNumberFormat="1" applyFont="1" applyBorder="1" applyAlignment="1"/>
    <xf numFmtId="164" fontId="31" fillId="0" borderId="4" xfId="0" applyNumberFormat="1" applyFont="1" applyBorder="1" applyAlignment="1"/>
    <xf numFmtId="164" fontId="31" fillId="0" borderId="49" xfId="0" applyNumberFormat="1" applyFont="1" applyBorder="1" applyAlignment="1"/>
    <xf numFmtId="0" fontId="26" fillId="0" borderId="36" xfId="0" applyFont="1" applyBorder="1" applyAlignment="1">
      <alignment horizontal="center"/>
    </xf>
    <xf numFmtId="164" fontId="26" fillId="0" borderId="36" xfId="0" applyNumberFormat="1" applyFont="1" applyBorder="1" applyAlignment="1">
      <alignment horizontal="right"/>
    </xf>
    <xf numFmtId="164" fontId="26" fillId="0" borderId="37" xfId="0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164" fontId="26" fillId="0" borderId="28" xfId="0" applyNumberFormat="1" applyFont="1" applyBorder="1" applyAlignment="1">
      <alignment horizontal="right"/>
    </xf>
    <xf numFmtId="164" fontId="26" fillId="0" borderId="79" xfId="0" applyNumberFormat="1" applyFont="1" applyBorder="1" applyAlignment="1">
      <alignment horizontal="right"/>
    </xf>
    <xf numFmtId="0" fontId="48" fillId="0" borderId="0" xfId="0" applyFont="1" applyAlignment="1">
      <alignment horizontal="center"/>
    </xf>
    <xf numFmtId="0" fontId="31" fillId="0" borderId="18" xfId="0" applyFont="1" applyBorder="1" applyAlignment="1">
      <alignment horizontal="right" indent="1"/>
    </xf>
    <xf numFmtId="0" fontId="31" fillId="0" borderId="85" xfId="0" applyFont="1" applyBorder="1" applyAlignment="1">
      <alignment horizontal="right" indent="1"/>
    </xf>
    <xf numFmtId="0" fontId="31" fillId="0" borderId="86" xfId="0" applyFont="1" applyBorder="1" applyAlignment="1">
      <alignment horizontal="right" indent="1"/>
    </xf>
    <xf numFmtId="1" fontId="31" fillId="0" borderId="36" xfId="0" applyNumberFormat="1" applyFont="1" applyBorder="1" applyAlignment="1">
      <alignment horizontal="right" indent="1"/>
    </xf>
    <xf numFmtId="0" fontId="31" fillId="0" borderId="36" xfId="0" applyFont="1" applyBorder="1" applyAlignment="1">
      <alignment horizontal="right" indent="1"/>
    </xf>
    <xf numFmtId="1" fontId="26" fillId="0" borderId="82" xfId="0" applyNumberFormat="1" applyFont="1" applyBorder="1" applyAlignment="1">
      <alignment horizontal="right" indent="1"/>
    </xf>
    <xf numFmtId="1" fontId="26" fillId="0" borderId="4" xfId="0" applyNumberFormat="1" applyFont="1" applyBorder="1" applyAlignment="1">
      <alignment horizontal="right" indent="1"/>
    </xf>
    <xf numFmtId="3" fontId="26" fillId="0" borderId="4" xfId="0" applyNumberFormat="1" applyFont="1" applyBorder="1" applyAlignment="1">
      <alignment horizontal="right" indent="1"/>
    </xf>
    <xf numFmtId="3" fontId="26" fillId="0" borderId="49" xfId="0" applyNumberFormat="1" applyFont="1" applyBorder="1" applyAlignment="1">
      <alignment horizontal="right" indent="1"/>
    </xf>
    <xf numFmtId="3" fontId="31" fillId="0" borderId="1" xfId="0" applyNumberFormat="1" applyFont="1" applyBorder="1" applyAlignment="1">
      <alignment horizontal="right" indent="1"/>
    </xf>
    <xf numFmtId="3" fontId="31" fillId="0" borderId="52" xfId="0" applyNumberFormat="1" applyFont="1" applyBorder="1" applyAlignment="1">
      <alignment horizontal="right" indent="1"/>
    </xf>
    <xf numFmtId="3" fontId="26" fillId="0" borderId="29" xfId="0" applyNumberFormat="1" applyFont="1" applyBorder="1" applyAlignment="1">
      <alignment horizontal="right" indent="1"/>
    </xf>
    <xf numFmtId="3" fontId="26" fillId="0" borderId="69" xfId="0" applyNumberFormat="1" applyFont="1" applyBorder="1" applyAlignment="1">
      <alignment horizontal="right" indent="1"/>
    </xf>
    <xf numFmtId="3" fontId="31" fillId="0" borderId="44" xfId="0" applyNumberFormat="1" applyFont="1" applyBorder="1" applyAlignment="1">
      <alignment horizontal="right" indent="1"/>
    </xf>
    <xf numFmtId="1" fontId="26" fillId="0" borderId="1" xfId="0" applyNumberFormat="1" applyFont="1" applyBorder="1" applyAlignment="1">
      <alignment horizontal="right" indent="1"/>
    </xf>
    <xf numFmtId="1" fontId="26" fillId="0" borderId="52" xfId="0" applyNumberFormat="1" applyFont="1" applyBorder="1" applyAlignment="1">
      <alignment horizontal="right" indent="1"/>
    </xf>
    <xf numFmtId="1" fontId="26" fillId="0" borderId="29" xfId="0" applyNumberFormat="1" applyFont="1" applyBorder="1" applyAlignment="1">
      <alignment horizontal="right" indent="1"/>
    </xf>
    <xf numFmtId="1" fontId="26" fillId="0" borderId="69" xfId="0" applyNumberFormat="1" applyFont="1" applyBorder="1" applyAlignment="1">
      <alignment horizontal="right" indent="1"/>
    </xf>
    <xf numFmtId="3" fontId="26" fillId="0" borderId="82" xfId="0" applyNumberFormat="1" applyFont="1" applyBorder="1" applyAlignment="1">
      <alignment horizontal="right" indent="1"/>
    </xf>
    <xf numFmtId="3" fontId="26" fillId="0" borderId="83" xfId="0" applyNumberFormat="1" applyFont="1" applyBorder="1" applyAlignment="1">
      <alignment horizontal="right" indent="1"/>
    </xf>
    <xf numFmtId="3" fontId="26" fillId="0" borderId="87" xfId="0" applyNumberFormat="1" applyFont="1" applyBorder="1" applyAlignment="1">
      <alignment horizontal="right" indent="1"/>
    </xf>
    <xf numFmtId="164" fontId="26" fillId="0" borderId="6" xfId="0" applyNumberFormat="1" applyFont="1" applyBorder="1" applyAlignment="1">
      <alignment horizontal="right"/>
    </xf>
    <xf numFmtId="164" fontId="26" fillId="0" borderId="44" xfId="0" applyNumberFormat="1" applyFont="1" applyBorder="1" applyAlignment="1">
      <alignment horizontal="right"/>
    </xf>
    <xf numFmtId="0" fontId="26" fillId="0" borderId="1" xfId="0" applyFont="1" applyBorder="1" applyAlignment="1">
      <alignment horizontal="left"/>
    </xf>
    <xf numFmtId="0" fontId="31" fillId="0" borderId="46" xfId="0" applyFont="1" applyBorder="1" applyAlignment="1">
      <alignment horizontal="left"/>
    </xf>
    <xf numFmtId="164" fontId="26" fillId="0" borderId="46" xfId="0" applyNumberFormat="1" applyFont="1" applyBorder="1" applyAlignment="1"/>
    <xf numFmtId="164" fontId="26" fillId="0" borderId="47" xfId="0" applyNumberFormat="1" applyFont="1" applyBorder="1" applyAlignment="1"/>
    <xf numFmtId="0" fontId="26" fillId="0" borderId="82" xfId="0" applyFont="1" applyBorder="1" applyAlignment="1">
      <alignment horizontal="center"/>
    </xf>
    <xf numFmtId="0" fontId="26" fillId="0" borderId="83" xfId="0" applyFont="1" applyBorder="1" applyAlignment="1">
      <alignment horizontal="center"/>
    </xf>
    <xf numFmtId="0" fontId="26" fillId="0" borderId="84" xfId="0" applyFont="1" applyBorder="1" applyAlignment="1">
      <alignment horizontal="center"/>
    </xf>
    <xf numFmtId="0" fontId="31" fillId="0" borderId="0" xfId="0" applyFont="1" applyAlignment="1">
      <alignment wrapText="1"/>
    </xf>
    <xf numFmtId="49" fontId="26" fillId="0" borderId="0" xfId="0" applyNumberFormat="1" applyFont="1" applyAlignment="1">
      <alignment wrapText="1"/>
    </xf>
    <xf numFmtId="0" fontId="2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21" fillId="0" borderId="0" xfId="0" applyFont="1" applyAlignment="1"/>
    <xf numFmtId="0" fontId="42" fillId="0" borderId="0" xfId="0" applyFont="1" applyAlignment="1">
      <alignment horizontal="center" wrapText="1"/>
    </xf>
    <xf numFmtId="0" fontId="43" fillId="0" borderId="0" xfId="0" applyFont="1" applyAlignment="1"/>
    <xf numFmtId="0" fontId="31" fillId="0" borderId="0" xfId="0" applyFont="1" applyAlignment="1"/>
    <xf numFmtId="0" fontId="25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4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88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7" fillId="0" borderId="0" xfId="0" applyFont="1" applyAlignment="1">
      <alignment horizontal="left" wrapText="1"/>
    </xf>
    <xf numFmtId="0" fontId="52" fillId="0" borderId="0" xfId="0" applyFont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2" fillId="0" borderId="0" xfId="0" applyFont="1" applyBorder="1" applyAlignment="1"/>
    <xf numFmtId="0" fontId="51" fillId="0" borderId="0" xfId="0" applyFont="1" applyBorder="1" applyAlignment="1">
      <alignment wrapText="1"/>
    </xf>
    <xf numFmtId="0" fontId="52" fillId="0" borderId="0" xfId="0" applyFont="1" applyBorder="1" applyAlignment="1">
      <alignment wrapText="1"/>
    </xf>
    <xf numFmtId="0" fontId="52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51" fillId="0" borderId="0" xfId="0" applyFont="1" applyBorder="1" applyAlignment="1">
      <alignment horizontal="left" vertical="center" wrapText="1"/>
    </xf>
    <xf numFmtId="0" fontId="26" fillId="0" borderId="0" xfId="0" applyFont="1" applyAlignment="1">
      <alignment horizontal="right"/>
    </xf>
    <xf numFmtId="0" fontId="36" fillId="0" borderId="0" xfId="0" applyFont="1" applyAlignment="1"/>
    <xf numFmtId="44" fontId="16" fillId="0" borderId="0" xfId="1" applyFont="1" applyAlignment="1">
      <alignment horizontal="center"/>
    </xf>
    <xf numFmtId="44" fontId="36" fillId="0" borderId="0" xfId="1" applyFont="1" applyAlignment="1"/>
    <xf numFmtId="0" fontId="14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 wrapText="1"/>
    </xf>
    <xf numFmtId="0" fontId="21" fillId="0" borderId="54" xfId="0" applyFont="1" applyBorder="1" applyAlignment="1">
      <alignment horizontal="center" vertical="center" wrapText="1"/>
    </xf>
    <xf numFmtId="0" fontId="21" fillId="0" borderId="6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0" fillId="0" borderId="100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89" xfId="0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5" fillId="0" borderId="0" xfId="0" applyFont="1" applyAlignment="1">
      <alignment horizontal="right" vertical="top"/>
    </xf>
    <xf numFmtId="0" fontId="0" fillId="0" borderId="0" xfId="0" applyFont="1" applyAlignment="1">
      <alignment vertical="top"/>
    </xf>
    <xf numFmtId="0" fontId="55" fillId="0" borderId="0" xfId="0" applyFont="1" applyAlignment="1">
      <alignment horizontal="center" vertical="center" wrapText="1"/>
    </xf>
    <xf numFmtId="0" fontId="0" fillId="0" borderId="4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 wrapText="1"/>
    </xf>
    <xf numFmtId="0" fontId="25" fillId="0" borderId="94" xfId="0" applyFont="1" applyBorder="1" applyAlignment="1">
      <alignment horizontal="center" vertical="center" wrapText="1"/>
    </xf>
    <xf numFmtId="0" fontId="21" fillId="0" borderId="95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0" fillId="0" borderId="63" xfId="0" applyFont="1" applyBorder="1" applyAlignment="1">
      <alignment vertical="center"/>
    </xf>
    <xf numFmtId="0" fontId="0" fillId="0" borderId="0" xfId="0" applyAlignment="1">
      <alignment vertical="top"/>
    </xf>
    <xf numFmtId="0" fontId="37" fillId="0" borderId="0" xfId="0" applyFont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wrapText="1"/>
    </xf>
    <xf numFmtId="0" fontId="0" fillId="0" borderId="63" xfId="0" applyBorder="1" applyAlignment="1"/>
    <xf numFmtId="0" fontId="2" fillId="0" borderId="90" xfId="0" applyFont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86" xfId="0" applyBorder="1" applyAlignment="1">
      <alignment horizontal="center"/>
    </xf>
    <xf numFmtId="0" fontId="25" fillId="0" borderId="73" xfId="0" applyFont="1" applyBorder="1" applyAlignment="1">
      <alignment horizontal="center" wrapText="1"/>
    </xf>
    <xf numFmtId="0" fontId="21" fillId="0" borderId="63" xfId="0" applyFont="1" applyBorder="1" applyAlignment="1">
      <alignment horizontal="center" wrapText="1"/>
    </xf>
    <xf numFmtId="0" fontId="25" fillId="0" borderId="94" xfId="0" applyFont="1" applyBorder="1" applyAlignment="1">
      <alignment horizontal="center" wrapText="1"/>
    </xf>
    <xf numFmtId="0" fontId="21" fillId="0" borderId="9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0" borderId="93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68" xfId="0" applyFont="1" applyBorder="1" applyAlignment="1">
      <alignment horizontal="center"/>
    </xf>
    <xf numFmtId="0" fontId="21" fillId="0" borderId="92" xfId="0" applyFont="1" applyBorder="1" applyAlignment="1"/>
    <xf numFmtId="0" fontId="21" fillId="0" borderId="65" xfId="0" applyFont="1" applyBorder="1" applyAlignment="1"/>
    <xf numFmtId="0" fontId="21" fillId="0" borderId="45" xfId="0" applyFont="1" applyBorder="1" applyAlignment="1"/>
    <xf numFmtId="0" fontId="21" fillId="0" borderId="93" xfId="0" applyFont="1" applyBorder="1" applyAlignment="1"/>
    <xf numFmtId="0" fontId="21" fillId="0" borderId="71" xfId="0" applyFont="1" applyBorder="1" applyAlignment="1"/>
    <xf numFmtId="0" fontId="21" fillId="0" borderId="68" xfId="0" applyFont="1" applyBorder="1" applyAlignment="1"/>
    <xf numFmtId="0" fontId="2" fillId="0" borderId="36" xfId="0" applyFont="1" applyBorder="1" applyAlignment="1">
      <alignment horizontal="center"/>
    </xf>
    <xf numFmtId="0" fontId="0" fillId="0" borderId="36" xfId="0" applyFont="1" applyBorder="1" applyAlignment="1"/>
    <xf numFmtId="0" fontId="21" fillId="0" borderId="93" xfId="0" applyFont="1" applyBorder="1" applyAlignment="1">
      <alignment horizontal="center"/>
    </xf>
    <xf numFmtId="0" fontId="0" fillId="0" borderId="71" xfId="0" applyFont="1" applyBorder="1" applyAlignment="1"/>
    <xf numFmtId="0" fontId="0" fillId="0" borderId="39" xfId="0" applyFont="1" applyBorder="1" applyAlignment="1"/>
    <xf numFmtId="0" fontId="21" fillId="0" borderId="90" xfId="0" applyFont="1" applyBorder="1" applyAlignment="1">
      <alignment horizontal="center"/>
    </xf>
    <xf numFmtId="0" fontId="21" fillId="0" borderId="85" xfId="0" applyFont="1" applyBorder="1" applyAlignment="1"/>
    <xf numFmtId="0" fontId="0" fillId="0" borderId="85" xfId="0" applyFont="1" applyBorder="1" applyAlignment="1"/>
    <xf numFmtId="0" fontId="0" fillId="0" borderId="91" xfId="0" applyFont="1" applyBorder="1" applyAlignment="1"/>
    <xf numFmtId="0" fontId="2" fillId="0" borderId="92" xfId="0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5" xfId="0" applyBorder="1" applyAlignment="1"/>
    <xf numFmtId="0" fontId="0" fillId="0" borderId="40" xfId="0" applyBorder="1" applyAlignment="1"/>
    <xf numFmtId="0" fontId="37" fillId="0" borderId="0" xfId="0" applyFont="1" applyAlignment="1">
      <alignment horizontal="center"/>
    </xf>
    <xf numFmtId="0" fontId="21" fillId="0" borderId="97" xfId="0" applyFont="1" applyFill="1" applyBorder="1" applyAlignment="1">
      <alignment horizontal="center" vertical="center"/>
    </xf>
    <xf numFmtId="0" fontId="21" fillId="0" borderId="109" xfId="0" applyFont="1" applyFill="1" applyBorder="1" applyAlignment="1">
      <alignment horizontal="center" vertical="center"/>
    </xf>
    <xf numFmtId="0" fontId="21" fillId="0" borderId="98" xfId="0" applyFont="1" applyFill="1" applyBorder="1" applyAlignment="1">
      <alignment horizontal="center" vertical="center"/>
    </xf>
    <xf numFmtId="0" fontId="21" fillId="0" borderId="99" xfId="0" applyFont="1" applyFill="1" applyBorder="1" applyAlignment="1">
      <alignment horizontal="center" vertical="center"/>
    </xf>
    <xf numFmtId="0" fontId="21" fillId="0" borderId="108" xfId="0" applyFont="1" applyFill="1" applyBorder="1" applyAlignment="1">
      <alignment horizontal="center" vertical="center"/>
    </xf>
    <xf numFmtId="0" fontId="21" fillId="0" borderId="60" xfId="0" applyFont="1" applyFill="1" applyBorder="1" applyAlignment="1">
      <alignment horizontal="center" vertical="center"/>
    </xf>
    <xf numFmtId="0" fontId="21" fillId="0" borderId="46" xfId="0" applyFont="1" applyBorder="1" applyAlignment="1">
      <alignment horizontal="center"/>
    </xf>
    <xf numFmtId="0" fontId="21" fillId="0" borderId="88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0" fillId="0" borderId="110" xfId="0" applyBorder="1" applyAlignment="1"/>
    <xf numFmtId="0" fontId="0" fillId="0" borderId="96" xfId="0" applyBorder="1" applyAlignment="1"/>
    <xf numFmtId="0" fontId="0" fillId="0" borderId="25" xfId="0" applyBorder="1" applyAlignment="1"/>
    <xf numFmtId="0" fontId="21" fillId="0" borderId="110" xfId="0" applyFont="1" applyBorder="1" applyAlignment="1"/>
    <xf numFmtId="0" fontId="21" fillId="0" borderId="96" xfId="0" applyFont="1" applyBorder="1" applyAlignment="1"/>
    <xf numFmtId="0" fontId="21" fillId="0" borderId="25" xfId="0" applyFont="1" applyBorder="1" applyAlignment="1"/>
    <xf numFmtId="0" fontId="6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3" fillId="0" borderId="0" xfId="0" applyFont="1" applyAlignment="1"/>
    <xf numFmtId="0" fontId="21" fillId="0" borderId="0" xfId="0" applyFont="1" applyBorder="1" applyAlignment="1">
      <alignment horizontal="center" wrapText="1"/>
    </xf>
    <xf numFmtId="0" fontId="37" fillId="0" borderId="0" xfId="0" applyFont="1" applyFill="1" applyBorder="1" applyAlignment="1">
      <alignment horizontal="center" vertical="center"/>
    </xf>
    <xf numFmtId="0" fontId="62" fillId="0" borderId="105" xfId="0" applyFont="1" applyBorder="1" applyAlignment="1">
      <alignment horizontal="left" vertical="center"/>
    </xf>
    <xf numFmtId="0" fontId="1" fillId="0" borderId="58" xfId="0" applyFont="1" applyBorder="1" applyAlignment="1"/>
    <xf numFmtId="0" fontId="1" fillId="0" borderId="12" xfId="0" applyFont="1" applyBorder="1" applyAlignment="1"/>
    <xf numFmtId="0" fontId="62" fillId="0" borderId="111" xfId="0" applyFont="1" applyBorder="1" applyAlignment="1">
      <alignment horizontal="left" vertical="center"/>
    </xf>
    <xf numFmtId="0" fontId="1" fillId="0" borderId="75" xfId="0" applyFont="1" applyBorder="1" applyAlignment="1"/>
    <xf numFmtId="0" fontId="1" fillId="0" borderId="76" xfId="0" applyFont="1" applyBorder="1" applyAlignment="1"/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4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46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47" xfId="0" applyFont="1" applyBorder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62" fillId="0" borderId="112" xfId="0" applyFont="1" applyBorder="1" applyAlignment="1">
      <alignment horizontal="left" vertical="center"/>
    </xf>
    <xf numFmtId="0" fontId="62" fillId="0" borderId="113" xfId="0" applyFont="1" applyBorder="1" applyAlignment="1">
      <alignment horizontal="left" vertical="center"/>
    </xf>
    <xf numFmtId="0" fontId="62" fillId="0" borderId="114" xfId="0" applyFont="1" applyBorder="1" applyAlignment="1">
      <alignment horizontal="left" vertical="center"/>
    </xf>
    <xf numFmtId="0" fontId="0" fillId="0" borderId="110" xfId="0" applyBorder="1" applyAlignment="1">
      <alignment wrapText="1"/>
    </xf>
    <xf numFmtId="0" fontId="0" fillId="0" borderId="96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118" xfId="0" applyBorder="1" applyAlignment="1">
      <alignment wrapText="1"/>
    </xf>
    <xf numFmtId="0" fontId="0" fillId="0" borderId="119" xfId="0" applyBorder="1" applyAlignment="1">
      <alignment wrapText="1"/>
    </xf>
    <xf numFmtId="0" fontId="0" fillId="0" borderId="43" xfId="0" applyBorder="1" applyAlignment="1">
      <alignment wrapText="1"/>
    </xf>
    <xf numFmtId="0" fontId="63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66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0"/>
  <sheetViews>
    <sheetView workbookViewId="0">
      <selection activeCell="D1" sqref="D1:F1"/>
    </sheetView>
  </sheetViews>
  <sheetFormatPr defaultRowHeight="12.75" x14ac:dyDescent="0.2"/>
  <cols>
    <col min="1" max="1" width="6.7109375" customWidth="1"/>
    <col min="2" max="2" width="7.140625" customWidth="1"/>
    <col min="3" max="3" width="15" customWidth="1"/>
    <col min="4" max="4" width="42" customWidth="1"/>
    <col min="5" max="5" width="16.7109375" customWidth="1"/>
    <col min="6" max="6" width="9.140625" style="185"/>
  </cols>
  <sheetData>
    <row r="1" spans="1:8" ht="17.25" customHeight="1" x14ac:dyDescent="0.2">
      <c r="D1" s="558" t="s">
        <v>1546</v>
      </c>
      <c r="E1" s="558"/>
      <c r="F1" s="559"/>
      <c r="G1" s="177"/>
      <c r="H1" s="111"/>
    </row>
    <row r="2" spans="1:8" ht="22.5" customHeight="1" x14ac:dyDescent="0.3">
      <c r="A2" s="560" t="s">
        <v>618</v>
      </c>
      <c r="B2" s="560"/>
      <c r="C2" s="560"/>
      <c r="D2" s="560"/>
      <c r="E2" s="560"/>
      <c r="F2" s="561"/>
      <c r="G2" s="46"/>
    </row>
    <row r="3" spans="1:8" ht="31.5" customHeight="1" thickBot="1" x14ac:dyDescent="0.25">
      <c r="A3" s="52"/>
    </row>
    <row r="4" spans="1:8" ht="21" customHeight="1" x14ac:dyDescent="0.2">
      <c r="A4" s="556" t="s">
        <v>0</v>
      </c>
      <c r="B4" s="557"/>
      <c r="C4" s="562" t="s">
        <v>133</v>
      </c>
      <c r="D4" s="53" t="s">
        <v>3</v>
      </c>
      <c r="E4" s="566" t="s">
        <v>473</v>
      </c>
      <c r="F4" s="564" t="s">
        <v>96</v>
      </c>
      <c r="G4" s="181"/>
    </row>
    <row r="5" spans="1:8" ht="27" customHeight="1" thickBot="1" x14ac:dyDescent="0.25">
      <c r="A5" s="7" t="s">
        <v>1</v>
      </c>
      <c r="B5" s="8" t="s">
        <v>2</v>
      </c>
      <c r="C5" s="563"/>
      <c r="D5" s="54"/>
      <c r="E5" s="567"/>
      <c r="F5" s="565"/>
      <c r="G5" s="181"/>
    </row>
    <row r="6" spans="1:8" ht="15" customHeight="1" thickTop="1" x14ac:dyDescent="0.2">
      <c r="A6" s="114" t="s">
        <v>4</v>
      </c>
      <c r="B6" s="6"/>
      <c r="C6" s="64"/>
      <c r="D6" s="55" t="s">
        <v>180</v>
      </c>
      <c r="E6" s="55"/>
      <c r="F6" s="186"/>
      <c r="G6" s="19"/>
    </row>
    <row r="7" spans="1:8" ht="31.5" x14ac:dyDescent="0.25">
      <c r="A7" s="114"/>
      <c r="B7" s="6" t="s">
        <v>4</v>
      </c>
      <c r="C7" s="6" t="s">
        <v>134</v>
      </c>
      <c r="D7" s="179" t="s">
        <v>475</v>
      </c>
      <c r="E7" s="178" t="s">
        <v>474</v>
      </c>
      <c r="F7" s="186"/>
      <c r="G7" s="19"/>
    </row>
    <row r="8" spans="1:8" ht="15" customHeight="1" x14ac:dyDescent="0.25">
      <c r="A8" s="114"/>
      <c r="B8" s="6" t="s">
        <v>5</v>
      </c>
      <c r="C8" s="6" t="s">
        <v>134</v>
      </c>
      <c r="D8" s="180" t="s">
        <v>485</v>
      </c>
      <c r="E8" s="178" t="s">
        <v>476</v>
      </c>
      <c r="F8" s="186"/>
      <c r="G8" s="19"/>
    </row>
    <row r="9" spans="1:8" ht="31.5" customHeight="1" x14ac:dyDescent="0.25">
      <c r="A9" s="114"/>
      <c r="B9" s="6" t="s">
        <v>6</v>
      </c>
      <c r="C9" s="6" t="s">
        <v>134</v>
      </c>
      <c r="D9" s="179" t="s">
        <v>486</v>
      </c>
      <c r="E9" s="178" t="s">
        <v>477</v>
      </c>
      <c r="F9" s="186">
        <v>680001</v>
      </c>
      <c r="G9" s="19"/>
    </row>
    <row r="10" spans="1:8" ht="15.75" customHeight="1" x14ac:dyDescent="0.25">
      <c r="A10" s="114"/>
      <c r="B10" s="6" t="s">
        <v>7</v>
      </c>
      <c r="C10" s="6" t="s">
        <v>134</v>
      </c>
      <c r="D10" s="179"/>
      <c r="E10" s="178"/>
      <c r="F10" s="186">
        <v>680002</v>
      </c>
      <c r="G10" s="19"/>
    </row>
    <row r="11" spans="1:8" ht="15.75" x14ac:dyDescent="0.25">
      <c r="A11" s="114"/>
      <c r="B11" s="6" t="s">
        <v>8</v>
      </c>
      <c r="C11" s="6" t="s">
        <v>134</v>
      </c>
      <c r="D11" s="180" t="s">
        <v>168</v>
      </c>
      <c r="E11" s="178" t="s">
        <v>478</v>
      </c>
      <c r="F11" s="186"/>
      <c r="G11" s="19"/>
    </row>
    <row r="12" spans="1:8" ht="15.75" x14ac:dyDescent="0.25">
      <c r="A12" s="114"/>
      <c r="B12" s="6" t="s">
        <v>9</v>
      </c>
      <c r="C12" s="6" t="s">
        <v>134</v>
      </c>
      <c r="D12" s="180" t="s">
        <v>178</v>
      </c>
      <c r="E12" s="178" t="s">
        <v>479</v>
      </c>
      <c r="F12" s="186"/>
      <c r="G12" s="19"/>
    </row>
    <row r="13" spans="1:8" ht="15.75" x14ac:dyDescent="0.25">
      <c r="A13" s="114"/>
      <c r="B13" s="6" t="s">
        <v>10</v>
      </c>
      <c r="C13" s="6" t="s">
        <v>134</v>
      </c>
      <c r="D13" s="180" t="s">
        <v>487</v>
      </c>
      <c r="E13" s="178" t="s">
        <v>480</v>
      </c>
      <c r="F13" s="186"/>
      <c r="G13" s="19"/>
    </row>
    <row r="14" spans="1:8" ht="15.75" x14ac:dyDescent="0.25">
      <c r="A14" s="114"/>
      <c r="B14" s="6" t="s">
        <v>11</v>
      </c>
      <c r="C14" s="6" t="s">
        <v>134</v>
      </c>
      <c r="D14" s="180" t="s">
        <v>488</v>
      </c>
      <c r="E14" s="178" t="s">
        <v>481</v>
      </c>
      <c r="F14" s="186"/>
      <c r="G14" s="19"/>
    </row>
    <row r="15" spans="1:8" ht="31.5" customHeight="1" x14ac:dyDescent="0.25">
      <c r="A15" s="114"/>
      <c r="B15" s="6" t="s">
        <v>12</v>
      </c>
      <c r="C15" s="6" t="s">
        <v>134</v>
      </c>
      <c r="D15" s="179" t="s">
        <v>521</v>
      </c>
      <c r="E15" s="178" t="s">
        <v>482</v>
      </c>
      <c r="F15" s="186">
        <v>10001</v>
      </c>
      <c r="G15" s="19"/>
    </row>
    <row r="16" spans="1:8" ht="15.75" x14ac:dyDescent="0.25">
      <c r="A16" s="114"/>
      <c r="B16" s="6" t="s">
        <v>13</v>
      </c>
      <c r="C16" s="6" t="s">
        <v>134</v>
      </c>
      <c r="D16" s="82" t="s">
        <v>545</v>
      </c>
      <c r="E16" s="178" t="s">
        <v>544</v>
      </c>
      <c r="F16" s="186"/>
      <c r="G16" s="19"/>
    </row>
    <row r="17" spans="1:7" ht="15.75" x14ac:dyDescent="0.25">
      <c r="A17" s="114"/>
      <c r="B17" s="6" t="s">
        <v>14</v>
      </c>
      <c r="C17" s="6" t="s">
        <v>134</v>
      </c>
      <c r="D17" s="180" t="s">
        <v>113</v>
      </c>
      <c r="E17" s="178" t="s">
        <v>483</v>
      </c>
      <c r="F17" s="186"/>
      <c r="G17" s="19"/>
    </row>
    <row r="18" spans="1:7" ht="15.75" x14ac:dyDescent="0.25">
      <c r="A18" s="114"/>
      <c r="B18" s="6" t="s">
        <v>15</v>
      </c>
      <c r="C18" s="6" t="s">
        <v>134</v>
      </c>
      <c r="D18" s="180" t="s">
        <v>523</v>
      </c>
      <c r="E18" s="178" t="s">
        <v>484</v>
      </c>
      <c r="F18" s="186"/>
      <c r="G18" s="19"/>
    </row>
    <row r="19" spans="1:7" ht="15.75" x14ac:dyDescent="0.25">
      <c r="A19" s="114"/>
      <c r="B19" s="6" t="s">
        <v>16</v>
      </c>
      <c r="C19" s="6" t="s">
        <v>134</v>
      </c>
      <c r="D19" s="180" t="s">
        <v>522</v>
      </c>
      <c r="E19" s="178" t="s">
        <v>489</v>
      </c>
      <c r="F19" s="186"/>
      <c r="G19" s="19"/>
    </row>
    <row r="20" spans="1:7" ht="15.75" x14ac:dyDescent="0.25">
      <c r="A20" s="114"/>
      <c r="B20" s="6" t="s">
        <v>17</v>
      </c>
      <c r="C20" s="6" t="s">
        <v>134</v>
      </c>
      <c r="D20" s="180" t="s">
        <v>524</v>
      </c>
      <c r="E20" s="178" t="s">
        <v>490</v>
      </c>
      <c r="F20" s="186"/>
      <c r="G20" s="19"/>
    </row>
    <row r="21" spans="1:7" ht="15.75" x14ac:dyDescent="0.25">
      <c r="A21" s="114"/>
      <c r="B21" s="6" t="s">
        <v>20</v>
      </c>
      <c r="C21" s="6" t="s">
        <v>134</v>
      </c>
      <c r="D21" s="180" t="s">
        <v>75</v>
      </c>
      <c r="E21" s="178" t="s">
        <v>491</v>
      </c>
      <c r="F21" s="186"/>
      <c r="G21" s="19"/>
    </row>
    <row r="22" spans="1:7" ht="15.75" customHeight="1" x14ac:dyDescent="0.25">
      <c r="A22" s="114"/>
      <c r="B22" s="6" t="s">
        <v>21</v>
      </c>
      <c r="C22" s="6" t="s">
        <v>134</v>
      </c>
      <c r="D22" s="180" t="s">
        <v>525</v>
      </c>
      <c r="E22" s="178" t="s">
        <v>492</v>
      </c>
      <c r="F22" s="186">
        <v>813000</v>
      </c>
      <c r="G22" s="19"/>
    </row>
    <row r="23" spans="1:7" ht="15.75" x14ac:dyDescent="0.25">
      <c r="A23" s="114"/>
      <c r="B23" s="6" t="s">
        <v>22</v>
      </c>
      <c r="C23" s="6" t="s">
        <v>134</v>
      </c>
      <c r="D23" s="180" t="s">
        <v>526</v>
      </c>
      <c r="E23" s="178" t="s">
        <v>493</v>
      </c>
      <c r="F23" s="186"/>
      <c r="G23" s="19"/>
    </row>
    <row r="24" spans="1:7" ht="15.75" x14ac:dyDescent="0.25">
      <c r="A24" s="114"/>
      <c r="B24" s="6" t="s">
        <v>23</v>
      </c>
      <c r="C24" s="6" t="s">
        <v>134</v>
      </c>
      <c r="D24" s="180" t="s">
        <v>119</v>
      </c>
      <c r="E24" s="178" t="s">
        <v>494</v>
      </c>
      <c r="F24" s="186"/>
      <c r="G24" s="19"/>
    </row>
    <row r="25" spans="1:7" ht="15.75" x14ac:dyDescent="0.25">
      <c r="A25" s="114"/>
      <c r="B25" s="6" t="s">
        <v>24</v>
      </c>
      <c r="C25" s="6" t="s">
        <v>134</v>
      </c>
      <c r="D25" s="180" t="s">
        <v>120</v>
      </c>
      <c r="E25" s="178" t="s">
        <v>495</v>
      </c>
      <c r="F25" s="186"/>
      <c r="G25" s="19"/>
    </row>
    <row r="26" spans="1:7" ht="15.75" x14ac:dyDescent="0.25">
      <c r="A26" s="114"/>
      <c r="B26" s="6"/>
      <c r="C26" s="6" t="s">
        <v>134</v>
      </c>
      <c r="D26" s="82" t="s">
        <v>573</v>
      </c>
      <c r="E26" s="178" t="s">
        <v>572</v>
      </c>
      <c r="F26" s="186"/>
      <c r="G26" s="19"/>
    </row>
    <row r="27" spans="1:7" ht="15.75" x14ac:dyDescent="0.25">
      <c r="A27" s="114"/>
      <c r="B27" s="6" t="s">
        <v>25</v>
      </c>
      <c r="C27" s="6" t="s">
        <v>134</v>
      </c>
      <c r="D27" s="180" t="s">
        <v>398</v>
      </c>
      <c r="E27" s="178" t="s">
        <v>496</v>
      </c>
      <c r="F27" s="186"/>
      <c r="G27" s="19"/>
    </row>
    <row r="28" spans="1:7" ht="15.75" x14ac:dyDescent="0.25">
      <c r="A28" s="114"/>
      <c r="B28" s="6" t="s">
        <v>26</v>
      </c>
      <c r="C28" s="6" t="s">
        <v>134</v>
      </c>
      <c r="D28" s="180" t="s">
        <v>527</v>
      </c>
      <c r="E28" s="178" t="s">
        <v>497</v>
      </c>
      <c r="F28" s="186"/>
      <c r="G28" s="19"/>
    </row>
    <row r="29" spans="1:7" ht="15.75" x14ac:dyDescent="0.25">
      <c r="A29" s="114"/>
      <c r="B29" s="6" t="s">
        <v>27</v>
      </c>
      <c r="C29" s="6" t="s">
        <v>134</v>
      </c>
      <c r="D29" s="180" t="s">
        <v>121</v>
      </c>
      <c r="E29" s="178" t="s">
        <v>498</v>
      </c>
      <c r="F29" s="186"/>
      <c r="G29" s="19"/>
    </row>
    <row r="30" spans="1:7" ht="15.75" x14ac:dyDescent="0.25">
      <c r="A30" s="114"/>
      <c r="B30" s="6" t="s">
        <v>54</v>
      </c>
      <c r="C30" s="6" t="s">
        <v>134</v>
      </c>
      <c r="D30" s="180" t="s">
        <v>528</v>
      </c>
      <c r="E30" s="178" t="s">
        <v>499</v>
      </c>
      <c r="F30" s="186">
        <v>931100</v>
      </c>
      <c r="G30" s="19"/>
    </row>
    <row r="31" spans="1:7" ht="31.5" x14ac:dyDescent="0.25">
      <c r="A31" s="114"/>
      <c r="B31" s="6" t="s">
        <v>55</v>
      </c>
      <c r="C31" s="6" t="s">
        <v>134</v>
      </c>
      <c r="D31" s="179" t="s">
        <v>529</v>
      </c>
      <c r="E31" s="178" t="s">
        <v>500</v>
      </c>
      <c r="F31" s="186"/>
      <c r="G31" s="19"/>
    </row>
    <row r="32" spans="1:7" ht="15.75" x14ac:dyDescent="0.25">
      <c r="A32" s="114"/>
      <c r="B32" s="6" t="s">
        <v>56</v>
      </c>
      <c r="C32" s="6" t="s">
        <v>134</v>
      </c>
      <c r="D32" s="180" t="s">
        <v>530</v>
      </c>
      <c r="E32" s="178" t="s">
        <v>501</v>
      </c>
      <c r="F32" s="186"/>
      <c r="G32" s="19"/>
    </row>
    <row r="33" spans="1:7" ht="31.5" customHeight="1" x14ac:dyDescent="0.25">
      <c r="A33" s="114"/>
      <c r="B33" s="6" t="s">
        <v>57</v>
      </c>
      <c r="C33" s="6" t="s">
        <v>134</v>
      </c>
      <c r="D33" s="179" t="s">
        <v>531</v>
      </c>
      <c r="E33" s="178" t="s">
        <v>502</v>
      </c>
      <c r="F33" s="186">
        <v>910301</v>
      </c>
      <c r="G33" s="19"/>
    </row>
    <row r="34" spans="1:7" ht="31.5" customHeight="1" x14ac:dyDescent="0.25">
      <c r="A34" s="114"/>
      <c r="B34" s="6" t="s">
        <v>58</v>
      </c>
      <c r="C34" s="6" t="s">
        <v>134</v>
      </c>
      <c r="D34" s="179" t="s">
        <v>532</v>
      </c>
      <c r="E34" s="178" t="s">
        <v>503</v>
      </c>
      <c r="F34" s="186">
        <v>910502</v>
      </c>
      <c r="G34" s="19"/>
    </row>
    <row r="35" spans="1:7" ht="15.75" x14ac:dyDescent="0.25">
      <c r="A35" s="114"/>
      <c r="B35" s="6" t="s">
        <v>59</v>
      </c>
      <c r="C35" s="6" t="s">
        <v>134</v>
      </c>
      <c r="D35" s="180" t="s">
        <v>129</v>
      </c>
      <c r="E35" s="178" t="s">
        <v>504</v>
      </c>
      <c r="F35" s="186"/>
      <c r="G35" s="19"/>
    </row>
    <row r="36" spans="1:7" ht="15.75" x14ac:dyDescent="0.25">
      <c r="A36" s="114"/>
      <c r="B36" s="6" t="s">
        <v>60</v>
      </c>
      <c r="C36" s="6" t="s">
        <v>134</v>
      </c>
      <c r="D36" s="180" t="s">
        <v>533</v>
      </c>
      <c r="E36" s="178" t="s">
        <v>505</v>
      </c>
      <c r="F36" s="186"/>
      <c r="G36" s="19"/>
    </row>
    <row r="37" spans="1:7" ht="47.25" x14ac:dyDescent="0.25">
      <c r="A37" s="114"/>
      <c r="B37" s="6" t="s">
        <v>61</v>
      </c>
      <c r="C37" s="6" t="s">
        <v>134</v>
      </c>
      <c r="D37" s="179" t="s">
        <v>534</v>
      </c>
      <c r="E37" s="178" t="s">
        <v>506</v>
      </c>
      <c r="F37" s="186"/>
      <c r="G37" s="19"/>
    </row>
    <row r="38" spans="1:7" ht="47.25" x14ac:dyDescent="0.25">
      <c r="A38" s="114"/>
      <c r="B38" s="6" t="s">
        <v>62</v>
      </c>
      <c r="C38" s="6" t="s">
        <v>134</v>
      </c>
      <c r="D38" s="179" t="s">
        <v>535</v>
      </c>
      <c r="E38" s="178" t="s">
        <v>507</v>
      </c>
      <c r="F38" s="186"/>
      <c r="G38" s="19"/>
    </row>
    <row r="39" spans="1:7" ht="15.75" x14ac:dyDescent="0.25">
      <c r="A39" s="114"/>
      <c r="B39" s="6" t="s">
        <v>63</v>
      </c>
      <c r="C39" s="6" t="s">
        <v>134</v>
      </c>
      <c r="D39" s="180" t="s">
        <v>536</v>
      </c>
      <c r="E39" s="178" t="s">
        <v>508</v>
      </c>
      <c r="F39" s="186"/>
      <c r="G39" s="19"/>
    </row>
    <row r="40" spans="1:7" ht="15.75" customHeight="1" x14ac:dyDescent="0.25">
      <c r="A40" s="114"/>
      <c r="B40" s="6" t="s">
        <v>64</v>
      </c>
      <c r="C40" s="6" t="s">
        <v>134</v>
      </c>
      <c r="D40" s="180" t="s">
        <v>170</v>
      </c>
      <c r="E40" s="178" t="s">
        <v>509</v>
      </c>
      <c r="F40" s="186">
        <v>562912</v>
      </c>
      <c r="G40" s="19"/>
    </row>
    <row r="41" spans="1:7" ht="15.75" customHeight="1" x14ac:dyDescent="0.25">
      <c r="A41" s="114"/>
      <c r="B41" s="6" t="s">
        <v>65</v>
      </c>
      <c r="C41" s="6" t="s">
        <v>134</v>
      </c>
      <c r="D41" s="180" t="s">
        <v>147</v>
      </c>
      <c r="E41" s="178" t="s">
        <v>510</v>
      </c>
      <c r="F41" s="186">
        <v>562913</v>
      </c>
      <c r="G41" s="19"/>
    </row>
    <row r="42" spans="1:7" ht="15.75" x14ac:dyDescent="0.25">
      <c r="A42" s="114"/>
      <c r="B42" s="6" t="s">
        <v>66</v>
      </c>
      <c r="C42" s="6" t="s">
        <v>134</v>
      </c>
      <c r="D42" s="180" t="s">
        <v>537</v>
      </c>
      <c r="E42" s="178" t="s">
        <v>511</v>
      </c>
      <c r="F42" s="186"/>
      <c r="G42" s="19"/>
    </row>
    <row r="43" spans="1:7" ht="15.75" x14ac:dyDescent="0.25">
      <c r="A43" s="114"/>
      <c r="B43" s="6" t="s">
        <v>67</v>
      </c>
      <c r="C43" s="6" t="s">
        <v>134</v>
      </c>
      <c r="D43" s="180" t="s">
        <v>538</v>
      </c>
      <c r="E43" s="178" t="s">
        <v>512</v>
      </c>
      <c r="F43" s="186"/>
      <c r="G43" s="19"/>
    </row>
    <row r="44" spans="1:7" ht="15.75" x14ac:dyDescent="0.25">
      <c r="A44" s="114"/>
      <c r="B44" s="6" t="s">
        <v>69</v>
      </c>
      <c r="C44" s="6" t="s">
        <v>134</v>
      </c>
      <c r="D44" s="180" t="s">
        <v>539</v>
      </c>
      <c r="E44" s="178" t="s">
        <v>513</v>
      </c>
      <c r="F44" s="186"/>
      <c r="G44" s="19"/>
    </row>
    <row r="45" spans="1:7" ht="15.75" x14ac:dyDescent="0.25">
      <c r="A45" s="114"/>
      <c r="B45" s="6" t="s">
        <v>71</v>
      </c>
      <c r="C45" s="6" t="s">
        <v>134</v>
      </c>
      <c r="D45" s="180" t="s">
        <v>540</v>
      </c>
      <c r="E45" s="178" t="s">
        <v>514</v>
      </c>
      <c r="F45" s="186"/>
      <c r="G45" s="19"/>
    </row>
    <row r="46" spans="1:7" ht="15.75" x14ac:dyDescent="0.25">
      <c r="A46" s="114"/>
      <c r="B46" s="6" t="s">
        <v>92</v>
      </c>
      <c r="C46" s="6" t="s">
        <v>134</v>
      </c>
      <c r="D46" s="180" t="s">
        <v>541</v>
      </c>
      <c r="E46" s="178" t="s">
        <v>515</v>
      </c>
      <c r="F46" s="186"/>
      <c r="G46" s="19"/>
    </row>
    <row r="47" spans="1:7" ht="15.75" customHeight="1" x14ac:dyDescent="0.25">
      <c r="A47" s="114"/>
      <c r="B47" s="6" t="s">
        <v>106</v>
      </c>
      <c r="C47" s="6" t="s">
        <v>134</v>
      </c>
      <c r="D47" s="180" t="s">
        <v>19</v>
      </c>
      <c r="E47" s="178" t="s">
        <v>516</v>
      </c>
      <c r="F47" s="186">
        <v>889921</v>
      </c>
      <c r="G47" s="19"/>
    </row>
    <row r="48" spans="1:7" ht="15.75" customHeight="1" x14ac:dyDescent="0.25">
      <c r="A48" s="114"/>
      <c r="B48" s="6" t="s">
        <v>107</v>
      </c>
      <c r="C48" s="6" t="s">
        <v>134</v>
      </c>
      <c r="D48" s="180" t="s">
        <v>18</v>
      </c>
      <c r="E48" s="178" t="s">
        <v>517</v>
      </c>
      <c r="F48" s="186">
        <v>889922</v>
      </c>
      <c r="G48" s="19"/>
    </row>
    <row r="49" spans="1:7" ht="15.75" customHeight="1" x14ac:dyDescent="0.25">
      <c r="A49" s="114"/>
      <c r="B49" s="6" t="s">
        <v>108</v>
      </c>
      <c r="C49" s="6" t="s">
        <v>134</v>
      </c>
      <c r="D49" s="180" t="s">
        <v>128</v>
      </c>
      <c r="E49" s="178" t="s">
        <v>518</v>
      </c>
      <c r="F49" s="186">
        <v>889928</v>
      </c>
      <c r="G49" s="19"/>
    </row>
    <row r="50" spans="1:7" ht="31.5" x14ac:dyDescent="0.25">
      <c r="A50" s="114"/>
      <c r="B50" s="6" t="s">
        <v>135</v>
      </c>
      <c r="C50" s="6" t="s">
        <v>134</v>
      </c>
      <c r="D50" s="179" t="s">
        <v>542</v>
      </c>
      <c r="E50" s="178" t="s">
        <v>519</v>
      </c>
      <c r="F50" s="186"/>
      <c r="G50" s="19"/>
    </row>
    <row r="51" spans="1:7" ht="31.5" x14ac:dyDescent="0.25">
      <c r="A51" s="114"/>
      <c r="B51" s="6" t="s">
        <v>136</v>
      </c>
      <c r="C51" s="6" t="s">
        <v>134</v>
      </c>
      <c r="D51" s="179" t="s">
        <v>543</v>
      </c>
      <c r="E51" s="178" t="s">
        <v>520</v>
      </c>
      <c r="F51" s="186"/>
      <c r="G51" s="19"/>
    </row>
    <row r="52" spans="1:7" ht="31.5" x14ac:dyDescent="0.25">
      <c r="A52" s="114"/>
      <c r="B52" s="6"/>
      <c r="C52" s="184"/>
      <c r="D52" s="191" t="s">
        <v>550</v>
      </c>
      <c r="E52" s="183" t="s">
        <v>548</v>
      </c>
      <c r="F52" s="186"/>
      <c r="G52" s="19"/>
    </row>
    <row r="53" spans="1:7" ht="15" customHeight="1" x14ac:dyDescent="0.2">
      <c r="A53" s="5"/>
      <c r="B53" s="6" t="s">
        <v>137</v>
      </c>
      <c r="C53" s="184" t="s">
        <v>547</v>
      </c>
      <c r="D53" s="192" t="s">
        <v>114</v>
      </c>
      <c r="E53" s="100"/>
      <c r="F53" s="187">
        <v>562917</v>
      </c>
      <c r="G53" s="19"/>
    </row>
    <row r="54" spans="1:7" ht="15" customHeight="1" x14ac:dyDescent="0.2">
      <c r="A54" s="2"/>
      <c r="B54" s="6" t="s">
        <v>138</v>
      </c>
      <c r="C54" s="184" t="s">
        <v>547</v>
      </c>
      <c r="D54" s="193" t="s">
        <v>115</v>
      </c>
      <c r="E54" s="56"/>
      <c r="F54" s="187">
        <v>562920</v>
      </c>
      <c r="G54" s="19"/>
    </row>
    <row r="55" spans="1:7" ht="15" customHeight="1" x14ac:dyDescent="0.2">
      <c r="A55" s="65"/>
      <c r="B55" s="6"/>
      <c r="C55" s="6"/>
      <c r="D55" s="57"/>
      <c r="E55" s="57"/>
      <c r="F55" s="188"/>
      <c r="G55" s="19"/>
    </row>
    <row r="56" spans="1:7" ht="15" customHeight="1" x14ac:dyDescent="0.2">
      <c r="A56" s="113" t="s">
        <v>5</v>
      </c>
      <c r="B56" s="1"/>
      <c r="C56" s="56"/>
      <c r="D56" s="182" t="s">
        <v>403</v>
      </c>
      <c r="E56" s="112"/>
      <c r="F56" s="188"/>
      <c r="G56" s="19"/>
    </row>
    <row r="57" spans="1:7" ht="15" customHeight="1" x14ac:dyDescent="0.25">
      <c r="A57" s="65"/>
      <c r="B57" s="1" t="s">
        <v>4</v>
      </c>
      <c r="C57" s="56" t="s">
        <v>134</v>
      </c>
      <c r="D57" s="179" t="s">
        <v>549</v>
      </c>
      <c r="E57" s="230" t="s">
        <v>546</v>
      </c>
      <c r="F57" s="187"/>
      <c r="G57" s="19"/>
    </row>
    <row r="58" spans="1:7" ht="15" customHeight="1" x14ac:dyDescent="0.25">
      <c r="A58" s="65"/>
      <c r="B58" s="1" t="s">
        <v>5</v>
      </c>
      <c r="C58" s="56" t="s">
        <v>134</v>
      </c>
      <c r="D58" s="179" t="s">
        <v>533</v>
      </c>
      <c r="E58" s="231" t="s">
        <v>505</v>
      </c>
      <c r="F58" s="188"/>
      <c r="G58" s="19"/>
    </row>
    <row r="59" spans="1:7" ht="15" customHeight="1" x14ac:dyDescent="0.25">
      <c r="A59" s="65"/>
      <c r="B59" s="164" t="s">
        <v>6</v>
      </c>
      <c r="C59" s="56" t="s">
        <v>134</v>
      </c>
      <c r="D59" s="229" t="s">
        <v>170</v>
      </c>
      <c r="E59" s="231" t="s">
        <v>509</v>
      </c>
      <c r="F59" s="188"/>
      <c r="G59" s="19"/>
    </row>
    <row r="60" spans="1:7" ht="15" customHeight="1" thickBot="1" x14ac:dyDescent="0.25">
      <c r="A60" s="3"/>
      <c r="B60" s="4"/>
      <c r="C60" s="58"/>
      <c r="D60" s="228"/>
      <c r="E60" s="58"/>
      <c r="F60" s="189"/>
      <c r="G60" s="19"/>
    </row>
    <row r="61" spans="1:7" ht="15" customHeight="1" x14ac:dyDescent="0.2">
      <c r="A61" s="66"/>
    </row>
    <row r="62" spans="1:7" ht="15" customHeight="1" x14ac:dyDescent="0.2"/>
    <row r="63" spans="1:7" ht="15" customHeight="1" x14ac:dyDescent="0.2">
      <c r="A63" s="47"/>
    </row>
    <row r="64" spans="1:7" ht="15" customHeight="1" x14ac:dyDescent="0.2"/>
    <row r="65" spans="1:1" ht="15" customHeight="1" x14ac:dyDescent="0.2">
      <c r="A65" s="66"/>
    </row>
    <row r="66" spans="1:1" ht="15" customHeight="1" x14ac:dyDescent="0.2"/>
    <row r="67" spans="1:1" ht="15" customHeight="1" x14ac:dyDescent="0.2"/>
    <row r="68" spans="1:1" ht="15" customHeight="1" x14ac:dyDescent="0.2"/>
    <row r="69" spans="1:1" ht="15" customHeight="1" x14ac:dyDescent="0.2"/>
    <row r="70" spans="1:1" ht="15" customHeight="1" x14ac:dyDescent="0.2"/>
    <row r="71" spans="1:1" ht="15" customHeight="1" x14ac:dyDescent="0.2"/>
    <row r="72" spans="1:1" ht="15" customHeight="1" x14ac:dyDescent="0.2"/>
    <row r="73" spans="1:1" ht="15" customHeight="1" x14ac:dyDescent="0.2"/>
    <row r="74" spans="1:1" ht="15" customHeight="1" x14ac:dyDescent="0.2"/>
    <row r="75" spans="1:1" ht="15" customHeight="1" x14ac:dyDescent="0.2"/>
    <row r="76" spans="1:1" ht="15" customHeight="1" x14ac:dyDescent="0.2"/>
    <row r="77" spans="1:1" ht="15" customHeight="1" x14ac:dyDescent="0.2"/>
    <row r="78" spans="1:1" ht="15" customHeight="1" x14ac:dyDescent="0.2"/>
    <row r="79" spans="1:1" ht="15" customHeight="1" x14ac:dyDescent="0.2"/>
    <row r="80" spans="1:1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</sheetData>
  <mergeCells count="6">
    <mergeCell ref="A4:B4"/>
    <mergeCell ref="D1:F1"/>
    <mergeCell ref="A2:F2"/>
    <mergeCell ref="C4:C5"/>
    <mergeCell ref="F4:F5"/>
    <mergeCell ref="E4:E5"/>
  </mergeCells>
  <phoneticPr fontId="19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36"/>
  <sheetViews>
    <sheetView topLeftCell="A14" workbookViewId="0">
      <selection activeCell="A2" sqref="A2:J2"/>
    </sheetView>
  </sheetViews>
  <sheetFormatPr defaultRowHeight="12.75" x14ac:dyDescent="0.2"/>
  <cols>
    <col min="1" max="1" width="5.7109375" style="324" customWidth="1"/>
    <col min="2" max="2" width="10" style="324" customWidth="1"/>
    <col min="3" max="3" width="6.7109375" style="324" customWidth="1"/>
    <col min="4" max="4" width="21.7109375" style="324" customWidth="1"/>
    <col min="5" max="5" width="30.42578125" style="324" customWidth="1"/>
    <col min="6" max="6" width="9.140625" style="324"/>
    <col min="7" max="7" width="11.42578125" style="324" customWidth="1"/>
    <col min="8" max="9" width="13.7109375" style="324" customWidth="1"/>
    <col min="10" max="16384" width="9.140625" style="324"/>
  </cols>
  <sheetData>
    <row r="2" spans="1:12" ht="16.5" customHeight="1" x14ac:dyDescent="0.2">
      <c r="A2" s="749" t="s">
        <v>1544</v>
      </c>
      <c r="B2" s="750"/>
      <c r="C2" s="750"/>
      <c r="D2" s="750"/>
      <c r="E2" s="750"/>
      <c r="F2" s="750"/>
      <c r="G2" s="750"/>
      <c r="H2" s="750"/>
      <c r="I2" s="750"/>
      <c r="J2" s="750"/>
      <c r="K2" s="323"/>
      <c r="L2" s="323"/>
    </row>
    <row r="3" spans="1:12" ht="60.75" customHeight="1" x14ac:dyDescent="0.2">
      <c r="A3" s="751" t="s">
        <v>643</v>
      </c>
      <c r="B3" s="751"/>
      <c r="C3" s="751"/>
      <c r="D3" s="751"/>
      <c r="E3" s="751"/>
      <c r="F3" s="751"/>
      <c r="G3" s="751"/>
      <c r="H3" s="751"/>
      <c r="I3" s="751"/>
      <c r="J3" s="751"/>
    </row>
    <row r="4" spans="1:12" ht="31.5" customHeight="1" thickBot="1" x14ac:dyDescent="0.25"/>
    <row r="5" spans="1:12" ht="24" customHeight="1" x14ac:dyDescent="0.2">
      <c r="A5" s="556" t="s">
        <v>40</v>
      </c>
      <c r="B5" s="752"/>
      <c r="C5" s="753" t="s">
        <v>41</v>
      </c>
      <c r="D5" s="754"/>
      <c r="E5" s="709" t="s">
        <v>568</v>
      </c>
      <c r="F5" s="566" t="s">
        <v>394</v>
      </c>
      <c r="G5" s="760" t="s">
        <v>599</v>
      </c>
      <c r="H5" s="759" t="s">
        <v>600</v>
      </c>
      <c r="I5" s="759" t="s">
        <v>622</v>
      </c>
      <c r="J5" s="757" t="s">
        <v>601</v>
      </c>
    </row>
    <row r="6" spans="1:12" ht="35.25" customHeight="1" thickBot="1" x14ac:dyDescent="0.25">
      <c r="A6" s="325" t="s">
        <v>42</v>
      </c>
      <c r="B6" s="327" t="s">
        <v>43</v>
      </c>
      <c r="C6" s="325" t="s">
        <v>42</v>
      </c>
      <c r="D6" s="327" t="s">
        <v>43</v>
      </c>
      <c r="E6" s="755"/>
      <c r="F6" s="756"/>
      <c r="G6" s="761"/>
      <c r="H6" s="563"/>
      <c r="I6" s="563"/>
      <c r="J6" s="758"/>
    </row>
    <row r="7" spans="1:12" ht="64.5" thickTop="1" x14ac:dyDescent="0.2">
      <c r="A7" s="328" t="s">
        <v>4</v>
      </c>
      <c r="B7" s="195" t="s">
        <v>337</v>
      </c>
      <c r="C7" s="37" t="s">
        <v>617</v>
      </c>
      <c r="D7" s="359" t="s">
        <v>475</v>
      </c>
      <c r="E7" s="360" t="s">
        <v>149</v>
      </c>
      <c r="F7" s="374">
        <v>125</v>
      </c>
      <c r="G7" s="379">
        <v>250</v>
      </c>
      <c r="H7" s="373">
        <v>240</v>
      </c>
      <c r="I7" s="373">
        <v>240</v>
      </c>
      <c r="J7" s="368">
        <f>SUM(I7/H7)</f>
        <v>1</v>
      </c>
    </row>
    <row r="8" spans="1:12" ht="36.75" customHeight="1" x14ac:dyDescent="0.2">
      <c r="A8" s="40"/>
      <c r="B8" s="361"/>
      <c r="C8" s="360"/>
      <c r="D8" s="360"/>
      <c r="E8" s="333" t="s">
        <v>150</v>
      </c>
      <c r="F8" s="375">
        <v>250</v>
      </c>
      <c r="G8" s="333">
        <v>250</v>
      </c>
      <c r="H8" s="356">
        <v>250</v>
      </c>
      <c r="I8" s="356">
        <v>250</v>
      </c>
      <c r="J8" s="368">
        <f t="shared" ref="J8:J19" si="0">SUM(I8/H8)</f>
        <v>1</v>
      </c>
    </row>
    <row r="9" spans="1:12" ht="54" customHeight="1" x14ac:dyDescent="0.2">
      <c r="A9" s="40"/>
      <c r="B9" s="361"/>
      <c r="C9" s="360"/>
      <c r="D9" s="360"/>
      <c r="E9" s="362" t="s">
        <v>422</v>
      </c>
      <c r="F9" s="376">
        <v>16014</v>
      </c>
      <c r="G9" s="360">
        <v>0</v>
      </c>
      <c r="H9" s="361">
        <v>0</v>
      </c>
      <c r="I9" s="361"/>
      <c r="J9" s="368"/>
    </row>
    <row r="10" spans="1:12" ht="41.25" customHeight="1" x14ac:dyDescent="0.2">
      <c r="A10" s="40"/>
      <c r="B10" s="361"/>
      <c r="C10" s="37" t="s">
        <v>15</v>
      </c>
      <c r="D10" s="363" t="s">
        <v>611</v>
      </c>
      <c r="E10" s="343" t="s">
        <v>612</v>
      </c>
      <c r="F10" s="376"/>
      <c r="G10" s="360"/>
      <c r="H10" s="361">
        <v>5209</v>
      </c>
      <c r="I10" s="361">
        <v>5006</v>
      </c>
      <c r="J10" s="368">
        <f t="shared" si="0"/>
        <v>0.9610289882894989</v>
      </c>
    </row>
    <row r="11" spans="1:12" ht="54" customHeight="1" x14ac:dyDescent="0.2">
      <c r="A11" s="332"/>
      <c r="B11" s="356"/>
      <c r="C11" s="37" t="s">
        <v>59</v>
      </c>
      <c r="D11" s="225" t="s">
        <v>129</v>
      </c>
      <c r="E11" s="356" t="s">
        <v>151</v>
      </c>
      <c r="F11" s="375">
        <v>300</v>
      </c>
      <c r="G11" s="333">
        <v>300</v>
      </c>
      <c r="H11" s="356">
        <v>362</v>
      </c>
      <c r="I11" s="356">
        <v>288</v>
      </c>
      <c r="J11" s="368">
        <f t="shared" si="0"/>
        <v>0.79558011049723754</v>
      </c>
    </row>
    <row r="12" spans="1:12" ht="42.75" customHeight="1" x14ac:dyDescent="0.2">
      <c r="A12" s="332"/>
      <c r="B12" s="356"/>
      <c r="C12" s="333"/>
      <c r="D12" s="333"/>
      <c r="E12" s="362" t="s">
        <v>644</v>
      </c>
      <c r="F12" s="375"/>
      <c r="G12" s="333"/>
      <c r="H12" s="356">
        <v>650</v>
      </c>
      <c r="I12" s="356">
        <v>650</v>
      </c>
      <c r="J12" s="368">
        <f t="shared" si="0"/>
        <v>1</v>
      </c>
    </row>
    <row r="13" spans="1:12" ht="38.25" customHeight="1" x14ac:dyDescent="0.2">
      <c r="A13" s="332"/>
      <c r="B13" s="356"/>
      <c r="C13" s="333"/>
      <c r="D13" s="333"/>
      <c r="E13" s="333"/>
      <c r="F13" s="375"/>
      <c r="G13" s="333"/>
      <c r="H13" s="356"/>
      <c r="I13" s="356"/>
      <c r="J13" s="368"/>
    </row>
    <row r="14" spans="1:12" ht="38.25" x14ac:dyDescent="0.2">
      <c r="A14" s="332"/>
      <c r="B14" s="356"/>
      <c r="C14" s="37" t="s">
        <v>107</v>
      </c>
      <c r="D14" s="364" t="s">
        <v>451</v>
      </c>
      <c r="E14" s="343" t="s">
        <v>450</v>
      </c>
      <c r="F14" s="375">
        <v>3359</v>
      </c>
      <c r="G14" s="333">
        <v>5000</v>
      </c>
      <c r="H14" s="356">
        <v>5080</v>
      </c>
      <c r="I14" s="356">
        <v>5080</v>
      </c>
      <c r="J14" s="368">
        <f t="shared" si="0"/>
        <v>1</v>
      </c>
    </row>
    <row r="15" spans="1:12" ht="26.25" customHeight="1" x14ac:dyDescent="0.2">
      <c r="A15" s="332"/>
      <c r="B15" s="356"/>
      <c r="C15" s="333"/>
      <c r="D15" s="333"/>
      <c r="E15" s="333"/>
      <c r="F15" s="375"/>
      <c r="G15" s="333"/>
      <c r="H15" s="356"/>
      <c r="I15" s="356"/>
      <c r="J15" s="368"/>
    </row>
    <row r="16" spans="1:12" ht="27.75" customHeight="1" x14ac:dyDescent="0.2">
      <c r="A16" s="332"/>
      <c r="B16" s="356"/>
      <c r="C16" s="333"/>
      <c r="D16" s="333"/>
      <c r="E16" s="333"/>
      <c r="F16" s="375"/>
      <c r="G16" s="333"/>
      <c r="H16" s="356"/>
      <c r="I16" s="356"/>
      <c r="J16" s="368"/>
    </row>
    <row r="17" spans="1:10" ht="42.75" customHeight="1" x14ac:dyDescent="0.2">
      <c r="A17" s="332"/>
      <c r="B17" s="365"/>
      <c r="C17" s="37" t="s">
        <v>55</v>
      </c>
      <c r="D17" s="225" t="s">
        <v>144</v>
      </c>
      <c r="E17" s="356" t="s">
        <v>152</v>
      </c>
      <c r="F17" s="375">
        <v>500</v>
      </c>
      <c r="G17" s="333">
        <v>500</v>
      </c>
      <c r="H17" s="356">
        <v>500</v>
      </c>
      <c r="I17" s="356">
        <v>500</v>
      </c>
      <c r="J17" s="368">
        <f t="shared" si="0"/>
        <v>1</v>
      </c>
    </row>
    <row r="18" spans="1:10" ht="45.75" customHeight="1" thickBot="1" x14ac:dyDescent="0.25">
      <c r="A18" s="241"/>
      <c r="B18" s="370"/>
      <c r="C18" s="34" t="s">
        <v>63</v>
      </c>
      <c r="D18" s="371" t="s">
        <v>118</v>
      </c>
      <c r="E18" s="33" t="s">
        <v>338</v>
      </c>
      <c r="F18" s="377">
        <v>700</v>
      </c>
      <c r="G18" s="34">
        <v>500</v>
      </c>
      <c r="H18" s="357">
        <v>500</v>
      </c>
      <c r="I18" s="357">
        <v>376</v>
      </c>
      <c r="J18" s="372">
        <f t="shared" si="0"/>
        <v>0.752</v>
      </c>
    </row>
    <row r="19" spans="1:10" ht="47.25" customHeight="1" thickTop="1" thickBot="1" x14ac:dyDescent="0.25">
      <c r="A19" s="346"/>
      <c r="B19" s="348"/>
      <c r="C19" s="347"/>
      <c r="D19" s="347"/>
      <c r="E19" s="347" t="s">
        <v>31</v>
      </c>
      <c r="F19" s="378">
        <f>SUM(F7:F18)</f>
        <v>21248</v>
      </c>
      <c r="G19" s="347">
        <f>SUM(G7:G18)</f>
        <v>6800</v>
      </c>
      <c r="H19" s="348">
        <f>SUM(H7:H18)</f>
        <v>12791</v>
      </c>
      <c r="I19" s="348">
        <f>SUM(I7:I18)</f>
        <v>12390</v>
      </c>
      <c r="J19" s="369">
        <f t="shared" si="0"/>
        <v>0.96864983191306386</v>
      </c>
    </row>
    <row r="20" spans="1:10" ht="20.100000000000001" customHeight="1" x14ac:dyDescent="0.2"/>
    <row r="21" spans="1:10" ht="20.100000000000001" customHeight="1" x14ac:dyDescent="0.2"/>
    <row r="36" spans="1:2" ht="14.25" x14ac:dyDescent="0.2">
      <c r="A36" s="242"/>
      <c r="B36" s="242"/>
    </row>
  </sheetData>
  <mergeCells count="10">
    <mergeCell ref="A2:J2"/>
    <mergeCell ref="A3:J3"/>
    <mergeCell ref="A5:B5"/>
    <mergeCell ref="C5:D5"/>
    <mergeCell ref="E5:E6"/>
    <mergeCell ref="F5:F6"/>
    <mergeCell ref="J5:J6"/>
    <mergeCell ref="H5:H6"/>
    <mergeCell ref="G5:G6"/>
    <mergeCell ref="I5:I6"/>
  </mergeCells>
  <phoneticPr fontId="19" type="noConversion"/>
  <pageMargins left="0.75" right="0.75" top="1" bottom="1" header="0.5" footer="0.5"/>
  <pageSetup paperSize="9" scale="6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opLeftCell="A17" workbookViewId="0">
      <selection sqref="A1:J1"/>
    </sheetView>
  </sheetViews>
  <sheetFormatPr defaultRowHeight="12.75" x14ac:dyDescent="0.2"/>
  <cols>
    <col min="1" max="1" width="5.28515625" style="324" customWidth="1"/>
    <col min="2" max="2" width="10.140625" style="324" customWidth="1"/>
    <col min="3" max="3" width="6.7109375" style="324" customWidth="1"/>
    <col min="4" max="4" width="20.7109375" style="324" customWidth="1"/>
    <col min="5" max="5" width="31.42578125" style="324" customWidth="1"/>
    <col min="6" max="7" width="10.28515625" style="324" customWidth="1"/>
    <col min="8" max="8" width="13.42578125" style="324" customWidth="1"/>
    <col min="9" max="9" width="13" style="324" customWidth="1"/>
    <col min="10" max="10" width="10.28515625" style="324" customWidth="1"/>
    <col min="11" max="16384" width="9.140625" style="324"/>
  </cols>
  <sheetData>
    <row r="1" spans="1:13" ht="47.25" customHeight="1" x14ac:dyDescent="0.2">
      <c r="A1" s="749" t="s">
        <v>1554</v>
      </c>
      <c r="B1" s="762"/>
      <c r="C1" s="762"/>
      <c r="D1" s="762"/>
      <c r="E1" s="762"/>
      <c r="F1" s="762"/>
      <c r="G1" s="762"/>
      <c r="H1" s="762"/>
      <c r="I1" s="762"/>
      <c r="J1" s="762"/>
      <c r="K1" s="323"/>
      <c r="L1" s="323"/>
      <c r="M1" s="323"/>
    </row>
    <row r="2" spans="1:13" ht="72.75" customHeight="1" x14ac:dyDescent="0.2">
      <c r="A2" s="763" t="s">
        <v>435</v>
      </c>
      <c r="B2" s="763"/>
      <c r="C2" s="763"/>
      <c r="D2" s="763"/>
      <c r="E2" s="763"/>
      <c r="F2" s="763"/>
      <c r="G2" s="763"/>
      <c r="H2" s="763"/>
      <c r="I2" s="763"/>
      <c r="J2" s="763"/>
    </row>
    <row r="3" spans="1:13" ht="26.25" customHeight="1" thickBot="1" x14ac:dyDescent="0.25"/>
    <row r="4" spans="1:13" ht="26.25" customHeight="1" x14ac:dyDescent="0.2">
      <c r="A4" s="556" t="s">
        <v>40</v>
      </c>
      <c r="B4" s="752"/>
      <c r="C4" s="753" t="s">
        <v>41</v>
      </c>
      <c r="D4" s="754"/>
      <c r="E4" s="709" t="s">
        <v>568</v>
      </c>
      <c r="F4" s="566" t="s">
        <v>394</v>
      </c>
      <c r="G4" s="760" t="s">
        <v>599</v>
      </c>
      <c r="H4" s="759" t="s">
        <v>600</v>
      </c>
      <c r="I4" s="759" t="s">
        <v>622</v>
      </c>
      <c r="J4" s="757" t="s">
        <v>601</v>
      </c>
    </row>
    <row r="5" spans="1:13" ht="24" customHeight="1" thickBot="1" x14ac:dyDescent="0.25">
      <c r="A5" s="325" t="s">
        <v>42</v>
      </c>
      <c r="B5" s="32" t="s">
        <v>43</v>
      </c>
      <c r="C5" s="326" t="s">
        <v>42</v>
      </c>
      <c r="D5" s="327" t="s">
        <v>43</v>
      </c>
      <c r="E5" s="755"/>
      <c r="F5" s="756"/>
      <c r="G5" s="761"/>
      <c r="H5" s="563"/>
      <c r="I5" s="563"/>
      <c r="J5" s="758"/>
    </row>
    <row r="6" spans="1:13" ht="39.75" customHeight="1" thickTop="1" x14ac:dyDescent="0.2">
      <c r="A6" s="328" t="s">
        <v>4</v>
      </c>
      <c r="B6" s="195" t="s">
        <v>337</v>
      </c>
      <c r="C6" s="37" t="s">
        <v>92</v>
      </c>
      <c r="D6" s="226" t="s">
        <v>122</v>
      </c>
      <c r="E6" s="329" t="s">
        <v>122</v>
      </c>
      <c r="F6" s="352">
        <v>2800</v>
      </c>
      <c r="G6" s="354">
        <v>2800</v>
      </c>
      <c r="H6" s="352">
        <v>2800</v>
      </c>
      <c r="I6" s="352">
        <v>2115</v>
      </c>
      <c r="J6" s="331">
        <f>SUM(I6/H6)</f>
        <v>0.75535714285714284</v>
      </c>
    </row>
    <row r="7" spans="1:13" ht="47.25" customHeight="1" x14ac:dyDescent="0.2">
      <c r="A7" s="332"/>
      <c r="B7" s="333"/>
      <c r="C7" s="37" t="s">
        <v>135</v>
      </c>
      <c r="D7" s="226" t="s">
        <v>123</v>
      </c>
      <c r="E7" s="329" t="s">
        <v>123</v>
      </c>
      <c r="F7" s="353">
        <v>500</v>
      </c>
      <c r="G7" s="355">
        <v>500</v>
      </c>
      <c r="H7" s="353">
        <v>200</v>
      </c>
      <c r="I7" s="353">
        <v>0</v>
      </c>
      <c r="J7" s="331">
        <f t="shared" ref="J7:J18" si="0">SUM(I7/H7)</f>
        <v>0</v>
      </c>
    </row>
    <row r="8" spans="1:13" ht="47.25" customHeight="1" x14ac:dyDescent="0.2">
      <c r="A8" s="332"/>
      <c r="B8" s="333"/>
      <c r="C8" s="37" t="s">
        <v>71</v>
      </c>
      <c r="D8" s="226" t="s">
        <v>540</v>
      </c>
      <c r="E8" s="225" t="s">
        <v>540</v>
      </c>
      <c r="F8" s="353">
        <v>10000</v>
      </c>
      <c r="G8" s="355">
        <v>12000</v>
      </c>
      <c r="H8" s="353">
        <v>11821</v>
      </c>
      <c r="I8" s="353">
        <v>8667</v>
      </c>
      <c r="J8" s="331">
        <f t="shared" si="0"/>
        <v>0.73318670163268762</v>
      </c>
    </row>
    <row r="9" spans="1:13" ht="38.25" customHeight="1" x14ac:dyDescent="0.2">
      <c r="A9" s="332"/>
      <c r="B9" s="333"/>
      <c r="C9" s="37" t="s">
        <v>69</v>
      </c>
      <c r="D9" s="227" t="s">
        <v>539</v>
      </c>
      <c r="E9" s="329" t="s">
        <v>448</v>
      </c>
      <c r="F9" s="353">
        <v>835</v>
      </c>
      <c r="G9" s="355">
        <v>835</v>
      </c>
      <c r="H9" s="353">
        <v>835</v>
      </c>
      <c r="I9" s="353">
        <v>812</v>
      </c>
      <c r="J9" s="331">
        <f t="shared" si="0"/>
        <v>0.97245508982035933</v>
      </c>
    </row>
    <row r="10" spans="1:13" ht="30.75" customHeight="1" x14ac:dyDescent="0.2">
      <c r="A10" s="332"/>
      <c r="B10" s="333"/>
      <c r="C10" s="334"/>
      <c r="D10" s="335"/>
      <c r="E10" s="336" t="s">
        <v>124</v>
      </c>
      <c r="F10" s="353">
        <v>70</v>
      </c>
      <c r="G10" s="355">
        <v>70</v>
      </c>
      <c r="H10" s="353">
        <v>70</v>
      </c>
      <c r="I10" s="353">
        <v>0</v>
      </c>
      <c r="J10" s="331">
        <f t="shared" si="0"/>
        <v>0</v>
      </c>
    </row>
    <row r="11" spans="1:13" ht="30.75" customHeight="1" x14ac:dyDescent="0.2">
      <c r="A11" s="332"/>
      <c r="B11" s="337"/>
      <c r="C11" s="338"/>
      <c r="D11" s="335"/>
      <c r="E11" s="329" t="s">
        <v>126</v>
      </c>
      <c r="F11" s="333">
        <v>200</v>
      </c>
      <c r="G11" s="356">
        <v>200</v>
      </c>
      <c r="H11" s="333">
        <v>200</v>
      </c>
      <c r="I11" s="333">
        <v>162</v>
      </c>
      <c r="J11" s="331">
        <f t="shared" si="0"/>
        <v>0.81</v>
      </c>
    </row>
    <row r="12" spans="1:13" ht="30.75" customHeight="1" x14ac:dyDescent="0.2">
      <c r="A12" s="332"/>
      <c r="B12" s="337"/>
      <c r="C12" s="338"/>
      <c r="D12" s="335"/>
      <c r="E12" s="329" t="s">
        <v>561</v>
      </c>
      <c r="F12" s="333">
        <v>48</v>
      </c>
      <c r="G12" s="356">
        <v>100</v>
      </c>
      <c r="H12" s="333">
        <v>100</v>
      </c>
      <c r="I12" s="333">
        <v>84</v>
      </c>
      <c r="J12" s="331">
        <f t="shared" si="0"/>
        <v>0.84</v>
      </c>
    </row>
    <row r="13" spans="1:13" ht="30.75" customHeight="1" x14ac:dyDescent="0.2">
      <c r="A13" s="332"/>
      <c r="B13" s="337"/>
      <c r="C13" s="338"/>
      <c r="D13" s="335"/>
      <c r="E13" s="336" t="s">
        <v>613</v>
      </c>
      <c r="F13" s="333"/>
      <c r="G13" s="356"/>
      <c r="H13" s="333">
        <v>177</v>
      </c>
      <c r="I13" s="333">
        <v>177</v>
      </c>
      <c r="J13" s="331">
        <f t="shared" si="0"/>
        <v>1</v>
      </c>
    </row>
    <row r="14" spans="1:13" ht="67.5" customHeight="1" x14ac:dyDescent="0.2">
      <c r="A14" s="332"/>
      <c r="B14" s="337"/>
      <c r="C14" s="339" t="s">
        <v>135</v>
      </c>
      <c r="D14" s="227" t="s">
        <v>542</v>
      </c>
      <c r="E14" s="336" t="s">
        <v>615</v>
      </c>
      <c r="F14" s="353">
        <v>500</v>
      </c>
      <c r="G14" s="355">
        <v>537</v>
      </c>
      <c r="H14" s="353">
        <v>837</v>
      </c>
      <c r="I14" s="353">
        <v>715</v>
      </c>
      <c r="J14" s="331">
        <f t="shared" si="0"/>
        <v>0.85424133811230585</v>
      </c>
    </row>
    <row r="15" spans="1:13" ht="29.25" customHeight="1" x14ac:dyDescent="0.2">
      <c r="A15" s="332"/>
      <c r="B15" s="337"/>
      <c r="C15" s="338"/>
      <c r="D15" s="335"/>
      <c r="E15" s="329" t="s">
        <v>125</v>
      </c>
      <c r="F15" s="353">
        <v>150</v>
      </c>
      <c r="G15" s="355">
        <v>150</v>
      </c>
      <c r="H15" s="353">
        <v>150</v>
      </c>
      <c r="I15" s="353">
        <v>130</v>
      </c>
      <c r="J15" s="331">
        <f t="shared" si="0"/>
        <v>0.8666666666666667</v>
      </c>
    </row>
    <row r="16" spans="1:13" ht="29.25" customHeight="1" x14ac:dyDescent="0.2">
      <c r="A16" s="332"/>
      <c r="B16" s="337"/>
      <c r="C16" s="338"/>
      <c r="D16" s="335"/>
      <c r="E16" s="329" t="s">
        <v>84</v>
      </c>
      <c r="F16" s="353">
        <v>600</v>
      </c>
      <c r="G16" s="355">
        <v>600</v>
      </c>
      <c r="H16" s="353">
        <v>600</v>
      </c>
      <c r="I16" s="353">
        <v>336</v>
      </c>
      <c r="J16" s="331">
        <f t="shared" si="0"/>
        <v>0.56000000000000005</v>
      </c>
    </row>
    <row r="17" spans="1:12" ht="29.25" customHeight="1" x14ac:dyDescent="0.2">
      <c r="A17" s="332"/>
      <c r="B17" s="337"/>
      <c r="C17" s="338"/>
      <c r="D17" s="335"/>
      <c r="E17" s="340" t="s">
        <v>85</v>
      </c>
      <c r="F17" s="353">
        <v>100</v>
      </c>
      <c r="G17" s="355">
        <v>100</v>
      </c>
      <c r="H17" s="353">
        <v>100</v>
      </c>
      <c r="I17" s="353">
        <v>0</v>
      </c>
      <c r="J17" s="331">
        <f t="shared" si="0"/>
        <v>0</v>
      </c>
    </row>
    <row r="18" spans="1:12" ht="57.75" customHeight="1" x14ac:dyDescent="0.2">
      <c r="A18" s="332"/>
      <c r="B18" s="337"/>
      <c r="C18" s="338"/>
      <c r="D18" s="335"/>
      <c r="E18" s="333" t="s">
        <v>91</v>
      </c>
      <c r="F18" s="353">
        <v>200</v>
      </c>
      <c r="G18" s="355">
        <v>200</v>
      </c>
      <c r="H18" s="353">
        <v>200</v>
      </c>
      <c r="I18" s="353">
        <v>185</v>
      </c>
      <c r="J18" s="331">
        <f t="shared" si="0"/>
        <v>0.92500000000000004</v>
      </c>
    </row>
    <row r="19" spans="1:12" ht="41.25" customHeight="1" x14ac:dyDescent="0.2">
      <c r="A19" s="332"/>
      <c r="B19" s="333"/>
      <c r="C19" s="341"/>
      <c r="D19" s="341"/>
      <c r="E19" s="333" t="s">
        <v>647</v>
      </c>
      <c r="F19" s="353"/>
      <c r="G19" s="355"/>
      <c r="H19" s="353"/>
      <c r="I19" s="353">
        <v>1289</v>
      </c>
      <c r="J19" s="342"/>
    </row>
    <row r="20" spans="1:12" ht="35.25" customHeight="1" x14ac:dyDescent="0.2">
      <c r="A20" s="332"/>
      <c r="B20" s="333"/>
      <c r="C20" s="343"/>
      <c r="D20" s="343"/>
      <c r="E20" s="333"/>
      <c r="F20" s="353"/>
      <c r="G20" s="355"/>
      <c r="H20" s="353"/>
      <c r="I20" s="353"/>
      <c r="J20" s="330"/>
    </row>
    <row r="21" spans="1:12" ht="33.75" customHeight="1" thickBot="1" x14ac:dyDescent="0.25">
      <c r="A21" s="241"/>
      <c r="B21" s="33"/>
      <c r="C21" s="344"/>
      <c r="D21" s="344"/>
      <c r="E21" s="33"/>
      <c r="F21" s="34"/>
      <c r="G21" s="357"/>
      <c r="H21" s="34"/>
      <c r="I21" s="34"/>
      <c r="J21" s="345"/>
    </row>
    <row r="22" spans="1:12" ht="38.25" customHeight="1" thickTop="1" thickBot="1" x14ac:dyDescent="0.25">
      <c r="A22" s="346"/>
      <c r="B22" s="347"/>
      <c r="C22" s="348"/>
      <c r="D22" s="348"/>
      <c r="E22" s="347"/>
      <c r="F22" s="349">
        <f>SUM(F6:F21)</f>
        <v>16003</v>
      </c>
      <c r="G22" s="358">
        <f>SUM(G6:G21)</f>
        <v>18092</v>
      </c>
      <c r="H22" s="366">
        <f>SUM(H6:H21)</f>
        <v>18090</v>
      </c>
      <c r="I22" s="366">
        <f>SUM(I6:I21)</f>
        <v>14672</v>
      </c>
      <c r="J22" s="367">
        <f t="shared" ref="J22" si="1">SUM(I22/H22)</f>
        <v>0.81105583195135433</v>
      </c>
      <c r="K22" s="71"/>
      <c r="L22" s="71"/>
    </row>
    <row r="32" spans="1:12" ht="14.25" x14ac:dyDescent="0.2">
      <c r="A32" s="242"/>
      <c r="B32" s="242"/>
    </row>
    <row r="39" spans="1:2" ht="14.25" x14ac:dyDescent="0.2">
      <c r="A39" s="242"/>
      <c r="B39" s="242"/>
    </row>
  </sheetData>
  <mergeCells count="10">
    <mergeCell ref="A1:J1"/>
    <mergeCell ref="A2:J2"/>
    <mergeCell ref="F4:F5"/>
    <mergeCell ref="J4:J5"/>
    <mergeCell ref="A4:B4"/>
    <mergeCell ref="C4:D4"/>
    <mergeCell ref="E4:E5"/>
    <mergeCell ref="G4:G5"/>
    <mergeCell ref="H4:H5"/>
    <mergeCell ref="I4:I5"/>
  </mergeCells>
  <phoneticPr fontId="19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9"/>
  <sheetViews>
    <sheetView topLeftCell="A38" workbookViewId="0">
      <selection sqref="A1:I1"/>
    </sheetView>
  </sheetViews>
  <sheetFormatPr defaultRowHeight="12.75" x14ac:dyDescent="0.2"/>
  <cols>
    <col min="1" max="1" width="4.140625" customWidth="1"/>
    <col min="2" max="2" width="11.28515625" customWidth="1"/>
    <col min="3" max="3" width="4.85546875" customWidth="1"/>
    <col min="4" max="4" width="28.7109375" customWidth="1"/>
    <col min="5" max="5" width="28.140625" customWidth="1"/>
    <col min="6" max="6" width="11.140625" customWidth="1"/>
    <col min="7" max="8" width="12" customWidth="1"/>
    <col min="9" max="9" width="9" customWidth="1"/>
  </cols>
  <sheetData>
    <row r="1" spans="1:13" ht="24.75" customHeight="1" x14ac:dyDescent="0.2">
      <c r="A1" s="558" t="s">
        <v>1555</v>
      </c>
      <c r="B1" s="561"/>
      <c r="C1" s="561"/>
      <c r="D1" s="561"/>
      <c r="E1" s="561"/>
      <c r="F1" s="561"/>
      <c r="G1" s="561"/>
      <c r="H1" s="561"/>
      <c r="I1" s="561"/>
      <c r="J1" s="133"/>
      <c r="K1" s="133"/>
      <c r="L1" s="46"/>
      <c r="M1" s="46"/>
    </row>
    <row r="2" spans="1:13" ht="9.75" customHeight="1" x14ac:dyDescent="0.25">
      <c r="E2" s="94"/>
      <c r="F2" s="94"/>
    </row>
    <row r="3" spans="1:13" ht="33.75" customHeight="1" x14ac:dyDescent="0.25">
      <c r="A3" s="775" t="s">
        <v>645</v>
      </c>
      <c r="B3" s="775"/>
      <c r="C3" s="775"/>
      <c r="D3" s="775"/>
      <c r="E3" s="775"/>
      <c r="F3" s="775"/>
      <c r="G3" s="561"/>
      <c r="H3" s="561"/>
      <c r="I3" s="561"/>
    </row>
    <row r="4" spans="1:13" ht="11.25" customHeight="1" thickBot="1" x14ac:dyDescent="0.25"/>
    <row r="5" spans="1:13" ht="14.25" customHeight="1" x14ac:dyDescent="0.2">
      <c r="A5" s="707" t="s">
        <v>40</v>
      </c>
      <c r="B5" s="732"/>
      <c r="C5" s="732" t="s">
        <v>41</v>
      </c>
      <c r="D5" s="732"/>
      <c r="E5" s="764" t="s">
        <v>86</v>
      </c>
      <c r="F5" s="766" t="s">
        <v>599</v>
      </c>
      <c r="G5" s="771" t="s">
        <v>600</v>
      </c>
      <c r="H5" s="771" t="s">
        <v>622</v>
      </c>
      <c r="I5" s="773" t="s">
        <v>601</v>
      </c>
    </row>
    <row r="6" spans="1:13" ht="17.25" customHeight="1" thickBot="1" x14ac:dyDescent="0.25">
      <c r="A6" s="41" t="s">
        <v>42</v>
      </c>
      <c r="B6" s="42" t="s">
        <v>43</v>
      </c>
      <c r="C6" s="42" t="s">
        <v>42</v>
      </c>
      <c r="D6" s="42" t="s">
        <v>43</v>
      </c>
      <c r="E6" s="765"/>
      <c r="F6" s="767"/>
      <c r="G6" s="772"/>
      <c r="H6" s="772"/>
      <c r="I6" s="774"/>
    </row>
    <row r="7" spans="1:13" ht="34.5" thickTop="1" x14ac:dyDescent="0.2">
      <c r="A7" s="43" t="s">
        <v>44</v>
      </c>
      <c r="B7" s="44" t="s">
        <v>337</v>
      </c>
      <c r="C7" s="72" t="s">
        <v>4</v>
      </c>
      <c r="D7" s="224" t="s">
        <v>475</v>
      </c>
      <c r="E7" s="234" t="s">
        <v>574</v>
      </c>
      <c r="F7" s="247">
        <v>4500</v>
      </c>
      <c r="G7" s="44">
        <v>5184</v>
      </c>
      <c r="H7" s="285">
        <v>1974</v>
      </c>
      <c r="I7" s="287">
        <f>SUM(H7/G7)</f>
        <v>0.38078703703703703</v>
      </c>
    </row>
    <row r="8" spans="1:13" ht="22.5" x14ac:dyDescent="0.2">
      <c r="A8" s="43"/>
      <c r="B8" s="44"/>
      <c r="C8" s="72"/>
      <c r="D8" s="224"/>
      <c r="E8" s="234" t="s">
        <v>575</v>
      </c>
      <c r="F8" s="247">
        <v>1200</v>
      </c>
      <c r="G8" s="16">
        <v>1584</v>
      </c>
      <c r="H8" s="285">
        <v>0</v>
      </c>
      <c r="I8" s="287">
        <f t="shared" ref="I8:I24" si="0">SUM(H8/G8)</f>
        <v>0</v>
      </c>
    </row>
    <row r="9" spans="1:13" ht="24.75" customHeight="1" x14ac:dyDescent="0.2">
      <c r="A9" s="43"/>
      <c r="B9" s="44"/>
      <c r="C9" s="44"/>
      <c r="D9" s="44"/>
      <c r="E9" s="234" t="s">
        <v>590</v>
      </c>
      <c r="F9" s="247">
        <v>0</v>
      </c>
      <c r="G9" s="16">
        <v>5812</v>
      </c>
      <c r="H9" s="285">
        <v>63336</v>
      </c>
      <c r="I9" s="287">
        <f t="shared" si="0"/>
        <v>10.897453544390915</v>
      </c>
    </row>
    <row r="10" spans="1:13" ht="16.5" customHeight="1" x14ac:dyDescent="0.2">
      <c r="A10" s="43"/>
      <c r="B10" s="44"/>
      <c r="C10" s="44"/>
      <c r="D10" s="44"/>
      <c r="E10" s="234" t="s">
        <v>587</v>
      </c>
      <c r="F10" s="247"/>
      <c r="G10" s="16">
        <v>37</v>
      </c>
      <c r="H10" s="285">
        <v>37</v>
      </c>
      <c r="I10" s="287">
        <f t="shared" si="0"/>
        <v>1</v>
      </c>
    </row>
    <row r="11" spans="1:13" ht="16.5" customHeight="1" x14ac:dyDescent="0.2">
      <c r="A11" s="43"/>
      <c r="B11" s="44"/>
      <c r="C11" s="44"/>
      <c r="D11" s="44"/>
      <c r="E11" s="234" t="s">
        <v>588</v>
      </c>
      <c r="F11" s="247"/>
      <c r="G11" s="16">
        <v>600</v>
      </c>
      <c r="H11" s="285">
        <v>600</v>
      </c>
      <c r="I11" s="287">
        <f t="shared" si="0"/>
        <v>1</v>
      </c>
    </row>
    <row r="12" spans="1:13" x14ac:dyDescent="0.2">
      <c r="A12" s="17"/>
      <c r="B12" s="16"/>
      <c r="C12" s="1"/>
      <c r="D12" s="224"/>
      <c r="E12" s="235" t="s">
        <v>87</v>
      </c>
      <c r="F12" s="248">
        <v>1000</v>
      </c>
      <c r="G12" s="16">
        <v>1291</v>
      </c>
      <c r="H12" s="285">
        <v>1291</v>
      </c>
      <c r="I12" s="287">
        <f t="shared" si="0"/>
        <v>1</v>
      </c>
    </row>
    <row r="13" spans="1:13" ht="27.75" customHeight="1" x14ac:dyDescent="0.2">
      <c r="A13" s="17"/>
      <c r="B13" s="16"/>
      <c r="C13" s="1"/>
      <c r="D13" s="224"/>
      <c r="E13" s="251" t="s">
        <v>585</v>
      </c>
      <c r="F13" s="248"/>
      <c r="G13" s="16">
        <v>20000</v>
      </c>
      <c r="H13" s="285">
        <v>20000</v>
      </c>
      <c r="I13" s="287">
        <f t="shared" si="0"/>
        <v>1</v>
      </c>
    </row>
    <row r="14" spans="1:13" x14ac:dyDescent="0.2">
      <c r="A14" s="17"/>
      <c r="B14" s="16"/>
      <c r="C14" s="1"/>
      <c r="D14" s="224"/>
      <c r="E14" s="235" t="s">
        <v>586</v>
      </c>
      <c r="F14" s="248"/>
      <c r="G14" s="16">
        <v>5000</v>
      </c>
      <c r="H14" s="285">
        <v>5000</v>
      </c>
      <c r="I14" s="287">
        <f t="shared" si="0"/>
        <v>1</v>
      </c>
    </row>
    <row r="15" spans="1:13" ht="27.75" customHeight="1" x14ac:dyDescent="0.2">
      <c r="A15" s="17"/>
      <c r="B15" s="16"/>
      <c r="C15" s="1"/>
      <c r="D15" s="224"/>
      <c r="E15" s="251" t="s">
        <v>646</v>
      </c>
      <c r="F15" s="248"/>
      <c r="G15" s="16">
        <v>20000</v>
      </c>
      <c r="H15" s="285">
        <v>20000</v>
      </c>
      <c r="I15" s="287">
        <f t="shared" si="0"/>
        <v>1</v>
      </c>
    </row>
    <row r="16" spans="1:13" x14ac:dyDescent="0.2">
      <c r="A16" s="17"/>
      <c r="B16" s="16"/>
      <c r="C16" s="1" t="s">
        <v>17</v>
      </c>
      <c r="D16" s="233" t="s">
        <v>524</v>
      </c>
      <c r="E16" s="235" t="s">
        <v>88</v>
      </c>
      <c r="F16" s="248">
        <v>1000</v>
      </c>
      <c r="G16" s="399">
        <v>1254</v>
      </c>
      <c r="H16" s="454">
        <f>SUM('3.mell.'!L77)</f>
        <v>1014</v>
      </c>
      <c r="I16" s="287">
        <f t="shared" si="0"/>
        <v>0.80861244019138756</v>
      </c>
    </row>
    <row r="17" spans="1:10" x14ac:dyDescent="0.2">
      <c r="A17" s="17"/>
      <c r="B17" s="16"/>
      <c r="C17" s="1" t="s">
        <v>108</v>
      </c>
      <c r="D17" s="233" t="s">
        <v>591</v>
      </c>
      <c r="E17" s="235" t="s">
        <v>589</v>
      </c>
      <c r="F17" s="248"/>
      <c r="G17" s="16">
        <v>10000</v>
      </c>
      <c r="H17" s="285">
        <v>10000</v>
      </c>
      <c r="I17" s="287">
        <f t="shared" si="0"/>
        <v>1</v>
      </c>
    </row>
    <row r="18" spans="1:10" ht="22.5" x14ac:dyDescent="0.2">
      <c r="A18" s="17"/>
      <c r="B18" s="16"/>
      <c r="C18" s="1" t="s">
        <v>15</v>
      </c>
      <c r="D18" s="233" t="s">
        <v>523</v>
      </c>
      <c r="E18" s="235" t="s">
        <v>153</v>
      </c>
      <c r="F18" s="248">
        <v>2500</v>
      </c>
      <c r="G18" s="16">
        <v>2854</v>
      </c>
      <c r="H18" s="285">
        <v>2854</v>
      </c>
      <c r="I18" s="287">
        <f t="shared" si="0"/>
        <v>1</v>
      </c>
    </row>
    <row r="19" spans="1:10" ht="33.75" x14ac:dyDescent="0.2">
      <c r="A19" s="17"/>
      <c r="B19" s="16"/>
      <c r="C19" s="6" t="s">
        <v>57</v>
      </c>
      <c r="D19" s="233" t="s">
        <v>531</v>
      </c>
      <c r="E19" s="235" t="s">
        <v>436</v>
      </c>
      <c r="F19" s="248">
        <v>4000</v>
      </c>
      <c r="G19" s="16">
        <v>4129</v>
      </c>
      <c r="H19" s="285">
        <v>4129</v>
      </c>
      <c r="I19" s="287">
        <f t="shared" si="0"/>
        <v>1</v>
      </c>
    </row>
    <row r="20" spans="1:10" ht="22.5" x14ac:dyDescent="0.2">
      <c r="A20" s="17"/>
      <c r="B20" s="16"/>
      <c r="C20" s="1" t="s">
        <v>6</v>
      </c>
      <c r="D20" s="233" t="s">
        <v>486</v>
      </c>
      <c r="E20" s="236" t="s">
        <v>569</v>
      </c>
      <c r="F20" s="248">
        <v>10700</v>
      </c>
      <c r="G20" s="16">
        <v>0</v>
      </c>
      <c r="H20" s="285">
        <v>0</v>
      </c>
      <c r="I20" s="287">
        <v>0</v>
      </c>
    </row>
    <row r="21" spans="1:10" ht="22.5" x14ac:dyDescent="0.2">
      <c r="A21" s="17"/>
      <c r="B21" s="16"/>
      <c r="C21" s="1" t="s">
        <v>26</v>
      </c>
      <c r="D21" s="232" t="s">
        <v>142</v>
      </c>
      <c r="E21" s="236" t="s">
        <v>471</v>
      </c>
      <c r="F21" s="248">
        <v>400</v>
      </c>
      <c r="G21" s="16">
        <v>192</v>
      </c>
      <c r="H21" s="285">
        <v>191</v>
      </c>
      <c r="I21" s="287">
        <f t="shared" si="0"/>
        <v>0.99479166666666663</v>
      </c>
    </row>
    <row r="22" spans="1:10" x14ac:dyDescent="0.2">
      <c r="A22" s="316"/>
      <c r="B22" s="322"/>
      <c r="C22" s="452"/>
      <c r="D22" s="232"/>
      <c r="E22" s="317" t="s">
        <v>991</v>
      </c>
      <c r="F22" s="318"/>
      <c r="G22" s="319"/>
      <c r="H22" s="456">
        <v>990</v>
      </c>
      <c r="I22" s="457">
        <v>0</v>
      </c>
    </row>
    <row r="23" spans="1:10" x14ac:dyDescent="0.2">
      <c r="A23" s="316" t="s">
        <v>5</v>
      </c>
      <c r="B23" s="322" t="s">
        <v>403</v>
      </c>
      <c r="C23" s="289"/>
      <c r="D23" s="232"/>
      <c r="E23" s="317" t="s">
        <v>614</v>
      </c>
      <c r="F23" s="318"/>
      <c r="G23" s="319">
        <v>220</v>
      </c>
      <c r="H23" s="320">
        <v>220</v>
      </c>
      <c r="I23" s="321">
        <f t="shared" si="0"/>
        <v>1</v>
      </c>
    </row>
    <row r="24" spans="1:10" ht="13.5" thickBot="1" x14ac:dyDescent="0.25">
      <c r="A24" s="768" t="s">
        <v>76</v>
      </c>
      <c r="B24" s="769"/>
      <c r="C24" s="769"/>
      <c r="D24" s="769"/>
      <c r="E24" s="770"/>
      <c r="F24" s="249">
        <f>SUM(F7:F21)</f>
        <v>25300</v>
      </c>
      <c r="G24" s="249">
        <f>SUM(G7:G23)</f>
        <v>78157</v>
      </c>
      <c r="H24" s="249">
        <f>SUM(H7:H23)</f>
        <v>131636</v>
      </c>
      <c r="I24" s="288">
        <f t="shared" si="0"/>
        <v>1.6842509308187366</v>
      </c>
    </row>
    <row r="25" spans="1:10" x14ac:dyDescent="0.2">
      <c r="A25" s="19"/>
      <c r="B25" s="19"/>
      <c r="C25" s="19"/>
      <c r="D25" s="19"/>
      <c r="E25" s="19"/>
      <c r="F25" s="19"/>
    </row>
    <row r="26" spans="1:10" ht="13.5" thickBot="1" x14ac:dyDescent="0.25">
      <c r="A26" s="19"/>
      <c r="B26" s="19"/>
      <c r="C26" s="19"/>
      <c r="D26" s="19"/>
      <c r="E26" s="19"/>
      <c r="F26" s="19"/>
    </row>
    <row r="27" spans="1:10" ht="12" customHeight="1" x14ac:dyDescent="0.2">
      <c r="A27" s="707" t="s">
        <v>40</v>
      </c>
      <c r="B27" s="732"/>
      <c r="C27" s="732" t="s">
        <v>41</v>
      </c>
      <c r="D27" s="732"/>
      <c r="E27" s="764" t="s">
        <v>89</v>
      </c>
      <c r="F27" s="766" t="s">
        <v>599</v>
      </c>
      <c r="G27" s="771" t="s">
        <v>600</v>
      </c>
      <c r="H27" s="771" t="s">
        <v>622</v>
      </c>
      <c r="I27" s="773" t="s">
        <v>601</v>
      </c>
    </row>
    <row r="28" spans="1:10" ht="18.75" customHeight="1" thickBot="1" x14ac:dyDescent="0.25">
      <c r="A28" s="41" t="s">
        <v>42</v>
      </c>
      <c r="B28" s="42" t="s">
        <v>43</v>
      </c>
      <c r="C28" s="42" t="s">
        <v>42</v>
      </c>
      <c r="D28" s="42" t="s">
        <v>43</v>
      </c>
      <c r="E28" s="765"/>
      <c r="F28" s="767"/>
      <c r="G28" s="772"/>
      <c r="H28" s="772"/>
      <c r="I28" s="774"/>
    </row>
    <row r="29" spans="1:10" ht="18.75" customHeight="1" thickTop="1" thickBot="1" x14ac:dyDescent="0.25">
      <c r="A29" s="794" t="s">
        <v>424</v>
      </c>
      <c r="B29" s="795"/>
      <c r="C29" s="795"/>
      <c r="D29" s="795"/>
      <c r="E29" s="795"/>
      <c r="F29" s="795"/>
      <c r="G29" s="796"/>
      <c r="H29" s="796"/>
      <c r="I29" s="797"/>
    </row>
    <row r="30" spans="1:10" x14ac:dyDescent="0.2">
      <c r="A30" s="434" t="s">
        <v>4</v>
      </c>
      <c r="B30" s="435" t="s">
        <v>337</v>
      </c>
      <c r="C30" s="436" t="s">
        <v>106</v>
      </c>
      <c r="D30" s="262" t="s">
        <v>95</v>
      </c>
      <c r="E30" s="435" t="s">
        <v>154</v>
      </c>
      <c r="F30" s="252">
        <v>600</v>
      </c>
      <c r="G30" s="435">
        <v>600</v>
      </c>
      <c r="H30" s="437">
        <v>103</v>
      </c>
      <c r="I30" s="287">
        <f t="shared" ref="I30:I50" si="1">SUM(H30/G30)</f>
        <v>0.17166666666666666</v>
      </c>
      <c r="J30" s="286"/>
    </row>
    <row r="31" spans="1:10" ht="22.5" x14ac:dyDescent="0.2">
      <c r="A31" s="434"/>
      <c r="B31" s="435"/>
      <c r="C31" s="400" t="s">
        <v>57</v>
      </c>
      <c r="D31" s="277" t="s">
        <v>131</v>
      </c>
      <c r="E31" s="438" t="s">
        <v>154</v>
      </c>
      <c r="F31" s="253">
        <v>500</v>
      </c>
      <c r="G31" s="399">
        <v>500</v>
      </c>
      <c r="H31" s="437">
        <v>0</v>
      </c>
      <c r="I31" s="287">
        <f t="shared" si="1"/>
        <v>0</v>
      </c>
    </row>
    <row r="32" spans="1:10" ht="25.5" x14ac:dyDescent="0.2">
      <c r="A32" s="434"/>
      <c r="B32" s="435"/>
      <c r="C32" s="400"/>
      <c r="D32" s="250"/>
      <c r="E32" s="439" t="s">
        <v>434</v>
      </c>
      <c r="F32" s="253">
        <v>300</v>
      </c>
      <c r="G32" s="399">
        <v>300</v>
      </c>
      <c r="H32" s="437">
        <v>0</v>
      </c>
      <c r="I32" s="287">
        <f t="shared" si="1"/>
        <v>0</v>
      </c>
    </row>
    <row r="33" spans="1:10" ht="33.75" x14ac:dyDescent="0.2">
      <c r="A33" s="398"/>
      <c r="B33" s="399"/>
      <c r="C33" s="400" t="s">
        <v>4</v>
      </c>
      <c r="D33" s="224" t="s">
        <v>475</v>
      </c>
      <c r="E33" s="399" t="s">
        <v>155</v>
      </c>
      <c r="F33" s="253">
        <v>500</v>
      </c>
      <c r="G33" s="399">
        <v>500</v>
      </c>
      <c r="H33" s="437">
        <v>103</v>
      </c>
      <c r="I33" s="287">
        <f t="shared" si="1"/>
        <v>0.20599999999999999</v>
      </c>
    </row>
    <row r="34" spans="1:10" ht="22.5" customHeight="1" x14ac:dyDescent="0.2">
      <c r="A34" s="398"/>
      <c r="B34" s="399"/>
      <c r="C34" s="400" t="s">
        <v>26</v>
      </c>
      <c r="D34" s="278" t="s">
        <v>142</v>
      </c>
      <c r="E34" s="399" t="s">
        <v>154</v>
      </c>
      <c r="F34" s="253">
        <v>400</v>
      </c>
      <c r="G34" s="399">
        <v>400</v>
      </c>
      <c r="H34" s="437">
        <v>191</v>
      </c>
      <c r="I34" s="287">
        <f t="shared" si="1"/>
        <v>0.47749999999999998</v>
      </c>
      <c r="J34" s="286"/>
    </row>
    <row r="35" spans="1:10" ht="22.5" customHeight="1" x14ac:dyDescent="0.2">
      <c r="A35" s="398"/>
      <c r="B35" s="399"/>
      <c r="C35" s="436" t="s">
        <v>54</v>
      </c>
      <c r="D35" s="259" t="s">
        <v>528</v>
      </c>
      <c r="E35" s="399" t="s">
        <v>592</v>
      </c>
      <c r="F35" s="253">
        <v>0</v>
      </c>
      <c r="G35" s="399">
        <v>25000</v>
      </c>
      <c r="H35" s="437">
        <v>191</v>
      </c>
      <c r="I35" s="287">
        <f t="shared" si="1"/>
        <v>7.6400000000000001E-3</v>
      </c>
    </row>
    <row r="36" spans="1:10" ht="22.5" customHeight="1" x14ac:dyDescent="0.2">
      <c r="A36" s="398"/>
      <c r="B36" s="399"/>
      <c r="C36" s="400" t="s">
        <v>108</v>
      </c>
      <c r="D36" s="233" t="s">
        <v>591</v>
      </c>
      <c r="E36" s="399" t="s">
        <v>589</v>
      </c>
      <c r="F36" s="253"/>
      <c r="G36" s="399">
        <v>13000</v>
      </c>
      <c r="H36" s="437">
        <v>12918</v>
      </c>
      <c r="I36" s="287">
        <f t="shared" si="1"/>
        <v>0.99369230769230765</v>
      </c>
    </row>
    <row r="37" spans="1:10" ht="22.5" customHeight="1" x14ac:dyDescent="0.2">
      <c r="A37" s="398"/>
      <c r="B37" s="399"/>
      <c r="C37" s="400" t="s">
        <v>21</v>
      </c>
      <c r="D37" s="278" t="s">
        <v>525</v>
      </c>
      <c r="E37" s="399" t="s">
        <v>154</v>
      </c>
      <c r="F37" s="253"/>
      <c r="G37" s="399">
        <v>600</v>
      </c>
      <c r="H37" s="437">
        <v>410</v>
      </c>
      <c r="I37" s="287">
        <f t="shared" si="1"/>
        <v>0.68333333333333335</v>
      </c>
    </row>
    <row r="38" spans="1:10" ht="22.5" customHeight="1" x14ac:dyDescent="0.2">
      <c r="A38" s="398"/>
      <c r="B38" s="399"/>
      <c r="C38" s="400" t="s">
        <v>57</v>
      </c>
      <c r="D38" s="224" t="s">
        <v>531</v>
      </c>
      <c r="E38" s="435" t="s">
        <v>437</v>
      </c>
      <c r="F38" s="252">
        <v>5000</v>
      </c>
      <c r="G38" s="435">
        <v>5000</v>
      </c>
      <c r="H38" s="437">
        <v>3948</v>
      </c>
      <c r="I38" s="287">
        <f t="shared" si="1"/>
        <v>0.78959999999999997</v>
      </c>
    </row>
    <row r="39" spans="1:10" ht="22.5" customHeight="1" x14ac:dyDescent="0.2">
      <c r="A39" s="398"/>
      <c r="B39" s="399"/>
      <c r="C39" s="400" t="s">
        <v>64</v>
      </c>
      <c r="D39" s="412" t="s">
        <v>170</v>
      </c>
      <c r="E39" s="435" t="s">
        <v>648</v>
      </c>
      <c r="F39" s="252"/>
      <c r="G39" s="437"/>
      <c r="H39" s="437">
        <v>320</v>
      </c>
      <c r="I39" s="287">
        <v>0</v>
      </c>
    </row>
    <row r="40" spans="1:10" ht="22.5" customHeight="1" x14ac:dyDescent="0.2">
      <c r="A40" s="398"/>
      <c r="B40" s="399"/>
      <c r="C40" s="400" t="s">
        <v>6</v>
      </c>
      <c r="D40" s="233" t="s">
        <v>486</v>
      </c>
      <c r="E40" s="435" t="s">
        <v>649</v>
      </c>
      <c r="F40" s="252"/>
      <c r="G40" s="437"/>
      <c r="H40" s="437">
        <v>201</v>
      </c>
      <c r="I40" s="287"/>
    </row>
    <row r="41" spans="1:10" ht="22.5" customHeight="1" x14ac:dyDescent="0.2">
      <c r="A41" s="398" t="s">
        <v>5</v>
      </c>
      <c r="B41" s="399" t="s">
        <v>403</v>
      </c>
      <c r="C41" s="400"/>
      <c r="D41" s="278"/>
      <c r="E41" s="399" t="s">
        <v>154</v>
      </c>
      <c r="F41" s="253"/>
      <c r="G41" s="440">
        <v>220</v>
      </c>
      <c r="H41" s="437">
        <v>250</v>
      </c>
      <c r="I41" s="287">
        <f t="shared" si="1"/>
        <v>1.1363636363636365</v>
      </c>
    </row>
    <row r="42" spans="1:10" x14ac:dyDescent="0.2">
      <c r="A42" s="398"/>
      <c r="B42" s="399"/>
      <c r="C42" s="400"/>
      <c r="D42" s="399"/>
      <c r="E42" s="165" t="s">
        <v>31</v>
      </c>
      <c r="F42" s="254">
        <f>SUM(F30:F41)</f>
        <v>7300</v>
      </c>
      <c r="G42" s="254">
        <f>SUM(G30:G41)</f>
        <v>46120</v>
      </c>
      <c r="H42" s="254">
        <f>SUM(H30:H41)</f>
        <v>18635</v>
      </c>
      <c r="I42" s="287">
        <f t="shared" si="1"/>
        <v>0.40405464006938424</v>
      </c>
    </row>
    <row r="43" spans="1:10" ht="13.5" thickBot="1" x14ac:dyDescent="0.25">
      <c r="A43" s="790" t="s">
        <v>425</v>
      </c>
      <c r="B43" s="791"/>
      <c r="C43" s="791"/>
      <c r="D43" s="791"/>
      <c r="E43" s="791"/>
      <c r="F43" s="791"/>
      <c r="G43" s="792"/>
      <c r="H43" s="792"/>
      <c r="I43" s="793"/>
    </row>
    <row r="44" spans="1:10" ht="22.5" x14ac:dyDescent="0.2">
      <c r="A44" s="441"/>
      <c r="B44" s="442"/>
      <c r="C44" s="436" t="s">
        <v>6</v>
      </c>
      <c r="D44" s="233" t="s">
        <v>486</v>
      </c>
      <c r="E44" s="399" t="s">
        <v>470</v>
      </c>
      <c r="F44" s="253">
        <v>12300</v>
      </c>
      <c r="G44" s="399">
        <v>12300</v>
      </c>
      <c r="H44" s="437">
        <v>250</v>
      </c>
      <c r="I44" s="287">
        <f t="shared" si="1"/>
        <v>2.032520325203252E-2</v>
      </c>
    </row>
    <row r="45" spans="1:10" x14ac:dyDescent="0.2">
      <c r="A45" s="441"/>
      <c r="B45" s="442"/>
      <c r="C45" s="436"/>
      <c r="D45" s="233"/>
      <c r="E45" s="399" t="s">
        <v>576</v>
      </c>
      <c r="F45" s="253">
        <v>1200</v>
      </c>
      <c r="G45" s="399">
        <v>1200</v>
      </c>
      <c r="H45" s="437">
        <v>819</v>
      </c>
      <c r="I45" s="287">
        <f t="shared" si="1"/>
        <v>0.6825</v>
      </c>
    </row>
    <row r="46" spans="1:10" ht="22.5" x14ac:dyDescent="0.2">
      <c r="A46" s="441"/>
      <c r="B46" s="442"/>
      <c r="C46" s="400" t="s">
        <v>15</v>
      </c>
      <c r="D46" s="233" t="s">
        <v>523</v>
      </c>
      <c r="E46" s="399" t="s">
        <v>401</v>
      </c>
      <c r="F46" s="253">
        <v>2500</v>
      </c>
      <c r="G46" s="399">
        <v>2500</v>
      </c>
      <c r="H46" s="437">
        <v>772</v>
      </c>
      <c r="I46" s="287">
        <f t="shared" si="1"/>
        <v>0.30880000000000002</v>
      </c>
    </row>
    <row r="47" spans="1:10" ht="13.5" thickBot="1" x14ac:dyDescent="0.25">
      <c r="A47" s="441"/>
      <c r="B47" s="442"/>
      <c r="C47" s="443"/>
      <c r="D47" s="442"/>
      <c r="E47" s="166" t="s">
        <v>31</v>
      </c>
      <c r="F47" s="255">
        <f>SUM(F44:F46)</f>
        <v>16000</v>
      </c>
      <c r="G47" s="255">
        <f>SUM(G44:G46)</f>
        <v>16000</v>
      </c>
      <c r="H47" s="255">
        <f>SUM(H44:H46)</f>
        <v>1841</v>
      </c>
      <c r="I47" s="287">
        <f t="shared" si="1"/>
        <v>0.1150625</v>
      </c>
    </row>
    <row r="48" spans="1:10" ht="13.5" thickBot="1" x14ac:dyDescent="0.25">
      <c r="A48" s="787" t="s">
        <v>595</v>
      </c>
      <c r="B48" s="783"/>
      <c r="C48" s="783"/>
      <c r="D48" s="783"/>
      <c r="E48" s="783"/>
      <c r="F48" s="783"/>
      <c r="G48" s="788"/>
      <c r="H48" s="788"/>
      <c r="I48" s="789"/>
    </row>
    <row r="49" spans="1:11" x14ac:dyDescent="0.2">
      <c r="A49" s="260"/>
      <c r="B49" s="261"/>
      <c r="C49" s="263" t="s">
        <v>59</v>
      </c>
      <c r="D49" s="262" t="s">
        <v>593</v>
      </c>
      <c r="E49" s="444" t="s">
        <v>594</v>
      </c>
      <c r="F49" s="444">
        <v>0</v>
      </c>
      <c r="G49" s="444">
        <v>14000</v>
      </c>
      <c r="H49" s="444">
        <v>14000</v>
      </c>
      <c r="I49" s="287">
        <f t="shared" si="1"/>
        <v>1</v>
      </c>
    </row>
    <row r="50" spans="1:11" x14ac:dyDescent="0.2">
      <c r="A50" s="445"/>
      <c r="B50" s="446"/>
      <c r="C50" s="447" t="s">
        <v>17</v>
      </c>
      <c r="D50" s="264" t="s">
        <v>524</v>
      </c>
      <c r="E50" s="446" t="s">
        <v>90</v>
      </c>
      <c r="F50" s="265">
        <v>2000</v>
      </c>
      <c r="G50" s="446">
        <v>2000</v>
      </c>
      <c r="H50" s="446">
        <v>2000</v>
      </c>
      <c r="I50" s="287">
        <f t="shared" si="1"/>
        <v>1</v>
      </c>
    </row>
    <row r="51" spans="1:11" ht="13.5" customHeight="1" thickBot="1" x14ac:dyDescent="0.25">
      <c r="A51" s="266"/>
      <c r="B51" s="266"/>
      <c r="C51" s="266"/>
      <c r="D51" s="266"/>
      <c r="E51" s="267" t="s">
        <v>31</v>
      </c>
      <c r="F51" s="448">
        <f>SUM(F49:F50)</f>
        <v>2000</v>
      </c>
      <c r="G51" s="448">
        <f>SUM(G49:G50)</f>
        <v>16000</v>
      </c>
      <c r="H51" s="448">
        <f>SUM(H49:H50)</f>
        <v>16000</v>
      </c>
      <c r="I51" s="449">
        <f>SUM(I49:I50)</f>
        <v>2</v>
      </c>
      <c r="K51" s="413"/>
    </row>
    <row r="52" spans="1:11" ht="13.5" customHeight="1" thickBot="1" x14ac:dyDescent="0.25">
      <c r="A52" s="785" t="s">
        <v>596</v>
      </c>
      <c r="B52" s="786"/>
      <c r="C52" s="786"/>
      <c r="D52" s="786"/>
      <c r="E52" s="786"/>
      <c r="F52" s="786"/>
      <c r="G52" s="786"/>
      <c r="H52" s="786"/>
      <c r="I52" s="786"/>
    </row>
    <row r="53" spans="1:11" ht="13.5" customHeight="1" thickBot="1" x14ac:dyDescent="0.25">
      <c r="A53" s="268"/>
      <c r="B53" s="268"/>
      <c r="C53" s="268"/>
      <c r="D53" s="268"/>
      <c r="E53" s="450" t="s">
        <v>597</v>
      </c>
      <c r="F53" s="269"/>
      <c r="G53" s="451">
        <v>37</v>
      </c>
      <c r="H53" s="451">
        <v>37</v>
      </c>
      <c r="I53" s="449">
        <f>SUM(I51:I52)</f>
        <v>2</v>
      </c>
    </row>
    <row r="54" spans="1:11" ht="13.5" customHeight="1" x14ac:dyDescent="0.2">
      <c r="A54" s="22"/>
      <c r="B54" s="22"/>
      <c r="C54" s="22"/>
      <c r="D54" s="22"/>
      <c r="E54" s="22"/>
      <c r="F54" s="71"/>
      <c r="G54" s="19"/>
      <c r="H54" s="19"/>
      <c r="I54" s="19"/>
    </row>
    <row r="55" spans="1:11" ht="13.5" customHeight="1" thickBot="1" x14ac:dyDescent="0.25">
      <c r="A55" s="244"/>
      <c r="B55" s="244"/>
      <c r="C55" s="244"/>
      <c r="D55" s="244"/>
      <c r="E55" s="244"/>
      <c r="F55" s="256"/>
      <c r="G55" s="257"/>
      <c r="H55" s="257"/>
      <c r="I55" s="257"/>
    </row>
    <row r="56" spans="1:11" ht="13.5" customHeight="1" thickBot="1" x14ac:dyDescent="0.25">
      <c r="A56" s="776" t="s">
        <v>426</v>
      </c>
      <c r="B56" s="777"/>
      <c r="C56" s="777"/>
      <c r="D56" s="777"/>
      <c r="E56" s="778"/>
      <c r="F56" s="269">
        <f>SUM(F47+F51+F55+F42)</f>
        <v>25300</v>
      </c>
      <c r="G56" s="269">
        <f>SUM(G47+G51+G53+G42)</f>
        <v>78157</v>
      </c>
      <c r="H56" s="269">
        <f>SUM(H47+H51+H53+H42)</f>
        <v>36513</v>
      </c>
      <c r="I56" s="313">
        <f>SUM(H56/G56)</f>
        <v>0.46717504510152641</v>
      </c>
    </row>
    <row r="57" spans="1:11" ht="13.5" customHeight="1" thickBot="1" x14ac:dyDescent="0.25">
      <c r="A57" s="270"/>
      <c r="B57" s="19"/>
      <c r="C57" s="19"/>
      <c r="D57" s="19"/>
      <c r="E57" s="19"/>
      <c r="F57" s="271"/>
      <c r="G57" s="258"/>
      <c r="H57" s="175"/>
      <c r="I57" s="144"/>
    </row>
    <row r="58" spans="1:11" ht="13.5" thickBot="1" x14ac:dyDescent="0.25">
      <c r="A58" s="782" t="s">
        <v>340</v>
      </c>
      <c r="B58" s="783"/>
      <c r="C58" s="783"/>
      <c r="D58" s="783"/>
      <c r="E58" s="784"/>
      <c r="F58" s="272">
        <f>SUM(F24)</f>
        <v>25300</v>
      </c>
      <c r="G58" s="274">
        <f>SUM(G24)</f>
        <v>78157</v>
      </c>
      <c r="H58" s="274">
        <f>SUM(H24)</f>
        <v>131636</v>
      </c>
      <c r="I58" s="313">
        <f>SUM(H58/G58)</f>
        <v>1.6842509308187366</v>
      </c>
    </row>
    <row r="59" spans="1:11" ht="13.5" thickBot="1" x14ac:dyDescent="0.25">
      <c r="A59" s="779" t="s">
        <v>341</v>
      </c>
      <c r="B59" s="780"/>
      <c r="C59" s="780"/>
      <c r="D59" s="780"/>
      <c r="E59" s="781"/>
      <c r="F59" s="273">
        <f>SUM(F56)</f>
        <v>25300</v>
      </c>
      <c r="G59" s="275">
        <f>SUM(G56)</f>
        <v>78157</v>
      </c>
      <c r="H59" s="274">
        <f>SUM(H56)</f>
        <v>36513</v>
      </c>
      <c r="I59" s="313">
        <f>SUM(H59/G59)</f>
        <v>0.46717504510152641</v>
      </c>
    </row>
    <row r="60" spans="1:11" ht="13.5" thickBot="1" x14ac:dyDescent="0.25">
      <c r="A60" s="779" t="s">
        <v>342</v>
      </c>
      <c r="B60" s="780"/>
      <c r="C60" s="780"/>
      <c r="D60" s="780"/>
      <c r="E60" s="781"/>
      <c r="F60" s="273">
        <v>0</v>
      </c>
      <c r="G60" s="275">
        <v>0</v>
      </c>
      <c r="H60" s="274"/>
      <c r="I60" s="144"/>
    </row>
    <row r="61" spans="1:11" ht="13.5" thickBot="1" x14ac:dyDescent="0.25">
      <c r="A61" s="779" t="s">
        <v>343</v>
      </c>
      <c r="B61" s="780"/>
      <c r="C61" s="780"/>
      <c r="D61" s="780"/>
      <c r="E61" s="781"/>
      <c r="F61" s="273">
        <f>SUM(F58-F59)</f>
        <v>0</v>
      </c>
      <c r="G61" s="275">
        <f>SUM(G58-G59)</f>
        <v>0</v>
      </c>
      <c r="H61" s="275">
        <f>SUM(H58-H59)</f>
        <v>95123</v>
      </c>
      <c r="I61" s="145"/>
    </row>
    <row r="69" ht="16.5" customHeight="1" x14ac:dyDescent="0.2"/>
  </sheetData>
  <mergeCells count="26">
    <mergeCell ref="I27:I28"/>
    <mergeCell ref="A52:I52"/>
    <mergeCell ref="A48:I48"/>
    <mergeCell ref="A43:I43"/>
    <mergeCell ref="A29:I29"/>
    <mergeCell ref="A56:E56"/>
    <mergeCell ref="A60:E60"/>
    <mergeCell ref="A61:E61"/>
    <mergeCell ref="A59:E59"/>
    <mergeCell ref="A58:E58"/>
    <mergeCell ref="E5:E6"/>
    <mergeCell ref="F27:F28"/>
    <mergeCell ref="A1:I1"/>
    <mergeCell ref="F5:F6"/>
    <mergeCell ref="E27:E28"/>
    <mergeCell ref="A24:E24"/>
    <mergeCell ref="G5:G6"/>
    <mergeCell ref="I5:I6"/>
    <mergeCell ref="H5:H6"/>
    <mergeCell ref="H27:H28"/>
    <mergeCell ref="A5:B5"/>
    <mergeCell ref="C5:D5"/>
    <mergeCell ref="A3:I3"/>
    <mergeCell ref="A27:B27"/>
    <mergeCell ref="C27:D27"/>
    <mergeCell ref="G27:G28"/>
  </mergeCells>
  <phoneticPr fontId="19" type="noConversion"/>
  <pageMargins left="0.75" right="0.75" top="1" bottom="1" header="0.5" footer="0.5"/>
  <pageSetup paperSize="9" scale="6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2" workbookViewId="0">
      <selection activeCell="A10" sqref="A10:C10"/>
    </sheetView>
  </sheetViews>
  <sheetFormatPr defaultRowHeight="12.75" x14ac:dyDescent="0.2"/>
  <cols>
    <col min="3" max="3" width="11.28515625" customWidth="1"/>
    <col min="4" max="4" width="8.5703125" customWidth="1"/>
    <col min="5" max="5" width="8.85546875" customWidth="1"/>
    <col min="6" max="6" width="10.28515625" customWidth="1"/>
    <col min="7" max="7" width="9.28515625" customWidth="1"/>
    <col min="8" max="8" width="8.7109375" customWidth="1"/>
    <col min="9" max="9" width="10.5703125" customWidth="1"/>
    <col min="10" max="10" width="15.5703125" customWidth="1"/>
    <col min="11" max="11" width="13.5703125" customWidth="1"/>
    <col min="12" max="12" width="15.42578125" customWidth="1"/>
  </cols>
  <sheetData>
    <row r="1" spans="1:12" x14ac:dyDescent="0.2">
      <c r="E1" s="558" t="s">
        <v>1556</v>
      </c>
      <c r="F1" s="561"/>
      <c r="G1" s="561"/>
      <c r="H1" s="561"/>
      <c r="I1" s="561"/>
      <c r="J1" s="561"/>
      <c r="K1" s="561"/>
      <c r="L1" s="561"/>
    </row>
    <row r="2" spans="1:12" ht="32.25" customHeight="1" x14ac:dyDescent="0.25">
      <c r="A2" s="798" t="s">
        <v>1004</v>
      </c>
      <c r="B2" s="798"/>
      <c r="C2" s="798"/>
      <c r="D2" s="798"/>
      <c r="E2" s="798"/>
      <c r="F2" s="798"/>
      <c r="G2" s="798"/>
      <c r="H2" s="798"/>
      <c r="I2" s="798"/>
      <c r="J2" s="798"/>
      <c r="K2" s="798"/>
      <c r="L2" s="798"/>
    </row>
    <row r="3" spans="1:12" ht="30" customHeight="1" thickBot="1" x14ac:dyDescent="0.25"/>
    <row r="4" spans="1:12" ht="15.75" customHeight="1" x14ac:dyDescent="0.2">
      <c r="A4" s="799" t="s">
        <v>48</v>
      </c>
      <c r="B4" s="800"/>
      <c r="C4" s="801"/>
      <c r="D4" s="805" t="s">
        <v>993</v>
      </c>
      <c r="E4" s="805"/>
      <c r="F4" s="805"/>
      <c r="G4" s="805" t="s">
        <v>397</v>
      </c>
      <c r="H4" s="805"/>
      <c r="I4" s="805"/>
      <c r="J4" s="805" t="s">
        <v>28</v>
      </c>
      <c r="K4" s="805"/>
      <c r="L4" s="806" t="s">
        <v>995</v>
      </c>
    </row>
    <row r="5" spans="1:12" ht="39" customHeight="1" thickBot="1" x14ac:dyDescent="0.25">
      <c r="A5" s="802"/>
      <c r="B5" s="803"/>
      <c r="C5" s="804"/>
      <c r="D5" s="460" t="s">
        <v>1564</v>
      </c>
      <c r="E5" s="460" t="s">
        <v>1563</v>
      </c>
      <c r="F5" s="460" t="s">
        <v>1002</v>
      </c>
      <c r="G5" s="460" t="s">
        <v>1564</v>
      </c>
      <c r="H5" s="460" t="s">
        <v>1563</v>
      </c>
      <c r="I5" s="460" t="s">
        <v>1002</v>
      </c>
      <c r="J5" s="460" t="s">
        <v>94</v>
      </c>
      <c r="K5" s="460" t="s">
        <v>93</v>
      </c>
      <c r="L5" s="807"/>
    </row>
    <row r="6" spans="1:12" ht="19.5" customHeight="1" thickTop="1" x14ac:dyDescent="0.2">
      <c r="A6" s="43" t="s">
        <v>992</v>
      </c>
      <c r="B6" s="44"/>
      <c r="C6" s="44"/>
      <c r="D6" s="44">
        <v>63126</v>
      </c>
      <c r="E6" s="44">
        <v>5146</v>
      </c>
      <c r="F6" s="44">
        <f>SUM(D6:E6)</f>
        <v>68272</v>
      </c>
      <c r="G6" s="44">
        <v>210</v>
      </c>
      <c r="H6" s="44">
        <v>0</v>
      </c>
      <c r="I6" s="44">
        <f>SUM(G6:H6)</f>
        <v>210</v>
      </c>
      <c r="J6" s="44">
        <f>SUM(D6+G6)</f>
        <v>63336</v>
      </c>
      <c r="K6" s="44">
        <f>SUM(E6+H6)</f>
        <v>5146</v>
      </c>
      <c r="L6" s="461">
        <f>SUM(J6:K6)</f>
        <v>68482</v>
      </c>
    </row>
    <row r="7" spans="1:12" ht="19.5" customHeight="1" x14ac:dyDescent="0.2">
      <c r="A7" s="808" t="s">
        <v>994</v>
      </c>
      <c r="B7" s="809"/>
      <c r="C7" s="810"/>
      <c r="D7" s="16">
        <v>68080</v>
      </c>
      <c r="E7" s="16">
        <v>143512</v>
      </c>
      <c r="F7" s="16">
        <f t="shared" ref="F7:F13" si="0">SUM(D7:E7)</f>
        <v>211592</v>
      </c>
      <c r="G7" s="16">
        <v>220</v>
      </c>
      <c r="H7" s="16">
        <v>0</v>
      </c>
      <c r="I7" s="16">
        <f t="shared" ref="I7:I14" si="1">SUM(G7:H7)</f>
        <v>220</v>
      </c>
      <c r="J7" s="16">
        <f>SUM(D7+G7)</f>
        <v>68300</v>
      </c>
      <c r="K7" s="16">
        <f>SUM(E7+H7)</f>
        <v>143512</v>
      </c>
      <c r="L7" s="462">
        <f>SUM(J7:K7)</f>
        <v>211812</v>
      </c>
    </row>
    <row r="8" spans="1:12" s="185" customFormat="1" ht="19.5" customHeight="1" x14ac:dyDescent="0.2">
      <c r="A8" s="811" t="s">
        <v>997</v>
      </c>
      <c r="B8" s="812"/>
      <c r="C8" s="813"/>
      <c r="D8" s="458">
        <f>SUM(D6:D7)</f>
        <v>131206</v>
      </c>
      <c r="E8" s="458">
        <f t="shared" ref="E8:L8" si="2">SUM(E6:E7)</f>
        <v>148658</v>
      </c>
      <c r="F8" s="458">
        <f t="shared" si="0"/>
        <v>279864</v>
      </c>
      <c r="G8" s="458">
        <f t="shared" si="2"/>
        <v>430</v>
      </c>
      <c r="H8" s="458">
        <f t="shared" si="2"/>
        <v>0</v>
      </c>
      <c r="I8" s="458">
        <f t="shared" si="1"/>
        <v>430</v>
      </c>
      <c r="J8" s="458">
        <f t="shared" si="2"/>
        <v>131636</v>
      </c>
      <c r="K8" s="458">
        <f t="shared" si="2"/>
        <v>148658</v>
      </c>
      <c r="L8" s="187">
        <f t="shared" si="2"/>
        <v>280294</v>
      </c>
    </row>
    <row r="9" spans="1:12" ht="19.5" customHeight="1" x14ac:dyDescent="0.2">
      <c r="A9" s="838" t="s">
        <v>998</v>
      </c>
      <c r="B9" s="809"/>
      <c r="C9" s="810"/>
      <c r="D9" s="16">
        <v>0</v>
      </c>
      <c r="E9" s="16">
        <v>0</v>
      </c>
      <c r="F9" s="16">
        <f t="shared" si="0"/>
        <v>0</v>
      </c>
      <c r="G9" s="16">
        <v>0</v>
      </c>
      <c r="H9" s="16">
        <v>15862</v>
      </c>
      <c r="I9" s="16">
        <f t="shared" si="1"/>
        <v>15862</v>
      </c>
      <c r="J9" s="16">
        <v>0</v>
      </c>
      <c r="K9" s="16">
        <f>SUM(E9+H9)</f>
        <v>15862</v>
      </c>
      <c r="L9" s="462">
        <f>SUM(J9:K9)</f>
        <v>15862</v>
      </c>
    </row>
    <row r="10" spans="1:12" ht="24.75" customHeight="1" x14ac:dyDescent="0.2">
      <c r="A10" s="838" t="s">
        <v>999</v>
      </c>
      <c r="B10" s="839"/>
      <c r="C10" s="840"/>
      <c r="D10" s="16">
        <f>SUM(D8:D9)</f>
        <v>131206</v>
      </c>
      <c r="E10" s="16">
        <f t="shared" ref="E10:L10" si="3">SUM(E8:E9)</f>
        <v>148658</v>
      </c>
      <c r="F10" s="16">
        <f t="shared" si="0"/>
        <v>279864</v>
      </c>
      <c r="G10" s="16">
        <f t="shared" si="3"/>
        <v>430</v>
      </c>
      <c r="H10" s="16">
        <f t="shared" si="3"/>
        <v>15862</v>
      </c>
      <c r="I10" s="16">
        <f t="shared" si="1"/>
        <v>16292</v>
      </c>
      <c r="J10" s="16">
        <f t="shared" si="3"/>
        <v>131636</v>
      </c>
      <c r="K10" s="16">
        <f t="shared" si="3"/>
        <v>164520</v>
      </c>
      <c r="L10" s="462">
        <f t="shared" si="3"/>
        <v>296156</v>
      </c>
    </row>
    <row r="11" spans="1:12" ht="19.5" customHeight="1" x14ac:dyDescent="0.2">
      <c r="A11" s="808"/>
      <c r="B11" s="809"/>
      <c r="C11" s="810"/>
      <c r="D11" s="16"/>
      <c r="E11" s="16"/>
      <c r="F11" s="16"/>
      <c r="G11" s="16"/>
      <c r="H11" s="16"/>
      <c r="I11" s="16"/>
      <c r="J11" s="16"/>
      <c r="K11" s="16"/>
      <c r="L11" s="462"/>
    </row>
    <row r="12" spans="1:12" s="185" customFormat="1" ht="18.75" customHeight="1" x14ac:dyDescent="0.2">
      <c r="A12" s="811" t="s">
        <v>996</v>
      </c>
      <c r="B12" s="812"/>
      <c r="C12" s="813"/>
      <c r="D12" s="458">
        <v>36263</v>
      </c>
      <c r="E12" s="458">
        <v>148610</v>
      </c>
      <c r="F12" s="458">
        <f t="shared" si="0"/>
        <v>184873</v>
      </c>
      <c r="G12" s="458">
        <v>250</v>
      </c>
      <c r="H12" s="458">
        <v>15910</v>
      </c>
      <c r="I12" s="458">
        <f t="shared" si="1"/>
        <v>16160</v>
      </c>
      <c r="J12" s="458">
        <f>SUM(D12+G12)</f>
        <v>36513</v>
      </c>
      <c r="K12" s="458">
        <f>SUM(E12+H12)</f>
        <v>164520</v>
      </c>
      <c r="L12" s="187">
        <f>SUM(J12:K12)</f>
        <v>201033</v>
      </c>
    </row>
    <row r="13" spans="1:12" ht="26.25" customHeight="1" x14ac:dyDescent="0.2">
      <c r="A13" s="838" t="s">
        <v>1001</v>
      </c>
      <c r="B13" s="839"/>
      <c r="C13" s="840"/>
      <c r="D13" s="16">
        <v>0</v>
      </c>
      <c r="E13" s="16">
        <v>-15862</v>
      </c>
      <c r="F13" s="16">
        <f t="shared" si="0"/>
        <v>-15862</v>
      </c>
      <c r="G13" s="16">
        <v>0</v>
      </c>
      <c r="H13" s="16">
        <v>0</v>
      </c>
      <c r="I13" s="16">
        <f t="shared" si="1"/>
        <v>0</v>
      </c>
      <c r="J13" s="16"/>
      <c r="K13" s="16">
        <f>SUM(E13)</f>
        <v>-15862</v>
      </c>
      <c r="L13" s="462">
        <f>SUM(J13:K13)</f>
        <v>-15862</v>
      </c>
    </row>
    <row r="14" spans="1:12" ht="28.5" customHeight="1" thickBot="1" x14ac:dyDescent="0.25">
      <c r="A14" s="841" t="s">
        <v>1000</v>
      </c>
      <c r="B14" s="842"/>
      <c r="C14" s="843"/>
      <c r="D14" s="459">
        <f>SUM(D12:D13)</f>
        <v>36263</v>
      </c>
      <c r="E14" s="459">
        <f t="shared" ref="E14:L14" si="4">SUM(E12:E13)</f>
        <v>132748</v>
      </c>
      <c r="F14" s="459">
        <f>SUM(D14:E14)</f>
        <v>169011</v>
      </c>
      <c r="G14" s="459">
        <f t="shared" si="4"/>
        <v>250</v>
      </c>
      <c r="H14" s="459">
        <f t="shared" si="4"/>
        <v>15910</v>
      </c>
      <c r="I14" s="459">
        <f t="shared" si="1"/>
        <v>16160</v>
      </c>
      <c r="J14" s="459">
        <f t="shared" si="4"/>
        <v>36513</v>
      </c>
      <c r="K14" s="459">
        <f t="shared" si="4"/>
        <v>148658</v>
      </c>
      <c r="L14" s="463">
        <f t="shared" si="4"/>
        <v>185171</v>
      </c>
    </row>
    <row r="15" spans="1:12" ht="22.5" customHeight="1" thickTop="1" thickBot="1" x14ac:dyDescent="0.25">
      <c r="A15" s="779" t="s">
        <v>1003</v>
      </c>
      <c r="B15" s="780"/>
      <c r="C15" s="781"/>
      <c r="D15" s="275">
        <f>SUM(D10-D12)</f>
        <v>94943</v>
      </c>
      <c r="E15" s="275">
        <f t="shared" ref="E15:L15" si="5">SUM(E10-E12)</f>
        <v>48</v>
      </c>
      <c r="F15" s="275">
        <f t="shared" si="5"/>
        <v>94991</v>
      </c>
      <c r="G15" s="275">
        <f t="shared" si="5"/>
        <v>180</v>
      </c>
      <c r="H15" s="275">
        <f t="shared" si="5"/>
        <v>-48</v>
      </c>
      <c r="I15" s="275">
        <f t="shared" si="5"/>
        <v>132</v>
      </c>
      <c r="J15" s="275">
        <f t="shared" si="5"/>
        <v>95123</v>
      </c>
      <c r="K15" s="275">
        <f t="shared" si="5"/>
        <v>0</v>
      </c>
      <c r="L15" s="464">
        <f t="shared" si="5"/>
        <v>95123</v>
      </c>
    </row>
  </sheetData>
  <mergeCells count="16">
    <mergeCell ref="E1:L1"/>
    <mergeCell ref="A7:C7"/>
    <mergeCell ref="A8:C8"/>
    <mergeCell ref="A11:C11"/>
    <mergeCell ref="A12:C12"/>
    <mergeCell ref="A9:C9"/>
    <mergeCell ref="A10:C10"/>
    <mergeCell ref="A15:C15"/>
    <mergeCell ref="A2:L2"/>
    <mergeCell ref="A4:C5"/>
    <mergeCell ref="D4:F4"/>
    <mergeCell ref="G4:I4"/>
    <mergeCell ref="J4:K4"/>
    <mergeCell ref="L4:L5"/>
    <mergeCell ref="A13:C13"/>
    <mergeCell ref="A14:C14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workbookViewId="0">
      <selection activeCell="F1" sqref="F1:J1"/>
    </sheetView>
  </sheetViews>
  <sheetFormatPr defaultRowHeight="12.75" x14ac:dyDescent="0.2"/>
  <cols>
    <col min="1" max="1" width="5.42578125" style="78" customWidth="1"/>
    <col min="2" max="4" width="9.140625" style="78"/>
    <col min="5" max="5" width="12" style="78" customWidth="1"/>
    <col min="6" max="7" width="9.140625" style="78"/>
    <col min="8" max="8" width="14.85546875" style="78" customWidth="1"/>
    <col min="9" max="9" width="12.140625" style="78" customWidth="1"/>
    <col min="10" max="10" width="13.5703125" style="78" customWidth="1"/>
    <col min="11" max="16384" width="9.140625" style="78"/>
  </cols>
  <sheetData>
    <row r="1" spans="1:10" x14ac:dyDescent="0.2">
      <c r="F1" s="558" t="s">
        <v>1557</v>
      </c>
      <c r="G1" s="558"/>
      <c r="H1" s="558"/>
      <c r="I1" s="558"/>
      <c r="J1" s="558"/>
    </row>
    <row r="4" spans="1:10" ht="21" customHeight="1" x14ac:dyDescent="0.3">
      <c r="A4" s="814" t="s">
        <v>650</v>
      </c>
      <c r="B4" s="814"/>
      <c r="C4" s="814"/>
      <c r="D4" s="814"/>
      <c r="E4" s="814"/>
      <c r="F4" s="814"/>
      <c r="G4" s="814"/>
      <c r="H4" s="814"/>
      <c r="I4" s="814"/>
      <c r="J4" s="814"/>
    </row>
    <row r="5" spans="1:10" ht="14.1" customHeight="1" x14ac:dyDescent="0.2"/>
    <row r="6" spans="1:10" ht="21" customHeight="1" x14ac:dyDescent="0.25">
      <c r="A6" s="82"/>
      <c r="B6" s="82"/>
      <c r="C6" s="82"/>
      <c r="D6" s="82"/>
      <c r="E6" s="82"/>
      <c r="F6" s="82"/>
      <c r="G6" s="82"/>
      <c r="H6" s="410" t="s">
        <v>654</v>
      </c>
      <c r="I6" s="410" t="s">
        <v>397</v>
      </c>
      <c r="J6" s="410" t="s">
        <v>28</v>
      </c>
    </row>
    <row r="7" spans="1:10" ht="14.1" customHeight="1" x14ac:dyDescent="0.25">
      <c r="A7" s="82"/>
      <c r="B7" s="82"/>
      <c r="C7" s="82"/>
      <c r="D7" s="82"/>
      <c r="E7" s="82"/>
      <c r="F7" s="82"/>
      <c r="G7" s="82"/>
      <c r="H7" s="82"/>
      <c r="I7" s="82"/>
      <c r="J7" s="82"/>
    </row>
    <row r="8" spans="1:10" ht="14.1" customHeight="1" x14ac:dyDescent="0.25">
      <c r="A8" s="82" t="s">
        <v>4</v>
      </c>
      <c r="B8" s="82" t="s">
        <v>652</v>
      </c>
      <c r="C8" s="82"/>
      <c r="D8" s="82"/>
      <c r="E8" s="82"/>
      <c r="F8" s="82"/>
      <c r="G8" s="82"/>
      <c r="H8" s="82">
        <v>209602</v>
      </c>
      <c r="I8" s="82">
        <v>220</v>
      </c>
      <c r="J8" s="82">
        <f>SUM(H8:I8)</f>
        <v>209822</v>
      </c>
    </row>
    <row r="9" spans="1:10" ht="14.1" customHeight="1" x14ac:dyDescent="0.25">
      <c r="A9" s="82" t="s">
        <v>5</v>
      </c>
      <c r="B9" s="82" t="s">
        <v>651</v>
      </c>
      <c r="C9" s="82"/>
      <c r="D9" s="82"/>
      <c r="E9" s="82"/>
      <c r="F9" s="82"/>
      <c r="G9" s="82"/>
      <c r="H9" s="82">
        <v>169011</v>
      </c>
      <c r="I9" s="82">
        <v>16160</v>
      </c>
      <c r="J9" s="82">
        <f>SUM(H9:I9)</f>
        <v>185171</v>
      </c>
    </row>
    <row r="10" spans="1:10" ht="14.1" customHeight="1" x14ac:dyDescent="0.25">
      <c r="A10" s="82" t="s">
        <v>653</v>
      </c>
      <c r="B10" s="82" t="s">
        <v>661</v>
      </c>
      <c r="C10" s="82"/>
      <c r="D10" s="82"/>
      <c r="E10" s="82"/>
      <c r="F10" s="82"/>
      <c r="G10" s="82"/>
      <c r="H10" s="82">
        <f>SUM(H8-H9)</f>
        <v>40591</v>
      </c>
      <c r="I10" s="82">
        <f t="shared" ref="I10:J10" si="0">SUM(I8-I9)</f>
        <v>-15940</v>
      </c>
      <c r="J10" s="82">
        <f t="shared" si="0"/>
        <v>24651</v>
      </c>
    </row>
    <row r="11" spans="1:10" ht="14.1" customHeight="1" x14ac:dyDescent="0.25">
      <c r="A11" s="82" t="s">
        <v>6</v>
      </c>
      <c r="B11" s="82" t="s">
        <v>655</v>
      </c>
      <c r="C11" s="82"/>
      <c r="D11" s="82"/>
      <c r="E11" s="82"/>
      <c r="F11" s="82"/>
      <c r="G11" s="82"/>
      <c r="H11" s="82">
        <f>SUM(H12:H14)</f>
        <v>70262</v>
      </c>
      <c r="I11" s="82">
        <f>SUM(I12:I14)</f>
        <v>16072</v>
      </c>
      <c r="J11" s="82">
        <f>SUM(J12:J14)</f>
        <v>86334</v>
      </c>
    </row>
    <row r="12" spans="1:10" ht="14.1" customHeight="1" x14ac:dyDescent="0.25">
      <c r="A12" s="82"/>
      <c r="B12" s="82"/>
      <c r="C12" s="132" t="s">
        <v>656</v>
      </c>
      <c r="D12" s="132"/>
      <c r="E12" s="132"/>
      <c r="F12" s="132"/>
      <c r="G12" s="132"/>
      <c r="H12" s="132">
        <v>68272</v>
      </c>
      <c r="I12" s="82">
        <v>210</v>
      </c>
      <c r="J12" s="82">
        <f>SUM(H12:I12)</f>
        <v>68482</v>
      </c>
    </row>
    <row r="13" spans="1:10" ht="14.1" customHeight="1" x14ac:dyDescent="0.25">
      <c r="A13" s="82"/>
      <c r="B13" s="82"/>
      <c r="C13" s="132" t="s">
        <v>657</v>
      </c>
      <c r="D13" s="132"/>
      <c r="E13" s="132"/>
      <c r="F13" s="132"/>
      <c r="G13" s="132"/>
      <c r="H13" s="132">
        <v>1990</v>
      </c>
      <c r="I13" s="82"/>
      <c r="J13" s="82">
        <f t="shared" ref="J13:J14" si="1">SUM(H13:I13)</f>
        <v>1990</v>
      </c>
    </row>
    <row r="14" spans="1:10" ht="14.1" customHeight="1" x14ac:dyDescent="0.25">
      <c r="A14" s="82"/>
      <c r="B14" s="82"/>
      <c r="C14" s="132" t="s">
        <v>429</v>
      </c>
      <c r="D14" s="132"/>
      <c r="E14" s="132"/>
      <c r="F14" s="132"/>
      <c r="G14" s="132"/>
      <c r="H14" s="132"/>
      <c r="I14" s="82">
        <v>15862</v>
      </c>
      <c r="J14" s="82">
        <f t="shared" si="1"/>
        <v>15862</v>
      </c>
    </row>
    <row r="15" spans="1:10" ht="14.1" customHeight="1" x14ac:dyDescent="0.25">
      <c r="A15" s="82" t="s">
        <v>7</v>
      </c>
      <c r="B15" s="82" t="s">
        <v>658</v>
      </c>
      <c r="C15" s="82"/>
      <c r="D15" s="82"/>
      <c r="E15" s="82"/>
      <c r="F15" s="82"/>
      <c r="G15" s="82"/>
      <c r="H15" s="82">
        <v>15862</v>
      </c>
      <c r="I15" s="82">
        <v>0</v>
      </c>
      <c r="J15" s="82">
        <f>SUM(H15:I15)</f>
        <v>15862</v>
      </c>
    </row>
    <row r="16" spans="1:10" ht="14.1" customHeight="1" x14ac:dyDescent="0.25">
      <c r="A16" s="82" t="s">
        <v>659</v>
      </c>
      <c r="B16" s="82" t="s">
        <v>660</v>
      </c>
      <c r="C16" s="82"/>
      <c r="D16" s="82"/>
      <c r="E16" s="82"/>
      <c r="F16" s="82"/>
      <c r="G16" s="82"/>
      <c r="H16" s="82">
        <f>SUM(H11-H15)</f>
        <v>54400</v>
      </c>
      <c r="I16" s="82">
        <f>SUM(I11-I15)</f>
        <v>16072</v>
      </c>
      <c r="J16" s="82">
        <f>SUM(J11-J15)</f>
        <v>70472</v>
      </c>
    </row>
    <row r="17" spans="1:10" ht="14.1" customHeight="1" x14ac:dyDescent="0.25">
      <c r="A17" s="82" t="s">
        <v>663</v>
      </c>
      <c r="B17" s="82" t="s">
        <v>662</v>
      </c>
      <c r="C17" s="82"/>
      <c r="D17" s="82"/>
      <c r="E17" s="82"/>
      <c r="F17" s="82"/>
      <c r="G17" s="82"/>
      <c r="H17" s="82">
        <f>SUM(H10+H16)</f>
        <v>94991</v>
      </c>
      <c r="I17" s="82">
        <f>SUM(I10+I16)</f>
        <v>132</v>
      </c>
      <c r="J17" s="82">
        <f>SUM(J10+J16)</f>
        <v>95123</v>
      </c>
    </row>
    <row r="18" spans="1:10" ht="14.1" customHeight="1" x14ac:dyDescent="0.25">
      <c r="A18" s="82"/>
      <c r="B18" s="82"/>
      <c r="C18" s="82"/>
      <c r="D18" s="82"/>
      <c r="E18" s="82"/>
      <c r="F18" s="82"/>
      <c r="G18" s="82"/>
      <c r="H18" s="82"/>
      <c r="I18" s="82"/>
      <c r="J18" s="82"/>
    </row>
    <row r="19" spans="1:10" ht="15.75" x14ac:dyDescent="0.25">
      <c r="A19" s="82" t="s">
        <v>664</v>
      </c>
      <c r="B19" s="82" t="s">
        <v>665</v>
      </c>
      <c r="C19" s="82"/>
      <c r="D19" s="82"/>
      <c r="E19" s="82"/>
      <c r="F19" s="82"/>
      <c r="G19" s="82"/>
      <c r="H19" s="82"/>
      <c r="I19" s="82"/>
      <c r="J19" s="82"/>
    </row>
    <row r="20" spans="1:10" ht="15.75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</row>
    <row r="21" spans="1:10" ht="15.75" x14ac:dyDescent="0.25">
      <c r="A21" s="77" t="s">
        <v>666</v>
      </c>
      <c r="B21" s="77" t="s">
        <v>667</v>
      </c>
      <c r="C21" s="77"/>
      <c r="D21" s="77"/>
      <c r="E21" s="77"/>
      <c r="F21" s="77"/>
      <c r="G21" s="77"/>
      <c r="H21" s="77">
        <f>SUM(H17+H19)</f>
        <v>94991</v>
      </c>
      <c r="I21" s="77">
        <f t="shared" ref="I21:J21" si="2">SUM(I17+I19)</f>
        <v>132</v>
      </c>
      <c r="J21" s="77">
        <f t="shared" si="2"/>
        <v>95123</v>
      </c>
    </row>
    <row r="22" spans="1:10" ht="15.75" x14ac:dyDescent="0.25">
      <c r="A22" s="82"/>
      <c r="B22" s="82"/>
      <c r="C22" s="82"/>
      <c r="D22" s="82"/>
      <c r="E22" s="82"/>
      <c r="F22" s="82"/>
      <c r="G22" s="82"/>
      <c r="H22" s="82"/>
      <c r="I22" s="82"/>
      <c r="J22" s="82"/>
    </row>
    <row r="23" spans="1:10" ht="15.75" x14ac:dyDescent="0.25">
      <c r="A23" s="77" t="s">
        <v>668</v>
      </c>
      <c r="B23" s="77" t="s">
        <v>669</v>
      </c>
      <c r="C23" s="77"/>
      <c r="D23" s="77"/>
      <c r="E23" s="77"/>
      <c r="F23" s="77"/>
      <c r="G23" s="77"/>
      <c r="H23" s="77">
        <v>94991</v>
      </c>
      <c r="I23" s="77">
        <v>132</v>
      </c>
      <c r="J23" s="77">
        <f>SUM(H23:I23)</f>
        <v>95123</v>
      </c>
    </row>
    <row r="24" spans="1:10" ht="15.75" x14ac:dyDescent="0.25">
      <c r="A24" s="82"/>
      <c r="B24" s="82"/>
      <c r="C24" s="82"/>
      <c r="D24" s="82"/>
      <c r="E24" s="82"/>
      <c r="F24" s="82"/>
      <c r="G24" s="82"/>
      <c r="H24" s="82"/>
      <c r="I24" s="82"/>
      <c r="J24" s="82"/>
    </row>
    <row r="25" spans="1:10" ht="15.75" x14ac:dyDescent="0.25">
      <c r="A25" s="82" t="s">
        <v>670</v>
      </c>
      <c r="B25" s="82" t="s">
        <v>671</v>
      </c>
      <c r="C25" s="82"/>
      <c r="D25" s="82"/>
      <c r="E25" s="82"/>
      <c r="F25" s="82" t="s">
        <v>676</v>
      </c>
      <c r="G25" s="82"/>
      <c r="H25" s="82">
        <f>SUM(H17-H23)</f>
        <v>0</v>
      </c>
      <c r="I25" s="82">
        <f t="shared" ref="I25:J25" si="3">SUM(I17-I23)</f>
        <v>0</v>
      </c>
      <c r="J25" s="82">
        <f t="shared" si="3"/>
        <v>0</v>
      </c>
    </row>
    <row r="26" spans="1:10" ht="15.75" x14ac:dyDescent="0.25">
      <c r="A26" s="82"/>
      <c r="B26" s="82"/>
      <c r="C26" s="82"/>
      <c r="D26" s="82"/>
      <c r="E26" s="82"/>
      <c r="F26" s="82"/>
      <c r="G26" s="82"/>
      <c r="H26" s="82"/>
      <c r="I26" s="82"/>
      <c r="J26" s="82"/>
    </row>
    <row r="27" spans="1:10" ht="15.75" x14ac:dyDescent="0.25">
      <c r="A27" s="82" t="s">
        <v>672</v>
      </c>
      <c r="B27" s="82" t="s">
        <v>673</v>
      </c>
      <c r="C27" s="82"/>
      <c r="D27" s="82"/>
      <c r="E27" s="82"/>
      <c r="F27" s="82"/>
      <c r="G27" s="82"/>
      <c r="H27" s="82">
        <v>0</v>
      </c>
      <c r="I27" s="82">
        <v>0</v>
      </c>
      <c r="J27" s="82">
        <v>0</v>
      </c>
    </row>
    <row r="28" spans="1:10" ht="15.75" x14ac:dyDescent="0.25">
      <c r="A28" s="82"/>
      <c r="B28" s="82"/>
      <c r="C28" s="82"/>
      <c r="D28" s="82"/>
      <c r="E28" s="82"/>
      <c r="F28" s="82"/>
      <c r="G28" s="82"/>
      <c r="H28" s="82"/>
      <c r="I28" s="82"/>
      <c r="J28" s="82"/>
    </row>
    <row r="29" spans="1:10" ht="15.75" x14ac:dyDescent="0.25">
      <c r="A29" s="82" t="s">
        <v>674</v>
      </c>
      <c r="B29" s="82" t="s">
        <v>675</v>
      </c>
      <c r="C29" s="82"/>
      <c r="D29" s="82"/>
      <c r="E29" s="82"/>
      <c r="F29" s="82"/>
      <c r="G29" s="82"/>
      <c r="H29" s="82">
        <v>0</v>
      </c>
      <c r="I29" s="82">
        <v>0</v>
      </c>
      <c r="J29" s="82">
        <v>0</v>
      </c>
    </row>
  </sheetData>
  <mergeCells count="2">
    <mergeCell ref="F1:J1"/>
    <mergeCell ref="A4:J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8"/>
  <sheetViews>
    <sheetView topLeftCell="A151" zoomScale="75" workbookViewId="0">
      <selection activeCell="I178" sqref="I178"/>
    </sheetView>
  </sheetViews>
  <sheetFormatPr defaultRowHeight="12.75" x14ac:dyDescent="0.2"/>
  <cols>
    <col min="1" max="1" width="6.5703125" style="15" customWidth="1"/>
    <col min="2" max="2" width="67.85546875" bestFit="1" customWidth="1"/>
    <col min="3" max="3" width="19.42578125" customWidth="1"/>
    <col min="4" max="4" width="3.7109375" bestFit="1" customWidth="1"/>
    <col min="5" max="5" width="16.140625" customWidth="1"/>
    <col min="6" max="6" width="7.42578125" customWidth="1"/>
    <col min="7" max="7" width="6" bestFit="1" customWidth="1"/>
    <col min="8" max="12" width="3.7109375" bestFit="1" customWidth="1"/>
    <col min="13" max="13" width="8.85546875" bestFit="1" customWidth="1"/>
  </cols>
  <sheetData>
    <row r="1" spans="1:22" ht="15.75" x14ac:dyDescent="0.25">
      <c r="A1" s="727" t="s">
        <v>1558</v>
      </c>
      <c r="B1" s="727"/>
      <c r="C1" s="727"/>
      <c r="D1" s="727"/>
      <c r="E1" s="727"/>
      <c r="F1" s="727"/>
      <c r="G1" s="402"/>
      <c r="H1" s="401"/>
      <c r="Q1" s="403"/>
      <c r="R1" s="403"/>
      <c r="S1" s="403"/>
      <c r="T1" s="403"/>
      <c r="U1" s="403"/>
      <c r="V1" s="403"/>
    </row>
    <row r="2" spans="1:22" ht="15.75" x14ac:dyDescent="0.25">
      <c r="A2"/>
      <c r="J2" s="402"/>
      <c r="K2" s="401"/>
      <c r="L2" s="401"/>
      <c r="M2" s="401"/>
      <c r="N2" s="401"/>
      <c r="O2" s="401"/>
      <c r="P2" s="401"/>
      <c r="Q2" s="403"/>
      <c r="R2" s="403"/>
      <c r="S2" s="403"/>
      <c r="T2" s="403"/>
      <c r="U2" s="403"/>
      <c r="V2" s="403"/>
    </row>
    <row r="3" spans="1:22" ht="18" x14ac:dyDescent="0.25">
      <c r="A3" s="815" t="s">
        <v>677</v>
      </c>
      <c r="B3" s="561"/>
      <c r="C3" s="561"/>
      <c r="D3" s="561"/>
      <c r="E3" s="561"/>
      <c r="F3" s="561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</row>
    <row r="4" spans="1:22" ht="18" x14ac:dyDescent="0.25">
      <c r="A4" s="815" t="s">
        <v>679</v>
      </c>
      <c r="B4" s="561"/>
      <c r="C4" s="561"/>
      <c r="D4" s="561"/>
      <c r="E4" s="561"/>
      <c r="F4" s="561"/>
      <c r="G4" s="415"/>
      <c r="H4" s="415"/>
      <c r="I4" s="415"/>
      <c r="J4" s="415"/>
      <c r="K4" s="415"/>
      <c r="L4" s="415"/>
      <c r="M4" s="415"/>
      <c r="N4" s="415"/>
      <c r="O4" s="415"/>
      <c r="P4" s="415"/>
      <c r="Q4" s="415"/>
    </row>
    <row r="5" spans="1:22" ht="18" x14ac:dyDescent="0.25">
      <c r="A5" s="414"/>
      <c r="B5" s="401"/>
      <c r="C5" s="401"/>
      <c r="D5" s="401"/>
      <c r="E5" t="s">
        <v>442</v>
      </c>
      <c r="F5" s="401"/>
      <c r="G5" s="415"/>
      <c r="H5" s="415"/>
      <c r="I5" s="415"/>
      <c r="J5" s="415"/>
      <c r="K5" s="415"/>
      <c r="L5" s="415"/>
      <c r="M5" s="415"/>
      <c r="N5" s="415"/>
      <c r="O5" s="415"/>
      <c r="P5" s="415"/>
      <c r="Q5" s="415"/>
    </row>
    <row r="6" spans="1:22" ht="18" x14ac:dyDescent="0.25">
      <c r="A6" s="414"/>
      <c r="B6" s="416" t="s">
        <v>680</v>
      </c>
      <c r="C6" s="554" t="s">
        <v>1565</v>
      </c>
      <c r="D6" s="554"/>
      <c r="E6" s="554" t="s">
        <v>1566</v>
      </c>
      <c r="F6" s="401"/>
      <c r="G6" s="415"/>
      <c r="H6" s="415"/>
      <c r="I6" s="415"/>
      <c r="J6" s="415"/>
      <c r="K6" s="415"/>
      <c r="L6" s="415"/>
      <c r="M6" s="415"/>
      <c r="N6" s="415"/>
      <c r="O6" s="415"/>
      <c r="P6" s="415"/>
      <c r="Q6" s="415"/>
    </row>
    <row r="7" spans="1:22" ht="17.25" customHeight="1" x14ac:dyDescent="0.2">
      <c r="A7" s="417" t="s">
        <v>681</v>
      </c>
      <c r="B7" s="401" t="s">
        <v>682</v>
      </c>
      <c r="C7" s="401">
        <v>125</v>
      </c>
      <c r="D7" s="401"/>
      <c r="E7" s="401">
        <v>82</v>
      </c>
      <c r="F7" s="401"/>
      <c r="G7" s="415"/>
      <c r="H7" s="415"/>
      <c r="I7" s="415"/>
      <c r="J7" s="415"/>
      <c r="K7" s="415"/>
      <c r="L7" s="415"/>
      <c r="M7" s="415"/>
      <c r="N7" s="415"/>
      <c r="O7" s="415"/>
      <c r="P7" s="415"/>
      <c r="Q7" s="415"/>
    </row>
    <row r="8" spans="1:22" ht="18" customHeight="1" x14ac:dyDescent="0.2">
      <c r="A8" s="417" t="s">
        <v>683</v>
      </c>
      <c r="B8" s="401" t="s">
        <v>684</v>
      </c>
      <c r="C8" s="401"/>
      <c r="D8" s="401"/>
      <c r="E8" s="401"/>
      <c r="F8" s="401"/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</row>
    <row r="9" spans="1:22" ht="15.75" customHeight="1" x14ac:dyDescent="0.2">
      <c r="A9" s="417" t="s">
        <v>685</v>
      </c>
      <c r="B9" s="401" t="s">
        <v>686</v>
      </c>
      <c r="C9" s="401"/>
      <c r="D9" s="401"/>
      <c r="E9" s="401"/>
      <c r="F9" s="401"/>
      <c r="G9" s="415"/>
      <c r="H9" s="415"/>
      <c r="I9" s="415"/>
      <c r="J9" s="415"/>
      <c r="K9" s="415"/>
      <c r="L9" s="415"/>
      <c r="M9" s="415"/>
      <c r="N9" s="415"/>
      <c r="O9" s="415"/>
      <c r="P9" s="415"/>
      <c r="Q9" s="415"/>
    </row>
    <row r="10" spans="1:22" ht="18" customHeight="1" x14ac:dyDescent="0.25">
      <c r="A10" s="418" t="s">
        <v>687</v>
      </c>
      <c r="B10" s="419" t="s">
        <v>688</v>
      </c>
      <c r="C10" s="420">
        <f>SUM(C7:C9)</f>
        <v>125</v>
      </c>
      <c r="D10" s="420"/>
      <c r="E10" s="420">
        <f>SUM(E7:E9)</f>
        <v>82</v>
      </c>
      <c r="F10" s="421"/>
      <c r="G10" s="421"/>
      <c r="M10" s="421" t="s">
        <v>689</v>
      </c>
    </row>
    <row r="11" spans="1:22" ht="18" customHeight="1" x14ac:dyDescent="0.25">
      <c r="A11" s="418"/>
      <c r="B11" s="419"/>
      <c r="C11" s="420"/>
      <c r="D11" s="420"/>
      <c r="E11" s="420"/>
      <c r="F11" s="421"/>
      <c r="G11" s="421"/>
      <c r="M11" s="421"/>
    </row>
    <row r="12" spans="1:22" x14ac:dyDescent="0.2">
      <c r="A12" s="417" t="s">
        <v>690</v>
      </c>
      <c r="B12" s="421" t="s">
        <v>691</v>
      </c>
      <c r="C12" s="422">
        <v>447245</v>
      </c>
      <c r="D12" s="422"/>
      <c r="E12" s="422">
        <v>432154</v>
      </c>
      <c r="F12" s="421"/>
      <c r="G12" s="421"/>
      <c r="M12" s="421" t="s">
        <v>689</v>
      </c>
    </row>
    <row r="13" spans="1:22" x14ac:dyDescent="0.2">
      <c r="A13" s="417" t="s">
        <v>692</v>
      </c>
      <c r="B13" s="421" t="s">
        <v>693</v>
      </c>
      <c r="C13" s="422">
        <v>4177</v>
      </c>
      <c r="D13" s="422"/>
      <c r="E13" s="422">
        <v>13080</v>
      </c>
      <c r="F13" s="421"/>
      <c r="G13" s="421"/>
      <c r="M13" s="421" t="s">
        <v>689</v>
      </c>
    </row>
    <row r="14" spans="1:22" x14ac:dyDescent="0.2">
      <c r="A14" s="417" t="s">
        <v>694</v>
      </c>
      <c r="B14" s="421" t="s">
        <v>695</v>
      </c>
      <c r="C14" s="422"/>
      <c r="D14" s="422"/>
      <c r="E14" s="422"/>
      <c r="F14" s="421"/>
      <c r="G14" s="421"/>
      <c r="M14" s="421" t="s">
        <v>689</v>
      </c>
    </row>
    <row r="15" spans="1:22" x14ac:dyDescent="0.2">
      <c r="A15" s="417" t="s">
        <v>696</v>
      </c>
      <c r="B15" s="421" t="s">
        <v>697</v>
      </c>
      <c r="C15" s="422">
        <v>1228</v>
      </c>
      <c r="D15" s="422"/>
      <c r="E15" s="422">
        <v>1044</v>
      </c>
      <c r="F15" s="421"/>
      <c r="G15" s="421"/>
      <c r="M15" s="421" t="s">
        <v>689</v>
      </c>
    </row>
    <row r="16" spans="1:22" x14ac:dyDescent="0.2">
      <c r="A16" s="417" t="s">
        <v>698</v>
      </c>
      <c r="B16" s="421" t="s">
        <v>699</v>
      </c>
      <c r="C16" s="422"/>
      <c r="D16" s="422"/>
      <c r="E16" s="422"/>
      <c r="F16" s="421"/>
      <c r="G16" s="421"/>
      <c r="M16" s="421" t="s">
        <v>689</v>
      </c>
    </row>
    <row r="17" spans="1:13" ht="15" x14ac:dyDescent="0.25">
      <c r="A17" s="418" t="s">
        <v>700</v>
      </c>
      <c r="B17" s="419" t="s">
        <v>701</v>
      </c>
      <c r="C17" s="420">
        <f>SUM(C12:C16)</f>
        <v>452650</v>
      </c>
      <c r="D17" s="420"/>
      <c r="E17" s="420">
        <f t="shared" ref="E17" si="0">SUM(E12:E16)</f>
        <v>446278</v>
      </c>
      <c r="F17" s="421"/>
      <c r="G17" s="421"/>
      <c r="M17" s="421" t="s">
        <v>689</v>
      </c>
    </row>
    <row r="18" spans="1:13" ht="15" x14ac:dyDescent="0.25">
      <c r="A18" s="418"/>
      <c r="B18" s="419"/>
      <c r="C18" s="420"/>
      <c r="D18" s="420"/>
      <c r="E18" s="420"/>
      <c r="F18" s="421"/>
      <c r="G18" s="421"/>
      <c r="M18" s="421"/>
    </row>
    <row r="19" spans="1:13" x14ac:dyDescent="0.2">
      <c r="A19" s="417" t="s">
        <v>702</v>
      </c>
      <c r="B19" s="421" t="s">
        <v>703</v>
      </c>
      <c r="C19" s="422">
        <v>110</v>
      </c>
      <c r="D19" s="422"/>
      <c r="E19" s="422">
        <v>110</v>
      </c>
      <c r="F19" s="421"/>
      <c r="G19" s="421"/>
      <c r="M19" s="421" t="s">
        <v>689</v>
      </c>
    </row>
    <row r="20" spans="1:13" x14ac:dyDescent="0.2">
      <c r="A20" s="417" t="s">
        <v>704</v>
      </c>
      <c r="B20" s="421" t="s">
        <v>705</v>
      </c>
      <c r="C20" s="422"/>
      <c r="D20" s="422"/>
      <c r="E20" s="422"/>
      <c r="F20" s="421"/>
      <c r="G20" s="421"/>
      <c r="M20" s="421" t="s">
        <v>689</v>
      </c>
    </row>
    <row r="21" spans="1:13" x14ac:dyDescent="0.2">
      <c r="A21" s="417" t="s">
        <v>706</v>
      </c>
      <c r="B21" s="421" t="s">
        <v>707</v>
      </c>
      <c r="C21" s="422"/>
      <c r="D21" s="422"/>
      <c r="E21" s="422"/>
      <c r="F21" s="421"/>
      <c r="G21" s="421"/>
      <c r="M21" s="421" t="s">
        <v>689</v>
      </c>
    </row>
    <row r="22" spans="1:13" x14ac:dyDescent="0.2">
      <c r="A22" s="417" t="s">
        <v>708</v>
      </c>
      <c r="B22" s="421" t="s">
        <v>709</v>
      </c>
      <c r="C22" s="422"/>
      <c r="D22" s="422"/>
      <c r="E22" s="422"/>
      <c r="F22" s="421"/>
      <c r="G22" s="421"/>
      <c r="M22" s="421" t="s">
        <v>689</v>
      </c>
    </row>
    <row r="23" spans="1:13" x14ac:dyDescent="0.2">
      <c r="A23" s="417" t="s">
        <v>710</v>
      </c>
      <c r="B23" s="421" t="s">
        <v>711</v>
      </c>
      <c r="C23" s="422"/>
      <c r="D23" s="422"/>
      <c r="E23" s="422"/>
      <c r="F23" s="421"/>
      <c r="G23" s="421"/>
      <c r="M23" s="421" t="s">
        <v>689</v>
      </c>
    </row>
    <row r="24" spans="1:13" x14ac:dyDescent="0.2">
      <c r="A24" s="417" t="s">
        <v>712</v>
      </c>
      <c r="B24" s="421" t="s">
        <v>713</v>
      </c>
      <c r="C24" s="422"/>
      <c r="D24" s="422"/>
      <c r="E24" s="422"/>
      <c r="F24" s="421"/>
      <c r="G24" s="421"/>
      <c r="M24" s="421" t="s">
        <v>689</v>
      </c>
    </row>
    <row r="25" spans="1:13" x14ac:dyDescent="0.2">
      <c r="A25" s="417" t="s">
        <v>714</v>
      </c>
      <c r="B25" s="421" t="s">
        <v>715</v>
      </c>
      <c r="C25" s="422"/>
      <c r="D25" s="422"/>
      <c r="E25" s="422"/>
      <c r="F25" s="421"/>
      <c r="G25" s="421"/>
      <c r="M25" s="421" t="s">
        <v>689</v>
      </c>
    </row>
    <row r="26" spans="1:13" ht="15" x14ac:dyDescent="0.25">
      <c r="A26" s="418" t="s">
        <v>716</v>
      </c>
      <c r="B26" s="419" t="s">
        <v>717</v>
      </c>
      <c r="C26" s="420">
        <f>SUM(C19:C25)</f>
        <v>110</v>
      </c>
      <c r="D26" s="420"/>
      <c r="E26" s="420">
        <f>SUM(E19:E25)</f>
        <v>110</v>
      </c>
      <c r="F26" s="421"/>
      <c r="G26" s="421"/>
      <c r="M26" s="421" t="s">
        <v>689</v>
      </c>
    </row>
    <row r="27" spans="1:13" ht="15" x14ac:dyDescent="0.25">
      <c r="A27" s="418"/>
      <c r="B27" s="419"/>
      <c r="C27" s="420"/>
      <c r="D27" s="420"/>
      <c r="E27" s="420"/>
      <c r="F27" s="421"/>
      <c r="G27" s="421"/>
      <c r="M27" s="421"/>
    </row>
    <row r="28" spans="1:13" x14ac:dyDescent="0.2">
      <c r="A28" s="417" t="s">
        <v>718</v>
      </c>
      <c r="B28" s="421" t="s">
        <v>719</v>
      </c>
      <c r="C28" s="422"/>
      <c r="D28" s="422"/>
      <c r="E28" s="422"/>
      <c r="F28" s="421"/>
      <c r="G28" s="421"/>
      <c r="M28" s="421" t="s">
        <v>689</v>
      </c>
    </row>
    <row r="29" spans="1:13" x14ac:dyDescent="0.2">
      <c r="A29" s="417" t="s">
        <v>720</v>
      </c>
      <c r="B29" s="421" t="s">
        <v>721</v>
      </c>
      <c r="C29" s="422"/>
      <c r="D29" s="422"/>
      <c r="E29" s="422"/>
      <c r="F29" s="421"/>
      <c r="G29" s="421"/>
      <c r="M29" s="421" t="s">
        <v>689</v>
      </c>
    </row>
    <row r="30" spans="1:13" x14ac:dyDescent="0.2">
      <c r="A30" s="417" t="s">
        <v>722</v>
      </c>
      <c r="B30" s="421" t="s">
        <v>723</v>
      </c>
      <c r="C30" s="422">
        <v>0</v>
      </c>
      <c r="D30" s="422"/>
      <c r="E30" s="422">
        <v>0</v>
      </c>
      <c r="F30" s="421"/>
      <c r="G30" s="421"/>
      <c r="M30" s="421" t="s">
        <v>689</v>
      </c>
    </row>
    <row r="31" spans="1:13" ht="15" x14ac:dyDescent="0.25">
      <c r="A31" s="418" t="s">
        <v>724</v>
      </c>
      <c r="B31" s="419" t="s">
        <v>725</v>
      </c>
      <c r="C31" s="420">
        <f>SUM(C10+C17+C26)</f>
        <v>452885</v>
      </c>
      <c r="D31" s="420"/>
      <c r="E31" s="420">
        <f t="shared" ref="E31" si="1">SUM(E10+E17+E26)</f>
        <v>446470</v>
      </c>
      <c r="F31" s="421"/>
      <c r="G31" s="421"/>
      <c r="M31" s="421" t="s">
        <v>689</v>
      </c>
    </row>
    <row r="32" spans="1:13" ht="15" x14ac:dyDescent="0.25">
      <c r="A32" s="418"/>
      <c r="B32" s="419"/>
      <c r="C32" s="420"/>
      <c r="D32" s="420"/>
      <c r="E32" s="420"/>
      <c r="F32" s="421"/>
      <c r="G32" s="421"/>
      <c r="M32" s="421"/>
    </row>
    <row r="33" spans="1:13" x14ac:dyDescent="0.2">
      <c r="A33" s="417" t="s">
        <v>726</v>
      </c>
      <c r="B33" s="421" t="s">
        <v>727</v>
      </c>
      <c r="C33" s="422">
        <v>251</v>
      </c>
      <c r="D33" s="422"/>
      <c r="E33" s="422">
        <v>286</v>
      </c>
      <c r="F33" s="421"/>
      <c r="G33" s="421"/>
      <c r="M33" s="421" t="s">
        <v>689</v>
      </c>
    </row>
    <row r="34" spans="1:13" x14ac:dyDescent="0.2">
      <c r="A34" s="417" t="s">
        <v>728</v>
      </c>
      <c r="B34" s="421" t="s">
        <v>729</v>
      </c>
      <c r="C34" s="422"/>
      <c r="D34" s="422"/>
      <c r="E34" s="422"/>
      <c r="F34" s="421"/>
      <c r="G34" s="421"/>
      <c r="M34" s="421" t="s">
        <v>689</v>
      </c>
    </row>
    <row r="35" spans="1:13" x14ac:dyDescent="0.2">
      <c r="A35" s="417" t="s">
        <v>730</v>
      </c>
      <c r="B35" s="421" t="s">
        <v>731</v>
      </c>
      <c r="C35" s="422"/>
      <c r="D35" s="422"/>
      <c r="E35" s="422"/>
      <c r="F35" s="421"/>
      <c r="G35" s="421"/>
      <c r="M35" s="421" t="s">
        <v>689</v>
      </c>
    </row>
    <row r="36" spans="1:13" x14ac:dyDescent="0.2">
      <c r="A36" s="417" t="s">
        <v>732</v>
      </c>
      <c r="B36" s="421" t="s">
        <v>733</v>
      </c>
      <c r="C36" s="422"/>
      <c r="D36" s="422"/>
      <c r="E36" s="422"/>
      <c r="F36" s="421"/>
      <c r="G36" s="421"/>
      <c r="M36" s="421" t="s">
        <v>689</v>
      </c>
    </row>
    <row r="37" spans="1:13" x14ac:dyDescent="0.2">
      <c r="A37" s="417" t="s">
        <v>734</v>
      </c>
      <c r="B37" s="421" t="s">
        <v>735</v>
      </c>
      <c r="C37" s="422"/>
      <c r="D37" s="422"/>
      <c r="E37" s="422"/>
      <c r="F37" s="421"/>
      <c r="G37" s="421"/>
      <c r="M37" s="421" t="s">
        <v>689</v>
      </c>
    </row>
    <row r="38" spans="1:13" ht="15" x14ac:dyDescent="0.25">
      <c r="A38" s="418" t="s">
        <v>736</v>
      </c>
      <c r="B38" s="419" t="s">
        <v>737</v>
      </c>
      <c r="C38" s="420">
        <f>SUM(C33:C37)</f>
        <v>251</v>
      </c>
      <c r="D38" s="420"/>
      <c r="E38" s="420">
        <f>SUM(E33:E37)</f>
        <v>286</v>
      </c>
      <c r="F38" s="421"/>
      <c r="G38" s="421"/>
      <c r="M38" s="421" t="s">
        <v>689</v>
      </c>
    </row>
    <row r="39" spans="1:13" ht="15" x14ac:dyDescent="0.25">
      <c r="A39" s="418"/>
      <c r="B39" s="419"/>
      <c r="C39" s="420"/>
      <c r="D39" s="420"/>
      <c r="E39" s="420"/>
      <c r="F39" s="421"/>
      <c r="G39" s="421"/>
      <c r="M39" s="421"/>
    </row>
    <row r="40" spans="1:13" x14ac:dyDescent="0.2">
      <c r="A40" s="417" t="s">
        <v>738</v>
      </c>
      <c r="B40" s="421" t="s">
        <v>739</v>
      </c>
      <c r="C40" s="422"/>
      <c r="D40" s="422"/>
      <c r="E40" s="422"/>
      <c r="F40" s="421"/>
      <c r="G40" s="421"/>
      <c r="M40" s="421" t="s">
        <v>689</v>
      </c>
    </row>
    <row r="41" spans="1:13" x14ac:dyDescent="0.2">
      <c r="A41" s="417" t="s">
        <v>740</v>
      </c>
      <c r="B41" s="421" t="s">
        <v>741</v>
      </c>
      <c r="C41" s="422"/>
      <c r="D41" s="422"/>
      <c r="E41" s="422"/>
      <c r="F41" s="421"/>
      <c r="G41" s="421"/>
      <c r="M41" s="421" t="s">
        <v>689</v>
      </c>
    </row>
    <row r="42" spans="1:13" x14ac:dyDescent="0.2">
      <c r="A42" s="417" t="s">
        <v>742</v>
      </c>
      <c r="B42" s="421" t="s">
        <v>743</v>
      </c>
      <c r="C42" s="422"/>
      <c r="D42" s="422"/>
      <c r="E42" s="422"/>
      <c r="F42" s="421"/>
      <c r="G42" s="421"/>
      <c r="M42" s="421" t="s">
        <v>689</v>
      </c>
    </row>
    <row r="43" spans="1:13" x14ac:dyDescent="0.2">
      <c r="A43" s="417" t="s">
        <v>744</v>
      </c>
      <c r="B43" s="421" t="s">
        <v>745</v>
      </c>
      <c r="C43" s="422"/>
      <c r="D43" s="422"/>
      <c r="E43" s="422"/>
      <c r="F43" s="421"/>
      <c r="G43" s="421"/>
      <c r="M43" s="421" t="s">
        <v>689</v>
      </c>
    </row>
    <row r="44" spans="1:13" x14ac:dyDescent="0.2">
      <c r="A44" s="417" t="s">
        <v>746</v>
      </c>
      <c r="B44" s="421" t="s">
        <v>747</v>
      </c>
      <c r="C44" s="422"/>
      <c r="D44" s="422"/>
      <c r="E44" s="422"/>
      <c r="F44" s="421"/>
      <c r="G44" s="421"/>
      <c r="M44" s="421" t="s">
        <v>689</v>
      </c>
    </row>
    <row r="45" spans="1:13" x14ac:dyDescent="0.2">
      <c r="A45" s="417" t="s">
        <v>748</v>
      </c>
      <c r="B45" s="421" t="s">
        <v>749</v>
      </c>
      <c r="C45" s="422"/>
      <c r="D45" s="422"/>
      <c r="E45" s="422"/>
      <c r="F45" s="421"/>
      <c r="G45" s="421"/>
      <c r="M45" s="421" t="s">
        <v>689</v>
      </c>
    </row>
    <row r="46" spans="1:13" x14ac:dyDescent="0.2">
      <c r="A46" s="417" t="s">
        <v>750</v>
      </c>
      <c r="B46" s="421" t="s">
        <v>751</v>
      </c>
      <c r="C46" s="422"/>
      <c r="D46" s="422"/>
      <c r="E46" s="422"/>
      <c r="F46" s="421"/>
      <c r="G46" s="421"/>
      <c r="M46" s="421" t="s">
        <v>689</v>
      </c>
    </row>
    <row r="47" spans="1:13" x14ac:dyDescent="0.2">
      <c r="A47" s="417" t="s">
        <v>752</v>
      </c>
      <c r="B47" s="421" t="s">
        <v>753</v>
      </c>
      <c r="C47" s="422">
        <v>0</v>
      </c>
      <c r="D47" s="422"/>
      <c r="E47" s="422">
        <v>0</v>
      </c>
      <c r="F47" s="421"/>
      <c r="G47" s="421"/>
      <c r="M47" s="421" t="s">
        <v>689</v>
      </c>
    </row>
    <row r="48" spans="1:13" ht="15" x14ac:dyDescent="0.25">
      <c r="A48" s="418" t="s">
        <v>754</v>
      </c>
      <c r="B48" s="419" t="s">
        <v>755</v>
      </c>
      <c r="C48" s="420">
        <f>SUM(C38+C47)</f>
        <v>251</v>
      </c>
      <c r="D48" s="420"/>
      <c r="E48" s="420">
        <f t="shared" ref="E48" si="2">SUM(E38+E47)</f>
        <v>286</v>
      </c>
      <c r="F48" s="421"/>
      <c r="G48" s="421"/>
      <c r="M48" s="421" t="s">
        <v>689</v>
      </c>
    </row>
    <row r="49" spans="1:13" ht="15" x14ac:dyDescent="0.25">
      <c r="A49" s="418"/>
      <c r="B49" s="419"/>
      <c r="C49" s="420"/>
      <c r="D49" s="420"/>
      <c r="E49" s="420"/>
      <c r="F49" s="421"/>
      <c r="G49" s="421"/>
      <c r="M49" s="421"/>
    </row>
    <row r="50" spans="1:13" x14ac:dyDescent="0.2">
      <c r="A50" s="417" t="s">
        <v>756</v>
      </c>
      <c r="B50" s="421" t="s">
        <v>757</v>
      </c>
      <c r="C50" s="422"/>
      <c r="D50" s="422"/>
      <c r="E50" s="422"/>
      <c r="F50" s="421"/>
      <c r="G50" s="421"/>
      <c r="M50" s="421" t="s">
        <v>689</v>
      </c>
    </row>
    <row r="51" spans="1:13" x14ac:dyDescent="0.2">
      <c r="A51" s="417" t="s">
        <v>758</v>
      </c>
      <c r="B51" s="421" t="s">
        <v>759</v>
      </c>
      <c r="C51" s="422">
        <v>114</v>
      </c>
      <c r="D51" s="422"/>
      <c r="E51" s="422">
        <v>199</v>
      </c>
      <c r="F51" s="421"/>
      <c r="G51" s="421"/>
      <c r="M51" s="421" t="s">
        <v>689</v>
      </c>
    </row>
    <row r="52" spans="1:13" x14ac:dyDescent="0.2">
      <c r="A52" s="417" t="s">
        <v>760</v>
      </c>
      <c r="B52" s="421" t="s">
        <v>761</v>
      </c>
      <c r="C52" s="422">
        <v>68158</v>
      </c>
      <c r="D52" s="422"/>
      <c r="E52" s="422">
        <v>96759</v>
      </c>
      <c r="F52" s="421"/>
      <c r="G52" s="421"/>
      <c r="M52" s="421" t="s">
        <v>689</v>
      </c>
    </row>
    <row r="53" spans="1:13" x14ac:dyDescent="0.2">
      <c r="A53" s="417" t="s">
        <v>762</v>
      </c>
      <c r="B53" s="421" t="s">
        <v>763</v>
      </c>
      <c r="C53" s="422"/>
      <c r="D53" s="422"/>
      <c r="E53" s="422"/>
      <c r="F53" s="421"/>
      <c r="G53" s="421"/>
      <c r="M53" s="421" t="s">
        <v>689</v>
      </c>
    </row>
    <row r="54" spans="1:13" x14ac:dyDescent="0.2">
      <c r="A54" s="417" t="s">
        <v>764</v>
      </c>
      <c r="B54" s="421" t="s">
        <v>765</v>
      </c>
      <c r="C54" s="422">
        <v>0</v>
      </c>
      <c r="D54" s="422"/>
      <c r="E54" s="422">
        <v>0</v>
      </c>
      <c r="F54" s="421"/>
      <c r="G54" s="421"/>
      <c r="M54" s="421" t="s">
        <v>689</v>
      </c>
    </row>
    <row r="55" spans="1:13" ht="15" x14ac:dyDescent="0.25">
      <c r="A55" s="418" t="s">
        <v>766</v>
      </c>
      <c r="B55" s="419" t="s">
        <v>767</v>
      </c>
      <c r="C55" s="420">
        <f>SUM(C51:C54)</f>
        <v>68272</v>
      </c>
      <c r="D55" s="420"/>
      <c r="E55" s="420">
        <f t="shared" ref="E55" si="3">SUM(E51:E54)</f>
        <v>96958</v>
      </c>
      <c r="F55" s="421"/>
      <c r="G55" s="421"/>
      <c r="M55" s="421" t="s">
        <v>689</v>
      </c>
    </row>
    <row r="56" spans="1:13" ht="15" x14ac:dyDescent="0.25">
      <c r="A56" s="418"/>
      <c r="B56" s="419"/>
      <c r="C56" s="420"/>
      <c r="D56" s="420"/>
      <c r="E56" s="420"/>
      <c r="F56" s="421"/>
      <c r="G56" s="421"/>
      <c r="M56" s="421"/>
    </row>
    <row r="57" spans="1:13" ht="15" x14ac:dyDescent="0.25">
      <c r="A57" s="418"/>
      <c r="B57" s="419"/>
      <c r="C57" s="420"/>
      <c r="D57" s="420"/>
      <c r="E57" s="420"/>
      <c r="F57" s="421"/>
      <c r="G57" s="421"/>
      <c r="M57" s="421"/>
    </row>
    <row r="58" spans="1:13" ht="15" x14ac:dyDescent="0.25">
      <c r="A58" s="418"/>
      <c r="B58" s="419"/>
      <c r="C58" s="420"/>
      <c r="D58" s="420"/>
      <c r="E58" s="420"/>
      <c r="F58" s="421"/>
      <c r="G58" s="421"/>
      <c r="M58" s="421"/>
    </row>
    <row r="59" spans="1:13" ht="15" x14ac:dyDescent="0.25">
      <c r="A59" s="418"/>
      <c r="B59" s="419"/>
      <c r="C59" s="420"/>
      <c r="D59" s="420"/>
      <c r="E59" s="420"/>
      <c r="F59" s="421"/>
      <c r="G59" s="421"/>
      <c r="M59" s="421"/>
    </row>
    <row r="60" spans="1:13" ht="15" x14ac:dyDescent="0.25">
      <c r="A60" s="418"/>
      <c r="B60" s="419"/>
      <c r="C60" s="420"/>
      <c r="D60" s="420"/>
      <c r="E60" s="420"/>
      <c r="F60" s="421"/>
      <c r="G60" s="421"/>
      <c r="M60" s="421"/>
    </row>
    <row r="61" spans="1:13" ht="15" x14ac:dyDescent="0.25">
      <c r="A61" s="418"/>
      <c r="B61" s="419"/>
      <c r="C61" s="420"/>
      <c r="D61" s="420"/>
      <c r="E61" s="420"/>
      <c r="F61" s="421"/>
      <c r="G61" s="421"/>
      <c r="M61" s="421"/>
    </row>
    <row r="62" spans="1:13" ht="15" x14ac:dyDescent="0.25">
      <c r="A62" s="418"/>
      <c r="B62" s="419"/>
      <c r="C62" s="420"/>
      <c r="D62" s="420"/>
      <c r="E62" s="420"/>
      <c r="F62" s="421"/>
      <c r="G62" s="421"/>
      <c r="M62" s="421"/>
    </row>
    <row r="63" spans="1:13" ht="15" x14ac:dyDescent="0.25">
      <c r="A63" s="418"/>
      <c r="B63" s="419"/>
      <c r="C63" s="420"/>
      <c r="D63" s="420"/>
      <c r="E63" s="420"/>
      <c r="F63" s="421"/>
      <c r="G63" s="421"/>
      <c r="M63" s="421"/>
    </row>
    <row r="64" spans="1:13" ht="15" x14ac:dyDescent="0.25">
      <c r="A64" s="418"/>
      <c r="B64" s="419"/>
      <c r="C64" s="420"/>
      <c r="D64" s="420"/>
      <c r="E64" s="420"/>
      <c r="F64" s="421"/>
      <c r="G64" s="421"/>
      <c r="M64" s="421"/>
    </row>
    <row r="65" spans="1:13" ht="15" x14ac:dyDescent="0.25">
      <c r="A65" s="418"/>
      <c r="B65" s="419"/>
      <c r="C65" s="420"/>
      <c r="D65" s="420"/>
      <c r="E65" s="420"/>
      <c r="F65" s="421"/>
      <c r="G65" s="421"/>
      <c r="M65" s="421"/>
    </row>
    <row r="66" spans="1:13" ht="15" x14ac:dyDescent="0.25">
      <c r="A66" s="418"/>
      <c r="B66" s="419"/>
      <c r="C66" s="420"/>
      <c r="D66" s="420"/>
      <c r="E66" s="420"/>
      <c r="F66" s="421"/>
      <c r="G66" s="421"/>
      <c r="M66" s="421"/>
    </row>
    <row r="67" spans="1:13" ht="15" x14ac:dyDescent="0.25">
      <c r="A67" s="418"/>
      <c r="B67" s="419"/>
      <c r="C67" s="420"/>
      <c r="D67" s="420"/>
      <c r="E67" s="420"/>
      <c r="F67" s="421"/>
      <c r="G67" s="421"/>
      <c r="M67" s="421"/>
    </row>
    <row r="68" spans="1:13" x14ac:dyDescent="0.2">
      <c r="A68" s="417" t="s">
        <v>768</v>
      </c>
      <c r="B68" s="421" t="s">
        <v>769</v>
      </c>
      <c r="C68" s="422">
        <v>30</v>
      </c>
      <c r="D68" s="422"/>
      <c r="E68" s="422">
        <v>0</v>
      </c>
      <c r="F68" s="421"/>
      <c r="G68" s="421"/>
      <c r="M68" s="421" t="s">
        <v>689</v>
      </c>
    </row>
    <row r="69" spans="1:13" x14ac:dyDescent="0.2">
      <c r="A69" s="417" t="s">
        <v>770</v>
      </c>
      <c r="B69" s="421" t="s">
        <v>771</v>
      </c>
      <c r="C69" s="422">
        <v>30</v>
      </c>
      <c r="D69" s="422"/>
      <c r="E69" s="422"/>
      <c r="F69" s="421"/>
      <c r="G69" s="421"/>
      <c r="M69" s="421" t="s">
        <v>689</v>
      </c>
    </row>
    <row r="70" spans="1:13" x14ac:dyDescent="0.2">
      <c r="A70" s="417" t="s">
        <v>772</v>
      </c>
      <c r="B70" s="421" t="s">
        <v>773</v>
      </c>
      <c r="C70" s="422">
        <v>0</v>
      </c>
      <c r="D70" s="422"/>
      <c r="E70" s="422">
        <v>0</v>
      </c>
      <c r="F70" s="421"/>
      <c r="G70" s="421"/>
      <c r="M70" s="421" t="s">
        <v>689</v>
      </c>
    </row>
    <row r="71" spans="1:13" x14ac:dyDescent="0.2">
      <c r="A71" s="417" t="s">
        <v>774</v>
      </c>
      <c r="B71" s="421" t="s">
        <v>775</v>
      </c>
      <c r="C71" s="422"/>
      <c r="D71" s="422"/>
      <c r="E71" s="422"/>
      <c r="F71" s="421"/>
      <c r="G71" s="421"/>
      <c r="M71" s="421" t="s">
        <v>689</v>
      </c>
    </row>
    <row r="72" spans="1:13" x14ac:dyDescent="0.2">
      <c r="A72" s="417" t="s">
        <v>776</v>
      </c>
      <c r="B72" s="421" t="s">
        <v>777</v>
      </c>
      <c r="C72" s="422"/>
      <c r="D72" s="422"/>
      <c r="E72" s="422">
        <v>2926</v>
      </c>
      <c r="F72" s="421"/>
      <c r="G72" s="421"/>
      <c r="M72" s="421" t="s">
        <v>689</v>
      </c>
    </row>
    <row r="73" spans="1:13" x14ac:dyDescent="0.2">
      <c r="A73" s="417" t="s">
        <v>778</v>
      </c>
      <c r="B73" s="421" t="s">
        <v>779</v>
      </c>
      <c r="C73" s="422">
        <v>740</v>
      </c>
      <c r="D73" s="422"/>
      <c r="E73" s="422">
        <v>24</v>
      </c>
      <c r="F73" s="421"/>
      <c r="G73" s="421"/>
      <c r="M73" s="421" t="s">
        <v>689</v>
      </c>
    </row>
    <row r="74" spans="1:13" x14ac:dyDescent="0.2">
      <c r="A74" s="417" t="s">
        <v>780</v>
      </c>
      <c r="B74" s="421" t="s">
        <v>781</v>
      </c>
      <c r="C74" s="422">
        <v>0</v>
      </c>
      <c r="D74" s="422"/>
      <c r="E74" s="422">
        <v>0</v>
      </c>
      <c r="F74" s="421"/>
      <c r="G74" s="421"/>
      <c r="M74" s="421" t="s">
        <v>689</v>
      </c>
    </row>
    <row r="75" spans="1:13" x14ac:dyDescent="0.2">
      <c r="A75" s="417" t="s">
        <v>782</v>
      </c>
      <c r="B75" s="421" t="s">
        <v>783</v>
      </c>
      <c r="C75" s="422"/>
      <c r="D75" s="422"/>
      <c r="E75" s="422">
        <v>750</v>
      </c>
      <c r="F75" s="421"/>
      <c r="G75" s="421"/>
      <c r="M75" s="421" t="s">
        <v>689</v>
      </c>
    </row>
    <row r="76" spans="1:13" x14ac:dyDescent="0.2">
      <c r="A76" s="417" t="s">
        <v>784</v>
      </c>
      <c r="B76" s="421" t="s">
        <v>785</v>
      </c>
      <c r="C76" s="422"/>
      <c r="D76" s="422"/>
      <c r="E76" s="422"/>
      <c r="F76" s="421"/>
      <c r="G76" s="421"/>
      <c r="M76" s="421" t="s">
        <v>689</v>
      </c>
    </row>
    <row r="77" spans="1:13" x14ac:dyDescent="0.2">
      <c r="A77" s="417" t="s">
        <v>786</v>
      </c>
      <c r="B77" s="421" t="s">
        <v>787</v>
      </c>
      <c r="C77" s="422">
        <v>1146</v>
      </c>
      <c r="D77" s="422"/>
      <c r="E77" s="422">
        <v>264</v>
      </c>
      <c r="F77" s="421"/>
      <c r="G77" s="421"/>
      <c r="M77" s="421" t="s">
        <v>689</v>
      </c>
    </row>
    <row r="78" spans="1:13" x14ac:dyDescent="0.2">
      <c r="A78" s="417" t="s">
        <v>788</v>
      </c>
      <c r="B78" s="421" t="s">
        <v>789</v>
      </c>
      <c r="C78" s="422">
        <v>1146</v>
      </c>
      <c r="D78" s="422"/>
      <c r="E78" s="422">
        <v>264</v>
      </c>
      <c r="F78" s="421"/>
      <c r="G78" s="421"/>
      <c r="M78" s="421" t="s">
        <v>689</v>
      </c>
    </row>
    <row r="79" spans="1:13" x14ac:dyDescent="0.2">
      <c r="A79" s="417" t="s">
        <v>790</v>
      </c>
      <c r="B79" s="421" t="s">
        <v>791</v>
      </c>
      <c r="C79" s="422">
        <v>0</v>
      </c>
      <c r="D79" s="422"/>
      <c r="E79" s="422">
        <v>0</v>
      </c>
      <c r="F79" s="421"/>
      <c r="G79" s="421"/>
      <c r="M79" s="421" t="s">
        <v>689</v>
      </c>
    </row>
    <row r="80" spans="1:13" x14ac:dyDescent="0.2">
      <c r="A80" s="417" t="s">
        <v>792</v>
      </c>
      <c r="B80" s="421" t="s">
        <v>793</v>
      </c>
      <c r="C80" s="422"/>
      <c r="D80" s="422"/>
      <c r="E80" s="422"/>
      <c r="F80" s="421"/>
      <c r="G80" s="421"/>
      <c r="M80" s="421" t="s">
        <v>689</v>
      </c>
    </row>
    <row r="81" spans="1:13" ht="15" x14ac:dyDescent="0.25">
      <c r="A81" s="418" t="s">
        <v>794</v>
      </c>
      <c r="B81" s="419" t="s">
        <v>795</v>
      </c>
      <c r="C81" s="420">
        <f>SUM(C68+C73+C77)</f>
        <v>1916</v>
      </c>
      <c r="D81" s="420">
        <f t="shared" ref="D81" si="4">SUM(D68+D73+D77)</f>
        <v>0</v>
      </c>
      <c r="E81" s="420">
        <f>SUM(E68+E73+E77+E72+E75)</f>
        <v>3964</v>
      </c>
      <c r="F81" s="421"/>
      <c r="G81" s="421"/>
      <c r="M81" s="421" t="s">
        <v>689</v>
      </c>
    </row>
    <row r="82" spans="1:13" ht="15" x14ac:dyDescent="0.25">
      <c r="A82" s="418"/>
      <c r="B82" s="419"/>
      <c r="C82" s="420"/>
      <c r="D82" s="420"/>
      <c r="E82" s="420"/>
      <c r="F82" s="421"/>
      <c r="G82" s="421"/>
      <c r="M82" s="421"/>
    </row>
    <row r="83" spans="1:13" x14ac:dyDescent="0.2">
      <c r="A83" s="417" t="s">
        <v>796</v>
      </c>
      <c r="B83" s="421" t="s">
        <v>797</v>
      </c>
      <c r="C83" s="422"/>
      <c r="D83" s="422"/>
      <c r="E83" s="422"/>
      <c r="F83" s="421"/>
      <c r="G83" s="421"/>
      <c r="M83" s="421" t="s">
        <v>689</v>
      </c>
    </row>
    <row r="84" spans="1:13" x14ac:dyDescent="0.2">
      <c r="A84" s="417" t="s">
        <v>798</v>
      </c>
      <c r="B84" s="421" t="s">
        <v>799</v>
      </c>
      <c r="C84" s="422"/>
      <c r="D84" s="422"/>
      <c r="E84" s="422"/>
      <c r="F84" s="421"/>
      <c r="G84" s="421"/>
      <c r="M84" s="421" t="s">
        <v>689</v>
      </c>
    </row>
    <row r="85" spans="1:13" x14ac:dyDescent="0.2">
      <c r="A85" s="417" t="s">
        <v>800</v>
      </c>
      <c r="B85" s="421" t="s">
        <v>801</v>
      </c>
      <c r="C85" s="422"/>
      <c r="D85" s="422"/>
      <c r="E85" s="422"/>
      <c r="F85" s="421"/>
      <c r="G85" s="421"/>
      <c r="M85" s="421" t="s">
        <v>689</v>
      </c>
    </row>
    <row r="86" spans="1:13" x14ac:dyDescent="0.2">
      <c r="A86" s="417" t="s">
        <v>802</v>
      </c>
      <c r="B86" s="421" t="s">
        <v>803</v>
      </c>
      <c r="C86" s="422"/>
      <c r="D86" s="422"/>
      <c r="E86" s="422"/>
      <c r="F86" s="421"/>
      <c r="G86" s="421"/>
      <c r="M86" s="421" t="s">
        <v>689</v>
      </c>
    </row>
    <row r="87" spans="1:13" x14ac:dyDescent="0.2">
      <c r="A87" s="417" t="s">
        <v>804</v>
      </c>
      <c r="B87" s="421" t="s">
        <v>805</v>
      </c>
      <c r="C87" s="422"/>
      <c r="D87" s="422"/>
      <c r="E87" s="422">
        <v>0</v>
      </c>
      <c r="F87" s="421"/>
      <c r="G87" s="421"/>
      <c r="M87" s="421" t="s">
        <v>689</v>
      </c>
    </row>
    <row r="88" spans="1:13" x14ac:dyDescent="0.2">
      <c r="A88" s="417" t="s">
        <v>806</v>
      </c>
      <c r="B88" s="421" t="s">
        <v>807</v>
      </c>
      <c r="C88" s="422">
        <v>1513</v>
      </c>
      <c r="D88" s="422"/>
      <c r="E88" s="422">
        <v>175</v>
      </c>
      <c r="F88" s="421"/>
      <c r="G88" s="421"/>
      <c r="M88" s="421" t="s">
        <v>689</v>
      </c>
    </row>
    <row r="89" spans="1:13" x14ac:dyDescent="0.2">
      <c r="A89" s="417" t="s">
        <v>808</v>
      </c>
      <c r="B89" s="421" t="s">
        <v>809</v>
      </c>
      <c r="C89" s="422"/>
      <c r="D89" s="422"/>
      <c r="E89" s="422"/>
      <c r="F89" s="421"/>
      <c r="G89" s="421"/>
      <c r="M89" s="421" t="s">
        <v>689</v>
      </c>
    </row>
    <row r="90" spans="1:13" x14ac:dyDescent="0.2">
      <c r="A90" s="417" t="s">
        <v>810</v>
      </c>
      <c r="B90" s="421" t="s">
        <v>811</v>
      </c>
      <c r="C90" s="422">
        <v>0</v>
      </c>
      <c r="D90" s="422"/>
      <c r="E90" s="422">
        <v>170</v>
      </c>
      <c r="F90" s="421"/>
      <c r="G90" s="421"/>
      <c r="M90" s="421" t="s">
        <v>689</v>
      </c>
    </row>
    <row r="91" spans="1:13" x14ac:dyDescent="0.2">
      <c r="A91" s="417" t="s">
        <v>812</v>
      </c>
      <c r="B91" s="421" t="s">
        <v>799</v>
      </c>
      <c r="C91" s="422"/>
      <c r="D91" s="422"/>
      <c r="E91" s="422"/>
      <c r="F91" s="421"/>
      <c r="G91" s="421"/>
      <c r="M91" s="421" t="s">
        <v>689</v>
      </c>
    </row>
    <row r="92" spans="1:13" x14ac:dyDescent="0.2">
      <c r="A92" s="417" t="s">
        <v>813</v>
      </c>
      <c r="B92" s="421" t="s">
        <v>814</v>
      </c>
      <c r="C92" s="422">
        <v>2474</v>
      </c>
      <c r="D92" s="422"/>
      <c r="E92" s="422">
        <v>4341</v>
      </c>
      <c r="F92" s="421"/>
      <c r="G92" s="421"/>
      <c r="M92" s="421" t="s">
        <v>689</v>
      </c>
    </row>
    <row r="93" spans="1:13" x14ac:dyDescent="0.2">
      <c r="A93" s="417" t="s">
        <v>815</v>
      </c>
      <c r="B93" s="421" t="s">
        <v>803</v>
      </c>
      <c r="C93" s="422">
        <v>2474</v>
      </c>
      <c r="D93" s="422"/>
      <c r="E93" s="422">
        <v>4341</v>
      </c>
      <c r="F93" s="421"/>
      <c r="G93" s="421"/>
      <c r="M93" s="421" t="s">
        <v>689</v>
      </c>
    </row>
    <row r="94" spans="1:13" x14ac:dyDescent="0.2">
      <c r="A94" s="417" t="s">
        <v>816</v>
      </c>
      <c r="B94" s="421" t="s">
        <v>817</v>
      </c>
      <c r="C94" s="422"/>
      <c r="D94" s="422"/>
      <c r="E94" s="422"/>
      <c r="F94" s="421"/>
      <c r="G94" s="421"/>
      <c r="M94" s="421" t="s">
        <v>689</v>
      </c>
    </row>
    <row r="95" spans="1:13" x14ac:dyDescent="0.2">
      <c r="A95" s="417" t="s">
        <v>818</v>
      </c>
      <c r="B95" s="421" t="s">
        <v>819</v>
      </c>
      <c r="C95" s="422"/>
      <c r="D95" s="422"/>
      <c r="E95" s="422"/>
      <c r="F95" s="421"/>
      <c r="G95" s="421"/>
      <c r="M95" s="421" t="s">
        <v>689</v>
      </c>
    </row>
    <row r="96" spans="1:13" ht="15" x14ac:dyDescent="0.25">
      <c r="A96" s="418" t="s">
        <v>820</v>
      </c>
      <c r="B96" s="419" t="s">
        <v>821</v>
      </c>
      <c r="C96" s="420">
        <f>SUM(C88+C92)</f>
        <v>3987</v>
      </c>
      <c r="D96" s="420"/>
      <c r="E96" s="420">
        <f>SUM(E88+E90+E92)</f>
        <v>4686</v>
      </c>
      <c r="F96" s="421"/>
      <c r="G96" s="421"/>
      <c r="M96" s="421" t="s">
        <v>689</v>
      </c>
    </row>
    <row r="97" spans="1:13" ht="15" x14ac:dyDescent="0.25">
      <c r="A97" s="418"/>
      <c r="B97" s="419"/>
      <c r="C97" s="420"/>
      <c r="D97" s="420"/>
      <c r="E97" s="420"/>
      <c r="F97" s="421"/>
      <c r="G97" s="421"/>
      <c r="M97" s="421"/>
    </row>
    <row r="98" spans="1:13" x14ac:dyDescent="0.2">
      <c r="A98" s="417" t="s">
        <v>822</v>
      </c>
      <c r="B98" s="421" t="s">
        <v>823</v>
      </c>
      <c r="C98" s="422">
        <v>1552</v>
      </c>
      <c r="D98" s="422"/>
      <c r="E98" s="422">
        <v>34</v>
      </c>
      <c r="F98" s="421"/>
      <c r="G98" s="421"/>
      <c r="M98" s="421" t="s">
        <v>689</v>
      </c>
    </row>
    <row r="99" spans="1:13" x14ac:dyDescent="0.2">
      <c r="A99" s="417" t="s">
        <v>824</v>
      </c>
      <c r="B99" s="421" t="s">
        <v>825</v>
      </c>
      <c r="C99" s="422"/>
      <c r="D99" s="422"/>
      <c r="E99" s="422"/>
      <c r="F99" s="421"/>
      <c r="G99" s="421"/>
      <c r="M99" s="421" t="s">
        <v>689</v>
      </c>
    </row>
    <row r="100" spans="1:13" x14ac:dyDescent="0.2">
      <c r="A100" s="417" t="s">
        <v>826</v>
      </c>
      <c r="B100" s="421" t="s">
        <v>827</v>
      </c>
      <c r="C100" s="422"/>
      <c r="D100" s="422"/>
      <c r="E100" s="422"/>
      <c r="F100" s="421"/>
      <c r="G100" s="421"/>
      <c r="M100" s="421" t="s">
        <v>689</v>
      </c>
    </row>
    <row r="101" spans="1:13" x14ac:dyDescent="0.2">
      <c r="A101" s="417" t="s">
        <v>828</v>
      </c>
      <c r="B101" s="421" t="s">
        <v>829</v>
      </c>
      <c r="C101" s="422"/>
      <c r="D101" s="422"/>
      <c r="E101" s="422"/>
      <c r="F101" s="421"/>
      <c r="G101" s="421"/>
      <c r="M101" s="421" t="s">
        <v>689</v>
      </c>
    </row>
    <row r="102" spans="1:13" x14ac:dyDescent="0.2">
      <c r="A102" s="417" t="s">
        <v>830</v>
      </c>
      <c r="B102" s="421" t="s">
        <v>831</v>
      </c>
      <c r="C102" s="422">
        <v>1551</v>
      </c>
      <c r="D102" s="422"/>
      <c r="E102" s="422"/>
      <c r="F102" s="421"/>
      <c r="G102" s="421"/>
      <c r="M102" s="421" t="s">
        <v>689</v>
      </c>
    </row>
    <row r="103" spans="1:13" x14ac:dyDescent="0.2">
      <c r="A103" s="417" t="s">
        <v>832</v>
      </c>
      <c r="B103" s="421" t="s">
        <v>833</v>
      </c>
      <c r="C103" s="422">
        <v>1</v>
      </c>
      <c r="D103" s="422"/>
      <c r="E103" s="422">
        <v>34</v>
      </c>
      <c r="F103" s="421"/>
      <c r="G103" s="421"/>
      <c r="M103" s="421" t="s">
        <v>689</v>
      </c>
    </row>
    <row r="104" spans="1:13" x14ac:dyDescent="0.2">
      <c r="A104" s="417" t="s">
        <v>834</v>
      </c>
      <c r="B104" s="421" t="s">
        <v>835</v>
      </c>
      <c r="C104" s="422"/>
      <c r="D104" s="422"/>
      <c r="E104" s="422"/>
      <c r="F104" s="421"/>
      <c r="G104" s="421"/>
      <c r="M104" s="421" t="s">
        <v>689</v>
      </c>
    </row>
    <row r="105" spans="1:13" x14ac:dyDescent="0.2">
      <c r="A105" s="417" t="s">
        <v>836</v>
      </c>
      <c r="B105" s="421" t="s">
        <v>837</v>
      </c>
      <c r="C105" s="422"/>
      <c r="D105" s="422"/>
      <c r="E105" s="422"/>
      <c r="F105" s="421"/>
      <c r="G105" s="421"/>
      <c r="M105" s="421" t="s">
        <v>689</v>
      </c>
    </row>
    <row r="106" spans="1:13" x14ac:dyDescent="0.2">
      <c r="A106" s="417" t="s">
        <v>838</v>
      </c>
      <c r="B106" s="421" t="s">
        <v>839</v>
      </c>
      <c r="C106" s="422">
        <v>0</v>
      </c>
      <c r="D106" s="422"/>
      <c r="E106" s="422">
        <v>71</v>
      </c>
      <c r="F106" s="421"/>
      <c r="G106" s="421"/>
      <c r="M106" s="421" t="s">
        <v>689</v>
      </c>
    </row>
    <row r="107" spans="1:13" x14ac:dyDescent="0.2">
      <c r="A107" s="417" t="s">
        <v>840</v>
      </c>
      <c r="B107" s="421" t="s">
        <v>841</v>
      </c>
      <c r="C107" s="422"/>
      <c r="D107" s="422"/>
      <c r="E107" s="422"/>
      <c r="F107" s="421"/>
      <c r="G107" s="421"/>
      <c r="M107" s="421" t="s">
        <v>689</v>
      </c>
    </row>
    <row r="108" spans="1:13" x14ac:dyDescent="0.2">
      <c r="A108" s="417" t="s">
        <v>842</v>
      </c>
      <c r="B108" s="421" t="s">
        <v>843</v>
      </c>
      <c r="C108" s="422"/>
      <c r="D108" s="422"/>
      <c r="E108" s="422"/>
      <c r="F108" s="421"/>
      <c r="G108" s="421"/>
      <c r="M108" s="421" t="s">
        <v>689</v>
      </c>
    </row>
    <row r="109" spans="1:13" x14ac:dyDescent="0.2">
      <c r="A109" s="417" t="s">
        <v>844</v>
      </c>
      <c r="B109" s="421" t="s">
        <v>845</v>
      </c>
      <c r="C109" s="422"/>
      <c r="D109" s="422"/>
      <c r="E109" s="422"/>
      <c r="F109" s="421"/>
      <c r="G109" s="421"/>
      <c r="M109" s="421" t="s">
        <v>689</v>
      </c>
    </row>
    <row r="110" spans="1:13" ht="15" x14ac:dyDescent="0.25">
      <c r="A110" s="418" t="s">
        <v>846</v>
      </c>
      <c r="B110" s="419" t="s">
        <v>847</v>
      </c>
      <c r="C110" s="420">
        <f>SUM(C98)</f>
        <v>1552</v>
      </c>
      <c r="D110" s="420"/>
      <c r="E110" s="420">
        <f>SUM(E98+E106)</f>
        <v>105</v>
      </c>
      <c r="F110" s="421"/>
      <c r="G110" s="421"/>
      <c r="M110" s="421" t="s">
        <v>689</v>
      </c>
    </row>
    <row r="111" spans="1:13" ht="15" x14ac:dyDescent="0.25">
      <c r="A111" s="418" t="s">
        <v>848</v>
      </c>
      <c r="B111" s="419" t="s">
        <v>849</v>
      </c>
      <c r="C111" s="420">
        <f>SUM(C81+C96+C110)</f>
        <v>7455</v>
      </c>
      <c r="D111" s="420"/>
      <c r="E111" s="420">
        <f>SUM(E81+E96+E110)</f>
        <v>8755</v>
      </c>
      <c r="F111" s="421"/>
      <c r="G111" s="421"/>
      <c r="M111" s="421" t="s">
        <v>689</v>
      </c>
    </row>
    <row r="112" spans="1:13" ht="15" x14ac:dyDescent="0.25">
      <c r="A112" s="418"/>
      <c r="B112" s="419"/>
      <c r="C112" s="420"/>
      <c r="D112" s="420"/>
      <c r="E112" s="420"/>
      <c r="F112" s="421"/>
      <c r="G112" s="421"/>
      <c r="M112" s="421"/>
    </row>
    <row r="113" spans="1:13" ht="15" x14ac:dyDescent="0.25">
      <c r="A113" s="418" t="s">
        <v>850</v>
      </c>
      <c r="B113" s="419" t="s">
        <v>851</v>
      </c>
      <c r="C113" s="420"/>
      <c r="D113" s="420"/>
      <c r="E113" s="420">
        <v>1684</v>
      </c>
      <c r="F113" s="421"/>
      <c r="G113" s="421"/>
      <c r="M113" s="421" t="s">
        <v>689</v>
      </c>
    </row>
    <row r="114" spans="1:13" x14ac:dyDescent="0.2">
      <c r="A114" s="417" t="s">
        <v>852</v>
      </c>
      <c r="B114" s="421" t="s">
        <v>853</v>
      </c>
      <c r="C114" s="422"/>
      <c r="D114" s="422"/>
      <c r="E114" s="422"/>
      <c r="F114" s="421"/>
      <c r="G114" s="421"/>
      <c r="M114" s="421" t="s">
        <v>689</v>
      </c>
    </row>
    <row r="115" spans="1:13" x14ac:dyDescent="0.2">
      <c r="A115" s="417" t="s">
        <v>854</v>
      </c>
      <c r="B115" s="421" t="s">
        <v>855</v>
      </c>
      <c r="C115" s="422"/>
      <c r="D115" s="422"/>
      <c r="E115" s="422"/>
      <c r="F115" s="421"/>
      <c r="G115" s="421"/>
      <c r="M115" s="421" t="s">
        <v>689</v>
      </c>
    </row>
    <row r="116" spans="1:13" x14ac:dyDescent="0.2">
      <c r="A116" s="417" t="s">
        <v>856</v>
      </c>
      <c r="B116" s="421" t="s">
        <v>857</v>
      </c>
      <c r="C116" s="422"/>
      <c r="D116" s="422"/>
      <c r="E116" s="422"/>
      <c r="F116" s="421"/>
      <c r="G116" s="421"/>
      <c r="M116" s="421" t="s">
        <v>689</v>
      </c>
    </row>
    <row r="117" spans="1:13" ht="15" x14ac:dyDescent="0.25">
      <c r="A117" s="418" t="s">
        <v>858</v>
      </c>
      <c r="B117" s="419" t="s">
        <v>859</v>
      </c>
      <c r="C117" s="420">
        <v>0</v>
      </c>
      <c r="D117" s="420"/>
      <c r="E117" s="420">
        <v>0</v>
      </c>
      <c r="F117" s="421"/>
      <c r="G117" s="421"/>
      <c r="M117" s="421" t="s">
        <v>689</v>
      </c>
    </row>
    <row r="118" spans="1:13" ht="15" x14ac:dyDescent="0.25">
      <c r="A118" s="418"/>
      <c r="B118" s="419"/>
      <c r="C118" s="420"/>
      <c r="D118" s="420"/>
      <c r="E118" s="420"/>
      <c r="F118" s="421"/>
      <c r="G118" s="421"/>
      <c r="M118" s="421"/>
    </row>
    <row r="119" spans="1:13" ht="15" x14ac:dyDescent="0.25">
      <c r="A119" s="418" t="s">
        <v>860</v>
      </c>
      <c r="B119" s="419" t="s">
        <v>861</v>
      </c>
      <c r="C119" s="420">
        <f>SUM(C31+C48+C55+C111+C113+C117)</f>
        <v>528863</v>
      </c>
      <c r="D119" s="420"/>
      <c r="E119" s="420">
        <f>SUM(E31+E48+E55+E111+E113+E117)</f>
        <v>554153</v>
      </c>
      <c r="F119" s="421"/>
      <c r="G119" s="421"/>
      <c r="M119" s="421" t="s">
        <v>689</v>
      </c>
    </row>
    <row r="120" spans="1:13" ht="15" x14ac:dyDescent="0.25">
      <c r="A120" s="418"/>
      <c r="B120" s="419"/>
      <c r="C120" s="420"/>
      <c r="D120" s="420"/>
      <c r="E120" s="420"/>
      <c r="F120" s="421"/>
      <c r="G120" s="421"/>
      <c r="M120" s="421"/>
    </row>
    <row r="121" spans="1:13" ht="15" x14ac:dyDescent="0.25">
      <c r="A121" s="418"/>
      <c r="B121" s="419"/>
      <c r="C121" s="420"/>
      <c r="D121" s="420"/>
      <c r="E121" s="420"/>
      <c r="F121" s="421"/>
      <c r="G121" s="421"/>
      <c r="M121" s="421"/>
    </row>
    <row r="122" spans="1:13" ht="15" x14ac:dyDescent="0.25">
      <c r="A122" s="418"/>
      <c r="B122" s="419"/>
      <c r="C122" s="420"/>
      <c r="D122" s="420"/>
      <c r="E122" s="420"/>
      <c r="F122" s="421"/>
      <c r="G122" s="421"/>
      <c r="M122" s="421"/>
    </row>
    <row r="123" spans="1:13" ht="15.75" x14ac:dyDescent="0.25">
      <c r="A123" s="418"/>
      <c r="B123" s="423" t="s">
        <v>862</v>
      </c>
      <c r="C123" s="420"/>
      <c r="D123" s="420"/>
      <c r="E123" s="420"/>
      <c r="F123" s="421"/>
      <c r="G123" s="421"/>
      <c r="M123" s="421"/>
    </row>
    <row r="124" spans="1:13" x14ac:dyDescent="0.2">
      <c r="A124" s="417" t="s">
        <v>863</v>
      </c>
      <c r="B124" s="421" t="s">
        <v>864</v>
      </c>
      <c r="C124" s="422">
        <v>710410</v>
      </c>
      <c r="D124" s="422"/>
      <c r="E124" s="422">
        <v>710410</v>
      </c>
      <c r="F124" s="421"/>
      <c r="G124" s="421"/>
      <c r="M124" s="421" t="s">
        <v>689</v>
      </c>
    </row>
    <row r="125" spans="1:13" x14ac:dyDescent="0.2">
      <c r="A125" s="417" t="s">
        <v>865</v>
      </c>
      <c r="B125" s="421" t="s">
        <v>866</v>
      </c>
      <c r="C125" s="422"/>
      <c r="D125" s="422"/>
      <c r="E125" s="422"/>
      <c r="F125" s="421"/>
      <c r="G125" s="421"/>
      <c r="M125" s="421" t="s">
        <v>689</v>
      </c>
    </row>
    <row r="126" spans="1:13" x14ac:dyDescent="0.2">
      <c r="A126" s="417" t="s">
        <v>867</v>
      </c>
      <c r="B126" s="421" t="s">
        <v>868</v>
      </c>
      <c r="C126" s="422">
        <v>68272</v>
      </c>
      <c r="D126" s="422"/>
      <c r="E126" s="422">
        <v>68272</v>
      </c>
      <c r="F126" s="421"/>
      <c r="G126" s="421"/>
      <c r="M126" s="421" t="s">
        <v>689</v>
      </c>
    </row>
    <row r="127" spans="1:13" x14ac:dyDescent="0.2">
      <c r="A127" s="417" t="s">
        <v>869</v>
      </c>
      <c r="B127" s="421" t="s">
        <v>870</v>
      </c>
      <c r="C127" s="422">
        <v>-256343</v>
      </c>
      <c r="D127" s="422"/>
      <c r="E127" s="422">
        <v>-256343</v>
      </c>
      <c r="F127" s="421"/>
      <c r="G127" s="421"/>
      <c r="M127" s="421" t="s">
        <v>689</v>
      </c>
    </row>
    <row r="128" spans="1:13" x14ac:dyDescent="0.2">
      <c r="A128" s="417" t="s">
        <v>871</v>
      </c>
      <c r="B128" s="421" t="s">
        <v>872</v>
      </c>
      <c r="C128" s="422"/>
      <c r="D128" s="422"/>
      <c r="E128" s="422"/>
      <c r="F128" s="421"/>
      <c r="G128" s="421"/>
      <c r="M128" s="421" t="s">
        <v>689</v>
      </c>
    </row>
    <row r="129" spans="1:13" x14ac:dyDescent="0.2">
      <c r="A129" s="417" t="s">
        <v>873</v>
      </c>
      <c r="B129" s="421" t="s">
        <v>874</v>
      </c>
      <c r="C129" s="422">
        <v>0</v>
      </c>
      <c r="D129" s="422"/>
      <c r="E129" s="422">
        <v>-22552</v>
      </c>
      <c r="F129" s="421"/>
      <c r="G129" s="421"/>
      <c r="M129" s="421" t="s">
        <v>689</v>
      </c>
    </row>
    <row r="130" spans="1:13" ht="15" x14ac:dyDescent="0.25">
      <c r="A130" s="418" t="s">
        <v>875</v>
      </c>
      <c r="B130" s="419" t="s">
        <v>876</v>
      </c>
      <c r="C130" s="420">
        <f>SUM(C124:C129)</f>
        <v>522339</v>
      </c>
      <c r="D130" s="420"/>
      <c r="E130" s="420">
        <f>SUM(C130:D130)</f>
        <v>522339</v>
      </c>
      <c r="F130" s="421"/>
      <c r="G130" s="421"/>
      <c r="M130" s="421" t="s">
        <v>689</v>
      </c>
    </row>
    <row r="131" spans="1:13" ht="15" x14ac:dyDescent="0.25">
      <c r="A131" s="418"/>
      <c r="B131" s="419"/>
      <c r="C131" s="420"/>
      <c r="D131" s="420"/>
      <c r="E131" s="420"/>
      <c r="F131" s="421"/>
      <c r="G131" s="421"/>
      <c r="M131" s="421"/>
    </row>
    <row r="132" spans="1:13" x14ac:dyDescent="0.2">
      <c r="A132" s="417" t="s">
        <v>877</v>
      </c>
      <c r="B132" s="421" t="s">
        <v>878</v>
      </c>
      <c r="C132" s="422">
        <v>0</v>
      </c>
      <c r="D132" s="422"/>
      <c r="E132" s="422">
        <v>0</v>
      </c>
      <c r="F132" s="421"/>
      <c r="G132" s="421"/>
      <c r="M132" s="421" t="s">
        <v>689</v>
      </c>
    </row>
    <row r="133" spans="1:13" x14ac:dyDescent="0.2">
      <c r="A133" s="417" t="s">
        <v>879</v>
      </c>
      <c r="B133" s="421" t="s">
        <v>880</v>
      </c>
      <c r="C133" s="422">
        <v>0</v>
      </c>
      <c r="D133" s="422"/>
      <c r="E133" s="422">
        <v>0</v>
      </c>
      <c r="F133" s="421"/>
      <c r="G133" s="421"/>
      <c r="M133" s="421" t="s">
        <v>689</v>
      </c>
    </row>
    <row r="134" spans="1:13" x14ac:dyDescent="0.2">
      <c r="A134" s="417" t="s">
        <v>881</v>
      </c>
      <c r="B134" s="421" t="s">
        <v>882</v>
      </c>
      <c r="C134" s="422">
        <v>0</v>
      </c>
      <c r="D134" s="422"/>
      <c r="E134" s="422">
        <v>203</v>
      </c>
      <c r="F134" s="421"/>
      <c r="G134" s="421"/>
      <c r="M134" s="421" t="s">
        <v>689</v>
      </c>
    </row>
    <row r="135" spans="1:13" x14ac:dyDescent="0.2">
      <c r="A135" s="417" t="s">
        <v>883</v>
      </c>
      <c r="B135" s="421" t="s">
        <v>884</v>
      </c>
      <c r="C135" s="422">
        <v>0</v>
      </c>
      <c r="D135" s="422"/>
      <c r="E135" s="422">
        <v>0</v>
      </c>
      <c r="F135" s="421"/>
      <c r="G135" s="421"/>
      <c r="M135" s="421" t="s">
        <v>689</v>
      </c>
    </row>
    <row r="136" spans="1:13" x14ac:dyDescent="0.2">
      <c r="A136" s="417" t="s">
        <v>885</v>
      </c>
      <c r="B136" s="421" t="s">
        <v>886</v>
      </c>
      <c r="C136" s="422">
        <v>0</v>
      </c>
      <c r="D136" s="422"/>
      <c r="E136" s="422">
        <v>0</v>
      </c>
      <c r="F136" s="421"/>
      <c r="G136" s="421"/>
      <c r="M136" s="421" t="s">
        <v>689</v>
      </c>
    </row>
    <row r="137" spans="1:13" x14ac:dyDescent="0.2">
      <c r="A137" s="417" t="s">
        <v>887</v>
      </c>
      <c r="B137" s="421" t="s">
        <v>888</v>
      </c>
      <c r="C137" s="422"/>
      <c r="D137" s="422"/>
      <c r="E137" s="422"/>
      <c r="F137" s="421"/>
      <c r="G137" s="421"/>
      <c r="M137" s="421" t="s">
        <v>689</v>
      </c>
    </row>
    <row r="138" spans="1:13" x14ac:dyDescent="0.2">
      <c r="A138" s="417" t="s">
        <v>889</v>
      </c>
      <c r="B138" s="421" t="s">
        <v>890</v>
      </c>
      <c r="C138" s="422">
        <v>0</v>
      </c>
      <c r="D138" s="422"/>
      <c r="E138" s="422">
        <v>0</v>
      </c>
      <c r="F138" s="421"/>
      <c r="G138" s="421"/>
      <c r="M138" s="421" t="s">
        <v>689</v>
      </c>
    </row>
    <row r="139" spans="1:13" x14ac:dyDescent="0.2">
      <c r="A139" s="417" t="s">
        <v>891</v>
      </c>
      <c r="B139" s="421" t="s">
        <v>892</v>
      </c>
      <c r="C139" s="422"/>
      <c r="D139" s="422"/>
      <c r="E139" s="422"/>
      <c r="F139" s="421"/>
      <c r="G139" s="421"/>
      <c r="M139" s="421" t="s">
        <v>689</v>
      </c>
    </row>
    <row r="140" spans="1:13" x14ac:dyDescent="0.2">
      <c r="A140" s="417"/>
      <c r="B140" s="421"/>
      <c r="C140" s="422"/>
      <c r="D140" s="422"/>
      <c r="E140" s="422"/>
      <c r="F140" s="421"/>
      <c r="G140" s="421"/>
      <c r="M140" s="421"/>
    </row>
    <row r="141" spans="1:13" x14ac:dyDescent="0.2">
      <c r="A141" s="417" t="s">
        <v>893</v>
      </c>
      <c r="B141" s="421" t="s">
        <v>894</v>
      </c>
      <c r="C141" s="422">
        <v>0</v>
      </c>
      <c r="D141" s="422"/>
      <c r="E141" s="422">
        <v>0</v>
      </c>
      <c r="F141" s="421"/>
      <c r="G141" s="421"/>
      <c r="M141" s="421" t="s">
        <v>689</v>
      </c>
    </row>
    <row r="142" spans="1:13" x14ac:dyDescent="0.2">
      <c r="A142" s="417" t="s">
        <v>895</v>
      </c>
      <c r="B142" s="421" t="s">
        <v>896</v>
      </c>
      <c r="C142" s="422"/>
      <c r="D142" s="422"/>
      <c r="E142" s="422"/>
      <c r="F142" s="421"/>
      <c r="G142" s="421"/>
      <c r="M142" s="421" t="s">
        <v>689</v>
      </c>
    </row>
    <row r="143" spans="1:13" x14ac:dyDescent="0.2">
      <c r="A143" s="417" t="s">
        <v>897</v>
      </c>
      <c r="B143" s="421" t="s">
        <v>898</v>
      </c>
      <c r="C143" s="422">
        <v>0</v>
      </c>
      <c r="D143" s="422"/>
      <c r="E143" s="422">
        <v>0</v>
      </c>
      <c r="F143" s="421"/>
      <c r="G143" s="421"/>
      <c r="M143" s="421" t="s">
        <v>689</v>
      </c>
    </row>
    <row r="144" spans="1:13" x14ac:dyDescent="0.2">
      <c r="A144" s="417" t="s">
        <v>899</v>
      </c>
      <c r="B144" s="421" t="s">
        <v>900</v>
      </c>
      <c r="C144" s="422"/>
      <c r="D144" s="422"/>
      <c r="E144" s="422"/>
      <c r="F144" s="421"/>
      <c r="G144" s="421"/>
      <c r="M144" s="421" t="s">
        <v>689</v>
      </c>
    </row>
    <row r="145" spans="1:13" x14ac:dyDescent="0.2">
      <c r="A145" s="417" t="s">
        <v>901</v>
      </c>
      <c r="B145" s="421" t="s">
        <v>902</v>
      </c>
      <c r="C145" s="422"/>
      <c r="D145" s="422"/>
      <c r="E145" s="422"/>
      <c r="F145" s="421"/>
      <c r="G145" s="421"/>
      <c r="M145" s="421" t="s">
        <v>689</v>
      </c>
    </row>
    <row r="146" spans="1:13" x14ac:dyDescent="0.2">
      <c r="A146" s="417" t="s">
        <v>903</v>
      </c>
      <c r="B146" s="421" t="s">
        <v>904</v>
      </c>
      <c r="C146" s="422"/>
      <c r="D146" s="422"/>
      <c r="E146" s="422"/>
      <c r="F146" s="421"/>
      <c r="G146" s="421"/>
      <c r="M146" s="421" t="s">
        <v>689</v>
      </c>
    </row>
    <row r="147" spans="1:13" x14ac:dyDescent="0.2">
      <c r="A147" s="417" t="s">
        <v>905</v>
      </c>
      <c r="B147" s="421" t="s">
        <v>906</v>
      </c>
      <c r="C147" s="422"/>
      <c r="D147" s="422"/>
      <c r="E147" s="422"/>
      <c r="F147" s="421"/>
      <c r="G147" s="421"/>
      <c r="M147" s="421" t="s">
        <v>689</v>
      </c>
    </row>
    <row r="148" spans="1:13" x14ac:dyDescent="0.2">
      <c r="A148" s="417" t="s">
        <v>907</v>
      </c>
      <c r="B148" s="421" t="s">
        <v>908</v>
      </c>
      <c r="C148" s="422"/>
      <c r="D148" s="422"/>
      <c r="E148" s="422"/>
      <c r="F148" s="421"/>
      <c r="G148" s="421"/>
      <c r="M148" s="421" t="s">
        <v>689</v>
      </c>
    </row>
    <row r="149" spans="1:13" x14ac:dyDescent="0.2">
      <c r="A149" s="417" t="s">
        <v>909</v>
      </c>
      <c r="B149" s="421" t="s">
        <v>910</v>
      </c>
      <c r="C149" s="422"/>
      <c r="D149" s="422"/>
      <c r="E149" s="422"/>
      <c r="F149" s="421"/>
      <c r="G149" s="421"/>
      <c r="M149" s="421" t="s">
        <v>689</v>
      </c>
    </row>
    <row r="150" spans="1:13" x14ac:dyDescent="0.2">
      <c r="A150" s="417" t="s">
        <v>911</v>
      </c>
      <c r="B150" s="421" t="s">
        <v>912</v>
      </c>
      <c r="C150" s="422"/>
      <c r="D150" s="422"/>
      <c r="E150" s="422"/>
      <c r="F150" s="421"/>
      <c r="G150" s="421"/>
      <c r="M150" s="421" t="s">
        <v>689</v>
      </c>
    </row>
    <row r="151" spans="1:13" x14ac:dyDescent="0.2">
      <c r="A151" s="417" t="s">
        <v>913</v>
      </c>
      <c r="B151" s="421" t="s">
        <v>914</v>
      </c>
      <c r="C151" s="422"/>
      <c r="D151" s="422"/>
      <c r="E151" s="422"/>
      <c r="F151" s="421"/>
      <c r="G151" s="421"/>
      <c r="M151" s="421" t="s">
        <v>689</v>
      </c>
    </row>
    <row r="152" spans="1:13" ht="15" x14ac:dyDescent="0.25">
      <c r="A152" s="418" t="s">
        <v>915</v>
      </c>
      <c r="B152" s="419" t="s">
        <v>916</v>
      </c>
      <c r="C152" s="420">
        <v>0</v>
      </c>
      <c r="D152" s="420"/>
      <c r="E152" s="420">
        <f>SUM(E134)</f>
        <v>203</v>
      </c>
      <c r="F152" s="421"/>
      <c r="G152" s="421"/>
      <c r="M152" s="421" t="s">
        <v>689</v>
      </c>
    </row>
    <row r="153" spans="1:13" ht="15" x14ac:dyDescent="0.25">
      <c r="A153" s="418"/>
      <c r="B153" s="419"/>
      <c r="C153" s="420"/>
      <c r="D153" s="420"/>
      <c r="E153" s="420"/>
      <c r="F153" s="421"/>
      <c r="G153" s="421"/>
      <c r="M153" s="421"/>
    </row>
    <row r="154" spans="1:13" x14ac:dyDescent="0.2">
      <c r="A154" s="417" t="s">
        <v>917</v>
      </c>
      <c r="B154" s="421" t="s">
        <v>918</v>
      </c>
      <c r="C154" s="422"/>
      <c r="D154" s="422"/>
      <c r="E154" s="422"/>
      <c r="F154" s="421"/>
      <c r="G154" s="421"/>
      <c r="M154" s="421" t="s">
        <v>689</v>
      </c>
    </row>
    <row r="155" spans="1:13" x14ac:dyDescent="0.2">
      <c r="A155" s="417" t="s">
        <v>919</v>
      </c>
      <c r="B155" s="421" t="s">
        <v>920</v>
      </c>
      <c r="C155" s="422"/>
      <c r="D155" s="422"/>
      <c r="E155" s="422"/>
      <c r="F155" s="421"/>
      <c r="G155" s="421"/>
      <c r="M155" s="421" t="s">
        <v>689</v>
      </c>
    </row>
    <row r="156" spans="1:13" x14ac:dyDescent="0.2">
      <c r="A156" s="417" t="s">
        <v>921</v>
      </c>
      <c r="B156" s="421" t="s">
        <v>922</v>
      </c>
      <c r="C156" s="422"/>
      <c r="D156" s="422"/>
      <c r="E156" s="422">
        <v>525</v>
      </c>
      <c r="F156" s="421"/>
      <c r="G156" s="421"/>
      <c r="M156" s="421" t="s">
        <v>689</v>
      </c>
    </row>
    <row r="157" spans="1:13" x14ac:dyDescent="0.2">
      <c r="A157" s="417" t="s">
        <v>923</v>
      </c>
      <c r="B157" s="421" t="s">
        <v>924</v>
      </c>
      <c r="C157" s="422"/>
      <c r="D157" s="422"/>
      <c r="E157" s="422"/>
      <c r="F157" s="421"/>
      <c r="G157" s="421"/>
      <c r="M157" s="421" t="s">
        <v>689</v>
      </c>
    </row>
    <row r="158" spans="1:13" x14ac:dyDescent="0.2">
      <c r="A158" s="417" t="s">
        <v>925</v>
      </c>
      <c r="B158" s="421" t="s">
        <v>926</v>
      </c>
      <c r="C158" s="422">
        <v>5091</v>
      </c>
      <c r="D158" s="422"/>
      <c r="E158" s="422">
        <v>0</v>
      </c>
      <c r="F158" s="421"/>
      <c r="G158" s="421"/>
      <c r="M158" s="421" t="s">
        <v>689</v>
      </c>
    </row>
    <row r="159" spans="1:13" x14ac:dyDescent="0.2">
      <c r="A159" s="417" t="s">
        <v>927</v>
      </c>
      <c r="B159" s="421" t="s">
        <v>928</v>
      </c>
      <c r="C159" s="422"/>
      <c r="D159" s="422"/>
      <c r="E159" s="422"/>
      <c r="F159" s="421"/>
      <c r="G159" s="421"/>
      <c r="M159" s="421" t="s">
        <v>689</v>
      </c>
    </row>
    <row r="160" spans="1:13" x14ac:dyDescent="0.2">
      <c r="A160" s="417" t="s">
        <v>929</v>
      </c>
      <c r="B160" s="421" t="s">
        <v>930</v>
      </c>
      <c r="C160" s="422"/>
      <c r="D160" s="422"/>
      <c r="E160" s="422"/>
      <c r="F160" s="421"/>
      <c r="G160" s="421"/>
      <c r="M160" s="421" t="s">
        <v>689</v>
      </c>
    </row>
    <row r="161" spans="1:13" x14ac:dyDescent="0.2">
      <c r="A161" s="417" t="s">
        <v>931</v>
      </c>
      <c r="B161" s="421" t="s">
        <v>932</v>
      </c>
      <c r="C161" s="422"/>
      <c r="D161" s="422"/>
      <c r="E161" s="422"/>
      <c r="F161" s="421"/>
      <c r="G161" s="421"/>
      <c r="M161" s="421" t="s">
        <v>689</v>
      </c>
    </row>
    <row r="162" spans="1:13" x14ac:dyDescent="0.2">
      <c r="A162" s="417" t="s">
        <v>933</v>
      </c>
      <c r="B162" s="421" t="s">
        <v>934</v>
      </c>
      <c r="C162" s="422"/>
      <c r="D162" s="422"/>
      <c r="E162" s="422"/>
      <c r="F162" s="421"/>
      <c r="G162" s="421"/>
      <c r="M162" s="421" t="s">
        <v>689</v>
      </c>
    </row>
    <row r="163" spans="1:13" x14ac:dyDescent="0.2">
      <c r="A163" s="417" t="s">
        <v>935</v>
      </c>
      <c r="B163" s="421" t="s">
        <v>936</v>
      </c>
      <c r="C163" s="422"/>
      <c r="D163" s="422"/>
      <c r="E163" s="422"/>
      <c r="F163" s="421"/>
      <c r="G163" s="421"/>
      <c r="M163" s="421" t="s">
        <v>689</v>
      </c>
    </row>
    <row r="164" spans="1:13" x14ac:dyDescent="0.2">
      <c r="A164" s="417" t="s">
        <v>937</v>
      </c>
      <c r="B164" s="421" t="s">
        <v>938</v>
      </c>
      <c r="C164" s="422">
        <v>0</v>
      </c>
      <c r="D164" s="422"/>
      <c r="E164" s="422">
        <v>1990</v>
      </c>
      <c r="F164" s="421"/>
      <c r="G164" s="421"/>
      <c r="M164" s="421" t="s">
        <v>689</v>
      </c>
    </row>
    <row r="165" spans="1:13" x14ac:dyDescent="0.2">
      <c r="A165" s="417" t="s">
        <v>939</v>
      </c>
      <c r="B165" s="421" t="s">
        <v>940</v>
      </c>
      <c r="C165" s="422"/>
      <c r="D165" s="422"/>
      <c r="E165" s="422">
        <v>1990</v>
      </c>
      <c r="F165" s="421"/>
      <c r="G165" s="421"/>
      <c r="M165" s="421" t="s">
        <v>689</v>
      </c>
    </row>
    <row r="166" spans="1:13" x14ac:dyDescent="0.2">
      <c r="A166" s="417" t="s">
        <v>941</v>
      </c>
      <c r="B166" s="421" t="s">
        <v>942</v>
      </c>
      <c r="C166" s="422"/>
      <c r="D166" s="422"/>
      <c r="E166" s="422"/>
      <c r="F166" s="421"/>
      <c r="G166" s="421"/>
      <c r="M166" s="421" t="s">
        <v>689</v>
      </c>
    </row>
    <row r="167" spans="1:13" x14ac:dyDescent="0.2">
      <c r="A167" s="417" t="s">
        <v>943</v>
      </c>
      <c r="B167" s="421" t="s">
        <v>944</v>
      </c>
      <c r="C167" s="422"/>
      <c r="D167" s="422"/>
      <c r="E167" s="422"/>
      <c r="F167" s="421"/>
      <c r="G167" s="421"/>
      <c r="M167" s="421" t="s">
        <v>689</v>
      </c>
    </row>
    <row r="168" spans="1:13" x14ac:dyDescent="0.2">
      <c r="A168" s="417" t="s">
        <v>945</v>
      </c>
      <c r="B168" s="421" t="s">
        <v>946</v>
      </c>
      <c r="C168" s="422"/>
      <c r="D168" s="422"/>
      <c r="E168" s="422"/>
      <c r="F168" s="421"/>
      <c r="G168" s="421"/>
      <c r="M168" s="421" t="s">
        <v>689</v>
      </c>
    </row>
    <row r="169" spans="1:13" x14ac:dyDescent="0.2">
      <c r="A169" s="417" t="s">
        <v>947</v>
      </c>
      <c r="B169" s="421" t="s">
        <v>948</v>
      </c>
      <c r="C169" s="422"/>
      <c r="D169" s="422"/>
      <c r="E169" s="422"/>
      <c r="F169" s="421"/>
      <c r="G169" s="421"/>
      <c r="M169" s="421" t="s">
        <v>689</v>
      </c>
    </row>
    <row r="170" spans="1:13" x14ac:dyDescent="0.2">
      <c r="A170" s="417" t="s">
        <v>949</v>
      </c>
      <c r="B170" s="421" t="s">
        <v>950</v>
      </c>
      <c r="C170" s="422"/>
      <c r="D170" s="422"/>
      <c r="E170" s="422"/>
      <c r="F170" s="421"/>
      <c r="G170" s="421"/>
      <c r="M170" s="421" t="s">
        <v>689</v>
      </c>
    </row>
    <row r="171" spans="1:13" x14ac:dyDescent="0.2">
      <c r="A171" s="417" t="s">
        <v>951</v>
      </c>
      <c r="B171" s="421" t="s">
        <v>952</v>
      </c>
      <c r="C171" s="422"/>
      <c r="D171" s="422"/>
      <c r="E171" s="422"/>
      <c r="F171" s="421"/>
      <c r="G171" s="421"/>
      <c r="M171" s="421" t="s">
        <v>689</v>
      </c>
    </row>
    <row r="172" spans="1:13" x14ac:dyDescent="0.2">
      <c r="A172" s="417" t="s">
        <v>953</v>
      </c>
      <c r="B172" s="421" t="s">
        <v>954</v>
      </c>
      <c r="C172" s="422"/>
      <c r="D172" s="422"/>
      <c r="E172" s="422"/>
      <c r="F172" s="421"/>
      <c r="G172" s="421"/>
      <c r="M172" s="421" t="s">
        <v>689</v>
      </c>
    </row>
    <row r="173" spans="1:13" ht="15" x14ac:dyDescent="0.25">
      <c r="A173" s="418" t="s">
        <v>955</v>
      </c>
      <c r="B173" s="419" t="s">
        <v>956</v>
      </c>
      <c r="C173" s="420">
        <f>SUM(C158)</f>
        <v>5091</v>
      </c>
      <c r="D173" s="420"/>
      <c r="E173" s="420">
        <f>SUM(E156+E164)</f>
        <v>2515</v>
      </c>
      <c r="F173" s="421"/>
      <c r="G173" s="421"/>
      <c r="M173" s="421" t="s">
        <v>689</v>
      </c>
    </row>
    <row r="174" spans="1:13" ht="15" x14ac:dyDescent="0.25">
      <c r="A174" s="418"/>
      <c r="B174" s="419"/>
      <c r="C174" s="420"/>
      <c r="D174" s="420"/>
      <c r="E174" s="420"/>
      <c r="F174" s="421"/>
      <c r="G174" s="421"/>
      <c r="M174" s="421"/>
    </row>
    <row r="175" spans="1:13" x14ac:dyDescent="0.2">
      <c r="A175" s="417" t="s">
        <v>957</v>
      </c>
      <c r="B175" s="421" t="s">
        <v>958</v>
      </c>
      <c r="C175" s="422">
        <v>1433</v>
      </c>
      <c r="D175" s="422"/>
      <c r="E175" s="422">
        <v>3638</v>
      </c>
      <c r="F175" s="421"/>
      <c r="G175" s="421"/>
      <c r="M175" s="421" t="s">
        <v>689</v>
      </c>
    </row>
    <row r="176" spans="1:13" x14ac:dyDescent="0.2">
      <c r="A176" s="417" t="s">
        <v>959</v>
      </c>
      <c r="B176" s="421" t="s">
        <v>960</v>
      </c>
      <c r="C176" s="422"/>
      <c r="D176" s="422"/>
      <c r="E176" s="422"/>
      <c r="F176" s="421"/>
      <c r="G176" s="421"/>
      <c r="M176" s="421" t="s">
        <v>689</v>
      </c>
    </row>
    <row r="177" spans="1:13" x14ac:dyDescent="0.2">
      <c r="A177" s="417" t="s">
        <v>961</v>
      </c>
      <c r="B177" s="421" t="s">
        <v>962</v>
      </c>
      <c r="C177" s="422">
        <v>0</v>
      </c>
      <c r="D177" s="422"/>
      <c r="E177" s="422">
        <v>0</v>
      </c>
      <c r="F177" s="421"/>
      <c r="G177" s="421"/>
      <c r="M177" s="421" t="s">
        <v>689</v>
      </c>
    </row>
    <row r="178" spans="1:13" x14ac:dyDescent="0.2">
      <c r="A178" s="417" t="s">
        <v>963</v>
      </c>
      <c r="B178" s="421" t="s">
        <v>964</v>
      </c>
      <c r="C178" s="422"/>
      <c r="D178" s="422"/>
      <c r="E178" s="422"/>
      <c r="F178" s="421"/>
      <c r="G178" s="421"/>
      <c r="M178" s="421" t="s">
        <v>689</v>
      </c>
    </row>
    <row r="179" spans="1:13" x14ac:dyDescent="0.2">
      <c r="A179" s="417" t="s">
        <v>965</v>
      </c>
      <c r="B179" s="421" t="s">
        <v>966</v>
      </c>
      <c r="C179" s="422"/>
      <c r="D179" s="422"/>
      <c r="E179" s="422"/>
      <c r="F179" s="421"/>
      <c r="G179" s="421"/>
      <c r="M179" s="421" t="s">
        <v>689</v>
      </c>
    </row>
    <row r="180" spans="1:13" x14ac:dyDescent="0.2">
      <c r="A180" s="417" t="s">
        <v>967</v>
      </c>
      <c r="B180" s="421" t="s">
        <v>968</v>
      </c>
      <c r="C180" s="422"/>
      <c r="D180" s="422"/>
      <c r="E180" s="422"/>
      <c r="F180" s="421"/>
      <c r="G180" s="421"/>
      <c r="M180" s="421" t="s">
        <v>689</v>
      </c>
    </row>
    <row r="181" spans="1:13" x14ac:dyDescent="0.2">
      <c r="A181" s="417" t="s">
        <v>969</v>
      </c>
      <c r="B181" s="421" t="s">
        <v>970</v>
      </c>
      <c r="C181" s="422"/>
      <c r="D181" s="422"/>
      <c r="E181" s="422"/>
      <c r="F181" s="421"/>
      <c r="G181" s="421"/>
      <c r="M181" s="421" t="s">
        <v>689</v>
      </c>
    </row>
    <row r="182" spans="1:13" ht="15" x14ac:dyDescent="0.25">
      <c r="A182" s="418" t="s">
        <v>971</v>
      </c>
      <c r="B182" s="419" t="s">
        <v>972</v>
      </c>
      <c r="C182" s="420">
        <f>SUM(C175:C181)</f>
        <v>1433</v>
      </c>
      <c r="D182" s="420">
        <f t="shared" ref="D182:E182" si="5">SUM(D175:D181)</f>
        <v>0</v>
      </c>
      <c r="E182" s="420">
        <f t="shared" si="5"/>
        <v>3638</v>
      </c>
      <c r="F182" s="421"/>
      <c r="G182" s="421"/>
      <c r="M182" s="421" t="s">
        <v>689</v>
      </c>
    </row>
    <row r="183" spans="1:13" ht="15" x14ac:dyDescent="0.25">
      <c r="A183" s="418" t="s">
        <v>973</v>
      </c>
      <c r="B183" s="419" t="s">
        <v>974</v>
      </c>
      <c r="C183" s="420">
        <f>SUM(C173:C175)</f>
        <v>6524</v>
      </c>
      <c r="D183" s="420">
        <f t="shared" ref="D183:E183" si="6">SUM(D173:D175)</f>
        <v>0</v>
      </c>
      <c r="E183" s="420">
        <f t="shared" si="6"/>
        <v>6153</v>
      </c>
      <c r="F183" s="421"/>
      <c r="G183" s="421"/>
      <c r="M183" s="421" t="s">
        <v>689</v>
      </c>
    </row>
    <row r="184" spans="1:13" ht="15" x14ac:dyDescent="0.25">
      <c r="A184" s="418"/>
      <c r="B184" s="419"/>
      <c r="C184" s="420"/>
      <c r="D184" s="420"/>
      <c r="E184" s="420"/>
      <c r="F184" s="421"/>
      <c r="G184" s="421"/>
      <c r="M184" s="421"/>
    </row>
    <row r="185" spans="1:13" x14ac:dyDescent="0.2">
      <c r="A185" s="417" t="s">
        <v>975</v>
      </c>
      <c r="B185" s="421" t="s">
        <v>976</v>
      </c>
      <c r="C185" s="422">
        <v>0</v>
      </c>
      <c r="D185" s="422"/>
      <c r="E185" s="422">
        <v>0</v>
      </c>
      <c r="F185" s="421"/>
      <c r="G185" s="421"/>
      <c r="M185" s="421" t="s">
        <v>689</v>
      </c>
    </row>
    <row r="186" spans="1:13" x14ac:dyDescent="0.2">
      <c r="A186" s="417"/>
      <c r="B186" s="421"/>
      <c r="C186" s="422"/>
      <c r="D186" s="422"/>
      <c r="E186" s="422"/>
      <c r="F186" s="421"/>
      <c r="G186" s="421"/>
      <c r="M186" s="421"/>
    </row>
    <row r="187" spans="1:13" x14ac:dyDescent="0.2">
      <c r="A187" s="417" t="s">
        <v>977</v>
      </c>
      <c r="B187" s="421" t="s">
        <v>978</v>
      </c>
      <c r="C187" s="422"/>
      <c r="D187" s="422"/>
      <c r="E187" s="422"/>
      <c r="F187" s="421"/>
      <c r="G187" s="421"/>
      <c r="M187" s="421" t="s">
        <v>689</v>
      </c>
    </row>
    <row r="188" spans="1:13" x14ac:dyDescent="0.2">
      <c r="A188" s="417"/>
      <c r="B188" s="421"/>
      <c r="C188" s="422"/>
      <c r="D188" s="422"/>
      <c r="E188" s="422"/>
      <c r="F188" s="421"/>
      <c r="G188" s="421"/>
      <c r="M188" s="421"/>
    </row>
    <row r="189" spans="1:13" x14ac:dyDescent="0.2">
      <c r="A189" s="417" t="s">
        <v>979</v>
      </c>
      <c r="B189" s="421" t="s">
        <v>980</v>
      </c>
      <c r="C189" s="422">
        <v>0</v>
      </c>
      <c r="D189" s="422"/>
      <c r="E189" s="422">
        <v>45000</v>
      </c>
      <c r="F189" s="421"/>
      <c r="G189" s="421"/>
      <c r="M189" s="421" t="s">
        <v>689</v>
      </c>
    </row>
    <row r="190" spans="1:13" x14ac:dyDescent="0.2">
      <c r="A190" s="417" t="s">
        <v>981</v>
      </c>
      <c r="B190" s="421" t="s">
        <v>982</v>
      </c>
      <c r="C190" s="422">
        <v>0</v>
      </c>
      <c r="D190" s="422"/>
      <c r="E190" s="422">
        <v>3010</v>
      </c>
      <c r="F190" s="421"/>
      <c r="G190" s="421"/>
      <c r="M190" s="421" t="s">
        <v>689</v>
      </c>
    </row>
    <row r="191" spans="1:13" x14ac:dyDescent="0.2">
      <c r="A191" s="417" t="s">
        <v>983</v>
      </c>
      <c r="B191" s="421" t="s">
        <v>984</v>
      </c>
      <c r="C191" s="422"/>
      <c r="D191" s="422"/>
      <c r="E191" s="422"/>
      <c r="F191" s="421"/>
      <c r="G191" s="421"/>
      <c r="M191" s="421" t="s">
        <v>689</v>
      </c>
    </row>
    <row r="192" spans="1:13" ht="15" x14ac:dyDescent="0.25">
      <c r="A192" s="418" t="s">
        <v>985</v>
      </c>
      <c r="B192" s="419" t="s">
        <v>986</v>
      </c>
      <c r="C192" s="420">
        <v>0</v>
      </c>
      <c r="D192" s="420"/>
      <c r="E192" s="420">
        <f>SUM(E189:E191)</f>
        <v>48010</v>
      </c>
      <c r="F192" s="421"/>
      <c r="G192" s="421"/>
      <c r="M192" s="421" t="s">
        <v>689</v>
      </c>
    </row>
    <row r="193" spans="1:13" ht="15" x14ac:dyDescent="0.25">
      <c r="A193" s="418"/>
      <c r="B193" s="419"/>
      <c r="C193" s="420"/>
      <c r="D193" s="420"/>
      <c r="E193" s="420"/>
      <c r="F193" s="421"/>
      <c r="G193" s="421"/>
      <c r="M193" s="421"/>
    </row>
    <row r="194" spans="1:13" ht="15" x14ac:dyDescent="0.25">
      <c r="A194" s="418" t="s">
        <v>987</v>
      </c>
      <c r="B194" s="419" t="s">
        <v>988</v>
      </c>
      <c r="C194" s="420">
        <v>528863</v>
      </c>
      <c r="D194" s="420"/>
      <c r="E194" s="420">
        <v>554153</v>
      </c>
      <c r="F194" s="421"/>
      <c r="G194" s="421"/>
      <c r="M194" s="421" t="s">
        <v>689</v>
      </c>
    </row>
    <row r="195" spans="1:13" x14ac:dyDescent="0.2">
      <c r="C195" s="422"/>
      <c r="D195" s="422"/>
      <c r="E195" s="422"/>
    </row>
    <row r="196" spans="1:13" x14ac:dyDescent="0.2">
      <c r="C196" s="422"/>
      <c r="D196" s="422"/>
      <c r="E196" s="422"/>
    </row>
    <row r="197" spans="1:13" x14ac:dyDescent="0.2">
      <c r="C197" s="422"/>
      <c r="D197" s="422"/>
      <c r="E197" s="422"/>
    </row>
    <row r="198" spans="1:13" x14ac:dyDescent="0.2">
      <c r="C198" s="422"/>
      <c r="D198" s="422"/>
      <c r="E198" s="422"/>
    </row>
  </sheetData>
  <mergeCells count="3">
    <mergeCell ref="A1:F1"/>
    <mergeCell ref="A3:F3"/>
    <mergeCell ref="A4:F4"/>
  </mergeCells>
  <phoneticPr fontId="19" type="noConversion"/>
  <pageMargins left="0.74803149606299213" right="0.47244094488188981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9"/>
  <sheetViews>
    <sheetView workbookViewId="0">
      <selection activeCell="F12" sqref="F12"/>
    </sheetView>
  </sheetViews>
  <sheetFormatPr defaultRowHeight="12.75" x14ac:dyDescent="0.2"/>
  <cols>
    <col min="1" max="1" width="6.5703125" style="433" customWidth="1"/>
    <col min="2" max="2" width="64" style="78" customWidth="1"/>
    <col min="3" max="3" width="14" style="78" customWidth="1"/>
    <col min="4" max="4" width="3.7109375" style="78" bestFit="1" customWidth="1"/>
    <col min="5" max="5" width="15" style="78" customWidth="1"/>
    <col min="6" max="6" width="7.42578125" style="78" customWidth="1"/>
    <col min="7" max="7" width="6" style="78" bestFit="1" customWidth="1"/>
    <col min="8" max="12" width="3.7109375" style="78" bestFit="1" customWidth="1"/>
    <col min="13" max="13" width="8.85546875" style="78" bestFit="1" customWidth="1"/>
    <col min="14" max="16384" width="9.140625" style="78"/>
  </cols>
  <sheetData>
    <row r="1" spans="1:22" x14ac:dyDescent="0.2">
      <c r="A1" s="558" t="s">
        <v>1559</v>
      </c>
      <c r="B1" s="558"/>
      <c r="C1" s="558"/>
      <c r="D1" s="558"/>
      <c r="E1" s="558"/>
      <c r="F1" s="558"/>
      <c r="G1" s="409"/>
      <c r="H1" s="426"/>
      <c r="Q1" s="426"/>
      <c r="R1" s="426"/>
      <c r="S1" s="426"/>
      <c r="T1" s="426"/>
      <c r="U1" s="426"/>
      <c r="V1" s="426"/>
    </row>
    <row r="2" spans="1:22" x14ac:dyDescent="0.2">
      <c r="A2" s="78"/>
      <c r="J2" s="409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</row>
    <row r="3" spans="1:22" ht="18.75" x14ac:dyDescent="0.3">
      <c r="A3" s="659" t="s">
        <v>678</v>
      </c>
      <c r="B3" s="816"/>
      <c r="C3" s="816"/>
      <c r="D3" s="816"/>
      <c r="E3" s="816"/>
      <c r="F3" s="81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</row>
    <row r="4" spans="1:22" ht="18.75" x14ac:dyDescent="0.3">
      <c r="A4" s="659" t="s">
        <v>1567</v>
      </c>
      <c r="B4" s="816"/>
      <c r="C4" s="816"/>
      <c r="D4" s="816"/>
      <c r="E4" s="816"/>
      <c r="F4" s="816"/>
      <c r="G4" s="426"/>
      <c r="H4" s="426"/>
      <c r="I4" s="426"/>
      <c r="J4" s="426"/>
      <c r="K4" s="426"/>
      <c r="L4" s="426"/>
      <c r="M4" s="426"/>
      <c r="N4" s="426"/>
      <c r="O4" s="426"/>
      <c r="P4" s="426"/>
      <c r="Q4" s="426"/>
    </row>
    <row r="5" spans="1:22" x14ac:dyDescent="0.2">
      <c r="A5" s="427"/>
      <c r="B5" s="426"/>
      <c r="C5" s="426"/>
      <c r="D5" s="426"/>
      <c r="E5" s="78" t="s">
        <v>442</v>
      </c>
      <c r="F5" s="426"/>
      <c r="G5" s="426"/>
      <c r="H5" s="426"/>
      <c r="I5" s="426"/>
      <c r="J5" s="426"/>
      <c r="K5" s="426"/>
      <c r="L5" s="426"/>
      <c r="M5" s="426"/>
      <c r="N5" s="426"/>
      <c r="O5" s="426"/>
      <c r="P5" s="426"/>
      <c r="Q5" s="426"/>
    </row>
    <row r="6" spans="1:22" x14ac:dyDescent="0.2">
      <c r="A6" s="427"/>
      <c r="B6" s="424" t="s">
        <v>680</v>
      </c>
      <c r="C6" s="554" t="s">
        <v>1565</v>
      </c>
      <c r="D6" s="554"/>
      <c r="E6" s="554" t="s">
        <v>1566</v>
      </c>
      <c r="F6" s="426"/>
      <c r="G6" s="426"/>
      <c r="H6" s="426"/>
      <c r="I6" s="426"/>
      <c r="J6" s="426"/>
      <c r="K6" s="426"/>
      <c r="L6" s="426"/>
      <c r="M6" s="426"/>
      <c r="N6" s="426"/>
      <c r="O6" s="426"/>
      <c r="P6" s="426"/>
      <c r="Q6" s="426"/>
    </row>
    <row r="7" spans="1:22" ht="17.25" customHeight="1" x14ac:dyDescent="0.2">
      <c r="A7" s="428" t="s">
        <v>681</v>
      </c>
      <c r="B7" s="426" t="s">
        <v>682</v>
      </c>
      <c r="C7" s="426"/>
      <c r="D7" s="426"/>
      <c r="E7" s="426"/>
      <c r="F7" s="426"/>
      <c r="G7" s="426"/>
      <c r="H7" s="426"/>
      <c r="I7" s="426"/>
      <c r="J7" s="426"/>
      <c r="K7" s="426"/>
      <c r="L7" s="426"/>
      <c r="M7" s="426"/>
      <c r="N7" s="426"/>
      <c r="O7" s="426"/>
      <c r="P7" s="426"/>
      <c r="Q7" s="426"/>
    </row>
    <row r="8" spans="1:22" ht="18" customHeight="1" x14ac:dyDescent="0.2">
      <c r="A8" s="428" t="s">
        <v>683</v>
      </c>
      <c r="B8" s="426" t="s">
        <v>684</v>
      </c>
      <c r="C8" s="426"/>
      <c r="D8" s="426"/>
      <c r="E8" s="426"/>
      <c r="F8" s="426"/>
      <c r="G8" s="426"/>
      <c r="H8" s="426"/>
      <c r="I8" s="426"/>
      <c r="J8" s="426"/>
      <c r="K8" s="426"/>
      <c r="L8" s="426"/>
      <c r="M8" s="426"/>
      <c r="N8" s="426"/>
      <c r="O8" s="426"/>
      <c r="P8" s="426"/>
      <c r="Q8" s="426"/>
    </row>
    <row r="9" spans="1:22" ht="15.75" customHeight="1" x14ac:dyDescent="0.2">
      <c r="A9" s="428" t="s">
        <v>685</v>
      </c>
      <c r="B9" s="426" t="s">
        <v>686</v>
      </c>
      <c r="C9" s="426"/>
      <c r="D9" s="426"/>
      <c r="E9" s="426"/>
      <c r="F9" s="426"/>
      <c r="G9" s="426"/>
      <c r="H9" s="426"/>
      <c r="I9" s="426"/>
      <c r="J9" s="426"/>
      <c r="K9" s="426"/>
      <c r="L9" s="426"/>
      <c r="M9" s="426"/>
      <c r="N9" s="426"/>
      <c r="O9" s="426"/>
      <c r="P9" s="426"/>
      <c r="Q9" s="426"/>
    </row>
    <row r="10" spans="1:22" ht="18" customHeight="1" x14ac:dyDescent="0.2">
      <c r="A10" s="429" t="s">
        <v>687</v>
      </c>
      <c r="B10" s="425" t="s">
        <v>688</v>
      </c>
      <c r="C10" s="430">
        <f>SUM(C7:C9)</f>
        <v>0</v>
      </c>
      <c r="D10" s="430"/>
      <c r="E10" s="430">
        <f>SUM(E7:E9)</f>
        <v>0</v>
      </c>
      <c r="F10" s="431"/>
      <c r="G10" s="431"/>
      <c r="M10" s="431" t="s">
        <v>689</v>
      </c>
    </row>
    <row r="11" spans="1:22" ht="18" customHeight="1" x14ac:dyDescent="0.2">
      <c r="A11" s="429"/>
      <c r="B11" s="425"/>
      <c r="C11" s="430"/>
      <c r="D11" s="430"/>
      <c r="E11" s="430"/>
      <c r="F11" s="431"/>
      <c r="G11" s="431"/>
      <c r="M11" s="431"/>
    </row>
    <row r="12" spans="1:22" x14ac:dyDescent="0.2">
      <c r="A12" s="428" t="s">
        <v>690</v>
      </c>
      <c r="B12" s="431" t="s">
        <v>691</v>
      </c>
      <c r="C12" s="432"/>
      <c r="D12" s="432"/>
      <c r="E12" s="432"/>
      <c r="F12" s="431"/>
      <c r="G12" s="431"/>
      <c r="M12" s="431" t="s">
        <v>689</v>
      </c>
    </row>
    <row r="13" spans="1:22" x14ac:dyDescent="0.2">
      <c r="A13" s="428" t="s">
        <v>692</v>
      </c>
      <c r="B13" s="431" t="s">
        <v>693</v>
      </c>
      <c r="C13" s="432"/>
      <c r="D13" s="432"/>
      <c r="E13" s="432"/>
      <c r="F13" s="431"/>
      <c r="G13" s="431"/>
      <c r="M13" s="431" t="s">
        <v>689</v>
      </c>
    </row>
    <row r="14" spans="1:22" x14ac:dyDescent="0.2">
      <c r="A14" s="428" t="s">
        <v>694</v>
      </c>
      <c r="B14" s="431" t="s">
        <v>695</v>
      </c>
      <c r="C14" s="432"/>
      <c r="D14" s="432"/>
      <c r="E14" s="432"/>
      <c r="F14" s="431"/>
      <c r="G14" s="431"/>
      <c r="M14" s="431" t="s">
        <v>689</v>
      </c>
    </row>
    <row r="15" spans="1:22" x14ac:dyDescent="0.2">
      <c r="A15" s="428" t="s">
        <v>696</v>
      </c>
      <c r="B15" s="431" t="s">
        <v>697</v>
      </c>
      <c r="C15" s="432"/>
      <c r="D15" s="432"/>
      <c r="E15" s="432"/>
      <c r="F15" s="431"/>
      <c r="G15" s="431"/>
      <c r="M15" s="431" t="s">
        <v>689</v>
      </c>
    </row>
    <row r="16" spans="1:22" x14ac:dyDescent="0.2">
      <c r="A16" s="428" t="s">
        <v>698</v>
      </c>
      <c r="B16" s="431" t="s">
        <v>699</v>
      </c>
      <c r="C16" s="432"/>
      <c r="D16" s="432"/>
      <c r="E16" s="432"/>
      <c r="F16" s="431"/>
      <c r="G16" s="431"/>
      <c r="M16" s="431" t="s">
        <v>689</v>
      </c>
    </row>
    <row r="17" spans="1:13" x14ac:dyDescent="0.2">
      <c r="A17" s="429" t="s">
        <v>700</v>
      </c>
      <c r="B17" s="425" t="s">
        <v>701</v>
      </c>
      <c r="C17" s="430">
        <f>SUM(C12:C16)</f>
        <v>0</v>
      </c>
      <c r="D17" s="430"/>
      <c r="E17" s="430">
        <f t="shared" ref="E17" si="0">SUM(E12:E16)</f>
        <v>0</v>
      </c>
      <c r="F17" s="431"/>
      <c r="G17" s="431"/>
      <c r="M17" s="431" t="s">
        <v>689</v>
      </c>
    </row>
    <row r="18" spans="1:13" x14ac:dyDescent="0.2">
      <c r="A18" s="429"/>
      <c r="B18" s="425"/>
      <c r="C18" s="430"/>
      <c r="D18" s="430"/>
      <c r="E18" s="430"/>
      <c r="F18" s="431"/>
      <c r="G18" s="431"/>
      <c r="M18" s="431"/>
    </row>
    <row r="19" spans="1:13" x14ac:dyDescent="0.2">
      <c r="A19" s="428" t="s">
        <v>702</v>
      </c>
      <c r="B19" s="431" t="s">
        <v>703</v>
      </c>
      <c r="C19" s="432"/>
      <c r="D19" s="432"/>
      <c r="E19" s="432"/>
      <c r="F19" s="431"/>
      <c r="G19" s="431"/>
      <c r="M19" s="431" t="s">
        <v>689</v>
      </c>
    </row>
    <row r="20" spans="1:13" x14ac:dyDescent="0.2">
      <c r="A20" s="428" t="s">
        <v>704</v>
      </c>
      <c r="B20" s="431" t="s">
        <v>705</v>
      </c>
      <c r="C20" s="432"/>
      <c r="D20" s="432"/>
      <c r="E20" s="432"/>
      <c r="F20" s="431"/>
      <c r="G20" s="431"/>
      <c r="M20" s="431" t="s">
        <v>689</v>
      </c>
    </row>
    <row r="21" spans="1:13" x14ac:dyDescent="0.2">
      <c r="A21" s="428" t="s">
        <v>706</v>
      </c>
      <c r="B21" s="431" t="s">
        <v>707</v>
      </c>
      <c r="C21" s="432"/>
      <c r="D21" s="432"/>
      <c r="E21" s="432"/>
      <c r="F21" s="431"/>
      <c r="G21" s="431"/>
      <c r="M21" s="431" t="s">
        <v>689</v>
      </c>
    </row>
    <row r="22" spans="1:13" x14ac:dyDescent="0.2">
      <c r="A22" s="428" t="s">
        <v>708</v>
      </c>
      <c r="B22" s="431" t="s">
        <v>709</v>
      </c>
      <c r="C22" s="432"/>
      <c r="D22" s="432"/>
      <c r="E22" s="432"/>
      <c r="F22" s="431"/>
      <c r="G22" s="431"/>
      <c r="M22" s="431" t="s">
        <v>689</v>
      </c>
    </row>
    <row r="23" spans="1:13" x14ac:dyDescent="0.2">
      <c r="A23" s="428" t="s">
        <v>710</v>
      </c>
      <c r="B23" s="431" t="s">
        <v>711</v>
      </c>
      <c r="C23" s="432"/>
      <c r="D23" s="432"/>
      <c r="E23" s="432"/>
      <c r="F23" s="431"/>
      <c r="G23" s="431"/>
      <c r="M23" s="431" t="s">
        <v>689</v>
      </c>
    </row>
    <row r="24" spans="1:13" x14ac:dyDescent="0.2">
      <c r="A24" s="428" t="s">
        <v>712</v>
      </c>
      <c r="B24" s="431" t="s">
        <v>713</v>
      </c>
      <c r="C24" s="432"/>
      <c r="D24" s="432"/>
      <c r="E24" s="432"/>
      <c r="F24" s="431"/>
      <c r="G24" s="431"/>
      <c r="M24" s="431" t="s">
        <v>689</v>
      </c>
    </row>
    <row r="25" spans="1:13" x14ac:dyDescent="0.2">
      <c r="A25" s="428" t="s">
        <v>714</v>
      </c>
      <c r="B25" s="431" t="s">
        <v>715</v>
      </c>
      <c r="C25" s="432"/>
      <c r="D25" s="432"/>
      <c r="E25" s="432"/>
      <c r="F25" s="431"/>
      <c r="G25" s="431"/>
      <c r="M25" s="431" t="s">
        <v>689</v>
      </c>
    </row>
    <row r="26" spans="1:13" x14ac:dyDescent="0.2">
      <c r="A26" s="429" t="s">
        <v>716</v>
      </c>
      <c r="B26" s="425" t="s">
        <v>717</v>
      </c>
      <c r="C26" s="430">
        <f>SUM(C19:C25)</f>
        <v>0</v>
      </c>
      <c r="D26" s="430"/>
      <c r="E26" s="430">
        <f>SUM(E19:E25)</f>
        <v>0</v>
      </c>
      <c r="F26" s="431"/>
      <c r="G26" s="431"/>
      <c r="M26" s="431" t="s">
        <v>689</v>
      </c>
    </row>
    <row r="27" spans="1:13" x14ac:dyDescent="0.2">
      <c r="A27" s="429"/>
      <c r="B27" s="425"/>
      <c r="C27" s="430"/>
      <c r="D27" s="430"/>
      <c r="E27" s="430"/>
      <c r="F27" s="431"/>
      <c r="G27" s="431"/>
      <c r="M27" s="431"/>
    </row>
    <row r="28" spans="1:13" x14ac:dyDescent="0.2">
      <c r="A28" s="428" t="s">
        <v>718</v>
      </c>
      <c r="B28" s="431" t="s">
        <v>719</v>
      </c>
      <c r="C28" s="432"/>
      <c r="D28" s="432"/>
      <c r="E28" s="432"/>
      <c r="F28" s="431"/>
      <c r="G28" s="431"/>
      <c r="M28" s="431" t="s">
        <v>689</v>
      </c>
    </row>
    <row r="29" spans="1:13" x14ac:dyDescent="0.2">
      <c r="A29" s="428" t="s">
        <v>720</v>
      </c>
      <c r="B29" s="431" t="s">
        <v>721</v>
      </c>
      <c r="C29" s="432"/>
      <c r="D29" s="432"/>
      <c r="E29" s="432"/>
      <c r="F29" s="431"/>
      <c r="G29" s="431"/>
      <c r="M29" s="431" t="s">
        <v>689</v>
      </c>
    </row>
    <row r="30" spans="1:13" x14ac:dyDescent="0.2">
      <c r="A30" s="428" t="s">
        <v>722</v>
      </c>
      <c r="B30" s="431" t="s">
        <v>723</v>
      </c>
      <c r="C30" s="432"/>
      <c r="D30" s="432"/>
      <c r="E30" s="432"/>
      <c r="F30" s="431"/>
      <c r="G30" s="431"/>
      <c r="M30" s="431" t="s">
        <v>689</v>
      </c>
    </row>
    <row r="31" spans="1:13" x14ac:dyDescent="0.2">
      <c r="A31" s="429" t="s">
        <v>724</v>
      </c>
      <c r="B31" s="425" t="s">
        <v>725</v>
      </c>
      <c r="C31" s="430">
        <f>SUM(C10+C17+C26)</f>
        <v>0</v>
      </c>
      <c r="D31" s="430"/>
      <c r="E31" s="430">
        <f t="shared" ref="E31" si="1">SUM(E10+E17+E26)</f>
        <v>0</v>
      </c>
      <c r="F31" s="431"/>
      <c r="G31" s="431"/>
      <c r="M31" s="431" t="s">
        <v>689</v>
      </c>
    </row>
    <row r="32" spans="1:13" x14ac:dyDescent="0.2">
      <c r="A32" s="429"/>
      <c r="B32" s="425"/>
      <c r="C32" s="430"/>
      <c r="D32" s="430"/>
      <c r="E32" s="430"/>
      <c r="F32" s="431"/>
      <c r="G32" s="431"/>
      <c r="M32" s="431"/>
    </row>
    <row r="33" spans="1:13" x14ac:dyDescent="0.2">
      <c r="A33" s="428" t="s">
        <v>726</v>
      </c>
      <c r="B33" s="431" t="s">
        <v>727</v>
      </c>
      <c r="C33" s="432"/>
      <c r="D33" s="432"/>
      <c r="E33" s="432"/>
      <c r="F33" s="431"/>
      <c r="G33" s="431"/>
      <c r="M33" s="431" t="s">
        <v>689</v>
      </c>
    </row>
    <row r="34" spans="1:13" x14ac:dyDescent="0.2">
      <c r="A34" s="428" t="s">
        <v>728</v>
      </c>
      <c r="B34" s="431" t="s">
        <v>729</v>
      </c>
      <c r="C34" s="432"/>
      <c r="D34" s="432"/>
      <c r="E34" s="432"/>
      <c r="F34" s="431"/>
      <c r="G34" s="431"/>
      <c r="M34" s="431" t="s">
        <v>689</v>
      </c>
    </row>
    <row r="35" spans="1:13" x14ac:dyDescent="0.2">
      <c r="A35" s="428" t="s">
        <v>730</v>
      </c>
      <c r="B35" s="431" t="s">
        <v>731</v>
      </c>
      <c r="C35" s="432"/>
      <c r="D35" s="432"/>
      <c r="E35" s="432"/>
      <c r="F35" s="431"/>
      <c r="G35" s="431"/>
      <c r="M35" s="431" t="s">
        <v>689</v>
      </c>
    </row>
    <row r="36" spans="1:13" x14ac:dyDescent="0.2">
      <c r="A36" s="428" t="s">
        <v>732</v>
      </c>
      <c r="B36" s="431" t="s">
        <v>733</v>
      </c>
      <c r="C36" s="432"/>
      <c r="D36" s="432"/>
      <c r="E36" s="432"/>
      <c r="F36" s="431"/>
      <c r="G36" s="431"/>
      <c r="M36" s="431" t="s">
        <v>689</v>
      </c>
    </row>
    <row r="37" spans="1:13" x14ac:dyDescent="0.2">
      <c r="A37" s="428" t="s">
        <v>734</v>
      </c>
      <c r="B37" s="431" t="s">
        <v>735</v>
      </c>
      <c r="C37" s="432"/>
      <c r="D37" s="432"/>
      <c r="E37" s="432"/>
      <c r="F37" s="431"/>
      <c r="G37" s="431"/>
      <c r="M37" s="431" t="s">
        <v>689</v>
      </c>
    </row>
    <row r="38" spans="1:13" x14ac:dyDescent="0.2">
      <c r="A38" s="429" t="s">
        <v>736</v>
      </c>
      <c r="B38" s="425" t="s">
        <v>737</v>
      </c>
      <c r="C38" s="430">
        <f>SUM(C33:C37)</f>
        <v>0</v>
      </c>
      <c r="D38" s="430"/>
      <c r="E38" s="430">
        <f>SUM(E33:E37)</f>
        <v>0</v>
      </c>
      <c r="F38" s="431"/>
      <c r="G38" s="431"/>
      <c r="M38" s="431" t="s">
        <v>689</v>
      </c>
    </row>
    <row r="39" spans="1:13" x14ac:dyDescent="0.2">
      <c r="A39" s="429"/>
      <c r="B39" s="425"/>
      <c r="C39" s="430"/>
      <c r="D39" s="430"/>
      <c r="E39" s="430"/>
      <c r="F39" s="431"/>
      <c r="G39" s="431"/>
      <c r="M39" s="431"/>
    </row>
    <row r="40" spans="1:13" x14ac:dyDescent="0.2">
      <c r="A40" s="428" t="s">
        <v>738</v>
      </c>
      <c r="B40" s="431" t="s">
        <v>739</v>
      </c>
      <c r="C40" s="432"/>
      <c r="D40" s="432"/>
      <c r="E40" s="432"/>
      <c r="F40" s="431"/>
      <c r="G40" s="431"/>
      <c r="M40" s="431" t="s">
        <v>689</v>
      </c>
    </row>
    <row r="41" spans="1:13" x14ac:dyDescent="0.2">
      <c r="A41" s="428" t="s">
        <v>740</v>
      </c>
      <c r="B41" s="431" t="s">
        <v>741</v>
      </c>
      <c r="C41" s="432"/>
      <c r="D41" s="432"/>
      <c r="E41" s="432"/>
      <c r="F41" s="431"/>
      <c r="G41" s="431"/>
      <c r="M41" s="431" t="s">
        <v>689</v>
      </c>
    </row>
    <row r="42" spans="1:13" x14ac:dyDescent="0.2">
      <c r="A42" s="428" t="s">
        <v>742</v>
      </c>
      <c r="B42" s="431" t="s">
        <v>743</v>
      </c>
      <c r="C42" s="432"/>
      <c r="D42" s="432"/>
      <c r="E42" s="432"/>
      <c r="F42" s="431"/>
      <c r="G42" s="431"/>
      <c r="M42" s="431" t="s">
        <v>689</v>
      </c>
    </row>
    <row r="43" spans="1:13" x14ac:dyDescent="0.2">
      <c r="A43" s="428" t="s">
        <v>744</v>
      </c>
      <c r="B43" s="431" t="s">
        <v>745</v>
      </c>
      <c r="C43" s="432"/>
      <c r="D43" s="432"/>
      <c r="E43" s="432"/>
      <c r="F43" s="431"/>
      <c r="G43" s="431"/>
      <c r="M43" s="431" t="s">
        <v>689</v>
      </c>
    </row>
    <row r="44" spans="1:13" x14ac:dyDescent="0.2">
      <c r="A44" s="428" t="s">
        <v>746</v>
      </c>
      <c r="B44" s="431" t="s">
        <v>747</v>
      </c>
      <c r="C44" s="432"/>
      <c r="D44" s="432"/>
      <c r="E44" s="432"/>
      <c r="F44" s="431"/>
      <c r="G44" s="431"/>
      <c r="M44" s="431" t="s">
        <v>689</v>
      </c>
    </row>
    <row r="45" spans="1:13" x14ac:dyDescent="0.2">
      <c r="A45" s="428" t="s">
        <v>748</v>
      </c>
      <c r="B45" s="431" t="s">
        <v>749</v>
      </c>
      <c r="C45" s="432"/>
      <c r="D45" s="432"/>
      <c r="E45" s="432"/>
      <c r="F45" s="431"/>
      <c r="G45" s="431"/>
      <c r="M45" s="431" t="s">
        <v>689</v>
      </c>
    </row>
    <row r="46" spans="1:13" x14ac:dyDescent="0.2">
      <c r="A46" s="428" t="s">
        <v>750</v>
      </c>
      <c r="B46" s="431" t="s">
        <v>751</v>
      </c>
      <c r="C46" s="432"/>
      <c r="D46" s="432"/>
      <c r="E46" s="432"/>
      <c r="F46" s="431"/>
      <c r="G46" s="431"/>
      <c r="M46" s="431" t="s">
        <v>689</v>
      </c>
    </row>
    <row r="47" spans="1:13" x14ac:dyDescent="0.2">
      <c r="A47" s="428" t="s">
        <v>752</v>
      </c>
      <c r="B47" s="431" t="s">
        <v>753</v>
      </c>
      <c r="C47" s="432"/>
      <c r="D47" s="432"/>
      <c r="E47" s="432"/>
      <c r="F47" s="431"/>
      <c r="G47" s="431"/>
      <c r="M47" s="431" t="s">
        <v>689</v>
      </c>
    </row>
    <row r="48" spans="1:13" x14ac:dyDescent="0.2">
      <c r="A48" s="429" t="s">
        <v>754</v>
      </c>
      <c r="B48" s="425" t="s">
        <v>755</v>
      </c>
      <c r="C48" s="430">
        <f>SUM(C38+C47)</f>
        <v>0</v>
      </c>
      <c r="D48" s="430"/>
      <c r="E48" s="430">
        <f t="shared" ref="E48" si="2">SUM(E38+E47)</f>
        <v>0</v>
      </c>
      <c r="F48" s="431"/>
      <c r="G48" s="431"/>
      <c r="M48" s="431" t="s">
        <v>689</v>
      </c>
    </row>
    <row r="49" spans="1:13" x14ac:dyDescent="0.2">
      <c r="A49" s="429"/>
      <c r="B49" s="425"/>
      <c r="C49" s="430"/>
      <c r="D49" s="430"/>
      <c r="E49" s="430"/>
      <c r="F49" s="431"/>
      <c r="G49" s="431"/>
      <c r="M49" s="431"/>
    </row>
    <row r="50" spans="1:13" x14ac:dyDescent="0.2">
      <c r="A50" s="428" t="s">
        <v>756</v>
      </c>
      <c r="B50" s="431" t="s">
        <v>757</v>
      </c>
      <c r="C50" s="432"/>
      <c r="D50" s="432"/>
      <c r="E50" s="432"/>
      <c r="F50" s="431"/>
      <c r="G50" s="431"/>
      <c r="M50" s="431" t="s">
        <v>689</v>
      </c>
    </row>
    <row r="51" spans="1:13" x14ac:dyDescent="0.2">
      <c r="A51" s="428" t="s">
        <v>758</v>
      </c>
      <c r="B51" s="431" t="s">
        <v>759</v>
      </c>
      <c r="C51" s="432">
        <v>4</v>
      </c>
      <c r="D51" s="432"/>
      <c r="E51" s="432">
        <v>64</v>
      </c>
      <c r="F51" s="431"/>
      <c r="G51" s="431"/>
      <c r="M51" s="431" t="s">
        <v>689</v>
      </c>
    </row>
    <row r="52" spans="1:13" x14ac:dyDescent="0.2">
      <c r="A52" s="428" t="s">
        <v>760</v>
      </c>
      <c r="B52" s="431" t="s">
        <v>761</v>
      </c>
      <c r="C52" s="432">
        <v>206</v>
      </c>
      <c r="D52" s="432"/>
      <c r="E52" s="432">
        <v>34</v>
      </c>
      <c r="F52" s="431"/>
      <c r="G52" s="431"/>
      <c r="M52" s="431" t="s">
        <v>689</v>
      </c>
    </row>
    <row r="53" spans="1:13" x14ac:dyDescent="0.2">
      <c r="A53" s="428" t="s">
        <v>762</v>
      </c>
      <c r="B53" s="431" t="s">
        <v>763</v>
      </c>
      <c r="C53" s="432"/>
      <c r="D53" s="432"/>
      <c r="E53" s="432"/>
      <c r="F53" s="431"/>
      <c r="G53" s="431"/>
      <c r="M53" s="431" t="s">
        <v>689</v>
      </c>
    </row>
    <row r="54" spans="1:13" x14ac:dyDescent="0.2">
      <c r="A54" s="428" t="s">
        <v>764</v>
      </c>
      <c r="B54" s="431" t="s">
        <v>765</v>
      </c>
      <c r="C54" s="432"/>
      <c r="D54" s="432"/>
      <c r="E54" s="432"/>
      <c r="F54" s="431"/>
      <c r="G54" s="431"/>
      <c r="M54" s="431" t="s">
        <v>689</v>
      </c>
    </row>
    <row r="55" spans="1:13" x14ac:dyDescent="0.2">
      <c r="A55" s="429" t="s">
        <v>766</v>
      </c>
      <c r="B55" s="425" t="s">
        <v>767</v>
      </c>
      <c r="C55" s="430">
        <f>SUM(C51:C54)</f>
        <v>210</v>
      </c>
      <c r="D55" s="430"/>
      <c r="E55" s="430">
        <f t="shared" ref="E55" si="3">SUM(E51:E54)</f>
        <v>98</v>
      </c>
      <c r="F55" s="431"/>
      <c r="G55" s="431"/>
      <c r="M55" s="431" t="s">
        <v>689</v>
      </c>
    </row>
    <row r="56" spans="1:13" x14ac:dyDescent="0.2">
      <c r="A56" s="429"/>
      <c r="B56" s="425"/>
      <c r="C56" s="430"/>
      <c r="D56" s="430"/>
      <c r="E56" s="430"/>
      <c r="F56" s="431"/>
      <c r="G56" s="431"/>
      <c r="M56" s="431"/>
    </row>
    <row r="57" spans="1:13" x14ac:dyDescent="0.2">
      <c r="A57" s="428" t="s">
        <v>768</v>
      </c>
      <c r="B57" s="431" t="s">
        <v>769</v>
      </c>
      <c r="C57" s="432"/>
      <c r="D57" s="432"/>
      <c r="E57" s="432"/>
      <c r="F57" s="431"/>
      <c r="G57" s="431"/>
      <c r="M57" s="431" t="s">
        <v>689</v>
      </c>
    </row>
    <row r="58" spans="1:13" x14ac:dyDescent="0.2">
      <c r="A58" s="428" t="s">
        <v>770</v>
      </c>
      <c r="B58" s="431" t="s">
        <v>771</v>
      </c>
      <c r="C58" s="432"/>
      <c r="D58" s="432"/>
      <c r="E58" s="432"/>
      <c r="F58" s="431"/>
      <c r="G58" s="431"/>
      <c r="M58" s="431" t="s">
        <v>689</v>
      </c>
    </row>
    <row r="59" spans="1:13" x14ac:dyDescent="0.2">
      <c r="A59" s="428" t="s">
        <v>772</v>
      </c>
      <c r="B59" s="431" t="s">
        <v>773</v>
      </c>
      <c r="C59" s="432"/>
      <c r="D59" s="432"/>
      <c r="E59" s="432"/>
      <c r="F59" s="431"/>
      <c r="G59" s="431"/>
      <c r="M59" s="431" t="s">
        <v>689</v>
      </c>
    </row>
    <row r="60" spans="1:13" x14ac:dyDescent="0.2">
      <c r="A60" s="428" t="s">
        <v>774</v>
      </c>
      <c r="B60" s="431" t="s">
        <v>775</v>
      </c>
      <c r="C60" s="432"/>
      <c r="D60" s="432"/>
      <c r="E60" s="432"/>
      <c r="F60" s="431"/>
      <c r="G60" s="431"/>
      <c r="M60" s="431" t="s">
        <v>689</v>
      </c>
    </row>
    <row r="61" spans="1:13" x14ac:dyDescent="0.2">
      <c r="A61" s="428" t="s">
        <v>776</v>
      </c>
      <c r="B61" s="431" t="s">
        <v>777</v>
      </c>
      <c r="C61" s="432"/>
      <c r="D61" s="432"/>
      <c r="E61" s="432"/>
      <c r="F61" s="431"/>
      <c r="G61" s="431"/>
      <c r="M61" s="431" t="s">
        <v>689</v>
      </c>
    </row>
    <row r="62" spans="1:13" x14ac:dyDescent="0.2">
      <c r="A62" s="428" t="s">
        <v>778</v>
      </c>
      <c r="B62" s="431" t="s">
        <v>779</v>
      </c>
      <c r="C62" s="432"/>
      <c r="D62" s="432"/>
      <c r="E62" s="432"/>
      <c r="F62" s="431"/>
      <c r="G62" s="431"/>
      <c r="M62" s="431" t="s">
        <v>689</v>
      </c>
    </row>
    <row r="63" spans="1:13" x14ac:dyDescent="0.2">
      <c r="A63" s="428" t="s">
        <v>780</v>
      </c>
      <c r="B63" s="431" t="s">
        <v>781</v>
      </c>
      <c r="C63" s="432"/>
      <c r="D63" s="432"/>
      <c r="E63" s="432"/>
      <c r="F63" s="431"/>
      <c r="G63" s="431"/>
      <c r="M63" s="431" t="s">
        <v>689</v>
      </c>
    </row>
    <row r="64" spans="1:13" x14ac:dyDescent="0.2">
      <c r="A64" s="428" t="s">
        <v>782</v>
      </c>
      <c r="B64" s="431" t="s">
        <v>783</v>
      </c>
      <c r="C64" s="432"/>
      <c r="D64" s="432"/>
      <c r="E64" s="432"/>
      <c r="F64" s="431"/>
      <c r="G64" s="431"/>
      <c r="M64" s="431" t="s">
        <v>689</v>
      </c>
    </row>
    <row r="65" spans="1:13" x14ac:dyDescent="0.2">
      <c r="A65" s="428" t="s">
        <v>784</v>
      </c>
      <c r="B65" s="431" t="s">
        <v>785</v>
      </c>
      <c r="C65" s="432"/>
      <c r="D65" s="432"/>
      <c r="E65" s="432"/>
      <c r="F65" s="431"/>
      <c r="G65" s="431"/>
      <c r="M65" s="431" t="s">
        <v>689</v>
      </c>
    </row>
    <row r="66" spans="1:13" x14ac:dyDescent="0.2">
      <c r="A66" s="428" t="s">
        <v>786</v>
      </c>
      <c r="B66" s="431" t="s">
        <v>787</v>
      </c>
      <c r="C66" s="432"/>
      <c r="D66" s="432"/>
      <c r="E66" s="432"/>
      <c r="F66" s="431"/>
      <c r="G66" s="431"/>
      <c r="M66" s="431" t="s">
        <v>689</v>
      </c>
    </row>
    <row r="67" spans="1:13" x14ac:dyDescent="0.2">
      <c r="A67" s="428" t="s">
        <v>788</v>
      </c>
      <c r="B67" s="431" t="s">
        <v>789</v>
      </c>
      <c r="C67" s="432"/>
      <c r="D67" s="432"/>
      <c r="E67" s="432"/>
      <c r="F67" s="431"/>
      <c r="G67" s="431"/>
      <c r="M67" s="431" t="s">
        <v>689</v>
      </c>
    </row>
    <row r="68" spans="1:13" x14ac:dyDescent="0.2">
      <c r="A68" s="428" t="s">
        <v>790</v>
      </c>
      <c r="B68" s="431" t="s">
        <v>791</v>
      </c>
      <c r="C68" s="432"/>
      <c r="D68" s="432"/>
      <c r="E68" s="432"/>
      <c r="F68" s="431"/>
      <c r="G68" s="431"/>
      <c r="M68" s="431" t="s">
        <v>689</v>
      </c>
    </row>
    <row r="69" spans="1:13" x14ac:dyDescent="0.2">
      <c r="A69" s="428" t="s">
        <v>792</v>
      </c>
      <c r="B69" s="431" t="s">
        <v>793</v>
      </c>
      <c r="C69" s="432"/>
      <c r="D69" s="432"/>
      <c r="E69" s="432"/>
      <c r="F69" s="431"/>
      <c r="G69" s="431"/>
      <c r="M69" s="431" t="s">
        <v>689</v>
      </c>
    </row>
    <row r="70" spans="1:13" x14ac:dyDescent="0.2">
      <c r="A70" s="429" t="s">
        <v>794</v>
      </c>
      <c r="B70" s="425" t="s">
        <v>795</v>
      </c>
      <c r="C70" s="430">
        <f>SUM(C57+C62+C66)</f>
        <v>0</v>
      </c>
      <c r="D70" s="430"/>
      <c r="E70" s="430">
        <f>SUM(E57+E62+E66+E61+E64)</f>
        <v>0</v>
      </c>
      <c r="F70" s="431"/>
      <c r="G70" s="431"/>
      <c r="M70" s="431" t="s">
        <v>689</v>
      </c>
    </row>
    <row r="71" spans="1:13" x14ac:dyDescent="0.2">
      <c r="A71" s="429"/>
      <c r="B71" s="425"/>
      <c r="C71" s="430"/>
      <c r="D71" s="430"/>
      <c r="E71" s="430"/>
      <c r="F71" s="431"/>
      <c r="G71" s="431"/>
      <c r="M71" s="431"/>
    </row>
    <row r="72" spans="1:13" x14ac:dyDescent="0.2">
      <c r="A72" s="429"/>
      <c r="B72" s="425"/>
      <c r="C72" s="430"/>
      <c r="D72" s="430"/>
      <c r="E72" s="430"/>
      <c r="F72" s="431"/>
      <c r="G72" s="431"/>
      <c r="M72" s="431"/>
    </row>
    <row r="73" spans="1:13" x14ac:dyDescent="0.2">
      <c r="A73" s="429"/>
      <c r="B73" s="425"/>
      <c r="C73" s="430"/>
      <c r="D73" s="430"/>
      <c r="E73" s="430"/>
      <c r="F73" s="431"/>
      <c r="G73" s="431"/>
      <c r="M73" s="431"/>
    </row>
    <row r="74" spans="1:13" x14ac:dyDescent="0.2">
      <c r="A74" s="428" t="s">
        <v>796</v>
      </c>
      <c r="B74" s="431" t="s">
        <v>797</v>
      </c>
      <c r="C74" s="432"/>
      <c r="D74" s="432"/>
      <c r="E74" s="432"/>
      <c r="F74" s="431"/>
      <c r="G74" s="431"/>
      <c r="M74" s="431" t="s">
        <v>689</v>
      </c>
    </row>
    <row r="75" spans="1:13" x14ac:dyDescent="0.2">
      <c r="A75" s="428" t="s">
        <v>798</v>
      </c>
      <c r="B75" s="431" t="s">
        <v>799</v>
      </c>
      <c r="C75" s="432"/>
      <c r="D75" s="432"/>
      <c r="E75" s="432"/>
      <c r="F75" s="431"/>
      <c r="G75" s="431"/>
      <c r="M75" s="431" t="s">
        <v>689</v>
      </c>
    </row>
    <row r="76" spans="1:13" x14ac:dyDescent="0.2">
      <c r="A76" s="428" t="s">
        <v>800</v>
      </c>
      <c r="B76" s="431" t="s">
        <v>801</v>
      </c>
      <c r="C76" s="432"/>
      <c r="D76" s="432"/>
      <c r="E76" s="432"/>
      <c r="F76" s="431"/>
      <c r="G76" s="431"/>
      <c r="M76" s="431" t="s">
        <v>689</v>
      </c>
    </row>
    <row r="77" spans="1:13" x14ac:dyDescent="0.2">
      <c r="A77" s="428" t="s">
        <v>802</v>
      </c>
      <c r="B77" s="431" t="s">
        <v>803</v>
      </c>
      <c r="C77" s="432"/>
      <c r="D77" s="432"/>
      <c r="E77" s="432"/>
      <c r="F77" s="431"/>
      <c r="G77" s="431"/>
      <c r="M77" s="431" t="s">
        <v>689</v>
      </c>
    </row>
    <row r="78" spans="1:13" x14ac:dyDescent="0.2">
      <c r="A78" s="428" t="s">
        <v>804</v>
      </c>
      <c r="B78" s="431" t="s">
        <v>805</v>
      </c>
      <c r="C78" s="432"/>
      <c r="D78" s="432"/>
      <c r="E78" s="432"/>
      <c r="F78" s="431"/>
      <c r="G78" s="431"/>
      <c r="M78" s="431" t="s">
        <v>689</v>
      </c>
    </row>
    <row r="79" spans="1:13" x14ac:dyDescent="0.2">
      <c r="A79" s="428" t="s">
        <v>806</v>
      </c>
      <c r="B79" s="431" t="s">
        <v>807</v>
      </c>
      <c r="C79" s="432"/>
      <c r="D79" s="432"/>
      <c r="E79" s="432"/>
      <c r="F79" s="431"/>
      <c r="G79" s="431"/>
      <c r="M79" s="431" t="s">
        <v>689</v>
      </c>
    </row>
    <row r="80" spans="1:13" x14ac:dyDescent="0.2">
      <c r="A80" s="428" t="s">
        <v>808</v>
      </c>
      <c r="B80" s="431" t="s">
        <v>809</v>
      </c>
      <c r="C80" s="432"/>
      <c r="D80" s="432"/>
      <c r="E80" s="432"/>
      <c r="F80" s="431"/>
      <c r="G80" s="431"/>
      <c r="M80" s="431" t="s">
        <v>689</v>
      </c>
    </row>
    <row r="81" spans="1:13" x14ac:dyDescent="0.2">
      <c r="A81" s="428" t="s">
        <v>810</v>
      </c>
      <c r="B81" s="431" t="s">
        <v>811</v>
      </c>
      <c r="C81" s="432"/>
      <c r="D81" s="432"/>
      <c r="E81" s="432"/>
      <c r="F81" s="431"/>
      <c r="G81" s="431"/>
      <c r="M81" s="431" t="s">
        <v>689</v>
      </c>
    </row>
    <row r="82" spans="1:13" x14ac:dyDescent="0.2">
      <c r="A82" s="428" t="s">
        <v>812</v>
      </c>
      <c r="B82" s="431" t="s">
        <v>799</v>
      </c>
      <c r="C82" s="432"/>
      <c r="D82" s="432"/>
      <c r="E82" s="432"/>
      <c r="F82" s="431"/>
      <c r="G82" s="431"/>
      <c r="M82" s="431" t="s">
        <v>689</v>
      </c>
    </row>
    <row r="83" spans="1:13" x14ac:dyDescent="0.2">
      <c r="A83" s="428" t="s">
        <v>813</v>
      </c>
      <c r="B83" s="431" t="s">
        <v>814</v>
      </c>
      <c r="C83" s="432"/>
      <c r="D83" s="432"/>
      <c r="E83" s="432"/>
      <c r="F83" s="431"/>
      <c r="G83" s="431"/>
      <c r="M83" s="431" t="s">
        <v>689</v>
      </c>
    </row>
    <row r="84" spans="1:13" x14ac:dyDescent="0.2">
      <c r="A84" s="428" t="s">
        <v>815</v>
      </c>
      <c r="B84" s="431" t="s">
        <v>803</v>
      </c>
      <c r="C84" s="432"/>
      <c r="D84" s="432"/>
      <c r="E84" s="432"/>
      <c r="F84" s="431"/>
      <c r="G84" s="431"/>
      <c r="M84" s="431" t="s">
        <v>689</v>
      </c>
    </row>
    <row r="85" spans="1:13" x14ac:dyDescent="0.2">
      <c r="A85" s="428" t="s">
        <v>816</v>
      </c>
      <c r="B85" s="431" t="s">
        <v>817</v>
      </c>
      <c r="C85" s="432"/>
      <c r="D85" s="432"/>
      <c r="E85" s="432"/>
      <c r="F85" s="431"/>
      <c r="G85" s="431"/>
      <c r="M85" s="431" t="s">
        <v>689</v>
      </c>
    </row>
    <row r="86" spans="1:13" x14ac:dyDescent="0.2">
      <c r="A86" s="428" t="s">
        <v>818</v>
      </c>
      <c r="B86" s="431" t="s">
        <v>819</v>
      </c>
      <c r="C86" s="432"/>
      <c r="D86" s="432"/>
      <c r="E86" s="432"/>
      <c r="F86" s="431"/>
      <c r="G86" s="431"/>
      <c r="M86" s="431" t="s">
        <v>689</v>
      </c>
    </row>
    <row r="87" spans="1:13" x14ac:dyDescent="0.2">
      <c r="A87" s="429" t="s">
        <v>820</v>
      </c>
      <c r="B87" s="425" t="s">
        <v>821</v>
      </c>
      <c r="C87" s="430">
        <f>SUM(C79+C83)</f>
        <v>0</v>
      </c>
      <c r="D87" s="430"/>
      <c r="E87" s="430">
        <f>SUM(E79+E81+E83)</f>
        <v>0</v>
      </c>
      <c r="F87" s="431"/>
      <c r="G87" s="431"/>
      <c r="M87" s="431" t="s">
        <v>689</v>
      </c>
    </row>
    <row r="88" spans="1:13" x14ac:dyDescent="0.2">
      <c r="A88" s="429"/>
      <c r="B88" s="425"/>
      <c r="C88" s="430"/>
      <c r="D88" s="430"/>
      <c r="E88" s="430"/>
      <c r="F88" s="431"/>
      <c r="G88" s="431"/>
      <c r="M88" s="431"/>
    </row>
    <row r="89" spans="1:13" x14ac:dyDescent="0.2">
      <c r="A89" s="428" t="s">
        <v>822</v>
      </c>
      <c r="B89" s="431" t="s">
        <v>823</v>
      </c>
      <c r="C89" s="432"/>
      <c r="D89" s="432"/>
      <c r="E89" s="432"/>
      <c r="F89" s="431"/>
      <c r="G89" s="431"/>
      <c r="M89" s="431" t="s">
        <v>689</v>
      </c>
    </row>
    <row r="90" spans="1:13" x14ac:dyDescent="0.2">
      <c r="A90" s="428" t="s">
        <v>824</v>
      </c>
      <c r="B90" s="431" t="s">
        <v>825</v>
      </c>
      <c r="C90" s="432"/>
      <c r="D90" s="432"/>
      <c r="E90" s="432"/>
      <c r="F90" s="431"/>
      <c r="G90" s="431"/>
      <c r="M90" s="431" t="s">
        <v>689</v>
      </c>
    </row>
    <row r="91" spans="1:13" x14ac:dyDescent="0.2">
      <c r="A91" s="428" t="s">
        <v>826</v>
      </c>
      <c r="B91" s="431" t="s">
        <v>827</v>
      </c>
      <c r="C91" s="432"/>
      <c r="D91" s="432"/>
      <c r="E91" s="432"/>
      <c r="F91" s="431"/>
      <c r="G91" s="431"/>
      <c r="M91" s="431" t="s">
        <v>689</v>
      </c>
    </row>
    <row r="92" spans="1:13" x14ac:dyDescent="0.2">
      <c r="A92" s="428" t="s">
        <v>828</v>
      </c>
      <c r="B92" s="431" t="s">
        <v>829</v>
      </c>
      <c r="C92" s="432"/>
      <c r="D92" s="432"/>
      <c r="E92" s="432"/>
      <c r="F92" s="431"/>
      <c r="G92" s="431"/>
      <c r="M92" s="431" t="s">
        <v>689</v>
      </c>
    </row>
    <row r="93" spans="1:13" x14ac:dyDescent="0.2">
      <c r="A93" s="428" t="s">
        <v>830</v>
      </c>
      <c r="B93" s="431" t="s">
        <v>831</v>
      </c>
      <c r="C93" s="432"/>
      <c r="D93" s="432"/>
      <c r="E93" s="432"/>
      <c r="F93" s="431"/>
      <c r="G93" s="431"/>
      <c r="M93" s="431" t="s">
        <v>689</v>
      </c>
    </row>
    <row r="94" spans="1:13" x14ac:dyDescent="0.2">
      <c r="A94" s="428" t="s">
        <v>832</v>
      </c>
      <c r="B94" s="431" t="s">
        <v>833</v>
      </c>
      <c r="C94" s="432"/>
      <c r="D94" s="432"/>
      <c r="E94" s="432"/>
      <c r="F94" s="431"/>
      <c r="G94" s="431"/>
      <c r="M94" s="431" t="s">
        <v>689</v>
      </c>
    </row>
    <row r="95" spans="1:13" x14ac:dyDescent="0.2">
      <c r="A95" s="428" t="s">
        <v>834</v>
      </c>
      <c r="B95" s="431" t="s">
        <v>835</v>
      </c>
      <c r="C95" s="432"/>
      <c r="D95" s="432"/>
      <c r="E95" s="432"/>
      <c r="F95" s="431"/>
      <c r="G95" s="431"/>
      <c r="M95" s="431" t="s">
        <v>689</v>
      </c>
    </row>
    <row r="96" spans="1:13" x14ac:dyDescent="0.2">
      <c r="A96" s="428" t="s">
        <v>836</v>
      </c>
      <c r="B96" s="431" t="s">
        <v>837</v>
      </c>
      <c r="C96" s="432"/>
      <c r="D96" s="432"/>
      <c r="E96" s="432"/>
      <c r="F96" s="431"/>
      <c r="G96" s="431"/>
      <c r="M96" s="431" t="s">
        <v>689</v>
      </c>
    </row>
    <row r="97" spans="1:13" x14ac:dyDescent="0.2">
      <c r="A97" s="428" t="s">
        <v>838</v>
      </c>
      <c r="B97" s="431" t="s">
        <v>839</v>
      </c>
      <c r="C97" s="432"/>
      <c r="D97" s="432"/>
      <c r="E97" s="432"/>
      <c r="F97" s="431"/>
      <c r="G97" s="431"/>
      <c r="M97" s="431" t="s">
        <v>689</v>
      </c>
    </row>
    <row r="98" spans="1:13" x14ac:dyDescent="0.2">
      <c r="A98" s="428" t="s">
        <v>840</v>
      </c>
      <c r="B98" s="431" t="s">
        <v>841</v>
      </c>
      <c r="C98" s="432"/>
      <c r="D98" s="432"/>
      <c r="E98" s="432"/>
      <c r="F98" s="431"/>
      <c r="G98" s="431"/>
      <c r="M98" s="431" t="s">
        <v>689</v>
      </c>
    </row>
    <row r="99" spans="1:13" x14ac:dyDescent="0.2">
      <c r="A99" s="428" t="s">
        <v>842</v>
      </c>
      <c r="B99" s="431" t="s">
        <v>843</v>
      </c>
      <c r="C99" s="432"/>
      <c r="D99" s="432"/>
      <c r="E99" s="432"/>
      <c r="F99" s="431"/>
      <c r="G99" s="431"/>
      <c r="M99" s="431" t="s">
        <v>689</v>
      </c>
    </row>
    <row r="100" spans="1:13" x14ac:dyDescent="0.2">
      <c r="A100" s="428" t="s">
        <v>844</v>
      </c>
      <c r="B100" s="431" t="s">
        <v>845</v>
      </c>
      <c r="C100" s="432"/>
      <c r="D100" s="432"/>
      <c r="E100" s="432"/>
      <c r="F100" s="431"/>
      <c r="G100" s="431"/>
      <c r="M100" s="431" t="s">
        <v>689</v>
      </c>
    </row>
    <row r="101" spans="1:13" x14ac:dyDescent="0.2">
      <c r="A101" s="429" t="s">
        <v>846</v>
      </c>
      <c r="B101" s="425" t="s">
        <v>847</v>
      </c>
      <c r="C101" s="430">
        <f>SUM(C89)</f>
        <v>0</v>
      </c>
      <c r="D101" s="430"/>
      <c r="E101" s="430">
        <f>SUM(E89+E97)</f>
        <v>0</v>
      </c>
      <c r="F101" s="431"/>
      <c r="G101" s="431"/>
      <c r="M101" s="431" t="s">
        <v>689</v>
      </c>
    </row>
    <row r="102" spans="1:13" x14ac:dyDescent="0.2">
      <c r="A102" s="429" t="s">
        <v>848</v>
      </c>
      <c r="B102" s="425" t="s">
        <v>849</v>
      </c>
      <c r="C102" s="430">
        <f>SUM(C70+C87+C101)</f>
        <v>0</v>
      </c>
      <c r="D102" s="430"/>
      <c r="E102" s="430">
        <f>SUM(E70+E87+E101)</f>
        <v>0</v>
      </c>
      <c r="F102" s="431"/>
      <c r="G102" s="431"/>
      <c r="M102" s="431" t="s">
        <v>689</v>
      </c>
    </row>
    <row r="103" spans="1:13" x14ac:dyDescent="0.2">
      <c r="A103" s="429"/>
      <c r="B103" s="425"/>
      <c r="C103" s="430"/>
      <c r="D103" s="430"/>
      <c r="E103" s="430"/>
      <c r="F103" s="431"/>
      <c r="G103" s="431"/>
      <c r="M103" s="431"/>
    </row>
    <row r="104" spans="1:13" x14ac:dyDescent="0.2">
      <c r="A104" s="429" t="s">
        <v>850</v>
      </c>
      <c r="B104" s="425" t="s">
        <v>851</v>
      </c>
      <c r="C104" s="430">
        <v>542</v>
      </c>
      <c r="D104" s="430"/>
      <c r="E104" s="430">
        <v>575</v>
      </c>
      <c r="F104" s="431"/>
      <c r="G104" s="431"/>
      <c r="M104" s="431" t="s">
        <v>689</v>
      </c>
    </row>
    <row r="105" spans="1:13" x14ac:dyDescent="0.2">
      <c r="A105" s="428" t="s">
        <v>852</v>
      </c>
      <c r="B105" s="431" t="s">
        <v>853</v>
      </c>
      <c r="C105" s="432"/>
      <c r="D105" s="432"/>
      <c r="E105" s="432"/>
      <c r="F105" s="431"/>
      <c r="G105" s="431"/>
      <c r="M105" s="431" t="s">
        <v>689</v>
      </c>
    </row>
    <row r="106" spans="1:13" x14ac:dyDescent="0.2">
      <c r="A106" s="428" t="s">
        <v>854</v>
      </c>
      <c r="B106" s="431" t="s">
        <v>855</v>
      </c>
      <c r="C106" s="432"/>
      <c r="D106" s="432"/>
      <c r="E106" s="432"/>
      <c r="F106" s="431"/>
      <c r="G106" s="431"/>
      <c r="M106" s="431" t="s">
        <v>689</v>
      </c>
    </row>
    <row r="107" spans="1:13" x14ac:dyDescent="0.2">
      <c r="A107" s="428" t="s">
        <v>856</v>
      </c>
      <c r="B107" s="431" t="s">
        <v>857</v>
      </c>
      <c r="C107" s="432"/>
      <c r="D107" s="432"/>
      <c r="E107" s="432"/>
      <c r="F107" s="431"/>
      <c r="G107" s="431"/>
      <c r="M107" s="431" t="s">
        <v>689</v>
      </c>
    </row>
    <row r="108" spans="1:13" x14ac:dyDescent="0.2">
      <c r="A108" s="429" t="s">
        <v>858</v>
      </c>
      <c r="B108" s="425" t="s">
        <v>859</v>
      </c>
      <c r="C108" s="430">
        <v>0</v>
      </c>
      <c r="D108" s="430"/>
      <c r="E108" s="430">
        <v>0</v>
      </c>
      <c r="F108" s="431"/>
      <c r="G108" s="431"/>
      <c r="M108" s="431" t="s">
        <v>689</v>
      </c>
    </row>
    <row r="109" spans="1:13" x14ac:dyDescent="0.2">
      <c r="A109" s="429"/>
      <c r="B109" s="425"/>
      <c r="C109" s="430"/>
      <c r="D109" s="430"/>
      <c r="E109" s="430"/>
      <c r="F109" s="431"/>
      <c r="G109" s="431"/>
      <c r="M109" s="431"/>
    </row>
    <row r="110" spans="1:13" x14ac:dyDescent="0.2">
      <c r="A110" s="429" t="s">
        <v>860</v>
      </c>
      <c r="B110" s="425" t="s">
        <v>861</v>
      </c>
      <c r="C110" s="430">
        <f>SUM(C31+C48+C55+C102+C104+C108)</f>
        <v>752</v>
      </c>
      <c r="D110" s="430"/>
      <c r="E110" s="430">
        <f>SUM(E31+E48+E55+E102+E104+E108)</f>
        <v>673</v>
      </c>
      <c r="F110" s="431"/>
      <c r="G110" s="431"/>
      <c r="M110" s="431" t="s">
        <v>689</v>
      </c>
    </row>
    <row r="111" spans="1:13" x14ac:dyDescent="0.2">
      <c r="A111" s="429"/>
      <c r="B111" s="425"/>
      <c r="C111" s="430"/>
      <c r="D111" s="430"/>
      <c r="E111" s="430"/>
      <c r="F111" s="431"/>
      <c r="G111" s="431"/>
      <c r="M111" s="431"/>
    </row>
    <row r="112" spans="1:13" x14ac:dyDescent="0.2">
      <c r="A112" s="429"/>
      <c r="B112" s="425"/>
      <c r="C112" s="430"/>
      <c r="D112" s="430"/>
      <c r="E112" s="430"/>
      <c r="F112" s="431"/>
      <c r="G112" s="431"/>
      <c r="M112" s="431"/>
    </row>
    <row r="113" spans="1:13" x14ac:dyDescent="0.2">
      <c r="A113" s="429"/>
      <c r="B113" s="425" t="s">
        <v>862</v>
      </c>
      <c r="C113" s="430"/>
      <c r="D113" s="430"/>
      <c r="E113" s="430"/>
      <c r="F113" s="431"/>
      <c r="G113" s="431"/>
      <c r="M113" s="431"/>
    </row>
    <row r="114" spans="1:13" x14ac:dyDescent="0.2">
      <c r="A114" s="428" t="s">
        <v>863</v>
      </c>
      <c r="B114" s="431" t="s">
        <v>864</v>
      </c>
      <c r="C114" s="432">
        <v>210</v>
      </c>
      <c r="D114" s="432"/>
      <c r="E114" s="432">
        <v>210</v>
      </c>
      <c r="F114" s="431"/>
      <c r="G114" s="431"/>
      <c r="M114" s="431" t="s">
        <v>689</v>
      </c>
    </row>
    <row r="115" spans="1:13" x14ac:dyDescent="0.2">
      <c r="A115" s="428" t="s">
        <v>865</v>
      </c>
      <c r="B115" s="431" t="s">
        <v>866</v>
      </c>
      <c r="C115" s="432">
        <v>542</v>
      </c>
      <c r="D115" s="432"/>
      <c r="E115" s="432">
        <v>542</v>
      </c>
      <c r="F115" s="431"/>
      <c r="G115" s="431"/>
      <c r="M115" s="431" t="s">
        <v>689</v>
      </c>
    </row>
    <row r="116" spans="1:13" x14ac:dyDescent="0.2">
      <c r="A116" s="428" t="s">
        <v>867</v>
      </c>
      <c r="B116" s="431" t="s">
        <v>868</v>
      </c>
      <c r="C116" s="432"/>
      <c r="D116" s="432"/>
      <c r="E116" s="432"/>
      <c r="F116" s="431"/>
      <c r="G116" s="431"/>
      <c r="M116" s="431" t="s">
        <v>689</v>
      </c>
    </row>
    <row r="117" spans="1:13" x14ac:dyDescent="0.2">
      <c r="A117" s="428" t="s">
        <v>869</v>
      </c>
      <c r="B117" s="431" t="s">
        <v>870</v>
      </c>
      <c r="C117" s="432"/>
      <c r="D117" s="432"/>
      <c r="E117" s="432"/>
      <c r="F117" s="431"/>
      <c r="G117" s="431"/>
      <c r="M117" s="431" t="s">
        <v>689</v>
      </c>
    </row>
    <row r="118" spans="1:13" x14ac:dyDescent="0.2">
      <c r="A118" s="428" t="s">
        <v>871</v>
      </c>
      <c r="B118" s="431" t="s">
        <v>872</v>
      </c>
      <c r="C118" s="432"/>
      <c r="D118" s="432"/>
      <c r="E118" s="432"/>
      <c r="F118" s="431"/>
      <c r="G118" s="431"/>
      <c r="M118" s="431" t="s">
        <v>689</v>
      </c>
    </row>
    <row r="119" spans="1:13" x14ac:dyDescent="0.2">
      <c r="A119" s="428" t="s">
        <v>873</v>
      </c>
      <c r="B119" s="431" t="s">
        <v>874</v>
      </c>
      <c r="C119" s="432"/>
      <c r="D119" s="432"/>
      <c r="E119" s="432">
        <v>-1203</v>
      </c>
      <c r="F119" s="431"/>
      <c r="G119" s="431"/>
      <c r="M119" s="431" t="s">
        <v>689</v>
      </c>
    </row>
    <row r="120" spans="1:13" x14ac:dyDescent="0.2">
      <c r="A120" s="429" t="s">
        <v>875</v>
      </c>
      <c r="B120" s="425" t="s">
        <v>876</v>
      </c>
      <c r="C120" s="430">
        <f>SUM(C114:C119)</f>
        <v>752</v>
      </c>
      <c r="D120" s="430"/>
      <c r="E120" s="430">
        <f>SUM(E114:E119)</f>
        <v>-451</v>
      </c>
      <c r="F120" s="431"/>
      <c r="G120" s="431"/>
      <c r="M120" s="431" t="s">
        <v>689</v>
      </c>
    </row>
    <row r="121" spans="1:13" x14ac:dyDescent="0.2">
      <c r="A121" s="429"/>
      <c r="B121" s="425"/>
      <c r="C121" s="430"/>
      <c r="D121" s="430"/>
      <c r="E121" s="430"/>
      <c r="F121" s="431"/>
      <c r="G121" s="431"/>
      <c r="M121" s="431"/>
    </row>
    <row r="122" spans="1:13" x14ac:dyDescent="0.2">
      <c r="A122" s="428" t="s">
        <v>877</v>
      </c>
      <c r="B122" s="431" t="s">
        <v>878</v>
      </c>
      <c r="C122" s="432"/>
      <c r="D122" s="432"/>
      <c r="E122" s="432"/>
      <c r="F122" s="431"/>
      <c r="G122" s="431"/>
      <c r="M122" s="431" t="s">
        <v>689</v>
      </c>
    </row>
    <row r="123" spans="1:13" x14ac:dyDescent="0.2">
      <c r="A123" s="428" t="s">
        <v>879</v>
      </c>
      <c r="B123" s="431" t="s">
        <v>880</v>
      </c>
      <c r="C123" s="432"/>
      <c r="D123" s="432"/>
      <c r="E123" s="432"/>
      <c r="F123" s="431"/>
      <c r="G123" s="431"/>
      <c r="M123" s="431" t="s">
        <v>689</v>
      </c>
    </row>
    <row r="124" spans="1:13" x14ac:dyDescent="0.2">
      <c r="A124" s="428" t="s">
        <v>881</v>
      </c>
      <c r="B124" s="431" t="s">
        <v>882</v>
      </c>
      <c r="C124" s="432"/>
      <c r="D124" s="432"/>
      <c r="E124" s="432"/>
      <c r="F124" s="431"/>
      <c r="G124" s="431"/>
      <c r="M124" s="431" t="s">
        <v>689</v>
      </c>
    </row>
    <row r="125" spans="1:13" x14ac:dyDescent="0.2">
      <c r="A125" s="428" t="s">
        <v>883</v>
      </c>
      <c r="B125" s="431" t="s">
        <v>884</v>
      </c>
      <c r="C125" s="432"/>
      <c r="D125" s="432"/>
      <c r="E125" s="432"/>
      <c r="F125" s="431"/>
      <c r="G125" s="431"/>
      <c r="M125" s="431" t="s">
        <v>689</v>
      </c>
    </row>
    <row r="126" spans="1:13" x14ac:dyDescent="0.2">
      <c r="A126" s="428" t="s">
        <v>885</v>
      </c>
      <c r="B126" s="431" t="s">
        <v>886</v>
      </c>
      <c r="C126" s="432"/>
      <c r="D126" s="432"/>
      <c r="E126" s="432"/>
      <c r="F126" s="431"/>
      <c r="G126" s="431"/>
      <c r="M126" s="431" t="s">
        <v>689</v>
      </c>
    </row>
    <row r="127" spans="1:13" x14ac:dyDescent="0.2">
      <c r="A127" s="428" t="s">
        <v>887</v>
      </c>
      <c r="B127" s="431" t="s">
        <v>888</v>
      </c>
      <c r="C127" s="432"/>
      <c r="D127" s="432"/>
      <c r="E127" s="432"/>
      <c r="F127" s="431"/>
      <c r="G127" s="431"/>
      <c r="M127" s="431" t="s">
        <v>689</v>
      </c>
    </row>
    <row r="128" spans="1:13" x14ac:dyDescent="0.2">
      <c r="A128" s="428" t="s">
        <v>889</v>
      </c>
      <c r="B128" s="431" t="s">
        <v>890</v>
      </c>
      <c r="C128" s="432"/>
      <c r="D128" s="432"/>
      <c r="E128" s="432"/>
      <c r="F128" s="431"/>
      <c r="G128" s="431"/>
      <c r="M128" s="431" t="s">
        <v>689</v>
      </c>
    </row>
    <row r="129" spans="1:13" x14ac:dyDescent="0.2">
      <c r="A129" s="428" t="s">
        <v>891</v>
      </c>
      <c r="B129" s="431" t="s">
        <v>892</v>
      </c>
      <c r="C129" s="432"/>
      <c r="D129" s="432"/>
      <c r="E129" s="432"/>
      <c r="F129" s="431"/>
      <c r="G129" s="431"/>
      <c r="M129" s="431" t="s">
        <v>689</v>
      </c>
    </row>
    <row r="130" spans="1:13" x14ac:dyDescent="0.2">
      <c r="A130" s="428"/>
      <c r="B130" s="431"/>
      <c r="C130" s="432"/>
      <c r="D130" s="432"/>
      <c r="E130" s="432"/>
      <c r="F130" s="431"/>
      <c r="G130" s="431"/>
      <c r="M130" s="431"/>
    </row>
    <row r="131" spans="1:13" x14ac:dyDescent="0.2">
      <c r="A131" s="428" t="s">
        <v>893</v>
      </c>
      <c r="B131" s="431" t="s">
        <v>894</v>
      </c>
      <c r="C131" s="432"/>
      <c r="D131" s="432"/>
      <c r="E131" s="432"/>
      <c r="F131" s="431"/>
      <c r="G131" s="431"/>
      <c r="M131" s="431" t="s">
        <v>689</v>
      </c>
    </row>
    <row r="132" spans="1:13" x14ac:dyDescent="0.2">
      <c r="A132" s="428" t="s">
        <v>895</v>
      </c>
      <c r="B132" s="431" t="s">
        <v>896</v>
      </c>
      <c r="C132" s="432"/>
      <c r="D132" s="432"/>
      <c r="E132" s="432"/>
      <c r="F132" s="431"/>
      <c r="G132" s="431"/>
      <c r="M132" s="431" t="s">
        <v>689</v>
      </c>
    </row>
    <row r="133" spans="1:13" x14ac:dyDescent="0.2">
      <c r="A133" s="428" t="s">
        <v>897</v>
      </c>
      <c r="B133" s="431" t="s">
        <v>898</v>
      </c>
      <c r="C133" s="432"/>
      <c r="D133" s="432"/>
      <c r="E133" s="432"/>
      <c r="F133" s="431"/>
      <c r="G133" s="431"/>
      <c r="M133" s="431" t="s">
        <v>689</v>
      </c>
    </row>
    <row r="134" spans="1:13" x14ac:dyDescent="0.2">
      <c r="A134" s="428" t="s">
        <v>899</v>
      </c>
      <c r="B134" s="431" t="s">
        <v>900</v>
      </c>
      <c r="C134" s="432"/>
      <c r="D134" s="432"/>
      <c r="E134" s="432"/>
      <c r="F134" s="431"/>
      <c r="G134" s="431"/>
      <c r="M134" s="431" t="s">
        <v>689</v>
      </c>
    </row>
    <row r="135" spans="1:13" x14ac:dyDescent="0.2">
      <c r="A135" s="428" t="s">
        <v>901</v>
      </c>
      <c r="B135" s="431" t="s">
        <v>902</v>
      </c>
      <c r="C135" s="432"/>
      <c r="D135" s="432"/>
      <c r="E135" s="432"/>
      <c r="F135" s="431"/>
      <c r="G135" s="431"/>
      <c r="M135" s="431" t="s">
        <v>689</v>
      </c>
    </row>
    <row r="136" spans="1:13" x14ac:dyDescent="0.2">
      <c r="A136" s="428" t="s">
        <v>903</v>
      </c>
      <c r="B136" s="431" t="s">
        <v>904</v>
      </c>
      <c r="C136" s="432"/>
      <c r="D136" s="432"/>
      <c r="E136" s="432"/>
      <c r="F136" s="431"/>
      <c r="G136" s="431"/>
      <c r="M136" s="431" t="s">
        <v>689</v>
      </c>
    </row>
    <row r="137" spans="1:13" x14ac:dyDescent="0.2">
      <c r="A137" s="428" t="s">
        <v>905</v>
      </c>
      <c r="B137" s="431" t="s">
        <v>906</v>
      </c>
      <c r="C137" s="432"/>
      <c r="D137" s="432"/>
      <c r="E137" s="432"/>
      <c r="F137" s="431"/>
      <c r="G137" s="431"/>
      <c r="M137" s="431" t="s">
        <v>689</v>
      </c>
    </row>
    <row r="138" spans="1:13" x14ac:dyDescent="0.2">
      <c r="A138" s="428" t="s">
        <v>907</v>
      </c>
      <c r="B138" s="431" t="s">
        <v>908</v>
      </c>
      <c r="C138" s="432"/>
      <c r="D138" s="432"/>
      <c r="E138" s="432"/>
      <c r="F138" s="431"/>
      <c r="G138" s="431"/>
      <c r="M138" s="431" t="s">
        <v>689</v>
      </c>
    </row>
    <row r="139" spans="1:13" x14ac:dyDescent="0.2">
      <c r="A139" s="428" t="s">
        <v>909</v>
      </c>
      <c r="B139" s="431" t="s">
        <v>910</v>
      </c>
      <c r="C139" s="432"/>
      <c r="D139" s="432"/>
      <c r="E139" s="432"/>
      <c r="F139" s="431"/>
      <c r="G139" s="431"/>
      <c r="M139" s="431" t="s">
        <v>689</v>
      </c>
    </row>
    <row r="140" spans="1:13" x14ac:dyDescent="0.2">
      <c r="A140" s="428" t="s">
        <v>911</v>
      </c>
      <c r="B140" s="431" t="s">
        <v>912</v>
      </c>
      <c r="C140" s="432"/>
      <c r="D140" s="432"/>
      <c r="E140" s="432"/>
      <c r="F140" s="431"/>
      <c r="G140" s="431"/>
      <c r="M140" s="431" t="s">
        <v>689</v>
      </c>
    </row>
    <row r="141" spans="1:13" x14ac:dyDescent="0.2">
      <c r="A141" s="428" t="s">
        <v>913</v>
      </c>
      <c r="B141" s="431" t="s">
        <v>914</v>
      </c>
      <c r="C141" s="432"/>
      <c r="D141" s="432"/>
      <c r="E141" s="432"/>
      <c r="F141" s="431"/>
      <c r="G141" s="431"/>
      <c r="M141" s="431" t="s">
        <v>689</v>
      </c>
    </row>
    <row r="142" spans="1:13" x14ac:dyDescent="0.2">
      <c r="A142" s="429" t="s">
        <v>915</v>
      </c>
      <c r="B142" s="425" t="s">
        <v>916</v>
      </c>
      <c r="C142" s="430">
        <v>0</v>
      </c>
      <c r="D142" s="430"/>
      <c r="E142" s="430">
        <f>SUM(E124)</f>
        <v>0</v>
      </c>
      <c r="F142" s="431"/>
      <c r="G142" s="431"/>
      <c r="M142" s="431" t="s">
        <v>689</v>
      </c>
    </row>
    <row r="143" spans="1:13" x14ac:dyDescent="0.2">
      <c r="A143" s="429"/>
      <c r="B143" s="425"/>
      <c r="C143" s="430"/>
      <c r="D143" s="430"/>
      <c r="E143" s="430"/>
      <c r="F143" s="431"/>
      <c r="G143" s="431"/>
      <c r="M143" s="431"/>
    </row>
    <row r="144" spans="1:13" x14ac:dyDescent="0.2">
      <c r="A144" s="428" t="s">
        <v>917</v>
      </c>
      <c r="B144" s="431" t="s">
        <v>918</v>
      </c>
      <c r="C144" s="432"/>
      <c r="D144" s="432"/>
      <c r="E144" s="432"/>
      <c r="F144" s="431"/>
      <c r="G144" s="431"/>
      <c r="M144" s="431" t="s">
        <v>689</v>
      </c>
    </row>
    <row r="145" spans="1:13" x14ac:dyDescent="0.2">
      <c r="A145" s="428" t="s">
        <v>919</v>
      </c>
      <c r="B145" s="431" t="s">
        <v>920</v>
      </c>
      <c r="C145" s="432"/>
      <c r="D145" s="432"/>
      <c r="E145" s="432"/>
      <c r="F145" s="431"/>
      <c r="G145" s="431"/>
      <c r="M145" s="431" t="s">
        <v>689</v>
      </c>
    </row>
    <row r="146" spans="1:13" x14ac:dyDescent="0.2">
      <c r="A146" s="428" t="s">
        <v>921</v>
      </c>
      <c r="B146" s="431" t="s">
        <v>922</v>
      </c>
      <c r="C146" s="432"/>
      <c r="D146" s="432"/>
      <c r="E146" s="432"/>
      <c r="F146" s="431"/>
      <c r="G146" s="431"/>
      <c r="M146" s="431" t="s">
        <v>689</v>
      </c>
    </row>
    <row r="147" spans="1:13" x14ac:dyDescent="0.2">
      <c r="A147" s="428" t="s">
        <v>923</v>
      </c>
      <c r="B147" s="431" t="s">
        <v>924</v>
      </c>
      <c r="C147" s="432"/>
      <c r="D147" s="432"/>
      <c r="E147" s="432"/>
      <c r="F147" s="431"/>
      <c r="G147" s="431"/>
      <c r="M147" s="431" t="s">
        <v>689</v>
      </c>
    </row>
    <row r="148" spans="1:13" x14ac:dyDescent="0.2">
      <c r="A148" s="428" t="s">
        <v>925</v>
      </c>
      <c r="B148" s="431" t="s">
        <v>926</v>
      </c>
      <c r="C148" s="432"/>
      <c r="D148" s="432"/>
      <c r="E148" s="432"/>
      <c r="F148" s="431"/>
      <c r="G148" s="431"/>
      <c r="M148" s="431" t="s">
        <v>689</v>
      </c>
    </row>
    <row r="149" spans="1:13" x14ac:dyDescent="0.2">
      <c r="A149" s="428" t="s">
        <v>927</v>
      </c>
      <c r="B149" s="431" t="s">
        <v>928</v>
      </c>
      <c r="C149" s="432"/>
      <c r="D149" s="432"/>
      <c r="E149" s="432"/>
      <c r="F149" s="431"/>
      <c r="G149" s="431"/>
      <c r="M149" s="431" t="s">
        <v>689</v>
      </c>
    </row>
    <row r="150" spans="1:13" x14ac:dyDescent="0.2">
      <c r="A150" s="428"/>
      <c r="B150" s="431"/>
      <c r="C150" s="432"/>
      <c r="D150" s="432"/>
      <c r="E150" s="432"/>
      <c r="F150" s="431"/>
      <c r="G150" s="431"/>
      <c r="M150" s="431"/>
    </row>
    <row r="151" spans="1:13" x14ac:dyDescent="0.2">
      <c r="A151" s="428" t="s">
        <v>929</v>
      </c>
      <c r="B151" s="431" t="s">
        <v>930</v>
      </c>
      <c r="C151" s="432"/>
      <c r="D151" s="432"/>
      <c r="E151" s="432"/>
      <c r="F151" s="431"/>
      <c r="G151" s="431"/>
      <c r="M151" s="431" t="s">
        <v>689</v>
      </c>
    </row>
    <row r="152" spans="1:13" x14ac:dyDescent="0.2">
      <c r="A152" s="428" t="s">
        <v>931</v>
      </c>
      <c r="B152" s="431" t="s">
        <v>932</v>
      </c>
      <c r="C152" s="432"/>
      <c r="D152" s="432"/>
      <c r="E152" s="432"/>
      <c r="F152" s="431"/>
      <c r="G152" s="431"/>
      <c r="M152" s="431" t="s">
        <v>689</v>
      </c>
    </row>
    <row r="153" spans="1:13" x14ac:dyDescent="0.2">
      <c r="A153" s="428" t="s">
        <v>933</v>
      </c>
      <c r="B153" s="431" t="s">
        <v>934</v>
      </c>
      <c r="C153" s="432"/>
      <c r="D153" s="432"/>
      <c r="E153" s="432"/>
      <c r="F153" s="431"/>
      <c r="G153" s="431"/>
      <c r="M153" s="431" t="s">
        <v>689</v>
      </c>
    </row>
    <row r="154" spans="1:13" x14ac:dyDescent="0.2">
      <c r="A154" s="428" t="s">
        <v>935</v>
      </c>
      <c r="B154" s="431" t="s">
        <v>936</v>
      </c>
      <c r="C154" s="432"/>
      <c r="D154" s="432"/>
      <c r="E154" s="432"/>
      <c r="F154" s="431"/>
      <c r="G154" s="431"/>
      <c r="M154" s="431" t="s">
        <v>689</v>
      </c>
    </row>
    <row r="155" spans="1:13" x14ac:dyDescent="0.2">
      <c r="A155" s="428" t="s">
        <v>937</v>
      </c>
      <c r="B155" s="431" t="s">
        <v>938</v>
      </c>
      <c r="C155" s="432"/>
      <c r="D155" s="432"/>
      <c r="E155" s="432"/>
      <c r="F155" s="431"/>
      <c r="G155" s="431"/>
      <c r="M155" s="431" t="s">
        <v>689</v>
      </c>
    </row>
    <row r="156" spans="1:13" x14ac:dyDescent="0.2">
      <c r="A156" s="428" t="s">
        <v>939</v>
      </c>
      <c r="B156" s="431" t="s">
        <v>940</v>
      </c>
      <c r="C156" s="432"/>
      <c r="D156" s="432"/>
      <c r="E156" s="432"/>
      <c r="F156" s="431"/>
      <c r="G156" s="431"/>
      <c r="M156" s="431" t="s">
        <v>689</v>
      </c>
    </row>
    <row r="157" spans="1:13" x14ac:dyDescent="0.2">
      <c r="A157" s="428" t="s">
        <v>941</v>
      </c>
      <c r="B157" s="431" t="s">
        <v>942</v>
      </c>
      <c r="C157" s="432"/>
      <c r="D157" s="432"/>
      <c r="E157" s="432"/>
      <c r="F157" s="431"/>
      <c r="G157" s="431"/>
      <c r="M157" s="431" t="s">
        <v>689</v>
      </c>
    </row>
    <row r="158" spans="1:13" x14ac:dyDescent="0.2">
      <c r="A158" s="428" t="s">
        <v>943</v>
      </c>
      <c r="B158" s="431" t="s">
        <v>944</v>
      </c>
      <c r="C158" s="432"/>
      <c r="D158" s="432"/>
      <c r="E158" s="432"/>
      <c r="F158" s="431"/>
      <c r="G158" s="431"/>
      <c r="M158" s="431" t="s">
        <v>689</v>
      </c>
    </row>
    <row r="159" spans="1:13" x14ac:dyDescent="0.2">
      <c r="A159" s="428" t="s">
        <v>945</v>
      </c>
      <c r="B159" s="431" t="s">
        <v>946</v>
      </c>
      <c r="C159" s="432"/>
      <c r="D159" s="432"/>
      <c r="E159" s="432"/>
      <c r="F159" s="431"/>
      <c r="G159" s="431"/>
      <c r="M159" s="431" t="s">
        <v>689</v>
      </c>
    </row>
    <row r="160" spans="1:13" x14ac:dyDescent="0.2">
      <c r="A160" s="428" t="s">
        <v>947</v>
      </c>
      <c r="B160" s="431" t="s">
        <v>948</v>
      </c>
      <c r="C160" s="432"/>
      <c r="D160" s="432"/>
      <c r="E160" s="432"/>
      <c r="F160" s="431"/>
      <c r="G160" s="431"/>
      <c r="M160" s="431" t="s">
        <v>689</v>
      </c>
    </row>
    <row r="161" spans="1:13" x14ac:dyDescent="0.2">
      <c r="A161" s="428" t="s">
        <v>949</v>
      </c>
      <c r="B161" s="431" t="s">
        <v>950</v>
      </c>
      <c r="C161" s="432"/>
      <c r="D161" s="432"/>
      <c r="E161" s="432"/>
      <c r="F161" s="431"/>
      <c r="G161" s="431"/>
      <c r="M161" s="431" t="s">
        <v>689</v>
      </c>
    </row>
    <row r="162" spans="1:13" x14ac:dyDescent="0.2">
      <c r="A162" s="428" t="s">
        <v>951</v>
      </c>
      <c r="B162" s="431" t="s">
        <v>952</v>
      </c>
      <c r="C162" s="432"/>
      <c r="D162" s="432"/>
      <c r="E162" s="432"/>
      <c r="F162" s="431"/>
      <c r="G162" s="431"/>
      <c r="M162" s="431" t="s">
        <v>689</v>
      </c>
    </row>
    <row r="163" spans="1:13" x14ac:dyDescent="0.2">
      <c r="A163" s="428" t="s">
        <v>953</v>
      </c>
      <c r="B163" s="431" t="s">
        <v>954</v>
      </c>
      <c r="C163" s="432"/>
      <c r="D163" s="432"/>
      <c r="E163" s="432"/>
      <c r="F163" s="431"/>
      <c r="G163" s="431"/>
      <c r="M163" s="431" t="s">
        <v>689</v>
      </c>
    </row>
    <row r="164" spans="1:13" x14ac:dyDescent="0.2">
      <c r="A164" s="429" t="s">
        <v>955</v>
      </c>
      <c r="B164" s="425" t="s">
        <v>956</v>
      </c>
      <c r="C164" s="430">
        <f>SUM(C148)</f>
        <v>0</v>
      </c>
      <c r="D164" s="430"/>
      <c r="E164" s="430">
        <f>SUM(E146+E155)</f>
        <v>0</v>
      </c>
      <c r="F164" s="431"/>
      <c r="G164" s="431"/>
      <c r="M164" s="431" t="s">
        <v>689</v>
      </c>
    </row>
    <row r="165" spans="1:13" x14ac:dyDescent="0.2">
      <c r="A165" s="429"/>
      <c r="B165" s="425"/>
      <c r="C165" s="430"/>
      <c r="D165" s="430"/>
      <c r="E165" s="430"/>
      <c r="F165" s="431"/>
      <c r="G165" s="431"/>
      <c r="M165" s="431"/>
    </row>
    <row r="166" spans="1:13" x14ac:dyDescent="0.2">
      <c r="A166" s="428" t="s">
        <v>957</v>
      </c>
      <c r="B166" s="431" t="s">
        <v>958</v>
      </c>
      <c r="C166" s="432"/>
      <c r="D166" s="432"/>
      <c r="E166" s="432"/>
      <c r="F166" s="431"/>
      <c r="G166" s="431"/>
      <c r="M166" s="431" t="s">
        <v>689</v>
      </c>
    </row>
    <row r="167" spans="1:13" x14ac:dyDescent="0.2">
      <c r="A167" s="428" t="s">
        <v>959</v>
      </c>
      <c r="B167" s="431" t="s">
        <v>960</v>
      </c>
      <c r="C167" s="432"/>
      <c r="D167" s="432"/>
      <c r="E167" s="432"/>
      <c r="F167" s="431"/>
      <c r="G167" s="431"/>
      <c r="M167" s="431" t="s">
        <v>689</v>
      </c>
    </row>
    <row r="168" spans="1:13" x14ac:dyDescent="0.2">
      <c r="A168" s="428" t="s">
        <v>961</v>
      </c>
      <c r="B168" s="431" t="s">
        <v>962</v>
      </c>
      <c r="C168" s="432"/>
      <c r="D168" s="432"/>
      <c r="E168" s="432"/>
      <c r="F168" s="431"/>
      <c r="G168" s="431"/>
      <c r="M168" s="431" t="s">
        <v>689</v>
      </c>
    </row>
    <row r="169" spans="1:13" x14ac:dyDescent="0.2">
      <c r="A169" s="428" t="s">
        <v>963</v>
      </c>
      <c r="B169" s="431" t="s">
        <v>964</v>
      </c>
      <c r="C169" s="432"/>
      <c r="D169" s="432"/>
      <c r="E169" s="432"/>
      <c r="F169" s="431"/>
      <c r="G169" s="431"/>
      <c r="M169" s="431" t="s">
        <v>689</v>
      </c>
    </row>
    <row r="170" spans="1:13" x14ac:dyDescent="0.2">
      <c r="A170" s="428" t="s">
        <v>965</v>
      </c>
      <c r="B170" s="431" t="s">
        <v>966</v>
      </c>
      <c r="C170" s="432"/>
      <c r="D170" s="432"/>
      <c r="E170" s="432"/>
      <c r="F170" s="431"/>
      <c r="G170" s="431"/>
      <c r="M170" s="431" t="s">
        <v>689</v>
      </c>
    </row>
    <row r="171" spans="1:13" x14ac:dyDescent="0.2">
      <c r="A171" s="428" t="s">
        <v>967</v>
      </c>
      <c r="B171" s="431" t="s">
        <v>968</v>
      </c>
      <c r="C171" s="432"/>
      <c r="D171" s="432"/>
      <c r="E171" s="432"/>
      <c r="F171" s="431"/>
      <c r="G171" s="431"/>
      <c r="M171" s="431" t="s">
        <v>689</v>
      </c>
    </row>
    <row r="172" spans="1:13" x14ac:dyDescent="0.2">
      <c r="A172" s="428" t="s">
        <v>969</v>
      </c>
      <c r="B172" s="431" t="s">
        <v>970</v>
      </c>
      <c r="C172" s="432"/>
      <c r="D172" s="432"/>
      <c r="E172" s="432"/>
      <c r="F172" s="431"/>
      <c r="G172" s="431"/>
      <c r="M172" s="431" t="s">
        <v>689</v>
      </c>
    </row>
    <row r="173" spans="1:13" x14ac:dyDescent="0.2">
      <c r="A173" s="429" t="s">
        <v>971</v>
      </c>
      <c r="B173" s="425" t="s">
        <v>972</v>
      </c>
      <c r="C173" s="430">
        <f>SUM(C166:C172)</f>
        <v>0</v>
      </c>
      <c r="D173" s="430"/>
      <c r="E173" s="430">
        <v>0</v>
      </c>
      <c r="F173" s="431"/>
      <c r="G173" s="431"/>
      <c r="M173" s="431" t="s">
        <v>689</v>
      </c>
    </row>
    <row r="174" spans="1:13" x14ac:dyDescent="0.2">
      <c r="A174" s="429" t="s">
        <v>973</v>
      </c>
      <c r="B174" s="425" t="s">
        <v>974</v>
      </c>
      <c r="C174" s="430">
        <f>SUM(C164:C166)</f>
        <v>0</v>
      </c>
      <c r="D174" s="430"/>
      <c r="E174" s="430">
        <f t="shared" ref="E174" si="4">SUM(E164:E166)</f>
        <v>0</v>
      </c>
      <c r="F174" s="431"/>
      <c r="G174" s="431"/>
      <c r="M174" s="431" t="s">
        <v>689</v>
      </c>
    </row>
    <row r="175" spans="1:13" x14ac:dyDescent="0.2">
      <c r="A175" s="429"/>
      <c r="B175" s="425"/>
      <c r="C175" s="430"/>
      <c r="D175" s="430"/>
      <c r="E175" s="430"/>
      <c r="F175" s="431"/>
      <c r="G175" s="431"/>
      <c r="M175" s="431"/>
    </row>
    <row r="176" spans="1:13" x14ac:dyDescent="0.2">
      <c r="A176" s="428" t="s">
        <v>975</v>
      </c>
      <c r="B176" s="431" t="s">
        <v>976</v>
      </c>
      <c r="C176" s="432">
        <v>0</v>
      </c>
      <c r="D176" s="432"/>
      <c r="E176" s="432">
        <v>0</v>
      </c>
      <c r="F176" s="431"/>
      <c r="G176" s="431"/>
      <c r="M176" s="431" t="s">
        <v>689</v>
      </c>
    </row>
    <row r="177" spans="1:13" x14ac:dyDescent="0.2">
      <c r="A177" s="428"/>
      <c r="B177" s="431"/>
      <c r="C177" s="432"/>
      <c r="D177" s="432"/>
      <c r="E177" s="432"/>
      <c r="F177" s="431"/>
      <c r="G177" s="431"/>
      <c r="M177" s="431"/>
    </row>
    <row r="178" spans="1:13" x14ac:dyDescent="0.2">
      <c r="A178" s="428" t="s">
        <v>977</v>
      </c>
      <c r="B178" s="431" t="s">
        <v>978</v>
      </c>
      <c r="C178" s="432"/>
      <c r="D178" s="432"/>
      <c r="E178" s="432"/>
      <c r="F178" s="431"/>
      <c r="G178" s="431"/>
      <c r="M178" s="431" t="s">
        <v>689</v>
      </c>
    </row>
    <row r="179" spans="1:13" x14ac:dyDescent="0.2">
      <c r="A179" s="428"/>
      <c r="B179" s="431"/>
      <c r="C179" s="432"/>
      <c r="D179" s="432"/>
      <c r="E179" s="432"/>
      <c r="F179" s="431"/>
      <c r="G179" s="431"/>
      <c r="M179" s="431"/>
    </row>
    <row r="180" spans="1:13" x14ac:dyDescent="0.2">
      <c r="A180" s="428" t="s">
        <v>979</v>
      </c>
      <c r="B180" s="431" t="s">
        <v>980</v>
      </c>
      <c r="C180" s="432"/>
      <c r="D180" s="432"/>
      <c r="E180" s="432"/>
      <c r="F180" s="431"/>
      <c r="G180" s="431"/>
      <c r="M180" s="431" t="s">
        <v>689</v>
      </c>
    </row>
    <row r="181" spans="1:13" x14ac:dyDescent="0.2">
      <c r="A181" s="428" t="s">
        <v>981</v>
      </c>
      <c r="B181" s="431" t="s">
        <v>982</v>
      </c>
      <c r="C181" s="432"/>
      <c r="D181" s="432"/>
      <c r="E181" s="432">
        <v>1124</v>
      </c>
      <c r="F181" s="431"/>
      <c r="G181" s="431"/>
      <c r="M181" s="431" t="s">
        <v>689</v>
      </c>
    </row>
    <row r="182" spans="1:13" x14ac:dyDescent="0.2">
      <c r="A182" s="428" t="s">
        <v>983</v>
      </c>
      <c r="B182" s="431" t="s">
        <v>984</v>
      </c>
      <c r="C182" s="432"/>
      <c r="D182" s="432"/>
      <c r="E182" s="432"/>
      <c r="F182" s="431"/>
      <c r="G182" s="431"/>
      <c r="M182" s="431" t="s">
        <v>689</v>
      </c>
    </row>
    <row r="183" spans="1:13" x14ac:dyDescent="0.2">
      <c r="A183" s="429" t="s">
        <v>985</v>
      </c>
      <c r="B183" s="425" t="s">
        <v>986</v>
      </c>
      <c r="C183" s="430">
        <v>0</v>
      </c>
      <c r="D183" s="430"/>
      <c r="E183" s="430">
        <f>SUM(E180:E182)</f>
        <v>1124</v>
      </c>
      <c r="F183" s="431"/>
      <c r="G183" s="431"/>
      <c r="M183" s="431" t="s">
        <v>689</v>
      </c>
    </row>
    <row r="184" spans="1:13" x14ac:dyDescent="0.2">
      <c r="A184" s="429"/>
      <c r="B184" s="425"/>
      <c r="C184" s="430"/>
      <c r="D184" s="430"/>
      <c r="E184" s="430"/>
      <c r="F184" s="431"/>
      <c r="G184" s="431"/>
      <c r="M184" s="431"/>
    </row>
    <row r="185" spans="1:13" x14ac:dyDescent="0.2">
      <c r="A185" s="429" t="s">
        <v>987</v>
      </c>
      <c r="B185" s="425" t="s">
        <v>988</v>
      </c>
      <c r="C185" s="430">
        <v>752</v>
      </c>
      <c r="D185" s="430"/>
      <c r="E185" s="430">
        <v>673</v>
      </c>
      <c r="F185" s="431"/>
      <c r="G185" s="431"/>
      <c r="M185" s="431" t="s">
        <v>689</v>
      </c>
    </row>
    <row r="186" spans="1:13" x14ac:dyDescent="0.2">
      <c r="C186" s="432"/>
      <c r="D186" s="432"/>
      <c r="E186" s="432"/>
    </row>
    <row r="187" spans="1:13" x14ac:dyDescent="0.2">
      <c r="C187" s="432"/>
      <c r="D187" s="432"/>
      <c r="E187" s="432"/>
    </row>
    <row r="188" spans="1:13" x14ac:dyDescent="0.2">
      <c r="C188" s="432"/>
      <c r="D188" s="432"/>
      <c r="E188" s="432"/>
    </row>
    <row r="189" spans="1:13" x14ac:dyDescent="0.2">
      <c r="C189" s="432"/>
      <c r="D189" s="432"/>
      <c r="E189" s="432"/>
    </row>
  </sheetData>
  <mergeCells count="3">
    <mergeCell ref="A1:F1"/>
    <mergeCell ref="A3:F3"/>
    <mergeCell ref="A4:F4"/>
  </mergeCells>
  <pageMargins left="0.9055118110236221" right="0.9055118110236221" top="0.94488188976377963" bottom="0.94488188976377963" header="0" footer="0.31496062992125984"/>
  <pageSetup paperSize="9" scale="7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30"/>
  <sheetViews>
    <sheetView topLeftCell="A249" workbookViewId="0">
      <selection activeCell="D271" sqref="D271"/>
    </sheetView>
  </sheetViews>
  <sheetFormatPr defaultRowHeight="12.75" x14ac:dyDescent="0.2"/>
  <cols>
    <col min="1" max="1" width="14.28515625" style="50" customWidth="1"/>
    <col min="2" max="2" width="34.85546875" style="50" customWidth="1"/>
    <col min="3" max="3" width="17.5703125" style="50" customWidth="1"/>
    <col min="4" max="4" width="18.5703125" style="50" customWidth="1"/>
    <col min="5" max="256" width="9.140625" style="50"/>
    <col min="257" max="257" width="27" style="50" customWidth="1"/>
    <col min="258" max="258" width="27.28515625" style="50" customWidth="1"/>
    <col min="259" max="259" width="28.5703125" style="50" customWidth="1"/>
    <col min="260" max="260" width="27.7109375" style="50" customWidth="1"/>
    <col min="261" max="512" width="9.140625" style="50"/>
    <col min="513" max="513" width="27" style="50" customWidth="1"/>
    <col min="514" max="514" width="27.28515625" style="50" customWidth="1"/>
    <col min="515" max="515" width="28.5703125" style="50" customWidth="1"/>
    <col min="516" max="516" width="27.7109375" style="50" customWidth="1"/>
    <col min="517" max="768" width="9.140625" style="50"/>
    <col min="769" max="769" width="27" style="50" customWidth="1"/>
    <col min="770" max="770" width="27.28515625" style="50" customWidth="1"/>
    <col min="771" max="771" width="28.5703125" style="50" customWidth="1"/>
    <col min="772" max="772" width="27.7109375" style="50" customWidth="1"/>
    <col min="773" max="1024" width="9.140625" style="50"/>
    <col min="1025" max="1025" width="27" style="50" customWidth="1"/>
    <col min="1026" max="1026" width="27.28515625" style="50" customWidth="1"/>
    <col min="1027" max="1027" width="28.5703125" style="50" customWidth="1"/>
    <col min="1028" max="1028" width="27.7109375" style="50" customWidth="1"/>
    <col min="1029" max="1280" width="9.140625" style="50"/>
    <col min="1281" max="1281" width="27" style="50" customWidth="1"/>
    <col min="1282" max="1282" width="27.28515625" style="50" customWidth="1"/>
    <col min="1283" max="1283" width="28.5703125" style="50" customWidth="1"/>
    <col min="1284" max="1284" width="27.7109375" style="50" customWidth="1"/>
    <col min="1285" max="1536" width="9.140625" style="50"/>
    <col min="1537" max="1537" width="27" style="50" customWidth="1"/>
    <col min="1538" max="1538" width="27.28515625" style="50" customWidth="1"/>
    <col min="1539" max="1539" width="28.5703125" style="50" customWidth="1"/>
    <col min="1540" max="1540" width="27.7109375" style="50" customWidth="1"/>
    <col min="1541" max="1792" width="9.140625" style="50"/>
    <col min="1793" max="1793" width="27" style="50" customWidth="1"/>
    <col min="1794" max="1794" width="27.28515625" style="50" customWidth="1"/>
    <col min="1795" max="1795" width="28.5703125" style="50" customWidth="1"/>
    <col min="1796" max="1796" width="27.7109375" style="50" customWidth="1"/>
    <col min="1797" max="2048" width="9.140625" style="50"/>
    <col min="2049" max="2049" width="27" style="50" customWidth="1"/>
    <col min="2050" max="2050" width="27.28515625" style="50" customWidth="1"/>
    <col min="2051" max="2051" width="28.5703125" style="50" customWidth="1"/>
    <col min="2052" max="2052" width="27.7109375" style="50" customWidth="1"/>
    <col min="2053" max="2304" width="9.140625" style="50"/>
    <col min="2305" max="2305" width="27" style="50" customWidth="1"/>
    <col min="2306" max="2306" width="27.28515625" style="50" customWidth="1"/>
    <col min="2307" max="2307" width="28.5703125" style="50" customWidth="1"/>
    <col min="2308" max="2308" width="27.7109375" style="50" customWidth="1"/>
    <col min="2309" max="2560" width="9.140625" style="50"/>
    <col min="2561" max="2561" width="27" style="50" customWidth="1"/>
    <col min="2562" max="2562" width="27.28515625" style="50" customWidth="1"/>
    <col min="2563" max="2563" width="28.5703125" style="50" customWidth="1"/>
    <col min="2564" max="2564" width="27.7109375" style="50" customWidth="1"/>
    <col min="2565" max="2816" width="9.140625" style="50"/>
    <col min="2817" max="2817" width="27" style="50" customWidth="1"/>
    <col min="2818" max="2818" width="27.28515625" style="50" customWidth="1"/>
    <col min="2819" max="2819" width="28.5703125" style="50" customWidth="1"/>
    <col min="2820" max="2820" width="27.7109375" style="50" customWidth="1"/>
    <col min="2821" max="3072" width="9.140625" style="50"/>
    <col min="3073" max="3073" width="27" style="50" customWidth="1"/>
    <col min="3074" max="3074" width="27.28515625" style="50" customWidth="1"/>
    <col min="3075" max="3075" width="28.5703125" style="50" customWidth="1"/>
    <col min="3076" max="3076" width="27.7109375" style="50" customWidth="1"/>
    <col min="3077" max="3328" width="9.140625" style="50"/>
    <col min="3329" max="3329" width="27" style="50" customWidth="1"/>
    <col min="3330" max="3330" width="27.28515625" style="50" customWidth="1"/>
    <col min="3331" max="3331" width="28.5703125" style="50" customWidth="1"/>
    <col min="3332" max="3332" width="27.7109375" style="50" customWidth="1"/>
    <col min="3333" max="3584" width="9.140625" style="50"/>
    <col min="3585" max="3585" width="27" style="50" customWidth="1"/>
    <col min="3586" max="3586" width="27.28515625" style="50" customWidth="1"/>
    <col min="3587" max="3587" width="28.5703125" style="50" customWidth="1"/>
    <col min="3588" max="3588" width="27.7109375" style="50" customWidth="1"/>
    <col min="3589" max="3840" width="9.140625" style="50"/>
    <col min="3841" max="3841" width="27" style="50" customWidth="1"/>
    <col min="3842" max="3842" width="27.28515625" style="50" customWidth="1"/>
    <col min="3843" max="3843" width="28.5703125" style="50" customWidth="1"/>
    <col min="3844" max="3844" width="27.7109375" style="50" customWidth="1"/>
    <col min="3845" max="4096" width="9.140625" style="50"/>
    <col min="4097" max="4097" width="27" style="50" customWidth="1"/>
    <col min="4098" max="4098" width="27.28515625" style="50" customWidth="1"/>
    <col min="4099" max="4099" width="28.5703125" style="50" customWidth="1"/>
    <col min="4100" max="4100" width="27.7109375" style="50" customWidth="1"/>
    <col min="4101" max="4352" width="9.140625" style="50"/>
    <col min="4353" max="4353" width="27" style="50" customWidth="1"/>
    <col min="4354" max="4354" width="27.28515625" style="50" customWidth="1"/>
    <col min="4355" max="4355" width="28.5703125" style="50" customWidth="1"/>
    <col min="4356" max="4356" width="27.7109375" style="50" customWidth="1"/>
    <col min="4357" max="4608" width="9.140625" style="50"/>
    <col min="4609" max="4609" width="27" style="50" customWidth="1"/>
    <col min="4610" max="4610" width="27.28515625" style="50" customWidth="1"/>
    <col min="4611" max="4611" width="28.5703125" style="50" customWidth="1"/>
    <col min="4612" max="4612" width="27.7109375" style="50" customWidth="1"/>
    <col min="4613" max="4864" width="9.140625" style="50"/>
    <col min="4865" max="4865" width="27" style="50" customWidth="1"/>
    <col min="4866" max="4866" width="27.28515625" style="50" customWidth="1"/>
    <col min="4867" max="4867" width="28.5703125" style="50" customWidth="1"/>
    <col min="4868" max="4868" width="27.7109375" style="50" customWidth="1"/>
    <col min="4869" max="5120" width="9.140625" style="50"/>
    <col min="5121" max="5121" width="27" style="50" customWidth="1"/>
    <col min="5122" max="5122" width="27.28515625" style="50" customWidth="1"/>
    <col min="5123" max="5123" width="28.5703125" style="50" customWidth="1"/>
    <col min="5124" max="5124" width="27.7109375" style="50" customWidth="1"/>
    <col min="5125" max="5376" width="9.140625" style="50"/>
    <col min="5377" max="5377" width="27" style="50" customWidth="1"/>
    <col min="5378" max="5378" width="27.28515625" style="50" customWidth="1"/>
    <col min="5379" max="5379" width="28.5703125" style="50" customWidth="1"/>
    <col min="5380" max="5380" width="27.7109375" style="50" customWidth="1"/>
    <col min="5381" max="5632" width="9.140625" style="50"/>
    <col min="5633" max="5633" width="27" style="50" customWidth="1"/>
    <col min="5634" max="5634" width="27.28515625" style="50" customWidth="1"/>
    <col min="5635" max="5635" width="28.5703125" style="50" customWidth="1"/>
    <col min="5636" max="5636" width="27.7109375" style="50" customWidth="1"/>
    <col min="5637" max="5888" width="9.140625" style="50"/>
    <col min="5889" max="5889" width="27" style="50" customWidth="1"/>
    <col min="5890" max="5890" width="27.28515625" style="50" customWidth="1"/>
    <col min="5891" max="5891" width="28.5703125" style="50" customWidth="1"/>
    <col min="5892" max="5892" width="27.7109375" style="50" customWidth="1"/>
    <col min="5893" max="6144" width="9.140625" style="50"/>
    <col min="6145" max="6145" width="27" style="50" customWidth="1"/>
    <col min="6146" max="6146" width="27.28515625" style="50" customWidth="1"/>
    <col min="6147" max="6147" width="28.5703125" style="50" customWidth="1"/>
    <col min="6148" max="6148" width="27.7109375" style="50" customWidth="1"/>
    <col min="6149" max="6400" width="9.140625" style="50"/>
    <col min="6401" max="6401" width="27" style="50" customWidth="1"/>
    <col min="6402" max="6402" width="27.28515625" style="50" customWidth="1"/>
    <col min="6403" max="6403" width="28.5703125" style="50" customWidth="1"/>
    <col min="6404" max="6404" width="27.7109375" style="50" customWidth="1"/>
    <col min="6405" max="6656" width="9.140625" style="50"/>
    <col min="6657" max="6657" width="27" style="50" customWidth="1"/>
    <col min="6658" max="6658" width="27.28515625" style="50" customWidth="1"/>
    <col min="6659" max="6659" width="28.5703125" style="50" customWidth="1"/>
    <col min="6660" max="6660" width="27.7109375" style="50" customWidth="1"/>
    <col min="6661" max="6912" width="9.140625" style="50"/>
    <col min="6913" max="6913" width="27" style="50" customWidth="1"/>
    <col min="6914" max="6914" width="27.28515625" style="50" customWidth="1"/>
    <col min="6915" max="6915" width="28.5703125" style="50" customWidth="1"/>
    <col min="6916" max="6916" width="27.7109375" style="50" customWidth="1"/>
    <col min="6917" max="7168" width="9.140625" style="50"/>
    <col min="7169" max="7169" width="27" style="50" customWidth="1"/>
    <col min="7170" max="7170" width="27.28515625" style="50" customWidth="1"/>
    <col min="7171" max="7171" width="28.5703125" style="50" customWidth="1"/>
    <col min="7172" max="7172" width="27.7109375" style="50" customWidth="1"/>
    <col min="7173" max="7424" width="9.140625" style="50"/>
    <col min="7425" max="7425" width="27" style="50" customWidth="1"/>
    <col min="7426" max="7426" width="27.28515625" style="50" customWidth="1"/>
    <col min="7427" max="7427" width="28.5703125" style="50" customWidth="1"/>
    <col min="7428" max="7428" width="27.7109375" style="50" customWidth="1"/>
    <col min="7429" max="7680" width="9.140625" style="50"/>
    <col min="7681" max="7681" width="27" style="50" customWidth="1"/>
    <col min="7682" max="7682" width="27.28515625" style="50" customWidth="1"/>
    <col min="7683" max="7683" width="28.5703125" style="50" customWidth="1"/>
    <col min="7684" max="7684" width="27.7109375" style="50" customWidth="1"/>
    <col min="7685" max="7936" width="9.140625" style="50"/>
    <col min="7937" max="7937" width="27" style="50" customWidth="1"/>
    <col min="7938" max="7938" width="27.28515625" style="50" customWidth="1"/>
    <col min="7939" max="7939" width="28.5703125" style="50" customWidth="1"/>
    <col min="7940" max="7940" width="27.7109375" style="50" customWidth="1"/>
    <col min="7941" max="8192" width="9.140625" style="50"/>
    <col min="8193" max="8193" width="27" style="50" customWidth="1"/>
    <col min="8194" max="8194" width="27.28515625" style="50" customWidth="1"/>
    <col min="8195" max="8195" width="28.5703125" style="50" customWidth="1"/>
    <col min="8196" max="8196" width="27.7109375" style="50" customWidth="1"/>
    <col min="8197" max="8448" width="9.140625" style="50"/>
    <col min="8449" max="8449" width="27" style="50" customWidth="1"/>
    <col min="8450" max="8450" width="27.28515625" style="50" customWidth="1"/>
    <col min="8451" max="8451" width="28.5703125" style="50" customWidth="1"/>
    <col min="8452" max="8452" width="27.7109375" style="50" customWidth="1"/>
    <col min="8453" max="8704" width="9.140625" style="50"/>
    <col min="8705" max="8705" width="27" style="50" customWidth="1"/>
    <col min="8706" max="8706" width="27.28515625" style="50" customWidth="1"/>
    <col min="8707" max="8707" width="28.5703125" style="50" customWidth="1"/>
    <col min="8708" max="8708" width="27.7109375" style="50" customWidth="1"/>
    <col min="8709" max="8960" width="9.140625" style="50"/>
    <col min="8961" max="8961" width="27" style="50" customWidth="1"/>
    <col min="8962" max="8962" width="27.28515625" style="50" customWidth="1"/>
    <col min="8963" max="8963" width="28.5703125" style="50" customWidth="1"/>
    <col min="8964" max="8964" width="27.7109375" style="50" customWidth="1"/>
    <col min="8965" max="9216" width="9.140625" style="50"/>
    <col min="9217" max="9217" width="27" style="50" customWidth="1"/>
    <col min="9218" max="9218" width="27.28515625" style="50" customWidth="1"/>
    <col min="9219" max="9219" width="28.5703125" style="50" customWidth="1"/>
    <col min="9220" max="9220" width="27.7109375" style="50" customWidth="1"/>
    <col min="9221" max="9472" width="9.140625" style="50"/>
    <col min="9473" max="9473" width="27" style="50" customWidth="1"/>
    <col min="9474" max="9474" width="27.28515625" style="50" customWidth="1"/>
    <col min="9475" max="9475" width="28.5703125" style="50" customWidth="1"/>
    <col min="9476" max="9476" width="27.7109375" style="50" customWidth="1"/>
    <col min="9477" max="9728" width="9.140625" style="50"/>
    <col min="9729" max="9729" width="27" style="50" customWidth="1"/>
    <col min="9730" max="9730" width="27.28515625" style="50" customWidth="1"/>
    <col min="9731" max="9731" width="28.5703125" style="50" customWidth="1"/>
    <col min="9732" max="9732" width="27.7109375" style="50" customWidth="1"/>
    <col min="9733" max="9984" width="9.140625" style="50"/>
    <col min="9985" max="9985" width="27" style="50" customWidth="1"/>
    <col min="9986" max="9986" width="27.28515625" style="50" customWidth="1"/>
    <col min="9987" max="9987" width="28.5703125" style="50" customWidth="1"/>
    <col min="9988" max="9988" width="27.7109375" style="50" customWidth="1"/>
    <col min="9989" max="10240" width="9.140625" style="50"/>
    <col min="10241" max="10241" width="27" style="50" customWidth="1"/>
    <col min="10242" max="10242" width="27.28515625" style="50" customWidth="1"/>
    <col min="10243" max="10243" width="28.5703125" style="50" customWidth="1"/>
    <col min="10244" max="10244" width="27.7109375" style="50" customWidth="1"/>
    <col min="10245" max="10496" width="9.140625" style="50"/>
    <col min="10497" max="10497" width="27" style="50" customWidth="1"/>
    <col min="10498" max="10498" width="27.28515625" style="50" customWidth="1"/>
    <col min="10499" max="10499" width="28.5703125" style="50" customWidth="1"/>
    <col min="10500" max="10500" width="27.7109375" style="50" customWidth="1"/>
    <col min="10501" max="10752" width="9.140625" style="50"/>
    <col min="10753" max="10753" width="27" style="50" customWidth="1"/>
    <col min="10754" max="10754" width="27.28515625" style="50" customWidth="1"/>
    <col min="10755" max="10755" width="28.5703125" style="50" customWidth="1"/>
    <col min="10756" max="10756" width="27.7109375" style="50" customWidth="1"/>
    <col min="10757" max="11008" width="9.140625" style="50"/>
    <col min="11009" max="11009" width="27" style="50" customWidth="1"/>
    <col min="11010" max="11010" width="27.28515625" style="50" customWidth="1"/>
    <col min="11011" max="11011" width="28.5703125" style="50" customWidth="1"/>
    <col min="11012" max="11012" width="27.7109375" style="50" customWidth="1"/>
    <col min="11013" max="11264" width="9.140625" style="50"/>
    <col min="11265" max="11265" width="27" style="50" customWidth="1"/>
    <col min="11266" max="11266" width="27.28515625" style="50" customWidth="1"/>
    <col min="11267" max="11267" width="28.5703125" style="50" customWidth="1"/>
    <col min="11268" max="11268" width="27.7109375" style="50" customWidth="1"/>
    <col min="11269" max="11520" width="9.140625" style="50"/>
    <col min="11521" max="11521" width="27" style="50" customWidth="1"/>
    <col min="11522" max="11522" width="27.28515625" style="50" customWidth="1"/>
    <col min="11523" max="11523" width="28.5703125" style="50" customWidth="1"/>
    <col min="11524" max="11524" width="27.7109375" style="50" customWidth="1"/>
    <col min="11525" max="11776" width="9.140625" style="50"/>
    <col min="11777" max="11777" width="27" style="50" customWidth="1"/>
    <col min="11778" max="11778" width="27.28515625" style="50" customWidth="1"/>
    <col min="11779" max="11779" width="28.5703125" style="50" customWidth="1"/>
    <col min="11780" max="11780" width="27.7109375" style="50" customWidth="1"/>
    <col min="11781" max="12032" width="9.140625" style="50"/>
    <col min="12033" max="12033" width="27" style="50" customWidth="1"/>
    <col min="12034" max="12034" width="27.28515625" style="50" customWidth="1"/>
    <col min="12035" max="12035" width="28.5703125" style="50" customWidth="1"/>
    <col min="12036" max="12036" width="27.7109375" style="50" customWidth="1"/>
    <col min="12037" max="12288" width="9.140625" style="50"/>
    <col min="12289" max="12289" width="27" style="50" customWidth="1"/>
    <col min="12290" max="12290" width="27.28515625" style="50" customWidth="1"/>
    <col min="12291" max="12291" width="28.5703125" style="50" customWidth="1"/>
    <col min="12292" max="12292" width="27.7109375" style="50" customWidth="1"/>
    <col min="12293" max="12544" width="9.140625" style="50"/>
    <col min="12545" max="12545" width="27" style="50" customWidth="1"/>
    <col min="12546" max="12546" width="27.28515625" style="50" customWidth="1"/>
    <col min="12547" max="12547" width="28.5703125" style="50" customWidth="1"/>
    <col min="12548" max="12548" width="27.7109375" style="50" customWidth="1"/>
    <col min="12549" max="12800" width="9.140625" style="50"/>
    <col min="12801" max="12801" width="27" style="50" customWidth="1"/>
    <col min="12802" max="12802" width="27.28515625" style="50" customWidth="1"/>
    <col min="12803" max="12803" width="28.5703125" style="50" customWidth="1"/>
    <col min="12804" max="12804" width="27.7109375" style="50" customWidth="1"/>
    <col min="12805" max="13056" width="9.140625" style="50"/>
    <col min="13057" max="13057" width="27" style="50" customWidth="1"/>
    <col min="13058" max="13058" width="27.28515625" style="50" customWidth="1"/>
    <col min="13059" max="13059" width="28.5703125" style="50" customWidth="1"/>
    <col min="13060" max="13060" width="27.7109375" style="50" customWidth="1"/>
    <col min="13061" max="13312" width="9.140625" style="50"/>
    <col min="13313" max="13313" width="27" style="50" customWidth="1"/>
    <col min="13314" max="13314" width="27.28515625" style="50" customWidth="1"/>
    <col min="13315" max="13315" width="28.5703125" style="50" customWidth="1"/>
    <col min="13316" max="13316" width="27.7109375" style="50" customWidth="1"/>
    <col min="13317" max="13568" width="9.140625" style="50"/>
    <col min="13569" max="13569" width="27" style="50" customWidth="1"/>
    <col min="13570" max="13570" width="27.28515625" style="50" customWidth="1"/>
    <col min="13571" max="13571" width="28.5703125" style="50" customWidth="1"/>
    <col min="13572" max="13572" width="27.7109375" style="50" customWidth="1"/>
    <col min="13573" max="13824" width="9.140625" style="50"/>
    <col min="13825" max="13825" width="27" style="50" customWidth="1"/>
    <col min="13826" max="13826" width="27.28515625" style="50" customWidth="1"/>
    <col min="13827" max="13827" width="28.5703125" style="50" customWidth="1"/>
    <col min="13828" max="13828" width="27.7109375" style="50" customWidth="1"/>
    <col min="13829" max="14080" width="9.140625" style="50"/>
    <col min="14081" max="14081" width="27" style="50" customWidth="1"/>
    <col min="14082" max="14082" width="27.28515625" style="50" customWidth="1"/>
    <col min="14083" max="14083" width="28.5703125" style="50" customWidth="1"/>
    <col min="14084" max="14084" width="27.7109375" style="50" customWidth="1"/>
    <col min="14085" max="14336" width="9.140625" style="50"/>
    <col min="14337" max="14337" width="27" style="50" customWidth="1"/>
    <col min="14338" max="14338" width="27.28515625" style="50" customWidth="1"/>
    <col min="14339" max="14339" width="28.5703125" style="50" customWidth="1"/>
    <col min="14340" max="14340" width="27.7109375" style="50" customWidth="1"/>
    <col min="14341" max="14592" width="9.140625" style="50"/>
    <col min="14593" max="14593" width="27" style="50" customWidth="1"/>
    <col min="14594" max="14594" width="27.28515625" style="50" customWidth="1"/>
    <col min="14595" max="14595" width="28.5703125" style="50" customWidth="1"/>
    <col min="14596" max="14596" width="27.7109375" style="50" customWidth="1"/>
    <col min="14597" max="14848" width="9.140625" style="50"/>
    <col min="14849" max="14849" width="27" style="50" customWidth="1"/>
    <col min="14850" max="14850" width="27.28515625" style="50" customWidth="1"/>
    <col min="14851" max="14851" width="28.5703125" style="50" customWidth="1"/>
    <col min="14852" max="14852" width="27.7109375" style="50" customWidth="1"/>
    <col min="14853" max="15104" width="9.140625" style="50"/>
    <col min="15105" max="15105" width="27" style="50" customWidth="1"/>
    <col min="15106" max="15106" width="27.28515625" style="50" customWidth="1"/>
    <col min="15107" max="15107" width="28.5703125" style="50" customWidth="1"/>
    <col min="15108" max="15108" width="27.7109375" style="50" customWidth="1"/>
    <col min="15109" max="15360" width="9.140625" style="50"/>
    <col min="15361" max="15361" width="27" style="50" customWidth="1"/>
    <col min="15362" max="15362" width="27.28515625" style="50" customWidth="1"/>
    <col min="15363" max="15363" width="28.5703125" style="50" customWidth="1"/>
    <col min="15364" max="15364" width="27.7109375" style="50" customWidth="1"/>
    <col min="15365" max="15616" width="9.140625" style="50"/>
    <col min="15617" max="15617" width="27" style="50" customWidth="1"/>
    <col min="15618" max="15618" width="27.28515625" style="50" customWidth="1"/>
    <col min="15619" max="15619" width="28.5703125" style="50" customWidth="1"/>
    <col min="15620" max="15620" width="27.7109375" style="50" customWidth="1"/>
    <col min="15621" max="15872" width="9.140625" style="50"/>
    <col min="15873" max="15873" width="27" style="50" customWidth="1"/>
    <col min="15874" max="15874" width="27.28515625" style="50" customWidth="1"/>
    <col min="15875" max="15875" width="28.5703125" style="50" customWidth="1"/>
    <col min="15876" max="15876" width="27.7109375" style="50" customWidth="1"/>
    <col min="15877" max="16128" width="9.140625" style="50"/>
    <col min="16129" max="16129" width="27" style="50" customWidth="1"/>
    <col min="16130" max="16130" width="27.28515625" style="50" customWidth="1"/>
    <col min="16131" max="16131" width="28.5703125" style="50" customWidth="1"/>
    <col min="16132" max="16132" width="27.7109375" style="50" customWidth="1"/>
    <col min="16133" max="16384" width="9.140625" style="50"/>
  </cols>
  <sheetData>
    <row r="1" spans="1:8" x14ac:dyDescent="0.2">
      <c r="A1" s="50" t="s">
        <v>1005</v>
      </c>
      <c r="B1" s="558" t="s">
        <v>1560</v>
      </c>
      <c r="C1" s="561"/>
      <c r="D1" s="561"/>
      <c r="E1" s="453"/>
      <c r="F1" s="453"/>
      <c r="G1" s="453"/>
      <c r="H1" s="453"/>
    </row>
    <row r="2" spans="1:8" ht="15.75" x14ac:dyDescent="0.2">
      <c r="A2" s="827" t="s">
        <v>1006</v>
      </c>
      <c r="B2" s="827"/>
      <c r="C2" s="827"/>
      <c r="D2" s="827"/>
      <c r="E2" s="466"/>
      <c r="F2" s="466"/>
    </row>
    <row r="3" spans="1:8" ht="15.75" x14ac:dyDescent="0.2">
      <c r="A3" s="827" t="s">
        <v>1543</v>
      </c>
      <c r="B3" s="827"/>
      <c r="C3" s="827"/>
      <c r="D3" s="827"/>
      <c r="E3" s="466"/>
      <c r="F3" s="466"/>
    </row>
    <row r="4" spans="1:8" ht="13.5" thickBot="1" x14ac:dyDescent="0.25"/>
    <row r="5" spans="1:8" x14ac:dyDescent="0.2">
      <c r="A5" s="828" t="s">
        <v>1007</v>
      </c>
      <c r="B5" s="830" t="s">
        <v>48</v>
      </c>
      <c r="C5" s="830" t="s">
        <v>1008</v>
      </c>
      <c r="D5" s="833" t="s">
        <v>1009</v>
      </c>
      <c r="E5" s="817"/>
      <c r="F5" s="818"/>
    </row>
    <row r="6" spans="1:8" x14ac:dyDescent="0.2">
      <c r="A6" s="829"/>
      <c r="B6" s="831"/>
      <c r="C6" s="832"/>
      <c r="D6" s="834"/>
      <c r="E6" s="817"/>
      <c r="F6" s="818"/>
    </row>
    <row r="7" spans="1:8" ht="20.25" customHeight="1" x14ac:dyDescent="0.2">
      <c r="A7" s="819" t="s">
        <v>1010</v>
      </c>
      <c r="B7" s="820"/>
      <c r="C7" s="820"/>
      <c r="D7" s="821"/>
      <c r="E7" s="467"/>
      <c r="F7" s="467"/>
    </row>
    <row r="8" spans="1:8" x14ac:dyDescent="0.2">
      <c r="A8" s="468" t="s">
        <v>1011</v>
      </c>
      <c r="B8" s="469" t="s">
        <v>1012</v>
      </c>
      <c r="C8" s="469">
        <v>2287</v>
      </c>
      <c r="D8" s="469">
        <v>2287</v>
      </c>
      <c r="E8" s="470"/>
      <c r="F8" s="470"/>
    </row>
    <row r="9" spans="1:8" ht="14.25" customHeight="1" x14ac:dyDescent="0.2">
      <c r="A9" s="471" t="s">
        <v>1013</v>
      </c>
      <c r="B9" s="472" t="s">
        <v>1014</v>
      </c>
      <c r="C9" s="472">
        <v>300</v>
      </c>
      <c r="D9" s="472">
        <v>300</v>
      </c>
      <c r="E9" s="467"/>
      <c r="F9" s="467"/>
    </row>
    <row r="10" spans="1:8" ht="14.25" customHeight="1" x14ac:dyDescent="0.2">
      <c r="A10" s="471" t="s">
        <v>1015</v>
      </c>
      <c r="B10" s="472" t="s">
        <v>1014</v>
      </c>
      <c r="C10" s="472">
        <v>200</v>
      </c>
      <c r="D10" s="472">
        <v>100</v>
      </c>
      <c r="E10" s="467"/>
      <c r="F10" s="467"/>
    </row>
    <row r="11" spans="1:8" ht="13.5" customHeight="1" x14ac:dyDescent="0.2">
      <c r="A11" s="471" t="s">
        <v>1016</v>
      </c>
      <c r="B11" s="472" t="s">
        <v>1017</v>
      </c>
      <c r="C11" s="472">
        <v>6626</v>
      </c>
      <c r="D11" s="472">
        <v>3313</v>
      </c>
      <c r="E11" s="467"/>
      <c r="F11" s="467"/>
    </row>
    <row r="12" spans="1:8" x14ac:dyDescent="0.2">
      <c r="A12" s="473" t="s">
        <v>1018</v>
      </c>
      <c r="B12" s="474" t="s">
        <v>1019</v>
      </c>
      <c r="C12" s="474">
        <v>10700</v>
      </c>
      <c r="D12" s="475">
        <v>14846</v>
      </c>
      <c r="E12" s="470"/>
      <c r="F12" s="470"/>
    </row>
    <row r="13" spans="1:8" x14ac:dyDescent="0.2">
      <c r="A13" s="476" t="s">
        <v>1020</v>
      </c>
      <c r="B13" s="469" t="s">
        <v>1021</v>
      </c>
      <c r="C13" s="469">
        <v>1982</v>
      </c>
      <c r="D13" s="477">
        <v>1982</v>
      </c>
      <c r="E13" s="470"/>
      <c r="F13" s="470"/>
    </row>
    <row r="14" spans="1:8" x14ac:dyDescent="0.2">
      <c r="A14" s="476" t="s">
        <v>1022</v>
      </c>
      <c r="B14" s="469" t="s">
        <v>1021</v>
      </c>
      <c r="C14" s="469">
        <v>2926</v>
      </c>
      <c r="D14" s="477">
        <v>2926</v>
      </c>
      <c r="E14" s="470"/>
      <c r="F14" s="470"/>
    </row>
    <row r="15" spans="1:8" x14ac:dyDescent="0.2">
      <c r="A15" s="476" t="s">
        <v>1023</v>
      </c>
      <c r="B15" s="469" t="s">
        <v>1024</v>
      </c>
      <c r="C15" s="469">
        <v>1794</v>
      </c>
      <c r="D15" s="477">
        <v>1794</v>
      </c>
      <c r="E15" s="470"/>
      <c r="F15" s="470"/>
    </row>
    <row r="16" spans="1:8" x14ac:dyDescent="0.2">
      <c r="A16" s="476" t="s">
        <v>1025</v>
      </c>
      <c r="B16" s="469" t="s">
        <v>1026</v>
      </c>
      <c r="C16" s="469">
        <v>3021</v>
      </c>
      <c r="D16" s="477">
        <v>296</v>
      </c>
      <c r="E16" s="470"/>
      <c r="F16" s="470"/>
    </row>
    <row r="17" spans="1:6" x14ac:dyDescent="0.2">
      <c r="A17" s="476" t="s">
        <v>1027</v>
      </c>
      <c r="B17" s="469" t="s">
        <v>1021</v>
      </c>
      <c r="C17" s="469">
        <v>535</v>
      </c>
      <c r="D17" s="477">
        <v>535</v>
      </c>
      <c r="E17" s="470"/>
      <c r="F17" s="470"/>
    </row>
    <row r="18" spans="1:6" x14ac:dyDescent="0.2">
      <c r="A18" s="468" t="s">
        <v>1028</v>
      </c>
      <c r="B18" s="469" t="s">
        <v>1029</v>
      </c>
      <c r="C18" s="469">
        <v>650</v>
      </c>
      <c r="D18" s="469">
        <v>650</v>
      </c>
      <c r="E18" s="470"/>
      <c r="F18" s="470"/>
    </row>
    <row r="19" spans="1:6" x14ac:dyDescent="0.2">
      <c r="A19" s="476" t="s">
        <v>1030</v>
      </c>
      <c r="B19" s="469" t="s">
        <v>1031</v>
      </c>
      <c r="C19" s="469">
        <v>180</v>
      </c>
      <c r="D19" s="477">
        <v>180</v>
      </c>
      <c r="E19" s="470"/>
      <c r="F19" s="470"/>
    </row>
    <row r="20" spans="1:6" x14ac:dyDescent="0.2">
      <c r="A20" s="476" t="s">
        <v>1032</v>
      </c>
      <c r="B20" s="469" t="s">
        <v>1033</v>
      </c>
      <c r="C20" s="469">
        <v>154</v>
      </c>
      <c r="D20" s="477">
        <v>154</v>
      </c>
      <c r="E20" s="470"/>
      <c r="F20" s="470"/>
    </row>
    <row r="21" spans="1:6" x14ac:dyDescent="0.2">
      <c r="A21" s="476" t="s">
        <v>1034</v>
      </c>
      <c r="B21" s="469" t="s">
        <v>1024</v>
      </c>
      <c r="C21" s="469">
        <v>61</v>
      </c>
      <c r="D21" s="477">
        <v>61</v>
      </c>
      <c r="E21" s="470"/>
      <c r="F21" s="470"/>
    </row>
    <row r="22" spans="1:6" x14ac:dyDescent="0.2">
      <c r="A22" s="476" t="s">
        <v>1035</v>
      </c>
      <c r="B22" s="469" t="s">
        <v>1036</v>
      </c>
      <c r="C22" s="469">
        <v>150</v>
      </c>
      <c r="D22" s="477">
        <v>150</v>
      </c>
      <c r="E22" s="470"/>
      <c r="F22" s="470"/>
    </row>
    <row r="23" spans="1:6" x14ac:dyDescent="0.2">
      <c r="A23" s="476" t="s">
        <v>1037</v>
      </c>
      <c r="B23" s="469" t="s">
        <v>1038</v>
      </c>
      <c r="C23" s="469">
        <v>540</v>
      </c>
      <c r="D23" s="477">
        <v>540</v>
      </c>
      <c r="E23" s="470"/>
      <c r="F23" s="470"/>
    </row>
    <row r="24" spans="1:6" x14ac:dyDescent="0.2">
      <c r="A24" s="468" t="s">
        <v>1039</v>
      </c>
      <c r="B24" s="469" t="s">
        <v>1040</v>
      </c>
      <c r="C24" s="469">
        <v>20</v>
      </c>
      <c r="D24" s="469">
        <v>20</v>
      </c>
      <c r="E24" s="470"/>
      <c r="F24" s="470"/>
    </row>
    <row r="25" spans="1:6" x14ac:dyDescent="0.2">
      <c r="A25" s="469" t="s">
        <v>1041</v>
      </c>
      <c r="B25" s="469" t="s">
        <v>1024</v>
      </c>
      <c r="C25" s="469">
        <v>96</v>
      </c>
      <c r="D25" s="469">
        <v>96</v>
      </c>
    </row>
    <row r="26" spans="1:6" ht="13.5" thickBot="1" x14ac:dyDescent="0.25">
      <c r="A26" s="478"/>
      <c r="B26" s="275" t="s">
        <v>31</v>
      </c>
      <c r="C26" s="275">
        <f>SUM(C8:C25)</f>
        <v>32222</v>
      </c>
      <c r="D26" s="275">
        <f>SUM(D8:D25)</f>
        <v>30230</v>
      </c>
      <c r="E26" s="470"/>
      <c r="F26" s="470"/>
    </row>
    <row r="27" spans="1:6" x14ac:dyDescent="0.2">
      <c r="E27" s="390"/>
      <c r="F27" s="390"/>
    </row>
    <row r="28" spans="1:6" x14ac:dyDescent="0.2">
      <c r="E28" s="390"/>
      <c r="F28" s="390"/>
    </row>
    <row r="29" spans="1:6" x14ac:dyDescent="0.2">
      <c r="E29" s="390"/>
      <c r="F29" s="390"/>
    </row>
    <row r="30" spans="1:6" x14ac:dyDescent="0.2">
      <c r="E30" s="390"/>
      <c r="F30" s="390"/>
    </row>
    <row r="31" spans="1:6" x14ac:dyDescent="0.2">
      <c r="E31" s="390"/>
      <c r="F31" s="390"/>
    </row>
    <row r="32" spans="1:6" ht="13.5" thickBot="1" x14ac:dyDescent="0.25">
      <c r="E32" s="390"/>
      <c r="F32" s="390"/>
    </row>
    <row r="33" spans="1:6" ht="33.75" customHeight="1" thickBot="1" x14ac:dyDescent="0.25">
      <c r="A33" s="822" t="s">
        <v>1042</v>
      </c>
      <c r="B33" s="823"/>
      <c r="C33" s="823"/>
      <c r="D33" s="824"/>
      <c r="E33" s="390"/>
      <c r="F33" s="390"/>
    </row>
    <row r="34" spans="1:6" ht="13.5" thickTop="1" x14ac:dyDescent="0.2">
      <c r="A34" s="479" t="s">
        <v>1043</v>
      </c>
      <c r="B34" s="474" t="s">
        <v>1044</v>
      </c>
      <c r="C34" s="474">
        <v>10</v>
      </c>
      <c r="D34" s="475">
        <v>10</v>
      </c>
      <c r="E34" s="390"/>
      <c r="F34" s="390"/>
    </row>
    <row r="35" spans="1:6" x14ac:dyDescent="0.2">
      <c r="A35" s="479" t="s">
        <v>1045</v>
      </c>
      <c r="B35" s="474" t="s">
        <v>1046</v>
      </c>
      <c r="C35" s="474">
        <v>4778</v>
      </c>
      <c r="D35" s="475">
        <v>1951</v>
      </c>
      <c r="E35" s="390"/>
      <c r="F35" s="390"/>
    </row>
    <row r="36" spans="1:6" x14ac:dyDescent="0.2">
      <c r="A36" s="480" t="s">
        <v>1047</v>
      </c>
      <c r="B36" s="469" t="s">
        <v>1048</v>
      </c>
      <c r="C36" s="469">
        <v>4506</v>
      </c>
      <c r="D36" s="477">
        <v>4506</v>
      </c>
      <c r="E36" s="390"/>
      <c r="F36" s="390"/>
    </row>
    <row r="37" spans="1:6" x14ac:dyDescent="0.2">
      <c r="A37" s="480" t="s">
        <v>1049</v>
      </c>
      <c r="B37" s="469" t="s">
        <v>1050</v>
      </c>
      <c r="C37" s="469">
        <v>14930</v>
      </c>
      <c r="D37" s="477">
        <v>3104</v>
      </c>
      <c r="E37" s="390"/>
      <c r="F37" s="390"/>
    </row>
    <row r="38" spans="1:6" x14ac:dyDescent="0.2">
      <c r="A38" s="480" t="s">
        <v>1051</v>
      </c>
      <c r="B38" s="469" t="s">
        <v>1052</v>
      </c>
      <c r="C38" s="469">
        <v>17304</v>
      </c>
      <c r="D38" s="477">
        <v>2287</v>
      </c>
    </row>
    <row r="39" spans="1:6" x14ac:dyDescent="0.2">
      <c r="A39" s="480" t="s">
        <v>1053</v>
      </c>
      <c r="B39" s="469" t="s">
        <v>1054</v>
      </c>
      <c r="C39" s="469">
        <v>12195</v>
      </c>
      <c r="D39" s="477">
        <v>7475</v>
      </c>
      <c r="E39" s="467"/>
      <c r="F39" s="467"/>
    </row>
    <row r="40" spans="1:6" x14ac:dyDescent="0.2">
      <c r="A40" s="480" t="s">
        <v>1055</v>
      </c>
      <c r="B40" s="469" t="s">
        <v>1056</v>
      </c>
      <c r="C40" s="469">
        <v>85345</v>
      </c>
      <c r="D40" s="477">
        <v>25257</v>
      </c>
      <c r="E40" s="470"/>
      <c r="F40" s="470"/>
    </row>
    <row r="41" spans="1:6" x14ac:dyDescent="0.2">
      <c r="A41" s="481" t="s">
        <v>1057</v>
      </c>
      <c r="B41" s="482" t="s">
        <v>1058</v>
      </c>
      <c r="C41" s="482">
        <v>70</v>
      </c>
      <c r="D41" s="483">
        <v>70</v>
      </c>
      <c r="E41" s="470"/>
      <c r="F41" s="470"/>
    </row>
    <row r="42" spans="1:6" x14ac:dyDescent="0.2">
      <c r="A42" s="481" t="s">
        <v>1059</v>
      </c>
      <c r="B42" s="482" t="s">
        <v>1060</v>
      </c>
      <c r="C42" s="482">
        <v>1046</v>
      </c>
      <c r="D42" s="483">
        <v>1046</v>
      </c>
      <c r="E42" s="470"/>
      <c r="F42" s="470"/>
    </row>
    <row r="43" spans="1:6" x14ac:dyDescent="0.2">
      <c r="A43" s="481" t="s">
        <v>1061</v>
      </c>
      <c r="B43" s="482" t="s">
        <v>1062</v>
      </c>
      <c r="C43" s="482">
        <v>12637</v>
      </c>
      <c r="D43" s="483">
        <v>5074</v>
      </c>
      <c r="E43" s="470"/>
      <c r="F43" s="470"/>
    </row>
    <row r="44" spans="1:6" x14ac:dyDescent="0.2">
      <c r="A44" s="481" t="s">
        <v>1063</v>
      </c>
      <c r="B44" s="482" t="s">
        <v>1064</v>
      </c>
      <c r="C44" s="482">
        <v>200</v>
      </c>
      <c r="D44" s="483">
        <v>100</v>
      </c>
      <c r="E44" s="470"/>
      <c r="F44" s="470"/>
    </row>
    <row r="45" spans="1:6" x14ac:dyDescent="0.2">
      <c r="A45" s="481" t="s">
        <v>1065</v>
      </c>
      <c r="B45" s="482" t="s">
        <v>1066</v>
      </c>
      <c r="C45" s="482">
        <v>120</v>
      </c>
      <c r="D45" s="483">
        <v>120</v>
      </c>
      <c r="E45" s="470"/>
      <c r="F45" s="470"/>
    </row>
    <row r="46" spans="1:6" x14ac:dyDescent="0.2">
      <c r="A46" s="484"/>
      <c r="B46" s="166"/>
      <c r="C46" s="166"/>
      <c r="D46" s="485"/>
      <c r="E46" s="470"/>
      <c r="F46" s="470"/>
    </row>
    <row r="47" spans="1:6" x14ac:dyDescent="0.2">
      <c r="A47" s="484"/>
      <c r="B47" s="166"/>
      <c r="C47" s="166"/>
      <c r="D47" s="485"/>
      <c r="E47" s="470"/>
      <c r="F47" s="470"/>
    </row>
    <row r="48" spans="1:6" x14ac:dyDescent="0.2">
      <c r="A48" s="484"/>
      <c r="B48" s="166"/>
      <c r="C48" s="166"/>
      <c r="D48" s="485"/>
      <c r="E48" s="470"/>
      <c r="F48" s="470"/>
    </row>
    <row r="49" spans="1:6" ht="13.5" thickBot="1" x14ac:dyDescent="0.25">
      <c r="A49" s="486"/>
      <c r="B49" s="487"/>
      <c r="C49" s="487"/>
      <c r="D49" s="488"/>
      <c r="E49" s="470"/>
      <c r="F49" s="470"/>
    </row>
    <row r="50" spans="1:6" ht="14.25" thickTop="1" thickBot="1" x14ac:dyDescent="0.25">
      <c r="A50" s="478"/>
      <c r="B50" s="275" t="s">
        <v>31</v>
      </c>
      <c r="C50" s="275">
        <f>SUM(C34:C49)</f>
        <v>153141</v>
      </c>
      <c r="D50" s="275">
        <f>SUM(D34:D49)</f>
        <v>51000</v>
      </c>
      <c r="E50" s="470"/>
      <c r="F50" s="470"/>
    </row>
    <row r="51" spans="1:6" x14ac:dyDescent="0.2">
      <c r="E51" s="470"/>
      <c r="F51" s="470"/>
    </row>
    <row r="52" spans="1:6" x14ac:dyDescent="0.2">
      <c r="E52" s="470"/>
      <c r="F52" s="470"/>
    </row>
    <row r="53" spans="1:6" hidden="1" x14ac:dyDescent="0.2">
      <c r="E53" s="470"/>
      <c r="F53" s="470"/>
    </row>
    <row r="54" spans="1:6" hidden="1" x14ac:dyDescent="0.2">
      <c r="E54" s="470"/>
      <c r="F54" s="470"/>
    </row>
    <row r="55" spans="1:6" hidden="1" x14ac:dyDescent="0.2">
      <c r="E55" s="470"/>
      <c r="F55" s="470"/>
    </row>
    <row r="56" spans="1:6" hidden="1" x14ac:dyDescent="0.2">
      <c r="E56" s="390"/>
      <c r="F56" s="390"/>
    </row>
    <row r="57" spans="1:6" hidden="1" x14ac:dyDescent="0.2"/>
    <row r="58" spans="1:6" hidden="1" x14ac:dyDescent="0.2"/>
    <row r="59" spans="1:6" hidden="1" x14ac:dyDescent="0.2"/>
    <row r="60" spans="1:6" hidden="1" x14ac:dyDescent="0.2"/>
    <row r="61" spans="1:6" hidden="1" x14ac:dyDescent="0.2"/>
    <row r="62" spans="1:6" hidden="1" x14ac:dyDescent="0.2"/>
    <row r="63" spans="1:6" hidden="1" x14ac:dyDescent="0.2"/>
    <row r="64" spans="1:6" hidden="1" x14ac:dyDescent="0.2"/>
    <row r="65" spans="1:4" hidden="1" x14ac:dyDescent="0.2"/>
    <row r="66" spans="1:4" hidden="1" x14ac:dyDescent="0.2"/>
    <row r="67" spans="1:4" x14ac:dyDescent="0.2">
      <c r="A67" s="825"/>
      <c r="B67" s="825"/>
      <c r="C67" s="825"/>
      <c r="D67" s="825"/>
    </row>
    <row r="68" spans="1:4" x14ac:dyDescent="0.2">
      <c r="A68" s="825"/>
      <c r="B68" s="825"/>
      <c r="C68" s="825"/>
      <c r="D68" s="825"/>
    </row>
    <row r="69" spans="1:4" x14ac:dyDescent="0.2">
      <c r="A69" s="825"/>
      <c r="B69" s="825"/>
      <c r="C69" s="826"/>
      <c r="D69" s="825"/>
    </row>
    <row r="70" spans="1:4" ht="13.5" customHeight="1" thickBot="1" x14ac:dyDescent="0.25">
      <c r="A70" s="489"/>
      <c r="B70" s="489"/>
      <c r="C70" s="490"/>
      <c r="D70" s="489"/>
    </row>
    <row r="71" spans="1:4" ht="21" customHeight="1" thickTop="1" thickBot="1" x14ac:dyDescent="0.25">
      <c r="A71" s="835" t="s">
        <v>1067</v>
      </c>
      <c r="B71" s="836"/>
      <c r="C71" s="836"/>
      <c r="D71" s="837"/>
    </row>
    <row r="72" spans="1:4" ht="12.75" customHeight="1" thickTop="1" x14ac:dyDescent="0.2">
      <c r="A72" s="479" t="s">
        <v>1068</v>
      </c>
      <c r="B72" s="474" t="s">
        <v>1069</v>
      </c>
      <c r="C72" s="474">
        <v>277</v>
      </c>
      <c r="D72" s="475">
        <v>123</v>
      </c>
    </row>
    <row r="73" spans="1:4" x14ac:dyDescent="0.2">
      <c r="A73" s="491" t="s">
        <v>1070</v>
      </c>
      <c r="B73" s="469" t="s">
        <v>1069</v>
      </c>
      <c r="C73" s="469">
        <v>69</v>
      </c>
      <c r="D73" s="477">
        <v>69</v>
      </c>
    </row>
    <row r="74" spans="1:4" x14ac:dyDescent="0.2">
      <c r="A74" s="491" t="s">
        <v>1071</v>
      </c>
      <c r="B74" s="469" t="s">
        <v>1069</v>
      </c>
      <c r="C74" s="469">
        <v>176</v>
      </c>
      <c r="D74" s="477">
        <v>176</v>
      </c>
    </row>
    <row r="75" spans="1:4" x14ac:dyDescent="0.2">
      <c r="A75" s="491" t="s">
        <v>1072</v>
      </c>
      <c r="B75" s="469" t="s">
        <v>1073</v>
      </c>
      <c r="C75" s="469">
        <v>20</v>
      </c>
      <c r="D75" s="477">
        <v>20</v>
      </c>
    </row>
    <row r="76" spans="1:4" x14ac:dyDescent="0.2">
      <c r="A76" s="491" t="s">
        <v>92</v>
      </c>
      <c r="B76" s="469" t="s">
        <v>1069</v>
      </c>
      <c r="C76" s="469">
        <v>1044</v>
      </c>
      <c r="D76" s="477">
        <v>1044</v>
      </c>
    </row>
    <row r="77" spans="1:4" x14ac:dyDescent="0.2">
      <c r="A77" s="491" t="s">
        <v>1074</v>
      </c>
      <c r="B77" s="469" t="s">
        <v>1069</v>
      </c>
      <c r="C77" s="469">
        <v>8371</v>
      </c>
      <c r="D77" s="477">
        <v>485</v>
      </c>
    </row>
    <row r="78" spans="1:4" x14ac:dyDescent="0.2">
      <c r="A78" s="491" t="s">
        <v>1075</v>
      </c>
      <c r="B78" s="469" t="s">
        <v>1069</v>
      </c>
      <c r="C78" s="469">
        <v>2836</v>
      </c>
      <c r="D78" s="477">
        <v>2836</v>
      </c>
    </row>
    <row r="79" spans="1:4" x14ac:dyDescent="0.2">
      <c r="A79" s="491" t="s">
        <v>1076</v>
      </c>
      <c r="B79" s="469" t="s">
        <v>1069</v>
      </c>
      <c r="C79" s="469">
        <v>97</v>
      </c>
      <c r="D79" s="477">
        <v>97</v>
      </c>
    </row>
    <row r="80" spans="1:4" x14ac:dyDescent="0.2">
      <c r="A80" s="491" t="s">
        <v>1077</v>
      </c>
      <c r="B80" s="469" t="s">
        <v>1069</v>
      </c>
      <c r="C80" s="469">
        <v>111</v>
      </c>
      <c r="D80" s="477">
        <v>111</v>
      </c>
    </row>
    <row r="81" spans="1:6" x14ac:dyDescent="0.2">
      <c r="A81" s="491" t="s">
        <v>1078</v>
      </c>
      <c r="B81" s="469" t="s">
        <v>1069</v>
      </c>
      <c r="C81" s="469">
        <v>308</v>
      </c>
      <c r="D81" s="477">
        <v>308</v>
      </c>
    </row>
    <row r="82" spans="1:6" x14ac:dyDescent="0.2">
      <c r="A82" s="491" t="s">
        <v>1079</v>
      </c>
      <c r="B82" s="469" t="s">
        <v>1069</v>
      </c>
      <c r="C82" s="469">
        <v>7158</v>
      </c>
      <c r="D82" s="477">
        <v>658</v>
      </c>
    </row>
    <row r="83" spans="1:6" x14ac:dyDescent="0.2">
      <c r="A83" s="491" t="s">
        <v>1080</v>
      </c>
      <c r="B83" s="469" t="s">
        <v>1069</v>
      </c>
      <c r="C83" s="469">
        <v>2634</v>
      </c>
      <c r="D83" s="477">
        <v>2634</v>
      </c>
    </row>
    <row r="84" spans="1:6" x14ac:dyDescent="0.2">
      <c r="A84" s="491" t="s">
        <v>1081</v>
      </c>
      <c r="B84" s="469" t="s">
        <v>1069</v>
      </c>
      <c r="C84" s="469">
        <v>1304</v>
      </c>
      <c r="D84" s="477">
        <v>1304</v>
      </c>
    </row>
    <row r="85" spans="1:6" x14ac:dyDescent="0.2">
      <c r="A85" s="491" t="s">
        <v>1082</v>
      </c>
      <c r="B85" s="469" t="s">
        <v>1083</v>
      </c>
      <c r="C85" s="469">
        <v>8267</v>
      </c>
      <c r="D85" s="477">
        <v>91</v>
      </c>
    </row>
    <row r="86" spans="1:6" x14ac:dyDescent="0.2">
      <c r="A86" s="491" t="s">
        <v>1084</v>
      </c>
      <c r="B86" s="469" t="s">
        <v>1085</v>
      </c>
      <c r="C86" s="469">
        <v>23934</v>
      </c>
      <c r="D86" s="477">
        <v>12772</v>
      </c>
    </row>
    <row r="87" spans="1:6" x14ac:dyDescent="0.2">
      <c r="A87" s="491" t="s">
        <v>1086</v>
      </c>
      <c r="B87" s="469" t="s">
        <v>1069</v>
      </c>
      <c r="C87" s="469">
        <v>111</v>
      </c>
      <c r="D87" s="477">
        <v>111</v>
      </c>
    </row>
    <row r="88" spans="1:6" x14ac:dyDescent="0.2">
      <c r="A88" s="491" t="s">
        <v>1087</v>
      </c>
      <c r="B88" s="469" t="s">
        <v>1088</v>
      </c>
      <c r="C88" s="469">
        <v>30122</v>
      </c>
      <c r="D88" s="477">
        <v>11823</v>
      </c>
    </row>
    <row r="89" spans="1:6" x14ac:dyDescent="0.2">
      <c r="A89" s="491" t="s">
        <v>1089</v>
      </c>
      <c r="B89" s="469" t="s">
        <v>1069</v>
      </c>
      <c r="C89" s="469">
        <v>6643</v>
      </c>
      <c r="D89" s="477">
        <v>6643</v>
      </c>
    </row>
    <row r="90" spans="1:6" x14ac:dyDescent="0.2">
      <c r="A90" s="491" t="s">
        <v>1090</v>
      </c>
      <c r="B90" s="469" t="s">
        <v>1069</v>
      </c>
      <c r="C90" s="469">
        <v>3932</v>
      </c>
      <c r="D90" s="477">
        <v>3932</v>
      </c>
    </row>
    <row r="91" spans="1:6" x14ac:dyDescent="0.2">
      <c r="A91" s="491" t="s">
        <v>1091</v>
      </c>
      <c r="B91" s="469" t="s">
        <v>1069</v>
      </c>
      <c r="C91" s="469">
        <v>261</v>
      </c>
      <c r="D91" s="477">
        <v>261</v>
      </c>
    </row>
    <row r="92" spans="1:6" x14ac:dyDescent="0.2">
      <c r="A92" s="491" t="s">
        <v>1092</v>
      </c>
      <c r="B92" s="469" t="s">
        <v>1093</v>
      </c>
      <c r="C92" s="469">
        <v>11763</v>
      </c>
      <c r="D92" s="477">
        <v>11763</v>
      </c>
    </row>
    <row r="93" spans="1:6" x14ac:dyDescent="0.2">
      <c r="A93" s="491" t="s">
        <v>1094</v>
      </c>
      <c r="B93" s="469" t="s">
        <v>1069</v>
      </c>
      <c r="C93" s="469">
        <v>130</v>
      </c>
      <c r="D93" s="477">
        <v>130</v>
      </c>
    </row>
    <row r="94" spans="1:6" x14ac:dyDescent="0.2">
      <c r="A94" s="491" t="s">
        <v>1095</v>
      </c>
      <c r="B94" s="469" t="s">
        <v>1069</v>
      </c>
      <c r="C94" s="469">
        <v>40192</v>
      </c>
      <c r="D94" s="477">
        <v>33081</v>
      </c>
      <c r="E94" s="817"/>
      <c r="F94" s="818"/>
    </row>
    <row r="95" spans="1:6" x14ac:dyDescent="0.2">
      <c r="A95" s="491" t="s">
        <v>1096</v>
      </c>
      <c r="B95" s="469" t="s">
        <v>1069</v>
      </c>
      <c r="C95" s="469">
        <v>1328</v>
      </c>
      <c r="D95" s="477">
        <v>1328</v>
      </c>
      <c r="E95" s="817"/>
      <c r="F95" s="818"/>
    </row>
    <row r="96" spans="1:6" x14ac:dyDescent="0.2">
      <c r="A96" s="491" t="s">
        <v>1097</v>
      </c>
      <c r="B96" s="469" t="s">
        <v>1069</v>
      </c>
      <c r="C96" s="469">
        <v>265</v>
      </c>
      <c r="D96" s="477">
        <v>265</v>
      </c>
      <c r="E96" s="467"/>
      <c r="F96" s="467"/>
    </row>
    <row r="97" spans="1:6" x14ac:dyDescent="0.2">
      <c r="A97" s="491" t="s">
        <v>1098</v>
      </c>
      <c r="B97" s="469" t="s">
        <v>1069</v>
      </c>
      <c r="C97" s="469">
        <v>1262</v>
      </c>
      <c r="D97" s="477">
        <v>208</v>
      </c>
      <c r="E97" s="470"/>
      <c r="F97" s="470"/>
    </row>
    <row r="98" spans="1:6" x14ac:dyDescent="0.2">
      <c r="A98" s="491" t="s">
        <v>1099</v>
      </c>
      <c r="B98" s="469" t="s">
        <v>1069</v>
      </c>
      <c r="C98" s="469">
        <v>449</v>
      </c>
      <c r="D98" s="477">
        <v>449</v>
      </c>
      <c r="E98" s="470"/>
      <c r="F98" s="470"/>
    </row>
    <row r="99" spans="1:6" x14ac:dyDescent="0.2">
      <c r="A99" s="491" t="s">
        <v>1100</v>
      </c>
      <c r="B99" s="469" t="s">
        <v>1069</v>
      </c>
      <c r="C99" s="469">
        <v>4939</v>
      </c>
      <c r="D99" s="477">
        <v>4874</v>
      </c>
      <c r="E99" s="470"/>
      <c r="F99" s="470"/>
    </row>
    <row r="100" spans="1:6" x14ac:dyDescent="0.2">
      <c r="A100" s="491" t="s">
        <v>1101</v>
      </c>
      <c r="B100" s="469" t="s">
        <v>1069</v>
      </c>
      <c r="C100" s="469">
        <v>1968</v>
      </c>
      <c r="D100" s="477">
        <v>1086</v>
      </c>
      <c r="E100" s="470"/>
      <c r="F100" s="470"/>
    </row>
    <row r="101" spans="1:6" x14ac:dyDescent="0.2">
      <c r="A101" s="491" t="s">
        <v>1102</v>
      </c>
      <c r="B101" s="469" t="s">
        <v>1069</v>
      </c>
      <c r="C101" s="469">
        <v>246</v>
      </c>
      <c r="D101" s="477">
        <v>246</v>
      </c>
      <c r="E101" s="470"/>
      <c r="F101" s="470"/>
    </row>
    <row r="102" spans="1:6" x14ac:dyDescent="0.2">
      <c r="A102" s="479" t="s">
        <v>1103</v>
      </c>
      <c r="B102" s="474" t="s">
        <v>1069</v>
      </c>
      <c r="C102" s="474">
        <v>136</v>
      </c>
      <c r="D102" s="475">
        <v>136</v>
      </c>
      <c r="E102" s="470"/>
      <c r="F102" s="470"/>
    </row>
    <row r="103" spans="1:6" x14ac:dyDescent="0.2">
      <c r="A103" s="491" t="s">
        <v>1104</v>
      </c>
      <c r="B103" s="469" t="s">
        <v>1069</v>
      </c>
      <c r="C103" s="469">
        <v>3619</v>
      </c>
      <c r="D103" s="477">
        <v>3619</v>
      </c>
      <c r="E103" s="470"/>
      <c r="F103" s="470"/>
    </row>
    <row r="104" spans="1:6" x14ac:dyDescent="0.2">
      <c r="A104" s="491" t="s">
        <v>1105</v>
      </c>
      <c r="B104" s="469" t="s">
        <v>1069</v>
      </c>
      <c r="C104" s="469">
        <v>734</v>
      </c>
      <c r="D104" s="477">
        <v>668</v>
      </c>
      <c r="E104" s="470"/>
      <c r="F104" s="470"/>
    </row>
    <row r="105" spans="1:6" x14ac:dyDescent="0.2">
      <c r="A105" s="491" t="s">
        <v>1106</v>
      </c>
      <c r="B105" s="469" t="s">
        <v>1069</v>
      </c>
      <c r="C105" s="469">
        <v>752</v>
      </c>
      <c r="D105" s="477">
        <v>752</v>
      </c>
      <c r="E105" s="470"/>
      <c r="F105" s="470"/>
    </row>
    <row r="106" spans="1:6" x14ac:dyDescent="0.2">
      <c r="A106" s="491" t="s">
        <v>1107</v>
      </c>
      <c r="B106" s="469" t="s">
        <v>1069</v>
      </c>
      <c r="C106" s="469">
        <v>730</v>
      </c>
      <c r="D106" s="477">
        <v>730</v>
      </c>
      <c r="E106" s="470"/>
      <c r="F106" s="470"/>
    </row>
    <row r="107" spans="1:6" x14ac:dyDescent="0.2">
      <c r="A107" s="491" t="s">
        <v>1108</v>
      </c>
      <c r="B107" s="469" t="s">
        <v>1069</v>
      </c>
      <c r="C107" s="469">
        <v>575</v>
      </c>
      <c r="D107" s="477">
        <v>575</v>
      </c>
      <c r="E107" s="470"/>
      <c r="F107" s="470"/>
    </row>
    <row r="108" spans="1:6" x14ac:dyDescent="0.2">
      <c r="A108" s="491" t="s">
        <v>1109</v>
      </c>
      <c r="B108" s="469" t="s">
        <v>1069</v>
      </c>
      <c r="C108" s="469">
        <v>5982</v>
      </c>
      <c r="D108" s="477">
        <v>5982</v>
      </c>
      <c r="E108" s="470"/>
      <c r="F108" s="470"/>
    </row>
    <row r="109" spans="1:6" x14ac:dyDescent="0.2">
      <c r="A109" s="491" t="s">
        <v>1110</v>
      </c>
      <c r="B109" s="469" t="s">
        <v>1069</v>
      </c>
      <c r="C109" s="469">
        <v>1215</v>
      </c>
      <c r="D109" s="477">
        <v>391</v>
      </c>
      <c r="E109" s="470"/>
      <c r="F109" s="470"/>
    </row>
    <row r="110" spans="1:6" x14ac:dyDescent="0.2">
      <c r="A110" s="491" t="s">
        <v>1111</v>
      </c>
      <c r="B110" s="469" t="s">
        <v>1069</v>
      </c>
      <c r="C110" s="469">
        <v>480</v>
      </c>
      <c r="D110" s="477">
        <v>480</v>
      </c>
      <c r="E110" s="470"/>
      <c r="F110" s="470"/>
    </row>
    <row r="111" spans="1:6" x14ac:dyDescent="0.2">
      <c r="A111" s="491" t="s">
        <v>1112</v>
      </c>
      <c r="B111" s="469" t="s">
        <v>1069</v>
      </c>
      <c r="C111" s="469">
        <v>30</v>
      </c>
      <c r="D111" s="477">
        <v>30</v>
      </c>
      <c r="E111" s="470"/>
      <c r="F111" s="470"/>
    </row>
    <row r="112" spans="1:6" x14ac:dyDescent="0.2">
      <c r="A112" s="491" t="s">
        <v>1113</v>
      </c>
      <c r="B112" s="469" t="s">
        <v>1069</v>
      </c>
      <c r="C112" s="469">
        <v>13</v>
      </c>
      <c r="D112" s="477">
        <v>13</v>
      </c>
      <c r="E112" s="470"/>
      <c r="F112" s="470"/>
    </row>
    <row r="113" spans="1:6" x14ac:dyDescent="0.2">
      <c r="A113" s="491" t="s">
        <v>1114</v>
      </c>
      <c r="B113" s="469" t="s">
        <v>1069</v>
      </c>
      <c r="C113" s="469">
        <v>12</v>
      </c>
      <c r="D113" s="477">
        <v>12</v>
      </c>
      <c r="E113" s="470"/>
      <c r="F113" s="470"/>
    </row>
    <row r="114" spans="1:6" x14ac:dyDescent="0.2">
      <c r="A114" s="491" t="s">
        <v>1115</v>
      </c>
      <c r="B114" s="469" t="s">
        <v>1069</v>
      </c>
      <c r="C114" s="469">
        <v>14120</v>
      </c>
      <c r="D114" s="477">
        <v>14120</v>
      </c>
      <c r="E114" s="470"/>
      <c r="F114" s="470"/>
    </row>
    <row r="115" spans="1:6" x14ac:dyDescent="0.2">
      <c r="A115" s="491" t="s">
        <v>1116</v>
      </c>
      <c r="B115" s="469" t="s">
        <v>1117</v>
      </c>
      <c r="C115" s="469">
        <v>2525</v>
      </c>
      <c r="D115" s="477">
        <v>2525</v>
      </c>
      <c r="E115" s="470"/>
      <c r="F115" s="470"/>
    </row>
    <row r="116" spans="1:6" x14ac:dyDescent="0.2">
      <c r="A116" s="491" t="s">
        <v>1118</v>
      </c>
      <c r="B116" s="469" t="s">
        <v>1117</v>
      </c>
      <c r="C116" s="469">
        <v>835</v>
      </c>
      <c r="D116" s="477">
        <v>835</v>
      </c>
      <c r="E116" s="470"/>
      <c r="F116" s="470"/>
    </row>
    <row r="117" spans="1:6" x14ac:dyDescent="0.2">
      <c r="A117" s="491" t="s">
        <v>1119</v>
      </c>
      <c r="B117" s="469" t="s">
        <v>1069</v>
      </c>
      <c r="C117" s="469">
        <v>636</v>
      </c>
      <c r="D117" s="477">
        <v>636</v>
      </c>
      <c r="E117" s="470"/>
      <c r="F117" s="470"/>
    </row>
    <row r="118" spans="1:6" x14ac:dyDescent="0.2">
      <c r="A118" s="491" t="s">
        <v>1120</v>
      </c>
      <c r="B118" s="469" t="s">
        <v>1117</v>
      </c>
      <c r="C118" s="469">
        <v>664</v>
      </c>
      <c r="D118" s="477">
        <v>664</v>
      </c>
      <c r="E118" s="470"/>
      <c r="F118" s="470"/>
    </row>
    <row r="119" spans="1:6" x14ac:dyDescent="0.2">
      <c r="A119" s="491" t="s">
        <v>1121</v>
      </c>
      <c r="B119" s="469" t="s">
        <v>1117</v>
      </c>
      <c r="C119" s="469">
        <v>677</v>
      </c>
      <c r="D119" s="477">
        <v>677</v>
      </c>
      <c r="E119" s="470"/>
      <c r="F119" s="470"/>
    </row>
    <row r="120" spans="1:6" x14ac:dyDescent="0.2">
      <c r="A120" s="491" t="s">
        <v>1122</v>
      </c>
      <c r="B120" s="469" t="s">
        <v>1069</v>
      </c>
      <c r="C120" s="469">
        <v>12</v>
      </c>
      <c r="D120" s="477">
        <v>12</v>
      </c>
      <c r="E120" s="470"/>
      <c r="F120" s="470"/>
    </row>
    <row r="121" spans="1:6" x14ac:dyDescent="0.2">
      <c r="A121" s="491" t="s">
        <v>1123</v>
      </c>
      <c r="B121" s="469" t="s">
        <v>1069</v>
      </c>
      <c r="C121" s="469">
        <v>26</v>
      </c>
      <c r="D121" s="477">
        <v>26</v>
      </c>
      <c r="E121" s="470"/>
      <c r="F121" s="470"/>
    </row>
    <row r="122" spans="1:6" x14ac:dyDescent="0.2">
      <c r="A122" s="491" t="s">
        <v>1124</v>
      </c>
      <c r="B122" s="469" t="s">
        <v>1069</v>
      </c>
      <c r="C122" s="469">
        <v>71</v>
      </c>
      <c r="D122" s="477">
        <v>71</v>
      </c>
      <c r="E122" s="470"/>
      <c r="F122" s="470"/>
    </row>
    <row r="123" spans="1:6" x14ac:dyDescent="0.2">
      <c r="A123" s="491" t="s">
        <v>1125</v>
      </c>
      <c r="B123" s="469" t="s">
        <v>1069</v>
      </c>
      <c r="C123" s="469">
        <v>1620</v>
      </c>
      <c r="D123" s="477">
        <v>1620</v>
      </c>
      <c r="E123" s="390"/>
      <c r="F123" s="390"/>
    </row>
    <row r="124" spans="1:6" x14ac:dyDescent="0.2">
      <c r="A124" s="491" t="s">
        <v>1126</v>
      </c>
      <c r="B124" s="469" t="s">
        <v>1069</v>
      </c>
      <c r="C124" s="469">
        <v>401</v>
      </c>
      <c r="D124" s="477">
        <v>401</v>
      </c>
    </row>
    <row r="125" spans="1:6" x14ac:dyDescent="0.2">
      <c r="A125" s="491" t="s">
        <v>1127</v>
      </c>
      <c r="B125" s="469" t="s">
        <v>1069</v>
      </c>
      <c r="C125" s="469">
        <v>1019</v>
      </c>
      <c r="D125" s="477">
        <v>1019</v>
      </c>
    </row>
    <row r="126" spans="1:6" x14ac:dyDescent="0.2">
      <c r="A126" s="491" t="s">
        <v>1128</v>
      </c>
      <c r="B126" s="469" t="s">
        <v>1069</v>
      </c>
      <c r="C126" s="469">
        <v>6755</v>
      </c>
      <c r="D126" s="477">
        <v>6755</v>
      </c>
    </row>
    <row r="127" spans="1:6" x14ac:dyDescent="0.2">
      <c r="A127" s="491" t="s">
        <v>1129</v>
      </c>
      <c r="B127" s="469" t="s">
        <v>1069</v>
      </c>
      <c r="C127" s="469">
        <v>3160</v>
      </c>
      <c r="D127" s="477">
        <v>3160</v>
      </c>
    </row>
    <row r="128" spans="1:6" x14ac:dyDescent="0.2">
      <c r="A128" s="491" t="s">
        <v>1130</v>
      </c>
      <c r="B128" s="469" t="s">
        <v>1069</v>
      </c>
      <c r="C128" s="469">
        <v>52</v>
      </c>
      <c r="D128" s="477">
        <v>52</v>
      </c>
    </row>
    <row r="129" spans="1:6" x14ac:dyDescent="0.2">
      <c r="A129" s="491" t="s">
        <v>1131</v>
      </c>
      <c r="B129" s="469" t="s">
        <v>1069</v>
      </c>
      <c r="C129" s="469">
        <v>88</v>
      </c>
      <c r="D129" s="477">
        <v>88</v>
      </c>
    </row>
    <row r="130" spans="1:6" x14ac:dyDescent="0.2">
      <c r="A130" s="491" t="s">
        <v>1132</v>
      </c>
      <c r="B130" s="469" t="s">
        <v>1069</v>
      </c>
      <c r="C130" s="469">
        <v>621</v>
      </c>
      <c r="D130" s="477">
        <v>621</v>
      </c>
    </row>
    <row r="131" spans="1:6" x14ac:dyDescent="0.2">
      <c r="A131" s="491" t="s">
        <v>1133</v>
      </c>
      <c r="B131" s="469" t="s">
        <v>1069</v>
      </c>
      <c r="C131" s="469">
        <v>8</v>
      </c>
      <c r="D131" s="477">
        <v>8</v>
      </c>
      <c r="E131" s="817"/>
      <c r="F131" s="818"/>
    </row>
    <row r="132" spans="1:6" s="470" customFormat="1" x14ac:dyDescent="0.2">
      <c r="A132" s="491" t="s">
        <v>1134</v>
      </c>
      <c r="B132" s="469" t="s">
        <v>1069</v>
      </c>
      <c r="C132" s="469">
        <v>55</v>
      </c>
      <c r="D132" s="477">
        <v>55</v>
      </c>
      <c r="E132" s="817"/>
      <c r="F132" s="818"/>
    </row>
    <row r="133" spans="1:6" x14ac:dyDescent="0.2">
      <c r="A133" s="479" t="s">
        <v>1135</v>
      </c>
      <c r="B133" s="474" t="s">
        <v>1069</v>
      </c>
      <c r="C133" s="474">
        <v>25</v>
      </c>
      <c r="D133" s="475">
        <v>25</v>
      </c>
      <c r="E133" s="467"/>
      <c r="F133" s="467"/>
    </row>
    <row r="134" spans="1:6" x14ac:dyDescent="0.2">
      <c r="A134" s="491" t="s">
        <v>1136</v>
      </c>
      <c r="B134" s="474" t="s">
        <v>1069</v>
      </c>
      <c r="C134" s="469">
        <v>1096</v>
      </c>
      <c r="D134" s="477">
        <v>1096</v>
      </c>
      <c r="E134" s="470"/>
      <c r="F134" s="470"/>
    </row>
    <row r="135" spans="1:6" x14ac:dyDescent="0.2">
      <c r="A135" s="491" t="s">
        <v>1137</v>
      </c>
      <c r="B135" s="474" t="s">
        <v>1069</v>
      </c>
      <c r="C135" s="469">
        <v>367</v>
      </c>
      <c r="D135" s="477">
        <v>367</v>
      </c>
      <c r="E135" s="470"/>
      <c r="F135" s="470"/>
    </row>
    <row r="136" spans="1:6" x14ac:dyDescent="0.2">
      <c r="A136" s="491" t="s">
        <v>1138</v>
      </c>
      <c r="B136" s="474" t="s">
        <v>1069</v>
      </c>
      <c r="C136" s="469">
        <v>803</v>
      </c>
      <c r="D136" s="477">
        <v>803</v>
      </c>
      <c r="E136" s="470"/>
      <c r="F136" s="470"/>
    </row>
    <row r="137" spans="1:6" x14ac:dyDescent="0.2">
      <c r="A137" s="491" t="s">
        <v>1139</v>
      </c>
      <c r="B137" s="469" t="s">
        <v>1069</v>
      </c>
      <c r="C137" s="469">
        <v>1450</v>
      </c>
      <c r="D137" s="477">
        <v>1450</v>
      </c>
      <c r="E137" s="470"/>
      <c r="F137" s="470"/>
    </row>
    <row r="138" spans="1:6" x14ac:dyDescent="0.2">
      <c r="A138" s="491" t="s">
        <v>1140</v>
      </c>
      <c r="B138" s="474" t="s">
        <v>1069</v>
      </c>
      <c r="C138" s="469">
        <v>21</v>
      </c>
      <c r="D138" s="477">
        <v>21</v>
      </c>
      <c r="E138" s="470"/>
      <c r="F138" s="470"/>
    </row>
    <row r="139" spans="1:6" x14ac:dyDescent="0.2">
      <c r="A139" s="491" t="s">
        <v>1141</v>
      </c>
      <c r="B139" s="474" t="s">
        <v>1069</v>
      </c>
      <c r="C139" s="469">
        <v>209</v>
      </c>
      <c r="D139" s="477">
        <v>209</v>
      </c>
      <c r="E139" s="470"/>
      <c r="F139" s="470"/>
    </row>
    <row r="140" spans="1:6" x14ac:dyDescent="0.2">
      <c r="A140" s="491" t="s">
        <v>1142</v>
      </c>
      <c r="B140" s="474" t="s">
        <v>1069</v>
      </c>
      <c r="C140" s="469">
        <v>25</v>
      </c>
      <c r="D140" s="477">
        <v>25</v>
      </c>
      <c r="E140" s="470"/>
      <c r="F140" s="470"/>
    </row>
    <row r="141" spans="1:6" x14ac:dyDescent="0.2">
      <c r="A141" s="491" t="s">
        <v>1143</v>
      </c>
      <c r="B141" s="474" t="s">
        <v>1069</v>
      </c>
      <c r="C141" s="469">
        <v>733</v>
      </c>
      <c r="D141" s="477">
        <v>733</v>
      </c>
      <c r="E141" s="470"/>
      <c r="F141" s="470"/>
    </row>
    <row r="142" spans="1:6" x14ac:dyDescent="0.2">
      <c r="A142" s="491" t="s">
        <v>1144</v>
      </c>
      <c r="B142" s="474" t="s">
        <v>1069</v>
      </c>
      <c r="C142" s="469">
        <v>4480</v>
      </c>
      <c r="D142" s="477">
        <v>4092</v>
      </c>
      <c r="E142" s="470"/>
      <c r="F142" s="470"/>
    </row>
    <row r="143" spans="1:6" x14ac:dyDescent="0.2">
      <c r="A143" s="491" t="s">
        <v>1145</v>
      </c>
      <c r="B143" s="474" t="s">
        <v>1069</v>
      </c>
      <c r="C143" s="469">
        <v>67</v>
      </c>
      <c r="D143" s="477">
        <v>67</v>
      </c>
      <c r="E143" s="470"/>
      <c r="F143" s="470"/>
    </row>
    <row r="144" spans="1:6" x14ac:dyDescent="0.2">
      <c r="A144" s="491" t="s">
        <v>1146</v>
      </c>
      <c r="B144" s="474" t="s">
        <v>1069</v>
      </c>
      <c r="C144" s="469">
        <v>42</v>
      </c>
      <c r="D144" s="477">
        <v>75</v>
      </c>
      <c r="E144" s="470"/>
      <c r="F144" s="470"/>
    </row>
    <row r="145" spans="1:6" x14ac:dyDescent="0.2">
      <c r="A145" s="491" t="s">
        <v>1147</v>
      </c>
      <c r="B145" s="474" t="s">
        <v>1069</v>
      </c>
      <c r="C145" s="469">
        <v>499</v>
      </c>
      <c r="D145" s="477">
        <v>499</v>
      </c>
      <c r="E145" s="470"/>
      <c r="F145" s="470"/>
    </row>
    <row r="146" spans="1:6" x14ac:dyDescent="0.2">
      <c r="A146" s="491" t="s">
        <v>1148</v>
      </c>
      <c r="B146" s="474" t="s">
        <v>1069</v>
      </c>
      <c r="C146" s="469">
        <v>9432</v>
      </c>
      <c r="D146" s="477">
        <v>7475</v>
      </c>
      <c r="E146" s="470"/>
      <c r="F146" s="470"/>
    </row>
    <row r="147" spans="1:6" x14ac:dyDescent="0.2">
      <c r="A147" s="491" t="s">
        <v>1149</v>
      </c>
      <c r="B147" s="474" t="s">
        <v>1069</v>
      </c>
      <c r="C147" s="469">
        <v>3677</v>
      </c>
      <c r="D147" s="477">
        <v>3677</v>
      </c>
      <c r="E147" s="470"/>
      <c r="F147" s="470"/>
    </row>
    <row r="148" spans="1:6" x14ac:dyDescent="0.2">
      <c r="A148" s="491" t="s">
        <v>1150</v>
      </c>
      <c r="B148" s="474" t="s">
        <v>1069</v>
      </c>
      <c r="C148" s="469">
        <v>933</v>
      </c>
      <c r="D148" s="477">
        <v>933</v>
      </c>
      <c r="E148" s="470"/>
      <c r="F148" s="470"/>
    </row>
    <row r="149" spans="1:6" x14ac:dyDescent="0.2">
      <c r="A149" s="491" t="s">
        <v>1151</v>
      </c>
      <c r="B149" s="474" t="s">
        <v>1069</v>
      </c>
      <c r="C149" s="469">
        <v>140</v>
      </c>
      <c r="D149" s="477">
        <v>140</v>
      </c>
      <c r="E149" s="470"/>
      <c r="F149" s="470"/>
    </row>
    <row r="150" spans="1:6" x14ac:dyDescent="0.2">
      <c r="A150" s="491" t="s">
        <v>1152</v>
      </c>
      <c r="B150" s="474" t="s">
        <v>1069</v>
      </c>
      <c r="C150" s="469">
        <v>783</v>
      </c>
      <c r="D150" s="477">
        <v>783</v>
      </c>
      <c r="E150" s="470"/>
      <c r="F150" s="470"/>
    </row>
    <row r="151" spans="1:6" x14ac:dyDescent="0.2">
      <c r="A151" s="491" t="s">
        <v>1153</v>
      </c>
      <c r="B151" s="474" t="s">
        <v>1069</v>
      </c>
      <c r="C151" s="469">
        <v>811</v>
      </c>
      <c r="D151" s="477">
        <v>811</v>
      </c>
      <c r="E151" s="470"/>
      <c r="F151" s="470"/>
    </row>
    <row r="152" spans="1:6" x14ac:dyDescent="0.2">
      <c r="A152" s="491" t="s">
        <v>1154</v>
      </c>
      <c r="B152" s="474" t="s">
        <v>1069</v>
      </c>
      <c r="C152" s="469">
        <v>64</v>
      </c>
      <c r="D152" s="477">
        <v>64</v>
      </c>
      <c r="E152" s="470"/>
      <c r="F152" s="470"/>
    </row>
    <row r="153" spans="1:6" x14ac:dyDescent="0.2">
      <c r="A153" s="491" t="s">
        <v>1155</v>
      </c>
      <c r="B153" s="474" t="s">
        <v>1069</v>
      </c>
      <c r="C153" s="469">
        <v>80</v>
      </c>
      <c r="D153" s="477">
        <v>80</v>
      </c>
      <c r="E153" s="470"/>
      <c r="F153" s="470"/>
    </row>
    <row r="154" spans="1:6" x14ac:dyDescent="0.2">
      <c r="A154" s="491" t="s">
        <v>1156</v>
      </c>
      <c r="B154" s="474" t="s">
        <v>1069</v>
      </c>
      <c r="C154" s="469">
        <v>170</v>
      </c>
      <c r="D154" s="477">
        <v>170</v>
      </c>
      <c r="E154" s="470"/>
      <c r="F154" s="470"/>
    </row>
    <row r="155" spans="1:6" x14ac:dyDescent="0.2">
      <c r="A155" s="491" t="s">
        <v>1157</v>
      </c>
      <c r="B155" s="474" t="s">
        <v>1069</v>
      </c>
      <c r="C155" s="469">
        <v>168</v>
      </c>
      <c r="D155" s="477">
        <v>168</v>
      </c>
      <c r="E155" s="470"/>
      <c r="F155" s="470"/>
    </row>
    <row r="156" spans="1:6" x14ac:dyDescent="0.2">
      <c r="A156" s="491" t="s">
        <v>1158</v>
      </c>
      <c r="B156" s="474" t="s">
        <v>1069</v>
      </c>
      <c r="C156" s="469">
        <v>92</v>
      </c>
      <c r="D156" s="477">
        <v>46</v>
      </c>
      <c r="E156" s="470"/>
      <c r="F156" s="470"/>
    </row>
    <row r="157" spans="1:6" x14ac:dyDescent="0.2">
      <c r="A157" s="491" t="s">
        <v>1159</v>
      </c>
      <c r="B157" s="474" t="s">
        <v>1069</v>
      </c>
      <c r="C157" s="469">
        <v>25</v>
      </c>
      <c r="D157" s="477">
        <v>25</v>
      </c>
      <c r="E157" s="470"/>
      <c r="F157" s="470"/>
    </row>
    <row r="158" spans="1:6" x14ac:dyDescent="0.2">
      <c r="A158" s="491" t="s">
        <v>1160</v>
      </c>
      <c r="B158" s="474" t="s">
        <v>1069</v>
      </c>
      <c r="C158" s="469">
        <v>7961</v>
      </c>
      <c r="D158" s="477">
        <v>4724</v>
      </c>
      <c r="E158" s="470"/>
      <c r="F158" s="470"/>
    </row>
    <row r="159" spans="1:6" x14ac:dyDescent="0.2">
      <c r="A159" s="491" t="s">
        <v>1161</v>
      </c>
      <c r="B159" s="474" t="s">
        <v>1069</v>
      </c>
      <c r="C159" s="469">
        <v>2905</v>
      </c>
      <c r="D159" s="477">
        <v>2905</v>
      </c>
      <c r="E159" s="470"/>
      <c r="F159" s="470"/>
    </row>
    <row r="160" spans="1:6" x14ac:dyDescent="0.2">
      <c r="A160" s="491" t="s">
        <v>1162</v>
      </c>
      <c r="B160" s="474" t="s">
        <v>1069</v>
      </c>
      <c r="C160" s="469">
        <v>144</v>
      </c>
      <c r="D160" s="477">
        <v>144</v>
      </c>
      <c r="E160" s="470"/>
      <c r="F160" s="470"/>
    </row>
    <row r="161" spans="1:7" x14ac:dyDescent="0.2">
      <c r="A161" s="491" t="s">
        <v>1163</v>
      </c>
      <c r="B161" s="474" t="s">
        <v>1069</v>
      </c>
      <c r="C161" s="469">
        <v>1203</v>
      </c>
      <c r="D161" s="477">
        <v>1203</v>
      </c>
      <c r="E161" s="470"/>
      <c r="F161" s="470"/>
    </row>
    <row r="162" spans="1:7" x14ac:dyDescent="0.2">
      <c r="A162" s="491" t="s">
        <v>1164</v>
      </c>
      <c r="B162" s="469" t="s">
        <v>1069</v>
      </c>
      <c r="C162" s="469">
        <v>180</v>
      </c>
      <c r="D162" s="477">
        <v>180</v>
      </c>
      <c r="E162" s="470"/>
      <c r="F162" s="470"/>
    </row>
    <row r="163" spans="1:7" x14ac:dyDescent="0.2">
      <c r="A163" s="479" t="s">
        <v>1165</v>
      </c>
      <c r="B163" s="474" t="s">
        <v>1069</v>
      </c>
      <c r="C163" s="474">
        <v>10</v>
      </c>
      <c r="D163" s="475">
        <v>10</v>
      </c>
      <c r="E163" s="470"/>
      <c r="F163" s="470"/>
    </row>
    <row r="164" spans="1:7" x14ac:dyDescent="0.2">
      <c r="A164" s="491" t="s">
        <v>1166</v>
      </c>
      <c r="B164" s="469" t="s">
        <v>1069</v>
      </c>
      <c r="C164" s="469">
        <v>3224</v>
      </c>
      <c r="D164" s="477">
        <v>2884</v>
      </c>
      <c r="E164" s="470"/>
      <c r="F164" s="470"/>
    </row>
    <row r="165" spans="1:7" x14ac:dyDescent="0.2">
      <c r="A165" s="479" t="s">
        <v>1167</v>
      </c>
      <c r="B165" s="474" t="s">
        <v>1069</v>
      </c>
      <c r="C165" s="474">
        <v>124</v>
      </c>
      <c r="D165" s="475">
        <v>124</v>
      </c>
      <c r="E165" s="470"/>
      <c r="F165" s="470"/>
    </row>
    <row r="166" spans="1:7" x14ac:dyDescent="0.2">
      <c r="A166" s="491" t="s">
        <v>1168</v>
      </c>
      <c r="B166" s="469" t="s">
        <v>1069</v>
      </c>
      <c r="C166" s="469">
        <v>132</v>
      </c>
      <c r="D166" s="477">
        <v>132</v>
      </c>
      <c r="E166" s="390"/>
      <c r="F166" s="390"/>
    </row>
    <row r="167" spans="1:7" x14ac:dyDescent="0.2">
      <c r="A167" s="491" t="s">
        <v>1169</v>
      </c>
      <c r="B167" s="469" t="s">
        <v>1069</v>
      </c>
      <c r="C167" s="469">
        <v>217</v>
      </c>
      <c r="D167" s="477">
        <v>217</v>
      </c>
      <c r="E167" s="470"/>
      <c r="F167" s="470"/>
    </row>
    <row r="168" spans="1:7" x14ac:dyDescent="0.2">
      <c r="A168" s="491" t="s">
        <v>1170</v>
      </c>
      <c r="B168" s="469" t="s">
        <v>1069</v>
      </c>
      <c r="C168" s="469">
        <v>46</v>
      </c>
      <c r="D168" s="477">
        <v>46</v>
      </c>
      <c r="E168" s="470"/>
      <c r="F168" s="470"/>
    </row>
    <row r="169" spans="1:7" x14ac:dyDescent="0.2">
      <c r="A169" s="491" t="s">
        <v>1171</v>
      </c>
      <c r="B169" s="469" t="s">
        <v>1069</v>
      </c>
      <c r="C169" s="469">
        <v>1435</v>
      </c>
      <c r="D169" s="477">
        <v>1435</v>
      </c>
      <c r="E169" s="470"/>
      <c r="F169" s="470"/>
    </row>
    <row r="170" spans="1:7" x14ac:dyDescent="0.2">
      <c r="A170" s="491" t="s">
        <v>1172</v>
      </c>
      <c r="B170" s="469" t="s">
        <v>1069</v>
      </c>
      <c r="C170" s="469">
        <v>707</v>
      </c>
      <c r="D170" s="477">
        <v>707</v>
      </c>
      <c r="E170" s="470"/>
      <c r="F170" s="470"/>
    </row>
    <row r="171" spans="1:7" x14ac:dyDescent="0.2">
      <c r="A171" s="491" t="s">
        <v>1173</v>
      </c>
      <c r="B171" s="469" t="s">
        <v>1069</v>
      </c>
      <c r="C171" s="469">
        <v>179</v>
      </c>
      <c r="D171" s="477">
        <v>179</v>
      </c>
      <c r="G171" s="492"/>
    </row>
    <row r="172" spans="1:7" x14ac:dyDescent="0.2">
      <c r="A172" s="491" t="s">
        <v>1174</v>
      </c>
      <c r="B172" s="469" t="s">
        <v>1069</v>
      </c>
      <c r="C172" s="469">
        <v>570</v>
      </c>
      <c r="D172" s="477">
        <v>502</v>
      </c>
      <c r="E172" s="817"/>
      <c r="F172" s="818"/>
    </row>
    <row r="173" spans="1:7" x14ac:dyDescent="0.2">
      <c r="A173" s="491" t="s">
        <v>1175</v>
      </c>
      <c r="B173" s="469" t="s">
        <v>1069</v>
      </c>
      <c r="C173" s="469">
        <v>3130</v>
      </c>
      <c r="D173" s="477">
        <v>2968</v>
      </c>
      <c r="E173" s="817"/>
      <c r="F173" s="818"/>
    </row>
    <row r="174" spans="1:7" x14ac:dyDescent="0.2">
      <c r="A174" s="491" t="s">
        <v>1176</v>
      </c>
      <c r="B174" s="469" t="s">
        <v>1069</v>
      </c>
      <c r="C174" s="469">
        <v>1509</v>
      </c>
      <c r="D174" s="477">
        <v>1509</v>
      </c>
      <c r="E174" s="467"/>
      <c r="F174" s="467"/>
    </row>
    <row r="175" spans="1:7" x14ac:dyDescent="0.2">
      <c r="A175" s="491" t="s">
        <v>1177</v>
      </c>
      <c r="B175" s="469" t="s">
        <v>1069</v>
      </c>
      <c r="C175" s="469">
        <v>1521</v>
      </c>
      <c r="D175" s="477">
        <v>1521</v>
      </c>
      <c r="E175" s="470"/>
      <c r="F175" s="470"/>
    </row>
    <row r="176" spans="1:7" x14ac:dyDescent="0.2">
      <c r="A176" s="491" t="s">
        <v>1178</v>
      </c>
      <c r="B176" s="469" t="s">
        <v>1069</v>
      </c>
      <c r="C176" s="469">
        <v>1093</v>
      </c>
      <c r="D176" s="477">
        <v>862</v>
      </c>
      <c r="E176" s="470"/>
      <c r="F176" s="470"/>
    </row>
    <row r="177" spans="1:6" x14ac:dyDescent="0.2">
      <c r="A177" s="491" t="s">
        <v>1179</v>
      </c>
      <c r="B177" s="469" t="s">
        <v>1069</v>
      </c>
      <c r="C177" s="469">
        <v>464</v>
      </c>
      <c r="D177" s="477">
        <v>464</v>
      </c>
      <c r="E177" s="470"/>
      <c r="F177" s="470"/>
    </row>
    <row r="178" spans="1:6" x14ac:dyDescent="0.2">
      <c r="A178" s="491" t="s">
        <v>1180</v>
      </c>
      <c r="B178" s="469" t="s">
        <v>1069</v>
      </c>
      <c r="C178" s="469">
        <v>9656</v>
      </c>
      <c r="D178" s="477">
        <v>9311</v>
      </c>
      <c r="E178" s="470"/>
      <c r="F178" s="470"/>
    </row>
    <row r="179" spans="1:6" x14ac:dyDescent="0.2">
      <c r="A179" s="491" t="s">
        <v>1181</v>
      </c>
      <c r="B179" s="469" t="s">
        <v>1069</v>
      </c>
      <c r="C179" s="469">
        <v>2194</v>
      </c>
      <c r="D179" s="477">
        <v>1757</v>
      </c>
      <c r="E179" s="470"/>
      <c r="F179" s="470"/>
    </row>
    <row r="180" spans="1:6" x14ac:dyDescent="0.2">
      <c r="A180" s="491" t="s">
        <v>1182</v>
      </c>
      <c r="B180" s="469" t="s">
        <v>1069</v>
      </c>
      <c r="C180" s="469">
        <v>283</v>
      </c>
      <c r="D180" s="477">
        <v>283</v>
      </c>
      <c r="E180" s="470"/>
      <c r="F180" s="470"/>
    </row>
    <row r="181" spans="1:6" x14ac:dyDescent="0.2">
      <c r="A181" s="491" t="s">
        <v>1183</v>
      </c>
      <c r="B181" s="469" t="s">
        <v>1069</v>
      </c>
      <c r="C181" s="469">
        <v>183</v>
      </c>
      <c r="D181" s="477">
        <v>183</v>
      </c>
      <c r="E181" s="470"/>
      <c r="F181" s="470"/>
    </row>
    <row r="182" spans="1:6" x14ac:dyDescent="0.2">
      <c r="A182" s="491" t="s">
        <v>1184</v>
      </c>
      <c r="B182" s="469" t="s">
        <v>1069</v>
      </c>
      <c r="C182" s="469">
        <v>235</v>
      </c>
      <c r="D182" s="477">
        <v>235</v>
      </c>
      <c r="E182" s="470"/>
      <c r="F182" s="470"/>
    </row>
    <row r="183" spans="1:6" x14ac:dyDescent="0.2">
      <c r="A183" s="491" t="s">
        <v>1185</v>
      </c>
      <c r="B183" s="469" t="s">
        <v>1069</v>
      </c>
      <c r="C183" s="469">
        <v>1246</v>
      </c>
      <c r="D183" s="477">
        <v>1246</v>
      </c>
      <c r="E183" s="470"/>
      <c r="F183" s="470"/>
    </row>
    <row r="184" spans="1:6" x14ac:dyDescent="0.2">
      <c r="A184" s="491" t="s">
        <v>1186</v>
      </c>
      <c r="B184" s="469" t="s">
        <v>1069</v>
      </c>
      <c r="C184" s="469">
        <v>473</v>
      </c>
      <c r="D184" s="477">
        <v>473</v>
      </c>
      <c r="E184" s="470"/>
      <c r="F184" s="470"/>
    </row>
    <row r="185" spans="1:6" x14ac:dyDescent="0.2">
      <c r="A185" s="491" t="s">
        <v>1187</v>
      </c>
      <c r="B185" s="469" t="s">
        <v>1069</v>
      </c>
      <c r="C185" s="469">
        <v>32</v>
      </c>
      <c r="D185" s="477">
        <v>32</v>
      </c>
      <c r="E185" s="470"/>
      <c r="F185" s="470"/>
    </row>
    <row r="186" spans="1:6" x14ac:dyDescent="0.2">
      <c r="A186" s="491" t="s">
        <v>1188</v>
      </c>
      <c r="B186" s="469" t="s">
        <v>1069</v>
      </c>
      <c r="C186" s="469">
        <v>353</v>
      </c>
      <c r="D186" s="477">
        <v>353</v>
      </c>
      <c r="E186" s="470"/>
      <c r="F186" s="470"/>
    </row>
    <row r="187" spans="1:6" x14ac:dyDescent="0.2">
      <c r="A187" s="491" t="s">
        <v>1189</v>
      </c>
      <c r="B187" s="469" t="s">
        <v>1069</v>
      </c>
      <c r="C187" s="469">
        <v>32</v>
      </c>
      <c r="D187" s="477">
        <v>32</v>
      </c>
      <c r="E187" s="470"/>
      <c r="F187" s="470"/>
    </row>
    <row r="188" spans="1:6" x14ac:dyDescent="0.2">
      <c r="A188" s="491" t="s">
        <v>1190</v>
      </c>
      <c r="B188" s="469" t="s">
        <v>1069</v>
      </c>
      <c r="C188" s="469">
        <v>18650</v>
      </c>
      <c r="D188" s="477">
        <v>18650</v>
      </c>
      <c r="E188" s="470"/>
      <c r="F188" s="470"/>
    </row>
    <row r="189" spans="1:6" x14ac:dyDescent="0.2">
      <c r="A189" s="491" t="s">
        <v>1191</v>
      </c>
      <c r="B189" s="469" t="s">
        <v>1069</v>
      </c>
      <c r="C189" s="469">
        <v>188</v>
      </c>
      <c r="D189" s="477">
        <v>188</v>
      </c>
      <c r="E189" s="470"/>
      <c r="F189" s="470"/>
    </row>
    <row r="190" spans="1:6" x14ac:dyDescent="0.2">
      <c r="A190" s="491" t="s">
        <v>1192</v>
      </c>
      <c r="B190" s="469" t="s">
        <v>1069</v>
      </c>
      <c r="C190" s="469">
        <v>3735</v>
      </c>
      <c r="D190" s="477">
        <v>3605</v>
      </c>
      <c r="E190" s="470"/>
      <c r="F190" s="470"/>
    </row>
    <row r="191" spans="1:6" x14ac:dyDescent="0.2">
      <c r="A191" s="491" t="s">
        <v>1193</v>
      </c>
      <c r="B191" s="469" t="s">
        <v>1069</v>
      </c>
      <c r="C191" s="469">
        <v>335</v>
      </c>
      <c r="D191" s="477">
        <v>335</v>
      </c>
      <c r="E191" s="470"/>
      <c r="F191" s="470"/>
    </row>
    <row r="192" spans="1:6" x14ac:dyDescent="0.2">
      <c r="A192" s="491" t="s">
        <v>1194</v>
      </c>
      <c r="B192" s="469" t="s">
        <v>1069</v>
      </c>
      <c r="C192" s="469">
        <v>1113</v>
      </c>
      <c r="D192" s="477">
        <v>1113</v>
      </c>
      <c r="E192" s="470"/>
      <c r="F192" s="470"/>
    </row>
    <row r="193" spans="1:6" x14ac:dyDescent="0.2">
      <c r="A193" s="479" t="s">
        <v>1195</v>
      </c>
      <c r="B193" s="474" t="s">
        <v>1069</v>
      </c>
      <c r="C193" s="474">
        <v>317</v>
      </c>
      <c r="D193" s="475">
        <v>317</v>
      </c>
      <c r="E193" s="470"/>
      <c r="F193" s="470"/>
    </row>
    <row r="194" spans="1:6" x14ac:dyDescent="0.2">
      <c r="A194" s="491" t="s">
        <v>1196</v>
      </c>
      <c r="B194" s="469" t="s">
        <v>1069</v>
      </c>
      <c r="C194" s="469">
        <v>5121</v>
      </c>
      <c r="D194" s="477">
        <v>5121</v>
      </c>
      <c r="E194" s="470"/>
      <c r="F194" s="470"/>
    </row>
    <row r="195" spans="1:6" x14ac:dyDescent="0.2">
      <c r="A195" s="491" t="s">
        <v>1197</v>
      </c>
      <c r="B195" s="469" t="s">
        <v>1069</v>
      </c>
      <c r="C195" s="469">
        <v>230</v>
      </c>
      <c r="D195" s="477">
        <v>230</v>
      </c>
      <c r="E195" s="470"/>
      <c r="F195" s="470"/>
    </row>
    <row r="196" spans="1:6" x14ac:dyDescent="0.2">
      <c r="A196" s="491" t="s">
        <v>1198</v>
      </c>
      <c r="B196" s="469" t="s">
        <v>1069</v>
      </c>
      <c r="C196" s="469">
        <v>207</v>
      </c>
      <c r="D196" s="477">
        <v>207</v>
      </c>
      <c r="E196" s="470"/>
      <c r="F196" s="470"/>
    </row>
    <row r="197" spans="1:6" x14ac:dyDescent="0.2">
      <c r="A197" s="479" t="s">
        <v>1199</v>
      </c>
      <c r="B197" s="474" t="s">
        <v>1073</v>
      </c>
      <c r="C197" s="474">
        <v>14</v>
      </c>
      <c r="D197" s="475">
        <v>14</v>
      </c>
      <c r="E197" s="470"/>
      <c r="F197" s="470"/>
    </row>
    <row r="198" spans="1:6" x14ac:dyDescent="0.2">
      <c r="A198" s="491" t="s">
        <v>1200</v>
      </c>
      <c r="B198" s="469" t="s">
        <v>1069</v>
      </c>
      <c r="C198" s="469">
        <v>69</v>
      </c>
      <c r="D198" s="477">
        <v>69</v>
      </c>
      <c r="E198" s="470"/>
      <c r="F198" s="470"/>
    </row>
    <row r="199" spans="1:6" x14ac:dyDescent="0.2">
      <c r="A199" s="491" t="s">
        <v>1201</v>
      </c>
      <c r="B199" s="469" t="s">
        <v>1069</v>
      </c>
      <c r="C199" s="469">
        <v>28</v>
      </c>
      <c r="D199" s="477">
        <v>28</v>
      </c>
      <c r="E199" s="470"/>
      <c r="F199" s="470"/>
    </row>
    <row r="200" spans="1:6" x14ac:dyDescent="0.2">
      <c r="A200" s="491" t="s">
        <v>1202</v>
      </c>
      <c r="B200" s="469" t="s">
        <v>1069</v>
      </c>
      <c r="C200" s="469">
        <v>177</v>
      </c>
      <c r="D200" s="477">
        <v>177</v>
      </c>
      <c r="E200" s="470"/>
      <c r="F200" s="470"/>
    </row>
    <row r="201" spans="1:6" x14ac:dyDescent="0.2">
      <c r="A201" s="491" t="s">
        <v>1203</v>
      </c>
      <c r="B201" s="469" t="s">
        <v>1069</v>
      </c>
      <c r="C201" s="469">
        <v>147</v>
      </c>
      <c r="D201" s="477">
        <v>147</v>
      </c>
      <c r="E201" s="470"/>
      <c r="F201" s="470"/>
    </row>
    <row r="202" spans="1:6" x14ac:dyDescent="0.2">
      <c r="A202" s="491" t="s">
        <v>1204</v>
      </c>
      <c r="B202" s="469" t="s">
        <v>1069</v>
      </c>
      <c r="C202" s="469">
        <v>5</v>
      </c>
      <c r="D202" s="477">
        <v>5</v>
      </c>
      <c r="E202" s="470"/>
      <c r="F202" s="470"/>
    </row>
    <row r="203" spans="1:6" x14ac:dyDescent="0.2">
      <c r="A203" s="491" t="s">
        <v>1205</v>
      </c>
      <c r="B203" s="469" t="s">
        <v>1069</v>
      </c>
      <c r="C203" s="469">
        <v>53</v>
      </c>
      <c r="D203" s="477">
        <v>53</v>
      </c>
      <c r="E203" s="470"/>
      <c r="F203" s="470"/>
    </row>
    <row r="204" spans="1:6" x14ac:dyDescent="0.2">
      <c r="A204" s="491" t="s">
        <v>1206</v>
      </c>
      <c r="B204" s="469" t="s">
        <v>1069</v>
      </c>
      <c r="C204" s="469">
        <v>35</v>
      </c>
      <c r="D204" s="477">
        <v>35</v>
      </c>
      <c r="E204" s="470"/>
      <c r="F204" s="470"/>
    </row>
    <row r="205" spans="1:6" x14ac:dyDescent="0.2">
      <c r="A205" s="491" t="s">
        <v>1207</v>
      </c>
      <c r="B205" s="469" t="s">
        <v>1069</v>
      </c>
      <c r="C205" s="469">
        <v>875</v>
      </c>
      <c r="D205" s="477">
        <v>875</v>
      </c>
      <c r="E205" s="470"/>
      <c r="F205" s="470"/>
    </row>
    <row r="206" spans="1:6" x14ac:dyDescent="0.2">
      <c r="A206" s="491" t="s">
        <v>1208</v>
      </c>
      <c r="B206" s="469" t="s">
        <v>1073</v>
      </c>
      <c r="C206" s="469">
        <v>14</v>
      </c>
      <c r="D206" s="477">
        <v>14</v>
      </c>
      <c r="E206" s="470"/>
      <c r="F206" s="470"/>
    </row>
    <row r="207" spans="1:6" x14ac:dyDescent="0.2">
      <c r="A207" s="491" t="s">
        <v>1209</v>
      </c>
      <c r="B207" s="469" t="s">
        <v>1069</v>
      </c>
      <c r="C207" s="469">
        <v>467</v>
      </c>
      <c r="D207" s="477">
        <v>467</v>
      </c>
      <c r="E207" s="470"/>
      <c r="F207" s="470"/>
    </row>
    <row r="208" spans="1:6" x14ac:dyDescent="0.2">
      <c r="A208" s="491" t="s">
        <v>1210</v>
      </c>
      <c r="B208" s="469" t="s">
        <v>1069</v>
      </c>
      <c r="C208" s="469">
        <v>50</v>
      </c>
      <c r="D208" s="477">
        <v>50</v>
      </c>
      <c r="E208" s="470"/>
      <c r="F208" s="470"/>
    </row>
    <row r="209" spans="1:254" x14ac:dyDescent="0.2">
      <c r="A209" s="491" t="s">
        <v>1211</v>
      </c>
      <c r="B209" s="469" t="s">
        <v>1212</v>
      </c>
      <c r="C209" s="469">
        <v>392</v>
      </c>
      <c r="D209" s="477">
        <v>392</v>
      </c>
      <c r="E209" s="470"/>
      <c r="F209" s="470"/>
    </row>
    <row r="210" spans="1:254" x14ac:dyDescent="0.2">
      <c r="A210" s="491" t="s">
        <v>1213</v>
      </c>
      <c r="B210" s="469" t="s">
        <v>1214</v>
      </c>
      <c r="C210" s="469">
        <v>77</v>
      </c>
      <c r="D210" s="477">
        <v>77</v>
      </c>
      <c r="E210" s="470"/>
      <c r="F210" s="470"/>
    </row>
    <row r="211" spans="1:254" x14ac:dyDescent="0.2">
      <c r="A211" s="491" t="s">
        <v>1215</v>
      </c>
      <c r="B211" s="469" t="s">
        <v>1069</v>
      </c>
      <c r="C211" s="469">
        <v>202</v>
      </c>
      <c r="D211" s="477">
        <v>202</v>
      </c>
      <c r="E211" s="470"/>
      <c r="F211" s="470"/>
    </row>
    <row r="212" spans="1:254" x14ac:dyDescent="0.2">
      <c r="A212" s="491" t="s">
        <v>1216</v>
      </c>
      <c r="B212" s="469" t="s">
        <v>1069</v>
      </c>
      <c r="C212" s="469">
        <v>16</v>
      </c>
      <c r="D212" s="477">
        <v>16</v>
      </c>
      <c r="E212" s="390"/>
      <c r="F212" s="390"/>
      <c r="G212" s="470"/>
    </row>
    <row r="213" spans="1:254" x14ac:dyDescent="0.2">
      <c r="A213" s="491" t="s">
        <v>1217</v>
      </c>
      <c r="B213" s="469" t="s">
        <v>1214</v>
      </c>
      <c r="C213" s="469">
        <v>17</v>
      </c>
      <c r="D213" s="477">
        <v>17</v>
      </c>
      <c r="E213" s="470"/>
      <c r="F213" s="470"/>
    </row>
    <row r="214" spans="1:254" x14ac:dyDescent="0.2">
      <c r="A214" s="491" t="s">
        <v>1218</v>
      </c>
      <c r="B214" s="469" t="s">
        <v>1214</v>
      </c>
      <c r="C214" s="469">
        <v>16</v>
      </c>
      <c r="D214" s="477">
        <v>16</v>
      </c>
      <c r="E214" s="470"/>
      <c r="F214" s="470"/>
    </row>
    <row r="215" spans="1:254" x14ac:dyDescent="0.2">
      <c r="A215" s="491" t="s">
        <v>1219</v>
      </c>
      <c r="B215" s="469" t="s">
        <v>1214</v>
      </c>
      <c r="C215" s="469">
        <v>13</v>
      </c>
      <c r="D215" s="477">
        <v>13</v>
      </c>
      <c r="E215" s="470"/>
      <c r="F215" s="470"/>
      <c r="H215" s="470"/>
      <c r="I215" s="470"/>
      <c r="J215" s="470"/>
      <c r="K215" s="470"/>
      <c r="L215" s="470"/>
      <c r="M215" s="470"/>
      <c r="N215" s="470"/>
      <c r="O215" s="470"/>
      <c r="P215" s="470"/>
      <c r="Q215" s="470"/>
      <c r="R215" s="470"/>
      <c r="S215" s="470"/>
      <c r="T215" s="470"/>
      <c r="U215" s="470"/>
      <c r="V215" s="470"/>
      <c r="W215" s="470"/>
      <c r="X215" s="470"/>
      <c r="Y215" s="470"/>
      <c r="Z215" s="470"/>
      <c r="AA215" s="470"/>
      <c r="AB215" s="470"/>
      <c r="AC215" s="470"/>
      <c r="AD215" s="470"/>
      <c r="AE215" s="470"/>
      <c r="AF215" s="470"/>
      <c r="AG215" s="470"/>
      <c r="AH215" s="470"/>
      <c r="AI215" s="470"/>
      <c r="AJ215" s="470"/>
      <c r="AK215" s="470"/>
      <c r="AL215" s="470"/>
      <c r="AM215" s="470"/>
      <c r="AN215" s="470"/>
      <c r="AO215" s="470"/>
      <c r="AP215" s="470"/>
      <c r="AQ215" s="470"/>
      <c r="AR215" s="470"/>
      <c r="AS215" s="470"/>
      <c r="AT215" s="470"/>
      <c r="AU215" s="470"/>
      <c r="AV215" s="470"/>
      <c r="AW215" s="470"/>
      <c r="AX215" s="470"/>
      <c r="AY215" s="470"/>
      <c r="AZ215" s="470"/>
      <c r="BA215" s="470"/>
      <c r="BB215" s="470"/>
      <c r="BC215" s="470"/>
      <c r="BD215" s="470"/>
      <c r="BE215" s="470"/>
      <c r="BF215" s="470"/>
      <c r="BG215" s="470"/>
      <c r="BH215" s="470"/>
      <c r="BI215" s="470"/>
      <c r="BJ215" s="470"/>
      <c r="BK215" s="470"/>
      <c r="BL215" s="470"/>
      <c r="BM215" s="470"/>
      <c r="BN215" s="470"/>
      <c r="BO215" s="470"/>
      <c r="BP215" s="470"/>
      <c r="BQ215" s="470"/>
      <c r="BR215" s="470"/>
      <c r="BS215" s="470"/>
      <c r="BT215" s="470"/>
      <c r="BU215" s="470"/>
      <c r="BV215" s="470"/>
      <c r="BW215" s="470"/>
      <c r="BX215" s="470"/>
      <c r="BY215" s="470"/>
      <c r="BZ215" s="470"/>
      <c r="CA215" s="470"/>
      <c r="CB215" s="470"/>
      <c r="CC215" s="470"/>
      <c r="CD215" s="470"/>
      <c r="CE215" s="470"/>
      <c r="CF215" s="470"/>
      <c r="CG215" s="470"/>
      <c r="CH215" s="470"/>
      <c r="CI215" s="470"/>
      <c r="CJ215" s="470"/>
      <c r="CK215" s="470"/>
      <c r="CL215" s="470"/>
      <c r="CM215" s="470"/>
      <c r="CN215" s="470"/>
      <c r="CO215" s="470"/>
      <c r="CP215" s="470"/>
      <c r="CQ215" s="470"/>
      <c r="CR215" s="470"/>
      <c r="CS215" s="470"/>
      <c r="CT215" s="470"/>
      <c r="CU215" s="470"/>
      <c r="CV215" s="470"/>
      <c r="CW215" s="470"/>
      <c r="CX215" s="470"/>
      <c r="CY215" s="470"/>
      <c r="CZ215" s="470"/>
      <c r="DA215" s="470"/>
      <c r="DB215" s="470"/>
      <c r="DC215" s="470"/>
      <c r="DD215" s="470"/>
      <c r="DE215" s="470"/>
      <c r="DF215" s="470"/>
      <c r="DG215" s="470"/>
      <c r="DH215" s="470"/>
      <c r="DI215" s="470"/>
      <c r="DJ215" s="470"/>
      <c r="DK215" s="470"/>
      <c r="DL215" s="470"/>
      <c r="DM215" s="470"/>
      <c r="DN215" s="470"/>
      <c r="DO215" s="470"/>
      <c r="DP215" s="470"/>
      <c r="DQ215" s="470"/>
      <c r="DR215" s="470"/>
      <c r="DS215" s="470"/>
      <c r="DT215" s="470"/>
      <c r="DU215" s="470"/>
      <c r="DV215" s="470"/>
      <c r="DW215" s="470"/>
      <c r="DX215" s="470"/>
      <c r="DY215" s="470"/>
      <c r="DZ215" s="470"/>
      <c r="EA215" s="470"/>
      <c r="EB215" s="470"/>
      <c r="EC215" s="470"/>
      <c r="ED215" s="470"/>
      <c r="EE215" s="470"/>
      <c r="EF215" s="470"/>
      <c r="EG215" s="470"/>
      <c r="EH215" s="470"/>
      <c r="EI215" s="470"/>
      <c r="EJ215" s="470"/>
      <c r="EK215" s="470"/>
      <c r="EL215" s="470"/>
      <c r="EM215" s="470"/>
      <c r="EN215" s="470"/>
      <c r="EO215" s="470"/>
      <c r="EP215" s="470"/>
      <c r="EQ215" s="470"/>
      <c r="ER215" s="470"/>
      <c r="ES215" s="470"/>
      <c r="ET215" s="470"/>
      <c r="EU215" s="470"/>
      <c r="EV215" s="470"/>
      <c r="EW215" s="470"/>
      <c r="EX215" s="470"/>
      <c r="EY215" s="470"/>
      <c r="EZ215" s="470"/>
      <c r="FA215" s="470"/>
      <c r="FB215" s="470"/>
      <c r="FC215" s="470"/>
      <c r="FD215" s="470"/>
      <c r="FE215" s="470"/>
      <c r="FF215" s="470"/>
      <c r="FG215" s="470"/>
      <c r="FH215" s="470"/>
      <c r="FI215" s="470"/>
      <c r="FJ215" s="470"/>
      <c r="FK215" s="470"/>
      <c r="FL215" s="470"/>
      <c r="FM215" s="470"/>
      <c r="FN215" s="470"/>
      <c r="FO215" s="470"/>
      <c r="FP215" s="470"/>
      <c r="FQ215" s="470"/>
      <c r="FR215" s="470"/>
      <c r="FS215" s="470"/>
      <c r="FT215" s="470"/>
      <c r="FU215" s="470"/>
      <c r="FV215" s="470"/>
      <c r="FW215" s="470"/>
      <c r="FX215" s="470"/>
      <c r="FY215" s="470"/>
      <c r="FZ215" s="470"/>
      <c r="GA215" s="470"/>
      <c r="GB215" s="470"/>
      <c r="GC215" s="470"/>
      <c r="GD215" s="470"/>
      <c r="GE215" s="470"/>
      <c r="GF215" s="470"/>
      <c r="GG215" s="470"/>
      <c r="GH215" s="470"/>
      <c r="GI215" s="470"/>
      <c r="GJ215" s="470"/>
      <c r="GK215" s="470"/>
      <c r="GL215" s="470"/>
      <c r="GM215" s="470"/>
      <c r="GN215" s="470"/>
      <c r="GO215" s="470"/>
      <c r="GP215" s="470"/>
      <c r="GQ215" s="470"/>
      <c r="GR215" s="470"/>
      <c r="GS215" s="470"/>
      <c r="GT215" s="470"/>
      <c r="GU215" s="470"/>
      <c r="GV215" s="470"/>
      <c r="GW215" s="470"/>
      <c r="GX215" s="470"/>
      <c r="GY215" s="470"/>
      <c r="GZ215" s="470"/>
      <c r="HA215" s="470"/>
      <c r="HB215" s="470"/>
      <c r="HC215" s="470"/>
      <c r="HD215" s="470"/>
      <c r="HE215" s="470"/>
      <c r="HF215" s="470"/>
      <c r="HG215" s="470"/>
      <c r="HH215" s="470"/>
      <c r="HI215" s="470"/>
      <c r="HJ215" s="470"/>
      <c r="HK215" s="470"/>
      <c r="HL215" s="470"/>
      <c r="HM215" s="470"/>
      <c r="HN215" s="470"/>
      <c r="HO215" s="470"/>
      <c r="HP215" s="470"/>
      <c r="HQ215" s="470"/>
      <c r="HR215" s="470"/>
      <c r="HS215" s="470"/>
      <c r="HT215" s="470"/>
      <c r="HU215" s="470"/>
      <c r="HV215" s="470"/>
      <c r="HW215" s="470"/>
      <c r="HX215" s="470"/>
      <c r="HY215" s="470"/>
      <c r="HZ215" s="470"/>
      <c r="IA215" s="470"/>
      <c r="IB215" s="470"/>
      <c r="IC215" s="470"/>
      <c r="ID215" s="470"/>
      <c r="IE215" s="470"/>
      <c r="IF215" s="470"/>
      <c r="IG215" s="470"/>
      <c r="IH215" s="470"/>
      <c r="II215" s="470"/>
      <c r="IJ215" s="470"/>
      <c r="IK215" s="470"/>
      <c r="IL215" s="470"/>
      <c r="IM215" s="470"/>
      <c r="IN215" s="470"/>
      <c r="IO215" s="470"/>
      <c r="IP215" s="470"/>
      <c r="IQ215" s="470"/>
      <c r="IR215" s="470"/>
      <c r="IS215" s="470"/>
      <c r="IT215" s="470"/>
    </row>
    <row r="216" spans="1:254" x14ac:dyDescent="0.2">
      <c r="A216" s="491" t="s">
        <v>1220</v>
      </c>
      <c r="B216" s="469" t="s">
        <v>1214</v>
      </c>
      <c r="C216" s="469">
        <v>134</v>
      </c>
      <c r="D216" s="477">
        <v>134</v>
      </c>
      <c r="E216" s="470"/>
      <c r="F216" s="470"/>
      <c r="G216" s="492"/>
    </row>
    <row r="217" spans="1:254" x14ac:dyDescent="0.2">
      <c r="A217" s="491" t="s">
        <v>1221</v>
      </c>
      <c r="B217" s="469" t="s">
        <v>1214</v>
      </c>
      <c r="C217" s="469">
        <v>15</v>
      </c>
      <c r="D217" s="477">
        <v>15</v>
      </c>
      <c r="E217" s="817"/>
      <c r="F217" s="818"/>
    </row>
    <row r="218" spans="1:254" x14ac:dyDescent="0.2">
      <c r="A218" s="491" t="s">
        <v>1222</v>
      </c>
      <c r="B218" s="469" t="s">
        <v>1214</v>
      </c>
      <c r="C218" s="469">
        <v>11</v>
      </c>
      <c r="D218" s="477">
        <v>11</v>
      </c>
      <c r="E218" s="817"/>
      <c r="F218" s="818"/>
    </row>
    <row r="219" spans="1:254" x14ac:dyDescent="0.2">
      <c r="A219" s="491" t="s">
        <v>1223</v>
      </c>
      <c r="B219" s="469" t="s">
        <v>1214</v>
      </c>
      <c r="C219" s="469">
        <v>35</v>
      </c>
      <c r="D219" s="477">
        <v>35</v>
      </c>
      <c r="E219" s="817"/>
      <c r="F219" s="818"/>
    </row>
    <row r="220" spans="1:254" x14ac:dyDescent="0.2">
      <c r="A220" s="491" t="s">
        <v>1224</v>
      </c>
      <c r="B220" s="469" t="s">
        <v>1214</v>
      </c>
      <c r="C220" s="469">
        <v>15</v>
      </c>
      <c r="D220" s="477">
        <v>15</v>
      </c>
      <c r="E220" s="467"/>
      <c r="F220" s="467"/>
    </row>
    <row r="221" spans="1:254" x14ac:dyDescent="0.2">
      <c r="A221" s="491" t="s">
        <v>1225</v>
      </c>
      <c r="B221" s="469" t="s">
        <v>1214</v>
      </c>
      <c r="C221" s="469">
        <v>29</v>
      </c>
      <c r="D221" s="477">
        <v>29</v>
      </c>
      <c r="E221" s="470"/>
      <c r="F221" s="470"/>
    </row>
    <row r="222" spans="1:254" x14ac:dyDescent="0.2">
      <c r="A222" s="491" t="s">
        <v>1226</v>
      </c>
      <c r="B222" s="469" t="s">
        <v>1214</v>
      </c>
      <c r="C222" s="469">
        <v>30</v>
      </c>
      <c r="D222" s="477">
        <v>30</v>
      </c>
      <c r="E222" s="470"/>
      <c r="F222" s="470"/>
    </row>
    <row r="223" spans="1:254" x14ac:dyDescent="0.2">
      <c r="A223" s="491" t="s">
        <v>1227</v>
      </c>
      <c r="B223" s="469" t="s">
        <v>1214</v>
      </c>
      <c r="C223" s="469">
        <v>9</v>
      </c>
      <c r="D223" s="477">
        <v>9</v>
      </c>
      <c r="E223" s="470"/>
      <c r="F223" s="470"/>
    </row>
    <row r="224" spans="1:254" x14ac:dyDescent="0.2">
      <c r="A224" s="491" t="s">
        <v>1228</v>
      </c>
      <c r="B224" s="469" t="s">
        <v>1214</v>
      </c>
      <c r="C224" s="469">
        <v>143</v>
      </c>
      <c r="D224" s="477">
        <v>143</v>
      </c>
      <c r="E224" s="470"/>
      <c r="F224" s="470"/>
    </row>
    <row r="225" spans="1:6" x14ac:dyDescent="0.2">
      <c r="A225" s="491" t="s">
        <v>1229</v>
      </c>
      <c r="B225" s="469" t="s">
        <v>1069</v>
      </c>
      <c r="C225" s="469">
        <v>28</v>
      </c>
      <c r="D225" s="477">
        <v>28</v>
      </c>
      <c r="E225" s="470"/>
      <c r="F225" s="470"/>
    </row>
    <row r="226" spans="1:6" x14ac:dyDescent="0.2">
      <c r="A226" s="491" t="s">
        <v>1230</v>
      </c>
      <c r="B226" s="469" t="s">
        <v>1069</v>
      </c>
      <c r="C226" s="469">
        <v>266</v>
      </c>
      <c r="D226" s="477">
        <v>266</v>
      </c>
      <c r="E226" s="470"/>
      <c r="F226" s="470"/>
    </row>
    <row r="227" spans="1:6" x14ac:dyDescent="0.2">
      <c r="A227" s="491" t="s">
        <v>1231</v>
      </c>
      <c r="B227" s="469" t="s">
        <v>1069</v>
      </c>
      <c r="C227" s="469">
        <v>317</v>
      </c>
      <c r="D227" s="477">
        <v>317</v>
      </c>
      <c r="E227" s="470"/>
      <c r="F227" s="470"/>
    </row>
    <row r="228" spans="1:6" x14ac:dyDescent="0.2">
      <c r="A228" s="491" t="s">
        <v>1232</v>
      </c>
      <c r="B228" s="469" t="s">
        <v>1214</v>
      </c>
      <c r="C228" s="469">
        <v>16</v>
      </c>
      <c r="D228" s="477">
        <v>16</v>
      </c>
      <c r="E228" s="470"/>
      <c r="F228" s="470"/>
    </row>
    <row r="229" spans="1:6" x14ac:dyDescent="0.2">
      <c r="A229" s="491" t="s">
        <v>1233</v>
      </c>
      <c r="B229" s="469" t="s">
        <v>1214</v>
      </c>
      <c r="C229" s="469">
        <v>20</v>
      </c>
      <c r="D229" s="477">
        <v>20</v>
      </c>
      <c r="E229" s="470"/>
      <c r="F229" s="470"/>
    </row>
    <row r="230" spans="1:6" x14ac:dyDescent="0.2">
      <c r="A230" s="491" t="s">
        <v>1234</v>
      </c>
      <c r="B230" s="469" t="s">
        <v>1214</v>
      </c>
      <c r="C230" s="469">
        <v>28</v>
      </c>
      <c r="D230" s="477">
        <v>28</v>
      </c>
      <c r="E230" s="470"/>
      <c r="F230" s="470"/>
    </row>
    <row r="231" spans="1:6" x14ac:dyDescent="0.2">
      <c r="A231" s="479" t="s">
        <v>1235</v>
      </c>
      <c r="B231" s="474" t="s">
        <v>1214</v>
      </c>
      <c r="C231" s="474">
        <v>77</v>
      </c>
      <c r="D231" s="475">
        <v>77</v>
      </c>
      <c r="E231" s="470"/>
      <c r="F231" s="470"/>
    </row>
    <row r="232" spans="1:6" x14ac:dyDescent="0.2">
      <c r="A232" s="491" t="s">
        <v>1236</v>
      </c>
      <c r="B232" s="469" t="s">
        <v>1214</v>
      </c>
      <c r="C232" s="469">
        <v>8</v>
      </c>
      <c r="D232" s="477">
        <v>8</v>
      </c>
      <c r="E232" s="470"/>
      <c r="F232" s="470"/>
    </row>
    <row r="233" spans="1:6" x14ac:dyDescent="0.2">
      <c r="A233" s="491" t="s">
        <v>1237</v>
      </c>
      <c r="B233" s="469" t="s">
        <v>1214</v>
      </c>
      <c r="C233" s="469">
        <v>8</v>
      </c>
      <c r="D233" s="477">
        <v>8</v>
      </c>
      <c r="E233" s="470"/>
      <c r="F233" s="470"/>
    </row>
    <row r="234" spans="1:6" x14ac:dyDescent="0.2">
      <c r="A234" s="491" t="s">
        <v>1238</v>
      </c>
      <c r="B234" s="469" t="s">
        <v>1214</v>
      </c>
      <c r="C234" s="469">
        <v>10</v>
      </c>
      <c r="D234" s="477">
        <v>10</v>
      </c>
      <c r="E234" s="470"/>
      <c r="F234" s="470"/>
    </row>
    <row r="235" spans="1:6" x14ac:dyDescent="0.2">
      <c r="A235" s="491" t="s">
        <v>1239</v>
      </c>
      <c r="B235" s="469" t="s">
        <v>1214</v>
      </c>
      <c r="C235" s="469">
        <v>55</v>
      </c>
      <c r="D235" s="477">
        <v>55</v>
      </c>
      <c r="E235" s="470"/>
      <c r="F235" s="470"/>
    </row>
    <row r="236" spans="1:6" x14ac:dyDescent="0.2">
      <c r="A236" s="491" t="s">
        <v>1240</v>
      </c>
      <c r="B236" s="469" t="s">
        <v>1214</v>
      </c>
      <c r="C236" s="469">
        <v>28</v>
      </c>
      <c r="D236" s="477">
        <v>28</v>
      </c>
      <c r="E236" s="470"/>
      <c r="F236" s="470"/>
    </row>
    <row r="237" spans="1:6" x14ac:dyDescent="0.2">
      <c r="A237" s="491" t="s">
        <v>1241</v>
      </c>
      <c r="B237" s="469" t="s">
        <v>1214</v>
      </c>
      <c r="C237" s="469">
        <v>22</v>
      </c>
      <c r="D237" s="477">
        <v>22</v>
      </c>
      <c r="E237" s="470"/>
      <c r="F237" s="470"/>
    </row>
    <row r="238" spans="1:6" x14ac:dyDescent="0.2">
      <c r="A238" s="491" t="s">
        <v>1242</v>
      </c>
      <c r="B238" s="469" t="s">
        <v>1214</v>
      </c>
      <c r="C238" s="469">
        <v>35</v>
      </c>
      <c r="D238" s="477">
        <v>35</v>
      </c>
      <c r="E238" s="470"/>
      <c r="F238" s="470"/>
    </row>
    <row r="239" spans="1:6" x14ac:dyDescent="0.2">
      <c r="A239" s="491" t="s">
        <v>1243</v>
      </c>
      <c r="B239" s="469" t="s">
        <v>1214</v>
      </c>
      <c r="C239" s="469">
        <v>83</v>
      </c>
      <c r="D239" s="477">
        <v>83</v>
      </c>
      <c r="E239" s="470"/>
      <c r="F239" s="470"/>
    </row>
    <row r="240" spans="1:6" x14ac:dyDescent="0.2">
      <c r="A240" s="491" t="s">
        <v>1244</v>
      </c>
      <c r="B240" s="469" t="s">
        <v>1214</v>
      </c>
      <c r="C240" s="469">
        <v>43</v>
      </c>
      <c r="D240" s="477">
        <v>43</v>
      </c>
      <c r="E240" s="470"/>
      <c r="F240" s="470"/>
    </row>
    <row r="241" spans="1:6" x14ac:dyDescent="0.2">
      <c r="A241" s="491" t="s">
        <v>1245</v>
      </c>
      <c r="B241" s="469" t="s">
        <v>1246</v>
      </c>
      <c r="C241" s="469">
        <v>6128</v>
      </c>
      <c r="D241" s="477">
        <v>3064</v>
      </c>
      <c r="E241" s="470"/>
      <c r="F241" s="470"/>
    </row>
    <row r="242" spans="1:6" x14ac:dyDescent="0.2">
      <c r="A242" s="491" t="s">
        <v>1247</v>
      </c>
      <c r="B242" s="469" t="s">
        <v>1069</v>
      </c>
      <c r="C242" s="469">
        <v>22642</v>
      </c>
      <c r="D242" s="477">
        <v>13894</v>
      </c>
      <c r="E242" s="470"/>
      <c r="F242" s="470"/>
    </row>
    <row r="243" spans="1:6" x14ac:dyDescent="0.2">
      <c r="A243" s="491" t="s">
        <v>1248</v>
      </c>
      <c r="B243" s="469" t="s">
        <v>1069</v>
      </c>
      <c r="C243" s="469">
        <v>225</v>
      </c>
      <c r="D243" s="477">
        <v>225</v>
      </c>
      <c r="E243" s="470"/>
      <c r="F243" s="470"/>
    </row>
    <row r="244" spans="1:6" x14ac:dyDescent="0.2">
      <c r="A244" s="491" t="s">
        <v>1249</v>
      </c>
      <c r="B244" s="469" t="s">
        <v>1069</v>
      </c>
      <c r="C244" s="469">
        <v>77</v>
      </c>
      <c r="D244" s="477">
        <v>77</v>
      </c>
      <c r="E244" s="470"/>
      <c r="F244" s="470"/>
    </row>
    <row r="245" spans="1:6" x14ac:dyDescent="0.2">
      <c r="A245" s="491" t="s">
        <v>1250</v>
      </c>
      <c r="B245" s="469" t="s">
        <v>1069</v>
      </c>
      <c r="C245" s="469">
        <v>214</v>
      </c>
      <c r="D245" s="477">
        <v>214</v>
      </c>
      <c r="E245" s="470"/>
      <c r="F245" s="470"/>
    </row>
    <row r="246" spans="1:6" x14ac:dyDescent="0.2">
      <c r="A246" s="491" t="s">
        <v>1251</v>
      </c>
      <c r="B246" s="469" t="s">
        <v>1069</v>
      </c>
      <c r="C246" s="469">
        <v>184</v>
      </c>
      <c r="D246" s="477">
        <v>184</v>
      </c>
      <c r="E246" s="470"/>
      <c r="F246" s="470"/>
    </row>
    <row r="247" spans="1:6" x14ac:dyDescent="0.2">
      <c r="A247" s="491" t="s">
        <v>1252</v>
      </c>
      <c r="B247" s="469" t="s">
        <v>1069</v>
      </c>
      <c r="C247" s="469">
        <v>428</v>
      </c>
      <c r="D247" s="477">
        <v>428</v>
      </c>
      <c r="E247" s="470"/>
      <c r="F247" s="470"/>
    </row>
    <row r="248" spans="1:6" x14ac:dyDescent="0.2">
      <c r="A248" s="491" t="s">
        <v>1253</v>
      </c>
      <c r="B248" s="469" t="s">
        <v>1069</v>
      </c>
      <c r="C248" s="469">
        <v>497</v>
      </c>
      <c r="D248" s="477">
        <v>497</v>
      </c>
      <c r="E248" s="470"/>
      <c r="F248" s="470"/>
    </row>
    <row r="249" spans="1:6" x14ac:dyDescent="0.2">
      <c r="A249" s="491" t="s">
        <v>1254</v>
      </c>
      <c r="B249" s="469" t="s">
        <v>1255</v>
      </c>
      <c r="C249" s="469">
        <v>907</v>
      </c>
      <c r="D249" s="477">
        <v>907</v>
      </c>
      <c r="E249" s="470"/>
      <c r="F249" s="470"/>
    </row>
    <row r="250" spans="1:6" x14ac:dyDescent="0.2">
      <c r="A250" s="491" t="s">
        <v>1256</v>
      </c>
      <c r="B250" s="469" t="s">
        <v>1069</v>
      </c>
      <c r="C250" s="469">
        <v>488</v>
      </c>
      <c r="D250" s="477">
        <v>488</v>
      </c>
      <c r="E250" s="470"/>
      <c r="F250" s="470"/>
    </row>
    <row r="251" spans="1:6" x14ac:dyDescent="0.2">
      <c r="A251" s="491" t="s">
        <v>1257</v>
      </c>
      <c r="B251" s="469" t="s">
        <v>1069</v>
      </c>
      <c r="C251" s="469">
        <v>2899</v>
      </c>
      <c r="D251" s="477">
        <v>2899</v>
      </c>
      <c r="E251" s="470"/>
      <c r="F251" s="470"/>
    </row>
    <row r="252" spans="1:6" x14ac:dyDescent="0.2">
      <c r="A252" s="491" t="s">
        <v>1258</v>
      </c>
      <c r="B252" s="469" t="s">
        <v>1069</v>
      </c>
      <c r="C252" s="469">
        <v>1114</v>
      </c>
      <c r="D252" s="477">
        <v>1114</v>
      </c>
      <c r="E252" s="470"/>
      <c r="F252" s="470"/>
    </row>
    <row r="253" spans="1:6" x14ac:dyDescent="0.2">
      <c r="A253" s="479" t="s">
        <v>1259</v>
      </c>
      <c r="B253" s="474"/>
      <c r="C253" s="474"/>
      <c r="D253" s="469"/>
      <c r="E253" s="470"/>
      <c r="F253" s="470"/>
    </row>
    <row r="254" spans="1:6" x14ac:dyDescent="0.2">
      <c r="A254" s="491"/>
      <c r="B254" s="469" t="s">
        <v>1260</v>
      </c>
      <c r="C254" s="469">
        <v>274151</v>
      </c>
      <c r="D254" s="469">
        <v>274151</v>
      </c>
      <c r="E254" s="470"/>
      <c r="F254" s="470"/>
    </row>
    <row r="255" spans="1:6" x14ac:dyDescent="0.2">
      <c r="A255" s="491"/>
      <c r="B255" s="469"/>
      <c r="C255" s="469"/>
      <c r="D255" s="469"/>
      <c r="E255" s="390"/>
      <c r="F255" s="390"/>
    </row>
    <row r="256" spans="1:6" ht="13.5" thickBot="1" x14ac:dyDescent="0.25">
      <c r="A256" s="493"/>
      <c r="B256" s="494"/>
      <c r="C256" s="494"/>
      <c r="D256" s="494"/>
      <c r="E256" s="470"/>
      <c r="F256" s="470"/>
    </row>
    <row r="257" spans="1:7" ht="17.25" thickTop="1" thickBot="1" x14ac:dyDescent="0.3">
      <c r="A257" s="495"/>
      <c r="B257" s="496" t="s">
        <v>1261</v>
      </c>
      <c r="C257" s="497">
        <f>SUM(C72:C254)+C26+C50</f>
        <v>804818</v>
      </c>
      <c r="D257" s="497">
        <f>SUM(D72:D254)+D26+D50</f>
        <v>619386</v>
      </c>
      <c r="E257" s="470"/>
      <c r="F257" s="470"/>
    </row>
    <row r="258" spans="1:7" ht="13.5" thickTop="1" x14ac:dyDescent="0.2">
      <c r="E258" s="817"/>
      <c r="F258" s="818"/>
    </row>
    <row r="259" spans="1:7" x14ac:dyDescent="0.2">
      <c r="E259" s="817"/>
      <c r="F259" s="818"/>
      <c r="G259" s="492"/>
    </row>
    <row r="260" spans="1:7" x14ac:dyDescent="0.2">
      <c r="E260" s="467"/>
      <c r="F260" s="467"/>
    </row>
    <row r="261" spans="1:7" x14ac:dyDescent="0.2">
      <c r="E261" s="470"/>
      <c r="F261" s="470"/>
    </row>
    <row r="262" spans="1:7" x14ac:dyDescent="0.2">
      <c r="E262" s="470"/>
      <c r="F262" s="470"/>
    </row>
    <row r="263" spans="1:7" x14ac:dyDescent="0.2">
      <c r="E263" s="470"/>
      <c r="F263" s="470"/>
    </row>
    <row r="264" spans="1:7" x14ac:dyDescent="0.2">
      <c r="E264" s="470"/>
      <c r="F264" s="470"/>
    </row>
    <row r="265" spans="1:7" x14ac:dyDescent="0.2">
      <c r="E265" s="470"/>
      <c r="F265" s="470"/>
    </row>
    <row r="266" spans="1:7" x14ac:dyDescent="0.2">
      <c r="E266" s="470"/>
      <c r="F266" s="470"/>
    </row>
    <row r="267" spans="1:7" x14ac:dyDescent="0.2">
      <c r="E267" s="470"/>
      <c r="F267" s="470"/>
    </row>
    <row r="268" spans="1:7" x14ac:dyDescent="0.2">
      <c r="E268" s="470"/>
      <c r="F268" s="470"/>
    </row>
    <row r="269" spans="1:7" x14ac:dyDescent="0.2">
      <c r="E269" s="470"/>
      <c r="F269" s="470"/>
    </row>
    <row r="270" spans="1:7" x14ac:dyDescent="0.2">
      <c r="E270" s="470"/>
      <c r="F270" s="470"/>
    </row>
    <row r="271" spans="1:7" x14ac:dyDescent="0.2">
      <c r="E271" s="470"/>
      <c r="F271" s="470"/>
    </row>
    <row r="272" spans="1:7" x14ac:dyDescent="0.2">
      <c r="E272" s="470"/>
      <c r="F272" s="470"/>
    </row>
    <row r="273" spans="5:6" x14ac:dyDescent="0.2">
      <c r="E273" s="470"/>
      <c r="F273" s="470"/>
    </row>
    <row r="274" spans="5:6" x14ac:dyDescent="0.2">
      <c r="E274" s="470"/>
      <c r="F274" s="470"/>
    </row>
    <row r="275" spans="5:6" x14ac:dyDescent="0.2">
      <c r="E275" s="470"/>
      <c r="F275" s="470"/>
    </row>
    <row r="276" spans="5:6" x14ac:dyDescent="0.2">
      <c r="E276" s="470"/>
      <c r="F276" s="470"/>
    </row>
    <row r="277" spans="5:6" x14ac:dyDescent="0.2">
      <c r="E277" s="470"/>
      <c r="F277" s="470"/>
    </row>
    <row r="278" spans="5:6" x14ac:dyDescent="0.2">
      <c r="E278" s="470"/>
      <c r="F278" s="470"/>
    </row>
    <row r="279" spans="5:6" ht="5.25" customHeight="1" x14ac:dyDescent="0.2">
      <c r="E279" s="470"/>
      <c r="F279" s="470"/>
    </row>
    <row r="280" spans="5:6" hidden="1" x14ac:dyDescent="0.2">
      <c r="E280" s="470"/>
      <c r="F280" s="470"/>
    </row>
    <row r="281" spans="5:6" hidden="1" x14ac:dyDescent="0.2">
      <c r="E281" s="470"/>
      <c r="F281" s="470"/>
    </row>
    <row r="282" spans="5:6" hidden="1" x14ac:dyDescent="0.2">
      <c r="E282" s="470"/>
      <c r="F282" s="470"/>
    </row>
    <row r="283" spans="5:6" ht="8.25" hidden="1" customHeight="1" x14ac:dyDescent="0.2">
      <c r="E283" s="470"/>
      <c r="F283" s="470"/>
    </row>
    <row r="284" spans="5:6" hidden="1" x14ac:dyDescent="0.2">
      <c r="E284" s="470"/>
      <c r="F284" s="470"/>
    </row>
    <row r="285" spans="5:6" hidden="1" x14ac:dyDescent="0.2">
      <c r="E285" s="470"/>
      <c r="F285" s="470"/>
    </row>
    <row r="286" spans="5:6" hidden="1" x14ac:dyDescent="0.2">
      <c r="E286" s="470"/>
      <c r="F286" s="470"/>
    </row>
    <row r="287" spans="5:6" hidden="1" x14ac:dyDescent="0.2">
      <c r="E287" s="470"/>
      <c r="F287" s="470"/>
    </row>
    <row r="288" spans="5:6" hidden="1" x14ac:dyDescent="0.2">
      <c r="E288" s="470"/>
      <c r="F288" s="470"/>
    </row>
    <row r="289" spans="5:7" hidden="1" x14ac:dyDescent="0.2">
      <c r="E289" s="470"/>
      <c r="F289" s="470"/>
    </row>
    <row r="290" spans="5:7" hidden="1" x14ac:dyDescent="0.2">
      <c r="E290" s="470"/>
      <c r="F290" s="470"/>
    </row>
    <row r="291" spans="5:7" hidden="1" x14ac:dyDescent="0.2">
      <c r="E291" s="470"/>
      <c r="F291" s="470"/>
    </row>
    <row r="292" spans="5:7" hidden="1" x14ac:dyDescent="0.2">
      <c r="E292" s="390"/>
      <c r="F292" s="390"/>
    </row>
    <row r="293" spans="5:7" hidden="1" x14ac:dyDescent="0.2">
      <c r="E293" s="470"/>
      <c r="F293" s="470"/>
    </row>
    <row r="294" spans="5:7" hidden="1" x14ac:dyDescent="0.2">
      <c r="E294" s="470"/>
      <c r="F294" s="470"/>
    </row>
    <row r="295" spans="5:7" hidden="1" x14ac:dyDescent="0.2">
      <c r="E295" s="470"/>
      <c r="F295" s="470"/>
    </row>
    <row r="296" spans="5:7" hidden="1" x14ac:dyDescent="0.2">
      <c r="E296" s="817"/>
      <c r="F296" s="818"/>
    </row>
    <row r="297" spans="5:7" hidden="1" x14ac:dyDescent="0.2">
      <c r="E297" s="817"/>
      <c r="F297" s="818"/>
      <c r="G297" s="492"/>
    </row>
    <row r="298" spans="5:7" hidden="1" x14ac:dyDescent="0.2">
      <c r="E298" s="467"/>
      <c r="F298" s="467"/>
    </row>
    <row r="299" spans="5:7" hidden="1" x14ac:dyDescent="0.2">
      <c r="E299" s="470"/>
      <c r="F299" s="470"/>
    </row>
    <row r="300" spans="5:7" hidden="1" x14ac:dyDescent="0.2">
      <c r="E300" s="470"/>
      <c r="F300" s="470"/>
    </row>
    <row r="301" spans="5:7" hidden="1" x14ac:dyDescent="0.2">
      <c r="E301" s="470"/>
      <c r="F301" s="470"/>
    </row>
    <row r="302" spans="5:7" hidden="1" x14ac:dyDescent="0.2">
      <c r="E302" s="470"/>
      <c r="F302" s="470"/>
    </row>
    <row r="303" spans="5:7" hidden="1" x14ac:dyDescent="0.2">
      <c r="E303" s="470"/>
      <c r="F303" s="470"/>
    </row>
    <row r="304" spans="5:7" hidden="1" x14ac:dyDescent="0.2">
      <c r="E304" s="470"/>
      <c r="F304" s="470"/>
    </row>
    <row r="305" spans="5:6" hidden="1" x14ac:dyDescent="0.2">
      <c r="E305" s="470"/>
      <c r="F305" s="470"/>
    </row>
    <row r="306" spans="5:6" hidden="1" x14ac:dyDescent="0.2">
      <c r="E306" s="470"/>
      <c r="F306" s="470"/>
    </row>
    <row r="307" spans="5:6" hidden="1" x14ac:dyDescent="0.2">
      <c r="E307" s="470"/>
      <c r="F307" s="470"/>
    </row>
    <row r="308" spans="5:6" hidden="1" x14ac:dyDescent="0.2">
      <c r="E308" s="470"/>
      <c r="F308" s="470"/>
    </row>
    <row r="309" spans="5:6" hidden="1" x14ac:dyDescent="0.2">
      <c r="E309" s="470"/>
      <c r="F309" s="470"/>
    </row>
    <row r="310" spans="5:6" hidden="1" x14ac:dyDescent="0.2">
      <c r="E310" s="470"/>
      <c r="F310" s="470"/>
    </row>
    <row r="311" spans="5:6" hidden="1" x14ac:dyDescent="0.2">
      <c r="E311" s="470"/>
      <c r="F311" s="470"/>
    </row>
    <row r="312" spans="5:6" hidden="1" x14ac:dyDescent="0.2">
      <c r="E312" s="470"/>
      <c r="F312" s="470"/>
    </row>
    <row r="313" spans="5:6" hidden="1" x14ac:dyDescent="0.2">
      <c r="E313" s="470"/>
      <c r="F313" s="470"/>
    </row>
    <row r="314" spans="5:6" hidden="1" x14ac:dyDescent="0.2">
      <c r="E314" s="470"/>
      <c r="F314" s="470"/>
    </row>
    <row r="315" spans="5:6" hidden="1" x14ac:dyDescent="0.2">
      <c r="E315" s="470"/>
      <c r="F315" s="470"/>
    </row>
    <row r="316" spans="5:6" hidden="1" x14ac:dyDescent="0.2">
      <c r="E316" s="470"/>
      <c r="F316" s="470"/>
    </row>
    <row r="317" spans="5:6" hidden="1" x14ac:dyDescent="0.2">
      <c r="E317" s="470"/>
      <c r="F317" s="470"/>
    </row>
    <row r="318" spans="5:6" hidden="1" x14ac:dyDescent="0.2">
      <c r="E318" s="470"/>
      <c r="F318" s="470"/>
    </row>
    <row r="319" spans="5:6" hidden="1" x14ac:dyDescent="0.2">
      <c r="E319" s="470"/>
      <c r="F319" s="470"/>
    </row>
    <row r="320" spans="5:6" hidden="1" x14ac:dyDescent="0.2">
      <c r="E320" s="470"/>
      <c r="F320" s="470"/>
    </row>
    <row r="321" spans="5:6" hidden="1" x14ac:dyDescent="0.2">
      <c r="E321" s="470"/>
      <c r="F321" s="470"/>
    </row>
    <row r="322" spans="5:6" hidden="1" x14ac:dyDescent="0.2">
      <c r="E322" s="470"/>
      <c r="F322" s="470"/>
    </row>
    <row r="323" spans="5:6" hidden="1" x14ac:dyDescent="0.2">
      <c r="E323" s="470"/>
      <c r="F323" s="470"/>
    </row>
    <row r="324" spans="5:6" hidden="1" x14ac:dyDescent="0.2">
      <c r="E324" s="390"/>
      <c r="F324" s="390"/>
    </row>
    <row r="325" spans="5:6" x14ac:dyDescent="0.2">
      <c r="E325" s="470"/>
      <c r="F325" s="470"/>
    </row>
    <row r="326" spans="5:6" x14ac:dyDescent="0.2">
      <c r="E326" s="470"/>
      <c r="F326" s="470"/>
    </row>
    <row r="327" spans="5:6" x14ac:dyDescent="0.2">
      <c r="E327" s="470"/>
      <c r="F327" s="470"/>
    </row>
    <row r="328" spans="5:6" x14ac:dyDescent="0.2">
      <c r="E328" s="470"/>
      <c r="F328" s="470"/>
    </row>
    <row r="329" spans="5:6" x14ac:dyDescent="0.2">
      <c r="E329" s="470"/>
      <c r="F329" s="470"/>
    </row>
    <row r="330" spans="5:6" ht="15.75" x14ac:dyDescent="0.25">
      <c r="E330" s="498"/>
      <c r="F330" s="498"/>
    </row>
  </sheetData>
  <mergeCells count="28">
    <mergeCell ref="B5:B6"/>
    <mergeCell ref="C5:C6"/>
    <mergeCell ref="D5:D6"/>
    <mergeCell ref="E296:E297"/>
    <mergeCell ref="F296:F297"/>
    <mergeCell ref="A71:D71"/>
    <mergeCell ref="E94:E95"/>
    <mergeCell ref="F94:F95"/>
    <mergeCell ref="E131:E132"/>
    <mergeCell ref="F131:F132"/>
    <mergeCell ref="E172:E173"/>
    <mergeCell ref="F172:F173"/>
    <mergeCell ref="B1:D1"/>
    <mergeCell ref="E217:E219"/>
    <mergeCell ref="F217:F219"/>
    <mergeCell ref="E258:E259"/>
    <mergeCell ref="F258:F259"/>
    <mergeCell ref="E5:E6"/>
    <mergeCell ref="F5:F6"/>
    <mergeCell ref="A7:D7"/>
    <mergeCell ref="A33:D33"/>
    <mergeCell ref="A67:A69"/>
    <mergeCell ref="B67:B69"/>
    <mergeCell ref="C67:C69"/>
    <mergeCell ref="D67:D69"/>
    <mergeCell ref="A2:D2"/>
    <mergeCell ref="A3:D3"/>
    <mergeCell ref="A5:A6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1"/>
  <sheetViews>
    <sheetView tabSelected="1" workbookViewId="0">
      <selection activeCell="B211" sqref="B211"/>
    </sheetView>
  </sheetViews>
  <sheetFormatPr defaultRowHeight="12.75" x14ac:dyDescent="0.2"/>
  <cols>
    <col min="1" max="1" width="9.28515625" style="50" customWidth="1"/>
    <col min="2" max="2" width="31.7109375" style="50" customWidth="1"/>
    <col min="3" max="3" width="13.85546875" style="50" customWidth="1"/>
    <col min="4" max="5" width="14" style="50" customWidth="1"/>
    <col min="6" max="256" width="9.140625" style="50"/>
    <col min="257" max="257" width="11.5703125" style="50" customWidth="1"/>
    <col min="258" max="258" width="35.85546875" style="50" customWidth="1"/>
    <col min="259" max="259" width="17.85546875" style="50" customWidth="1"/>
    <col min="260" max="260" width="31.85546875" style="50" customWidth="1"/>
    <col min="261" max="261" width="18.42578125" style="50" customWidth="1"/>
    <col min="262" max="512" width="9.140625" style="50"/>
    <col min="513" max="513" width="11.5703125" style="50" customWidth="1"/>
    <col min="514" max="514" width="35.85546875" style="50" customWidth="1"/>
    <col min="515" max="515" width="17.85546875" style="50" customWidth="1"/>
    <col min="516" max="516" width="31.85546875" style="50" customWidth="1"/>
    <col min="517" max="517" width="18.42578125" style="50" customWidth="1"/>
    <col min="518" max="768" width="9.140625" style="50"/>
    <col min="769" max="769" width="11.5703125" style="50" customWidth="1"/>
    <col min="770" max="770" width="35.85546875" style="50" customWidth="1"/>
    <col min="771" max="771" width="17.85546875" style="50" customWidth="1"/>
    <col min="772" max="772" width="31.85546875" style="50" customWidth="1"/>
    <col min="773" max="773" width="18.42578125" style="50" customWidth="1"/>
    <col min="774" max="1024" width="9.140625" style="50"/>
    <col min="1025" max="1025" width="11.5703125" style="50" customWidth="1"/>
    <col min="1026" max="1026" width="35.85546875" style="50" customWidth="1"/>
    <col min="1027" max="1027" width="17.85546875" style="50" customWidth="1"/>
    <col min="1028" max="1028" width="31.85546875" style="50" customWidth="1"/>
    <col min="1029" max="1029" width="18.42578125" style="50" customWidth="1"/>
    <col min="1030" max="1280" width="9.140625" style="50"/>
    <col min="1281" max="1281" width="11.5703125" style="50" customWidth="1"/>
    <col min="1282" max="1282" width="35.85546875" style="50" customWidth="1"/>
    <col min="1283" max="1283" width="17.85546875" style="50" customWidth="1"/>
    <col min="1284" max="1284" width="31.85546875" style="50" customWidth="1"/>
    <col min="1285" max="1285" width="18.42578125" style="50" customWidth="1"/>
    <col min="1286" max="1536" width="9.140625" style="50"/>
    <col min="1537" max="1537" width="11.5703125" style="50" customWidth="1"/>
    <col min="1538" max="1538" width="35.85546875" style="50" customWidth="1"/>
    <col min="1539" max="1539" width="17.85546875" style="50" customWidth="1"/>
    <col min="1540" max="1540" width="31.85546875" style="50" customWidth="1"/>
    <col min="1541" max="1541" width="18.42578125" style="50" customWidth="1"/>
    <col min="1542" max="1792" width="9.140625" style="50"/>
    <col min="1793" max="1793" width="11.5703125" style="50" customWidth="1"/>
    <col min="1794" max="1794" width="35.85546875" style="50" customWidth="1"/>
    <col min="1795" max="1795" width="17.85546875" style="50" customWidth="1"/>
    <col min="1796" max="1796" width="31.85546875" style="50" customWidth="1"/>
    <col min="1797" max="1797" width="18.42578125" style="50" customWidth="1"/>
    <col min="1798" max="2048" width="9.140625" style="50"/>
    <col min="2049" max="2049" width="11.5703125" style="50" customWidth="1"/>
    <col min="2050" max="2050" width="35.85546875" style="50" customWidth="1"/>
    <col min="2051" max="2051" width="17.85546875" style="50" customWidth="1"/>
    <col min="2052" max="2052" width="31.85546875" style="50" customWidth="1"/>
    <col min="2053" max="2053" width="18.42578125" style="50" customWidth="1"/>
    <col min="2054" max="2304" width="9.140625" style="50"/>
    <col min="2305" max="2305" width="11.5703125" style="50" customWidth="1"/>
    <col min="2306" max="2306" width="35.85546875" style="50" customWidth="1"/>
    <col min="2307" max="2307" width="17.85546875" style="50" customWidth="1"/>
    <col min="2308" max="2308" width="31.85546875" style="50" customWidth="1"/>
    <col min="2309" max="2309" width="18.42578125" style="50" customWidth="1"/>
    <col min="2310" max="2560" width="9.140625" style="50"/>
    <col min="2561" max="2561" width="11.5703125" style="50" customWidth="1"/>
    <col min="2562" max="2562" width="35.85546875" style="50" customWidth="1"/>
    <col min="2563" max="2563" width="17.85546875" style="50" customWidth="1"/>
    <col min="2564" max="2564" width="31.85546875" style="50" customWidth="1"/>
    <col min="2565" max="2565" width="18.42578125" style="50" customWidth="1"/>
    <col min="2566" max="2816" width="9.140625" style="50"/>
    <col min="2817" max="2817" width="11.5703125" style="50" customWidth="1"/>
    <col min="2818" max="2818" width="35.85546875" style="50" customWidth="1"/>
    <col min="2819" max="2819" width="17.85546875" style="50" customWidth="1"/>
    <col min="2820" max="2820" width="31.85546875" style="50" customWidth="1"/>
    <col min="2821" max="2821" width="18.42578125" style="50" customWidth="1"/>
    <col min="2822" max="3072" width="9.140625" style="50"/>
    <col min="3073" max="3073" width="11.5703125" style="50" customWidth="1"/>
    <col min="3074" max="3074" width="35.85546875" style="50" customWidth="1"/>
    <col min="3075" max="3075" width="17.85546875" style="50" customWidth="1"/>
    <col min="3076" max="3076" width="31.85546875" style="50" customWidth="1"/>
    <col min="3077" max="3077" width="18.42578125" style="50" customWidth="1"/>
    <col min="3078" max="3328" width="9.140625" style="50"/>
    <col min="3329" max="3329" width="11.5703125" style="50" customWidth="1"/>
    <col min="3330" max="3330" width="35.85546875" style="50" customWidth="1"/>
    <col min="3331" max="3331" width="17.85546875" style="50" customWidth="1"/>
    <col min="3332" max="3332" width="31.85546875" style="50" customWidth="1"/>
    <col min="3333" max="3333" width="18.42578125" style="50" customWidth="1"/>
    <col min="3334" max="3584" width="9.140625" style="50"/>
    <col min="3585" max="3585" width="11.5703125" style="50" customWidth="1"/>
    <col min="3586" max="3586" width="35.85546875" style="50" customWidth="1"/>
    <col min="3587" max="3587" width="17.85546875" style="50" customWidth="1"/>
    <col min="3588" max="3588" width="31.85546875" style="50" customWidth="1"/>
    <col min="3589" max="3589" width="18.42578125" style="50" customWidth="1"/>
    <col min="3590" max="3840" width="9.140625" style="50"/>
    <col min="3841" max="3841" width="11.5703125" style="50" customWidth="1"/>
    <col min="3842" max="3842" width="35.85546875" style="50" customWidth="1"/>
    <col min="3843" max="3843" width="17.85546875" style="50" customWidth="1"/>
    <col min="3844" max="3844" width="31.85546875" style="50" customWidth="1"/>
    <col min="3845" max="3845" width="18.42578125" style="50" customWidth="1"/>
    <col min="3846" max="4096" width="9.140625" style="50"/>
    <col min="4097" max="4097" width="11.5703125" style="50" customWidth="1"/>
    <col min="4098" max="4098" width="35.85546875" style="50" customWidth="1"/>
    <col min="4099" max="4099" width="17.85546875" style="50" customWidth="1"/>
    <col min="4100" max="4100" width="31.85546875" style="50" customWidth="1"/>
    <col min="4101" max="4101" width="18.42578125" style="50" customWidth="1"/>
    <col min="4102" max="4352" width="9.140625" style="50"/>
    <col min="4353" max="4353" width="11.5703125" style="50" customWidth="1"/>
    <col min="4354" max="4354" width="35.85546875" style="50" customWidth="1"/>
    <col min="4355" max="4355" width="17.85546875" style="50" customWidth="1"/>
    <col min="4356" max="4356" width="31.85546875" style="50" customWidth="1"/>
    <col min="4357" max="4357" width="18.42578125" style="50" customWidth="1"/>
    <col min="4358" max="4608" width="9.140625" style="50"/>
    <col min="4609" max="4609" width="11.5703125" style="50" customWidth="1"/>
    <col min="4610" max="4610" width="35.85546875" style="50" customWidth="1"/>
    <col min="4611" max="4611" width="17.85546875" style="50" customWidth="1"/>
    <col min="4612" max="4612" width="31.85546875" style="50" customWidth="1"/>
    <col min="4613" max="4613" width="18.42578125" style="50" customWidth="1"/>
    <col min="4614" max="4864" width="9.140625" style="50"/>
    <col min="4865" max="4865" width="11.5703125" style="50" customWidth="1"/>
    <col min="4866" max="4866" width="35.85546875" style="50" customWidth="1"/>
    <col min="4867" max="4867" width="17.85546875" style="50" customWidth="1"/>
    <col min="4868" max="4868" width="31.85546875" style="50" customWidth="1"/>
    <col min="4869" max="4869" width="18.42578125" style="50" customWidth="1"/>
    <col min="4870" max="5120" width="9.140625" style="50"/>
    <col min="5121" max="5121" width="11.5703125" style="50" customWidth="1"/>
    <col min="5122" max="5122" width="35.85546875" style="50" customWidth="1"/>
    <col min="5123" max="5123" width="17.85546875" style="50" customWidth="1"/>
    <col min="5124" max="5124" width="31.85546875" style="50" customWidth="1"/>
    <col min="5125" max="5125" width="18.42578125" style="50" customWidth="1"/>
    <col min="5126" max="5376" width="9.140625" style="50"/>
    <col min="5377" max="5377" width="11.5703125" style="50" customWidth="1"/>
    <col min="5378" max="5378" width="35.85546875" style="50" customWidth="1"/>
    <col min="5379" max="5379" width="17.85546875" style="50" customWidth="1"/>
    <col min="5380" max="5380" width="31.85546875" style="50" customWidth="1"/>
    <col min="5381" max="5381" width="18.42578125" style="50" customWidth="1"/>
    <col min="5382" max="5632" width="9.140625" style="50"/>
    <col min="5633" max="5633" width="11.5703125" style="50" customWidth="1"/>
    <col min="5634" max="5634" width="35.85546875" style="50" customWidth="1"/>
    <col min="5635" max="5635" width="17.85546875" style="50" customWidth="1"/>
    <col min="5636" max="5636" width="31.85546875" style="50" customWidth="1"/>
    <col min="5637" max="5637" width="18.42578125" style="50" customWidth="1"/>
    <col min="5638" max="5888" width="9.140625" style="50"/>
    <col min="5889" max="5889" width="11.5703125" style="50" customWidth="1"/>
    <col min="5890" max="5890" width="35.85546875" style="50" customWidth="1"/>
    <col min="5891" max="5891" width="17.85546875" style="50" customWidth="1"/>
    <col min="5892" max="5892" width="31.85546875" style="50" customWidth="1"/>
    <col min="5893" max="5893" width="18.42578125" style="50" customWidth="1"/>
    <col min="5894" max="6144" width="9.140625" style="50"/>
    <col min="6145" max="6145" width="11.5703125" style="50" customWidth="1"/>
    <col min="6146" max="6146" width="35.85546875" style="50" customWidth="1"/>
    <col min="6147" max="6147" width="17.85546875" style="50" customWidth="1"/>
    <col min="6148" max="6148" width="31.85546875" style="50" customWidth="1"/>
    <col min="6149" max="6149" width="18.42578125" style="50" customWidth="1"/>
    <col min="6150" max="6400" width="9.140625" style="50"/>
    <col min="6401" max="6401" width="11.5703125" style="50" customWidth="1"/>
    <col min="6402" max="6402" width="35.85546875" style="50" customWidth="1"/>
    <col min="6403" max="6403" width="17.85546875" style="50" customWidth="1"/>
    <col min="6404" max="6404" width="31.85546875" style="50" customWidth="1"/>
    <col min="6405" max="6405" width="18.42578125" style="50" customWidth="1"/>
    <col min="6406" max="6656" width="9.140625" style="50"/>
    <col min="6657" max="6657" width="11.5703125" style="50" customWidth="1"/>
    <col min="6658" max="6658" width="35.85546875" style="50" customWidth="1"/>
    <col min="6659" max="6659" width="17.85546875" style="50" customWidth="1"/>
    <col min="6660" max="6660" width="31.85546875" style="50" customWidth="1"/>
    <col min="6661" max="6661" width="18.42578125" style="50" customWidth="1"/>
    <col min="6662" max="6912" width="9.140625" style="50"/>
    <col min="6913" max="6913" width="11.5703125" style="50" customWidth="1"/>
    <col min="6914" max="6914" width="35.85546875" style="50" customWidth="1"/>
    <col min="6915" max="6915" width="17.85546875" style="50" customWidth="1"/>
    <col min="6916" max="6916" width="31.85546875" style="50" customWidth="1"/>
    <col min="6917" max="6917" width="18.42578125" style="50" customWidth="1"/>
    <col min="6918" max="7168" width="9.140625" style="50"/>
    <col min="7169" max="7169" width="11.5703125" style="50" customWidth="1"/>
    <col min="7170" max="7170" width="35.85546875" style="50" customWidth="1"/>
    <col min="7171" max="7171" width="17.85546875" style="50" customWidth="1"/>
    <col min="7172" max="7172" width="31.85546875" style="50" customWidth="1"/>
    <col min="7173" max="7173" width="18.42578125" style="50" customWidth="1"/>
    <col min="7174" max="7424" width="9.140625" style="50"/>
    <col min="7425" max="7425" width="11.5703125" style="50" customWidth="1"/>
    <col min="7426" max="7426" width="35.85546875" style="50" customWidth="1"/>
    <col min="7427" max="7427" width="17.85546875" style="50" customWidth="1"/>
    <col min="7428" max="7428" width="31.85546875" style="50" customWidth="1"/>
    <col min="7429" max="7429" width="18.42578125" style="50" customWidth="1"/>
    <col min="7430" max="7680" width="9.140625" style="50"/>
    <col min="7681" max="7681" width="11.5703125" style="50" customWidth="1"/>
    <col min="7682" max="7682" width="35.85546875" style="50" customWidth="1"/>
    <col min="7683" max="7683" width="17.85546875" style="50" customWidth="1"/>
    <col min="7684" max="7684" width="31.85546875" style="50" customWidth="1"/>
    <col min="7685" max="7685" width="18.42578125" style="50" customWidth="1"/>
    <col min="7686" max="7936" width="9.140625" style="50"/>
    <col min="7937" max="7937" width="11.5703125" style="50" customWidth="1"/>
    <col min="7938" max="7938" width="35.85546875" style="50" customWidth="1"/>
    <col min="7939" max="7939" width="17.85546875" style="50" customWidth="1"/>
    <col min="7940" max="7940" width="31.85546875" style="50" customWidth="1"/>
    <col min="7941" max="7941" width="18.42578125" style="50" customWidth="1"/>
    <col min="7942" max="8192" width="9.140625" style="50"/>
    <col min="8193" max="8193" width="11.5703125" style="50" customWidth="1"/>
    <col min="8194" max="8194" width="35.85546875" style="50" customWidth="1"/>
    <col min="8195" max="8195" width="17.85546875" style="50" customWidth="1"/>
    <col min="8196" max="8196" width="31.85546875" style="50" customWidth="1"/>
    <col min="8197" max="8197" width="18.42578125" style="50" customWidth="1"/>
    <col min="8198" max="8448" width="9.140625" style="50"/>
    <col min="8449" max="8449" width="11.5703125" style="50" customWidth="1"/>
    <col min="8450" max="8450" width="35.85546875" style="50" customWidth="1"/>
    <col min="8451" max="8451" width="17.85546875" style="50" customWidth="1"/>
    <col min="8452" max="8452" width="31.85546875" style="50" customWidth="1"/>
    <col min="8453" max="8453" width="18.42578125" style="50" customWidth="1"/>
    <col min="8454" max="8704" width="9.140625" style="50"/>
    <col min="8705" max="8705" width="11.5703125" style="50" customWidth="1"/>
    <col min="8706" max="8706" width="35.85546875" style="50" customWidth="1"/>
    <col min="8707" max="8707" width="17.85546875" style="50" customWidth="1"/>
    <col min="8708" max="8708" width="31.85546875" style="50" customWidth="1"/>
    <col min="8709" max="8709" width="18.42578125" style="50" customWidth="1"/>
    <col min="8710" max="8960" width="9.140625" style="50"/>
    <col min="8961" max="8961" width="11.5703125" style="50" customWidth="1"/>
    <col min="8962" max="8962" width="35.85546875" style="50" customWidth="1"/>
    <col min="8963" max="8963" width="17.85546875" style="50" customWidth="1"/>
    <col min="8964" max="8964" width="31.85546875" style="50" customWidth="1"/>
    <col min="8965" max="8965" width="18.42578125" style="50" customWidth="1"/>
    <col min="8966" max="9216" width="9.140625" style="50"/>
    <col min="9217" max="9217" width="11.5703125" style="50" customWidth="1"/>
    <col min="9218" max="9218" width="35.85546875" style="50" customWidth="1"/>
    <col min="9219" max="9219" width="17.85546875" style="50" customWidth="1"/>
    <col min="9220" max="9220" width="31.85546875" style="50" customWidth="1"/>
    <col min="9221" max="9221" width="18.42578125" style="50" customWidth="1"/>
    <col min="9222" max="9472" width="9.140625" style="50"/>
    <col min="9473" max="9473" width="11.5703125" style="50" customWidth="1"/>
    <col min="9474" max="9474" width="35.85546875" style="50" customWidth="1"/>
    <col min="9475" max="9475" width="17.85546875" style="50" customWidth="1"/>
    <col min="9476" max="9476" width="31.85546875" style="50" customWidth="1"/>
    <col min="9477" max="9477" width="18.42578125" style="50" customWidth="1"/>
    <col min="9478" max="9728" width="9.140625" style="50"/>
    <col min="9729" max="9729" width="11.5703125" style="50" customWidth="1"/>
    <col min="9730" max="9730" width="35.85546875" style="50" customWidth="1"/>
    <col min="9731" max="9731" width="17.85546875" style="50" customWidth="1"/>
    <col min="9732" max="9732" width="31.85546875" style="50" customWidth="1"/>
    <col min="9733" max="9733" width="18.42578125" style="50" customWidth="1"/>
    <col min="9734" max="9984" width="9.140625" style="50"/>
    <col min="9985" max="9985" width="11.5703125" style="50" customWidth="1"/>
    <col min="9986" max="9986" width="35.85546875" style="50" customWidth="1"/>
    <col min="9987" max="9987" width="17.85546875" style="50" customWidth="1"/>
    <col min="9988" max="9988" width="31.85546875" style="50" customWidth="1"/>
    <col min="9989" max="9989" width="18.42578125" style="50" customWidth="1"/>
    <col min="9990" max="10240" width="9.140625" style="50"/>
    <col min="10241" max="10241" width="11.5703125" style="50" customWidth="1"/>
    <col min="10242" max="10242" width="35.85546875" style="50" customWidth="1"/>
    <col min="10243" max="10243" width="17.85546875" style="50" customWidth="1"/>
    <col min="10244" max="10244" width="31.85546875" style="50" customWidth="1"/>
    <col min="10245" max="10245" width="18.42578125" style="50" customWidth="1"/>
    <col min="10246" max="10496" width="9.140625" style="50"/>
    <col min="10497" max="10497" width="11.5703125" style="50" customWidth="1"/>
    <col min="10498" max="10498" width="35.85546875" style="50" customWidth="1"/>
    <col min="10499" max="10499" width="17.85546875" style="50" customWidth="1"/>
    <col min="10500" max="10500" width="31.85546875" style="50" customWidth="1"/>
    <col min="10501" max="10501" width="18.42578125" style="50" customWidth="1"/>
    <col min="10502" max="10752" width="9.140625" style="50"/>
    <col min="10753" max="10753" width="11.5703125" style="50" customWidth="1"/>
    <col min="10754" max="10754" width="35.85546875" style="50" customWidth="1"/>
    <col min="10755" max="10755" width="17.85546875" style="50" customWidth="1"/>
    <col min="10756" max="10756" width="31.85546875" style="50" customWidth="1"/>
    <col min="10757" max="10757" width="18.42578125" style="50" customWidth="1"/>
    <col min="10758" max="11008" width="9.140625" style="50"/>
    <col min="11009" max="11009" width="11.5703125" style="50" customWidth="1"/>
    <col min="11010" max="11010" width="35.85546875" style="50" customWidth="1"/>
    <col min="11011" max="11011" width="17.85546875" style="50" customWidth="1"/>
    <col min="11012" max="11012" width="31.85546875" style="50" customWidth="1"/>
    <col min="11013" max="11013" width="18.42578125" style="50" customWidth="1"/>
    <col min="11014" max="11264" width="9.140625" style="50"/>
    <col min="11265" max="11265" width="11.5703125" style="50" customWidth="1"/>
    <col min="11266" max="11266" width="35.85546875" style="50" customWidth="1"/>
    <col min="11267" max="11267" width="17.85546875" style="50" customWidth="1"/>
    <col min="11268" max="11268" width="31.85546875" style="50" customWidth="1"/>
    <col min="11269" max="11269" width="18.42578125" style="50" customWidth="1"/>
    <col min="11270" max="11520" width="9.140625" style="50"/>
    <col min="11521" max="11521" width="11.5703125" style="50" customWidth="1"/>
    <col min="11522" max="11522" width="35.85546875" style="50" customWidth="1"/>
    <col min="11523" max="11523" width="17.85546875" style="50" customWidth="1"/>
    <col min="11524" max="11524" width="31.85546875" style="50" customWidth="1"/>
    <col min="11525" max="11525" width="18.42578125" style="50" customWidth="1"/>
    <col min="11526" max="11776" width="9.140625" style="50"/>
    <col min="11777" max="11777" width="11.5703125" style="50" customWidth="1"/>
    <col min="11778" max="11778" width="35.85546875" style="50" customWidth="1"/>
    <col min="11779" max="11779" width="17.85546875" style="50" customWidth="1"/>
    <col min="11780" max="11780" width="31.85546875" style="50" customWidth="1"/>
    <col min="11781" max="11781" width="18.42578125" style="50" customWidth="1"/>
    <col min="11782" max="12032" width="9.140625" style="50"/>
    <col min="12033" max="12033" width="11.5703125" style="50" customWidth="1"/>
    <col min="12034" max="12034" width="35.85546875" style="50" customWidth="1"/>
    <col min="12035" max="12035" width="17.85546875" style="50" customWidth="1"/>
    <col min="12036" max="12036" width="31.85546875" style="50" customWidth="1"/>
    <col min="12037" max="12037" width="18.42578125" style="50" customWidth="1"/>
    <col min="12038" max="12288" width="9.140625" style="50"/>
    <col min="12289" max="12289" width="11.5703125" style="50" customWidth="1"/>
    <col min="12290" max="12290" width="35.85546875" style="50" customWidth="1"/>
    <col min="12291" max="12291" width="17.85546875" style="50" customWidth="1"/>
    <col min="12292" max="12292" width="31.85546875" style="50" customWidth="1"/>
    <col min="12293" max="12293" width="18.42578125" style="50" customWidth="1"/>
    <col min="12294" max="12544" width="9.140625" style="50"/>
    <col min="12545" max="12545" width="11.5703125" style="50" customWidth="1"/>
    <col min="12546" max="12546" width="35.85546875" style="50" customWidth="1"/>
    <col min="12547" max="12547" width="17.85546875" style="50" customWidth="1"/>
    <col min="12548" max="12548" width="31.85546875" style="50" customWidth="1"/>
    <col min="12549" max="12549" width="18.42578125" style="50" customWidth="1"/>
    <col min="12550" max="12800" width="9.140625" style="50"/>
    <col min="12801" max="12801" width="11.5703125" style="50" customWidth="1"/>
    <col min="12802" max="12802" width="35.85546875" style="50" customWidth="1"/>
    <col min="12803" max="12803" width="17.85546875" style="50" customWidth="1"/>
    <col min="12804" max="12804" width="31.85546875" style="50" customWidth="1"/>
    <col min="12805" max="12805" width="18.42578125" style="50" customWidth="1"/>
    <col min="12806" max="13056" width="9.140625" style="50"/>
    <col min="13057" max="13057" width="11.5703125" style="50" customWidth="1"/>
    <col min="13058" max="13058" width="35.85546875" style="50" customWidth="1"/>
    <col min="13059" max="13059" width="17.85546875" style="50" customWidth="1"/>
    <col min="13060" max="13060" width="31.85546875" style="50" customWidth="1"/>
    <col min="13061" max="13061" width="18.42578125" style="50" customWidth="1"/>
    <col min="13062" max="13312" width="9.140625" style="50"/>
    <col min="13313" max="13313" width="11.5703125" style="50" customWidth="1"/>
    <col min="13314" max="13314" width="35.85546875" style="50" customWidth="1"/>
    <col min="13315" max="13315" width="17.85546875" style="50" customWidth="1"/>
    <col min="13316" max="13316" width="31.85546875" style="50" customWidth="1"/>
    <col min="13317" max="13317" width="18.42578125" style="50" customWidth="1"/>
    <col min="13318" max="13568" width="9.140625" style="50"/>
    <col min="13569" max="13569" width="11.5703125" style="50" customWidth="1"/>
    <col min="13570" max="13570" width="35.85546875" style="50" customWidth="1"/>
    <col min="13571" max="13571" width="17.85546875" style="50" customWidth="1"/>
    <col min="13572" max="13572" width="31.85546875" style="50" customWidth="1"/>
    <col min="13573" max="13573" width="18.42578125" style="50" customWidth="1"/>
    <col min="13574" max="13824" width="9.140625" style="50"/>
    <col min="13825" max="13825" width="11.5703125" style="50" customWidth="1"/>
    <col min="13826" max="13826" width="35.85546875" style="50" customWidth="1"/>
    <col min="13827" max="13827" width="17.85546875" style="50" customWidth="1"/>
    <col min="13828" max="13828" width="31.85546875" style="50" customWidth="1"/>
    <col min="13829" max="13829" width="18.42578125" style="50" customWidth="1"/>
    <col min="13830" max="14080" width="9.140625" style="50"/>
    <col min="14081" max="14081" width="11.5703125" style="50" customWidth="1"/>
    <col min="14082" max="14082" width="35.85546875" style="50" customWidth="1"/>
    <col min="14083" max="14083" width="17.85546875" style="50" customWidth="1"/>
    <col min="14084" max="14084" width="31.85546875" style="50" customWidth="1"/>
    <col min="14085" max="14085" width="18.42578125" style="50" customWidth="1"/>
    <col min="14086" max="14336" width="9.140625" style="50"/>
    <col min="14337" max="14337" width="11.5703125" style="50" customWidth="1"/>
    <col min="14338" max="14338" width="35.85546875" style="50" customWidth="1"/>
    <col min="14339" max="14339" width="17.85546875" style="50" customWidth="1"/>
    <col min="14340" max="14340" width="31.85546875" style="50" customWidth="1"/>
    <col min="14341" max="14341" width="18.42578125" style="50" customWidth="1"/>
    <col min="14342" max="14592" width="9.140625" style="50"/>
    <col min="14593" max="14593" width="11.5703125" style="50" customWidth="1"/>
    <col min="14594" max="14594" width="35.85546875" style="50" customWidth="1"/>
    <col min="14595" max="14595" width="17.85546875" style="50" customWidth="1"/>
    <col min="14596" max="14596" width="31.85546875" style="50" customWidth="1"/>
    <col min="14597" max="14597" width="18.42578125" style="50" customWidth="1"/>
    <col min="14598" max="14848" width="9.140625" style="50"/>
    <col min="14849" max="14849" width="11.5703125" style="50" customWidth="1"/>
    <col min="14850" max="14850" width="35.85546875" style="50" customWidth="1"/>
    <col min="14851" max="14851" width="17.85546875" style="50" customWidth="1"/>
    <col min="14852" max="14852" width="31.85546875" style="50" customWidth="1"/>
    <col min="14853" max="14853" width="18.42578125" style="50" customWidth="1"/>
    <col min="14854" max="15104" width="9.140625" style="50"/>
    <col min="15105" max="15105" width="11.5703125" style="50" customWidth="1"/>
    <col min="15106" max="15106" width="35.85546875" style="50" customWidth="1"/>
    <col min="15107" max="15107" width="17.85546875" style="50" customWidth="1"/>
    <col min="15108" max="15108" width="31.85546875" style="50" customWidth="1"/>
    <col min="15109" max="15109" width="18.42578125" style="50" customWidth="1"/>
    <col min="15110" max="15360" width="9.140625" style="50"/>
    <col min="15361" max="15361" width="11.5703125" style="50" customWidth="1"/>
    <col min="15362" max="15362" width="35.85546875" style="50" customWidth="1"/>
    <col min="15363" max="15363" width="17.85546875" style="50" customWidth="1"/>
    <col min="15364" max="15364" width="31.85546875" style="50" customWidth="1"/>
    <col min="15365" max="15365" width="18.42578125" style="50" customWidth="1"/>
    <col min="15366" max="15616" width="9.140625" style="50"/>
    <col min="15617" max="15617" width="11.5703125" style="50" customWidth="1"/>
    <col min="15618" max="15618" width="35.85546875" style="50" customWidth="1"/>
    <col min="15619" max="15619" width="17.85546875" style="50" customWidth="1"/>
    <col min="15620" max="15620" width="31.85546875" style="50" customWidth="1"/>
    <col min="15621" max="15621" width="18.42578125" style="50" customWidth="1"/>
    <col min="15622" max="15872" width="9.140625" style="50"/>
    <col min="15873" max="15873" width="11.5703125" style="50" customWidth="1"/>
    <col min="15874" max="15874" width="35.85546875" style="50" customWidth="1"/>
    <col min="15875" max="15875" width="17.85546875" style="50" customWidth="1"/>
    <col min="15876" max="15876" width="31.85546875" style="50" customWidth="1"/>
    <col min="15877" max="15877" width="18.42578125" style="50" customWidth="1"/>
    <col min="15878" max="16128" width="9.140625" style="50"/>
    <col min="16129" max="16129" width="11.5703125" style="50" customWidth="1"/>
    <col min="16130" max="16130" width="35.85546875" style="50" customWidth="1"/>
    <col min="16131" max="16131" width="17.85546875" style="50" customWidth="1"/>
    <col min="16132" max="16132" width="31.85546875" style="50" customWidth="1"/>
    <col min="16133" max="16133" width="18.42578125" style="50" customWidth="1"/>
    <col min="16134" max="16384" width="9.140625" style="50"/>
  </cols>
  <sheetData>
    <row r="1" spans="1:9" x14ac:dyDescent="0.2">
      <c r="A1" s="847" t="s">
        <v>1561</v>
      </c>
      <c r="B1" s="561"/>
      <c r="C1" s="561"/>
      <c r="D1" s="561"/>
      <c r="E1" s="561"/>
      <c r="F1" s="465"/>
      <c r="G1" s="465"/>
      <c r="H1" s="465"/>
      <c r="I1" s="465"/>
    </row>
    <row r="2" spans="1:9" s="555" customFormat="1" ht="40.5" customHeight="1" x14ac:dyDescent="0.2">
      <c r="A2" s="844" t="s">
        <v>1568</v>
      </c>
      <c r="B2" s="846"/>
      <c r="C2" s="846"/>
      <c r="D2" s="846"/>
      <c r="E2" s="846"/>
    </row>
    <row r="3" spans="1:9" ht="13.5" thickBot="1" x14ac:dyDescent="0.25">
      <c r="A3" s="324"/>
    </row>
    <row r="4" spans="1:9" ht="16.5" thickBot="1" x14ac:dyDescent="0.25">
      <c r="A4" s="499" t="s">
        <v>1262</v>
      </c>
      <c r="B4" s="500" t="s">
        <v>48</v>
      </c>
      <c r="C4" s="500" t="s">
        <v>1009</v>
      </c>
      <c r="D4" s="500"/>
      <c r="E4" s="501"/>
    </row>
    <row r="5" spans="1:9" ht="13.5" thickTop="1" x14ac:dyDescent="0.2">
      <c r="A5" s="502" t="s">
        <v>4</v>
      </c>
      <c r="B5" s="474" t="s">
        <v>1265</v>
      </c>
      <c r="C5" s="474">
        <v>56000</v>
      </c>
      <c r="D5" s="474"/>
      <c r="E5" s="475"/>
    </row>
    <row r="6" spans="1:9" x14ac:dyDescent="0.2">
      <c r="A6" s="502" t="s">
        <v>5</v>
      </c>
      <c r="B6" s="469" t="s">
        <v>1266</v>
      </c>
      <c r="C6" s="469">
        <v>162500</v>
      </c>
      <c r="D6" s="469"/>
      <c r="E6" s="477"/>
    </row>
    <row r="7" spans="1:9" x14ac:dyDescent="0.2">
      <c r="A7" s="502" t="s">
        <v>6</v>
      </c>
      <c r="B7" s="469" t="s">
        <v>1267</v>
      </c>
      <c r="C7" s="469">
        <v>300000</v>
      </c>
      <c r="D7" s="469"/>
      <c r="E7" s="477"/>
    </row>
    <row r="8" spans="1:9" x14ac:dyDescent="0.2">
      <c r="A8" s="502" t="s">
        <v>7</v>
      </c>
      <c r="B8" s="469" t="s">
        <v>1268</v>
      </c>
      <c r="C8" s="469">
        <v>83300</v>
      </c>
      <c r="D8" s="469"/>
      <c r="E8" s="477"/>
    </row>
    <row r="9" spans="1:9" x14ac:dyDescent="0.2">
      <c r="A9" s="502" t="s">
        <v>8</v>
      </c>
      <c r="B9" s="469" t="s">
        <v>1269</v>
      </c>
      <c r="C9" s="469">
        <v>92500</v>
      </c>
      <c r="D9" s="469"/>
      <c r="E9" s="477"/>
    </row>
    <row r="10" spans="1:9" x14ac:dyDescent="0.2">
      <c r="A10" s="502" t="s">
        <v>9</v>
      </c>
      <c r="B10" s="469" t="s">
        <v>1270</v>
      </c>
      <c r="C10" s="469">
        <v>43033</v>
      </c>
      <c r="D10" s="469">
        <v>43033</v>
      </c>
      <c r="E10" s="477">
        <v>0</v>
      </c>
    </row>
    <row r="11" spans="1:9" x14ac:dyDescent="0.2">
      <c r="A11" s="502" t="s">
        <v>10</v>
      </c>
      <c r="B11" s="469" t="s">
        <v>1271</v>
      </c>
      <c r="C11" s="469">
        <v>43033</v>
      </c>
      <c r="D11" s="469">
        <v>43033</v>
      </c>
      <c r="E11" s="477">
        <v>0</v>
      </c>
    </row>
    <row r="12" spans="1:9" x14ac:dyDescent="0.2">
      <c r="A12" s="502" t="s">
        <v>11</v>
      </c>
      <c r="B12" s="469" t="s">
        <v>1272</v>
      </c>
      <c r="C12" s="469">
        <v>49180</v>
      </c>
      <c r="D12" s="469">
        <v>49180</v>
      </c>
      <c r="E12" s="477">
        <v>0</v>
      </c>
    </row>
    <row r="13" spans="1:9" x14ac:dyDescent="0.2">
      <c r="A13" s="502" t="s">
        <v>12</v>
      </c>
      <c r="B13" s="469" t="s">
        <v>1273</v>
      </c>
      <c r="C13" s="469">
        <v>395485</v>
      </c>
      <c r="D13" s="469">
        <v>395485</v>
      </c>
      <c r="E13" s="477">
        <v>0</v>
      </c>
    </row>
    <row r="14" spans="1:9" x14ac:dyDescent="0.2">
      <c r="A14" s="502" t="s">
        <v>13</v>
      </c>
      <c r="B14" s="469" t="s">
        <v>1274</v>
      </c>
      <c r="C14" s="469">
        <v>99475</v>
      </c>
      <c r="D14" s="469">
        <v>99475</v>
      </c>
      <c r="E14" s="477">
        <v>0</v>
      </c>
    </row>
    <row r="15" spans="1:9" x14ac:dyDescent="0.2">
      <c r="A15" s="502" t="s">
        <v>14</v>
      </c>
      <c r="B15" s="469" t="s">
        <v>1275</v>
      </c>
      <c r="C15" s="469">
        <v>26400</v>
      </c>
      <c r="D15" s="469">
        <v>26400</v>
      </c>
      <c r="E15" s="477">
        <v>0</v>
      </c>
    </row>
    <row r="16" spans="1:9" x14ac:dyDescent="0.2">
      <c r="A16" s="502" t="s">
        <v>15</v>
      </c>
      <c r="B16" s="469" t="s">
        <v>1276</v>
      </c>
      <c r="C16" s="469">
        <v>800000</v>
      </c>
      <c r="D16" s="469">
        <v>800000</v>
      </c>
      <c r="E16" s="477">
        <v>0</v>
      </c>
    </row>
    <row r="17" spans="1:5" x14ac:dyDescent="0.2">
      <c r="A17" s="502" t="s">
        <v>16</v>
      </c>
      <c r="B17" s="469" t="s">
        <v>1277</v>
      </c>
      <c r="C17" s="469">
        <v>352455</v>
      </c>
      <c r="D17" s="469">
        <v>352455</v>
      </c>
      <c r="E17" s="477">
        <v>0</v>
      </c>
    </row>
    <row r="18" spans="1:5" x14ac:dyDescent="0.2">
      <c r="A18" s="503" t="s">
        <v>17</v>
      </c>
      <c r="B18" s="469" t="s">
        <v>1278</v>
      </c>
      <c r="C18" s="469">
        <v>3237500</v>
      </c>
      <c r="D18" s="469">
        <v>3237500</v>
      </c>
      <c r="E18" s="477">
        <v>0</v>
      </c>
    </row>
    <row r="19" spans="1:5" x14ac:dyDescent="0.2">
      <c r="A19" s="503" t="s">
        <v>20</v>
      </c>
      <c r="B19" s="469" t="s">
        <v>1279</v>
      </c>
      <c r="C19" s="469">
        <v>118800</v>
      </c>
      <c r="D19" s="469">
        <v>115762</v>
      </c>
      <c r="E19" s="477">
        <f>SUM(C19-D19)</f>
        <v>3038</v>
      </c>
    </row>
    <row r="20" spans="1:5" x14ac:dyDescent="0.2">
      <c r="A20" s="504" t="s">
        <v>21</v>
      </c>
      <c r="B20" s="482" t="s">
        <v>1280</v>
      </c>
      <c r="C20" s="482">
        <v>57500</v>
      </c>
      <c r="D20" s="482">
        <v>43253</v>
      </c>
      <c r="E20" s="477">
        <f t="shared" ref="E20:E22" si="0">SUM(C20-D20)</f>
        <v>14247</v>
      </c>
    </row>
    <row r="21" spans="1:5" x14ac:dyDescent="0.2">
      <c r="A21" s="505" t="s">
        <v>22</v>
      </c>
      <c r="B21" s="469" t="s">
        <v>1281</v>
      </c>
      <c r="C21" s="469">
        <v>31487</v>
      </c>
      <c r="D21" s="469">
        <v>9262</v>
      </c>
      <c r="E21" s="477">
        <f t="shared" si="0"/>
        <v>22225</v>
      </c>
    </row>
    <row r="22" spans="1:5" x14ac:dyDescent="0.2">
      <c r="A22" s="505" t="s">
        <v>23</v>
      </c>
      <c r="B22" s="469" t="s">
        <v>1282</v>
      </c>
      <c r="C22" s="469">
        <v>60311</v>
      </c>
      <c r="D22" s="469">
        <v>17739</v>
      </c>
      <c r="E22" s="477">
        <f t="shared" si="0"/>
        <v>42572</v>
      </c>
    </row>
    <row r="23" spans="1:5" ht="13.5" thickBot="1" x14ac:dyDescent="0.25">
      <c r="A23" s="478"/>
      <c r="B23" s="275" t="s">
        <v>28</v>
      </c>
      <c r="C23" s="275">
        <f>SUM(C5:C22)</f>
        <v>6008959</v>
      </c>
      <c r="D23" s="275">
        <f>SUM(D5:D22)</f>
        <v>5232577</v>
      </c>
      <c r="E23" s="464">
        <f>SUM(E15:E22)</f>
        <v>82082</v>
      </c>
    </row>
    <row r="25" spans="1:5" s="845" customFormat="1" ht="42" customHeight="1" x14ac:dyDescent="0.2">
      <c r="A25" s="844" t="s">
        <v>1569</v>
      </c>
      <c r="B25" s="846"/>
      <c r="C25" s="846"/>
      <c r="D25" s="846"/>
      <c r="E25" s="846"/>
    </row>
    <row r="26" spans="1:5" ht="13.5" thickBot="1" x14ac:dyDescent="0.25"/>
    <row r="27" spans="1:5" ht="16.5" thickBot="1" x14ac:dyDescent="0.25">
      <c r="A27" s="499" t="s">
        <v>1262</v>
      </c>
      <c r="B27" s="500" t="s">
        <v>48</v>
      </c>
      <c r="C27" s="500" t="s">
        <v>1009</v>
      </c>
      <c r="D27" s="500" t="s">
        <v>1263</v>
      </c>
      <c r="E27" s="501" t="s">
        <v>1264</v>
      </c>
    </row>
    <row r="28" spans="1:5" ht="13.5" thickTop="1" x14ac:dyDescent="0.2">
      <c r="A28" s="506" t="s">
        <v>4</v>
      </c>
      <c r="B28" s="507" t="s">
        <v>1283</v>
      </c>
      <c r="C28" s="507">
        <v>200660</v>
      </c>
      <c r="D28" s="507">
        <v>200660</v>
      </c>
      <c r="E28" s="477"/>
    </row>
    <row r="29" spans="1:5" x14ac:dyDescent="0.2">
      <c r="A29" s="503" t="s">
        <v>5</v>
      </c>
      <c r="B29" s="469" t="s">
        <v>1284</v>
      </c>
      <c r="C29" s="469">
        <v>6165596</v>
      </c>
      <c r="D29" s="469">
        <v>6165596</v>
      </c>
      <c r="E29" s="475"/>
    </row>
    <row r="30" spans="1:5" x14ac:dyDescent="0.2">
      <c r="A30" s="503" t="s">
        <v>7</v>
      </c>
      <c r="B30" s="469" t="s">
        <v>1285</v>
      </c>
      <c r="C30" s="469">
        <v>370000</v>
      </c>
      <c r="D30" s="469">
        <v>297014</v>
      </c>
      <c r="E30" s="477">
        <v>72986</v>
      </c>
    </row>
    <row r="31" spans="1:5" ht="13.5" thickBot="1" x14ac:dyDescent="0.25">
      <c r="A31" s="539" t="s">
        <v>8</v>
      </c>
      <c r="B31" s="540" t="s">
        <v>1539</v>
      </c>
      <c r="C31" s="508">
        <v>10200000</v>
      </c>
      <c r="D31" s="508">
        <v>894247</v>
      </c>
      <c r="E31" s="509">
        <v>9305753</v>
      </c>
    </row>
    <row r="32" spans="1:5" ht="14.25" thickTop="1" thickBot="1" x14ac:dyDescent="0.25">
      <c r="A32" s="478"/>
      <c r="B32" s="275" t="s">
        <v>28</v>
      </c>
      <c r="C32" s="275">
        <f>SUM(C28:C31)</f>
        <v>16936256</v>
      </c>
      <c r="D32" s="275">
        <f>SUM(D28:D31)</f>
        <v>7557517</v>
      </c>
      <c r="E32" s="464">
        <f>SUM(E30:E31)</f>
        <v>9378739</v>
      </c>
    </row>
    <row r="33" spans="1:5" x14ac:dyDescent="0.2">
      <c r="A33" s="470"/>
      <c r="B33" s="390"/>
      <c r="C33" s="390"/>
      <c r="D33" s="390"/>
      <c r="E33" s="390"/>
    </row>
    <row r="34" spans="1:5" hidden="1" x14ac:dyDescent="0.2">
      <c r="A34" s="470"/>
      <c r="B34" s="390"/>
      <c r="C34" s="390"/>
      <c r="D34" s="390"/>
      <c r="E34" s="390"/>
    </row>
    <row r="35" spans="1:5" hidden="1" x14ac:dyDescent="0.2">
      <c r="A35" s="470"/>
      <c r="B35" s="390"/>
      <c r="C35" s="390"/>
      <c r="D35" s="390"/>
      <c r="E35" s="390"/>
    </row>
    <row r="36" spans="1:5" hidden="1" x14ac:dyDescent="0.2">
      <c r="A36" s="470"/>
      <c r="B36" s="390"/>
      <c r="C36" s="390"/>
      <c r="D36" s="390"/>
      <c r="E36" s="390"/>
    </row>
    <row r="37" spans="1:5" hidden="1" x14ac:dyDescent="0.2">
      <c r="E37" s="492"/>
    </row>
    <row r="38" spans="1:5" ht="44.25" customHeight="1" x14ac:dyDescent="0.2">
      <c r="A38" s="844" t="s">
        <v>1570</v>
      </c>
      <c r="B38" s="846"/>
      <c r="C38" s="846"/>
      <c r="D38" s="846"/>
      <c r="E38" s="846"/>
    </row>
    <row r="39" spans="1:5" ht="13.5" thickBot="1" x14ac:dyDescent="0.25"/>
    <row r="40" spans="1:5" ht="33" customHeight="1" thickBot="1" x14ac:dyDescent="0.25">
      <c r="A40" s="499" t="s">
        <v>1262</v>
      </c>
      <c r="B40" s="500" t="s">
        <v>48</v>
      </c>
      <c r="C40" s="500" t="s">
        <v>1009</v>
      </c>
      <c r="D40" s="500" t="s">
        <v>1263</v>
      </c>
      <c r="E40" s="501" t="s">
        <v>1264</v>
      </c>
    </row>
    <row r="41" spans="1:5" ht="21.75" customHeight="1" thickTop="1" x14ac:dyDescent="0.2">
      <c r="A41" s="510"/>
      <c r="B41" s="511" t="s">
        <v>1286</v>
      </c>
      <c r="C41" s="474"/>
      <c r="D41" s="474"/>
      <c r="E41" s="475"/>
    </row>
    <row r="42" spans="1:5" x14ac:dyDescent="0.2">
      <c r="A42" s="503" t="s">
        <v>4</v>
      </c>
      <c r="B42" s="469" t="s">
        <v>1287</v>
      </c>
      <c r="C42" s="469">
        <v>800000</v>
      </c>
      <c r="D42" s="469">
        <v>0</v>
      </c>
      <c r="E42" s="477">
        <v>800000</v>
      </c>
    </row>
    <row r="43" spans="1:5" x14ac:dyDescent="0.2">
      <c r="A43" s="503" t="s">
        <v>5</v>
      </c>
      <c r="B43" s="469" t="s">
        <v>1288</v>
      </c>
      <c r="C43" s="469">
        <v>26528</v>
      </c>
      <c r="D43" s="165">
        <v>26528</v>
      </c>
      <c r="E43" s="477"/>
    </row>
    <row r="44" spans="1:5" x14ac:dyDescent="0.2">
      <c r="A44" s="503" t="s">
        <v>6</v>
      </c>
      <c r="B44" s="469" t="s">
        <v>1289</v>
      </c>
      <c r="C44" s="469">
        <v>30338</v>
      </c>
      <c r="D44" s="165">
        <v>30338</v>
      </c>
      <c r="E44" s="477">
        <v>0</v>
      </c>
    </row>
    <row r="45" spans="1:5" x14ac:dyDescent="0.2">
      <c r="A45" s="503" t="s">
        <v>7</v>
      </c>
      <c r="B45" s="469" t="s">
        <v>1290</v>
      </c>
      <c r="C45" s="469">
        <v>325000</v>
      </c>
      <c r="D45" s="165">
        <v>325000</v>
      </c>
      <c r="E45" s="477">
        <v>0</v>
      </c>
    </row>
    <row r="46" spans="1:5" x14ac:dyDescent="0.2">
      <c r="A46" s="503" t="s">
        <v>8</v>
      </c>
      <c r="B46" s="469" t="s">
        <v>1291</v>
      </c>
      <c r="C46" s="469">
        <v>507500</v>
      </c>
      <c r="D46" s="165">
        <v>507500</v>
      </c>
      <c r="E46" s="477">
        <v>0</v>
      </c>
    </row>
    <row r="47" spans="1:5" x14ac:dyDescent="0.2">
      <c r="A47" s="503" t="s">
        <v>9</v>
      </c>
      <c r="B47" s="469" t="s">
        <v>1292</v>
      </c>
      <c r="C47" s="469">
        <v>43500</v>
      </c>
      <c r="D47" s="165">
        <v>43500</v>
      </c>
      <c r="E47" s="477"/>
    </row>
    <row r="48" spans="1:5" x14ac:dyDescent="0.2">
      <c r="A48" s="503" t="s">
        <v>10</v>
      </c>
      <c r="B48" s="469" t="s">
        <v>1293</v>
      </c>
      <c r="C48" s="469">
        <v>343750</v>
      </c>
      <c r="D48" s="165">
        <v>343750</v>
      </c>
      <c r="E48" s="477">
        <v>0</v>
      </c>
    </row>
    <row r="49" spans="1:5" x14ac:dyDescent="0.2">
      <c r="A49" s="503" t="s">
        <v>11</v>
      </c>
      <c r="B49" s="469" t="s">
        <v>1294</v>
      </c>
      <c r="C49" s="469">
        <v>78655</v>
      </c>
      <c r="D49" s="165">
        <v>78655</v>
      </c>
      <c r="E49" s="477">
        <v>0</v>
      </c>
    </row>
    <row r="50" spans="1:5" x14ac:dyDescent="0.2">
      <c r="A50" s="503" t="s">
        <v>12</v>
      </c>
      <c r="B50" s="469" t="s">
        <v>1295</v>
      </c>
      <c r="C50" s="469">
        <v>20592</v>
      </c>
      <c r="D50" s="165">
        <v>20592</v>
      </c>
      <c r="E50" s="512">
        <v>0</v>
      </c>
    </row>
    <row r="51" spans="1:5" x14ac:dyDescent="0.2">
      <c r="A51" s="503" t="s">
        <v>13</v>
      </c>
      <c r="B51" s="469" t="s">
        <v>1296</v>
      </c>
      <c r="C51" s="469">
        <v>27900</v>
      </c>
      <c r="D51" s="165">
        <v>27900</v>
      </c>
      <c r="E51" s="512">
        <v>0</v>
      </c>
    </row>
    <row r="52" spans="1:5" x14ac:dyDescent="0.2">
      <c r="A52" s="503" t="s">
        <v>14</v>
      </c>
      <c r="B52" s="469" t="s">
        <v>1297</v>
      </c>
      <c r="C52" s="469">
        <v>37796</v>
      </c>
      <c r="D52" s="165">
        <v>37796</v>
      </c>
      <c r="E52" s="512">
        <v>0</v>
      </c>
    </row>
    <row r="53" spans="1:5" x14ac:dyDescent="0.2">
      <c r="A53" s="503" t="s">
        <v>15</v>
      </c>
      <c r="B53" s="469" t="s">
        <v>1298</v>
      </c>
      <c r="C53" s="469">
        <v>39324</v>
      </c>
      <c r="D53" s="165">
        <v>39324</v>
      </c>
      <c r="E53" s="512">
        <v>0</v>
      </c>
    </row>
    <row r="54" spans="1:5" x14ac:dyDescent="0.2">
      <c r="A54" s="503" t="s">
        <v>16</v>
      </c>
      <c r="B54" s="469" t="s">
        <v>1299</v>
      </c>
      <c r="C54" s="469">
        <v>25920</v>
      </c>
      <c r="D54" s="165">
        <v>25920</v>
      </c>
      <c r="E54" s="512">
        <v>0</v>
      </c>
    </row>
    <row r="55" spans="1:5" x14ac:dyDescent="0.2">
      <c r="A55" s="503" t="s">
        <v>17</v>
      </c>
      <c r="B55" s="469" t="s">
        <v>1300</v>
      </c>
      <c r="C55" s="469">
        <v>24720</v>
      </c>
      <c r="D55" s="165">
        <v>24720</v>
      </c>
      <c r="E55" s="512">
        <v>0</v>
      </c>
    </row>
    <row r="56" spans="1:5" x14ac:dyDescent="0.2">
      <c r="A56" s="503" t="s">
        <v>20</v>
      </c>
      <c r="B56" s="469" t="s">
        <v>1301</v>
      </c>
      <c r="C56" s="469">
        <v>41740</v>
      </c>
      <c r="D56" s="165">
        <v>41740</v>
      </c>
      <c r="E56" s="512">
        <v>0</v>
      </c>
    </row>
    <row r="57" spans="1:5" x14ac:dyDescent="0.2">
      <c r="A57" s="503" t="s">
        <v>21</v>
      </c>
      <c r="B57" s="513" t="s">
        <v>1302</v>
      </c>
      <c r="C57" s="514">
        <v>20592</v>
      </c>
      <c r="D57" s="515">
        <v>20592</v>
      </c>
      <c r="E57" s="516">
        <v>0</v>
      </c>
    </row>
    <row r="58" spans="1:5" x14ac:dyDescent="0.2">
      <c r="A58" s="503" t="s">
        <v>22</v>
      </c>
      <c r="B58" s="471" t="s">
        <v>1303</v>
      </c>
      <c r="C58" s="517">
        <v>60000</v>
      </c>
      <c r="D58" s="518">
        <v>60000</v>
      </c>
      <c r="E58" s="512">
        <v>0</v>
      </c>
    </row>
    <row r="59" spans="1:5" x14ac:dyDescent="0.2">
      <c r="A59" s="503" t="s">
        <v>23</v>
      </c>
      <c r="B59" s="471" t="s">
        <v>1304</v>
      </c>
      <c r="C59" s="517">
        <v>32000</v>
      </c>
      <c r="D59" s="518">
        <v>32000</v>
      </c>
      <c r="E59" s="512">
        <v>0</v>
      </c>
    </row>
    <row r="60" spans="1:5" x14ac:dyDescent="0.2">
      <c r="A60" s="503" t="s">
        <v>24</v>
      </c>
      <c r="B60" s="471" t="s">
        <v>1305</v>
      </c>
      <c r="C60" s="517">
        <v>22000</v>
      </c>
      <c r="D60" s="518">
        <v>22000</v>
      </c>
      <c r="E60" s="512">
        <v>0</v>
      </c>
    </row>
    <row r="61" spans="1:5" x14ac:dyDescent="0.2">
      <c r="A61" s="503" t="s">
        <v>25</v>
      </c>
      <c r="B61" s="471" t="s">
        <v>1306</v>
      </c>
      <c r="C61" s="517">
        <v>36656</v>
      </c>
      <c r="D61" s="518">
        <v>36656</v>
      </c>
      <c r="E61" s="512">
        <v>0</v>
      </c>
    </row>
    <row r="62" spans="1:5" x14ac:dyDescent="0.2">
      <c r="A62" s="503" t="s">
        <v>26</v>
      </c>
      <c r="B62" s="471" t="s">
        <v>1307</v>
      </c>
      <c r="C62" s="517">
        <v>136000</v>
      </c>
      <c r="D62" s="518">
        <v>136000</v>
      </c>
      <c r="E62" s="512">
        <v>0</v>
      </c>
    </row>
    <row r="63" spans="1:5" x14ac:dyDescent="0.2">
      <c r="A63" s="503" t="s">
        <v>27</v>
      </c>
      <c r="B63" s="471" t="s">
        <v>1308</v>
      </c>
      <c r="C63" s="517">
        <v>52999</v>
      </c>
      <c r="D63" s="518">
        <v>52999</v>
      </c>
      <c r="E63" s="512">
        <v>0</v>
      </c>
    </row>
    <row r="64" spans="1:5" x14ac:dyDescent="0.2">
      <c r="A64" s="503" t="s">
        <v>54</v>
      </c>
      <c r="B64" s="471" t="s">
        <v>1309</v>
      </c>
      <c r="C64" s="517">
        <v>112059</v>
      </c>
      <c r="D64" s="518">
        <v>112059</v>
      </c>
      <c r="E64" s="512">
        <v>0</v>
      </c>
    </row>
    <row r="65" spans="1:5" x14ac:dyDescent="0.2">
      <c r="A65" s="503" t="s">
        <v>55</v>
      </c>
      <c r="B65" s="469" t="s">
        <v>1310</v>
      </c>
      <c r="C65" s="469">
        <v>254700</v>
      </c>
      <c r="D65" s="165">
        <v>254700</v>
      </c>
      <c r="E65" s="512">
        <v>0</v>
      </c>
    </row>
    <row r="66" spans="1:5" x14ac:dyDescent="0.2">
      <c r="A66" s="503" t="s">
        <v>56</v>
      </c>
      <c r="B66" s="474" t="s">
        <v>1311</v>
      </c>
      <c r="C66" s="474">
        <v>187500</v>
      </c>
      <c r="D66" s="519">
        <v>187500</v>
      </c>
      <c r="E66" s="512">
        <v>0</v>
      </c>
    </row>
    <row r="67" spans="1:5" x14ac:dyDescent="0.2">
      <c r="A67" s="503" t="s">
        <v>57</v>
      </c>
      <c r="B67" s="474" t="s">
        <v>1312</v>
      </c>
      <c r="C67" s="474">
        <v>90000</v>
      </c>
      <c r="D67" s="519">
        <v>90000</v>
      </c>
      <c r="E67" s="516">
        <v>0</v>
      </c>
    </row>
    <row r="68" spans="1:5" x14ac:dyDescent="0.2">
      <c r="A68" s="503" t="s">
        <v>58</v>
      </c>
      <c r="B68" s="474" t="s">
        <v>1313</v>
      </c>
      <c r="C68" s="474">
        <v>163200</v>
      </c>
      <c r="D68" s="519">
        <v>163200</v>
      </c>
      <c r="E68" s="516">
        <v>0</v>
      </c>
    </row>
    <row r="69" spans="1:5" ht="20.25" customHeight="1" x14ac:dyDescent="0.25">
      <c r="A69" s="520"/>
      <c r="B69" s="521" t="s">
        <v>397</v>
      </c>
      <c r="C69" s="522"/>
      <c r="D69" s="522"/>
      <c r="E69" s="523"/>
    </row>
    <row r="70" spans="1:5" x14ac:dyDescent="0.2">
      <c r="A70" s="503" t="s">
        <v>59</v>
      </c>
      <c r="B70" s="469" t="s">
        <v>1314</v>
      </c>
      <c r="C70" s="469">
        <v>30800</v>
      </c>
      <c r="D70" s="165">
        <v>30800</v>
      </c>
      <c r="E70" s="512">
        <v>0</v>
      </c>
    </row>
    <row r="71" spans="1:5" x14ac:dyDescent="0.2">
      <c r="A71" s="503" t="s">
        <v>60</v>
      </c>
      <c r="B71" s="469" t="s">
        <v>1315</v>
      </c>
      <c r="C71" s="469">
        <v>51213</v>
      </c>
      <c r="D71" s="165">
        <v>51213</v>
      </c>
      <c r="E71" s="512">
        <v>0</v>
      </c>
    </row>
    <row r="72" spans="1:5" x14ac:dyDescent="0.2">
      <c r="A72" s="503" t="s">
        <v>61</v>
      </c>
      <c r="B72" s="469" t="s">
        <v>1316</v>
      </c>
      <c r="C72" s="469">
        <v>45988</v>
      </c>
      <c r="D72" s="165">
        <v>45988</v>
      </c>
      <c r="E72" s="512">
        <v>0</v>
      </c>
    </row>
    <row r="73" spans="1:5" x14ac:dyDescent="0.2">
      <c r="A73" s="503" t="s">
        <v>62</v>
      </c>
      <c r="B73" s="469" t="s">
        <v>1317</v>
      </c>
      <c r="C73" s="469">
        <v>65000</v>
      </c>
      <c r="D73" s="165">
        <v>65000</v>
      </c>
      <c r="E73" s="512">
        <v>0</v>
      </c>
    </row>
    <row r="74" spans="1:5" x14ac:dyDescent="0.2">
      <c r="A74" s="503" t="s">
        <v>63</v>
      </c>
      <c r="B74" s="469" t="s">
        <v>1318</v>
      </c>
      <c r="C74" s="469">
        <v>60000</v>
      </c>
      <c r="D74" s="165">
        <v>60000</v>
      </c>
      <c r="E74" s="512">
        <v>0</v>
      </c>
    </row>
    <row r="75" spans="1:5" x14ac:dyDescent="0.2">
      <c r="A75" s="503" t="s">
        <v>64</v>
      </c>
      <c r="B75" s="469" t="s">
        <v>1319</v>
      </c>
      <c r="C75" s="469">
        <v>22970</v>
      </c>
      <c r="D75" s="165">
        <v>22970</v>
      </c>
      <c r="E75" s="512">
        <v>0</v>
      </c>
    </row>
    <row r="76" spans="1:5" x14ac:dyDescent="0.2">
      <c r="A76" s="503" t="s">
        <v>65</v>
      </c>
      <c r="B76" s="469" t="s">
        <v>1320</v>
      </c>
      <c r="C76" s="469">
        <v>79990</v>
      </c>
      <c r="D76" s="165">
        <v>79990</v>
      </c>
      <c r="E76" s="512">
        <v>0</v>
      </c>
    </row>
    <row r="77" spans="1:5" x14ac:dyDescent="0.2">
      <c r="A77" s="503" t="s">
        <v>66</v>
      </c>
      <c r="B77" s="469" t="s">
        <v>1321</v>
      </c>
      <c r="C77" s="469">
        <v>39990</v>
      </c>
      <c r="D77" s="165">
        <v>39990</v>
      </c>
      <c r="E77" s="512">
        <v>0</v>
      </c>
    </row>
    <row r="78" spans="1:5" x14ac:dyDescent="0.2">
      <c r="A78" s="503" t="s">
        <v>67</v>
      </c>
      <c r="B78" s="469" t="s">
        <v>1322</v>
      </c>
      <c r="C78" s="469">
        <v>90000</v>
      </c>
      <c r="D78" s="165">
        <v>90000</v>
      </c>
      <c r="E78" s="512">
        <v>0</v>
      </c>
    </row>
    <row r="79" spans="1:5" x14ac:dyDescent="0.2">
      <c r="A79" s="503" t="s">
        <v>69</v>
      </c>
      <c r="B79" s="469" t="s">
        <v>1323</v>
      </c>
      <c r="C79" s="469">
        <v>40000</v>
      </c>
      <c r="D79" s="165">
        <v>40000</v>
      </c>
      <c r="E79" s="512">
        <v>0</v>
      </c>
    </row>
    <row r="80" spans="1:5" x14ac:dyDescent="0.2">
      <c r="A80" s="503" t="s">
        <v>71</v>
      </c>
      <c r="B80" s="469" t="s">
        <v>1324</v>
      </c>
      <c r="C80" s="469">
        <v>70000</v>
      </c>
      <c r="D80" s="165">
        <v>70000</v>
      </c>
      <c r="E80" s="512">
        <v>0</v>
      </c>
    </row>
    <row r="81" spans="1:5" s="324" customFormat="1" x14ac:dyDescent="0.2">
      <c r="A81" s="547"/>
      <c r="B81" s="399" t="s">
        <v>1542</v>
      </c>
      <c r="C81" s="399">
        <v>251968</v>
      </c>
      <c r="D81" s="165">
        <v>12012</v>
      </c>
      <c r="E81" s="544">
        <v>239956</v>
      </c>
    </row>
    <row r="82" spans="1:5" x14ac:dyDescent="0.2">
      <c r="A82" s="480"/>
      <c r="B82" s="182" t="s">
        <v>1325</v>
      </c>
      <c r="C82" s="469"/>
      <c r="D82" s="469"/>
      <c r="E82" s="512"/>
    </row>
    <row r="83" spans="1:5" x14ac:dyDescent="0.2">
      <c r="A83" s="503" t="s">
        <v>92</v>
      </c>
      <c r="B83" s="469" t="s">
        <v>1326</v>
      </c>
      <c r="C83" s="469">
        <v>21600</v>
      </c>
      <c r="D83" s="165">
        <v>21600</v>
      </c>
      <c r="E83" s="512">
        <v>0</v>
      </c>
    </row>
    <row r="84" spans="1:5" x14ac:dyDescent="0.2">
      <c r="A84" s="503" t="s">
        <v>106</v>
      </c>
      <c r="B84" s="469" t="s">
        <v>1327</v>
      </c>
      <c r="C84" s="469">
        <v>21200</v>
      </c>
      <c r="D84" s="165">
        <v>21200</v>
      </c>
      <c r="E84" s="512">
        <v>0</v>
      </c>
    </row>
    <row r="85" spans="1:5" x14ac:dyDescent="0.2">
      <c r="A85" s="503" t="s">
        <v>107</v>
      </c>
      <c r="B85" s="474" t="s">
        <v>1328</v>
      </c>
      <c r="C85" s="474">
        <v>186000</v>
      </c>
      <c r="D85" s="519">
        <v>186000</v>
      </c>
      <c r="E85" s="516">
        <v>0</v>
      </c>
    </row>
    <row r="86" spans="1:5" x14ac:dyDescent="0.2">
      <c r="A86" s="503" t="s">
        <v>108</v>
      </c>
      <c r="B86" s="474" t="s">
        <v>1329</v>
      </c>
      <c r="C86" s="474">
        <v>177500</v>
      </c>
      <c r="D86" s="519">
        <v>177500</v>
      </c>
      <c r="E86" s="516">
        <v>0</v>
      </c>
    </row>
    <row r="87" spans="1:5" x14ac:dyDescent="0.2">
      <c r="A87" s="503" t="s">
        <v>135</v>
      </c>
      <c r="B87" s="474" t="s">
        <v>1330</v>
      </c>
      <c r="C87" s="474">
        <v>28750</v>
      </c>
      <c r="D87" s="519">
        <v>28750</v>
      </c>
      <c r="E87" s="516">
        <v>0</v>
      </c>
    </row>
    <row r="88" spans="1:5" s="324" customFormat="1" x14ac:dyDescent="0.2">
      <c r="A88" s="547" t="s">
        <v>136</v>
      </c>
      <c r="B88" s="435" t="s">
        <v>1331</v>
      </c>
      <c r="C88" s="435">
        <v>320390</v>
      </c>
      <c r="D88" s="519">
        <v>186465</v>
      </c>
      <c r="E88" s="551">
        <v>133925</v>
      </c>
    </row>
    <row r="89" spans="1:5" s="324" customFormat="1" x14ac:dyDescent="0.2">
      <c r="A89" s="553" t="s">
        <v>137</v>
      </c>
      <c r="B89" s="435" t="s">
        <v>1332</v>
      </c>
      <c r="C89" s="435">
        <v>119607</v>
      </c>
      <c r="D89" s="519">
        <v>46008</v>
      </c>
      <c r="E89" s="551">
        <v>73599</v>
      </c>
    </row>
    <row r="90" spans="1:5" s="324" customFormat="1" x14ac:dyDescent="0.2">
      <c r="A90" s="553"/>
      <c r="B90" s="435" t="s">
        <v>1541</v>
      </c>
      <c r="C90" s="435">
        <v>141732</v>
      </c>
      <c r="D90" s="519">
        <v>15934</v>
      </c>
      <c r="E90" s="551">
        <v>125798</v>
      </c>
    </row>
    <row r="91" spans="1:5" ht="15.75" x14ac:dyDescent="0.2">
      <c r="A91" s="520"/>
      <c r="B91" s="522" t="s">
        <v>1333</v>
      </c>
      <c r="C91" s="522"/>
      <c r="D91" s="522"/>
      <c r="E91" s="523"/>
    </row>
    <row r="92" spans="1:5" x14ac:dyDescent="0.2">
      <c r="A92" s="524" t="s">
        <v>138</v>
      </c>
      <c r="B92" s="471" t="s">
        <v>1334</v>
      </c>
      <c r="C92" s="517">
        <v>52488</v>
      </c>
      <c r="D92" s="518">
        <v>52488</v>
      </c>
      <c r="E92" s="512">
        <v>0</v>
      </c>
    </row>
    <row r="93" spans="1:5" x14ac:dyDescent="0.2">
      <c r="A93" s="524" t="s">
        <v>139</v>
      </c>
      <c r="B93" s="471" t="s">
        <v>1335</v>
      </c>
      <c r="C93" s="517">
        <v>49988</v>
      </c>
      <c r="D93" s="518">
        <v>49988</v>
      </c>
      <c r="E93" s="512">
        <v>0</v>
      </c>
    </row>
    <row r="94" spans="1:5" x14ac:dyDescent="0.2">
      <c r="A94" s="524" t="s">
        <v>1336</v>
      </c>
      <c r="B94" s="471" t="s">
        <v>1337</v>
      </c>
      <c r="C94" s="517">
        <v>148200</v>
      </c>
      <c r="D94" s="518">
        <v>148200</v>
      </c>
      <c r="E94" s="512">
        <v>0</v>
      </c>
    </row>
    <row r="95" spans="1:5" x14ac:dyDescent="0.2">
      <c r="A95" s="524" t="s">
        <v>1338</v>
      </c>
      <c r="B95" s="471" t="s">
        <v>1339</v>
      </c>
      <c r="C95" s="517">
        <v>232300</v>
      </c>
      <c r="D95" s="518">
        <v>232300</v>
      </c>
      <c r="E95" s="512">
        <v>0</v>
      </c>
    </row>
    <row r="96" spans="1:5" x14ac:dyDescent="0.2">
      <c r="A96" s="524" t="s">
        <v>1340</v>
      </c>
      <c r="B96" s="471" t="s">
        <v>1341</v>
      </c>
      <c r="C96" s="517">
        <v>39600</v>
      </c>
      <c r="D96" s="518">
        <v>39600</v>
      </c>
      <c r="E96" s="512">
        <v>0</v>
      </c>
    </row>
    <row r="97" spans="1:5" x14ac:dyDescent="0.2">
      <c r="A97" s="524" t="s">
        <v>1074</v>
      </c>
      <c r="B97" s="471" t="s">
        <v>1342</v>
      </c>
      <c r="C97" s="517">
        <v>51970</v>
      </c>
      <c r="D97" s="518">
        <v>51970</v>
      </c>
      <c r="E97" s="512">
        <v>0</v>
      </c>
    </row>
    <row r="98" spans="1:5" x14ac:dyDescent="0.2">
      <c r="A98" s="524" t="s">
        <v>1343</v>
      </c>
      <c r="B98" s="471" t="s">
        <v>1344</v>
      </c>
      <c r="C98" s="517">
        <v>30400</v>
      </c>
      <c r="D98" s="518">
        <v>30400</v>
      </c>
      <c r="E98" s="512">
        <v>0</v>
      </c>
    </row>
    <row r="99" spans="1:5" x14ac:dyDescent="0.2">
      <c r="A99" s="524" t="s">
        <v>1345</v>
      </c>
      <c r="B99" s="468" t="s">
        <v>1346</v>
      </c>
      <c r="C99" s="517">
        <v>37600</v>
      </c>
      <c r="D99" s="518">
        <v>37600</v>
      </c>
      <c r="E99" s="512">
        <v>0</v>
      </c>
    </row>
    <row r="100" spans="1:5" x14ac:dyDescent="0.2">
      <c r="A100" s="524" t="s">
        <v>1347</v>
      </c>
      <c r="B100" s="525" t="s">
        <v>1348</v>
      </c>
      <c r="C100" s="526">
        <v>104000</v>
      </c>
      <c r="D100" s="527">
        <v>104000</v>
      </c>
      <c r="E100" s="512">
        <v>0</v>
      </c>
    </row>
    <row r="101" spans="1:5" x14ac:dyDescent="0.2">
      <c r="A101" s="524" t="s">
        <v>1349</v>
      </c>
      <c r="B101" s="469" t="s">
        <v>1350</v>
      </c>
      <c r="C101" s="469">
        <v>124000</v>
      </c>
      <c r="D101" s="165">
        <v>124000</v>
      </c>
      <c r="E101" s="512">
        <v>0</v>
      </c>
    </row>
    <row r="102" spans="1:5" x14ac:dyDescent="0.2">
      <c r="A102" s="524" t="s">
        <v>1351</v>
      </c>
      <c r="B102" s="469" t="s">
        <v>1352</v>
      </c>
      <c r="C102" s="469">
        <v>35000</v>
      </c>
      <c r="D102" s="165">
        <v>35000</v>
      </c>
      <c r="E102" s="512">
        <v>0</v>
      </c>
    </row>
    <row r="103" spans="1:5" x14ac:dyDescent="0.2">
      <c r="A103" s="524" t="s">
        <v>1353</v>
      </c>
      <c r="B103" s="469" t="s">
        <v>1354</v>
      </c>
      <c r="C103" s="469">
        <v>97500</v>
      </c>
      <c r="D103" s="165">
        <v>97500</v>
      </c>
      <c r="E103" s="512">
        <v>0</v>
      </c>
    </row>
    <row r="104" spans="1:5" x14ac:dyDescent="0.2">
      <c r="A104" s="524" t="s">
        <v>1355</v>
      </c>
      <c r="B104" s="469" t="s">
        <v>1356</v>
      </c>
      <c r="C104" s="469">
        <v>182000</v>
      </c>
      <c r="D104" s="165">
        <v>182000</v>
      </c>
      <c r="E104" s="512">
        <v>0</v>
      </c>
    </row>
    <row r="105" spans="1:5" x14ac:dyDescent="0.2">
      <c r="A105" s="524" t="s">
        <v>1357</v>
      </c>
      <c r="B105" s="528" t="s">
        <v>1358</v>
      </c>
      <c r="C105" s="469">
        <v>288120</v>
      </c>
      <c r="D105" s="165">
        <v>288120</v>
      </c>
      <c r="E105" s="512">
        <v>0</v>
      </c>
    </row>
    <row r="106" spans="1:5" x14ac:dyDescent="0.2">
      <c r="A106" s="524" t="s">
        <v>1359</v>
      </c>
      <c r="B106" s="469" t="s">
        <v>1360</v>
      </c>
      <c r="C106" s="469">
        <v>22800</v>
      </c>
      <c r="D106" s="165">
        <v>22800</v>
      </c>
      <c r="E106" s="512">
        <v>0</v>
      </c>
    </row>
    <row r="107" spans="1:5" x14ac:dyDescent="0.2">
      <c r="A107" s="524" t="s">
        <v>1361</v>
      </c>
      <c r="B107" s="469" t="s">
        <v>1362</v>
      </c>
      <c r="C107" s="469">
        <v>164563</v>
      </c>
      <c r="D107" s="165">
        <v>164563</v>
      </c>
      <c r="E107" s="512">
        <v>0</v>
      </c>
    </row>
    <row r="108" spans="1:5" x14ac:dyDescent="0.2">
      <c r="A108" s="524" t="s">
        <v>1363</v>
      </c>
      <c r="B108" s="469" t="s">
        <v>1364</v>
      </c>
      <c r="C108" s="469">
        <v>89999</v>
      </c>
      <c r="D108" s="165">
        <v>89999</v>
      </c>
      <c r="E108" s="512">
        <v>0</v>
      </c>
    </row>
    <row r="109" spans="1:5" s="324" customFormat="1" x14ac:dyDescent="0.2">
      <c r="A109" s="541" t="s">
        <v>1365</v>
      </c>
      <c r="B109" s="399" t="s">
        <v>1366</v>
      </c>
      <c r="C109" s="399">
        <v>73000</v>
      </c>
      <c r="D109" s="165">
        <v>64089</v>
      </c>
      <c r="E109" s="544">
        <v>8911</v>
      </c>
    </row>
    <row r="110" spans="1:5" s="324" customFormat="1" x14ac:dyDescent="0.2">
      <c r="A110" s="541" t="s">
        <v>1367</v>
      </c>
      <c r="B110" s="399" t="s">
        <v>1368</v>
      </c>
      <c r="C110" s="399">
        <v>178656</v>
      </c>
      <c r="D110" s="165">
        <v>155583</v>
      </c>
      <c r="E110" s="544">
        <v>23073</v>
      </c>
    </row>
    <row r="111" spans="1:5" s="324" customFormat="1" x14ac:dyDescent="0.2">
      <c r="A111" s="541" t="s">
        <v>1369</v>
      </c>
      <c r="B111" s="399" t="s">
        <v>1370</v>
      </c>
      <c r="C111" s="399">
        <v>158625</v>
      </c>
      <c r="D111" s="165">
        <v>103782</v>
      </c>
      <c r="E111" s="544">
        <v>54843</v>
      </c>
    </row>
    <row r="112" spans="1:5" s="324" customFormat="1" x14ac:dyDescent="0.2">
      <c r="A112" s="541" t="s">
        <v>1371</v>
      </c>
      <c r="B112" s="399" t="s">
        <v>1370</v>
      </c>
      <c r="C112" s="399">
        <v>149875</v>
      </c>
      <c r="D112" s="165">
        <v>88122</v>
      </c>
      <c r="E112" s="544">
        <v>61753</v>
      </c>
    </row>
    <row r="113" spans="1:5" s="324" customFormat="1" x14ac:dyDescent="0.2">
      <c r="A113" s="541" t="s">
        <v>1372</v>
      </c>
      <c r="B113" s="399" t="s">
        <v>1373</v>
      </c>
      <c r="C113" s="399">
        <v>65000</v>
      </c>
      <c r="D113" s="165">
        <v>38218</v>
      </c>
      <c r="E113" s="544">
        <v>26782</v>
      </c>
    </row>
    <row r="114" spans="1:5" s="324" customFormat="1" x14ac:dyDescent="0.2">
      <c r="A114" s="541" t="s">
        <v>1374</v>
      </c>
      <c r="B114" s="399" t="s">
        <v>1326</v>
      </c>
      <c r="C114" s="399">
        <v>65000</v>
      </c>
      <c r="D114" s="165">
        <v>38218</v>
      </c>
      <c r="E114" s="544">
        <v>26782</v>
      </c>
    </row>
    <row r="115" spans="1:5" s="324" customFormat="1" x14ac:dyDescent="0.2">
      <c r="A115" s="541" t="s">
        <v>1375</v>
      </c>
      <c r="B115" s="399" t="s">
        <v>1376</v>
      </c>
      <c r="C115" s="399">
        <v>215773</v>
      </c>
      <c r="D115" s="165">
        <v>85741</v>
      </c>
      <c r="E115" s="544">
        <v>130032</v>
      </c>
    </row>
    <row r="116" spans="1:5" s="324" customFormat="1" x14ac:dyDescent="0.2">
      <c r="A116" s="541" t="s">
        <v>1377</v>
      </c>
      <c r="B116" s="399" t="s">
        <v>1378</v>
      </c>
      <c r="C116" s="399">
        <v>200000</v>
      </c>
      <c r="D116" s="165">
        <v>50136</v>
      </c>
      <c r="E116" s="544">
        <v>149864</v>
      </c>
    </row>
    <row r="117" spans="1:5" s="324" customFormat="1" ht="15.75" x14ac:dyDescent="0.25">
      <c r="A117" s="547"/>
      <c r="B117" s="529" t="s">
        <v>1379</v>
      </c>
      <c r="C117" s="399"/>
      <c r="D117" s="399"/>
      <c r="E117" s="544"/>
    </row>
    <row r="118" spans="1:5" x14ac:dyDescent="0.2">
      <c r="A118" s="503" t="s">
        <v>1380</v>
      </c>
      <c r="B118" s="469" t="s">
        <v>1381</v>
      </c>
      <c r="C118" s="469">
        <v>19600</v>
      </c>
      <c r="D118" s="165">
        <v>19600</v>
      </c>
      <c r="E118" s="512">
        <v>0</v>
      </c>
    </row>
    <row r="119" spans="1:5" x14ac:dyDescent="0.2">
      <c r="A119" s="503" t="s">
        <v>1382</v>
      </c>
      <c r="B119" s="469" t="s">
        <v>1383</v>
      </c>
      <c r="C119" s="469">
        <v>152950</v>
      </c>
      <c r="D119" s="165">
        <v>152950</v>
      </c>
      <c r="E119" s="512">
        <v>0</v>
      </c>
    </row>
    <row r="120" spans="1:5" x14ac:dyDescent="0.2">
      <c r="A120" s="503" t="s">
        <v>1384</v>
      </c>
      <c r="B120" s="469" t="s">
        <v>1385</v>
      </c>
      <c r="C120" s="469">
        <v>28440</v>
      </c>
      <c r="D120" s="165">
        <v>28440</v>
      </c>
      <c r="E120" s="512">
        <v>0</v>
      </c>
    </row>
    <row r="121" spans="1:5" s="324" customFormat="1" x14ac:dyDescent="0.2">
      <c r="A121" s="547" t="s">
        <v>1386</v>
      </c>
      <c r="B121" s="435" t="s">
        <v>1387</v>
      </c>
      <c r="C121" s="435">
        <v>101250</v>
      </c>
      <c r="D121" s="519">
        <v>67850</v>
      </c>
      <c r="E121" s="551">
        <v>33400</v>
      </c>
    </row>
    <row r="122" spans="1:5" s="324" customFormat="1" x14ac:dyDescent="0.2">
      <c r="A122" s="547" t="s">
        <v>1388</v>
      </c>
      <c r="B122" s="435" t="s">
        <v>1389</v>
      </c>
      <c r="C122" s="435">
        <v>324690</v>
      </c>
      <c r="D122" s="519">
        <v>170393</v>
      </c>
      <c r="E122" s="551">
        <v>154297</v>
      </c>
    </row>
    <row r="123" spans="1:5" s="324" customFormat="1" x14ac:dyDescent="0.2">
      <c r="A123" s="547" t="s">
        <v>1390</v>
      </c>
      <c r="B123" s="435" t="s">
        <v>1391</v>
      </c>
      <c r="C123" s="435">
        <v>204780</v>
      </c>
      <c r="D123" s="519">
        <v>77397</v>
      </c>
      <c r="E123" s="551">
        <v>127383</v>
      </c>
    </row>
    <row r="124" spans="1:5" s="324" customFormat="1" x14ac:dyDescent="0.2">
      <c r="A124" s="547" t="s">
        <v>1392</v>
      </c>
      <c r="B124" s="435" t="s">
        <v>1393</v>
      </c>
      <c r="C124" s="435">
        <v>80000</v>
      </c>
      <c r="D124" s="519">
        <v>25989</v>
      </c>
      <c r="E124" s="551">
        <v>54011</v>
      </c>
    </row>
    <row r="125" spans="1:5" ht="15.75" x14ac:dyDescent="0.2">
      <c r="A125" s="520"/>
      <c r="B125" s="522" t="s">
        <v>1571</v>
      </c>
      <c r="C125" s="522"/>
      <c r="D125" s="522"/>
      <c r="E125" s="523"/>
    </row>
    <row r="126" spans="1:5" x14ac:dyDescent="0.2">
      <c r="A126" s="524" t="s">
        <v>1394</v>
      </c>
      <c r="B126" s="471" t="s">
        <v>1395</v>
      </c>
      <c r="C126" s="517">
        <v>191875</v>
      </c>
      <c r="D126" s="518">
        <v>191875</v>
      </c>
      <c r="E126" s="512">
        <v>0</v>
      </c>
    </row>
    <row r="127" spans="1:5" x14ac:dyDescent="0.2">
      <c r="A127" s="524" t="s">
        <v>1396</v>
      </c>
      <c r="B127" s="471" t="s">
        <v>1397</v>
      </c>
      <c r="C127" s="517">
        <v>89900</v>
      </c>
      <c r="D127" s="518">
        <v>89900</v>
      </c>
      <c r="E127" s="512">
        <v>0</v>
      </c>
    </row>
    <row r="128" spans="1:5" x14ac:dyDescent="0.2">
      <c r="A128" s="524" t="s">
        <v>1398</v>
      </c>
      <c r="B128" s="471" t="s">
        <v>1399</v>
      </c>
      <c r="C128" s="517">
        <v>37375</v>
      </c>
      <c r="D128" s="518">
        <v>37375</v>
      </c>
      <c r="E128" s="512">
        <v>0</v>
      </c>
    </row>
    <row r="129" spans="1:5" x14ac:dyDescent="0.2">
      <c r="A129" s="524" t="s">
        <v>1078</v>
      </c>
      <c r="B129" s="471" t="s">
        <v>1400</v>
      </c>
      <c r="C129" s="517">
        <v>33600</v>
      </c>
      <c r="D129" s="518">
        <v>33600</v>
      </c>
      <c r="E129" s="512">
        <v>0</v>
      </c>
    </row>
    <row r="130" spans="1:5" x14ac:dyDescent="0.2">
      <c r="A130" s="524" t="s">
        <v>1401</v>
      </c>
      <c r="B130" s="469" t="s">
        <v>1402</v>
      </c>
      <c r="C130" s="469">
        <v>23248</v>
      </c>
      <c r="D130" s="165">
        <v>23248</v>
      </c>
      <c r="E130" s="512">
        <v>0</v>
      </c>
    </row>
    <row r="131" spans="1:5" x14ac:dyDescent="0.2">
      <c r="A131" s="524" t="s">
        <v>1403</v>
      </c>
      <c r="B131" s="469" t="s">
        <v>1404</v>
      </c>
      <c r="C131" s="469">
        <v>80000</v>
      </c>
      <c r="D131" s="165">
        <v>80000</v>
      </c>
      <c r="E131" s="512">
        <v>0</v>
      </c>
    </row>
    <row r="132" spans="1:5" x14ac:dyDescent="0.2">
      <c r="A132" s="524" t="s">
        <v>1405</v>
      </c>
      <c r="B132" s="469" t="s">
        <v>1406</v>
      </c>
      <c r="C132" s="469">
        <v>153360</v>
      </c>
      <c r="D132" s="165">
        <v>153360</v>
      </c>
      <c r="E132" s="512">
        <v>0</v>
      </c>
    </row>
    <row r="133" spans="1:5" x14ac:dyDescent="0.2">
      <c r="A133" s="524" t="s">
        <v>1407</v>
      </c>
      <c r="B133" s="469" t="s">
        <v>1408</v>
      </c>
      <c r="C133" s="469">
        <v>78000</v>
      </c>
      <c r="D133" s="165">
        <v>78000</v>
      </c>
      <c r="E133" s="512">
        <v>0</v>
      </c>
    </row>
    <row r="134" spans="1:5" x14ac:dyDescent="0.2">
      <c r="A134" s="524" t="s">
        <v>1409</v>
      </c>
      <c r="B134" s="469" t="s">
        <v>1410</v>
      </c>
      <c r="C134" s="469">
        <v>74875</v>
      </c>
      <c r="D134" s="165">
        <v>74875</v>
      </c>
      <c r="E134" s="512">
        <v>0</v>
      </c>
    </row>
    <row r="135" spans="1:5" x14ac:dyDescent="0.2">
      <c r="A135" s="524" t="s">
        <v>1411</v>
      </c>
      <c r="B135" s="469" t="s">
        <v>1412</v>
      </c>
      <c r="C135" s="469">
        <v>16125</v>
      </c>
      <c r="D135" s="165">
        <v>16125</v>
      </c>
      <c r="E135" s="512">
        <v>0</v>
      </c>
    </row>
    <row r="136" spans="1:5" x14ac:dyDescent="0.2">
      <c r="A136" s="524" t="s">
        <v>1413</v>
      </c>
      <c r="B136" s="469" t="s">
        <v>1414</v>
      </c>
      <c r="C136" s="469">
        <v>139200</v>
      </c>
      <c r="D136" s="165">
        <v>139200</v>
      </c>
      <c r="E136" s="512">
        <v>0</v>
      </c>
    </row>
    <row r="137" spans="1:5" x14ac:dyDescent="0.2">
      <c r="A137" s="524" t="s">
        <v>1415</v>
      </c>
      <c r="B137" s="469" t="s">
        <v>1416</v>
      </c>
      <c r="C137" s="469">
        <v>160560</v>
      </c>
      <c r="D137" s="165">
        <v>160560</v>
      </c>
      <c r="E137" s="512">
        <v>0</v>
      </c>
    </row>
    <row r="138" spans="1:5" x14ac:dyDescent="0.2">
      <c r="A138" s="524" t="s">
        <v>1417</v>
      </c>
      <c r="B138" s="469" t="s">
        <v>1416</v>
      </c>
      <c r="C138" s="469">
        <v>160560</v>
      </c>
      <c r="D138" s="165">
        <v>160560</v>
      </c>
      <c r="E138" s="512">
        <v>0</v>
      </c>
    </row>
    <row r="139" spans="1:5" x14ac:dyDescent="0.2">
      <c r="A139" s="524" t="s">
        <v>1418</v>
      </c>
      <c r="B139" s="469" t="s">
        <v>1419</v>
      </c>
      <c r="C139" s="469">
        <v>39600</v>
      </c>
      <c r="D139" s="165">
        <v>39600</v>
      </c>
      <c r="E139" s="512">
        <v>0</v>
      </c>
    </row>
    <row r="140" spans="1:5" x14ac:dyDescent="0.2">
      <c r="A140" s="524" t="s">
        <v>1420</v>
      </c>
      <c r="B140" s="469" t="s">
        <v>1421</v>
      </c>
      <c r="C140" s="469">
        <v>256080</v>
      </c>
      <c r="D140" s="165">
        <v>256080</v>
      </c>
      <c r="E140" s="512">
        <v>0</v>
      </c>
    </row>
    <row r="141" spans="1:5" x14ac:dyDescent="0.2">
      <c r="A141" s="524" t="s">
        <v>1422</v>
      </c>
      <c r="B141" s="469" t="s">
        <v>1423</v>
      </c>
      <c r="C141" s="469">
        <v>377822</v>
      </c>
      <c r="D141" s="165">
        <v>377822</v>
      </c>
      <c r="E141" s="512">
        <v>0</v>
      </c>
    </row>
    <row r="142" spans="1:5" x14ac:dyDescent="0.2">
      <c r="A142" s="524" t="s">
        <v>1424</v>
      </c>
      <c r="B142" s="469" t="s">
        <v>1425</v>
      </c>
      <c r="C142" s="469">
        <v>469500</v>
      </c>
      <c r="D142" s="165">
        <v>469500</v>
      </c>
      <c r="E142" s="512">
        <v>0</v>
      </c>
    </row>
    <row r="143" spans="1:5" x14ac:dyDescent="0.2">
      <c r="A143" s="524" t="s">
        <v>1426</v>
      </c>
      <c r="B143" s="469" t="s">
        <v>1427</v>
      </c>
      <c r="C143" s="469">
        <v>186139</v>
      </c>
      <c r="D143" s="165">
        <v>186139</v>
      </c>
      <c r="E143" s="512">
        <v>0</v>
      </c>
    </row>
    <row r="144" spans="1:5" x14ac:dyDescent="0.2">
      <c r="A144" s="524" t="s">
        <v>1428</v>
      </c>
      <c r="B144" s="469" t="s">
        <v>1429</v>
      </c>
      <c r="C144" s="469">
        <v>62500</v>
      </c>
      <c r="D144" s="165">
        <v>62500</v>
      </c>
      <c r="E144" s="512">
        <v>0</v>
      </c>
    </row>
    <row r="145" spans="1:5" x14ac:dyDescent="0.2">
      <c r="A145" s="524" t="s">
        <v>1430</v>
      </c>
      <c r="B145" s="469" t="s">
        <v>1431</v>
      </c>
      <c r="C145" s="469">
        <v>115000</v>
      </c>
      <c r="D145" s="165">
        <v>115000</v>
      </c>
      <c r="E145" s="512">
        <v>0</v>
      </c>
    </row>
    <row r="146" spans="1:5" x14ac:dyDescent="0.2">
      <c r="A146" s="524" t="s">
        <v>1432</v>
      </c>
      <c r="B146" s="469" t="s">
        <v>1433</v>
      </c>
      <c r="C146" s="469">
        <v>74875</v>
      </c>
      <c r="D146" s="165">
        <v>74875</v>
      </c>
      <c r="E146" s="512">
        <v>0</v>
      </c>
    </row>
    <row r="147" spans="1:5" s="324" customFormat="1" x14ac:dyDescent="0.2">
      <c r="A147" s="541" t="s">
        <v>1434</v>
      </c>
      <c r="B147" s="399" t="s">
        <v>1435</v>
      </c>
      <c r="C147" s="399">
        <v>175000</v>
      </c>
      <c r="D147" s="165">
        <v>175000</v>
      </c>
      <c r="E147" s="544">
        <v>0</v>
      </c>
    </row>
    <row r="148" spans="1:5" s="324" customFormat="1" x14ac:dyDescent="0.2">
      <c r="A148" s="541" t="s">
        <v>1436</v>
      </c>
      <c r="B148" s="399" t="s">
        <v>1437</v>
      </c>
      <c r="C148" s="399">
        <v>16526</v>
      </c>
      <c r="D148" s="165">
        <v>4405</v>
      </c>
      <c r="E148" s="544">
        <v>12121</v>
      </c>
    </row>
    <row r="149" spans="1:5" s="324" customFormat="1" x14ac:dyDescent="0.2">
      <c r="A149" s="541" t="s">
        <v>1438</v>
      </c>
      <c r="B149" s="399" t="s">
        <v>1439</v>
      </c>
      <c r="C149" s="399">
        <v>87282</v>
      </c>
      <c r="D149" s="165">
        <v>52950</v>
      </c>
      <c r="E149" s="544">
        <v>34332</v>
      </c>
    </row>
    <row r="150" spans="1:5" s="324" customFormat="1" x14ac:dyDescent="0.2">
      <c r="A150" s="541" t="s">
        <v>1440</v>
      </c>
      <c r="B150" s="399" t="s">
        <v>1441</v>
      </c>
      <c r="C150" s="399">
        <v>35602</v>
      </c>
      <c r="D150" s="165">
        <v>21597</v>
      </c>
      <c r="E150" s="544">
        <v>14005</v>
      </c>
    </row>
    <row r="151" spans="1:5" s="324" customFormat="1" x14ac:dyDescent="0.2">
      <c r="A151" s="541" t="s">
        <v>1442</v>
      </c>
      <c r="B151" s="399" t="s">
        <v>1443</v>
      </c>
      <c r="C151" s="399">
        <v>23953</v>
      </c>
      <c r="D151" s="165">
        <v>14530</v>
      </c>
      <c r="E151" s="544">
        <v>9423</v>
      </c>
    </row>
    <row r="152" spans="1:5" s="324" customFormat="1" x14ac:dyDescent="0.2">
      <c r="A152" s="541" t="s">
        <v>1444</v>
      </c>
      <c r="B152" s="399" t="s">
        <v>1412</v>
      </c>
      <c r="C152" s="399">
        <v>17965</v>
      </c>
      <c r="D152" s="165">
        <v>10898</v>
      </c>
      <c r="E152" s="544">
        <v>7067</v>
      </c>
    </row>
    <row r="153" spans="1:5" ht="15" customHeight="1" x14ac:dyDescent="0.25">
      <c r="A153" s="480"/>
      <c r="B153" s="529" t="s">
        <v>1445</v>
      </c>
      <c r="C153" s="469"/>
      <c r="D153" s="469"/>
      <c r="E153" s="512"/>
    </row>
    <row r="154" spans="1:5" ht="15" customHeight="1" x14ac:dyDescent="0.2">
      <c r="A154" s="503" t="s">
        <v>1446</v>
      </c>
      <c r="B154" s="469" t="s">
        <v>1447</v>
      </c>
      <c r="C154" s="469">
        <v>48440</v>
      </c>
      <c r="D154" s="165">
        <v>48440</v>
      </c>
      <c r="E154" s="512">
        <f>SUM(C154-D154)</f>
        <v>0</v>
      </c>
    </row>
    <row r="155" spans="1:5" ht="15" customHeight="1" x14ac:dyDescent="0.2">
      <c r="A155" s="503" t="s">
        <v>1448</v>
      </c>
      <c r="B155" s="469" t="s">
        <v>1449</v>
      </c>
      <c r="C155" s="469">
        <v>33150</v>
      </c>
      <c r="D155" s="165">
        <v>33150</v>
      </c>
      <c r="E155" s="512">
        <f>SUM(C155-D155)</f>
        <v>0</v>
      </c>
    </row>
    <row r="156" spans="1:5" ht="15" customHeight="1" x14ac:dyDescent="0.2">
      <c r="A156" s="503" t="s">
        <v>1450</v>
      </c>
      <c r="B156" s="469" t="s">
        <v>1451</v>
      </c>
      <c r="C156" s="469">
        <v>37400</v>
      </c>
      <c r="D156" s="165">
        <v>37400</v>
      </c>
      <c r="E156" s="512">
        <f>SUM(C156-D156)</f>
        <v>0</v>
      </c>
    </row>
    <row r="157" spans="1:5" ht="15" customHeight="1" x14ac:dyDescent="0.2">
      <c r="A157" s="503" t="s">
        <v>1452</v>
      </c>
      <c r="B157" s="469" t="s">
        <v>1451</v>
      </c>
      <c r="C157" s="469">
        <v>62000</v>
      </c>
      <c r="D157" s="165">
        <v>62000</v>
      </c>
      <c r="E157" s="512">
        <f>SUM(C157-D157)</f>
        <v>0</v>
      </c>
    </row>
    <row r="158" spans="1:5" ht="15.75" x14ac:dyDescent="0.2">
      <c r="A158" s="520"/>
      <c r="B158" s="522" t="s">
        <v>1453</v>
      </c>
      <c r="C158" s="522"/>
      <c r="D158" s="522"/>
      <c r="E158" s="523"/>
    </row>
    <row r="159" spans="1:5" x14ac:dyDescent="0.2">
      <c r="A159" s="524" t="s">
        <v>1454</v>
      </c>
      <c r="B159" s="471" t="s">
        <v>1455</v>
      </c>
      <c r="C159" s="517">
        <v>25976</v>
      </c>
      <c r="D159" s="518">
        <v>25976</v>
      </c>
      <c r="E159" s="512">
        <v>0</v>
      </c>
    </row>
    <row r="160" spans="1:5" x14ac:dyDescent="0.2">
      <c r="A160" s="524" t="s">
        <v>1011</v>
      </c>
      <c r="B160" s="471" t="s">
        <v>1456</v>
      </c>
      <c r="C160" s="517">
        <v>87480</v>
      </c>
      <c r="D160" s="518">
        <v>87480</v>
      </c>
      <c r="E160" s="512">
        <v>0</v>
      </c>
    </row>
    <row r="161" spans="1:5" x14ac:dyDescent="0.2">
      <c r="A161" s="524" t="s">
        <v>1457</v>
      </c>
      <c r="B161" s="471" t="s">
        <v>1458</v>
      </c>
      <c r="C161" s="517">
        <v>68256</v>
      </c>
      <c r="D161" s="518">
        <v>68256</v>
      </c>
      <c r="E161" s="512">
        <v>0</v>
      </c>
    </row>
    <row r="162" spans="1:5" x14ac:dyDescent="0.2">
      <c r="A162" s="524" t="s">
        <v>1459</v>
      </c>
      <c r="B162" s="471" t="s">
        <v>1460</v>
      </c>
      <c r="C162" s="517">
        <v>188865</v>
      </c>
      <c r="D162" s="518">
        <v>188865</v>
      </c>
      <c r="E162" s="512">
        <v>0</v>
      </c>
    </row>
    <row r="163" spans="1:5" x14ac:dyDescent="0.2">
      <c r="A163" s="524" t="s">
        <v>1461</v>
      </c>
      <c r="B163" s="471" t="s">
        <v>1462</v>
      </c>
      <c r="C163" s="517">
        <v>193626</v>
      </c>
      <c r="D163" s="518">
        <v>193626</v>
      </c>
      <c r="E163" s="512">
        <v>0</v>
      </c>
    </row>
    <row r="164" spans="1:5" s="324" customFormat="1" x14ac:dyDescent="0.2">
      <c r="A164" s="541" t="s">
        <v>1463</v>
      </c>
      <c r="B164" s="542" t="s">
        <v>1464</v>
      </c>
      <c r="C164" s="543">
        <v>249000</v>
      </c>
      <c r="D164" s="518">
        <v>216631</v>
      </c>
      <c r="E164" s="544">
        <v>32369</v>
      </c>
    </row>
    <row r="165" spans="1:5" x14ac:dyDescent="0.2">
      <c r="A165" s="524" t="s">
        <v>1465</v>
      </c>
      <c r="B165" s="471" t="s">
        <v>1466</v>
      </c>
      <c r="C165" s="517">
        <v>24560</v>
      </c>
      <c r="D165" s="518">
        <v>24560</v>
      </c>
      <c r="E165" s="512">
        <v>0</v>
      </c>
    </row>
    <row r="166" spans="1:5" x14ac:dyDescent="0.2">
      <c r="A166" s="524" t="s">
        <v>1467</v>
      </c>
      <c r="B166" s="471" t="s">
        <v>1468</v>
      </c>
      <c r="C166" s="517">
        <v>31704</v>
      </c>
      <c r="D166" s="518">
        <v>31704</v>
      </c>
      <c r="E166" s="512">
        <v>0</v>
      </c>
    </row>
    <row r="167" spans="1:5" x14ac:dyDescent="0.2">
      <c r="A167" s="524" t="s">
        <v>1469</v>
      </c>
      <c r="B167" s="471" t="s">
        <v>1470</v>
      </c>
      <c r="C167" s="517">
        <v>137500</v>
      </c>
      <c r="D167" s="518">
        <v>137500</v>
      </c>
      <c r="E167" s="512">
        <v>0</v>
      </c>
    </row>
    <row r="168" spans="1:5" x14ac:dyDescent="0.2">
      <c r="A168" s="524" t="s">
        <v>1471</v>
      </c>
      <c r="B168" s="471" t="s">
        <v>1472</v>
      </c>
      <c r="C168" s="517">
        <v>462720</v>
      </c>
      <c r="D168" s="518">
        <v>462720</v>
      </c>
      <c r="E168" s="512">
        <v>0</v>
      </c>
    </row>
    <row r="169" spans="1:5" x14ac:dyDescent="0.2">
      <c r="A169" s="524" t="s">
        <v>1473</v>
      </c>
      <c r="B169" s="468" t="s">
        <v>1474</v>
      </c>
      <c r="C169" s="517">
        <v>40600</v>
      </c>
      <c r="D169" s="518">
        <v>40600</v>
      </c>
      <c r="E169" s="512">
        <v>0</v>
      </c>
    </row>
    <row r="170" spans="1:5" x14ac:dyDescent="0.2">
      <c r="A170" s="524" t="s">
        <v>1475</v>
      </c>
      <c r="B170" s="525" t="s">
        <v>1476</v>
      </c>
      <c r="C170" s="526">
        <v>40600</v>
      </c>
      <c r="D170" s="527">
        <v>40600</v>
      </c>
      <c r="E170" s="512">
        <v>0</v>
      </c>
    </row>
    <row r="171" spans="1:5" x14ac:dyDescent="0.2">
      <c r="A171" s="524" t="s">
        <v>1477</v>
      </c>
      <c r="B171" s="469" t="s">
        <v>1478</v>
      </c>
      <c r="C171" s="469">
        <v>31900</v>
      </c>
      <c r="D171" s="165">
        <v>31900</v>
      </c>
      <c r="E171" s="512">
        <v>0</v>
      </c>
    </row>
    <row r="172" spans="1:5" x14ac:dyDescent="0.2">
      <c r="A172" s="524" t="s">
        <v>1479</v>
      </c>
      <c r="B172" s="469" t="s">
        <v>1480</v>
      </c>
      <c r="C172" s="469">
        <v>38400</v>
      </c>
      <c r="D172" s="165">
        <v>38400</v>
      </c>
      <c r="E172" s="512">
        <v>0</v>
      </c>
    </row>
    <row r="173" spans="1:5" x14ac:dyDescent="0.2">
      <c r="A173" s="524" t="s">
        <v>1481</v>
      </c>
      <c r="B173" s="469" t="s">
        <v>1474</v>
      </c>
      <c r="C173" s="469">
        <v>40600</v>
      </c>
      <c r="D173" s="165">
        <v>40600</v>
      </c>
      <c r="E173" s="512">
        <v>0</v>
      </c>
    </row>
    <row r="174" spans="1:5" x14ac:dyDescent="0.2">
      <c r="A174" s="524" t="s">
        <v>1482</v>
      </c>
      <c r="B174" s="469" t="s">
        <v>1483</v>
      </c>
      <c r="C174" s="469">
        <v>637500</v>
      </c>
      <c r="D174" s="165">
        <v>637500</v>
      </c>
      <c r="E174" s="512">
        <v>0</v>
      </c>
    </row>
    <row r="175" spans="1:5" x14ac:dyDescent="0.2">
      <c r="A175" s="524" t="s">
        <v>1484</v>
      </c>
      <c r="B175" s="469" t="s">
        <v>1485</v>
      </c>
      <c r="C175" s="469">
        <v>138500</v>
      </c>
      <c r="D175" s="165">
        <v>138500</v>
      </c>
      <c r="E175" s="512">
        <v>0</v>
      </c>
    </row>
    <row r="176" spans="1:5" s="324" customFormat="1" x14ac:dyDescent="0.2">
      <c r="A176" s="541" t="s">
        <v>1486</v>
      </c>
      <c r="B176" s="435" t="s">
        <v>1487</v>
      </c>
      <c r="C176" s="435">
        <v>135000</v>
      </c>
      <c r="D176" s="519">
        <v>135000</v>
      </c>
      <c r="E176" s="551">
        <v>0</v>
      </c>
    </row>
    <row r="177" spans="1:5" s="324" customFormat="1" x14ac:dyDescent="0.2">
      <c r="A177" s="541" t="s">
        <v>1488</v>
      </c>
      <c r="B177" s="435" t="s">
        <v>1489</v>
      </c>
      <c r="C177" s="435">
        <v>499900</v>
      </c>
      <c r="D177" s="519">
        <v>395787</v>
      </c>
      <c r="E177" s="551">
        <v>104113</v>
      </c>
    </row>
    <row r="178" spans="1:5" s="324" customFormat="1" x14ac:dyDescent="0.2">
      <c r="A178" s="541" t="s">
        <v>1490</v>
      </c>
      <c r="B178" s="435" t="s">
        <v>1491</v>
      </c>
      <c r="C178" s="435">
        <v>243750</v>
      </c>
      <c r="D178" s="519">
        <v>183696</v>
      </c>
      <c r="E178" s="551">
        <v>60054</v>
      </c>
    </row>
    <row r="179" spans="1:5" s="324" customFormat="1" x14ac:dyDescent="0.2">
      <c r="A179" s="541" t="s">
        <v>1492</v>
      </c>
      <c r="B179" s="435" t="s">
        <v>1493</v>
      </c>
      <c r="C179" s="435">
        <v>245625</v>
      </c>
      <c r="D179" s="519">
        <v>245625</v>
      </c>
      <c r="E179" s="551">
        <v>0</v>
      </c>
    </row>
    <row r="180" spans="1:5" s="324" customFormat="1" x14ac:dyDescent="0.2">
      <c r="A180" s="541" t="s">
        <v>1494</v>
      </c>
      <c r="B180" s="435" t="s">
        <v>1495</v>
      </c>
      <c r="C180" s="435">
        <v>167000</v>
      </c>
      <c r="D180" s="519">
        <v>67024</v>
      </c>
      <c r="E180" s="551">
        <v>99976</v>
      </c>
    </row>
    <row r="181" spans="1:5" s="324" customFormat="1" x14ac:dyDescent="0.2">
      <c r="A181" s="541" t="s">
        <v>1496</v>
      </c>
      <c r="B181" s="435" t="s">
        <v>1497</v>
      </c>
      <c r="C181" s="435">
        <v>80000</v>
      </c>
      <c r="D181" s="519">
        <v>31853</v>
      </c>
      <c r="E181" s="551">
        <v>48147</v>
      </c>
    </row>
    <row r="182" spans="1:5" s="324" customFormat="1" x14ac:dyDescent="0.2">
      <c r="A182" s="541" t="s">
        <v>1498</v>
      </c>
      <c r="B182" s="435" t="s">
        <v>1499</v>
      </c>
      <c r="C182" s="435">
        <v>95000</v>
      </c>
      <c r="D182" s="519">
        <v>36283</v>
      </c>
      <c r="E182" s="551">
        <v>58717</v>
      </c>
    </row>
    <row r="183" spans="1:5" s="324" customFormat="1" x14ac:dyDescent="0.2">
      <c r="A183" s="552"/>
      <c r="B183" s="435" t="s">
        <v>1540</v>
      </c>
      <c r="C183" s="435">
        <v>200000</v>
      </c>
      <c r="D183" s="519">
        <v>24075</v>
      </c>
      <c r="E183" s="551">
        <v>175925</v>
      </c>
    </row>
    <row r="184" spans="1:5" ht="15.75" x14ac:dyDescent="0.2">
      <c r="A184" s="520"/>
      <c r="B184" s="522" t="s">
        <v>1050</v>
      </c>
      <c r="C184" s="522"/>
      <c r="D184" s="522"/>
      <c r="E184" s="523"/>
    </row>
    <row r="185" spans="1:5" x14ac:dyDescent="0.2">
      <c r="A185" s="524" t="s">
        <v>1500</v>
      </c>
      <c r="B185" s="471" t="s">
        <v>1501</v>
      </c>
      <c r="C185" s="517">
        <v>372600</v>
      </c>
      <c r="D185" s="518">
        <v>372600</v>
      </c>
      <c r="E185" s="512">
        <v>0</v>
      </c>
    </row>
    <row r="186" spans="1:5" x14ac:dyDescent="0.2">
      <c r="A186" s="524" t="s">
        <v>1047</v>
      </c>
      <c r="B186" s="471" t="s">
        <v>1502</v>
      </c>
      <c r="C186" s="517">
        <v>165000</v>
      </c>
      <c r="D186" s="518">
        <v>165000</v>
      </c>
      <c r="E186" s="512">
        <v>0</v>
      </c>
    </row>
    <row r="187" spans="1:5" x14ac:dyDescent="0.2">
      <c r="A187" s="524" t="s">
        <v>1503</v>
      </c>
      <c r="B187" s="471" t="s">
        <v>1504</v>
      </c>
      <c r="C187" s="517">
        <v>63999</v>
      </c>
      <c r="D187" s="518">
        <v>63999</v>
      </c>
      <c r="E187" s="512">
        <v>0</v>
      </c>
    </row>
    <row r="188" spans="1:5" x14ac:dyDescent="0.2">
      <c r="A188" s="524" t="s">
        <v>1505</v>
      </c>
      <c r="B188" s="471" t="s">
        <v>1506</v>
      </c>
      <c r="C188" s="517">
        <v>242805</v>
      </c>
      <c r="D188" s="518">
        <v>242805</v>
      </c>
      <c r="E188" s="512">
        <v>0</v>
      </c>
    </row>
    <row r="189" spans="1:5" x14ac:dyDescent="0.2">
      <c r="A189" s="524" t="s">
        <v>1507</v>
      </c>
      <c r="B189" s="471" t="s">
        <v>1508</v>
      </c>
      <c r="C189" s="517">
        <v>180000</v>
      </c>
      <c r="D189" s="518">
        <v>180000</v>
      </c>
      <c r="E189" s="512">
        <v>0</v>
      </c>
    </row>
    <row r="190" spans="1:5" x14ac:dyDescent="0.2">
      <c r="A190" s="524" t="s">
        <v>1509</v>
      </c>
      <c r="B190" s="471" t="s">
        <v>1510</v>
      </c>
      <c r="C190" s="517">
        <v>80000</v>
      </c>
      <c r="D190" s="518">
        <v>80000</v>
      </c>
      <c r="E190" s="512">
        <v>0</v>
      </c>
    </row>
    <row r="191" spans="1:5" x14ac:dyDescent="0.2">
      <c r="A191" s="524" t="s">
        <v>1511</v>
      </c>
      <c r="B191" s="471" t="s">
        <v>1512</v>
      </c>
      <c r="C191" s="517">
        <v>70000</v>
      </c>
      <c r="D191" s="518">
        <v>70000</v>
      </c>
      <c r="E191" s="512">
        <v>0</v>
      </c>
    </row>
    <row r="192" spans="1:5" x14ac:dyDescent="0.2">
      <c r="A192" s="524" t="s">
        <v>1513</v>
      </c>
      <c r="B192" s="471" t="s">
        <v>1514</v>
      </c>
      <c r="C192" s="517">
        <v>280000</v>
      </c>
      <c r="D192" s="518">
        <v>280000</v>
      </c>
      <c r="E192" s="512">
        <v>0</v>
      </c>
    </row>
    <row r="193" spans="1:5" s="324" customFormat="1" x14ac:dyDescent="0.2">
      <c r="A193" s="541" t="s">
        <v>1515</v>
      </c>
      <c r="B193" s="542" t="s">
        <v>1516</v>
      </c>
      <c r="C193" s="543">
        <v>160000</v>
      </c>
      <c r="D193" s="518">
        <v>134770</v>
      </c>
      <c r="E193" s="544">
        <v>25230</v>
      </c>
    </row>
    <row r="194" spans="1:5" x14ac:dyDescent="0.2">
      <c r="A194" s="524" t="s">
        <v>1517</v>
      </c>
      <c r="B194" s="471" t="s">
        <v>1518</v>
      </c>
      <c r="C194" s="517">
        <v>200000</v>
      </c>
      <c r="D194" s="518">
        <v>200000</v>
      </c>
      <c r="E194" s="512">
        <v>0</v>
      </c>
    </row>
    <row r="195" spans="1:5" x14ac:dyDescent="0.2">
      <c r="A195" s="524" t="s">
        <v>1013</v>
      </c>
      <c r="B195" s="471" t="s">
        <v>1519</v>
      </c>
      <c r="C195" s="517">
        <v>92000</v>
      </c>
      <c r="D195" s="518">
        <v>92000</v>
      </c>
      <c r="E195" s="512">
        <v>0</v>
      </c>
    </row>
    <row r="196" spans="1:5" x14ac:dyDescent="0.2">
      <c r="A196" s="524" t="s">
        <v>1015</v>
      </c>
      <c r="B196" s="471" t="s">
        <v>1519</v>
      </c>
      <c r="C196" s="517">
        <v>67000</v>
      </c>
      <c r="D196" s="518">
        <v>67000</v>
      </c>
      <c r="E196" s="512">
        <v>0</v>
      </c>
    </row>
    <row r="197" spans="1:5" s="324" customFormat="1" x14ac:dyDescent="0.2">
      <c r="A197" s="541" t="s">
        <v>1520</v>
      </c>
      <c r="B197" s="542" t="s">
        <v>1521</v>
      </c>
      <c r="C197" s="543">
        <v>78970</v>
      </c>
      <c r="D197" s="518">
        <v>78970</v>
      </c>
      <c r="E197" s="544">
        <v>0</v>
      </c>
    </row>
    <row r="198" spans="1:5" s="324" customFormat="1" x14ac:dyDescent="0.2">
      <c r="A198" s="541" t="s">
        <v>1016</v>
      </c>
      <c r="B198" s="542" t="s">
        <v>1522</v>
      </c>
      <c r="C198" s="543">
        <v>105000</v>
      </c>
      <c r="D198" s="518">
        <v>56981</v>
      </c>
      <c r="E198" s="544">
        <v>48019</v>
      </c>
    </row>
    <row r="199" spans="1:5" s="324" customFormat="1" x14ac:dyDescent="0.2">
      <c r="A199" s="541" t="s">
        <v>1523</v>
      </c>
      <c r="B199" s="542" t="s">
        <v>1524</v>
      </c>
      <c r="C199" s="543">
        <v>200000</v>
      </c>
      <c r="D199" s="518">
        <v>87955</v>
      </c>
      <c r="E199" s="544">
        <v>112045</v>
      </c>
    </row>
    <row r="200" spans="1:5" s="324" customFormat="1" x14ac:dyDescent="0.2">
      <c r="A200" s="541" t="s">
        <v>1525</v>
      </c>
      <c r="B200" s="542" t="s">
        <v>1526</v>
      </c>
      <c r="C200" s="543">
        <v>200000</v>
      </c>
      <c r="D200" s="518">
        <v>85101</v>
      </c>
      <c r="E200" s="544">
        <v>114899</v>
      </c>
    </row>
    <row r="201" spans="1:5" s="324" customFormat="1" x14ac:dyDescent="0.2">
      <c r="A201" s="541" t="s">
        <v>1527</v>
      </c>
      <c r="B201" s="542" t="s">
        <v>1528</v>
      </c>
      <c r="C201" s="543">
        <v>88100</v>
      </c>
      <c r="D201" s="518">
        <v>26457</v>
      </c>
      <c r="E201" s="544">
        <v>61643</v>
      </c>
    </row>
    <row r="202" spans="1:5" s="324" customFormat="1" ht="29.25" customHeight="1" x14ac:dyDescent="0.2">
      <c r="A202" s="541" t="s">
        <v>1529</v>
      </c>
      <c r="B202" s="545" t="s">
        <v>1530</v>
      </c>
      <c r="C202" s="543">
        <v>65985</v>
      </c>
      <c r="D202" s="518">
        <v>12504</v>
      </c>
      <c r="E202" s="546">
        <v>53481</v>
      </c>
    </row>
    <row r="203" spans="1:5" s="324" customFormat="1" x14ac:dyDescent="0.2">
      <c r="A203" s="541" t="s">
        <v>1531</v>
      </c>
      <c r="B203" s="542" t="s">
        <v>1532</v>
      </c>
      <c r="C203" s="543">
        <v>192380</v>
      </c>
      <c r="D203" s="518">
        <v>35537</v>
      </c>
      <c r="E203" s="544">
        <v>156843</v>
      </c>
    </row>
    <row r="204" spans="1:5" s="324" customFormat="1" ht="15.75" x14ac:dyDescent="0.25">
      <c r="A204" s="391"/>
      <c r="B204" s="529" t="s">
        <v>1533</v>
      </c>
      <c r="C204" s="399"/>
      <c r="D204" s="399"/>
      <c r="E204" s="544"/>
    </row>
    <row r="205" spans="1:5" s="324" customFormat="1" x14ac:dyDescent="0.2">
      <c r="A205" s="547" t="s">
        <v>1534</v>
      </c>
      <c r="B205" s="399" t="s">
        <v>1535</v>
      </c>
      <c r="C205" s="399">
        <v>45406971</v>
      </c>
      <c r="D205" s="399">
        <v>45158307</v>
      </c>
      <c r="E205" s="544">
        <v>248664</v>
      </c>
    </row>
    <row r="206" spans="1:5" s="324" customFormat="1" ht="13.5" thickBot="1" x14ac:dyDescent="0.25">
      <c r="A206" s="548"/>
      <c r="B206" s="549"/>
      <c r="C206" s="549"/>
      <c r="D206" s="549"/>
      <c r="E206" s="550"/>
    </row>
    <row r="207" spans="1:5" ht="13.5" thickTop="1" x14ac:dyDescent="0.2">
      <c r="A207" s="531"/>
      <c r="B207" s="532" t="s">
        <v>28</v>
      </c>
      <c r="C207" s="532">
        <f>SUM(C42:C205)</f>
        <v>64946218</v>
      </c>
      <c r="D207" s="532">
        <f>SUM(D42:D205)</f>
        <v>61244736</v>
      </c>
      <c r="E207" s="532">
        <f>SUM(E42:E205)</f>
        <v>3701482</v>
      </c>
    </row>
    <row r="208" spans="1:5" ht="13.5" thickBot="1" x14ac:dyDescent="0.25">
      <c r="A208" s="530"/>
      <c r="B208" s="494"/>
      <c r="C208" s="494"/>
      <c r="D208" s="494"/>
      <c r="E208" s="533"/>
    </row>
    <row r="209" spans="1:5" ht="17.25" thickTop="1" thickBot="1" x14ac:dyDescent="0.3">
      <c r="A209" s="478"/>
      <c r="B209" s="275" t="s">
        <v>1536</v>
      </c>
      <c r="C209" s="534">
        <f>SUM(C207)</f>
        <v>64946218</v>
      </c>
      <c r="D209" s="534">
        <f>SUM(D207)</f>
        <v>61244736</v>
      </c>
      <c r="E209" s="534">
        <f>SUM(E207)</f>
        <v>3701482</v>
      </c>
    </row>
    <row r="210" spans="1:5" ht="15.75" thickBot="1" x14ac:dyDescent="0.25">
      <c r="A210" s="535" t="s">
        <v>1537</v>
      </c>
      <c r="B210" s="536" t="s">
        <v>1572</v>
      </c>
      <c r="C210" s="537">
        <f>SUM(C209-C211)</f>
        <v>19890459</v>
      </c>
      <c r="D210" s="537">
        <f>SUM(D209-D211)</f>
        <v>16188977</v>
      </c>
      <c r="E210" s="537">
        <f>SUM(E209-E211)</f>
        <v>3701482</v>
      </c>
    </row>
    <row r="211" spans="1:5" ht="15.75" thickBot="1" x14ac:dyDescent="0.25">
      <c r="A211" s="535"/>
      <c r="B211" s="536" t="s">
        <v>1538</v>
      </c>
      <c r="C211" s="537">
        <v>45055759</v>
      </c>
      <c r="D211" s="537">
        <v>45055759</v>
      </c>
      <c r="E211" s="538">
        <v>0</v>
      </c>
    </row>
  </sheetData>
  <mergeCells count="4">
    <mergeCell ref="A1:E1"/>
    <mergeCell ref="A2:E2"/>
    <mergeCell ref="A25:E25"/>
    <mergeCell ref="A38:E38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1"/>
  <sheetViews>
    <sheetView topLeftCell="A92" workbookViewId="0">
      <selection sqref="A1:I1"/>
    </sheetView>
  </sheetViews>
  <sheetFormatPr defaultRowHeight="15.75" x14ac:dyDescent="0.25"/>
  <cols>
    <col min="1" max="1" width="6.85546875" style="82" customWidth="1"/>
    <col min="2" max="5" width="9.140625" style="82"/>
    <col min="6" max="6" width="25.42578125" style="82" customWidth="1"/>
    <col min="7" max="7" width="9.140625" style="82"/>
    <col min="8" max="8" width="2.5703125" style="82" customWidth="1"/>
    <col min="9" max="9" width="6.140625" style="82" customWidth="1"/>
    <col min="10" max="12" width="9.140625" style="82"/>
    <col min="13" max="13" width="9.7109375" style="82" bestFit="1" customWidth="1"/>
    <col min="14" max="16384" width="9.140625" style="82"/>
  </cols>
  <sheetData>
    <row r="1" spans="1:9" x14ac:dyDescent="0.25">
      <c r="A1" s="558" t="s">
        <v>1545</v>
      </c>
      <c r="B1" s="559"/>
      <c r="C1" s="559"/>
      <c r="D1" s="559"/>
      <c r="E1" s="559"/>
      <c r="F1" s="559"/>
      <c r="G1" s="559"/>
      <c r="H1" s="559"/>
      <c r="I1" s="559"/>
    </row>
    <row r="2" spans="1:9" ht="15.75" customHeight="1" x14ac:dyDescent="0.25">
      <c r="A2" s="658" t="s">
        <v>427</v>
      </c>
      <c r="B2" s="658"/>
      <c r="C2" s="658"/>
      <c r="D2" s="658"/>
      <c r="E2" s="658"/>
      <c r="F2" s="658"/>
      <c r="G2" s="658"/>
      <c r="H2" s="658"/>
      <c r="I2" s="658"/>
    </row>
    <row r="3" spans="1:9" ht="16.5" customHeight="1" x14ac:dyDescent="0.25">
      <c r="A3" s="658" t="s">
        <v>621</v>
      </c>
      <c r="B3" s="658"/>
      <c r="C3" s="658"/>
      <c r="D3" s="658"/>
      <c r="E3" s="658"/>
      <c r="F3" s="658"/>
      <c r="G3" s="658"/>
      <c r="H3" s="658"/>
      <c r="I3" s="658"/>
    </row>
    <row r="4" spans="1:9" ht="16.5" customHeight="1" x14ac:dyDescent="0.3">
      <c r="A4" s="659" t="s">
        <v>181</v>
      </c>
      <c r="B4" s="659"/>
      <c r="C4" s="659"/>
      <c r="D4" s="659"/>
      <c r="E4" s="659"/>
      <c r="F4" s="659"/>
      <c r="G4" s="659"/>
      <c r="H4" s="659"/>
      <c r="I4" s="659"/>
    </row>
    <row r="5" spans="1:9" ht="16.5" thickBot="1" x14ac:dyDescent="0.3">
      <c r="A5" s="78" t="s">
        <v>182</v>
      </c>
      <c r="G5" s="78" t="s">
        <v>183</v>
      </c>
    </row>
    <row r="6" spans="1:9" ht="32.25" thickBot="1" x14ac:dyDescent="0.3">
      <c r="A6" s="122" t="s">
        <v>49</v>
      </c>
      <c r="B6" s="603" t="s">
        <v>184</v>
      </c>
      <c r="C6" s="603"/>
      <c r="D6" s="603"/>
      <c r="E6" s="603"/>
      <c r="F6" s="603"/>
      <c r="G6" s="604" t="s">
        <v>570</v>
      </c>
      <c r="H6" s="605"/>
      <c r="I6" s="606"/>
    </row>
    <row r="7" spans="1:9" ht="17.25" thickTop="1" thickBot="1" x14ac:dyDescent="0.3">
      <c r="A7" s="123">
        <v>1</v>
      </c>
      <c r="B7" s="607">
        <v>2</v>
      </c>
      <c r="C7" s="607"/>
      <c r="D7" s="607"/>
      <c r="E7" s="607"/>
      <c r="F7" s="607"/>
      <c r="G7" s="607">
        <v>3</v>
      </c>
      <c r="H7" s="607"/>
      <c r="I7" s="608"/>
    </row>
    <row r="8" spans="1:9" ht="17.25" thickTop="1" thickBot="1" x14ac:dyDescent="0.3">
      <c r="A8" s="124" t="s">
        <v>4</v>
      </c>
      <c r="B8" s="615" t="s">
        <v>185</v>
      </c>
      <c r="C8" s="615"/>
      <c r="D8" s="615"/>
      <c r="E8" s="615"/>
      <c r="F8" s="615"/>
      <c r="G8" s="660">
        <f>SUM(G9+G16+G25+G26+G35+G42+G44)</f>
        <v>143511.9</v>
      </c>
      <c r="H8" s="660"/>
      <c r="I8" s="661"/>
    </row>
    <row r="9" spans="1:9" ht="16.5" thickBot="1" x14ac:dyDescent="0.3">
      <c r="A9" s="125" t="s">
        <v>5</v>
      </c>
      <c r="B9" s="655" t="s">
        <v>186</v>
      </c>
      <c r="C9" s="655"/>
      <c r="D9" s="655"/>
      <c r="E9" s="655"/>
      <c r="F9" s="655"/>
      <c r="G9" s="656">
        <f>SUM(G10:I15)</f>
        <v>26319</v>
      </c>
      <c r="H9" s="656"/>
      <c r="I9" s="657"/>
    </row>
    <row r="10" spans="1:9" x14ac:dyDescent="0.25">
      <c r="A10" s="126" t="s">
        <v>198</v>
      </c>
      <c r="B10" s="581" t="s">
        <v>187</v>
      </c>
      <c r="C10" s="581"/>
      <c r="D10" s="581"/>
      <c r="E10" s="581"/>
      <c r="F10" s="581"/>
      <c r="G10" s="630">
        <f>SUM('2.1.mell'!G11:I11)</f>
        <v>21978</v>
      </c>
      <c r="H10" s="630"/>
      <c r="I10" s="631"/>
    </row>
    <row r="11" spans="1:9" x14ac:dyDescent="0.25">
      <c r="A11" s="127" t="s">
        <v>193</v>
      </c>
      <c r="B11" s="579" t="s">
        <v>188</v>
      </c>
      <c r="C11" s="579"/>
      <c r="D11" s="579"/>
      <c r="E11" s="579"/>
      <c r="F11" s="579"/>
      <c r="G11" s="601">
        <v>0</v>
      </c>
      <c r="H11" s="601"/>
      <c r="I11" s="602"/>
    </row>
    <row r="12" spans="1:9" x14ac:dyDescent="0.25">
      <c r="A12" s="127" t="s">
        <v>194</v>
      </c>
      <c r="B12" s="579" t="s">
        <v>189</v>
      </c>
      <c r="C12" s="579"/>
      <c r="D12" s="579"/>
      <c r="E12" s="579"/>
      <c r="F12" s="579"/>
      <c r="G12" s="601">
        <f>SUM('2.1.mell'!G13:I13)</f>
        <v>3565</v>
      </c>
      <c r="H12" s="601"/>
      <c r="I12" s="602"/>
    </row>
    <row r="13" spans="1:9" x14ac:dyDescent="0.25">
      <c r="A13" s="127" t="s">
        <v>195</v>
      </c>
      <c r="B13" s="579" t="s">
        <v>190</v>
      </c>
      <c r="C13" s="579"/>
      <c r="D13" s="579"/>
      <c r="E13" s="579"/>
      <c r="F13" s="579"/>
      <c r="G13" s="601">
        <f>SUM('2.1.mell'!G14:I14)</f>
        <v>273</v>
      </c>
      <c r="H13" s="601"/>
      <c r="I13" s="602"/>
    </row>
    <row r="14" spans="1:9" x14ac:dyDescent="0.25">
      <c r="A14" s="127" t="s">
        <v>196</v>
      </c>
      <c r="B14" s="579" t="s">
        <v>191</v>
      </c>
      <c r="C14" s="579"/>
      <c r="D14" s="579"/>
      <c r="E14" s="579"/>
      <c r="F14" s="579"/>
      <c r="G14" s="601">
        <f>SUM('2.1.mell'!G15:I15)</f>
        <v>503</v>
      </c>
      <c r="H14" s="601"/>
      <c r="I14" s="602"/>
    </row>
    <row r="15" spans="1:9" ht="16.5" thickBot="1" x14ac:dyDescent="0.3">
      <c r="A15" s="128" t="s">
        <v>197</v>
      </c>
      <c r="B15" s="587" t="s">
        <v>192</v>
      </c>
      <c r="C15" s="587"/>
      <c r="D15" s="587"/>
      <c r="E15" s="587"/>
      <c r="F15" s="587"/>
      <c r="G15" s="619">
        <v>0</v>
      </c>
      <c r="H15" s="619"/>
      <c r="I15" s="620"/>
    </row>
    <row r="16" spans="1:9" ht="16.5" thickBot="1" x14ac:dyDescent="0.3">
      <c r="A16" s="129" t="s">
        <v>6</v>
      </c>
      <c r="B16" s="585" t="s">
        <v>199</v>
      </c>
      <c r="C16" s="585"/>
      <c r="D16" s="585"/>
      <c r="E16" s="585"/>
      <c r="F16" s="585"/>
      <c r="G16" s="609">
        <f>SUM(G17:I24)</f>
        <v>19267.900000000001</v>
      </c>
      <c r="H16" s="609"/>
      <c r="I16" s="610"/>
    </row>
    <row r="17" spans="1:9" x14ac:dyDescent="0.25">
      <c r="A17" s="126" t="s">
        <v>208</v>
      </c>
      <c r="B17" s="581" t="s">
        <v>200</v>
      </c>
      <c r="C17" s="581"/>
      <c r="D17" s="581"/>
      <c r="E17" s="581"/>
      <c r="F17" s="581"/>
      <c r="G17" s="630">
        <v>0</v>
      </c>
      <c r="H17" s="630"/>
      <c r="I17" s="631"/>
    </row>
    <row r="18" spans="1:9" x14ac:dyDescent="0.25">
      <c r="A18" s="127" t="s">
        <v>209</v>
      </c>
      <c r="B18" s="579" t="s">
        <v>201</v>
      </c>
      <c r="C18" s="579"/>
      <c r="D18" s="579"/>
      <c r="E18" s="579"/>
      <c r="F18" s="579"/>
      <c r="G18" s="651">
        <f>SUM('2.1.mell'!G19:I19)</f>
        <v>2228</v>
      </c>
      <c r="H18" s="651"/>
      <c r="I18" s="652"/>
    </row>
    <row r="19" spans="1:9" x14ac:dyDescent="0.25">
      <c r="A19" s="127" t="s">
        <v>210</v>
      </c>
      <c r="B19" s="579" t="s">
        <v>202</v>
      </c>
      <c r="C19" s="579"/>
      <c r="D19" s="579"/>
      <c r="E19" s="579"/>
      <c r="F19" s="579"/>
      <c r="G19" s="651">
        <f>SUM('2.1.mell'!G20:I20)</f>
        <v>120</v>
      </c>
      <c r="H19" s="651"/>
      <c r="I19" s="652"/>
    </row>
    <row r="20" spans="1:9" x14ac:dyDescent="0.25">
      <c r="A20" s="127" t="s">
        <v>211</v>
      </c>
      <c r="B20" s="579" t="s">
        <v>203</v>
      </c>
      <c r="C20" s="579"/>
      <c r="D20" s="579"/>
      <c r="E20" s="579"/>
      <c r="F20" s="579"/>
      <c r="G20" s="651">
        <f>SUM('2.1.mell'!G21:I21)</f>
        <v>11822</v>
      </c>
      <c r="H20" s="651"/>
      <c r="I20" s="652"/>
    </row>
    <row r="21" spans="1:9" x14ac:dyDescent="0.25">
      <c r="A21" s="127" t="s">
        <v>212</v>
      </c>
      <c r="B21" s="579" t="s">
        <v>204</v>
      </c>
      <c r="C21" s="579"/>
      <c r="D21" s="579"/>
      <c r="E21" s="579"/>
      <c r="F21" s="579"/>
      <c r="G21" s="651">
        <f>SUM('2.1.mell'!G22:I22)</f>
        <v>370</v>
      </c>
      <c r="H21" s="651"/>
      <c r="I21" s="652"/>
    </row>
    <row r="22" spans="1:9" x14ac:dyDescent="0.25">
      <c r="A22" s="127" t="s">
        <v>213</v>
      </c>
      <c r="B22" s="579" t="s">
        <v>205</v>
      </c>
      <c r="C22" s="579"/>
      <c r="D22" s="579"/>
      <c r="E22" s="579"/>
      <c r="F22" s="579"/>
      <c r="G22" s="651">
        <f>SUM('2.1.mell'!G23:I23)</f>
        <v>4627.8999999999996</v>
      </c>
      <c r="H22" s="651"/>
      <c r="I22" s="652"/>
    </row>
    <row r="23" spans="1:9" x14ac:dyDescent="0.25">
      <c r="A23" s="127" t="s">
        <v>214</v>
      </c>
      <c r="B23" s="579" t="s">
        <v>206</v>
      </c>
      <c r="C23" s="579"/>
      <c r="D23" s="579"/>
      <c r="E23" s="579"/>
      <c r="F23" s="579"/>
      <c r="G23" s="651">
        <f>SUM('2.1.mell'!G24:I24)</f>
        <v>100</v>
      </c>
      <c r="H23" s="651"/>
      <c r="I23" s="652"/>
    </row>
    <row r="24" spans="1:9" ht="16.5" thickBot="1" x14ac:dyDescent="0.3">
      <c r="A24" s="128" t="s">
        <v>215</v>
      </c>
      <c r="B24" s="587" t="s">
        <v>207</v>
      </c>
      <c r="C24" s="587"/>
      <c r="D24" s="587"/>
      <c r="E24" s="587"/>
      <c r="F24" s="587"/>
      <c r="G24" s="653"/>
      <c r="H24" s="653"/>
      <c r="I24" s="654"/>
    </row>
    <row r="25" spans="1:9" s="77" customFormat="1" ht="16.5" thickBot="1" x14ac:dyDescent="0.3">
      <c r="A25" s="129" t="s">
        <v>7</v>
      </c>
      <c r="B25" s="585" t="s">
        <v>404</v>
      </c>
      <c r="C25" s="585"/>
      <c r="D25" s="585"/>
      <c r="E25" s="585"/>
      <c r="F25" s="585"/>
      <c r="G25" s="649">
        <f>SUM('2.1.mell'!G26:I26)</f>
        <v>0</v>
      </c>
      <c r="H25" s="649"/>
      <c r="I25" s="650"/>
    </row>
    <row r="26" spans="1:9" s="77" customFormat="1" ht="16.5" thickBot="1" x14ac:dyDescent="0.3">
      <c r="A26" s="129" t="s">
        <v>8</v>
      </c>
      <c r="B26" s="585" t="s">
        <v>405</v>
      </c>
      <c r="C26" s="585"/>
      <c r="D26" s="585"/>
      <c r="E26" s="585"/>
      <c r="F26" s="585"/>
      <c r="G26" s="649">
        <f>SUM(G27:I34)</f>
        <v>76503</v>
      </c>
      <c r="H26" s="649"/>
      <c r="I26" s="650"/>
    </row>
    <row r="27" spans="1:9" x14ac:dyDescent="0.25">
      <c r="A27" s="126" t="s">
        <v>216</v>
      </c>
      <c r="B27" s="581" t="s">
        <v>217</v>
      </c>
      <c r="C27" s="581"/>
      <c r="D27" s="581"/>
      <c r="E27" s="581"/>
      <c r="F27" s="581"/>
      <c r="G27" s="630">
        <f>SUM('2.1.mell'!G28:I28)</f>
        <v>51741</v>
      </c>
      <c r="H27" s="630"/>
      <c r="I27" s="631"/>
    </row>
    <row r="28" spans="1:9" x14ac:dyDescent="0.25">
      <c r="A28" s="127" t="s">
        <v>219</v>
      </c>
      <c r="B28" s="579" t="s">
        <v>218</v>
      </c>
      <c r="C28" s="579"/>
      <c r="D28" s="579"/>
      <c r="E28" s="579"/>
      <c r="F28" s="579"/>
      <c r="G28" s="601">
        <f>SUM('2.1.mell'!G29:I29)</f>
        <v>0</v>
      </c>
      <c r="H28" s="601"/>
      <c r="I28" s="602"/>
    </row>
    <row r="29" spans="1:9" x14ac:dyDescent="0.25">
      <c r="A29" s="127" t="s">
        <v>226</v>
      </c>
      <c r="B29" s="579" t="s">
        <v>220</v>
      </c>
      <c r="C29" s="579"/>
      <c r="D29" s="579"/>
      <c r="E29" s="579"/>
      <c r="F29" s="579"/>
      <c r="G29" s="601">
        <f>SUM('2.1.mell'!G30:I30)</f>
        <v>12917</v>
      </c>
      <c r="H29" s="601"/>
      <c r="I29" s="602"/>
    </row>
    <row r="30" spans="1:9" x14ac:dyDescent="0.25">
      <c r="A30" s="127" t="s">
        <v>227</v>
      </c>
      <c r="B30" s="579" t="s">
        <v>221</v>
      </c>
      <c r="C30" s="579"/>
      <c r="D30" s="579"/>
      <c r="E30" s="579"/>
      <c r="F30" s="579"/>
      <c r="G30" s="601">
        <f>SUM('2.1.mell'!G31:I31)</f>
        <v>5080</v>
      </c>
      <c r="H30" s="601"/>
      <c r="I30" s="602"/>
    </row>
    <row r="31" spans="1:9" x14ac:dyDescent="0.25">
      <c r="A31" s="127" t="s">
        <v>228</v>
      </c>
      <c r="B31" s="579" t="s">
        <v>222</v>
      </c>
      <c r="C31" s="579"/>
      <c r="D31" s="579"/>
      <c r="E31" s="579"/>
      <c r="F31" s="579"/>
      <c r="G31" s="601">
        <v>0</v>
      </c>
      <c r="H31" s="601"/>
      <c r="I31" s="602"/>
    </row>
    <row r="32" spans="1:9" x14ac:dyDescent="0.25">
      <c r="A32" s="127" t="s">
        <v>229</v>
      </c>
      <c r="B32" s="579" t="s">
        <v>223</v>
      </c>
      <c r="C32" s="579"/>
      <c r="D32" s="579"/>
      <c r="E32" s="579"/>
      <c r="F32" s="579"/>
      <c r="G32" s="601">
        <v>0</v>
      </c>
      <c r="H32" s="601"/>
      <c r="I32" s="602"/>
    </row>
    <row r="33" spans="1:9" x14ac:dyDescent="0.25">
      <c r="A33" s="127" t="s">
        <v>230</v>
      </c>
      <c r="B33" s="579" t="s">
        <v>224</v>
      </c>
      <c r="C33" s="579"/>
      <c r="D33" s="579"/>
      <c r="E33" s="579"/>
      <c r="F33" s="579"/>
      <c r="G33" s="601">
        <v>0</v>
      </c>
      <c r="H33" s="601"/>
      <c r="I33" s="602"/>
    </row>
    <row r="34" spans="1:9" ht="16.5" thickBot="1" x14ac:dyDescent="0.3">
      <c r="A34" s="128" t="s">
        <v>231</v>
      </c>
      <c r="B34" s="587" t="s">
        <v>225</v>
      </c>
      <c r="C34" s="587"/>
      <c r="D34" s="587"/>
      <c r="E34" s="587"/>
      <c r="F34" s="587"/>
      <c r="G34" s="619">
        <f>SUM('2.1.mell'!G35:I35)</f>
        <v>6765</v>
      </c>
      <c r="H34" s="619"/>
      <c r="I34" s="620"/>
    </row>
    <row r="35" spans="1:9" ht="16.5" thickBot="1" x14ac:dyDescent="0.3">
      <c r="A35" s="129" t="s">
        <v>9</v>
      </c>
      <c r="B35" s="585" t="s">
        <v>406</v>
      </c>
      <c r="C35" s="585"/>
      <c r="D35" s="585"/>
      <c r="E35" s="585"/>
      <c r="F35" s="585"/>
      <c r="G35" s="638">
        <f>SUM(G36)</f>
        <v>20349</v>
      </c>
      <c r="H35" s="644"/>
      <c r="I35" s="645"/>
    </row>
    <row r="36" spans="1:9" x14ac:dyDescent="0.25">
      <c r="A36" s="130" t="s">
        <v>233</v>
      </c>
      <c r="B36" s="621" t="s">
        <v>232</v>
      </c>
      <c r="C36" s="621"/>
      <c r="D36" s="621"/>
      <c r="E36" s="621"/>
      <c r="F36" s="621"/>
      <c r="G36" s="622">
        <f>SUM(G37:I41)</f>
        <v>20349</v>
      </c>
      <c r="H36" s="622"/>
      <c r="I36" s="623"/>
    </row>
    <row r="37" spans="1:9" x14ac:dyDescent="0.25">
      <c r="A37" s="127" t="s">
        <v>240</v>
      </c>
      <c r="B37" s="579" t="s">
        <v>234</v>
      </c>
      <c r="C37" s="579"/>
      <c r="D37" s="579"/>
      <c r="E37" s="579"/>
      <c r="F37" s="579"/>
      <c r="G37" s="601">
        <f>SUM('2.1.mell'!G38:I38)</f>
        <v>5794</v>
      </c>
      <c r="H37" s="601"/>
      <c r="I37" s="602"/>
    </row>
    <row r="38" spans="1:9" x14ac:dyDescent="0.25">
      <c r="A38" s="127" t="s">
        <v>241</v>
      </c>
      <c r="B38" s="579" t="s">
        <v>235</v>
      </c>
      <c r="C38" s="579"/>
      <c r="D38" s="579"/>
      <c r="E38" s="579"/>
      <c r="F38" s="579"/>
      <c r="G38" s="601">
        <f>SUM('2.1.mell'!G39:I39)</f>
        <v>315</v>
      </c>
      <c r="H38" s="601"/>
      <c r="I38" s="602"/>
    </row>
    <row r="39" spans="1:9" x14ac:dyDescent="0.25">
      <c r="A39" s="127" t="s">
        <v>242</v>
      </c>
      <c r="B39" s="579" t="s">
        <v>236</v>
      </c>
      <c r="C39" s="579"/>
      <c r="D39" s="579"/>
      <c r="E39" s="579"/>
      <c r="F39" s="579"/>
      <c r="G39" s="601">
        <v>0</v>
      </c>
      <c r="H39" s="601"/>
      <c r="I39" s="602"/>
    </row>
    <row r="40" spans="1:9" x14ac:dyDescent="0.25">
      <c r="A40" s="127" t="s">
        <v>243</v>
      </c>
      <c r="B40" s="579" t="s">
        <v>237</v>
      </c>
      <c r="C40" s="579"/>
      <c r="D40" s="579"/>
      <c r="E40" s="579"/>
      <c r="F40" s="579"/>
      <c r="G40" s="601">
        <v>0</v>
      </c>
      <c r="H40" s="601"/>
      <c r="I40" s="602"/>
    </row>
    <row r="41" spans="1:9" ht="16.5" thickBot="1" x14ac:dyDescent="0.3">
      <c r="A41" s="128" t="s">
        <v>244</v>
      </c>
      <c r="B41" s="579" t="s">
        <v>238</v>
      </c>
      <c r="C41" s="579"/>
      <c r="D41" s="579"/>
      <c r="E41" s="579"/>
      <c r="F41" s="579"/>
      <c r="G41" s="619">
        <f>SUM('2.1.mell'!G42:I42)+'2.2.mell.'!G19:I19</f>
        <v>14240</v>
      </c>
      <c r="H41" s="619"/>
      <c r="I41" s="620"/>
    </row>
    <row r="42" spans="1:9" ht="16.5" thickBot="1" x14ac:dyDescent="0.3">
      <c r="A42" s="147"/>
      <c r="B42" s="585" t="s">
        <v>407</v>
      </c>
      <c r="C42" s="585"/>
      <c r="D42" s="585"/>
      <c r="E42" s="585"/>
      <c r="F42" s="585"/>
      <c r="G42" s="609">
        <f>SUM(G43)</f>
        <v>1053</v>
      </c>
      <c r="H42" s="609"/>
      <c r="I42" s="610"/>
    </row>
    <row r="43" spans="1:9" ht="16.5" thickBot="1" x14ac:dyDescent="0.3">
      <c r="A43" s="147"/>
      <c r="B43" s="646" t="s">
        <v>258</v>
      </c>
      <c r="C43" s="646"/>
      <c r="D43" s="646"/>
      <c r="E43" s="646"/>
      <c r="F43" s="646"/>
      <c r="G43" s="647">
        <f>SUM('2.1.mell'!G44:I44)</f>
        <v>1053</v>
      </c>
      <c r="H43" s="647"/>
      <c r="I43" s="648"/>
    </row>
    <row r="44" spans="1:9" ht="16.5" thickBot="1" x14ac:dyDescent="0.3">
      <c r="A44" s="147"/>
      <c r="B44" s="585" t="s">
        <v>412</v>
      </c>
      <c r="C44" s="585"/>
      <c r="D44" s="585"/>
      <c r="E44" s="585"/>
      <c r="F44" s="585"/>
      <c r="G44" s="641">
        <f>SUM('2.1.mell'!G45:I45)</f>
        <v>20</v>
      </c>
      <c r="H44" s="642"/>
      <c r="I44" s="643"/>
    </row>
    <row r="45" spans="1:9" ht="23.25" customHeight="1" thickBot="1" x14ac:dyDescent="0.3">
      <c r="A45" s="147"/>
      <c r="B45" s="632"/>
      <c r="C45" s="633"/>
      <c r="D45" s="633"/>
      <c r="E45" s="633"/>
      <c r="F45" s="634"/>
      <c r="G45" s="635"/>
      <c r="H45" s="636"/>
      <c r="I45" s="637"/>
    </row>
    <row r="46" spans="1:9" ht="16.5" thickBot="1" x14ac:dyDescent="0.3">
      <c r="A46" s="147"/>
      <c r="B46" s="585" t="s">
        <v>408</v>
      </c>
      <c r="C46" s="585"/>
      <c r="D46" s="585"/>
      <c r="E46" s="585"/>
      <c r="F46" s="585"/>
      <c r="G46" s="638">
        <f>SUM(G47+G54+G59+G58)</f>
        <v>68300</v>
      </c>
      <c r="H46" s="639"/>
      <c r="I46" s="640"/>
    </row>
    <row r="47" spans="1:9" x14ac:dyDescent="0.25">
      <c r="A47" s="130" t="s">
        <v>239</v>
      </c>
      <c r="B47" s="579" t="s">
        <v>409</v>
      </c>
      <c r="C47" s="579"/>
      <c r="D47" s="579"/>
      <c r="E47" s="579"/>
      <c r="F47" s="579"/>
      <c r="G47" s="622">
        <f>SUM(G48:I53)</f>
        <v>62321</v>
      </c>
      <c r="H47" s="622"/>
      <c r="I47" s="623"/>
    </row>
    <row r="48" spans="1:9" x14ac:dyDescent="0.25">
      <c r="A48" s="127" t="s">
        <v>246</v>
      </c>
      <c r="B48" s="579" t="s">
        <v>234</v>
      </c>
      <c r="C48" s="579"/>
      <c r="D48" s="579"/>
      <c r="E48" s="579"/>
      <c r="F48" s="579"/>
      <c r="G48" s="601">
        <f>SUM('2.1.mell'!G49:I49)</f>
        <v>1181</v>
      </c>
      <c r="H48" s="601"/>
      <c r="I48" s="602"/>
    </row>
    <row r="49" spans="1:9" x14ac:dyDescent="0.25">
      <c r="A49" s="127" t="s">
        <v>247</v>
      </c>
      <c r="B49" s="579" t="s">
        <v>235</v>
      </c>
      <c r="C49" s="579"/>
      <c r="D49" s="579"/>
      <c r="E49" s="579"/>
      <c r="F49" s="579"/>
      <c r="G49" s="601">
        <v>0</v>
      </c>
      <c r="H49" s="601"/>
      <c r="I49" s="602"/>
    </row>
    <row r="50" spans="1:9" x14ac:dyDescent="0.25">
      <c r="A50" s="127" t="s">
        <v>248</v>
      </c>
      <c r="B50" s="579" t="s">
        <v>236</v>
      </c>
      <c r="C50" s="579"/>
      <c r="D50" s="579"/>
      <c r="E50" s="579"/>
      <c r="F50" s="579"/>
      <c r="G50" s="601">
        <v>0</v>
      </c>
      <c r="H50" s="601"/>
      <c r="I50" s="602"/>
    </row>
    <row r="51" spans="1:9" x14ac:dyDescent="0.25">
      <c r="A51" s="127" t="s">
        <v>249</v>
      </c>
      <c r="B51" s="579" t="s">
        <v>237</v>
      </c>
      <c r="C51" s="579"/>
      <c r="D51" s="579"/>
      <c r="E51" s="579"/>
      <c r="F51" s="579"/>
      <c r="G51" s="601">
        <f>SUM('2.1.mell'!G52:I52)</f>
        <v>14129</v>
      </c>
      <c r="H51" s="601"/>
      <c r="I51" s="602"/>
    </row>
    <row r="52" spans="1:9" ht="16.5" thickBot="1" x14ac:dyDescent="0.3">
      <c r="A52" s="128" t="s">
        <v>250</v>
      </c>
      <c r="B52" s="587" t="s">
        <v>245</v>
      </c>
      <c r="C52" s="587"/>
      <c r="D52" s="587"/>
      <c r="E52" s="587"/>
      <c r="F52" s="587"/>
      <c r="G52" s="619">
        <f>SUM('2.1.mell'!G53:I53)</f>
        <v>45037</v>
      </c>
      <c r="H52" s="619"/>
      <c r="I52" s="620"/>
    </row>
    <row r="53" spans="1:9" ht="16.5" thickBot="1" x14ac:dyDescent="0.3">
      <c r="A53" s="455" t="s">
        <v>989</v>
      </c>
      <c r="B53" s="632" t="s">
        <v>990</v>
      </c>
      <c r="C53" s="633"/>
      <c r="D53" s="633"/>
      <c r="E53" s="633"/>
      <c r="F53" s="634"/>
      <c r="G53" s="635">
        <v>1974</v>
      </c>
      <c r="H53" s="636"/>
      <c r="I53" s="637"/>
    </row>
    <row r="54" spans="1:9" x14ac:dyDescent="0.25">
      <c r="A54" s="148" t="s">
        <v>10</v>
      </c>
      <c r="B54" s="594" t="s">
        <v>410</v>
      </c>
      <c r="C54" s="595"/>
      <c r="D54" s="595"/>
      <c r="E54" s="595"/>
      <c r="F54" s="596"/>
      <c r="G54" s="627">
        <f>SUM(G55:I57)</f>
        <v>4745</v>
      </c>
      <c r="H54" s="628"/>
      <c r="I54" s="629"/>
    </row>
    <row r="55" spans="1:9" x14ac:dyDescent="0.25">
      <c r="A55" s="126" t="s">
        <v>254</v>
      </c>
      <c r="B55" s="581" t="s">
        <v>251</v>
      </c>
      <c r="C55" s="581"/>
      <c r="D55" s="581"/>
      <c r="E55" s="581"/>
      <c r="F55" s="581"/>
      <c r="G55" s="630">
        <f>SUM('2.1.mell'!G56:I56)</f>
        <v>3454</v>
      </c>
      <c r="H55" s="630"/>
      <c r="I55" s="631"/>
    </row>
    <row r="56" spans="1:9" x14ac:dyDescent="0.25">
      <c r="A56" s="127" t="s">
        <v>255</v>
      </c>
      <c r="B56" s="579" t="s">
        <v>252</v>
      </c>
      <c r="C56" s="579"/>
      <c r="D56" s="579"/>
      <c r="E56" s="579"/>
      <c r="F56" s="579"/>
      <c r="G56" s="601">
        <v>0</v>
      </c>
      <c r="H56" s="601"/>
      <c r="I56" s="602"/>
    </row>
    <row r="57" spans="1:9" ht="16.5" thickBot="1" x14ac:dyDescent="0.3">
      <c r="A57" s="128" t="s">
        <v>256</v>
      </c>
      <c r="B57" s="587" t="s">
        <v>253</v>
      </c>
      <c r="C57" s="587"/>
      <c r="D57" s="587"/>
      <c r="E57" s="587"/>
      <c r="F57" s="587"/>
      <c r="G57" s="619">
        <f>SUM('2.1.mell'!G58:I58)</f>
        <v>1291</v>
      </c>
      <c r="H57" s="619"/>
      <c r="I57" s="620"/>
    </row>
    <row r="58" spans="1:9" ht="16.5" thickBot="1" x14ac:dyDescent="0.3">
      <c r="A58" s="128" t="s">
        <v>11</v>
      </c>
      <c r="B58" s="587" t="s">
        <v>257</v>
      </c>
      <c r="C58" s="587"/>
      <c r="D58" s="587"/>
      <c r="E58" s="587"/>
      <c r="F58" s="587"/>
      <c r="G58" s="619">
        <f>SUM('2.2.mell.'!G20:I20)</f>
        <v>220</v>
      </c>
      <c r="H58" s="619"/>
      <c r="I58" s="620"/>
    </row>
    <row r="59" spans="1:9" ht="16.5" thickBot="1" x14ac:dyDescent="0.3">
      <c r="A59" s="129" t="s">
        <v>12</v>
      </c>
      <c r="B59" s="585" t="s">
        <v>259</v>
      </c>
      <c r="C59" s="585"/>
      <c r="D59" s="585"/>
      <c r="E59" s="585"/>
      <c r="F59" s="585"/>
      <c r="G59" s="609">
        <f>SUM('2.1.mell'!G60:I60)</f>
        <v>1014</v>
      </c>
      <c r="H59" s="609"/>
      <c r="I59" s="610"/>
    </row>
    <row r="60" spans="1:9" ht="16.5" thickBot="1" x14ac:dyDescent="0.3">
      <c r="A60" s="129" t="s">
        <v>260</v>
      </c>
      <c r="B60" s="585" t="s">
        <v>411</v>
      </c>
      <c r="C60" s="585"/>
      <c r="D60" s="585"/>
      <c r="E60" s="585"/>
      <c r="F60" s="585"/>
      <c r="G60" s="609">
        <f>SUM(G8+G46)</f>
        <v>211811.9</v>
      </c>
      <c r="H60" s="609"/>
      <c r="I60" s="610"/>
    </row>
    <row r="61" spans="1:9" ht="16.5" thickBot="1" x14ac:dyDescent="0.3">
      <c r="A61" s="129" t="s">
        <v>14</v>
      </c>
      <c r="B61" s="585" t="s">
        <v>261</v>
      </c>
      <c r="C61" s="585"/>
      <c r="D61" s="585"/>
      <c r="E61" s="585"/>
      <c r="F61" s="585"/>
      <c r="G61" s="609">
        <f>SUM('2.1.mell'!G62:I62)+'2.2.mell.'!G23:I23</f>
        <v>68482</v>
      </c>
      <c r="H61" s="609"/>
      <c r="I61" s="610"/>
    </row>
    <row r="62" spans="1:9" ht="16.5" thickBot="1" x14ac:dyDescent="0.3">
      <c r="A62" s="129" t="s">
        <v>15</v>
      </c>
      <c r="B62" s="585" t="s">
        <v>336</v>
      </c>
      <c r="C62" s="585"/>
      <c r="D62" s="585"/>
      <c r="E62" s="585"/>
      <c r="F62" s="585"/>
      <c r="G62" s="609">
        <v>0</v>
      </c>
      <c r="H62" s="609"/>
      <c r="I62" s="610"/>
    </row>
    <row r="63" spans="1:9" s="132" customFormat="1" x14ac:dyDescent="0.25">
      <c r="A63" s="130" t="s">
        <v>264</v>
      </c>
      <c r="B63" s="621" t="s">
        <v>271</v>
      </c>
      <c r="C63" s="621"/>
      <c r="D63" s="621"/>
      <c r="E63" s="621"/>
      <c r="F63" s="621"/>
      <c r="G63" s="622">
        <v>0</v>
      </c>
      <c r="H63" s="622"/>
      <c r="I63" s="623"/>
    </row>
    <row r="64" spans="1:9" x14ac:dyDescent="0.25">
      <c r="A64" s="127" t="s">
        <v>265</v>
      </c>
      <c r="B64" s="579" t="s">
        <v>262</v>
      </c>
      <c r="C64" s="579"/>
      <c r="D64" s="579"/>
      <c r="E64" s="579"/>
      <c r="F64" s="579"/>
      <c r="G64" s="601">
        <v>0</v>
      </c>
      <c r="H64" s="601"/>
      <c r="I64" s="602"/>
    </row>
    <row r="65" spans="1:13" x14ac:dyDescent="0.25">
      <c r="A65" s="127" t="s">
        <v>266</v>
      </c>
      <c r="B65" s="579" t="s">
        <v>263</v>
      </c>
      <c r="C65" s="579"/>
      <c r="D65" s="579"/>
      <c r="E65" s="579"/>
      <c r="F65" s="579"/>
      <c r="G65" s="601">
        <v>0</v>
      </c>
      <c r="H65" s="601"/>
      <c r="I65" s="602"/>
    </row>
    <row r="66" spans="1:13" s="132" customFormat="1" x14ac:dyDescent="0.25">
      <c r="A66" s="131" t="s">
        <v>267</v>
      </c>
      <c r="B66" s="624" t="s">
        <v>272</v>
      </c>
      <c r="C66" s="624"/>
      <c r="D66" s="624"/>
      <c r="E66" s="624"/>
      <c r="F66" s="624"/>
      <c r="G66" s="625">
        <f>SUM(G67:I68)</f>
        <v>0</v>
      </c>
      <c r="H66" s="625"/>
      <c r="I66" s="626"/>
    </row>
    <row r="67" spans="1:13" x14ac:dyDescent="0.25">
      <c r="A67" s="127" t="s">
        <v>268</v>
      </c>
      <c r="B67" s="579" t="s">
        <v>262</v>
      </c>
      <c r="C67" s="579"/>
      <c r="D67" s="579"/>
      <c r="E67" s="579"/>
      <c r="F67" s="579"/>
      <c r="G67" s="601">
        <v>0</v>
      </c>
      <c r="H67" s="601"/>
      <c r="I67" s="602"/>
    </row>
    <row r="68" spans="1:13" ht="16.5" thickBot="1" x14ac:dyDescent="0.3">
      <c r="A68" s="128" t="s">
        <v>269</v>
      </c>
      <c r="B68" s="587" t="s">
        <v>263</v>
      </c>
      <c r="C68" s="587"/>
      <c r="D68" s="587"/>
      <c r="E68" s="587"/>
      <c r="F68" s="587"/>
      <c r="G68" s="619">
        <v>0</v>
      </c>
      <c r="H68" s="619"/>
      <c r="I68" s="620"/>
    </row>
    <row r="69" spans="1:13" ht="16.5" thickBot="1" x14ac:dyDescent="0.3">
      <c r="A69" s="129" t="s">
        <v>16</v>
      </c>
      <c r="B69" s="585" t="s">
        <v>270</v>
      </c>
      <c r="C69" s="585"/>
      <c r="D69" s="585"/>
      <c r="E69" s="585"/>
      <c r="F69" s="585"/>
      <c r="G69" s="609">
        <f>SUM(G60+G62+G61)</f>
        <v>280293.90000000002</v>
      </c>
      <c r="H69" s="609"/>
      <c r="I69" s="610"/>
      <c r="L69" s="405"/>
      <c r="M69" s="405"/>
    </row>
    <row r="70" spans="1:13" ht="18.75" x14ac:dyDescent="0.3">
      <c r="A70" s="611" t="s">
        <v>273</v>
      </c>
      <c r="B70" s="612"/>
      <c r="C70" s="612"/>
      <c r="D70" s="612"/>
      <c r="E70" s="612"/>
      <c r="F70" s="612"/>
      <c r="G70" s="612"/>
      <c r="H70" s="612"/>
      <c r="I70" s="612"/>
    </row>
    <row r="71" spans="1:13" ht="12.75" customHeight="1" thickBot="1" x14ac:dyDescent="0.3">
      <c r="A71" s="613" t="s">
        <v>274</v>
      </c>
      <c r="B71" s="614"/>
      <c r="C71" s="614"/>
      <c r="D71" s="614"/>
      <c r="E71" s="614"/>
      <c r="F71" s="614"/>
      <c r="G71" s="614"/>
      <c r="H71" s="614"/>
      <c r="I71" s="614"/>
    </row>
    <row r="72" spans="1:13" ht="30.75" customHeight="1" thickBot="1" x14ac:dyDescent="0.3">
      <c r="A72" s="122" t="s">
        <v>49</v>
      </c>
      <c r="B72" s="603" t="s">
        <v>275</v>
      </c>
      <c r="C72" s="603"/>
      <c r="D72" s="603"/>
      <c r="E72" s="603"/>
      <c r="F72" s="603"/>
      <c r="G72" s="604" t="s">
        <v>570</v>
      </c>
      <c r="H72" s="605"/>
      <c r="I72" s="606"/>
    </row>
    <row r="73" spans="1:13" ht="15" customHeight="1" thickTop="1" thickBot="1" x14ac:dyDescent="0.3">
      <c r="A73" s="123">
        <v>1</v>
      </c>
      <c r="B73" s="607">
        <v>2</v>
      </c>
      <c r="C73" s="607"/>
      <c r="D73" s="607"/>
      <c r="E73" s="607"/>
      <c r="F73" s="607"/>
      <c r="G73" s="607">
        <v>3</v>
      </c>
      <c r="H73" s="607"/>
      <c r="I73" s="608"/>
    </row>
    <row r="74" spans="1:13" s="77" customFormat="1" ht="18.75" customHeight="1" thickTop="1" thickBot="1" x14ac:dyDescent="0.3">
      <c r="A74" s="119" t="s">
        <v>4</v>
      </c>
      <c r="B74" s="615" t="s">
        <v>276</v>
      </c>
      <c r="C74" s="615"/>
      <c r="D74" s="615"/>
      <c r="E74" s="615"/>
      <c r="F74" s="615"/>
      <c r="G74" s="616">
        <f>SUM(G75:I79)</f>
        <v>148658</v>
      </c>
      <c r="H74" s="617"/>
      <c r="I74" s="618"/>
    </row>
    <row r="75" spans="1:13" x14ac:dyDescent="0.25">
      <c r="A75" s="117" t="s">
        <v>290</v>
      </c>
      <c r="B75" s="581" t="s">
        <v>277</v>
      </c>
      <c r="C75" s="581"/>
      <c r="D75" s="581"/>
      <c r="E75" s="581"/>
      <c r="F75" s="581"/>
      <c r="G75" s="582">
        <f>SUM('4.1.mell.'!K69)</f>
        <v>48921</v>
      </c>
      <c r="H75" s="582"/>
      <c r="I75" s="582"/>
    </row>
    <row r="76" spans="1:13" x14ac:dyDescent="0.25">
      <c r="A76" s="116" t="s">
        <v>291</v>
      </c>
      <c r="B76" s="579" t="s">
        <v>278</v>
      </c>
      <c r="C76" s="579"/>
      <c r="D76" s="579"/>
      <c r="E76" s="579"/>
      <c r="F76" s="579"/>
      <c r="G76" s="580">
        <f>SUM('4.1.mell.'!N69)</f>
        <v>10430</v>
      </c>
      <c r="H76" s="580"/>
      <c r="I76" s="580"/>
    </row>
    <row r="77" spans="1:13" x14ac:dyDescent="0.25">
      <c r="A77" s="116" t="s">
        <v>292</v>
      </c>
      <c r="B77" s="579" t="s">
        <v>279</v>
      </c>
      <c r="C77" s="579"/>
      <c r="D77" s="579"/>
      <c r="E77" s="579"/>
      <c r="F77" s="579"/>
      <c r="G77" s="580">
        <f>SUM('4.1.mell.'!Q69)</f>
        <v>62062</v>
      </c>
      <c r="H77" s="580"/>
      <c r="I77" s="580"/>
    </row>
    <row r="78" spans="1:13" x14ac:dyDescent="0.25">
      <c r="A78" s="116" t="s">
        <v>293</v>
      </c>
      <c r="B78" s="579" t="s">
        <v>280</v>
      </c>
      <c r="C78" s="579"/>
      <c r="D78" s="579"/>
      <c r="E78" s="579"/>
      <c r="F78" s="579"/>
      <c r="G78" s="580">
        <v>0</v>
      </c>
      <c r="H78" s="580"/>
      <c r="I78" s="580"/>
    </row>
    <row r="79" spans="1:13" x14ac:dyDescent="0.25">
      <c r="A79" s="116" t="s">
        <v>294</v>
      </c>
      <c r="B79" s="579" t="s">
        <v>281</v>
      </c>
      <c r="C79" s="579"/>
      <c r="D79" s="579"/>
      <c r="E79" s="579"/>
      <c r="F79" s="579"/>
      <c r="G79" s="580">
        <f>SUM(G80:I87)</f>
        <v>27245</v>
      </c>
      <c r="H79" s="580"/>
      <c r="I79" s="580"/>
    </row>
    <row r="80" spans="1:13" x14ac:dyDescent="0.25">
      <c r="A80" s="116" t="s">
        <v>295</v>
      </c>
      <c r="B80" s="579" t="s">
        <v>282</v>
      </c>
      <c r="C80" s="579"/>
      <c r="D80" s="579"/>
      <c r="E80" s="579"/>
      <c r="F80" s="579"/>
      <c r="G80" s="580">
        <v>0</v>
      </c>
      <c r="H80" s="580"/>
      <c r="I80" s="580"/>
    </row>
    <row r="81" spans="1:9" x14ac:dyDescent="0.25">
      <c r="A81" s="116" t="s">
        <v>296</v>
      </c>
      <c r="B81" s="579" t="s">
        <v>283</v>
      </c>
      <c r="C81" s="579"/>
      <c r="D81" s="579"/>
      <c r="E81" s="579"/>
      <c r="F81" s="579"/>
      <c r="G81" s="580">
        <f>SUM('2.1.mell'!G82:I82)</f>
        <v>14865</v>
      </c>
      <c r="H81" s="580"/>
      <c r="I81" s="580"/>
    </row>
    <row r="82" spans="1:9" x14ac:dyDescent="0.25">
      <c r="A82" s="116" t="s">
        <v>297</v>
      </c>
      <c r="B82" s="579" t="s">
        <v>284</v>
      </c>
      <c r="C82" s="579"/>
      <c r="D82" s="579"/>
      <c r="E82" s="579"/>
      <c r="F82" s="579"/>
      <c r="G82" s="580"/>
      <c r="H82" s="580"/>
      <c r="I82" s="580"/>
    </row>
    <row r="83" spans="1:9" x14ac:dyDescent="0.25">
      <c r="A83" s="116" t="s">
        <v>298</v>
      </c>
      <c r="B83" s="579" t="s">
        <v>285</v>
      </c>
      <c r="C83" s="579"/>
      <c r="D83" s="579"/>
      <c r="E83" s="579"/>
      <c r="F83" s="579"/>
      <c r="G83" s="580">
        <f>SUM('2.1.mell'!G84:I84)</f>
        <v>12380</v>
      </c>
      <c r="H83" s="580"/>
      <c r="I83" s="580"/>
    </row>
    <row r="84" spans="1:9" x14ac:dyDescent="0.25">
      <c r="A84" s="116" t="s">
        <v>299</v>
      </c>
      <c r="B84" s="579" t="s">
        <v>286</v>
      </c>
      <c r="C84" s="579"/>
      <c r="D84" s="579"/>
      <c r="E84" s="579"/>
      <c r="F84" s="579"/>
      <c r="G84" s="580">
        <f>SUM('2.1.mell'!G85:I85)</f>
        <v>0</v>
      </c>
      <c r="H84" s="580"/>
      <c r="I84" s="580"/>
    </row>
    <row r="85" spans="1:9" x14ac:dyDescent="0.25">
      <c r="A85" s="116" t="s">
        <v>300</v>
      </c>
      <c r="B85" s="579" t="s">
        <v>289</v>
      </c>
      <c r="C85" s="579"/>
      <c r="D85" s="579"/>
      <c r="E85" s="579"/>
      <c r="F85" s="579"/>
      <c r="G85" s="580"/>
      <c r="H85" s="580"/>
      <c r="I85" s="580"/>
    </row>
    <row r="86" spans="1:9" x14ac:dyDescent="0.25">
      <c r="A86" s="116" t="s">
        <v>301</v>
      </c>
      <c r="B86" s="579" t="s">
        <v>287</v>
      </c>
      <c r="C86" s="579"/>
      <c r="D86" s="579"/>
      <c r="E86" s="579"/>
      <c r="F86" s="579"/>
      <c r="G86" s="580"/>
      <c r="H86" s="580"/>
      <c r="I86" s="580"/>
    </row>
    <row r="87" spans="1:9" ht="16.5" thickBot="1" x14ac:dyDescent="0.3">
      <c r="A87" s="120" t="s">
        <v>302</v>
      </c>
      <c r="B87" s="587" t="s">
        <v>288</v>
      </c>
      <c r="C87" s="587"/>
      <c r="D87" s="587"/>
      <c r="E87" s="587"/>
      <c r="F87" s="587"/>
      <c r="G87" s="570"/>
      <c r="H87" s="570"/>
      <c r="I87" s="570"/>
    </row>
    <row r="88" spans="1:9" x14ac:dyDescent="0.25">
      <c r="A88" s="116" t="s">
        <v>415</v>
      </c>
      <c r="B88" s="579" t="s">
        <v>327</v>
      </c>
      <c r="C88" s="579"/>
      <c r="D88" s="579"/>
      <c r="E88" s="579"/>
      <c r="F88" s="579"/>
      <c r="G88" s="580"/>
      <c r="H88" s="580"/>
      <c r="I88" s="580"/>
    </row>
    <row r="89" spans="1:9" x14ac:dyDescent="0.25">
      <c r="A89" s="116" t="s">
        <v>416</v>
      </c>
      <c r="B89" s="579" t="s">
        <v>328</v>
      </c>
      <c r="C89" s="579"/>
      <c r="D89" s="579"/>
      <c r="E89" s="579"/>
      <c r="F89" s="579"/>
      <c r="G89" s="580"/>
      <c r="H89" s="580"/>
      <c r="I89" s="580"/>
    </row>
    <row r="90" spans="1:9" x14ac:dyDescent="0.25">
      <c r="A90" s="116" t="s">
        <v>417</v>
      </c>
      <c r="B90" s="579" t="s">
        <v>329</v>
      </c>
      <c r="C90" s="579"/>
      <c r="D90" s="579"/>
      <c r="E90" s="579"/>
      <c r="F90" s="579"/>
      <c r="G90" s="580"/>
      <c r="H90" s="580"/>
      <c r="I90" s="580"/>
    </row>
    <row r="91" spans="1:9" ht="16.5" thickBot="1" x14ac:dyDescent="0.3">
      <c r="A91" s="120" t="s">
        <v>418</v>
      </c>
      <c r="B91" s="587" t="s">
        <v>151</v>
      </c>
      <c r="C91" s="587"/>
      <c r="D91" s="587"/>
      <c r="E91" s="587"/>
      <c r="F91" s="587"/>
      <c r="G91" s="570"/>
      <c r="H91" s="570"/>
      <c r="I91" s="570"/>
    </row>
    <row r="92" spans="1:9" ht="16.5" thickBot="1" x14ac:dyDescent="0.3">
      <c r="A92" s="240"/>
      <c r="B92" s="588"/>
      <c r="C92" s="589"/>
      <c r="D92" s="589"/>
      <c r="E92" s="589"/>
      <c r="F92" s="590"/>
      <c r="G92" s="591"/>
      <c r="H92" s="592"/>
      <c r="I92" s="593"/>
    </row>
    <row r="93" spans="1:9" s="77" customFormat="1" ht="16.5" thickBot="1" x14ac:dyDescent="0.3">
      <c r="A93" s="162" t="s">
        <v>5</v>
      </c>
      <c r="B93" s="585" t="s">
        <v>414</v>
      </c>
      <c r="C93" s="585"/>
      <c r="D93" s="585"/>
      <c r="E93" s="585"/>
      <c r="F93" s="585"/>
      <c r="G93" s="586">
        <f>SUM(G94+G106)</f>
        <v>36513</v>
      </c>
      <c r="H93" s="586"/>
      <c r="I93" s="586"/>
    </row>
    <row r="94" spans="1:9" s="77" customFormat="1" x14ac:dyDescent="0.25">
      <c r="A94" s="161" t="s">
        <v>5</v>
      </c>
      <c r="B94" s="594" t="s">
        <v>413</v>
      </c>
      <c r="C94" s="595"/>
      <c r="D94" s="595"/>
      <c r="E94" s="595"/>
      <c r="F94" s="596"/>
      <c r="G94" s="597">
        <f>SUM(G95:I105)</f>
        <v>20513</v>
      </c>
      <c r="H94" s="598"/>
      <c r="I94" s="599"/>
    </row>
    <row r="95" spans="1:9" x14ac:dyDescent="0.25">
      <c r="A95" s="117" t="s">
        <v>198</v>
      </c>
      <c r="B95" s="581" t="s">
        <v>303</v>
      </c>
      <c r="C95" s="581"/>
      <c r="D95" s="581"/>
      <c r="E95" s="581"/>
      <c r="F95" s="581"/>
      <c r="G95" s="600">
        <f>SUM('2.1.mell'!G97:I97)+'2.2.mell.'!G37:I37</f>
        <v>18635</v>
      </c>
      <c r="H95" s="582"/>
      <c r="I95" s="582"/>
    </row>
    <row r="96" spans="1:9" x14ac:dyDescent="0.25">
      <c r="A96" s="116" t="s">
        <v>193</v>
      </c>
      <c r="B96" s="579" t="s">
        <v>304</v>
      </c>
      <c r="C96" s="579"/>
      <c r="D96" s="579"/>
      <c r="E96" s="579"/>
      <c r="F96" s="579"/>
      <c r="G96" s="580">
        <f>SUM('2.1.mell'!G98:I98)</f>
        <v>1841</v>
      </c>
      <c r="H96" s="580"/>
      <c r="I96" s="580"/>
    </row>
    <row r="97" spans="1:9" x14ac:dyDescent="0.25">
      <c r="A97" s="116" t="s">
        <v>194</v>
      </c>
      <c r="B97" s="579" t="s">
        <v>305</v>
      </c>
      <c r="C97" s="579"/>
      <c r="D97" s="579"/>
      <c r="E97" s="579"/>
      <c r="F97" s="579"/>
      <c r="G97" s="580"/>
      <c r="H97" s="580"/>
      <c r="I97" s="580"/>
    </row>
    <row r="98" spans="1:9" x14ac:dyDescent="0.25">
      <c r="A98" s="116" t="s">
        <v>195</v>
      </c>
      <c r="B98" s="579" t="s">
        <v>306</v>
      </c>
      <c r="C98" s="579"/>
      <c r="D98" s="579"/>
      <c r="E98" s="579"/>
      <c r="F98" s="579"/>
      <c r="G98" s="580"/>
      <c r="H98" s="580"/>
      <c r="I98" s="580"/>
    </row>
    <row r="99" spans="1:9" x14ac:dyDescent="0.25">
      <c r="A99" s="116" t="s">
        <v>196</v>
      </c>
      <c r="B99" s="579" t="s">
        <v>307</v>
      </c>
      <c r="C99" s="579"/>
      <c r="D99" s="579"/>
      <c r="E99" s="579"/>
      <c r="F99" s="579"/>
      <c r="G99" s="580"/>
      <c r="H99" s="580"/>
      <c r="I99" s="580"/>
    </row>
    <row r="100" spans="1:9" x14ac:dyDescent="0.25">
      <c r="A100" s="116" t="s">
        <v>197</v>
      </c>
      <c r="B100" s="579" t="s">
        <v>308</v>
      </c>
      <c r="C100" s="579"/>
      <c r="D100" s="579"/>
      <c r="E100" s="579"/>
      <c r="F100" s="579"/>
      <c r="G100" s="580"/>
      <c r="H100" s="580"/>
      <c r="I100" s="580"/>
    </row>
    <row r="101" spans="1:9" x14ac:dyDescent="0.25">
      <c r="A101" s="116" t="s">
        <v>314</v>
      </c>
      <c r="B101" s="579" t="s">
        <v>309</v>
      </c>
      <c r="C101" s="579"/>
      <c r="D101" s="579"/>
      <c r="E101" s="579"/>
      <c r="F101" s="579"/>
      <c r="G101" s="580">
        <f>SUM('2.1.mell'!G103:I103)</f>
        <v>37</v>
      </c>
      <c r="H101" s="580"/>
      <c r="I101" s="580"/>
    </row>
    <row r="102" spans="1:9" x14ac:dyDescent="0.25">
      <c r="A102" s="116" t="s">
        <v>315</v>
      </c>
      <c r="B102" s="579" t="s">
        <v>311</v>
      </c>
      <c r="C102" s="579"/>
      <c r="D102" s="579"/>
      <c r="E102" s="579"/>
      <c r="F102" s="579"/>
      <c r="G102" s="580"/>
      <c r="H102" s="580"/>
      <c r="I102" s="580"/>
    </row>
    <row r="103" spans="1:9" x14ac:dyDescent="0.25">
      <c r="A103" s="116" t="s">
        <v>316</v>
      </c>
      <c r="B103" s="579" t="s">
        <v>310</v>
      </c>
      <c r="C103" s="579"/>
      <c r="D103" s="579"/>
      <c r="E103" s="579"/>
      <c r="F103" s="579"/>
      <c r="G103" s="580"/>
      <c r="H103" s="580"/>
      <c r="I103" s="580"/>
    </row>
    <row r="104" spans="1:9" x14ac:dyDescent="0.25">
      <c r="A104" s="116" t="s">
        <v>317</v>
      </c>
      <c r="B104" s="579" t="s">
        <v>312</v>
      </c>
      <c r="C104" s="579"/>
      <c r="D104" s="579"/>
      <c r="E104" s="579"/>
      <c r="F104" s="579"/>
      <c r="G104" s="580"/>
      <c r="H104" s="580"/>
      <c r="I104" s="580"/>
    </row>
    <row r="105" spans="1:9" ht="16.5" thickBot="1" x14ac:dyDescent="0.3">
      <c r="A105" s="120" t="s">
        <v>318</v>
      </c>
      <c r="B105" s="587" t="s">
        <v>313</v>
      </c>
      <c r="C105" s="587"/>
      <c r="D105" s="587"/>
      <c r="E105" s="587"/>
      <c r="F105" s="587"/>
      <c r="G105" s="570"/>
      <c r="H105" s="570"/>
      <c r="I105" s="570"/>
    </row>
    <row r="106" spans="1:9" s="77" customFormat="1" ht="16.5" thickBot="1" x14ac:dyDescent="0.3">
      <c r="A106" s="121" t="s">
        <v>6</v>
      </c>
      <c r="B106" s="585" t="s">
        <v>319</v>
      </c>
      <c r="C106" s="585"/>
      <c r="D106" s="585"/>
      <c r="E106" s="585"/>
      <c r="F106" s="585"/>
      <c r="G106" s="586">
        <f>SUM('2.1.mell'!G108:I108)</f>
        <v>16000</v>
      </c>
      <c r="H106" s="586"/>
      <c r="I106" s="586"/>
    </row>
    <row r="107" spans="1:9" s="77" customFormat="1" ht="16.5" thickBot="1" x14ac:dyDescent="0.3">
      <c r="A107" s="121" t="s">
        <v>7</v>
      </c>
      <c r="B107" s="585" t="s">
        <v>320</v>
      </c>
      <c r="C107" s="585"/>
      <c r="D107" s="585"/>
      <c r="E107" s="585"/>
      <c r="F107" s="585"/>
      <c r="G107" s="586"/>
      <c r="H107" s="586"/>
      <c r="I107" s="586"/>
    </row>
    <row r="108" spans="1:9" x14ac:dyDescent="0.25">
      <c r="A108" s="117" t="s">
        <v>323</v>
      </c>
      <c r="B108" s="581" t="s">
        <v>321</v>
      </c>
      <c r="C108" s="581"/>
      <c r="D108" s="581"/>
      <c r="E108" s="581"/>
      <c r="F108" s="581"/>
      <c r="G108" s="582"/>
      <c r="H108" s="582"/>
      <c r="I108" s="582"/>
    </row>
    <row r="109" spans="1:9" x14ac:dyDescent="0.25">
      <c r="A109" s="116" t="s">
        <v>324</v>
      </c>
      <c r="B109" s="579" t="s">
        <v>322</v>
      </c>
      <c r="C109" s="579"/>
      <c r="D109" s="579"/>
      <c r="E109" s="579"/>
      <c r="F109" s="579"/>
      <c r="G109" s="580"/>
      <c r="H109" s="580"/>
      <c r="I109" s="580"/>
    </row>
    <row r="110" spans="1:9" s="77" customFormat="1" ht="16.5" thickBot="1" x14ac:dyDescent="0.3">
      <c r="A110" s="118" t="s">
        <v>8</v>
      </c>
      <c r="B110" s="583" t="s">
        <v>325</v>
      </c>
      <c r="C110" s="583"/>
      <c r="D110" s="583"/>
      <c r="E110" s="583"/>
      <c r="F110" s="583"/>
      <c r="G110" s="584">
        <f>SUM(G93+G74)</f>
        <v>185171</v>
      </c>
      <c r="H110" s="584"/>
      <c r="I110" s="584"/>
    </row>
    <row r="111" spans="1:9" s="77" customFormat="1" ht="16.5" thickBot="1" x14ac:dyDescent="0.3">
      <c r="A111" s="121" t="s">
        <v>9</v>
      </c>
      <c r="B111" s="585" t="s">
        <v>326</v>
      </c>
      <c r="C111" s="585"/>
      <c r="D111" s="585"/>
      <c r="E111" s="585"/>
      <c r="F111" s="585"/>
      <c r="G111" s="586"/>
      <c r="H111" s="586"/>
      <c r="I111" s="586"/>
    </row>
    <row r="112" spans="1:9" x14ac:dyDescent="0.25">
      <c r="A112" s="116" t="s">
        <v>233</v>
      </c>
      <c r="B112" s="579" t="s">
        <v>327</v>
      </c>
      <c r="C112" s="579"/>
      <c r="D112" s="579"/>
      <c r="E112" s="579"/>
      <c r="F112" s="579"/>
      <c r="G112" s="580"/>
      <c r="H112" s="580"/>
      <c r="I112" s="580"/>
    </row>
    <row r="113" spans="1:9" x14ac:dyDescent="0.25">
      <c r="A113" s="116" t="s">
        <v>239</v>
      </c>
      <c r="B113" s="579" t="s">
        <v>329</v>
      </c>
      <c r="C113" s="579"/>
      <c r="D113" s="579"/>
      <c r="E113" s="579"/>
      <c r="F113" s="579"/>
      <c r="G113" s="580"/>
      <c r="H113" s="580"/>
      <c r="I113" s="580"/>
    </row>
    <row r="114" spans="1:9" x14ac:dyDescent="0.25">
      <c r="A114" s="116" t="s">
        <v>419</v>
      </c>
      <c r="B114" s="579" t="s">
        <v>330</v>
      </c>
      <c r="C114" s="579"/>
      <c r="D114" s="579"/>
      <c r="E114" s="579"/>
      <c r="F114" s="579"/>
      <c r="G114" s="580"/>
      <c r="H114" s="580"/>
      <c r="I114" s="580"/>
    </row>
    <row r="115" spans="1:9" x14ac:dyDescent="0.25">
      <c r="A115" s="116" t="s">
        <v>420</v>
      </c>
      <c r="B115" s="579" t="s">
        <v>331</v>
      </c>
      <c r="C115" s="579"/>
      <c r="D115" s="579"/>
      <c r="E115" s="579"/>
      <c r="F115" s="579"/>
      <c r="G115" s="580"/>
      <c r="H115" s="580"/>
      <c r="I115" s="580"/>
    </row>
    <row r="116" spans="1:9" x14ac:dyDescent="0.25">
      <c r="A116" s="116" t="s">
        <v>421</v>
      </c>
      <c r="B116" s="579" t="s">
        <v>151</v>
      </c>
      <c r="C116" s="579"/>
      <c r="D116" s="579"/>
      <c r="E116" s="579"/>
      <c r="F116" s="579"/>
      <c r="G116" s="580"/>
      <c r="H116" s="580"/>
      <c r="I116" s="580"/>
    </row>
    <row r="117" spans="1:9" s="77" customFormat="1" ht="16.5" thickBot="1" x14ac:dyDescent="0.3">
      <c r="A117" s="118" t="s">
        <v>10</v>
      </c>
      <c r="B117" s="583" t="s">
        <v>332</v>
      </c>
      <c r="C117" s="583"/>
      <c r="D117" s="583"/>
      <c r="E117" s="583"/>
      <c r="F117" s="583"/>
      <c r="G117" s="584">
        <f>SUM(G74+G93)</f>
        <v>185171</v>
      </c>
      <c r="H117" s="584"/>
      <c r="I117" s="584"/>
    </row>
    <row r="118" spans="1:9" ht="12" customHeight="1" x14ac:dyDescent="0.25">
      <c r="A118" s="115"/>
      <c r="B118" s="572"/>
      <c r="C118" s="572"/>
      <c r="D118" s="572"/>
      <c r="E118" s="572"/>
      <c r="F118" s="572"/>
      <c r="G118" s="573"/>
      <c r="H118" s="573"/>
      <c r="I118" s="573"/>
    </row>
    <row r="119" spans="1:9" ht="16.5" thickBot="1" x14ac:dyDescent="0.3">
      <c r="A119" s="115"/>
      <c r="B119" s="572"/>
      <c r="C119" s="572"/>
      <c r="D119" s="572"/>
      <c r="E119" s="572"/>
      <c r="F119" s="572"/>
      <c r="G119" s="573"/>
      <c r="H119" s="573"/>
      <c r="I119" s="573"/>
    </row>
    <row r="120" spans="1:9" x14ac:dyDescent="0.25">
      <c r="A120" s="574" t="s">
        <v>349</v>
      </c>
      <c r="B120" s="575"/>
      <c r="C120" s="575"/>
      <c r="D120" s="575"/>
      <c r="E120" s="575"/>
      <c r="F120" s="576"/>
      <c r="G120" s="577">
        <v>18</v>
      </c>
      <c r="H120" s="577"/>
      <c r="I120" s="578"/>
    </row>
    <row r="121" spans="1:9" ht="16.5" thickBot="1" x14ac:dyDescent="0.3">
      <c r="A121" s="568" t="s">
        <v>350</v>
      </c>
      <c r="B121" s="569"/>
      <c r="C121" s="569"/>
      <c r="D121" s="569"/>
      <c r="E121" s="569"/>
      <c r="F121" s="569"/>
      <c r="G121" s="570">
        <v>20</v>
      </c>
      <c r="H121" s="570"/>
      <c r="I121" s="571"/>
    </row>
  </sheetData>
  <mergeCells count="234">
    <mergeCell ref="B9:F9"/>
    <mergeCell ref="G9:I9"/>
    <mergeCell ref="A1:I1"/>
    <mergeCell ref="A2:I2"/>
    <mergeCell ref="A3:I3"/>
    <mergeCell ref="A4:I4"/>
    <mergeCell ref="B6:F6"/>
    <mergeCell ref="G6:I6"/>
    <mergeCell ref="B7:F7"/>
    <mergeCell ref="G7:I7"/>
    <mergeCell ref="B8:F8"/>
    <mergeCell ref="G8:I8"/>
    <mergeCell ref="B15:F15"/>
    <mergeCell ref="G15:I15"/>
    <mergeCell ref="B10:F10"/>
    <mergeCell ref="G10:I10"/>
    <mergeCell ref="B11:F11"/>
    <mergeCell ref="G11:I11"/>
    <mergeCell ref="B12:F12"/>
    <mergeCell ref="G12:I12"/>
    <mergeCell ref="B19:F19"/>
    <mergeCell ref="G19:I19"/>
    <mergeCell ref="B13:F13"/>
    <mergeCell ref="G13:I13"/>
    <mergeCell ref="B14:F14"/>
    <mergeCell ref="G14:I14"/>
    <mergeCell ref="B16:F16"/>
    <mergeCell ref="G16:I16"/>
    <mergeCell ref="B17:F17"/>
    <mergeCell ref="G17:I17"/>
    <mergeCell ref="B26:F26"/>
    <mergeCell ref="G26:I26"/>
    <mergeCell ref="B18:F18"/>
    <mergeCell ref="G18:I18"/>
    <mergeCell ref="B27:F27"/>
    <mergeCell ref="G27:I27"/>
    <mergeCell ref="B22:F22"/>
    <mergeCell ref="G22:I22"/>
    <mergeCell ref="B23:F23"/>
    <mergeCell ref="G23:I23"/>
    <mergeCell ref="B20:F20"/>
    <mergeCell ref="G20:I20"/>
    <mergeCell ref="B21:F21"/>
    <mergeCell ref="G21:I21"/>
    <mergeCell ref="B25:F25"/>
    <mergeCell ref="G25:I25"/>
    <mergeCell ref="B24:F24"/>
    <mergeCell ref="G24:I24"/>
    <mergeCell ref="B33:F33"/>
    <mergeCell ref="G33:I33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9:F39"/>
    <mergeCell ref="G39:I39"/>
    <mergeCell ref="B34:F34"/>
    <mergeCell ref="G34:I34"/>
    <mergeCell ref="B35:F35"/>
    <mergeCell ref="G35:I35"/>
    <mergeCell ref="B36:F36"/>
    <mergeCell ref="G36:I36"/>
    <mergeCell ref="B43:F43"/>
    <mergeCell ref="G43:I43"/>
    <mergeCell ref="B37:F37"/>
    <mergeCell ref="G37:I37"/>
    <mergeCell ref="B38:F38"/>
    <mergeCell ref="G38:I38"/>
    <mergeCell ref="B40:F40"/>
    <mergeCell ref="G40:I40"/>
    <mergeCell ref="B41:F41"/>
    <mergeCell ref="G41:I41"/>
    <mergeCell ref="B50:F50"/>
    <mergeCell ref="G50:I50"/>
    <mergeCell ref="B42:F42"/>
    <mergeCell ref="G42:I42"/>
    <mergeCell ref="B51:F51"/>
    <mergeCell ref="G51:I51"/>
    <mergeCell ref="B46:F46"/>
    <mergeCell ref="G46:I46"/>
    <mergeCell ref="B47:F47"/>
    <mergeCell ref="G47:I47"/>
    <mergeCell ref="B44:F44"/>
    <mergeCell ref="G44:I44"/>
    <mergeCell ref="B45:F45"/>
    <mergeCell ref="G45:I45"/>
    <mergeCell ref="B49:F49"/>
    <mergeCell ref="G49:I49"/>
    <mergeCell ref="B48:F48"/>
    <mergeCell ref="G48:I48"/>
    <mergeCell ref="B58:F58"/>
    <mergeCell ref="G58:I58"/>
    <mergeCell ref="B52:F52"/>
    <mergeCell ref="G52:I52"/>
    <mergeCell ref="B54:F54"/>
    <mergeCell ref="G54:I54"/>
    <mergeCell ref="B55:F55"/>
    <mergeCell ref="G55:I55"/>
    <mergeCell ref="B56:F56"/>
    <mergeCell ref="G56:I56"/>
    <mergeCell ref="B57:F57"/>
    <mergeCell ref="G57:I57"/>
    <mergeCell ref="B53:F53"/>
    <mergeCell ref="G53:I53"/>
    <mergeCell ref="B64:F64"/>
    <mergeCell ref="G64:I64"/>
    <mergeCell ref="B59:F59"/>
    <mergeCell ref="G59:I59"/>
    <mergeCell ref="B60:F60"/>
    <mergeCell ref="G60:I60"/>
    <mergeCell ref="B61:F61"/>
    <mergeCell ref="G61:I61"/>
    <mergeCell ref="B68:F68"/>
    <mergeCell ref="G68:I68"/>
    <mergeCell ref="B62:F62"/>
    <mergeCell ref="G62:I62"/>
    <mergeCell ref="B63:F63"/>
    <mergeCell ref="G63:I63"/>
    <mergeCell ref="B65:F65"/>
    <mergeCell ref="G65:I65"/>
    <mergeCell ref="B66:F66"/>
    <mergeCell ref="G66:I66"/>
    <mergeCell ref="B76:F76"/>
    <mergeCell ref="G76:I76"/>
    <mergeCell ref="B67:F67"/>
    <mergeCell ref="G67:I67"/>
    <mergeCell ref="B77:F77"/>
    <mergeCell ref="G77:I77"/>
    <mergeCell ref="B72:F72"/>
    <mergeCell ref="G72:I72"/>
    <mergeCell ref="B73:F73"/>
    <mergeCell ref="G73:I73"/>
    <mergeCell ref="B69:F69"/>
    <mergeCell ref="G69:I69"/>
    <mergeCell ref="A70:I70"/>
    <mergeCell ref="A71:I71"/>
    <mergeCell ref="B75:F75"/>
    <mergeCell ref="G75:I75"/>
    <mergeCell ref="B74:F74"/>
    <mergeCell ref="G74:I74"/>
    <mergeCell ref="B83:F83"/>
    <mergeCell ref="G83:I83"/>
    <mergeCell ref="B78:F78"/>
    <mergeCell ref="G78:I78"/>
    <mergeCell ref="B79:F79"/>
    <mergeCell ref="G79:I79"/>
    <mergeCell ref="B80:F80"/>
    <mergeCell ref="G80:I80"/>
    <mergeCell ref="B81:F81"/>
    <mergeCell ref="G81:I81"/>
    <mergeCell ref="B82:F82"/>
    <mergeCell ref="G82:I82"/>
    <mergeCell ref="B89:F89"/>
    <mergeCell ref="G89:I89"/>
    <mergeCell ref="B84:F84"/>
    <mergeCell ref="G84:I84"/>
    <mergeCell ref="B85:F85"/>
    <mergeCell ref="G85:I85"/>
    <mergeCell ref="B86:F86"/>
    <mergeCell ref="G86:I86"/>
    <mergeCell ref="B93:F93"/>
    <mergeCell ref="G93:I93"/>
    <mergeCell ref="B87:F87"/>
    <mergeCell ref="G87:I87"/>
    <mergeCell ref="B88:F88"/>
    <mergeCell ref="G88:I88"/>
    <mergeCell ref="B90:F90"/>
    <mergeCell ref="G90:I90"/>
    <mergeCell ref="B91:F91"/>
    <mergeCell ref="G91:I91"/>
    <mergeCell ref="B100:F100"/>
    <mergeCell ref="G100:I100"/>
    <mergeCell ref="B92:F92"/>
    <mergeCell ref="G92:I92"/>
    <mergeCell ref="B101:F101"/>
    <mergeCell ref="G101:I101"/>
    <mergeCell ref="B96:F96"/>
    <mergeCell ref="G96:I96"/>
    <mergeCell ref="B97:F97"/>
    <mergeCell ref="G97:I97"/>
    <mergeCell ref="B94:F94"/>
    <mergeCell ref="G94:I94"/>
    <mergeCell ref="B95:F95"/>
    <mergeCell ref="G95:I95"/>
    <mergeCell ref="B99:F99"/>
    <mergeCell ref="G99:I99"/>
    <mergeCell ref="B98:F98"/>
    <mergeCell ref="G98:I98"/>
    <mergeCell ref="B107:F107"/>
    <mergeCell ref="G107:I107"/>
    <mergeCell ref="B102:F102"/>
    <mergeCell ref="G102:I102"/>
    <mergeCell ref="B103:F103"/>
    <mergeCell ref="G103:I103"/>
    <mergeCell ref="B104:F104"/>
    <mergeCell ref="G104:I104"/>
    <mergeCell ref="B105:F105"/>
    <mergeCell ref="G105:I105"/>
    <mergeCell ref="B106:F106"/>
    <mergeCell ref="G106:I106"/>
    <mergeCell ref="B108:F108"/>
    <mergeCell ref="G108:I108"/>
    <mergeCell ref="B109:F109"/>
    <mergeCell ref="G109:I109"/>
    <mergeCell ref="B110:F110"/>
    <mergeCell ref="G110:I110"/>
    <mergeCell ref="B117:F117"/>
    <mergeCell ref="G117:I117"/>
    <mergeCell ref="B111:F111"/>
    <mergeCell ref="G111:I111"/>
    <mergeCell ref="B112:F112"/>
    <mergeCell ref="G112:I112"/>
    <mergeCell ref="B114:F114"/>
    <mergeCell ref="G114:I114"/>
    <mergeCell ref="B115:F115"/>
    <mergeCell ref="G115:I115"/>
    <mergeCell ref="B116:F116"/>
    <mergeCell ref="G116:I116"/>
    <mergeCell ref="A121:F121"/>
    <mergeCell ref="G121:I121"/>
    <mergeCell ref="B118:F118"/>
    <mergeCell ref="G118:I118"/>
    <mergeCell ref="A120:F120"/>
    <mergeCell ref="G120:I120"/>
    <mergeCell ref="B119:F119"/>
    <mergeCell ref="G119:I119"/>
    <mergeCell ref="B113:F113"/>
    <mergeCell ref="G113:I113"/>
  </mergeCells>
  <phoneticPr fontId="19" type="noConversion"/>
  <pageMargins left="0.74803149606299213" right="0.74803149606299213" top="0.98425196850393704" bottom="0.78740157480314965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3"/>
  <sheetViews>
    <sheetView topLeftCell="A94" workbookViewId="0">
      <selection sqref="A1:I1"/>
    </sheetView>
  </sheetViews>
  <sheetFormatPr defaultRowHeight="15.75" x14ac:dyDescent="0.25"/>
  <cols>
    <col min="1" max="1" width="6.85546875" style="82" customWidth="1"/>
    <col min="2" max="5" width="9.140625" style="82"/>
    <col min="6" max="6" width="25.42578125" style="82" customWidth="1"/>
    <col min="7" max="7" width="9.140625" style="82"/>
    <col min="8" max="8" width="2.5703125" style="82" customWidth="1"/>
    <col min="9" max="9" width="6.140625" style="82" customWidth="1"/>
    <col min="10" max="16384" width="9.140625" style="82"/>
  </cols>
  <sheetData>
    <row r="1" spans="1:9" x14ac:dyDescent="0.25">
      <c r="A1" s="558" t="s">
        <v>1547</v>
      </c>
      <c r="B1" s="559"/>
      <c r="C1" s="559"/>
      <c r="D1" s="559"/>
      <c r="E1" s="559"/>
      <c r="F1" s="559"/>
      <c r="G1" s="559"/>
      <c r="H1" s="559"/>
      <c r="I1" s="559"/>
    </row>
    <row r="2" spans="1:9" ht="15.75" customHeight="1" x14ac:dyDescent="0.25">
      <c r="A2" s="658" t="s">
        <v>180</v>
      </c>
      <c r="B2" s="658"/>
      <c r="C2" s="658"/>
      <c r="D2" s="658"/>
      <c r="E2" s="658"/>
      <c r="F2" s="658"/>
      <c r="G2" s="658"/>
      <c r="H2" s="658"/>
      <c r="I2" s="658"/>
    </row>
    <row r="3" spans="1:9" ht="16.5" customHeight="1" x14ac:dyDescent="0.25">
      <c r="A3" s="658" t="s">
        <v>621</v>
      </c>
      <c r="B3" s="658"/>
      <c r="C3" s="658"/>
      <c r="D3" s="658"/>
      <c r="E3" s="658"/>
      <c r="F3" s="658"/>
      <c r="G3" s="658"/>
      <c r="H3" s="658"/>
      <c r="I3" s="658"/>
    </row>
    <row r="4" spans="1:9" ht="16.5" customHeight="1" x14ac:dyDescent="0.3">
      <c r="A4" s="659" t="s">
        <v>181</v>
      </c>
      <c r="B4" s="659"/>
      <c r="C4" s="659"/>
      <c r="D4" s="659"/>
      <c r="E4" s="659"/>
      <c r="F4" s="659"/>
      <c r="G4" s="659"/>
      <c r="H4" s="659"/>
      <c r="I4" s="659"/>
    </row>
    <row r="5" spans="1:9" ht="16.5" customHeight="1" x14ac:dyDescent="0.25">
      <c r="A5" s="662" t="s">
        <v>430</v>
      </c>
      <c r="B5" s="662"/>
      <c r="C5" s="662"/>
      <c r="D5" s="662"/>
      <c r="E5" s="662"/>
      <c r="F5" s="662"/>
      <c r="G5" s="662"/>
      <c r="H5" s="662"/>
      <c r="I5" s="662"/>
    </row>
    <row r="6" spans="1:9" ht="16.5" thickBot="1" x14ac:dyDescent="0.3">
      <c r="A6" s="78" t="s">
        <v>182</v>
      </c>
      <c r="G6" s="78" t="s">
        <v>183</v>
      </c>
    </row>
    <row r="7" spans="1:9" ht="32.25" thickBot="1" x14ac:dyDescent="0.3">
      <c r="A7" s="122" t="s">
        <v>49</v>
      </c>
      <c r="B7" s="603" t="s">
        <v>184</v>
      </c>
      <c r="C7" s="603"/>
      <c r="D7" s="603"/>
      <c r="E7" s="603"/>
      <c r="F7" s="603"/>
      <c r="G7" s="604" t="s">
        <v>570</v>
      </c>
      <c r="H7" s="605"/>
      <c r="I7" s="606"/>
    </row>
    <row r="8" spans="1:9" ht="17.25" thickTop="1" thickBot="1" x14ac:dyDescent="0.3">
      <c r="A8" s="123">
        <v>1</v>
      </c>
      <c r="B8" s="607">
        <v>2</v>
      </c>
      <c r="C8" s="607"/>
      <c r="D8" s="607"/>
      <c r="E8" s="607"/>
      <c r="F8" s="607"/>
      <c r="G8" s="607">
        <v>3</v>
      </c>
      <c r="H8" s="607"/>
      <c r="I8" s="608"/>
    </row>
    <row r="9" spans="1:9" ht="17.25" thickTop="1" thickBot="1" x14ac:dyDescent="0.3">
      <c r="A9" s="124" t="s">
        <v>4</v>
      </c>
      <c r="B9" s="615" t="s">
        <v>185</v>
      </c>
      <c r="C9" s="615"/>
      <c r="D9" s="615"/>
      <c r="E9" s="615"/>
      <c r="F9" s="615"/>
      <c r="G9" s="660">
        <f>SUM(G10+G17+G26+G27+G36+G43+G45)</f>
        <v>143511.9</v>
      </c>
      <c r="H9" s="660"/>
      <c r="I9" s="661"/>
    </row>
    <row r="10" spans="1:9" ht="16.5" thickBot="1" x14ac:dyDescent="0.3">
      <c r="A10" s="125" t="s">
        <v>5</v>
      </c>
      <c r="B10" s="655" t="s">
        <v>186</v>
      </c>
      <c r="C10" s="655"/>
      <c r="D10" s="655"/>
      <c r="E10" s="655"/>
      <c r="F10" s="655"/>
      <c r="G10" s="656">
        <f>SUM(G11:I16)</f>
        <v>26319</v>
      </c>
      <c r="H10" s="656"/>
      <c r="I10" s="657"/>
    </row>
    <row r="11" spans="1:9" x14ac:dyDescent="0.25">
      <c r="A11" s="126" t="s">
        <v>198</v>
      </c>
      <c r="B11" s="581" t="s">
        <v>187</v>
      </c>
      <c r="C11" s="581"/>
      <c r="D11" s="581"/>
      <c r="E11" s="581"/>
      <c r="F11" s="581"/>
      <c r="G11" s="630">
        <v>21978</v>
      </c>
      <c r="H11" s="630"/>
      <c r="I11" s="631"/>
    </row>
    <row r="12" spans="1:9" x14ac:dyDescent="0.25">
      <c r="A12" s="127" t="s">
        <v>193</v>
      </c>
      <c r="B12" s="579" t="s">
        <v>188</v>
      </c>
      <c r="C12" s="579"/>
      <c r="D12" s="579"/>
      <c r="E12" s="579"/>
      <c r="F12" s="579"/>
      <c r="G12" s="601">
        <v>0</v>
      </c>
      <c r="H12" s="601"/>
      <c r="I12" s="602"/>
    </row>
    <row r="13" spans="1:9" x14ac:dyDescent="0.25">
      <c r="A13" s="127" t="s">
        <v>194</v>
      </c>
      <c r="B13" s="579" t="s">
        <v>189</v>
      </c>
      <c r="C13" s="579"/>
      <c r="D13" s="579"/>
      <c r="E13" s="579"/>
      <c r="F13" s="579"/>
      <c r="G13" s="601">
        <f>SUM('3.mell.'!L15)</f>
        <v>3565</v>
      </c>
      <c r="H13" s="601"/>
      <c r="I13" s="602"/>
    </row>
    <row r="14" spans="1:9" x14ac:dyDescent="0.25">
      <c r="A14" s="127" t="s">
        <v>195</v>
      </c>
      <c r="B14" s="579" t="s">
        <v>190</v>
      </c>
      <c r="C14" s="579"/>
      <c r="D14" s="579"/>
      <c r="E14" s="579"/>
      <c r="F14" s="579"/>
      <c r="G14" s="601">
        <f>SUM('3.mell.'!L20)</f>
        <v>273</v>
      </c>
      <c r="H14" s="601"/>
      <c r="I14" s="602"/>
    </row>
    <row r="15" spans="1:9" x14ac:dyDescent="0.25">
      <c r="A15" s="127" t="s">
        <v>196</v>
      </c>
      <c r="B15" s="579" t="s">
        <v>191</v>
      </c>
      <c r="C15" s="579"/>
      <c r="D15" s="579"/>
      <c r="E15" s="579"/>
      <c r="F15" s="579"/>
      <c r="G15" s="601">
        <f>SUM('3.mell.'!L19)</f>
        <v>503</v>
      </c>
      <c r="H15" s="601"/>
      <c r="I15" s="602"/>
    </row>
    <row r="16" spans="1:9" ht="16.5" thickBot="1" x14ac:dyDescent="0.3">
      <c r="A16" s="128" t="s">
        <v>197</v>
      </c>
      <c r="B16" s="587" t="s">
        <v>192</v>
      </c>
      <c r="C16" s="587"/>
      <c r="D16" s="587"/>
      <c r="E16" s="587"/>
      <c r="F16" s="587"/>
      <c r="G16" s="619">
        <v>0</v>
      </c>
      <c r="H16" s="619"/>
      <c r="I16" s="620"/>
    </row>
    <row r="17" spans="1:9" ht="16.5" thickBot="1" x14ac:dyDescent="0.3">
      <c r="A17" s="129" t="s">
        <v>6</v>
      </c>
      <c r="B17" s="585" t="s">
        <v>199</v>
      </c>
      <c r="C17" s="585"/>
      <c r="D17" s="585"/>
      <c r="E17" s="585"/>
      <c r="F17" s="585"/>
      <c r="G17" s="609">
        <f>SUM(G18:I25)</f>
        <v>19267.900000000001</v>
      </c>
      <c r="H17" s="609"/>
      <c r="I17" s="610"/>
    </row>
    <row r="18" spans="1:9" x14ac:dyDescent="0.25">
      <c r="A18" s="126" t="s">
        <v>208</v>
      </c>
      <c r="B18" s="581" t="s">
        <v>200</v>
      </c>
      <c r="C18" s="581"/>
      <c r="D18" s="581"/>
      <c r="E18" s="581"/>
      <c r="F18" s="581"/>
      <c r="G18" s="630">
        <v>0</v>
      </c>
      <c r="H18" s="630"/>
      <c r="I18" s="631"/>
    </row>
    <row r="19" spans="1:9" x14ac:dyDescent="0.25">
      <c r="A19" s="127" t="s">
        <v>209</v>
      </c>
      <c r="B19" s="579" t="s">
        <v>201</v>
      </c>
      <c r="C19" s="579"/>
      <c r="D19" s="579"/>
      <c r="E19" s="579"/>
      <c r="F19" s="579"/>
      <c r="G19" s="651">
        <f>SUM('3.1.mell.'!L9)</f>
        <v>2228</v>
      </c>
      <c r="H19" s="651"/>
      <c r="I19" s="652"/>
    </row>
    <row r="20" spans="1:9" x14ac:dyDescent="0.25">
      <c r="A20" s="127" t="s">
        <v>210</v>
      </c>
      <c r="B20" s="579" t="s">
        <v>202</v>
      </c>
      <c r="C20" s="579"/>
      <c r="D20" s="579"/>
      <c r="E20" s="579"/>
      <c r="F20" s="579"/>
      <c r="G20" s="651">
        <f>SUM('3.1.mell.'!L15:L16)</f>
        <v>120</v>
      </c>
      <c r="H20" s="651"/>
      <c r="I20" s="652"/>
    </row>
    <row r="21" spans="1:9" x14ac:dyDescent="0.25">
      <c r="A21" s="127" t="s">
        <v>211</v>
      </c>
      <c r="B21" s="579" t="s">
        <v>203</v>
      </c>
      <c r="C21" s="579"/>
      <c r="D21" s="579"/>
      <c r="E21" s="579"/>
      <c r="F21" s="579"/>
      <c r="G21" s="651">
        <v>11822</v>
      </c>
      <c r="H21" s="651"/>
      <c r="I21" s="652"/>
    </row>
    <row r="22" spans="1:9" x14ac:dyDescent="0.25">
      <c r="A22" s="127" t="s">
        <v>212</v>
      </c>
      <c r="B22" s="579" t="s">
        <v>204</v>
      </c>
      <c r="C22" s="579"/>
      <c r="D22" s="579"/>
      <c r="E22" s="579"/>
      <c r="F22" s="579"/>
      <c r="G22" s="651">
        <f>SUM('3.1.mell.'!L8)</f>
        <v>370</v>
      </c>
      <c r="H22" s="651"/>
      <c r="I22" s="652"/>
    </row>
    <row r="23" spans="1:9" x14ac:dyDescent="0.25">
      <c r="A23" s="127" t="s">
        <v>213</v>
      </c>
      <c r="B23" s="579" t="s">
        <v>205</v>
      </c>
      <c r="C23" s="579"/>
      <c r="D23" s="579"/>
      <c r="E23" s="579"/>
      <c r="F23" s="579"/>
      <c r="G23" s="651">
        <f>SUM('3.1.mell.'!L23)</f>
        <v>4627.8999999999996</v>
      </c>
      <c r="H23" s="651"/>
      <c r="I23" s="652"/>
    </row>
    <row r="24" spans="1:9" x14ac:dyDescent="0.25">
      <c r="A24" s="127" t="s">
        <v>214</v>
      </c>
      <c r="B24" s="579" t="s">
        <v>206</v>
      </c>
      <c r="C24" s="579"/>
      <c r="D24" s="579"/>
      <c r="E24" s="579"/>
      <c r="F24" s="579"/>
      <c r="G24" s="651">
        <f>SUM('3.1.mell.'!L20)</f>
        <v>100</v>
      </c>
      <c r="H24" s="651"/>
      <c r="I24" s="652"/>
    </row>
    <row r="25" spans="1:9" ht="16.5" thickBot="1" x14ac:dyDescent="0.3">
      <c r="A25" s="128" t="s">
        <v>215</v>
      </c>
      <c r="B25" s="587" t="s">
        <v>207</v>
      </c>
      <c r="C25" s="587"/>
      <c r="D25" s="587"/>
      <c r="E25" s="587"/>
      <c r="F25" s="587"/>
      <c r="G25" s="653"/>
      <c r="H25" s="653"/>
      <c r="I25" s="654"/>
    </row>
    <row r="26" spans="1:9" s="77" customFormat="1" ht="16.5" thickBot="1" x14ac:dyDescent="0.3">
      <c r="A26" s="129" t="s">
        <v>7</v>
      </c>
      <c r="B26" s="585" t="s">
        <v>404</v>
      </c>
      <c r="C26" s="585"/>
      <c r="D26" s="585"/>
      <c r="E26" s="585"/>
      <c r="F26" s="585"/>
      <c r="G26" s="649"/>
      <c r="H26" s="649"/>
      <c r="I26" s="650"/>
    </row>
    <row r="27" spans="1:9" s="77" customFormat="1" ht="16.5" thickBot="1" x14ac:dyDescent="0.3">
      <c r="A27" s="129" t="s">
        <v>8</v>
      </c>
      <c r="B27" s="585" t="s">
        <v>405</v>
      </c>
      <c r="C27" s="585"/>
      <c r="D27" s="585"/>
      <c r="E27" s="585"/>
      <c r="F27" s="585"/>
      <c r="G27" s="649">
        <f>SUM(G28:I35)</f>
        <v>76503</v>
      </c>
      <c r="H27" s="649"/>
      <c r="I27" s="650"/>
    </row>
    <row r="28" spans="1:9" x14ac:dyDescent="0.25">
      <c r="A28" s="126" t="s">
        <v>216</v>
      </c>
      <c r="B28" s="581" t="s">
        <v>217</v>
      </c>
      <c r="C28" s="581"/>
      <c r="D28" s="581"/>
      <c r="E28" s="581"/>
      <c r="F28" s="581"/>
      <c r="G28" s="630">
        <f>SUM('3.mell.'!L23)</f>
        <v>51741</v>
      </c>
      <c r="H28" s="630"/>
      <c r="I28" s="631"/>
    </row>
    <row r="29" spans="1:9" x14ac:dyDescent="0.25">
      <c r="A29" s="127" t="s">
        <v>219</v>
      </c>
      <c r="B29" s="579" t="s">
        <v>218</v>
      </c>
      <c r="C29" s="579"/>
      <c r="D29" s="579"/>
      <c r="E29" s="579"/>
      <c r="F29" s="579"/>
      <c r="G29" s="601">
        <f>SUM('3.mell.'!J36)</f>
        <v>0</v>
      </c>
      <c r="H29" s="601"/>
      <c r="I29" s="602"/>
    </row>
    <row r="30" spans="1:9" x14ac:dyDescent="0.25">
      <c r="A30" s="127" t="s">
        <v>226</v>
      </c>
      <c r="B30" s="579" t="s">
        <v>220</v>
      </c>
      <c r="C30" s="579"/>
      <c r="D30" s="579"/>
      <c r="E30" s="579"/>
      <c r="F30" s="579"/>
      <c r="G30" s="601">
        <f>SUM('3.mell.'!L24)</f>
        <v>12917</v>
      </c>
      <c r="H30" s="601"/>
      <c r="I30" s="602"/>
    </row>
    <row r="31" spans="1:9" x14ac:dyDescent="0.25">
      <c r="A31" s="127" t="s">
        <v>227</v>
      </c>
      <c r="B31" s="579" t="s">
        <v>221</v>
      </c>
      <c r="C31" s="579"/>
      <c r="D31" s="579"/>
      <c r="E31" s="579"/>
      <c r="F31" s="579"/>
      <c r="G31" s="601">
        <f>SUM('3.mell.'!L34)</f>
        <v>5080</v>
      </c>
      <c r="H31" s="601"/>
      <c r="I31" s="602"/>
    </row>
    <row r="32" spans="1:9" x14ac:dyDescent="0.25">
      <c r="A32" s="127" t="s">
        <v>228</v>
      </c>
      <c r="B32" s="579" t="s">
        <v>222</v>
      </c>
      <c r="C32" s="579"/>
      <c r="D32" s="579"/>
      <c r="E32" s="579"/>
      <c r="F32" s="579"/>
      <c r="G32" s="601">
        <v>0</v>
      </c>
      <c r="H32" s="601"/>
      <c r="I32" s="602"/>
    </row>
    <row r="33" spans="1:9" x14ac:dyDescent="0.25">
      <c r="A33" s="127" t="s">
        <v>229</v>
      </c>
      <c r="B33" s="579" t="s">
        <v>223</v>
      </c>
      <c r="C33" s="579"/>
      <c r="D33" s="579"/>
      <c r="E33" s="579"/>
      <c r="F33" s="579"/>
      <c r="G33" s="601">
        <v>0</v>
      </c>
      <c r="H33" s="601"/>
      <c r="I33" s="602"/>
    </row>
    <row r="34" spans="1:9" x14ac:dyDescent="0.25">
      <c r="A34" s="127" t="s">
        <v>230</v>
      </c>
      <c r="B34" s="579" t="s">
        <v>224</v>
      </c>
      <c r="C34" s="579"/>
      <c r="D34" s="579"/>
      <c r="E34" s="579"/>
      <c r="F34" s="579"/>
      <c r="G34" s="601">
        <v>0</v>
      </c>
      <c r="H34" s="601"/>
      <c r="I34" s="602"/>
    </row>
    <row r="35" spans="1:9" ht="16.5" thickBot="1" x14ac:dyDescent="0.3">
      <c r="A35" s="128" t="s">
        <v>231</v>
      </c>
      <c r="B35" s="587" t="s">
        <v>225</v>
      </c>
      <c r="C35" s="587"/>
      <c r="D35" s="587"/>
      <c r="E35" s="587"/>
      <c r="F35" s="587"/>
      <c r="G35" s="619">
        <v>6765</v>
      </c>
      <c r="H35" s="619"/>
      <c r="I35" s="620"/>
    </row>
    <row r="36" spans="1:9" ht="16.5" thickBot="1" x14ac:dyDescent="0.3">
      <c r="A36" s="129" t="s">
        <v>9</v>
      </c>
      <c r="B36" s="585" t="s">
        <v>406</v>
      </c>
      <c r="C36" s="585"/>
      <c r="D36" s="585"/>
      <c r="E36" s="585"/>
      <c r="F36" s="585"/>
      <c r="G36" s="638">
        <f>SUM(G37)</f>
        <v>20349</v>
      </c>
      <c r="H36" s="644"/>
      <c r="I36" s="645"/>
    </row>
    <row r="37" spans="1:9" x14ac:dyDescent="0.25">
      <c r="A37" s="130" t="s">
        <v>233</v>
      </c>
      <c r="B37" s="621" t="s">
        <v>232</v>
      </c>
      <c r="C37" s="621"/>
      <c r="D37" s="621"/>
      <c r="E37" s="621"/>
      <c r="F37" s="621"/>
      <c r="G37" s="622">
        <f>SUM(G38:I42)</f>
        <v>20349</v>
      </c>
      <c r="H37" s="622"/>
      <c r="I37" s="623"/>
    </row>
    <row r="38" spans="1:9" x14ac:dyDescent="0.25">
      <c r="A38" s="127" t="s">
        <v>240</v>
      </c>
      <c r="B38" s="579" t="s">
        <v>234</v>
      </c>
      <c r="C38" s="579"/>
      <c r="D38" s="579"/>
      <c r="E38" s="579"/>
      <c r="F38" s="579"/>
      <c r="G38" s="601">
        <v>5794</v>
      </c>
      <c r="H38" s="601"/>
      <c r="I38" s="602"/>
    </row>
    <row r="39" spans="1:9" x14ac:dyDescent="0.25">
      <c r="A39" s="127" t="s">
        <v>241</v>
      </c>
      <c r="B39" s="579" t="s">
        <v>235</v>
      </c>
      <c r="C39" s="579"/>
      <c r="D39" s="579"/>
      <c r="E39" s="579"/>
      <c r="F39" s="579"/>
      <c r="G39" s="601">
        <v>315</v>
      </c>
      <c r="H39" s="601"/>
      <c r="I39" s="602"/>
    </row>
    <row r="40" spans="1:9" x14ac:dyDescent="0.25">
      <c r="A40" s="127" t="s">
        <v>242</v>
      </c>
      <c r="B40" s="579" t="s">
        <v>236</v>
      </c>
      <c r="C40" s="579"/>
      <c r="D40" s="579"/>
      <c r="E40" s="579"/>
      <c r="F40" s="579"/>
      <c r="G40" s="601">
        <v>0</v>
      </c>
      <c r="H40" s="601"/>
      <c r="I40" s="602"/>
    </row>
    <row r="41" spans="1:9" x14ac:dyDescent="0.25">
      <c r="A41" s="127" t="s">
        <v>243</v>
      </c>
      <c r="B41" s="579" t="s">
        <v>237</v>
      </c>
      <c r="C41" s="579"/>
      <c r="D41" s="579"/>
      <c r="E41" s="579"/>
      <c r="F41" s="579"/>
      <c r="G41" s="601">
        <v>0</v>
      </c>
      <c r="H41" s="601"/>
      <c r="I41" s="602"/>
    </row>
    <row r="42" spans="1:9" ht="16.5" thickBot="1" x14ac:dyDescent="0.3">
      <c r="A42" s="128" t="s">
        <v>244</v>
      </c>
      <c r="B42" s="579" t="s">
        <v>238</v>
      </c>
      <c r="C42" s="579"/>
      <c r="D42" s="579"/>
      <c r="E42" s="579"/>
      <c r="F42" s="579"/>
      <c r="G42" s="601">
        <v>14240</v>
      </c>
      <c r="H42" s="601"/>
      <c r="I42" s="602"/>
    </row>
    <row r="43" spans="1:9" ht="16.5" thickBot="1" x14ac:dyDescent="0.3">
      <c r="A43" s="147"/>
      <c r="B43" s="585" t="s">
        <v>407</v>
      </c>
      <c r="C43" s="585"/>
      <c r="D43" s="585"/>
      <c r="E43" s="585"/>
      <c r="F43" s="585"/>
      <c r="G43" s="609">
        <f>SUM(G44)</f>
        <v>1053</v>
      </c>
      <c r="H43" s="609"/>
      <c r="I43" s="610"/>
    </row>
    <row r="44" spans="1:9" ht="16.5" thickBot="1" x14ac:dyDescent="0.3">
      <c r="A44" s="147"/>
      <c r="B44" s="581" t="s">
        <v>258</v>
      </c>
      <c r="C44" s="581"/>
      <c r="D44" s="581"/>
      <c r="E44" s="581"/>
      <c r="F44" s="581"/>
      <c r="G44" s="647">
        <f>SUM('3.mell.'!L63)</f>
        <v>1053</v>
      </c>
      <c r="H44" s="647"/>
      <c r="I44" s="648"/>
    </row>
    <row r="45" spans="1:9" ht="16.5" thickBot="1" x14ac:dyDescent="0.3">
      <c r="A45" s="147"/>
      <c r="B45" s="585" t="s">
        <v>412</v>
      </c>
      <c r="C45" s="585"/>
      <c r="D45" s="585"/>
      <c r="E45" s="585"/>
      <c r="F45" s="585"/>
      <c r="G45" s="641">
        <f>SUM('3.mell.'!L78)</f>
        <v>20</v>
      </c>
      <c r="H45" s="642"/>
      <c r="I45" s="643"/>
    </row>
    <row r="46" spans="1:9" ht="23.25" customHeight="1" thickBot="1" x14ac:dyDescent="0.3">
      <c r="A46" s="147"/>
      <c r="B46" s="632"/>
      <c r="C46" s="633"/>
      <c r="D46" s="633"/>
      <c r="E46" s="633"/>
      <c r="F46" s="634"/>
      <c r="G46" s="635"/>
      <c r="H46" s="636"/>
      <c r="I46" s="637"/>
    </row>
    <row r="47" spans="1:9" ht="16.5" thickBot="1" x14ac:dyDescent="0.3">
      <c r="A47" s="147"/>
      <c r="B47" s="585" t="s">
        <v>408</v>
      </c>
      <c r="C47" s="585"/>
      <c r="D47" s="585"/>
      <c r="E47" s="585"/>
      <c r="F47" s="585"/>
      <c r="G47" s="638">
        <f>SUM(G48+G55+G60)</f>
        <v>68080</v>
      </c>
      <c r="H47" s="639"/>
      <c r="I47" s="640"/>
    </row>
    <row r="48" spans="1:9" x14ac:dyDescent="0.25">
      <c r="A48" s="130" t="s">
        <v>239</v>
      </c>
      <c r="B48" s="579" t="s">
        <v>409</v>
      </c>
      <c r="C48" s="579"/>
      <c r="D48" s="579"/>
      <c r="E48" s="579"/>
      <c r="F48" s="579"/>
      <c r="G48" s="622">
        <f>SUM(G49:I54)</f>
        <v>62321</v>
      </c>
      <c r="H48" s="622"/>
      <c r="I48" s="623"/>
    </row>
    <row r="49" spans="1:9" x14ac:dyDescent="0.25">
      <c r="A49" s="127" t="s">
        <v>246</v>
      </c>
      <c r="B49" s="579" t="s">
        <v>234</v>
      </c>
      <c r="C49" s="579"/>
      <c r="D49" s="579"/>
      <c r="E49" s="579"/>
      <c r="F49" s="579"/>
      <c r="G49" s="601">
        <v>1181</v>
      </c>
      <c r="H49" s="601"/>
      <c r="I49" s="602"/>
    </row>
    <row r="50" spans="1:9" x14ac:dyDescent="0.25">
      <c r="A50" s="127" t="s">
        <v>247</v>
      </c>
      <c r="B50" s="579" t="s">
        <v>235</v>
      </c>
      <c r="C50" s="579"/>
      <c r="D50" s="579"/>
      <c r="E50" s="579"/>
      <c r="F50" s="579"/>
      <c r="G50" s="601">
        <v>0</v>
      </c>
      <c r="H50" s="601"/>
      <c r="I50" s="602"/>
    </row>
    <row r="51" spans="1:9" x14ac:dyDescent="0.25">
      <c r="A51" s="127" t="s">
        <v>248</v>
      </c>
      <c r="B51" s="579" t="s">
        <v>236</v>
      </c>
      <c r="C51" s="579"/>
      <c r="D51" s="579"/>
      <c r="E51" s="579"/>
      <c r="F51" s="579"/>
      <c r="G51" s="601">
        <v>0</v>
      </c>
      <c r="H51" s="601"/>
      <c r="I51" s="602"/>
    </row>
    <row r="52" spans="1:9" x14ac:dyDescent="0.25">
      <c r="A52" s="127" t="s">
        <v>249</v>
      </c>
      <c r="B52" s="579" t="s">
        <v>237</v>
      </c>
      <c r="C52" s="579"/>
      <c r="D52" s="579"/>
      <c r="E52" s="579"/>
      <c r="F52" s="579"/>
      <c r="G52" s="601">
        <v>14129</v>
      </c>
      <c r="H52" s="601"/>
      <c r="I52" s="602"/>
    </row>
    <row r="53" spans="1:9" ht="16.5" thickBot="1" x14ac:dyDescent="0.3">
      <c r="A53" s="128" t="s">
        <v>250</v>
      </c>
      <c r="B53" s="587" t="s">
        <v>245</v>
      </c>
      <c r="C53" s="587"/>
      <c r="D53" s="587"/>
      <c r="E53" s="587"/>
      <c r="F53" s="587"/>
      <c r="G53" s="619">
        <v>45037</v>
      </c>
      <c r="H53" s="619"/>
      <c r="I53" s="620"/>
    </row>
    <row r="54" spans="1:9" ht="16.5" thickBot="1" x14ac:dyDescent="0.3">
      <c r="A54" s="455" t="s">
        <v>989</v>
      </c>
      <c r="B54" s="632" t="s">
        <v>990</v>
      </c>
      <c r="C54" s="633"/>
      <c r="D54" s="633"/>
      <c r="E54" s="633"/>
      <c r="F54" s="634"/>
      <c r="G54" s="635">
        <v>1974</v>
      </c>
      <c r="H54" s="636"/>
      <c r="I54" s="637"/>
    </row>
    <row r="55" spans="1:9" x14ac:dyDescent="0.25">
      <c r="A55" s="148" t="s">
        <v>10</v>
      </c>
      <c r="B55" s="594" t="s">
        <v>410</v>
      </c>
      <c r="C55" s="595"/>
      <c r="D55" s="595"/>
      <c r="E55" s="595"/>
      <c r="F55" s="596"/>
      <c r="G55" s="627">
        <f>SUM(G56:I58)</f>
        <v>4745</v>
      </c>
      <c r="H55" s="628"/>
      <c r="I55" s="629"/>
    </row>
    <row r="56" spans="1:9" x14ac:dyDescent="0.25">
      <c r="A56" s="126" t="s">
        <v>254</v>
      </c>
      <c r="B56" s="581" t="s">
        <v>251</v>
      </c>
      <c r="C56" s="581"/>
      <c r="D56" s="581"/>
      <c r="E56" s="581"/>
      <c r="F56" s="581"/>
      <c r="G56" s="630">
        <v>3454</v>
      </c>
      <c r="H56" s="630"/>
      <c r="I56" s="631"/>
    </row>
    <row r="57" spans="1:9" x14ac:dyDescent="0.25">
      <c r="A57" s="127" t="s">
        <v>255</v>
      </c>
      <c r="B57" s="579" t="s">
        <v>252</v>
      </c>
      <c r="C57" s="579"/>
      <c r="D57" s="579"/>
      <c r="E57" s="579"/>
      <c r="F57" s="579"/>
      <c r="G57" s="601">
        <v>0</v>
      </c>
      <c r="H57" s="601"/>
      <c r="I57" s="602"/>
    </row>
    <row r="58" spans="1:9" ht="16.5" thickBot="1" x14ac:dyDescent="0.3">
      <c r="A58" s="128" t="s">
        <v>256</v>
      </c>
      <c r="B58" s="587" t="s">
        <v>253</v>
      </c>
      <c r="C58" s="587"/>
      <c r="D58" s="587"/>
      <c r="E58" s="587"/>
      <c r="F58" s="587"/>
      <c r="G58" s="619">
        <f>SUM('3.1.mell.'!L21)</f>
        <v>1291</v>
      </c>
      <c r="H58" s="619"/>
      <c r="I58" s="620"/>
    </row>
    <row r="59" spans="1:9" ht="16.5" thickBot="1" x14ac:dyDescent="0.3">
      <c r="A59" s="128" t="s">
        <v>11</v>
      </c>
      <c r="B59" s="587" t="s">
        <v>257</v>
      </c>
      <c r="C59" s="587"/>
      <c r="D59" s="587"/>
      <c r="E59" s="587"/>
      <c r="F59" s="587"/>
      <c r="G59" s="619">
        <v>0</v>
      </c>
      <c r="H59" s="619"/>
      <c r="I59" s="620"/>
    </row>
    <row r="60" spans="1:9" ht="16.5" thickBot="1" x14ac:dyDescent="0.3">
      <c r="A60" s="129" t="s">
        <v>12</v>
      </c>
      <c r="B60" s="585" t="s">
        <v>259</v>
      </c>
      <c r="C60" s="585"/>
      <c r="D60" s="585"/>
      <c r="E60" s="585"/>
      <c r="F60" s="585"/>
      <c r="G60" s="609">
        <f>SUM('3.mell.'!L77)</f>
        <v>1014</v>
      </c>
      <c r="H60" s="609"/>
      <c r="I60" s="610"/>
    </row>
    <row r="61" spans="1:9" ht="16.5" thickBot="1" x14ac:dyDescent="0.3">
      <c r="A61" s="129" t="s">
        <v>260</v>
      </c>
      <c r="B61" s="585" t="s">
        <v>411</v>
      </c>
      <c r="C61" s="585"/>
      <c r="D61" s="585"/>
      <c r="E61" s="585"/>
      <c r="F61" s="585"/>
      <c r="G61" s="609">
        <f>SUM(G9+G47)</f>
        <v>211591.9</v>
      </c>
      <c r="H61" s="609"/>
      <c r="I61" s="610"/>
    </row>
    <row r="62" spans="1:9" ht="16.5" thickBot="1" x14ac:dyDescent="0.3">
      <c r="A62" s="129" t="s">
        <v>14</v>
      </c>
      <c r="B62" s="585" t="s">
        <v>261</v>
      </c>
      <c r="C62" s="585"/>
      <c r="D62" s="585"/>
      <c r="E62" s="585"/>
      <c r="F62" s="585"/>
      <c r="G62" s="609">
        <v>68272</v>
      </c>
      <c r="H62" s="609"/>
      <c r="I62" s="610"/>
    </row>
    <row r="63" spans="1:9" ht="16.5" thickBot="1" x14ac:dyDescent="0.3">
      <c r="A63" s="129" t="s">
        <v>15</v>
      </c>
      <c r="B63" s="585" t="s">
        <v>336</v>
      </c>
      <c r="C63" s="585"/>
      <c r="D63" s="585"/>
      <c r="E63" s="585"/>
      <c r="F63" s="585"/>
      <c r="G63" s="609">
        <v>0</v>
      </c>
      <c r="H63" s="609"/>
      <c r="I63" s="610"/>
    </row>
    <row r="64" spans="1:9" s="132" customFormat="1" x14ac:dyDescent="0.25">
      <c r="A64" s="130" t="s">
        <v>264</v>
      </c>
      <c r="B64" s="621" t="s">
        <v>271</v>
      </c>
      <c r="C64" s="621"/>
      <c r="D64" s="621"/>
      <c r="E64" s="621"/>
      <c r="F64" s="621"/>
      <c r="G64" s="622">
        <v>0</v>
      </c>
      <c r="H64" s="622"/>
      <c r="I64" s="623"/>
    </row>
    <row r="65" spans="1:11" x14ac:dyDescent="0.25">
      <c r="A65" s="127" t="s">
        <v>265</v>
      </c>
      <c r="B65" s="579" t="s">
        <v>262</v>
      </c>
      <c r="C65" s="579"/>
      <c r="D65" s="579"/>
      <c r="E65" s="579"/>
      <c r="F65" s="579"/>
      <c r="G65" s="601">
        <v>0</v>
      </c>
      <c r="H65" s="601"/>
      <c r="I65" s="602"/>
    </row>
    <row r="66" spans="1:11" x14ac:dyDescent="0.25">
      <c r="A66" s="127" t="s">
        <v>266</v>
      </c>
      <c r="B66" s="579" t="s">
        <v>263</v>
      </c>
      <c r="C66" s="579"/>
      <c r="D66" s="579"/>
      <c r="E66" s="579"/>
      <c r="F66" s="579"/>
      <c r="G66" s="601">
        <v>0</v>
      </c>
      <c r="H66" s="601"/>
      <c r="I66" s="602"/>
    </row>
    <row r="67" spans="1:11" s="132" customFormat="1" x14ac:dyDescent="0.25">
      <c r="A67" s="131" t="s">
        <v>267</v>
      </c>
      <c r="B67" s="624" t="s">
        <v>272</v>
      </c>
      <c r="C67" s="624"/>
      <c r="D67" s="624"/>
      <c r="E67" s="624"/>
      <c r="F67" s="624"/>
      <c r="G67" s="625">
        <f>SUM(G68:I69)</f>
        <v>0</v>
      </c>
      <c r="H67" s="625"/>
      <c r="I67" s="626"/>
    </row>
    <row r="68" spans="1:11" x14ac:dyDescent="0.25">
      <c r="A68" s="127" t="s">
        <v>268</v>
      </c>
      <c r="B68" s="579" t="s">
        <v>262</v>
      </c>
      <c r="C68" s="579"/>
      <c r="D68" s="579"/>
      <c r="E68" s="579"/>
      <c r="F68" s="579"/>
      <c r="G68" s="601">
        <v>0</v>
      </c>
      <c r="H68" s="601"/>
      <c r="I68" s="602"/>
    </row>
    <row r="69" spans="1:11" ht="16.5" thickBot="1" x14ac:dyDescent="0.3">
      <c r="A69" s="128" t="s">
        <v>269</v>
      </c>
      <c r="B69" s="587" t="s">
        <v>263</v>
      </c>
      <c r="C69" s="587"/>
      <c r="D69" s="587"/>
      <c r="E69" s="587"/>
      <c r="F69" s="587"/>
      <c r="G69" s="619">
        <v>0</v>
      </c>
      <c r="H69" s="619"/>
      <c r="I69" s="620"/>
    </row>
    <row r="70" spans="1:11" ht="16.5" thickBot="1" x14ac:dyDescent="0.3">
      <c r="A70" s="129" t="s">
        <v>16</v>
      </c>
      <c r="B70" s="585" t="s">
        <v>270</v>
      </c>
      <c r="C70" s="585"/>
      <c r="D70" s="585"/>
      <c r="E70" s="585"/>
      <c r="F70" s="585"/>
      <c r="G70" s="609">
        <f>SUM(G61+G63+G62)</f>
        <v>279863.90000000002</v>
      </c>
      <c r="H70" s="609"/>
      <c r="I70" s="610"/>
      <c r="K70" s="82">
        <v>279864</v>
      </c>
    </row>
    <row r="71" spans="1:11" ht="18.75" x14ac:dyDescent="0.3">
      <c r="A71" s="611" t="s">
        <v>273</v>
      </c>
      <c r="B71" s="612"/>
      <c r="C71" s="612"/>
      <c r="D71" s="612"/>
      <c r="E71" s="612"/>
      <c r="F71" s="612"/>
      <c r="G71" s="612"/>
      <c r="H71" s="612"/>
      <c r="I71" s="612"/>
    </row>
    <row r="72" spans="1:11" ht="12.75" customHeight="1" thickBot="1" x14ac:dyDescent="0.3">
      <c r="A72" s="613" t="s">
        <v>274</v>
      </c>
      <c r="B72" s="614"/>
      <c r="C72" s="614"/>
      <c r="D72" s="614"/>
      <c r="E72" s="614"/>
      <c r="F72" s="614"/>
      <c r="G72" s="614"/>
      <c r="H72" s="614"/>
      <c r="I72" s="614"/>
    </row>
    <row r="73" spans="1:11" ht="31.5" customHeight="1" thickBot="1" x14ac:dyDescent="0.3">
      <c r="A73" s="122" t="s">
        <v>49</v>
      </c>
      <c r="B73" s="603" t="s">
        <v>275</v>
      </c>
      <c r="C73" s="603"/>
      <c r="D73" s="603"/>
      <c r="E73" s="603"/>
      <c r="F73" s="603"/>
      <c r="G73" s="604" t="s">
        <v>571</v>
      </c>
      <c r="H73" s="605"/>
      <c r="I73" s="606"/>
    </row>
    <row r="74" spans="1:11" ht="15" customHeight="1" thickTop="1" thickBot="1" x14ac:dyDescent="0.3">
      <c r="A74" s="123">
        <v>1</v>
      </c>
      <c r="B74" s="607">
        <v>2</v>
      </c>
      <c r="C74" s="607"/>
      <c r="D74" s="607"/>
      <c r="E74" s="607"/>
      <c r="F74" s="607"/>
      <c r="G74" s="607">
        <v>3</v>
      </c>
      <c r="H74" s="607"/>
      <c r="I74" s="608"/>
    </row>
    <row r="75" spans="1:11" s="77" customFormat="1" ht="17.25" thickTop="1" thickBot="1" x14ac:dyDescent="0.3">
      <c r="A75" s="119" t="s">
        <v>4</v>
      </c>
      <c r="B75" s="615" t="s">
        <v>276</v>
      </c>
      <c r="C75" s="615"/>
      <c r="D75" s="615"/>
      <c r="E75" s="615"/>
      <c r="F75" s="615"/>
      <c r="G75" s="668">
        <f>SUM(G76:I80)+G89</f>
        <v>148610</v>
      </c>
      <c r="H75" s="617"/>
      <c r="I75" s="618"/>
    </row>
    <row r="76" spans="1:11" x14ac:dyDescent="0.25">
      <c r="A76" s="117" t="s">
        <v>290</v>
      </c>
      <c r="B76" s="581" t="s">
        <v>277</v>
      </c>
      <c r="C76" s="581"/>
      <c r="D76" s="581"/>
      <c r="E76" s="581"/>
      <c r="F76" s="581"/>
      <c r="G76" s="582">
        <f>SUM('4.1.mell.'!K54)</f>
        <v>37554</v>
      </c>
      <c r="H76" s="582"/>
      <c r="I76" s="582"/>
    </row>
    <row r="77" spans="1:11" x14ac:dyDescent="0.25">
      <c r="A77" s="116" t="s">
        <v>291</v>
      </c>
      <c r="B77" s="579" t="s">
        <v>278</v>
      </c>
      <c r="C77" s="579"/>
      <c r="D77" s="579"/>
      <c r="E77" s="579"/>
      <c r="F77" s="579"/>
      <c r="G77" s="582">
        <f>SUM('4.1.mell.'!N54)</f>
        <v>7485</v>
      </c>
      <c r="H77" s="582"/>
      <c r="I77" s="582"/>
    </row>
    <row r="78" spans="1:11" x14ac:dyDescent="0.25">
      <c r="A78" s="116" t="s">
        <v>292</v>
      </c>
      <c r="B78" s="579" t="s">
        <v>279</v>
      </c>
      <c r="C78" s="579"/>
      <c r="D78" s="579"/>
      <c r="E78" s="579"/>
      <c r="F78" s="579"/>
      <c r="G78" s="582">
        <f>SUM('4.1.mell.'!Q54)</f>
        <v>60464</v>
      </c>
      <c r="H78" s="582"/>
      <c r="I78" s="582"/>
    </row>
    <row r="79" spans="1:11" x14ac:dyDescent="0.25">
      <c r="A79" s="116" t="s">
        <v>293</v>
      </c>
      <c r="B79" s="579" t="s">
        <v>280</v>
      </c>
      <c r="C79" s="579"/>
      <c r="D79" s="579"/>
      <c r="E79" s="579"/>
      <c r="F79" s="579"/>
      <c r="G79" s="580">
        <v>0</v>
      </c>
      <c r="H79" s="580"/>
      <c r="I79" s="580"/>
    </row>
    <row r="80" spans="1:11" x14ac:dyDescent="0.25">
      <c r="A80" s="116" t="s">
        <v>294</v>
      </c>
      <c r="B80" s="579" t="s">
        <v>281</v>
      </c>
      <c r="C80" s="579"/>
      <c r="D80" s="579"/>
      <c r="E80" s="579"/>
      <c r="F80" s="579"/>
      <c r="G80" s="580">
        <f>SUM(G81:I88)</f>
        <v>27245</v>
      </c>
      <c r="H80" s="580"/>
      <c r="I80" s="580"/>
    </row>
    <row r="81" spans="1:9" x14ac:dyDescent="0.25">
      <c r="A81" s="116" t="s">
        <v>295</v>
      </c>
      <c r="B81" s="579" t="s">
        <v>282</v>
      </c>
      <c r="C81" s="579"/>
      <c r="D81" s="579"/>
      <c r="E81" s="579"/>
      <c r="F81" s="579"/>
      <c r="G81" s="580">
        <v>0</v>
      </c>
      <c r="H81" s="580"/>
      <c r="I81" s="580"/>
    </row>
    <row r="82" spans="1:9" x14ac:dyDescent="0.25">
      <c r="A82" s="116" t="s">
        <v>296</v>
      </c>
      <c r="B82" s="579" t="s">
        <v>283</v>
      </c>
      <c r="C82" s="579"/>
      <c r="D82" s="579"/>
      <c r="E82" s="579"/>
      <c r="F82" s="579"/>
      <c r="G82" s="580">
        <f>SUM('4.1.mell.'!T54)</f>
        <v>14865</v>
      </c>
      <c r="H82" s="580"/>
      <c r="I82" s="580"/>
    </row>
    <row r="83" spans="1:9" x14ac:dyDescent="0.25">
      <c r="A83" s="116" t="s">
        <v>297</v>
      </c>
      <c r="B83" s="579" t="s">
        <v>284</v>
      </c>
      <c r="C83" s="579"/>
      <c r="D83" s="579"/>
      <c r="E83" s="579"/>
      <c r="F83" s="579"/>
      <c r="G83" s="580"/>
      <c r="H83" s="580"/>
      <c r="I83" s="580"/>
    </row>
    <row r="84" spans="1:9" x14ac:dyDescent="0.25">
      <c r="A84" s="116" t="s">
        <v>298</v>
      </c>
      <c r="B84" s="579" t="s">
        <v>285</v>
      </c>
      <c r="C84" s="579"/>
      <c r="D84" s="579"/>
      <c r="E84" s="579"/>
      <c r="F84" s="579"/>
      <c r="G84" s="580">
        <f>SUM('4.1.mell.'!W54)</f>
        <v>12380</v>
      </c>
      <c r="H84" s="580"/>
      <c r="I84" s="580"/>
    </row>
    <row r="85" spans="1:9" x14ac:dyDescent="0.25">
      <c r="A85" s="116" t="s">
        <v>299</v>
      </c>
      <c r="B85" s="579" t="s">
        <v>286</v>
      </c>
      <c r="C85" s="579"/>
      <c r="D85" s="579"/>
      <c r="E85" s="579"/>
      <c r="F85" s="579"/>
      <c r="G85" s="580"/>
      <c r="H85" s="580"/>
      <c r="I85" s="580"/>
    </row>
    <row r="86" spans="1:9" x14ac:dyDescent="0.25">
      <c r="A86" s="116" t="s">
        <v>300</v>
      </c>
      <c r="B86" s="579" t="s">
        <v>289</v>
      </c>
      <c r="C86" s="579"/>
      <c r="D86" s="579"/>
      <c r="E86" s="579"/>
      <c r="F86" s="579"/>
      <c r="G86" s="580"/>
      <c r="H86" s="580"/>
      <c r="I86" s="580"/>
    </row>
    <row r="87" spans="1:9" x14ac:dyDescent="0.25">
      <c r="A87" s="116" t="s">
        <v>301</v>
      </c>
      <c r="B87" s="579" t="s">
        <v>287</v>
      </c>
      <c r="C87" s="579"/>
      <c r="D87" s="579"/>
      <c r="E87" s="579"/>
      <c r="F87" s="579"/>
      <c r="G87" s="580"/>
      <c r="H87" s="580"/>
      <c r="I87" s="580"/>
    </row>
    <row r="88" spans="1:9" ht="16.5" thickBot="1" x14ac:dyDescent="0.3">
      <c r="A88" s="120" t="s">
        <v>302</v>
      </c>
      <c r="B88" s="587" t="s">
        <v>288</v>
      </c>
      <c r="C88" s="587"/>
      <c r="D88" s="587"/>
      <c r="E88" s="587"/>
      <c r="F88" s="587"/>
      <c r="G88" s="663"/>
      <c r="H88" s="664"/>
      <c r="I88" s="665"/>
    </row>
    <row r="89" spans="1:9" ht="16.5" thickBot="1" x14ac:dyDescent="0.3">
      <c r="A89" s="120" t="s">
        <v>299</v>
      </c>
      <c r="B89" s="587" t="s">
        <v>429</v>
      </c>
      <c r="C89" s="587"/>
      <c r="D89" s="587"/>
      <c r="E89" s="587"/>
      <c r="F89" s="587"/>
      <c r="G89" s="666">
        <f>SUM('2.2.mell.'!G26:I26)</f>
        <v>15862</v>
      </c>
      <c r="H89" s="667"/>
      <c r="I89" s="667"/>
    </row>
    <row r="90" spans="1:9" x14ac:dyDescent="0.25">
      <c r="A90" s="116" t="s">
        <v>415</v>
      </c>
      <c r="B90" s="579" t="s">
        <v>327</v>
      </c>
      <c r="C90" s="579"/>
      <c r="D90" s="579"/>
      <c r="E90" s="579"/>
      <c r="F90" s="579"/>
      <c r="G90" s="580"/>
      <c r="H90" s="580"/>
      <c r="I90" s="580"/>
    </row>
    <row r="91" spans="1:9" x14ac:dyDescent="0.25">
      <c r="A91" s="116" t="s">
        <v>416</v>
      </c>
      <c r="B91" s="579" t="s">
        <v>328</v>
      </c>
      <c r="C91" s="579"/>
      <c r="D91" s="579"/>
      <c r="E91" s="579"/>
      <c r="F91" s="579"/>
      <c r="G91" s="580"/>
      <c r="H91" s="580"/>
      <c r="I91" s="580"/>
    </row>
    <row r="92" spans="1:9" x14ac:dyDescent="0.25">
      <c r="A92" s="116" t="s">
        <v>417</v>
      </c>
      <c r="B92" s="579" t="s">
        <v>329</v>
      </c>
      <c r="C92" s="579"/>
      <c r="D92" s="579"/>
      <c r="E92" s="579"/>
      <c r="F92" s="579"/>
      <c r="G92" s="580"/>
      <c r="H92" s="580"/>
      <c r="I92" s="580"/>
    </row>
    <row r="93" spans="1:9" ht="16.5" thickBot="1" x14ac:dyDescent="0.3">
      <c r="A93" s="157" t="s">
        <v>418</v>
      </c>
      <c r="B93" s="587" t="s">
        <v>151</v>
      </c>
      <c r="C93" s="587"/>
      <c r="D93" s="587"/>
      <c r="E93" s="587"/>
      <c r="F93" s="587"/>
      <c r="G93" s="570"/>
      <c r="H93" s="570"/>
      <c r="I93" s="570"/>
    </row>
    <row r="94" spans="1:9" ht="16.5" thickBot="1" x14ac:dyDescent="0.3">
      <c r="A94" s="120"/>
      <c r="B94" s="588"/>
      <c r="C94" s="589"/>
      <c r="D94" s="589"/>
      <c r="E94" s="589"/>
      <c r="F94" s="590"/>
      <c r="G94" s="591"/>
      <c r="H94" s="592"/>
      <c r="I94" s="593"/>
    </row>
    <row r="95" spans="1:9" s="77" customFormat="1" ht="16.5" thickBot="1" x14ac:dyDescent="0.3">
      <c r="A95" s="162" t="s">
        <v>5</v>
      </c>
      <c r="B95" s="585" t="s">
        <v>414</v>
      </c>
      <c r="C95" s="585"/>
      <c r="D95" s="585"/>
      <c r="E95" s="585"/>
      <c r="F95" s="585"/>
      <c r="G95" s="586">
        <f>SUM(G96+G108)</f>
        <v>36263</v>
      </c>
      <c r="H95" s="586"/>
      <c r="I95" s="586"/>
    </row>
    <row r="96" spans="1:9" s="77" customFormat="1" x14ac:dyDescent="0.25">
      <c r="A96" s="161" t="s">
        <v>5</v>
      </c>
      <c r="B96" s="594" t="s">
        <v>413</v>
      </c>
      <c r="C96" s="595"/>
      <c r="D96" s="595"/>
      <c r="E96" s="595"/>
      <c r="F96" s="596"/>
      <c r="G96" s="597">
        <f>SUM(G97:I107)</f>
        <v>20263</v>
      </c>
      <c r="H96" s="598"/>
      <c r="I96" s="599"/>
    </row>
    <row r="97" spans="1:9" x14ac:dyDescent="0.25">
      <c r="A97" s="117" t="s">
        <v>198</v>
      </c>
      <c r="B97" s="581" t="s">
        <v>303</v>
      </c>
      <c r="C97" s="581"/>
      <c r="D97" s="581"/>
      <c r="E97" s="581"/>
      <c r="F97" s="581"/>
      <c r="G97" s="582">
        <v>18385</v>
      </c>
      <c r="H97" s="582"/>
      <c r="I97" s="582"/>
    </row>
    <row r="98" spans="1:9" x14ac:dyDescent="0.25">
      <c r="A98" s="116" t="s">
        <v>193</v>
      </c>
      <c r="B98" s="579" t="s">
        <v>304</v>
      </c>
      <c r="C98" s="579"/>
      <c r="D98" s="579"/>
      <c r="E98" s="579"/>
      <c r="F98" s="579"/>
      <c r="G98" s="582">
        <f>SUM('5.mell.'!H47)</f>
        <v>1841</v>
      </c>
      <c r="H98" s="582"/>
      <c r="I98" s="582"/>
    </row>
    <row r="99" spans="1:9" x14ac:dyDescent="0.25">
      <c r="A99" s="116" t="s">
        <v>194</v>
      </c>
      <c r="B99" s="579" t="s">
        <v>305</v>
      </c>
      <c r="C99" s="579"/>
      <c r="D99" s="579"/>
      <c r="E99" s="579"/>
      <c r="F99" s="579"/>
      <c r="G99" s="580"/>
      <c r="H99" s="580"/>
      <c r="I99" s="580"/>
    </row>
    <row r="100" spans="1:9" x14ac:dyDescent="0.25">
      <c r="A100" s="116" t="s">
        <v>195</v>
      </c>
      <c r="B100" s="579" t="s">
        <v>306</v>
      </c>
      <c r="C100" s="579"/>
      <c r="D100" s="579"/>
      <c r="E100" s="579"/>
      <c r="F100" s="579"/>
      <c r="G100" s="580"/>
      <c r="H100" s="580"/>
      <c r="I100" s="580"/>
    </row>
    <row r="101" spans="1:9" x14ac:dyDescent="0.25">
      <c r="A101" s="116" t="s">
        <v>196</v>
      </c>
      <c r="B101" s="579" t="s">
        <v>307</v>
      </c>
      <c r="C101" s="579"/>
      <c r="D101" s="579"/>
      <c r="E101" s="579"/>
      <c r="F101" s="579"/>
      <c r="G101" s="580"/>
      <c r="H101" s="580"/>
      <c r="I101" s="580"/>
    </row>
    <row r="102" spans="1:9" x14ac:dyDescent="0.25">
      <c r="A102" s="116" t="s">
        <v>197</v>
      </c>
      <c r="B102" s="579" t="s">
        <v>308</v>
      </c>
      <c r="C102" s="579"/>
      <c r="D102" s="579"/>
      <c r="E102" s="579"/>
      <c r="F102" s="579"/>
      <c r="G102" s="580"/>
      <c r="H102" s="580"/>
      <c r="I102" s="580"/>
    </row>
    <row r="103" spans="1:9" x14ac:dyDescent="0.25">
      <c r="A103" s="116" t="s">
        <v>314</v>
      </c>
      <c r="B103" s="579" t="s">
        <v>309</v>
      </c>
      <c r="C103" s="579"/>
      <c r="D103" s="579"/>
      <c r="E103" s="579"/>
      <c r="F103" s="579"/>
      <c r="G103" s="580">
        <f>SUM('5.mell.'!H53)</f>
        <v>37</v>
      </c>
      <c r="H103" s="580"/>
      <c r="I103" s="580"/>
    </row>
    <row r="104" spans="1:9" x14ac:dyDescent="0.25">
      <c r="A104" s="116" t="s">
        <v>315</v>
      </c>
      <c r="B104" s="579" t="s">
        <v>311</v>
      </c>
      <c r="C104" s="579"/>
      <c r="D104" s="579"/>
      <c r="E104" s="579"/>
      <c r="F104" s="579"/>
      <c r="G104" s="580"/>
      <c r="H104" s="580"/>
      <c r="I104" s="580"/>
    </row>
    <row r="105" spans="1:9" x14ac:dyDescent="0.25">
      <c r="A105" s="116" t="s">
        <v>316</v>
      </c>
      <c r="B105" s="579" t="s">
        <v>310</v>
      </c>
      <c r="C105" s="579"/>
      <c r="D105" s="579"/>
      <c r="E105" s="579"/>
      <c r="F105" s="579"/>
      <c r="G105" s="580"/>
      <c r="H105" s="580"/>
      <c r="I105" s="580"/>
    </row>
    <row r="106" spans="1:9" x14ac:dyDescent="0.25">
      <c r="A106" s="116" t="s">
        <v>317</v>
      </c>
      <c r="B106" s="579" t="s">
        <v>312</v>
      </c>
      <c r="C106" s="579"/>
      <c r="D106" s="579"/>
      <c r="E106" s="579"/>
      <c r="F106" s="579"/>
      <c r="G106" s="580"/>
      <c r="H106" s="580"/>
      <c r="I106" s="580"/>
    </row>
    <row r="107" spans="1:9" ht="16.5" thickBot="1" x14ac:dyDescent="0.3">
      <c r="A107" s="120" t="s">
        <v>318</v>
      </c>
      <c r="B107" s="587" t="s">
        <v>313</v>
      </c>
      <c r="C107" s="587"/>
      <c r="D107" s="587"/>
      <c r="E107" s="587"/>
      <c r="F107" s="587"/>
      <c r="G107" s="570"/>
      <c r="H107" s="570"/>
      <c r="I107" s="570"/>
    </row>
    <row r="108" spans="1:9" s="77" customFormat="1" ht="16.5" thickBot="1" x14ac:dyDescent="0.3">
      <c r="A108" s="121" t="s">
        <v>6</v>
      </c>
      <c r="B108" s="585" t="s">
        <v>319</v>
      </c>
      <c r="C108" s="585"/>
      <c r="D108" s="585"/>
      <c r="E108" s="585"/>
      <c r="F108" s="585"/>
      <c r="G108" s="586">
        <f>SUM('5.mell.'!H51)</f>
        <v>16000</v>
      </c>
      <c r="H108" s="586"/>
      <c r="I108" s="586"/>
    </row>
    <row r="109" spans="1:9" s="77" customFormat="1" ht="16.5" thickBot="1" x14ac:dyDescent="0.3">
      <c r="A109" s="121" t="s">
        <v>7</v>
      </c>
      <c r="B109" s="585" t="s">
        <v>320</v>
      </c>
      <c r="C109" s="585"/>
      <c r="D109" s="585"/>
      <c r="E109" s="585"/>
      <c r="F109" s="585"/>
      <c r="G109" s="586"/>
      <c r="H109" s="586"/>
      <c r="I109" s="586"/>
    </row>
    <row r="110" spans="1:9" x14ac:dyDescent="0.25">
      <c r="A110" s="117" t="s">
        <v>323</v>
      </c>
      <c r="B110" s="581" t="s">
        <v>321</v>
      </c>
      <c r="C110" s="581"/>
      <c r="D110" s="581"/>
      <c r="E110" s="581"/>
      <c r="F110" s="581"/>
      <c r="G110" s="582"/>
      <c r="H110" s="582"/>
      <c r="I110" s="582"/>
    </row>
    <row r="111" spans="1:9" x14ac:dyDescent="0.25">
      <c r="A111" s="116" t="s">
        <v>324</v>
      </c>
      <c r="B111" s="579" t="s">
        <v>322</v>
      </c>
      <c r="C111" s="579"/>
      <c r="D111" s="579"/>
      <c r="E111" s="579"/>
      <c r="F111" s="579"/>
      <c r="G111" s="580"/>
      <c r="H111" s="580"/>
      <c r="I111" s="580"/>
    </row>
    <row r="112" spans="1:9" s="77" customFormat="1" ht="16.5" thickBot="1" x14ac:dyDescent="0.3">
      <c r="A112" s="118" t="s">
        <v>8</v>
      </c>
      <c r="B112" s="583" t="s">
        <v>325</v>
      </c>
      <c r="C112" s="583"/>
      <c r="D112" s="583"/>
      <c r="E112" s="583"/>
      <c r="F112" s="583"/>
      <c r="G112" s="669">
        <f>SUM(G95+G75)</f>
        <v>184873</v>
      </c>
      <c r="H112" s="584"/>
      <c r="I112" s="584"/>
    </row>
    <row r="113" spans="1:9" s="77" customFormat="1" ht="16.5" thickBot="1" x14ac:dyDescent="0.3">
      <c r="A113" s="121" t="s">
        <v>9</v>
      </c>
      <c r="B113" s="585" t="s">
        <v>428</v>
      </c>
      <c r="C113" s="585"/>
      <c r="D113" s="585"/>
      <c r="E113" s="585"/>
      <c r="F113" s="585"/>
      <c r="G113" s="586"/>
      <c r="H113" s="586"/>
      <c r="I113" s="586"/>
    </row>
    <row r="114" spans="1:9" x14ac:dyDescent="0.25">
      <c r="A114" s="116" t="s">
        <v>233</v>
      </c>
      <c r="B114" s="579" t="s">
        <v>327</v>
      </c>
      <c r="C114" s="579"/>
      <c r="D114" s="579"/>
      <c r="E114" s="579"/>
      <c r="F114" s="579"/>
      <c r="G114" s="580"/>
      <c r="H114" s="580"/>
      <c r="I114" s="580"/>
    </row>
    <row r="115" spans="1:9" x14ac:dyDescent="0.25">
      <c r="A115" s="116" t="s">
        <v>239</v>
      </c>
      <c r="B115" s="579" t="s">
        <v>329</v>
      </c>
      <c r="C115" s="579"/>
      <c r="D115" s="579"/>
      <c r="E115" s="579"/>
      <c r="F115" s="579"/>
      <c r="G115" s="580"/>
      <c r="H115" s="580"/>
      <c r="I115" s="580"/>
    </row>
    <row r="116" spans="1:9" x14ac:dyDescent="0.25">
      <c r="A116" s="116" t="s">
        <v>419</v>
      </c>
      <c r="B116" s="579" t="s">
        <v>330</v>
      </c>
      <c r="C116" s="579"/>
      <c r="D116" s="579"/>
      <c r="E116" s="579"/>
      <c r="F116" s="579"/>
      <c r="G116" s="580"/>
      <c r="H116" s="580"/>
      <c r="I116" s="580"/>
    </row>
    <row r="117" spans="1:9" x14ac:dyDescent="0.25">
      <c r="A117" s="116" t="s">
        <v>420</v>
      </c>
      <c r="B117" s="579" t="s">
        <v>331</v>
      </c>
      <c r="C117" s="579"/>
      <c r="D117" s="579"/>
      <c r="E117" s="579"/>
      <c r="F117" s="579"/>
      <c r="G117" s="580"/>
      <c r="H117" s="580"/>
      <c r="I117" s="580"/>
    </row>
    <row r="118" spans="1:9" x14ac:dyDescent="0.25">
      <c r="A118" s="116" t="s">
        <v>421</v>
      </c>
      <c r="B118" s="579" t="s">
        <v>151</v>
      </c>
      <c r="C118" s="579"/>
      <c r="D118" s="579"/>
      <c r="E118" s="579"/>
      <c r="F118" s="579"/>
      <c r="G118" s="580"/>
      <c r="H118" s="580"/>
      <c r="I118" s="580"/>
    </row>
    <row r="119" spans="1:9" s="77" customFormat="1" ht="16.5" thickBot="1" x14ac:dyDescent="0.3">
      <c r="A119" s="118" t="s">
        <v>10</v>
      </c>
      <c r="B119" s="583" t="s">
        <v>332</v>
      </c>
      <c r="C119" s="583"/>
      <c r="D119" s="583"/>
      <c r="E119" s="583"/>
      <c r="F119" s="583"/>
      <c r="G119" s="669">
        <f>SUM(G75+G95)</f>
        <v>184873</v>
      </c>
      <c r="H119" s="584"/>
      <c r="I119" s="584"/>
    </row>
    <row r="120" spans="1:9" ht="12" customHeight="1" x14ac:dyDescent="0.25">
      <c r="A120" s="115"/>
      <c r="B120" s="572"/>
      <c r="C120" s="572"/>
      <c r="D120" s="572"/>
      <c r="E120" s="572"/>
      <c r="F120" s="572"/>
      <c r="G120" s="573"/>
      <c r="H120" s="573"/>
      <c r="I120" s="573"/>
    </row>
    <row r="121" spans="1:9" ht="16.5" thickBot="1" x14ac:dyDescent="0.3">
      <c r="A121" s="115"/>
      <c r="B121" s="572"/>
      <c r="C121" s="572"/>
      <c r="D121" s="572"/>
      <c r="E121" s="572"/>
      <c r="F121" s="572"/>
      <c r="G121" s="573"/>
      <c r="H121" s="573"/>
      <c r="I121" s="573"/>
    </row>
    <row r="122" spans="1:9" x14ac:dyDescent="0.25">
      <c r="A122" s="574" t="s">
        <v>349</v>
      </c>
      <c r="B122" s="575"/>
      <c r="C122" s="575"/>
      <c r="D122" s="575"/>
      <c r="E122" s="575"/>
      <c r="F122" s="576"/>
      <c r="G122" s="577">
        <v>15</v>
      </c>
      <c r="H122" s="577"/>
      <c r="I122" s="578"/>
    </row>
    <row r="123" spans="1:9" ht="16.5" thickBot="1" x14ac:dyDescent="0.3">
      <c r="A123" s="568" t="s">
        <v>350</v>
      </c>
      <c r="B123" s="569"/>
      <c r="C123" s="569"/>
      <c r="D123" s="569"/>
      <c r="E123" s="569"/>
      <c r="F123" s="569"/>
      <c r="G123" s="570">
        <v>20</v>
      </c>
      <c r="H123" s="570"/>
      <c r="I123" s="571"/>
    </row>
  </sheetData>
  <mergeCells count="237">
    <mergeCell ref="A123:F123"/>
    <mergeCell ref="G123:I123"/>
    <mergeCell ref="G122:I122"/>
    <mergeCell ref="B121:F121"/>
    <mergeCell ref="G121:I121"/>
    <mergeCell ref="A122:F122"/>
    <mergeCell ref="G90:I90"/>
    <mergeCell ref="G91:I91"/>
    <mergeCell ref="G92:I92"/>
    <mergeCell ref="G93:I93"/>
    <mergeCell ref="B90:F90"/>
    <mergeCell ref="B91:F91"/>
    <mergeCell ref="B92:F92"/>
    <mergeCell ref="B93:F93"/>
    <mergeCell ref="B94:F94"/>
    <mergeCell ref="G94:I94"/>
    <mergeCell ref="B120:F120"/>
    <mergeCell ref="G120:I120"/>
    <mergeCell ref="B118:F118"/>
    <mergeCell ref="G118:I118"/>
    <mergeCell ref="B119:F119"/>
    <mergeCell ref="G119:I119"/>
    <mergeCell ref="B116:F116"/>
    <mergeCell ref="G116:I116"/>
    <mergeCell ref="B113:F113"/>
    <mergeCell ref="G113:I113"/>
    <mergeCell ref="B117:F117"/>
    <mergeCell ref="G117:I117"/>
    <mergeCell ref="B114:F114"/>
    <mergeCell ref="G114:I114"/>
    <mergeCell ref="B115:F115"/>
    <mergeCell ref="G115:I115"/>
    <mergeCell ref="B110:F110"/>
    <mergeCell ref="G110:I110"/>
    <mergeCell ref="B111:F111"/>
    <mergeCell ref="G111:I111"/>
    <mergeCell ref="B112:F112"/>
    <mergeCell ref="G112:I112"/>
    <mergeCell ref="B107:F107"/>
    <mergeCell ref="G107:I107"/>
    <mergeCell ref="B108:F108"/>
    <mergeCell ref="G108:I108"/>
    <mergeCell ref="B109:F109"/>
    <mergeCell ref="G109:I109"/>
    <mergeCell ref="B104:F104"/>
    <mergeCell ref="G104:I104"/>
    <mergeCell ref="B105:F105"/>
    <mergeCell ref="G105:I105"/>
    <mergeCell ref="B106:F106"/>
    <mergeCell ref="G106:I106"/>
    <mergeCell ref="B101:F101"/>
    <mergeCell ref="G101:I101"/>
    <mergeCell ref="B102:F102"/>
    <mergeCell ref="G102:I102"/>
    <mergeCell ref="B103:F103"/>
    <mergeCell ref="G103:I103"/>
    <mergeCell ref="B98:F98"/>
    <mergeCell ref="G98:I98"/>
    <mergeCell ref="B99:F99"/>
    <mergeCell ref="G99:I99"/>
    <mergeCell ref="B100:F100"/>
    <mergeCell ref="G100:I100"/>
    <mergeCell ref="B95:F95"/>
    <mergeCell ref="G95:I95"/>
    <mergeCell ref="B97:F97"/>
    <mergeCell ref="G97:I97"/>
    <mergeCell ref="B96:F96"/>
    <mergeCell ref="G96:I96"/>
    <mergeCell ref="B76:F76"/>
    <mergeCell ref="G76:I76"/>
    <mergeCell ref="B78:F78"/>
    <mergeCell ref="G78:I78"/>
    <mergeCell ref="B86:F86"/>
    <mergeCell ref="G86:I86"/>
    <mergeCell ref="B83:F83"/>
    <mergeCell ref="G83:I83"/>
    <mergeCell ref="B84:F84"/>
    <mergeCell ref="G84:I84"/>
    <mergeCell ref="B85:F85"/>
    <mergeCell ref="G85:I85"/>
    <mergeCell ref="B79:F79"/>
    <mergeCell ref="G79:I79"/>
    <mergeCell ref="A71:I71"/>
    <mergeCell ref="B89:F89"/>
    <mergeCell ref="G89:I89"/>
    <mergeCell ref="B73:F73"/>
    <mergeCell ref="G73:I73"/>
    <mergeCell ref="A72:I72"/>
    <mergeCell ref="B69:F69"/>
    <mergeCell ref="G69:I69"/>
    <mergeCell ref="B70:F70"/>
    <mergeCell ref="G70:I70"/>
    <mergeCell ref="B87:F87"/>
    <mergeCell ref="G87:I87"/>
    <mergeCell ref="B74:F74"/>
    <mergeCell ref="G74:I74"/>
    <mergeCell ref="B75:F75"/>
    <mergeCell ref="G75:I75"/>
    <mergeCell ref="B77:F77"/>
    <mergeCell ref="G77:I77"/>
    <mergeCell ref="B82:F82"/>
    <mergeCell ref="G82:I82"/>
    <mergeCell ref="B80:F80"/>
    <mergeCell ref="G80:I80"/>
    <mergeCell ref="B81:F81"/>
    <mergeCell ref="G81:I81"/>
    <mergeCell ref="B66:F66"/>
    <mergeCell ref="G66:I66"/>
    <mergeCell ref="B67:F67"/>
    <mergeCell ref="G67:I67"/>
    <mergeCell ref="B68:F68"/>
    <mergeCell ref="G68:I68"/>
    <mergeCell ref="B63:F63"/>
    <mergeCell ref="G63:I63"/>
    <mergeCell ref="B64:F64"/>
    <mergeCell ref="G64:I64"/>
    <mergeCell ref="B65:F65"/>
    <mergeCell ref="G65:I65"/>
    <mergeCell ref="B60:F60"/>
    <mergeCell ref="G60:I60"/>
    <mergeCell ref="B61:F61"/>
    <mergeCell ref="G61:I61"/>
    <mergeCell ref="B62:F62"/>
    <mergeCell ref="G62:I62"/>
    <mergeCell ref="B57:F57"/>
    <mergeCell ref="G57:I57"/>
    <mergeCell ref="B58:F58"/>
    <mergeCell ref="G58:I58"/>
    <mergeCell ref="B59:F59"/>
    <mergeCell ref="G59:I59"/>
    <mergeCell ref="B55:F55"/>
    <mergeCell ref="G55:I55"/>
    <mergeCell ref="B56:F56"/>
    <mergeCell ref="G56:I56"/>
    <mergeCell ref="B50:F50"/>
    <mergeCell ref="G50:I50"/>
    <mergeCell ref="B51:F51"/>
    <mergeCell ref="G51:I51"/>
    <mergeCell ref="B52:F52"/>
    <mergeCell ref="G52:I52"/>
    <mergeCell ref="B54:F54"/>
    <mergeCell ref="G54:I54"/>
    <mergeCell ref="B48:F48"/>
    <mergeCell ref="G48:I48"/>
    <mergeCell ref="B49:F49"/>
    <mergeCell ref="G49:I49"/>
    <mergeCell ref="G43:I43"/>
    <mergeCell ref="B44:F44"/>
    <mergeCell ref="B45:F45"/>
    <mergeCell ref="G45:I45"/>
    <mergeCell ref="B53:F53"/>
    <mergeCell ref="G53:I53"/>
    <mergeCell ref="B47:F47"/>
    <mergeCell ref="G47:I47"/>
    <mergeCell ref="B46:F46"/>
    <mergeCell ref="G46:I46"/>
    <mergeCell ref="B38:F38"/>
    <mergeCell ref="G38:I38"/>
    <mergeCell ref="B43:F43"/>
    <mergeCell ref="G44:I44"/>
    <mergeCell ref="B39:F39"/>
    <mergeCell ref="G39:I39"/>
    <mergeCell ref="B40:F40"/>
    <mergeCell ref="G40:I40"/>
    <mergeCell ref="B41:F41"/>
    <mergeCell ref="G41:I41"/>
    <mergeCell ref="B42:F42"/>
    <mergeCell ref="G42:I42"/>
    <mergeCell ref="B35:F35"/>
    <mergeCell ref="G35:I35"/>
    <mergeCell ref="B36:F36"/>
    <mergeCell ref="G36:I36"/>
    <mergeCell ref="B37:F37"/>
    <mergeCell ref="G37:I37"/>
    <mergeCell ref="B32:F32"/>
    <mergeCell ref="G32:I32"/>
    <mergeCell ref="B33:F33"/>
    <mergeCell ref="G33:I33"/>
    <mergeCell ref="B34:F34"/>
    <mergeCell ref="G34:I34"/>
    <mergeCell ref="B21:F21"/>
    <mergeCell ref="G21:I21"/>
    <mergeCell ref="B22:F22"/>
    <mergeCell ref="G22:I22"/>
    <mergeCell ref="B29:F29"/>
    <mergeCell ref="G29:I29"/>
    <mergeCell ref="B30:F30"/>
    <mergeCell ref="G30:I30"/>
    <mergeCell ref="B31:F31"/>
    <mergeCell ref="G31:I31"/>
    <mergeCell ref="B26:F26"/>
    <mergeCell ref="G26:I26"/>
    <mergeCell ref="B27:F27"/>
    <mergeCell ref="G27:I27"/>
    <mergeCell ref="B28:F28"/>
    <mergeCell ref="G28:I28"/>
    <mergeCell ref="B17:F17"/>
    <mergeCell ref="G17:I17"/>
    <mergeCell ref="B18:F18"/>
    <mergeCell ref="G18:I18"/>
    <mergeCell ref="B19:F19"/>
    <mergeCell ref="G19:I19"/>
    <mergeCell ref="B12:F12"/>
    <mergeCell ref="G12:I12"/>
    <mergeCell ref="B88:F88"/>
    <mergeCell ref="G88:I88"/>
    <mergeCell ref="B15:F15"/>
    <mergeCell ref="G15:I15"/>
    <mergeCell ref="B16:F16"/>
    <mergeCell ref="G16:I16"/>
    <mergeCell ref="B14:F14"/>
    <mergeCell ref="G14:I14"/>
    <mergeCell ref="B23:F23"/>
    <mergeCell ref="G23:I23"/>
    <mergeCell ref="B24:F24"/>
    <mergeCell ref="G24:I24"/>
    <mergeCell ref="B25:F25"/>
    <mergeCell ref="G25:I25"/>
    <mergeCell ref="B20:F20"/>
    <mergeCell ref="G20:I20"/>
    <mergeCell ref="G7:I7"/>
    <mergeCell ref="B7:F7"/>
    <mergeCell ref="A5:I5"/>
    <mergeCell ref="A1:I1"/>
    <mergeCell ref="A2:I2"/>
    <mergeCell ref="A3:I3"/>
    <mergeCell ref="A4:I4"/>
    <mergeCell ref="B8:F8"/>
    <mergeCell ref="B13:F13"/>
    <mergeCell ref="G13:I13"/>
    <mergeCell ref="G8:I8"/>
    <mergeCell ref="B9:F9"/>
    <mergeCell ref="G9:I9"/>
    <mergeCell ref="B10:F10"/>
    <mergeCell ref="G10:I10"/>
    <mergeCell ref="B11:F11"/>
    <mergeCell ref="G11:I11"/>
  </mergeCells>
  <phoneticPr fontId="19" type="noConversion"/>
  <pageMargins left="0.78740157480314965" right="0.78740157480314965" top="0.98425196850393704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19" workbookViewId="0">
      <selection sqref="A1:I1"/>
    </sheetView>
  </sheetViews>
  <sheetFormatPr defaultRowHeight="15.75" x14ac:dyDescent="0.25"/>
  <cols>
    <col min="1" max="1" width="6.85546875" style="82" customWidth="1"/>
    <col min="2" max="5" width="9.140625" style="82"/>
    <col min="6" max="6" width="25.42578125" style="82" customWidth="1"/>
    <col min="7" max="7" width="9.140625" style="82"/>
    <col min="8" max="8" width="2.5703125" style="82" customWidth="1"/>
    <col min="9" max="9" width="6.140625" style="82" customWidth="1"/>
    <col min="10" max="16384" width="9.140625" style="82"/>
  </cols>
  <sheetData>
    <row r="1" spans="1:9" x14ac:dyDescent="0.25">
      <c r="A1" s="558" t="s">
        <v>1562</v>
      </c>
      <c r="B1" s="559"/>
      <c r="C1" s="559"/>
      <c r="D1" s="559"/>
      <c r="E1" s="559"/>
      <c r="F1" s="559"/>
      <c r="G1" s="559"/>
      <c r="H1" s="559"/>
      <c r="I1" s="559"/>
    </row>
    <row r="2" spans="1:9" ht="16.5" customHeight="1" x14ac:dyDescent="0.25">
      <c r="A2" s="658" t="s">
        <v>620</v>
      </c>
      <c r="B2" s="658"/>
      <c r="C2" s="658"/>
      <c r="D2" s="658"/>
      <c r="E2" s="658"/>
      <c r="F2" s="658"/>
      <c r="G2" s="658"/>
      <c r="H2" s="658"/>
      <c r="I2" s="658"/>
    </row>
    <row r="3" spans="1:9" ht="12" customHeight="1" thickBot="1" x14ac:dyDescent="0.3">
      <c r="A3" s="78"/>
      <c r="G3" s="78" t="s">
        <v>183</v>
      </c>
    </row>
    <row r="4" spans="1:9" ht="32.25" thickBot="1" x14ac:dyDescent="0.3">
      <c r="A4" s="122" t="s">
        <v>49</v>
      </c>
      <c r="B4" s="603" t="s">
        <v>351</v>
      </c>
      <c r="C4" s="603"/>
      <c r="D4" s="603"/>
      <c r="E4" s="603"/>
      <c r="F4" s="603"/>
      <c r="G4" s="604" t="s">
        <v>570</v>
      </c>
      <c r="H4" s="605"/>
      <c r="I4" s="606"/>
    </row>
    <row r="5" spans="1:9" ht="17.25" thickTop="1" thickBot="1" x14ac:dyDescent="0.3">
      <c r="A5" s="124"/>
      <c r="B5" s="690" t="s">
        <v>29</v>
      </c>
      <c r="C5" s="691"/>
      <c r="D5" s="691"/>
      <c r="E5" s="691"/>
      <c r="F5" s="692"/>
      <c r="G5" s="660"/>
      <c r="H5" s="660"/>
      <c r="I5" s="661"/>
    </row>
    <row r="6" spans="1:9" ht="16.5" thickBot="1" x14ac:dyDescent="0.3">
      <c r="A6" s="129" t="s">
        <v>4</v>
      </c>
      <c r="B6" s="585" t="s">
        <v>361</v>
      </c>
      <c r="C6" s="585"/>
      <c r="D6" s="585"/>
      <c r="E6" s="585"/>
      <c r="F6" s="585"/>
      <c r="G6" s="609">
        <f>SUM(G7:I14)</f>
        <v>0</v>
      </c>
      <c r="H6" s="609"/>
      <c r="I6" s="610"/>
    </row>
    <row r="7" spans="1:9" x14ac:dyDescent="0.25">
      <c r="A7" s="126" t="s">
        <v>352</v>
      </c>
      <c r="B7" s="581" t="s">
        <v>200</v>
      </c>
      <c r="C7" s="581"/>
      <c r="D7" s="581"/>
      <c r="E7" s="581"/>
      <c r="F7" s="581"/>
      <c r="G7" s="630">
        <v>0</v>
      </c>
      <c r="H7" s="630"/>
      <c r="I7" s="631"/>
    </row>
    <row r="8" spans="1:9" x14ac:dyDescent="0.25">
      <c r="A8" s="127" t="s">
        <v>353</v>
      </c>
      <c r="B8" s="579" t="s">
        <v>201</v>
      </c>
      <c r="C8" s="579"/>
      <c r="D8" s="579"/>
      <c r="E8" s="579"/>
      <c r="F8" s="579"/>
      <c r="G8" s="651">
        <v>0</v>
      </c>
      <c r="H8" s="651"/>
      <c r="I8" s="652"/>
    </row>
    <row r="9" spans="1:9" x14ac:dyDescent="0.25">
      <c r="A9" s="127" t="s">
        <v>354</v>
      </c>
      <c r="B9" s="579" t="s">
        <v>202</v>
      </c>
      <c r="C9" s="579"/>
      <c r="D9" s="579"/>
      <c r="E9" s="579"/>
      <c r="F9" s="579"/>
      <c r="G9" s="651">
        <v>0</v>
      </c>
      <c r="H9" s="651"/>
      <c r="I9" s="652"/>
    </row>
    <row r="10" spans="1:9" x14ac:dyDescent="0.25">
      <c r="A10" s="127" t="s">
        <v>355</v>
      </c>
      <c r="B10" s="579" t="s">
        <v>203</v>
      </c>
      <c r="C10" s="579"/>
      <c r="D10" s="579"/>
      <c r="E10" s="579"/>
      <c r="F10" s="579"/>
      <c r="G10" s="651">
        <v>0</v>
      </c>
      <c r="H10" s="651"/>
      <c r="I10" s="652"/>
    </row>
    <row r="11" spans="1:9" x14ac:dyDescent="0.25">
      <c r="A11" s="127" t="s">
        <v>356</v>
      </c>
      <c r="B11" s="579" t="s">
        <v>204</v>
      </c>
      <c r="C11" s="579"/>
      <c r="D11" s="579"/>
      <c r="E11" s="579"/>
      <c r="F11" s="579"/>
      <c r="G11" s="651">
        <v>0</v>
      </c>
      <c r="H11" s="651"/>
      <c r="I11" s="652"/>
    </row>
    <row r="12" spans="1:9" x14ac:dyDescent="0.25">
      <c r="A12" s="127" t="s">
        <v>357</v>
      </c>
      <c r="B12" s="579" t="s">
        <v>205</v>
      </c>
      <c r="C12" s="579"/>
      <c r="D12" s="579"/>
      <c r="E12" s="579"/>
      <c r="F12" s="579"/>
      <c r="G12" s="651">
        <v>0</v>
      </c>
      <c r="H12" s="651"/>
      <c r="I12" s="652"/>
    </row>
    <row r="13" spans="1:9" x14ac:dyDescent="0.25">
      <c r="A13" s="127" t="s">
        <v>358</v>
      </c>
      <c r="B13" s="579" t="s">
        <v>360</v>
      </c>
      <c r="C13" s="579"/>
      <c r="D13" s="579"/>
      <c r="E13" s="579"/>
      <c r="F13" s="579"/>
      <c r="G13" s="651">
        <v>0</v>
      </c>
      <c r="H13" s="651"/>
      <c r="I13" s="652"/>
    </row>
    <row r="14" spans="1:9" ht="16.5" thickBot="1" x14ac:dyDescent="0.3">
      <c r="A14" s="128" t="s">
        <v>359</v>
      </c>
      <c r="B14" s="587" t="s">
        <v>87</v>
      </c>
      <c r="C14" s="587"/>
      <c r="D14" s="587"/>
      <c r="E14" s="587"/>
      <c r="F14" s="587"/>
      <c r="G14" s="653">
        <v>0</v>
      </c>
      <c r="H14" s="653"/>
      <c r="I14" s="654"/>
    </row>
    <row r="15" spans="1:9" s="77" customFormat="1" ht="16.5" thickBot="1" x14ac:dyDescent="0.3">
      <c r="A15" s="129" t="s">
        <v>5</v>
      </c>
      <c r="B15" s="585" t="s">
        <v>362</v>
      </c>
      <c r="C15" s="585"/>
      <c r="D15" s="585"/>
      <c r="E15" s="585"/>
      <c r="F15" s="585"/>
      <c r="G15" s="649">
        <f>SUM(G16:I19)</f>
        <v>0</v>
      </c>
      <c r="H15" s="649"/>
      <c r="I15" s="650"/>
    </row>
    <row r="16" spans="1:9" s="77" customFormat="1" x14ac:dyDescent="0.25">
      <c r="A16" s="148" t="s">
        <v>363</v>
      </c>
      <c r="B16" s="687" t="s">
        <v>367</v>
      </c>
      <c r="C16" s="687"/>
      <c r="D16" s="687"/>
      <c r="E16" s="687"/>
      <c r="F16" s="687"/>
      <c r="G16" s="688">
        <v>0</v>
      </c>
      <c r="H16" s="688"/>
      <c r="I16" s="689"/>
    </row>
    <row r="17" spans="1:9" x14ac:dyDescent="0.25">
      <c r="A17" s="126" t="s">
        <v>364</v>
      </c>
      <c r="B17" s="581" t="s">
        <v>368</v>
      </c>
      <c r="C17" s="581"/>
      <c r="D17" s="581"/>
      <c r="E17" s="581"/>
      <c r="F17" s="581"/>
      <c r="G17" s="630">
        <v>0</v>
      </c>
      <c r="H17" s="630"/>
      <c r="I17" s="631"/>
    </row>
    <row r="18" spans="1:9" x14ac:dyDescent="0.25">
      <c r="A18" s="127" t="s">
        <v>365</v>
      </c>
      <c r="B18" s="579" t="s">
        <v>369</v>
      </c>
      <c r="C18" s="579"/>
      <c r="D18" s="579"/>
      <c r="E18" s="579"/>
      <c r="F18" s="579"/>
      <c r="G18" s="601">
        <v>0</v>
      </c>
      <c r="H18" s="601"/>
      <c r="I18" s="602"/>
    </row>
    <row r="19" spans="1:9" ht="16.5" thickBot="1" x14ac:dyDescent="0.3">
      <c r="A19" s="128" t="s">
        <v>366</v>
      </c>
      <c r="B19" s="587" t="s">
        <v>370</v>
      </c>
      <c r="C19" s="587"/>
      <c r="D19" s="587"/>
      <c r="E19" s="587"/>
      <c r="F19" s="587"/>
      <c r="G19" s="619">
        <v>0</v>
      </c>
      <c r="H19" s="619"/>
      <c r="I19" s="620"/>
    </row>
    <row r="20" spans="1:9" ht="16.5" thickBot="1" x14ac:dyDescent="0.3">
      <c r="A20" s="129" t="s">
        <v>6</v>
      </c>
      <c r="B20" s="585" t="s">
        <v>371</v>
      </c>
      <c r="C20" s="585"/>
      <c r="D20" s="585"/>
      <c r="E20" s="585"/>
      <c r="F20" s="585"/>
      <c r="G20" s="609">
        <v>220</v>
      </c>
      <c r="H20" s="609"/>
      <c r="I20" s="610"/>
    </row>
    <row r="21" spans="1:9" ht="16.5" thickBot="1" x14ac:dyDescent="0.3">
      <c r="A21" s="129" t="s">
        <v>7</v>
      </c>
      <c r="B21" s="585" t="s">
        <v>373</v>
      </c>
      <c r="C21" s="585"/>
      <c r="D21" s="585"/>
      <c r="E21" s="585"/>
      <c r="F21" s="585"/>
      <c r="G21" s="649">
        <v>0</v>
      </c>
      <c r="H21" s="649"/>
      <c r="I21" s="650"/>
    </row>
    <row r="22" spans="1:9" ht="16.5" thickBot="1" x14ac:dyDescent="0.3">
      <c r="A22" s="129" t="s">
        <v>8</v>
      </c>
      <c r="B22" s="585" t="s">
        <v>372</v>
      </c>
      <c r="C22" s="585"/>
      <c r="D22" s="585"/>
      <c r="E22" s="585"/>
      <c r="F22" s="585"/>
      <c r="G22" s="638">
        <v>0</v>
      </c>
      <c r="H22" s="644"/>
      <c r="I22" s="645"/>
    </row>
    <row r="23" spans="1:9" ht="16.5" thickBot="1" x14ac:dyDescent="0.3">
      <c r="A23" s="129" t="s">
        <v>9</v>
      </c>
      <c r="B23" s="585" t="s">
        <v>374</v>
      </c>
      <c r="C23" s="585"/>
      <c r="D23" s="585"/>
      <c r="E23" s="585"/>
      <c r="F23" s="585"/>
      <c r="G23" s="609">
        <v>210</v>
      </c>
      <c r="H23" s="609"/>
      <c r="I23" s="610"/>
    </row>
    <row r="24" spans="1:9" ht="16.5" thickBot="1" x14ac:dyDescent="0.3">
      <c r="A24" s="147" t="s">
        <v>375</v>
      </c>
      <c r="B24" s="646" t="s">
        <v>377</v>
      </c>
      <c r="C24" s="646"/>
      <c r="D24" s="646"/>
      <c r="E24" s="646"/>
      <c r="F24" s="646"/>
      <c r="G24" s="609"/>
      <c r="H24" s="609"/>
      <c r="I24" s="610"/>
    </row>
    <row r="25" spans="1:9" s="132" customFormat="1" x14ac:dyDescent="0.25">
      <c r="A25" s="126" t="s">
        <v>376</v>
      </c>
      <c r="B25" s="581" t="s">
        <v>378</v>
      </c>
      <c r="C25" s="581"/>
      <c r="D25" s="581"/>
      <c r="E25" s="581"/>
      <c r="F25" s="581"/>
      <c r="G25" s="684">
        <v>0</v>
      </c>
      <c r="H25" s="684"/>
      <c r="I25" s="685"/>
    </row>
    <row r="26" spans="1:9" ht="16.5" thickBot="1" x14ac:dyDescent="0.3">
      <c r="A26" s="149" t="s">
        <v>10</v>
      </c>
      <c r="B26" s="686" t="s">
        <v>379</v>
      </c>
      <c r="C26" s="686"/>
      <c r="D26" s="686"/>
      <c r="E26" s="686"/>
      <c r="F26" s="686"/>
      <c r="G26" s="677">
        <v>15862</v>
      </c>
      <c r="H26" s="677"/>
      <c r="I26" s="678"/>
    </row>
    <row r="27" spans="1:9" ht="16.5" thickBot="1" x14ac:dyDescent="0.3">
      <c r="A27" s="129" t="s">
        <v>11</v>
      </c>
      <c r="B27" s="585" t="s">
        <v>380</v>
      </c>
      <c r="C27" s="585"/>
      <c r="D27" s="585"/>
      <c r="E27" s="585"/>
      <c r="F27" s="585"/>
      <c r="G27" s="679">
        <f>SUM(G25:I26)+G15+G23</f>
        <v>16072</v>
      </c>
      <c r="H27" s="679"/>
      <c r="I27" s="680"/>
    </row>
    <row r="28" spans="1:9" ht="8.25" customHeight="1" x14ac:dyDescent="0.25">
      <c r="A28" s="115"/>
      <c r="B28" s="572"/>
      <c r="C28" s="572"/>
      <c r="D28" s="572"/>
      <c r="E28" s="572"/>
      <c r="F28" s="572"/>
      <c r="G28" s="573"/>
      <c r="H28" s="573"/>
      <c r="I28" s="573"/>
    </row>
    <row r="29" spans="1:9" ht="12.75" customHeight="1" thickBot="1" x14ac:dyDescent="0.3">
      <c r="A29" s="613"/>
      <c r="B29" s="614"/>
      <c r="C29" s="614"/>
      <c r="D29" s="614"/>
      <c r="E29" s="614"/>
      <c r="F29" s="614"/>
      <c r="G29" s="614"/>
      <c r="H29" s="614"/>
      <c r="I29" s="614"/>
    </row>
    <row r="30" spans="1:9" ht="32.25" thickBot="1" x14ac:dyDescent="0.3">
      <c r="A30" s="122" t="s">
        <v>49</v>
      </c>
      <c r="B30" s="603" t="s">
        <v>385</v>
      </c>
      <c r="C30" s="603"/>
      <c r="D30" s="603"/>
      <c r="E30" s="603"/>
      <c r="F30" s="603"/>
      <c r="G30" s="604" t="s">
        <v>570</v>
      </c>
      <c r="H30" s="605"/>
      <c r="I30" s="606"/>
    </row>
    <row r="31" spans="1:9" s="77" customFormat="1" ht="17.25" thickTop="1" thickBot="1" x14ac:dyDescent="0.3">
      <c r="A31" s="124" t="s">
        <v>4</v>
      </c>
      <c r="B31" s="615" t="s">
        <v>276</v>
      </c>
      <c r="C31" s="615"/>
      <c r="D31" s="615"/>
      <c r="E31" s="615"/>
      <c r="F31" s="615"/>
      <c r="G31" s="681">
        <f>SUM(G32:I36)</f>
        <v>15910</v>
      </c>
      <c r="H31" s="682"/>
      <c r="I31" s="683"/>
    </row>
    <row r="32" spans="1:9" x14ac:dyDescent="0.25">
      <c r="A32" s="126" t="s">
        <v>290</v>
      </c>
      <c r="B32" s="581" t="s">
        <v>277</v>
      </c>
      <c r="C32" s="581"/>
      <c r="D32" s="581"/>
      <c r="E32" s="581"/>
      <c r="F32" s="581"/>
      <c r="G32" s="600">
        <v>11367</v>
      </c>
      <c r="H32" s="600"/>
      <c r="I32" s="676"/>
    </row>
    <row r="33" spans="1:9" x14ac:dyDescent="0.25">
      <c r="A33" s="127" t="s">
        <v>291</v>
      </c>
      <c r="B33" s="579" t="s">
        <v>278</v>
      </c>
      <c r="C33" s="579"/>
      <c r="D33" s="579"/>
      <c r="E33" s="579"/>
      <c r="F33" s="579"/>
      <c r="G33" s="672">
        <v>2945</v>
      </c>
      <c r="H33" s="672"/>
      <c r="I33" s="673"/>
    </row>
    <row r="34" spans="1:9" x14ac:dyDescent="0.25">
      <c r="A34" s="127" t="s">
        <v>292</v>
      </c>
      <c r="B34" s="579" t="s">
        <v>279</v>
      </c>
      <c r="C34" s="579"/>
      <c r="D34" s="579"/>
      <c r="E34" s="579"/>
      <c r="F34" s="579"/>
      <c r="G34" s="672">
        <v>1313</v>
      </c>
      <c r="H34" s="672"/>
      <c r="I34" s="673"/>
    </row>
    <row r="35" spans="1:9" x14ac:dyDescent="0.25">
      <c r="A35" s="127" t="s">
        <v>293</v>
      </c>
      <c r="B35" s="579" t="s">
        <v>280</v>
      </c>
      <c r="C35" s="579"/>
      <c r="D35" s="579"/>
      <c r="E35" s="579"/>
      <c r="F35" s="579"/>
      <c r="G35" s="672">
        <v>0</v>
      </c>
      <c r="H35" s="672"/>
      <c r="I35" s="673"/>
    </row>
    <row r="36" spans="1:9" ht="16.5" thickBot="1" x14ac:dyDescent="0.3">
      <c r="A36" s="127" t="s">
        <v>294</v>
      </c>
      <c r="B36" s="579" t="s">
        <v>281</v>
      </c>
      <c r="C36" s="579"/>
      <c r="D36" s="579"/>
      <c r="E36" s="579"/>
      <c r="F36" s="579"/>
      <c r="G36" s="672">
        <v>285</v>
      </c>
      <c r="H36" s="672"/>
      <c r="I36" s="673"/>
    </row>
    <row r="37" spans="1:9" s="77" customFormat="1" ht="16.5" thickBot="1" x14ac:dyDescent="0.3">
      <c r="A37" s="129" t="s">
        <v>5</v>
      </c>
      <c r="B37" s="585" t="s">
        <v>381</v>
      </c>
      <c r="C37" s="585"/>
      <c r="D37" s="585"/>
      <c r="E37" s="585"/>
      <c r="F37" s="585"/>
      <c r="G37" s="674">
        <f>SUM(G38:I41)</f>
        <v>250</v>
      </c>
      <c r="H37" s="674"/>
      <c r="I37" s="675"/>
    </row>
    <row r="38" spans="1:9" x14ac:dyDescent="0.25">
      <c r="A38" s="126" t="s">
        <v>198</v>
      </c>
      <c r="B38" s="581" t="s">
        <v>303</v>
      </c>
      <c r="C38" s="581"/>
      <c r="D38" s="581"/>
      <c r="E38" s="581"/>
      <c r="F38" s="581"/>
      <c r="G38" s="600">
        <v>250</v>
      </c>
      <c r="H38" s="600"/>
      <c r="I38" s="676"/>
    </row>
    <row r="39" spans="1:9" x14ac:dyDescent="0.25">
      <c r="A39" s="127" t="s">
        <v>193</v>
      </c>
      <c r="B39" s="579" t="s">
        <v>304</v>
      </c>
      <c r="C39" s="579"/>
      <c r="D39" s="579"/>
      <c r="E39" s="579"/>
      <c r="F39" s="579"/>
      <c r="G39" s="672">
        <v>0</v>
      </c>
      <c r="H39" s="672"/>
      <c r="I39" s="673"/>
    </row>
    <row r="40" spans="1:9" x14ac:dyDescent="0.25">
      <c r="A40" s="127" t="s">
        <v>194</v>
      </c>
      <c r="B40" s="579" t="s">
        <v>382</v>
      </c>
      <c r="C40" s="579"/>
      <c r="D40" s="579"/>
      <c r="E40" s="579"/>
      <c r="F40" s="579"/>
      <c r="G40" s="672">
        <v>0</v>
      </c>
      <c r="H40" s="672"/>
      <c r="I40" s="673"/>
    </row>
    <row r="41" spans="1:9" ht="16.5" thickBot="1" x14ac:dyDescent="0.3">
      <c r="A41" s="127" t="s">
        <v>195</v>
      </c>
      <c r="B41" s="579" t="s">
        <v>383</v>
      </c>
      <c r="C41" s="579"/>
      <c r="D41" s="579"/>
      <c r="E41" s="579"/>
      <c r="F41" s="579"/>
      <c r="G41" s="672">
        <v>0</v>
      </c>
      <c r="H41" s="672"/>
      <c r="I41" s="673"/>
    </row>
    <row r="42" spans="1:9" s="77" customFormat="1" ht="16.5" thickBot="1" x14ac:dyDescent="0.3">
      <c r="A42" s="129" t="s">
        <v>6</v>
      </c>
      <c r="B42" s="585" t="s">
        <v>319</v>
      </c>
      <c r="C42" s="585"/>
      <c r="D42" s="585"/>
      <c r="E42" s="585"/>
      <c r="F42" s="585"/>
      <c r="G42" s="674">
        <v>0</v>
      </c>
      <c r="H42" s="674"/>
      <c r="I42" s="675"/>
    </row>
    <row r="43" spans="1:9" s="77" customFormat="1" ht="16.5" thickBot="1" x14ac:dyDescent="0.3">
      <c r="A43" s="238" t="s">
        <v>7</v>
      </c>
      <c r="B43" s="583" t="s">
        <v>384</v>
      </c>
      <c r="C43" s="583"/>
      <c r="D43" s="583"/>
      <c r="E43" s="583"/>
      <c r="F43" s="583"/>
      <c r="G43" s="670">
        <f>SUM(G31+G37+G42)</f>
        <v>16160</v>
      </c>
      <c r="H43" s="670"/>
      <c r="I43" s="671"/>
    </row>
    <row r="44" spans="1:9" ht="12" customHeight="1" thickBot="1" x14ac:dyDescent="0.3">
      <c r="A44" s="115"/>
      <c r="B44" s="572"/>
      <c r="C44" s="572"/>
      <c r="D44" s="572"/>
      <c r="E44" s="572"/>
      <c r="F44" s="572"/>
      <c r="G44" s="573"/>
      <c r="H44" s="573"/>
      <c r="I44" s="573"/>
    </row>
    <row r="45" spans="1:9" x14ac:dyDescent="0.25">
      <c r="A45" s="574" t="s">
        <v>349</v>
      </c>
      <c r="B45" s="575"/>
      <c r="C45" s="575"/>
      <c r="D45" s="575"/>
      <c r="E45" s="575"/>
      <c r="F45" s="576"/>
      <c r="G45" s="577">
        <v>4</v>
      </c>
      <c r="H45" s="577"/>
      <c r="I45" s="578"/>
    </row>
    <row r="46" spans="1:9" ht="16.5" thickBot="1" x14ac:dyDescent="0.3">
      <c r="A46" s="568" t="s">
        <v>350</v>
      </c>
      <c r="B46" s="569"/>
      <c r="C46" s="569"/>
      <c r="D46" s="569"/>
      <c r="E46" s="569"/>
      <c r="F46" s="569"/>
      <c r="G46" s="570">
        <v>0</v>
      </c>
      <c r="H46" s="570"/>
      <c r="I46" s="571"/>
    </row>
    <row r="47" spans="1:9" x14ac:dyDescent="0.25">
      <c r="A47" s="151"/>
    </row>
  </sheetData>
  <mergeCells count="87">
    <mergeCell ref="A1:I1"/>
    <mergeCell ref="A2:I2"/>
    <mergeCell ref="B4:F4"/>
    <mergeCell ref="G4:I4"/>
    <mergeCell ref="B9:F9"/>
    <mergeCell ref="G9:I9"/>
    <mergeCell ref="B5:F5"/>
    <mergeCell ref="G5:I5"/>
    <mergeCell ref="B6:F6"/>
    <mergeCell ref="G6:I6"/>
    <mergeCell ref="B7:F7"/>
    <mergeCell ref="G7:I7"/>
    <mergeCell ref="B8:F8"/>
    <mergeCell ref="G8:I8"/>
    <mergeCell ref="B17:F17"/>
    <mergeCell ref="G17:I17"/>
    <mergeCell ref="B12:F12"/>
    <mergeCell ref="G12:I12"/>
    <mergeCell ref="B13:F13"/>
    <mergeCell ref="G13:I13"/>
    <mergeCell ref="B14:F14"/>
    <mergeCell ref="G14:I14"/>
    <mergeCell ref="B15:F15"/>
    <mergeCell ref="G15:I15"/>
    <mergeCell ref="B16:F16"/>
    <mergeCell ref="G16:I16"/>
    <mergeCell ref="B10:F10"/>
    <mergeCell ref="G10:I10"/>
    <mergeCell ref="B11:F11"/>
    <mergeCell ref="G11:I11"/>
    <mergeCell ref="B23:F23"/>
    <mergeCell ref="G23:I23"/>
    <mergeCell ref="B18:F18"/>
    <mergeCell ref="G18:I18"/>
    <mergeCell ref="B19:F19"/>
    <mergeCell ref="G19:I19"/>
    <mergeCell ref="B20:F20"/>
    <mergeCell ref="G20:I20"/>
    <mergeCell ref="B21:F21"/>
    <mergeCell ref="G21:I21"/>
    <mergeCell ref="B22:F22"/>
    <mergeCell ref="G22:I22"/>
    <mergeCell ref="B24:F24"/>
    <mergeCell ref="G24:I24"/>
    <mergeCell ref="B25:F25"/>
    <mergeCell ref="G25:I25"/>
    <mergeCell ref="B26:F26"/>
    <mergeCell ref="B36:F36"/>
    <mergeCell ref="G36:I36"/>
    <mergeCell ref="B34:F34"/>
    <mergeCell ref="G34:I34"/>
    <mergeCell ref="G26:I26"/>
    <mergeCell ref="B27:F27"/>
    <mergeCell ref="G27:I27"/>
    <mergeCell ref="B28:F28"/>
    <mergeCell ref="G28:I28"/>
    <mergeCell ref="B31:F31"/>
    <mergeCell ref="G31:I31"/>
    <mergeCell ref="B32:F32"/>
    <mergeCell ref="A29:I29"/>
    <mergeCell ref="B30:F30"/>
    <mergeCell ref="G30:I30"/>
    <mergeCell ref="G32:I32"/>
    <mergeCell ref="B33:F33"/>
    <mergeCell ref="G33:I33"/>
    <mergeCell ref="B35:F35"/>
    <mergeCell ref="G35:I35"/>
    <mergeCell ref="B42:F42"/>
    <mergeCell ref="G42:I42"/>
    <mergeCell ref="B37:F37"/>
    <mergeCell ref="G37:I37"/>
    <mergeCell ref="B38:F38"/>
    <mergeCell ref="G39:I39"/>
    <mergeCell ref="B40:F40"/>
    <mergeCell ref="G40:I40"/>
    <mergeCell ref="G38:I38"/>
    <mergeCell ref="B39:F39"/>
    <mergeCell ref="B41:F41"/>
    <mergeCell ref="G41:I41"/>
    <mergeCell ref="B43:F43"/>
    <mergeCell ref="G43:I43"/>
    <mergeCell ref="A46:F46"/>
    <mergeCell ref="G46:I46"/>
    <mergeCell ref="B44:F44"/>
    <mergeCell ref="G44:I44"/>
    <mergeCell ref="A45:F45"/>
    <mergeCell ref="G45:I45"/>
  </mergeCells>
  <phoneticPr fontId="19" type="noConversion"/>
  <pageMargins left="0.75" right="0.75" top="1" bottom="1" header="0.5" footer="0.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9"/>
  <sheetViews>
    <sheetView topLeftCell="A77" workbookViewId="0">
      <selection sqref="A1:M1"/>
    </sheetView>
  </sheetViews>
  <sheetFormatPr defaultRowHeight="12.75" x14ac:dyDescent="0.2"/>
  <cols>
    <col min="1" max="1" width="6.28515625" style="78" customWidth="1"/>
    <col min="2" max="2" width="2.28515625" style="78" customWidth="1"/>
    <col min="3" max="6" width="9.140625" style="78"/>
    <col min="7" max="7" width="10.85546875" style="78" customWidth="1"/>
    <col min="8" max="8" width="8.42578125" style="78" customWidth="1"/>
    <col min="9" max="9" width="2.5703125" style="78" customWidth="1"/>
    <col min="10" max="10" width="13" style="78" customWidth="1"/>
    <col min="11" max="11" width="13.42578125" style="78" customWidth="1"/>
    <col min="12" max="12" width="12.28515625" style="78" customWidth="1"/>
    <col min="13" max="13" width="9.85546875" style="78" bestFit="1" customWidth="1"/>
    <col min="14" max="16384" width="9.140625" style="78"/>
  </cols>
  <sheetData>
    <row r="1" spans="1:16" ht="17.25" customHeight="1" x14ac:dyDescent="0.2">
      <c r="A1" s="558" t="s">
        <v>1548</v>
      </c>
      <c r="B1" s="697"/>
      <c r="C1" s="697"/>
      <c r="D1" s="697"/>
      <c r="E1" s="697"/>
      <c r="F1" s="697"/>
      <c r="G1" s="697"/>
      <c r="H1" s="697"/>
      <c r="I1" s="697"/>
      <c r="J1" s="697"/>
      <c r="K1" s="561"/>
      <c r="L1" s="561"/>
      <c r="M1" s="561"/>
      <c r="N1" s="111"/>
      <c r="O1" s="111"/>
      <c r="P1" s="111"/>
    </row>
    <row r="2" spans="1:16" ht="9" customHeight="1" x14ac:dyDescent="0.2">
      <c r="I2" s="76"/>
    </row>
    <row r="3" spans="1:16" ht="36.75" customHeight="1" x14ac:dyDescent="0.25">
      <c r="A3" s="698" t="s">
        <v>619</v>
      </c>
      <c r="B3" s="699"/>
      <c r="C3" s="699"/>
      <c r="D3" s="699"/>
      <c r="E3" s="699"/>
      <c r="F3" s="699"/>
      <c r="G3" s="699"/>
      <c r="H3" s="699"/>
      <c r="I3" s="699"/>
      <c r="J3" s="699"/>
      <c r="K3" s="561"/>
      <c r="L3" s="561"/>
      <c r="M3" s="561"/>
    </row>
    <row r="4" spans="1:16" ht="12.75" customHeight="1" x14ac:dyDescent="0.2">
      <c r="J4" s="703" t="s">
        <v>599</v>
      </c>
      <c r="K4" s="701" t="s">
        <v>600</v>
      </c>
      <c r="L4" s="701" t="s">
        <v>622</v>
      </c>
      <c r="M4" s="701" t="s">
        <v>601</v>
      </c>
    </row>
    <row r="5" spans="1:16" s="86" customFormat="1" ht="33" customHeight="1" x14ac:dyDescent="0.3">
      <c r="A5" s="85" t="s">
        <v>174</v>
      </c>
      <c r="I5" s="87"/>
      <c r="J5" s="561"/>
      <c r="K5" s="702"/>
      <c r="L5" s="702"/>
      <c r="M5" s="702"/>
    </row>
    <row r="6" spans="1:16" s="82" customFormat="1" ht="15.75" x14ac:dyDescent="0.25">
      <c r="B6" s="82" t="s">
        <v>4</v>
      </c>
      <c r="C6" s="82" t="s">
        <v>453</v>
      </c>
      <c r="I6" s="77"/>
      <c r="J6" s="153">
        <f>SUM('3.1.mell.'!J6)</f>
        <v>16563</v>
      </c>
      <c r="K6" s="153">
        <f>SUM('3.1.mell.'!K6)</f>
        <v>20459</v>
      </c>
      <c r="L6" s="153">
        <f>SUM('3.1.mell.'!L6)</f>
        <v>20558.900000000001</v>
      </c>
      <c r="M6" s="315">
        <f>SUM(L6/K6)</f>
        <v>1.0048829366049172</v>
      </c>
    </row>
    <row r="7" spans="1:16" s="82" customFormat="1" ht="15.75" x14ac:dyDescent="0.25">
      <c r="B7" s="82" t="s">
        <v>5</v>
      </c>
      <c r="C7" s="82" t="s">
        <v>454</v>
      </c>
      <c r="I7" s="77"/>
      <c r="J7" s="77">
        <f>SUM(J9+J15+J18)</f>
        <v>28050</v>
      </c>
      <c r="K7" s="77">
        <f>SUM(K9+K15+K18)</f>
        <v>32320</v>
      </c>
      <c r="L7" s="153">
        <f>SUM(L9+L15+L18)</f>
        <v>28293</v>
      </c>
      <c r="M7" s="315">
        <f>SUM(L7/K7)</f>
        <v>0.87540222772277232</v>
      </c>
    </row>
    <row r="8" spans="1:16" s="82" customFormat="1" ht="15.75" x14ac:dyDescent="0.25">
      <c r="D8" s="82" t="s">
        <v>455</v>
      </c>
      <c r="J8" s="82">
        <v>0</v>
      </c>
      <c r="K8" s="82">
        <v>0</v>
      </c>
      <c r="L8" s="153">
        <f>SUM(J8+K8)</f>
        <v>0</v>
      </c>
      <c r="M8" s="315">
        <v>0</v>
      </c>
    </row>
    <row r="9" spans="1:16" s="82" customFormat="1" ht="15.75" x14ac:dyDescent="0.25">
      <c r="D9" s="83" t="s">
        <v>456</v>
      </c>
      <c r="I9" s="77"/>
      <c r="J9" s="77">
        <f>SUM(J10:J13)</f>
        <v>23700</v>
      </c>
      <c r="K9" s="77">
        <f>SUM(K10:K13)</f>
        <v>26019</v>
      </c>
      <c r="L9" s="153">
        <f>SUM(L10:L13)</f>
        <v>23952</v>
      </c>
      <c r="M9" s="315">
        <f>SUM(L9/K9)</f>
        <v>0.92055805372996657</v>
      </c>
    </row>
    <row r="10" spans="1:16" s="82" customFormat="1" ht="15.75" x14ac:dyDescent="0.25">
      <c r="D10" s="83"/>
      <c r="E10" s="82" t="s">
        <v>33</v>
      </c>
      <c r="J10" s="82">
        <v>10000</v>
      </c>
      <c r="K10" s="82">
        <v>10884</v>
      </c>
      <c r="L10" s="246">
        <v>9913</v>
      </c>
      <c r="M10" s="314">
        <f>SUM(L10/K10)</f>
        <v>0.91078647556045567</v>
      </c>
    </row>
    <row r="11" spans="1:16" s="82" customFormat="1" ht="15.75" x14ac:dyDescent="0.25">
      <c r="D11" s="83"/>
      <c r="E11" s="82" t="s">
        <v>34</v>
      </c>
      <c r="J11" s="82">
        <v>4500</v>
      </c>
      <c r="K11" s="82">
        <v>5184</v>
      </c>
      <c r="L11" s="246">
        <v>4916</v>
      </c>
      <c r="M11" s="314">
        <f>SUM(L11/K11)</f>
        <v>0.94830246913580252</v>
      </c>
    </row>
    <row r="12" spans="1:16" s="82" customFormat="1" ht="15.75" x14ac:dyDescent="0.25">
      <c r="D12" s="83"/>
      <c r="E12" s="82" t="s">
        <v>172</v>
      </c>
      <c r="J12" s="82">
        <v>1200</v>
      </c>
      <c r="K12" s="82">
        <v>1584</v>
      </c>
      <c r="L12" s="246">
        <v>1383</v>
      </c>
      <c r="M12" s="314">
        <f>SUM(L12/K12)</f>
        <v>0.87310606060606055</v>
      </c>
    </row>
    <row r="13" spans="1:16" s="82" customFormat="1" ht="15.75" x14ac:dyDescent="0.25">
      <c r="D13" s="83"/>
      <c r="E13" s="82" t="s">
        <v>171</v>
      </c>
      <c r="J13" s="82">
        <v>8000</v>
      </c>
      <c r="K13" s="82">
        <v>8367</v>
      </c>
      <c r="L13" s="246">
        <v>7740</v>
      </c>
      <c r="M13" s="314">
        <f>SUM(L13/K13)</f>
        <v>0.92506274650412335</v>
      </c>
    </row>
    <row r="14" spans="1:16" s="82" customFormat="1" ht="15.75" x14ac:dyDescent="0.25">
      <c r="D14" s="83"/>
      <c r="L14" s="246"/>
      <c r="M14" s="315"/>
    </row>
    <row r="15" spans="1:16" s="82" customFormat="1" ht="15.75" x14ac:dyDescent="0.25">
      <c r="D15" s="82" t="s">
        <v>457</v>
      </c>
      <c r="I15" s="77"/>
      <c r="J15" s="77">
        <f>SUM(J16:J17)</f>
        <v>3700</v>
      </c>
      <c r="K15" s="77">
        <f>SUM(K16:K17)</f>
        <v>3761</v>
      </c>
      <c r="L15" s="77">
        <f>SUM(L16:L17)</f>
        <v>3565</v>
      </c>
      <c r="M15" s="315">
        <f t="shared" ref="M15:M20" si="0">SUM(L15/K15)</f>
        <v>0.94788620047859606</v>
      </c>
    </row>
    <row r="16" spans="1:16" s="82" customFormat="1" ht="15.75" x14ac:dyDescent="0.25">
      <c r="E16" s="82" t="s">
        <v>100</v>
      </c>
      <c r="J16" s="82">
        <v>3200</v>
      </c>
      <c r="K16" s="82">
        <v>3258</v>
      </c>
      <c r="L16" s="246">
        <v>3065</v>
      </c>
      <c r="M16" s="314">
        <f t="shared" si="0"/>
        <v>0.9407612031921424</v>
      </c>
    </row>
    <row r="17" spans="1:13" s="82" customFormat="1" ht="15.75" x14ac:dyDescent="0.25">
      <c r="E17" s="82" t="s">
        <v>392</v>
      </c>
      <c r="J17" s="82">
        <v>500</v>
      </c>
      <c r="K17" s="82">
        <v>503</v>
      </c>
      <c r="L17" s="246">
        <v>500</v>
      </c>
      <c r="M17" s="314">
        <f t="shared" si="0"/>
        <v>0.99403578528827041</v>
      </c>
    </row>
    <row r="18" spans="1:13" s="82" customFormat="1" ht="15.75" x14ac:dyDescent="0.25">
      <c r="D18" s="693" t="s">
        <v>35</v>
      </c>
      <c r="E18" s="693"/>
      <c r="F18" s="693"/>
      <c r="G18" s="693"/>
      <c r="H18" s="84"/>
      <c r="I18" s="77"/>
      <c r="J18" s="77">
        <f>SUM(J19:J20)</f>
        <v>650</v>
      </c>
      <c r="K18" s="77">
        <f>SUM(K19:K20)</f>
        <v>2540</v>
      </c>
      <c r="L18" s="77">
        <f>SUM(L19:L20)</f>
        <v>776</v>
      </c>
      <c r="M18" s="315">
        <f t="shared" si="0"/>
        <v>0.30551181102362207</v>
      </c>
    </row>
    <row r="19" spans="1:13" s="82" customFormat="1" ht="18.75" customHeight="1" x14ac:dyDescent="0.25">
      <c r="D19" s="84"/>
      <c r="E19" s="693" t="s">
        <v>452</v>
      </c>
      <c r="F19" s="693"/>
      <c r="G19" s="693"/>
      <c r="H19" s="84"/>
      <c r="I19" s="84"/>
      <c r="J19" s="82">
        <v>400</v>
      </c>
      <c r="K19" s="82">
        <v>535</v>
      </c>
      <c r="L19" s="246">
        <v>503</v>
      </c>
      <c r="M19" s="314">
        <f t="shared" si="0"/>
        <v>0.94018691588785042</v>
      </c>
    </row>
    <row r="20" spans="1:13" s="82" customFormat="1" ht="15.75" x14ac:dyDescent="0.25">
      <c r="D20" s="84"/>
      <c r="E20" s="693" t="s">
        <v>109</v>
      </c>
      <c r="F20" s="693"/>
      <c r="G20" s="84"/>
      <c r="H20" s="84"/>
      <c r="I20" s="84"/>
      <c r="J20" s="82">
        <v>250</v>
      </c>
      <c r="K20" s="82">
        <v>2005</v>
      </c>
      <c r="L20" s="246">
        <v>273</v>
      </c>
      <c r="M20" s="314">
        <f t="shared" si="0"/>
        <v>0.13615960099750624</v>
      </c>
    </row>
    <row r="21" spans="1:13" s="86" customFormat="1" ht="18.75" x14ac:dyDescent="0.3">
      <c r="A21" s="85" t="s">
        <v>175</v>
      </c>
      <c r="L21" s="246"/>
      <c r="M21" s="315"/>
    </row>
    <row r="22" spans="1:13" s="82" customFormat="1" ht="15.75" x14ac:dyDescent="0.25">
      <c r="B22" s="82" t="s">
        <v>4</v>
      </c>
      <c r="C22" s="82" t="s">
        <v>458</v>
      </c>
      <c r="I22" s="77"/>
      <c r="J22" s="77">
        <f>SUM(J23+J24+J34+J40)</f>
        <v>96369</v>
      </c>
      <c r="K22" s="77">
        <f>SUM(K23+K24+K34+K3+K36+K40)</f>
        <v>121540</v>
      </c>
      <c r="L22" s="153">
        <f>SUM(L23+L24+L34+L3+L36+L40)</f>
        <v>121540</v>
      </c>
      <c r="M22" s="315">
        <f t="shared" ref="M22:M33" si="1">SUM(L22/K22)</f>
        <v>1</v>
      </c>
    </row>
    <row r="23" spans="1:13" s="82" customFormat="1" ht="15.75" x14ac:dyDescent="0.25">
      <c r="D23" s="82" t="s">
        <v>459</v>
      </c>
      <c r="I23" s="77"/>
      <c r="J23" s="88">
        <v>51741</v>
      </c>
      <c r="K23" s="88">
        <v>51741</v>
      </c>
      <c r="L23" s="153">
        <v>51741</v>
      </c>
      <c r="M23" s="315">
        <f t="shared" si="1"/>
        <v>1</v>
      </c>
    </row>
    <row r="24" spans="1:13" s="82" customFormat="1" ht="15.75" x14ac:dyDescent="0.25">
      <c r="D24" s="82" t="s">
        <v>460</v>
      </c>
      <c r="I24" s="77"/>
      <c r="J24" s="77">
        <f>SUM(J25:J33)</f>
        <v>13525</v>
      </c>
      <c r="K24" s="77">
        <f>SUM(K25:K33)</f>
        <v>12917</v>
      </c>
      <c r="L24" s="153">
        <f>SUM(L25:L33)</f>
        <v>12917</v>
      </c>
      <c r="M24" s="315">
        <f t="shared" si="1"/>
        <v>1</v>
      </c>
    </row>
    <row r="25" spans="1:13" s="82" customFormat="1" ht="15.75" x14ac:dyDescent="0.25">
      <c r="E25" s="82" t="s">
        <v>173</v>
      </c>
      <c r="J25" s="82">
        <v>10000</v>
      </c>
      <c r="K25" s="82">
        <v>7179</v>
      </c>
      <c r="L25" s="246">
        <v>7179</v>
      </c>
      <c r="M25" s="314">
        <f t="shared" si="1"/>
        <v>1</v>
      </c>
    </row>
    <row r="26" spans="1:13" s="82" customFormat="1" ht="15.75" x14ac:dyDescent="0.25">
      <c r="E26" s="82" t="s">
        <v>444</v>
      </c>
      <c r="J26" s="82">
        <v>2520</v>
      </c>
      <c r="K26" s="82">
        <v>1920</v>
      </c>
      <c r="L26" s="246">
        <v>1920</v>
      </c>
      <c r="M26" s="314">
        <f t="shared" si="1"/>
        <v>1</v>
      </c>
    </row>
    <row r="27" spans="1:13" s="82" customFormat="1" ht="15.75" x14ac:dyDescent="0.25">
      <c r="E27" s="82" t="s">
        <v>443</v>
      </c>
      <c r="J27" s="82">
        <v>835</v>
      </c>
      <c r="K27" s="82">
        <v>812</v>
      </c>
      <c r="L27" s="246">
        <v>812</v>
      </c>
      <c r="M27" s="314">
        <f t="shared" si="1"/>
        <v>1</v>
      </c>
    </row>
    <row r="28" spans="1:13" s="82" customFormat="1" ht="15" customHeight="1" x14ac:dyDescent="0.25">
      <c r="E28" s="82" t="s">
        <v>445</v>
      </c>
      <c r="J28" s="82">
        <v>70</v>
      </c>
      <c r="K28" s="82">
        <v>0</v>
      </c>
      <c r="L28" s="246">
        <v>0</v>
      </c>
      <c r="M28" s="314">
        <v>0</v>
      </c>
    </row>
    <row r="29" spans="1:13" s="82" customFormat="1" ht="15" customHeight="1" x14ac:dyDescent="0.25">
      <c r="E29" s="82" t="s">
        <v>446</v>
      </c>
      <c r="J29" s="82">
        <v>100</v>
      </c>
      <c r="K29" s="82">
        <v>84</v>
      </c>
      <c r="L29" s="246">
        <v>84</v>
      </c>
      <c r="M29" s="314">
        <f t="shared" si="1"/>
        <v>1</v>
      </c>
    </row>
    <row r="30" spans="1:13" s="82" customFormat="1" ht="15" customHeight="1" x14ac:dyDescent="0.25">
      <c r="E30" s="82" t="s">
        <v>623</v>
      </c>
      <c r="K30" s="82">
        <v>97</v>
      </c>
      <c r="L30" s="246">
        <v>97</v>
      </c>
      <c r="M30" s="314">
        <f t="shared" si="1"/>
        <v>1</v>
      </c>
    </row>
    <row r="31" spans="1:13" s="82" customFormat="1" ht="15" customHeight="1" x14ac:dyDescent="0.25">
      <c r="E31" s="82" t="s">
        <v>624</v>
      </c>
      <c r="K31" s="82">
        <v>605</v>
      </c>
      <c r="L31" s="246">
        <v>605</v>
      </c>
      <c r="M31" s="314">
        <f t="shared" si="1"/>
        <v>1</v>
      </c>
    </row>
    <row r="32" spans="1:13" s="82" customFormat="1" ht="15" customHeight="1" x14ac:dyDescent="0.25">
      <c r="E32" s="82" t="s">
        <v>625</v>
      </c>
      <c r="K32" s="82">
        <v>230</v>
      </c>
      <c r="L32" s="246">
        <v>230</v>
      </c>
      <c r="M32" s="314">
        <f t="shared" si="1"/>
        <v>1</v>
      </c>
    </row>
    <row r="33" spans="4:13" s="82" customFormat="1" ht="15" customHeight="1" x14ac:dyDescent="0.25">
      <c r="E33" s="82" t="s">
        <v>626</v>
      </c>
      <c r="K33" s="82">
        <v>1990</v>
      </c>
      <c r="L33" s="246">
        <v>1990</v>
      </c>
      <c r="M33" s="314">
        <f t="shared" si="1"/>
        <v>1</v>
      </c>
    </row>
    <row r="34" spans="4:13" s="82" customFormat="1" ht="32.25" customHeight="1" x14ac:dyDescent="0.25">
      <c r="D34" s="694" t="s">
        <v>423</v>
      </c>
      <c r="E34" s="695"/>
      <c r="F34" s="695"/>
      <c r="G34" s="695"/>
      <c r="H34" s="695"/>
      <c r="I34" s="77"/>
      <c r="J34" s="77">
        <v>20403</v>
      </c>
      <c r="K34" s="77">
        <v>5080</v>
      </c>
      <c r="L34" s="77">
        <v>5080</v>
      </c>
      <c r="M34" s="315">
        <f>SUM(L34/K34)</f>
        <v>1</v>
      </c>
    </row>
    <row r="35" spans="4:13" s="82" customFormat="1" ht="11.25" customHeight="1" x14ac:dyDescent="0.25">
      <c r="D35" s="693" t="s">
        <v>461</v>
      </c>
      <c r="E35" s="693"/>
      <c r="F35" s="693"/>
      <c r="G35" s="693"/>
      <c r="H35" s="693"/>
      <c r="L35" s="153"/>
      <c r="M35" s="315"/>
    </row>
    <row r="36" spans="4:13" s="82" customFormat="1" ht="13.5" customHeight="1" x14ac:dyDescent="0.25">
      <c r="D36" s="693"/>
      <c r="E36" s="693"/>
      <c r="F36" s="693"/>
      <c r="G36" s="693"/>
      <c r="H36" s="693"/>
      <c r="I36" s="77"/>
      <c r="J36" s="77">
        <f>SUM(J37)</f>
        <v>0</v>
      </c>
      <c r="K36" s="77">
        <f>SUM(K37:K39)</f>
        <v>6671</v>
      </c>
      <c r="L36" s="77">
        <f>SUM(L37:L39)</f>
        <v>6671</v>
      </c>
      <c r="M36" s="315">
        <f t="shared" ref="M36:M43" si="2">SUM(L36/K36)</f>
        <v>1</v>
      </c>
    </row>
    <row r="37" spans="4:13" s="82" customFormat="1" ht="15.75" x14ac:dyDescent="0.25">
      <c r="E37" s="82" t="s">
        <v>165</v>
      </c>
      <c r="J37" s="82">
        <v>0</v>
      </c>
      <c r="K37" s="82">
        <v>1143</v>
      </c>
      <c r="L37" s="246">
        <v>1143</v>
      </c>
      <c r="M37" s="314">
        <f t="shared" si="2"/>
        <v>1</v>
      </c>
    </row>
    <row r="38" spans="4:13" s="82" customFormat="1" ht="15.75" x14ac:dyDescent="0.25">
      <c r="E38" s="82" t="s">
        <v>577</v>
      </c>
      <c r="K38" s="82">
        <v>319</v>
      </c>
      <c r="L38" s="246">
        <v>319</v>
      </c>
      <c r="M38" s="314">
        <f t="shared" si="2"/>
        <v>1</v>
      </c>
    </row>
    <row r="39" spans="4:13" s="82" customFormat="1" ht="15.75" x14ac:dyDescent="0.25">
      <c r="E39" s="82" t="s">
        <v>578</v>
      </c>
      <c r="K39" s="82">
        <v>5209</v>
      </c>
      <c r="L39" s="246">
        <f>SUM(J39+K39)</f>
        <v>5209</v>
      </c>
      <c r="M39" s="314">
        <f t="shared" si="2"/>
        <v>1</v>
      </c>
    </row>
    <row r="40" spans="4:13" s="82" customFormat="1" ht="15.75" x14ac:dyDescent="0.25">
      <c r="D40" s="82" t="s">
        <v>462</v>
      </c>
      <c r="I40" s="77"/>
      <c r="J40" s="77">
        <f>SUM(J41:J43)</f>
        <v>10700</v>
      </c>
      <c r="K40" s="77">
        <f>SUM(K41:K47)</f>
        <v>45131</v>
      </c>
      <c r="L40" s="153">
        <f>SUM(L41:L47)</f>
        <v>45131</v>
      </c>
      <c r="M40" s="315">
        <f t="shared" si="2"/>
        <v>1</v>
      </c>
    </row>
    <row r="41" spans="4:13" s="82" customFormat="1" ht="15.75" x14ac:dyDescent="0.25">
      <c r="E41" s="82" t="s">
        <v>472</v>
      </c>
      <c r="I41" s="77"/>
      <c r="J41" s="77">
        <v>10700</v>
      </c>
      <c r="K41" s="82">
        <v>0</v>
      </c>
      <c r="L41" s="246">
        <v>0</v>
      </c>
      <c r="M41" s="314">
        <v>0</v>
      </c>
    </row>
    <row r="42" spans="4:13" s="82" customFormat="1" ht="15.75" x14ac:dyDescent="0.25">
      <c r="E42" s="82" t="s">
        <v>579</v>
      </c>
      <c r="J42" s="82">
        <v>0</v>
      </c>
      <c r="K42" s="82">
        <v>37</v>
      </c>
      <c r="L42" s="246">
        <v>37</v>
      </c>
      <c r="M42" s="314">
        <f t="shared" si="2"/>
        <v>1</v>
      </c>
    </row>
    <row r="43" spans="4:13" s="82" customFormat="1" ht="15.75" x14ac:dyDescent="0.25">
      <c r="E43" s="82" t="s">
        <v>580</v>
      </c>
      <c r="J43" s="82">
        <v>0</v>
      </c>
      <c r="K43" s="82">
        <v>94</v>
      </c>
      <c r="L43" s="246">
        <v>94</v>
      </c>
      <c r="M43" s="314">
        <f t="shared" si="2"/>
        <v>1</v>
      </c>
    </row>
    <row r="44" spans="4:13" s="82" customFormat="1" ht="15.75" x14ac:dyDescent="0.25">
      <c r="E44" s="82" t="s">
        <v>581</v>
      </c>
      <c r="K44" s="82">
        <v>5000</v>
      </c>
      <c r="L44" s="246">
        <f>SUM(J44+K44)</f>
        <v>5000</v>
      </c>
      <c r="M44" s="314">
        <f>SUM(L44/K44)</f>
        <v>1</v>
      </c>
    </row>
    <row r="45" spans="4:13" s="82" customFormat="1" ht="15.75" x14ac:dyDescent="0.25">
      <c r="E45" s="82" t="s">
        <v>582</v>
      </c>
      <c r="K45" s="82">
        <v>20000</v>
      </c>
      <c r="L45" s="246">
        <f>SUM(J45+K45)</f>
        <v>20000</v>
      </c>
      <c r="M45" s="314">
        <f>SUM(L45/K45)</f>
        <v>1</v>
      </c>
    </row>
    <row r="46" spans="4:13" ht="18" customHeight="1" x14ac:dyDescent="0.25">
      <c r="E46" s="82" t="s">
        <v>583</v>
      </c>
      <c r="F46" s="79"/>
      <c r="G46" s="79"/>
      <c r="H46" s="79"/>
      <c r="I46" s="79"/>
      <c r="L46" s="246"/>
      <c r="M46" s="315"/>
    </row>
    <row r="47" spans="4:13" ht="18" customHeight="1" x14ac:dyDescent="0.25">
      <c r="E47" s="82" t="s">
        <v>627</v>
      </c>
      <c r="F47" s="79"/>
      <c r="G47" s="79"/>
      <c r="H47" s="79"/>
      <c r="I47" s="79"/>
      <c r="K47" s="82">
        <v>20000</v>
      </c>
      <c r="L47" s="246">
        <v>20000</v>
      </c>
      <c r="M47" s="314">
        <v>1</v>
      </c>
    </row>
    <row r="48" spans="4:13" ht="18" customHeight="1" x14ac:dyDescent="0.25">
      <c r="E48" s="82"/>
      <c r="F48" s="79"/>
      <c r="G48" s="79"/>
      <c r="H48" s="79"/>
      <c r="I48" s="79"/>
      <c r="K48" s="82"/>
      <c r="L48" s="246"/>
      <c r="M48" s="314"/>
    </row>
    <row r="49" spans="1:13" s="86" customFormat="1" ht="18.75" x14ac:dyDescent="0.3">
      <c r="A49" s="85" t="s">
        <v>176</v>
      </c>
      <c r="I49" s="85"/>
      <c r="J49" s="85">
        <f>SUM(J50:J51)</f>
        <v>2500</v>
      </c>
      <c r="K49" s="85">
        <f>SUM(K50:K51)</f>
        <v>3454</v>
      </c>
      <c r="L49" s="85">
        <f>SUM(L50:L51)</f>
        <v>3453</v>
      </c>
      <c r="M49" s="315">
        <f t="shared" ref="M49:M68" si="3">SUM(L49/K49)</f>
        <v>0.99971048060220036</v>
      </c>
    </row>
    <row r="50" spans="1:13" s="82" customFormat="1" ht="18" customHeight="1" x14ac:dyDescent="0.25">
      <c r="B50" s="82" t="s">
        <v>4</v>
      </c>
      <c r="C50" s="693" t="s">
        <v>463</v>
      </c>
      <c r="D50" s="693"/>
      <c r="E50" s="693"/>
      <c r="F50" s="693"/>
      <c r="G50" s="693"/>
      <c r="H50" s="693"/>
      <c r="J50" s="82">
        <v>0</v>
      </c>
      <c r="K50" s="82">
        <v>600</v>
      </c>
      <c r="L50" s="246">
        <f>SUM(J50+K50)</f>
        <v>600</v>
      </c>
      <c r="M50" s="314">
        <f t="shared" si="3"/>
        <v>1</v>
      </c>
    </row>
    <row r="51" spans="1:13" s="82" customFormat="1" ht="18.75" customHeight="1" x14ac:dyDescent="0.25">
      <c r="B51" s="82" t="s">
        <v>5</v>
      </c>
      <c r="C51" s="693" t="s">
        <v>464</v>
      </c>
      <c r="D51" s="693"/>
      <c r="E51" s="693"/>
      <c r="F51" s="693"/>
      <c r="G51" s="693"/>
      <c r="H51" s="693"/>
      <c r="J51" s="82">
        <v>2500</v>
      </c>
      <c r="K51" s="82">
        <v>2854</v>
      </c>
      <c r="L51" s="246">
        <v>2853</v>
      </c>
      <c r="M51" s="314">
        <f t="shared" si="3"/>
        <v>0.99964961457603363</v>
      </c>
    </row>
    <row r="52" spans="1:13" s="82" customFormat="1" ht="18.75" customHeight="1" x14ac:dyDescent="0.25">
      <c r="C52" s="411"/>
      <c r="D52" s="411"/>
      <c r="E52" s="411"/>
      <c r="F52" s="411"/>
      <c r="G52" s="411"/>
      <c r="H52" s="411"/>
      <c r="L52" s="246"/>
      <c r="M52" s="314"/>
    </row>
    <row r="53" spans="1:13" s="82" customFormat="1" ht="18.75" customHeight="1" x14ac:dyDescent="0.25">
      <c r="C53" s="411"/>
      <c r="D53" s="411"/>
      <c r="E53" s="411"/>
      <c r="F53" s="411"/>
      <c r="G53" s="411"/>
      <c r="H53" s="411"/>
      <c r="L53" s="246"/>
      <c r="M53" s="314"/>
    </row>
    <row r="54" spans="1:13" s="82" customFormat="1" ht="18.75" customHeight="1" x14ac:dyDescent="0.25">
      <c r="C54" s="411"/>
      <c r="D54" s="411"/>
      <c r="E54" s="411"/>
      <c r="F54" s="411"/>
      <c r="G54" s="411"/>
      <c r="H54" s="411"/>
      <c r="L54" s="246"/>
      <c r="M54" s="314"/>
    </row>
    <row r="55" spans="1:13" s="82" customFormat="1" ht="18.75" customHeight="1" x14ac:dyDescent="0.25">
      <c r="C55" s="411"/>
      <c r="D55" s="411"/>
      <c r="E55" s="411"/>
      <c r="F55" s="411"/>
      <c r="G55" s="411"/>
      <c r="H55" s="411"/>
      <c r="L55" s="246"/>
      <c r="M55" s="314"/>
    </row>
    <row r="56" spans="1:13" s="82" customFormat="1" ht="18.75" customHeight="1" x14ac:dyDescent="0.25">
      <c r="C56" s="411"/>
      <c r="D56" s="411"/>
      <c r="E56" s="411"/>
      <c r="F56" s="411"/>
      <c r="G56" s="411"/>
      <c r="H56" s="411"/>
      <c r="L56" s="246"/>
      <c r="M56" s="314"/>
    </row>
    <row r="57" spans="1:13" s="82" customFormat="1" ht="18.75" customHeight="1" x14ac:dyDescent="0.25">
      <c r="C57" s="382"/>
      <c r="D57" s="382"/>
      <c r="E57" s="382"/>
      <c r="F57" s="382"/>
      <c r="G57" s="382"/>
      <c r="H57" s="382"/>
      <c r="L57" s="246"/>
      <c r="M57" s="314"/>
    </row>
    <row r="58" spans="1:13" s="86" customFormat="1" ht="18.75" x14ac:dyDescent="0.3">
      <c r="A58" s="85" t="s">
        <v>177</v>
      </c>
      <c r="B58" s="85"/>
      <c r="C58" s="85"/>
      <c r="D58" s="85"/>
      <c r="E58" s="85"/>
      <c r="J58" s="85">
        <f>SUM(J59+J70)</f>
        <v>19259</v>
      </c>
      <c r="K58" s="85">
        <f>SUM(K59+K70)</f>
        <v>36657</v>
      </c>
      <c r="L58" s="156">
        <f>SUM(L59+L70)</f>
        <v>36933</v>
      </c>
      <c r="M58" s="315">
        <f t="shared" si="3"/>
        <v>1.0075292577133972</v>
      </c>
    </row>
    <row r="59" spans="1:13" s="82" customFormat="1" ht="15.75" x14ac:dyDescent="0.25">
      <c r="B59" s="82" t="s">
        <v>4</v>
      </c>
      <c r="C59" s="82" t="s">
        <v>465</v>
      </c>
      <c r="I59" s="77"/>
      <c r="J59" s="77">
        <f>SUM(J60+J63+J64+J65)</f>
        <v>14859</v>
      </c>
      <c r="K59" s="77">
        <f>SUM(K60+K63+K64+K65+K66+K67+K68)</f>
        <v>22336</v>
      </c>
      <c r="L59" s="153">
        <f>SUM(L60+L63+L64+L65+L66+L5+L593+L67+L68+L69)</f>
        <v>21623</v>
      </c>
      <c r="M59" s="315">
        <f t="shared" si="3"/>
        <v>0.96807843839541552</v>
      </c>
    </row>
    <row r="60" spans="1:13" s="82" customFormat="1" ht="15.75" x14ac:dyDescent="0.25">
      <c r="C60" s="82" t="s">
        <v>36</v>
      </c>
      <c r="J60" s="82">
        <f>SUM(J61:J62)</f>
        <v>6159</v>
      </c>
      <c r="K60" s="82">
        <f>SUM(K61:K62)</f>
        <v>6768</v>
      </c>
      <c r="L60" s="82">
        <f>SUM(L61:L62)</f>
        <v>5794</v>
      </c>
      <c r="M60" s="314">
        <f t="shared" si="3"/>
        <v>0.85608747044917255</v>
      </c>
    </row>
    <row r="61" spans="1:13" s="82" customFormat="1" ht="15.75" x14ac:dyDescent="0.25">
      <c r="D61" s="700" t="s">
        <v>163</v>
      </c>
      <c r="E61" s="700"/>
      <c r="F61" s="700"/>
      <c r="G61" s="700"/>
      <c r="J61" s="82">
        <v>225</v>
      </c>
      <c r="K61" s="82">
        <v>225</v>
      </c>
      <c r="L61" s="246">
        <v>223</v>
      </c>
      <c r="M61" s="314">
        <f t="shared" si="3"/>
        <v>0.99111111111111116</v>
      </c>
    </row>
    <row r="62" spans="1:13" s="82" customFormat="1" ht="15.75" x14ac:dyDescent="0.25">
      <c r="D62" s="82" t="s">
        <v>164</v>
      </c>
      <c r="J62" s="82">
        <v>5934</v>
      </c>
      <c r="K62" s="82">
        <v>6543</v>
      </c>
      <c r="L62" s="246">
        <v>5571</v>
      </c>
      <c r="M62" s="314">
        <f t="shared" si="3"/>
        <v>0.85144429160935353</v>
      </c>
    </row>
    <row r="63" spans="1:13" s="82" customFormat="1" ht="15.75" x14ac:dyDescent="0.25">
      <c r="E63" s="82" t="s">
        <v>98</v>
      </c>
      <c r="J63" s="82">
        <v>1100</v>
      </c>
      <c r="K63" s="82">
        <v>1100</v>
      </c>
      <c r="L63" s="246">
        <v>1053</v>
      </c>
      <c r="M63" s="314">
        <f t="shared" si="3"/>
        <v>0.95727272727272728</v>
      </c>
    </row>
    <row r="64" spans="1:13" s="82" customFormat="1" ht="15.75" x14ac:dyDescent="0.25">
      <c r="E64" s="82" t="s">
        <v>99</v>
      </c>
      <c r="J64" s="82">
        <v>600</v>
      </c>
      <c r="K64" s="82">
        <v>915</v>
      </c>
      <c r="L64" s="246">
        <v>915</v>
      </c>
      <c r="M64" s="314">
        <f t="shared" si="3"/>
        <v>1</v>
      </c>
    </row>
    <row r="65" spans="1:13" s="82" customFormat="1" ht="17.25" customHeight="1" x14ac:dyDescent="0.25">
      <c r="E65" s="82" t="s">
        <v>447</v>
      </c>
      <c r="J65" s="82">
        <v>7000</v>
      </c>
      <c r="K65" s="82">
        <v>12859</v>
      </c>
      <c r="L65" s="246">
        <v>13167</v>
      </c>
      <c r="M65" s="314">
        <f t="shared" si="3"/>
        <v>1.0239520958083832</v>
      </c>
    </row>
    <row r="66" spans="1:13" s="82" customFormat="1" ht="17.25" customHeight="1" x14ac:dyDescent="0.25">
      <c r="E66" s="82" t="s">
        <v>604</v>
      </c>
      <c r="J66" s="82">
        <v>0</v>
      </c>
      <c r="K66" s="82">
        <v>316</v>
      </c>
      <c r="L66" s="246">
        <v>316</v>
      </c>
      <c r="M66" s="314">
        <f t="shared" si="3"/>
        <v>1</v>
      </c>
    </row>
    <row r="67" spans="1:13" s="82" customFormat="1" ht="17.25" customHeight="1" x14ac:dyDescent="0.25">
      <c r="E67" s="82" t="s">
        <v>610</v>
      </c>
      <c r="J67" s="82">
        <v>0</v>
      </c>
      <c r="K67" s="82">
        <v>220</v>
      </c>
      <c r="L67" s="246">
        <v>220</v>
      </c>
      <c r="M67" s="314">
        <f t="shared" si="3"/>
        <v>1</v>
      </c>
    </row>
    <row r="68" spans="1:13" s="82" customFormat="1" ht="17.25" customHeight="1" x14ac:dyDescent="0.25">
      <c r="E68" s="82" t="s">
        <v>616</v>
      </c>
      <c r="J68" s="82">
        <v>0</v>
      </c>
      <c r="K68" s="82">
        <v>158</v>
      </c>
      <c r="L68" s="246">
        <v>158</v>
      </c>
      <c r="M68" s="314">
        <f t="shared" si="3"/>
        <v>1</v>
      </c>
    </row>
    <row r="69" spans="1:13" s="82" customFormat="1" ht="17.25" customHeight="1" x14ac:dyDescent="0.25">
      <c r="L69" s="246"/>
      <c r="M69" s="314"/>
    </row>
    <row r="70" spans="1:13" s="82" customFormat="1" ht="15.75" x14ac:dyDescent="0.25">
      <c r="B70" s="77" t="s">
        <v>5</v>
      </c>
      <c r="C70" s="77" t="s">
        <v>466</v>
      </c>
      <c r="I70" s="77"/>
      <c r="J70" s="77">
        <v>4400</v>
      </c>
      <c r="K70" s="77">
        <f>SUM(K71:K73)</f>
        <v>14321</v>
      </c>
      <c r="L70" s="77">
        <f>SUM(L71:L73)</f>
        <v>15310</v>
      </c>
      <c r="M70" s="315">
        <f>SUM(L70/K70)</f>
        <v>1.0690594232246351</v>
      </c>
    </row>
    <row r="71" spans="1:13" s="82" customFormat="1" ht="15.75" x14ac:dyDescent="0.25">
      <c r="C71" s="82" t="s">
        <v>36</v>
      </c>
      <c r="J71" s="82">
        <v>400</v>
      </c>
      <c r="K71" s="82">
        <v>192</v>
      </c>
      <c r="L71" s="246">
        <v>1181</v>
      </c>
      <c r="M71" s="314">
        <f>SUM(L71/K71)</f>
        <v>6.151041666666667</v>
      </c>
    </row>
    <row r="72" spans="1:13" s="82" customFormat="1" ht="15.75" x14ac:dyDescent="0.25">
      <c r="C72" s="82" t="s">
        <v>602</v>
      </c>
      <c r="J72" s="82">
        <v>4000</v>
      </c>
      <c r="K72" s="82">
        <v>4129</v>
      </c>
      <c r="L72" s="246">
        <v>4129</v>
      </c>
      <c r="M72" s="314">
        <f>SUM(L72/K72)</f>
        <v>1</v>
      </c>
    </row>
    <row r="73" spans="1:13" s="82" customFormat="1" ht="15.75" x14ac:dyDescent="0.25">
      <c r="C73" s="82" t="s">
        <v>584</v>
      </c>
      <c r="K73" s="82">
        <v>10000</v>
      </c>
      <c r="L73" s="246">
        <v>10000</v>
      </c>
      <c r="M73" s="314">
        <f>SUM(L73/K73)</f>
        <v>1</v>
      </c>
    </row>
    <row r="74" spans="1:13" ht="15.75" x14ac:dyDescent="0.25">
      <c r="L74" s="246"/>
      <c r="M74" s="315"/>
    </row>
    <row r="75" spans="1:13" s="86" customFormat="1" ht="18.75" x14ac:dyDescent="0.3">
      <c r="A75" s="696" t="s">
        <v>467</v>
      </c>
      <c r="B75" s="696"/>
      <c r="C75" s="696"/>
      <c r="D75" s="696"/>
      <c r="E75" s="696"/>
      <c r="F75" s="696"/>
      <c r="G75" s="696"/>
      <c r="H75" s="696"/>
      <c r="L75" s="246"/>
      <c r="M75" s="315"/>
    </row>
    <row r="76" spans="1:13" s="86" customFormat="1" ht="19.5" customHeight="1" x14ac:dyDescent="0.3">
      <c r="A76" s="696"/>
      <c r="B76" s="696"/>
      <c r="C76" s="696"/>
      <c r="D76" s="696"/>
      <c r="E76" s="696"/>
      <c r="F76" s="696"/>
      <c r="G76" s="696"/>
      <c r="H76" s="696"/>
      <c r="I76" s="85"/>
      <c r="J76" s="77">
        <f>SUM(J77:J78)</f>
        <v>1030</v>
      </c>
      <c r="K76" s="77">
        <f>SUM(K77:K78)</f>
        <v>1334</v>
      </c>
      <c r="L76" s="77">
        <f>SUM(L77:L78)</f>
        <v>1034</v>
      </c>
      <c r="M76" s="315">
        <f>SUM(L76/K76)</f>
        <v>0.77511244377811095</v>
      </c>
    </row>
    <row r="77" spans="1:13" s="82" customFormat="1" ht="15.75" x14ac:dyDescent="0.25">
      <c r="B77" s="82" t="s">
        <v>4</v>
      </c>
      <c r="C77" s="82" t="s">
        <v>37</v>
      </c>
      <c r="J77" s="82">
        <v>1000</v>
      </c>
      <c r="K77" s="82">
        <v>1254</v>
      </c>
      <c r="L77" s="246">
        <v>1014</v>
      </c>
      <c r="M77" s="314">
        <f>SUM(L77/K77)</f>
        <v>0.80861244019138756</v>
      </c>
    </row>
    <row r="78" spans="1:13" s="82" customFormat="1" ht="15.75" x14ac:dyDescent="0.25">
      <c r="B78" s="82" t="s">
        <v>6</v>
      </c>
      <c r="C78" s="82" t="s">
        <v>335</v>
      </c>
      <c r="J78" s="82">
        <v>30</v>
      </c>
      <c r="K78" s="82">
        <v>80</v>
      </c>
      <c r="L78" s="246">
        <v>20</v>
      </c>
      <c r="M78" s="314">
        <f>SUM(L78/K78)</f>
        <v>0.25</v>
      </c>
    </row>
    <row r="79" spans="1:13" ht="15.75" x14ac:dyDescent="0.25">
      <c r="L79" s="246"/>
      <c r="M79" s="315"/>
    </row>
    <row r="80" spans="1:13" s="86" customFormat="1" ht="22.5" customHeight="1" x14ac:dyDescent="0.3">
      <c r="A80" s="85" t="s">
        <v>468</v>
      </c>
      <c r="L80" s="246"/>
      <c r="M80" s="315"/>
    </row>
    <row r="81" spans="1:14" s="82" customFormat="1" ht="18.75" x14ac:dyDescent="0.3">
      <c r="B81" s="82" t="s">
        <v>4</v>
      </c>
      <c r="C81" s="82" t="s">
        <v>38</v>
      </c>
      <c r="I81" s="77"/>
      <c r="J81" s="85">
        <v>0</v>
      </c>
      <c r="K81" s="77">
        <v>0</v>
      </c>
      <c r="L81" s="153">
        <f>SUM(J81+K81)</f>
        <v>0</v>
      </c>
      <c r="M81" s="315">
        <v>0</v>
      </c>
    </row>
    <row r="82" spans="1:14" s="82" customFormat="1" ht="15.75" x14ac:dyDescent="0.25">
      <c r="B82" s="82" t="s">
        <v>5</v>
      </c>
      <c r="C82" s="82" t="s">
        <v>39</v>
      </c>
      <c r="I82" s="77"/>
      <c r="L82" s="246"/>
      <c r="M82" s="315"/>
    </row>
    <row r="83" spans="1:14" ht="15.75" x14ac:dyDescent="0.25">
      <c r="L83" s="246"/>
      <c r="M83" s="315"/>
    </row>
    <row r="84" spans="1:14" s="86" customFormat="1" ht="18.75" x14ac:dyDescent="0.3">
      <c r="A84" s="85" t="s">
        <v>469</v>
      </c>
      <c r="L84" s="246"/>
      <c r="M84" s="315"/>
    </row>
    <row r="85" spans="1:14" s="82" customFormat="1" ht="15.75" x14ac:dyDescent="0.25">
      <c r="B85" s="82" t="s">
        <v>4</v>
      </c>
      <c r="C85" s="82" t="s">
        <v>377</v>
      </c>
      <c r="J85" s="77">
        <v>5000</v>
      </c>
      <c r="K85" s="77">
        <v>68483</v>
      </c>
      <c r="L85" s="153">
        <v>68482</v>
      </c>
      <c r="M85" s="315">
        <f>SUM(L85/K85)</f>
        <v>0.9999853978359593</v>
      </c>
    </row>
    <row r="86" spans="1:14" s="82" customFormat="1" ht="15.75" x14ac:dyDescent="0.25">
      <c r="J86" s="77"/>
      <c r="L86" s="246"/>
      <c r="M86" s="315"/>
    </row>
    <row r="87" spans="1:14" s="82" customFormat="1" ht="15.75" x14ac:dyDescent="0.25">
      <c r="B87" s="82" t="s">
        <v>5</v>
      </c>
      <c r="C87" s="693" t="s">
        <v>378</v>
      </c>
      <c r="D87" s="693"/>
      <c r="E87" s="693"/>
      <c r="F87" s="693"/>
      <c r="G87" s="693"/>
      <c r="J87" s="77">
        <v>0</v>
      </c>
      <c r="K87" s="82">
        <v>0</v>
      </c>
      <c r="L87" s="246">
        <f>SUM(J87+K87)</f>
        <v>0</v>
      </c>
      <c r="M87" s="315"/>
    </row>
    <row r="88" spans="1:14" ht="15.75" x14ac:dyDescent="0.25">
      <c r="L88" s="246"/>
      <c r="M88" s="315"/>
    </row>
    <row r="89" spans="1:14" s="86" customFormat="1" ht="18.75" x14ac:dyDescent="0.3">
      <c r="A89" s="85" t="s">
        <v>348</v>
      </c>
      <c r="I89" s="85"/>
      <c r="J89" s="156">
        <f>SUM(J6+J7+J22+J49+J58+J76+J81+J85)</f>
        <v>168771</v>
      </c>
      <c r="K89" s="156">
        <f>SUM(K6+K7+K22+K49+K58+K76+K81+K85)</f>
        <v>284247</v>
      </c>
      <c r="L89" s="156">
        <f>SUM(L6+L7+L22+L49+L58+L76+L81+L85)</f>
        <v>280293.90000000002</v>
      </c>
      <c r="M89" s="315">
        <f>SUM(L89/K89)</f>
        <v>0.98609272921086244</v>
      </c>
      <c r="N89" s="163"/>
    </row>
    <row r="96" spans="1:14" x14ac:dyDescent="0.2">
      <c r="L96" s="404"/>
    </row>
    <row r="97" spans="1:7" ht="15.75" x14ac:dyDescent="0.2">
      <c r="A97" s="80"/>
    </row>
    <row r="109" spans="1:7" ht="15.75" x14ac:dyDescent="0.2">
      <c r="A109" s="80"/>
      <c r="E109" s="81"/>
      <c r="G109" s="79"/>
    </row>
  </sheetData>
  <mergeCells count="16">
    <mergeCell ref="A1:M1"/>
    <mergeCell ref="A3:M3"/>
    <mergeCell ref="E20:F20"/>
    <mergeCell ref="D61:G61"/>
    <mergeCell ref="C51:H51"/>
    <mergeCell ref="K4:K5"/>
    <mergeCell ref="C50:H50"/>
    <mergeCell ref="D35:H36"/>
    <mergeCell ref="M4:M5"/>
    <mergeCell ref="J4:J5"/>
    <mergeCell ref="L4:L5"/>
    <mergeCell ref="C87:G87"/>
    <mergeCell ref="E19:G19"/>
    <mergeCell ref="D34:H34"/>
    <mergeCell ref="A75:H76"/>
    <mergeCell ref="D18:G18"/>
  </mergeCells>
  <phoneticPr fontId="19" type="noConversion"/>
  <pageMargins left="0.74803149606299213" right="0.74803149606299213" top="0.98425196850393704" bottom="0.98425196850393704" header="0.51181102362204722" footer="0.51181102362204722"/>
  <pageSetup paperSize="9" scale="7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1" workbookViewId="0">
      <selection sqref="A1:M1"/>
    </sheetView>
  </sheetViews>
  <sheetFormatPr defaultRowHeight="12.75" x14ac:dyDescent="0.2"/>
  <cols>
    <col min="4" max="4" width="11.5703125" customWidth="1"/>
    <col min="5" max="5" width="13.85546875" customWidth="1"/>
    <col min="6" max="6" width="4.85546875" customWidth="1"/>
    <col min="7" max="7" width="3.85546875" customWidth="1"/>
    <col min="8" max="8" width="4" customWidth="1"/>
    <col min="9" max="10" width="11.28515625" customWidth="1"/>
    <col min="11" max="11" width="14.140625" customWidth="1"/>
    <col min="12" max="12" width="12.85546875" customWidth="1"/>
    <col min="13" max="13" width="10" customWidth="1"/>
  </cols>
  <sheetData>
    <row r="1" spans="1:13" ht="16.5" customHeight="1" x14ac:dyDescent="0.2">
      <c r="A1" s="558" t="s">
        <v>1549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</row>
    <row r="2" spans="1:13" ht="36.75" customHeight="1" x14ac:dyDescent="0.2">
      <c r="A2" s="704" t="s">
        <v>1550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  <c r="L2" s="561"/>
      <c r="M2" s="561"/>
    </row>
    <row r="3" spans="1:13" ht="12" customHeight="1" x14ac:dyDescent="0.2">
      <c r="G3" s="14"/>
      <c r="H3" s="14"/>
      <c r="J3" s="703" t="s">
        <v>599</v>
      </c>
      <c r="K3" s="701" t="s">
        <v>600</v>
      </c>
      <c r="L3" s="701" t="s">
        <v>622</v>
      </c>
      <c r="M3" s="701" t="s">
        <v>601</v>
      </c>
    </row>
    <row r="4" spans="1:13" ht="26.25" customHeight="1" x14ac:dyDescent="0.25">
      <c r="B4" s="10"/>
      <c r="C4" s="10"/>
      <c r="D4" s="20"/>
      <c r="E4" s="20"/>
      <c r="F4" s="20"/>
      <c r="G4" s="13"/>
      <c r="H4" s="13"/>
      <c r="I4" s="13"/>
      <c r="J4" s="561"/>
      <c r="K4" s="702"/>
      <c r="L4" s="702"/>
      <c r="M4" s="702"/>
    </row>
    <row r="5" spans="1:13" ht="10.5" customHeight="1" x14ac:dyDescent="0.25">
      <c r="B5" s="10"/>
      <c r="C5" s="10"/>
      <c r="D5" s="20"/>
      <c r="E5" s="20"/>
      <c r="F5" s="20"/>
      <c r="G5" s="13"/>
      <c r="H5" s="13"/>
      <c r="I5" s="13"/>
      <c r="J5" s="46"/>
      <c r="K5" s="245"/>
      <c r="L5" s="245"/>
      <c r="M5" s="245"/>
    </row>
    <row r="6" spans="1:13" ht="18.75" customHeight="1" x14ac:dyDescent="0.25">
      <c r="A6" s="10" t="s">
        <v>45</v>
      </c>
      <c r="B6" s="10"/>
      <c r="C6" s="10"/>
      <c r="D6" s="20"/>
      <c r="E6" s="20"/>
      <c r="F6" s="20"/>
      <c r="G6" s="13"/>
      <c r="H6" s="13"/>
      <c r="I6" s="13"/>
      <c r="J6" s="59">
        <f>SUM(J7+J11+J19+J23)</f>
        <v>16563</v>
      </c>
      <c r="K6" s="59">
        <f>SUM(K7+K11+K19+K23)</f>
        <v>20459</v>
      </c>
      <c r="L6" s="59">
        <f>SUM(L7+L11+L19+L23)</f>
        <v>20558.900000000001</v>
      </c>
      <c r="M6" s="281">
        <f>SUM(L6/K6)</f>
        <v>1.0048829366049172</v>
      </c>
    </row>
    <row r="7" spans="1:13" ht="15.75" customHeight="1" x14ac:dyDescent="0.25">
      <c r="A7" s="51"/>
      <c r="B7" t="s">
        <v>102</v>
      </c>
      <c r="C7" s="10"/>
      <c r="D7" s="20"/>
      <c r="E7" s="20"/>
      <c r="F7" s="20"/>
      <c r="G7" s="13"/>
      <c r="H7" s="13"/>
      <c r="I7" s="13"/>
      <c r="J7" s="60">
        <f>SUM(J8:J10)</f>
        <v>2322</v>
      </c>
      <c r="K7" s="60">
        <f>SUM(K8:K10)</f>
        <v>2601</v>
      </c>
      <c r="L7" s="60">
        <f>SUM(L8:L10)</f>
        <v>2598</v>
      </c>
      <c r="M7" s="280">
        <f t="shared" ref="M7:M29" si="0">SUM(L7/K7)</f>
        <v>0.99884659746251436</v>
      </c>
    </row>
    <row r="8" spans="1:13" ht="15.75" customHeight="1" x14ac:dyDescent="0.2">
      <c r="A8" s="51"/>
      <c r="C8" s="12" t="s">
        <v>157</v>
      </c>
      <c r="D8" s="20"/>
      <c r="E8" s="20"/>
      <c r="F8" s="20"/>
      <c r="G8" s="13"/>
      <c r="H8" s="13"/>
      <c r="I8" s="13"/>
      <c r="J8" s="60">
        <v>200</v>
      </c>
      <c r="K8">
        <v>370</v>
      </c>
      <c r="L8">
        <v>370</v>
      </c>
      <c r="M8" s="280">
        <f t="shared" si="0"/>
        <v>1</v>
      </c>
    </row>
    <row r="9" spans="1:13" ht="15.75" customHeight="1" x14ac:dyDescent="0.2">
      <c r="A9" s="51"/>
      <c r="C9" s="12" t="s">
        <v>156</v>
      </c>
      <c r="D9" s="20"/>
      <c r="E9" s="20"/>
      <c r="F9" s="20"/>
      <c r="G9" s="13"/>
      <c r="H9" s="13"/>
      <c r="I9" s="13"/>
      <c r="J9" s="60">
        <v>2122</v>
      </c>
      <c r="K9">
        <v>2231</v>
      </c>
      <c r="L9">
        <v>2228</v>
      </c>
      <c r="M9" s="280">
        <f t="shared" si="0"/>
        <v>0.99865531151949793</v>
      </c>
    </row>
    <row r="10" spans="1:13" ht="18" customHeight="1" x14ac:dyDescent="0.25">
      <c r="A10" s="51"/>
      <c r="B10" s="10"/>
      <c r="C10" s="49"/>
      <c r="D10" s="20"/>
      <c r="E10" s="20"/>
      <c r="F10" s="20"/>
      <c r="G10" s="13"/>
      <c r="H10" s="13"/>
      <c r="I10" s="13"/>
      <c r="J10" s="61"/>
      <c r="M10" s="280"/>
    </row>
    <row r="11" spans="1:13" ht="18" customHeight="1" x14ac:dyDescent="0.2">
      <c r="A11" s="51"/>
      <c r="B11" s="50" t="s">
        <v>103</v>
      </c>
      <c r="C11" s="49"/>
      <c r="D11" s="20"/>
      <c r="E11" s="20"/>
      <c r="F11" s="20"/>
      <c r="G11" s="13"/>
      <c r="H11" s="13"/>
      <c r="I11" s="13"/>
      <c r="J11" s="174">
        <f>SUM(J12:J17)</f>
        <v>9349</v>
      </c>
      <c r="K11" s="174">
        <f>SUM(K12:K17)</f>
        <v>11839</v>
      </c>
      <c r="L11" s="174">
        <f>SUM(L12:L17)</f>
        <v>11942</v>
      </c>
      <c r="M11" s="280">
        <f t="shared" si="0"/>
        <v>1.0087000591266155</v>
      </c>
    </row>
    <row r="12" spans="1:13" ht="15.75" customHeight="1" x14ac:dyDescent="0.2">
      <c r="C12" s="12" t="s">
        <v>19</v>
      </c>
      <c r="J12" s="60">
        <v>5500</v>
      </c>
      <c r="K12">
        <v>5808</v>
      </c>
      <c r="L12">
        <v>5808</v>
      </c>
      <c r="M12" s="280">
        <f t="shared" si="0"/>
        <v>1</v>
      </c>
    </row>
    <row r="13" spans="1:13" ht="16.5" customHeight="1" x14ac:dyDescent="0.2">
      <c r="C13" s="12" t="s">
        <v>97</v>
      </c>
      <c r="J13" s="60">
        <v>3000</v>
      </c>
      <c r="K13">
        <v>4060</v>
      </c>
      <c r="L13">
        <v>4107</v>
      </c>
      <c r="M13" s="280">
        <f t="shared" si="0"/>
        <v>1.0115763546798029</v>
      </c>
    </row>
    <row r="14" spans="1:13" ht="16.5" customHeight="1" x14ac:dyDescent="0.2">
      <c r="C14" s="49" t="s">
        <v>393</v>
      </c>
      <c r="D14" s="20"/>
      <c r="E14" s="20"/>
      <c r="F14" s="20"/>
      <c r="G14" s="13"/>
      <c r="H14" s="13"/>
      <c r="I14" s="13"/>
      <c r="J14" s="60">
        <v>721</v>
      </c>
      <c r="K14">
        <v>1642</v>
      </c>
      <c r="L14">
        <v>1592</v>
      </c>
      <c r="M14" s="280">
        <f t="shared" si="0"/>
        <v>0.9695493300852619</v>
      </c>
    </row>
    <row r="15" spans="1:13" ht="15" customHeight="1" x14ac:dyDescent="0.2">
      <c r="B15" s="12"/>
      <c r="C15" s="51" t="s">
        <v>46</v>
      </c>
      <c r="J15" s="60">
        <v>0</v>
      </c>
      <c r="K15">
        <v>112</v>
      </c>
      <c r="L15">
        <v>100</v>
      </c>
      <c r="M15" s="280">
        <v>0</v>
      </c>
    </row>
    <row r="16" spans="1:13" x14ac:dyDescent="0.2">
      <c r="C16" s="51" t="s">
        <v>47</v>
      </c>
      <c r="D16" s="15"/>
      <c r="E16" s="15"/>
      <c r="J16" s="60">
        <v>28</v>
      </c>
      <c r="K16">
        <v>10</v>
      </c>
      <c r="L16">
        <v>20</v>
      </c>
      <c r="M16" s="280">
        <f t="shared" si="0"/>
        <v>2</v>
      </c>
    </row>
    <row r="17" spans="1:13" x14ac:dyDescent="0.2">
      <c r="B17" s="12"/>
      <c r="C17" s="51" t="s">
        <v>334</v>
      </c>
      <c r="D17" s="15"/>
      <c r="E17" s="15"/>
      <c r="J17" s="174">
        <v>100</v>
      </c>
      <c r="K17">
        <v>207</v>
      </c>
      <c r="L17">
        <v>315</v>
      </c>
      <c r="M17" s="280">
        <f t="shared" si="0"/>
        <v>1.5217391304347827</v>
      </c>
    </row>
    <row r="18" spans="1:13" x14ac:dyDescent="0.2">
      <c r="B18" s="12"/>
      <c r="C18" s="51"/>
      <c r="D18" s="15"/>
      <c r="E18" s="15"/>
      <c r="J18" s="174"/>
      <c r="M18" s="280"/>
    </row>
    <row r="19" spans="1:13" x14ac:dyDescent="0.2">
      <c r="B19" s="50" t="s">
        <v>101</v>
      </c>
      <c r="C19" s="21"/>
      <c r="D19" s="15"/>
      <c r="E19" s="15"/>
      <c r="J19" s="174">
        <f>SUM(J20:J21)</f>
        <v>1100</v>
      </c>
      <c r="K19" s="174">
        <f>SUM(K20:K21)</f>
        <v>1391</v>
      </c>
      <c r="L19" s="174">
        <f>SUM(L20:L21)</f>
        <v>1391</v>
      </c>
      <c r="M19" s="280">
        <f t="shared" si="0"/>
        <v>1</v>
      </c>
    </row>
    <row r="20" spans="1:13" x14ac:dyDescent="0.2">
      <c r="A20" s="12"/>
      <c r="C20" s="51" t="s">
        <v>93</v>
      </c>
      <c r="D20" s="51"/>
      <c r="G20" s="13"/>
      <c r="H20" s="13"/>
      <c r="I20" s="13"/>
      <c r="J20" s="60">
        <v>100</v>
      </c>
      <c r="K20">
        <v>100</v>
      </c>
      <c r="L20">
        <v>100</v>
      </c>
      <c r="M20" s="280">
        <f t="shared" si="0"/>
        <v>1</v>
      </c>
    </row>
    <row r="21" spans="1:13" x14ac:dyDescent="0.2">
      <c r="C21" s="51" t="s">
        <v>94</v>
      </c>
      <c r="D21" s="51"/>
      <c r="J21" s="60">
        <v>1000</v>
      </c>
      <c r="K21">
        <v>1291</v>
      </c>
      <c r="L21">
        <v>1291</v>
      </c>
      <c r="M21" s="280">
        <f t="shared" si="0"/>
        <v>1</v>
      </c>
    </row>
    <row r="22" spans="1:13" x14ac:dyDescent="0.2">
      <c r="J22" s="174"/>
      <c r="M22" s="280"/>
    </row>
    <row r="23" spans="1:13" ht="12.75" customHeight="1" x14ac:dyDescent="0.2">
      <c r="B23" s="705" t="s">
        <v>104</v>
      </c>
      <c r="C23" s="705"/>
      <c r="D23" s="705"/>
      <c r="J23" s="174">
        <f>SUM(J24:J30)</f>
        <v>3792</v>
      </c>
      <c r="K23" s="174">
        <f>SUM(K24:K30)</f>
        <v>4628</v>
      </c>
      <c r="L23" s="174">
        <f>SUM(L24:L30)</f>
        <v>4627.8999999999996</v>
      </c>
      <c r="M23" s="280">
        <f t="shared" si="0"/>
        <v>0.99997839239412267</v>
      </c>
    </row>
    <row r="24" spans="1:13" x14ac:dyDescent="0.2">
      <c r="C24" s="51" t="s">
        <v>158</v>
      </c>
      <c r="J24" s="60">
        <v>54</v>
      </c>
      <c r="K24">
        <v>100</v>
      </c>
      <c r="L24" s="350">
        <f>SUM(L8*27%)</f>
        <v>99.9</v>
      </c>
      <c r="M24" s="280">
        <f t="shared" si="0"/>
        <v>0.99900000000000011</v>
      </c>
    </row>
    <row r="25" spans="1:13" x14ac:dyDescent="0.2">
      <c r="C25" s="51" t="s">
        <v>159</v>
      </c>
      <c r="J25" s="60">
        <v>573</v>
      </c>
      <c r="K25">
        <v>602</v>
      </c>
      <c r="L25" s="350">
        <v>603</v>
      </c>
      <c r="M25" s="280">
        <f t="shared" si="0"/>
        <v>1.0016611295681064</v>
      </c>
    </row>
    <row r="26" spans="1:13" x14ac:dyDescent="0.2">
      <c r="C26" s="51" t="s">
        <v>160</v>
      </c>
      <c r="J26" s="60">
        <v>195</v>
      </c>
      <c r="K26">
        <v>444</v>
      </c>
      <c r="L26" s="350">
        <v>443</v>
      </c>
      <c r="M26" s="280">
        <f t="shared" si="0"/>
        <v>0.99774774774774777</v>
      </c>
    </row>
    <row r="27" spans="1:13" x14ac:dyDescent="0.2">
      <c r="C27" s="51" t="s">
        <v>161</v>
      </c>
      <c r="J27" s="60">
        <v>1485</v>
      </c>
      <c r="K27">
        <v>1615</v>
      </c>
      <c r="L27" s="350">
        <v>1566</v>
      </c>
      <c r="M27" s="280">
        <f t="shared" si="0"/>
        <v>0.96965944272445825</v>
      </c>
    </row>
    <row r="28" spans="1:13" x14ac:dyDescent="0.2">
      <c r="C28" s="51" t="s">
        <v>162</v>
      </c>
      <c r="J28" s="60">
        <v>810</v>
      </c>
      <c r="K28">
        <v>1096</v>
      </c>
      <c r="L28" s="350">
        <v>1096</v>
      </c>
      <c r="M28" s="280">
        <f t="shared" si="0"/>
        <v>1</v>
      </c>
    </row>
    <row r="29" spans="1:13" x14ac:dyDescent="0.2">
      <c r="B29" s="12"/>
      <c r="C29" s="12" t="s">
        <v>105</v>
      </c>
      <c r="D29" s="12"/>
      <c r="G29" s="13"/>
      <c r="H29" s="13"/>
      <c r="I29" s="13"/>
      <c r="J29" s="50">
        <v>675</v>
      </c>
      <c r="K29">
        <v>771</v>
      </c>
      <c r="L29">
        <v>770</v>
      </c>
      <c r="M29" s="280">
        <f t="shared" si="0"/>
        <v>0.99870298313878081</v>
      </c>
    </row>
    <row r="30" spans="1:13" x14ac:dyDescent="0.2">
      <c r="C30" s="12" t="s">
        <v>603</v>
      </c>
      <c r="I30" s="11"/>
      <c r="J30" s="61">
        <v>0</v>
      </c>
      <c r="K30">
        <v>0</v>
      </c>
      <c r="L30">
        <v>50</v>
      </c>
      <c r="M30" s="280">
        <v>0</v>
      </c>
    </row>
    <row r="32" spans="1:13" x14ac:dyDescent="0.2">
      <c r="A32" s="48"/>
      <c r="B32" s="45"/>
      <c r="C32" s="45"/>
      <c r="D32" s="45"/>
      <c r="E32" s="45"/>
      <c r="F32" s="46"/>
      <c r="G32" s="46"/>
    </row>
    <row r="33" spans="1:5" x14ac:dyDescent="0.2">
      <c r="E33" s="70"/>
    </row>
    <row r="35" spans="1:5" ht="14.25" x14ac:dyDescent="0.2">
      <c r="A35" s="66"/>
      <c r="E35" s="9"/>
    </row>
    <row r="44" spans="1:5" ht="29.25" customHeight="1" x14ac:dyDescent="0.2"/>
  </sheetData>
  <mergeCells count="7">
    <mergeCell ref="M3:M4"/>
    <mergeCell ref="A1:M1"/>
    <mergeCell ref="A2:M2"/>
    <mergeCell ref="B23:D23"/>
    <mergeCell ref="J3:J4"/>
    <mergeCell ref="K3:K4"/>
    <mergeCell ref="L3:L4"/>
  </mergeCells>
  <phoneticPr fontId="19" type="noConversion"/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opLeftCell="A14" workbookViewId="0">
      <selection sqref="A1:E1"/>
    </sheetView>
  </sheetViews>
  <sheetFormatPr defaultRowHeight="12.75" x14ac:dyDescent="0.2"/>
  <cols>
    <col min="1" max="1" width="58.5703125" customWidth="1"/>
    <col min="2" max="2" width="12.28515625" customWidth="1"/>
    <col min="3" max="3" width="9.42578125" customWidth="1"/>
    <col min="4" max="4" width="10.42578125" customWidth="1"/>
    <col min="5" max="5" width="11.140625" customWidth="1"/>
    <col min="6" max="6" width="5.28515625" customWidth="1"/>
    <col min="7" max="7" width="10" customWidth="1"/>
    <col min="8" max="8" width="6" customWidth="1"/>
    <col min="9" max="9" width="9.5703125" customWidth="1"/>
    <col min="10" max="10" width="8.5703125" customWidth="1"/>
    <col min="11" max="11" width="9.28515625" customWidth="1"/>
    <col min="12" max="12" width="8.85546875" customWidth="1"/>
  </cols>
  <sheetData>
    <row r="1" spans="1:15" ht="25.15" customHeight="1" x14ac:dyDescent="0.2">
      <c r="A1" s="558" t="s">
        <v>1551</v>
      </c>
      <c r="B1" s="558"/>
      <c r="C1" s="561"/>
      <c r="D1" s="561"/>
      <c r="E1" s="561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ht="24.6" customHeight="1" x14ac:dyDescent="0.25">
      <c r="A2" s="715" t="s">
        <v>439</v>
      </c>
      <c r="B2" s="715"/>
      <c r="C2" s="715"/>
      <c r="D2" s="715"/>
      <c r="E2" s="715"/>
      <c r="F2" s="384"/>
      <c r="G2" s="384"/>
      <c r="H2" s="384"/>
      <c r="I2" s="384"/>
      <c r="J2" s="384"/>
      <c r="K2" s="384"/>
      <c r="L2" s="384"/>
    </row>
    <row r="3" spans="1:15" ht="26.45" customHeight="1" x14ac:dyDescent="0.25">
      <c r="A3" s="715" t="s">
        <v>440</v>
      </c>
      <c r="B3" s="715"/>
      <c r="C3" s="715"/>
      <c r="D3" s="715"/>
      <c r="E3" s="715"/>
      <c r="F3" s="384"/>
      <c r="G3" s="384"/>
      <c r="H3" s="384"/>
      <c r="I3" s="384"/>
      <c r="J3" s="384"/>
      <c r="K3" s="384"/>
      <c r="L3" s="384"/>
    </row>
    <row r="4" spans="1:15" ht="24" customHeight="1" thickBot="1" x14ac:dyDescent="0.25"/>
    <row r="5" spans="1:15" ht="12.75" customHeight="1" x14ac:dyDescent="0.2">
      <c r="A5" s="707" t="s">
        <v>48</v>
      </c>
      <c r="B5" s="709" t="s">
        <v>628</v>
      </c>
      <c r="C5" s="712" t="s">
        <v>333</v>
      </c>
      <c r="D5" s="712" t="s">
        <v>402</v>
      </c>
      <c r="E5" s="712" t="s">
        <v>438</v>
      </c>
      <c r="F5" s="383"/>
      <c r="G5" s="383"/>
      <c r="H5" s="383"/>
      <c r="I5" s="383"/>
      <c r="J5" s="706"/>
      <c r="K5" s="706"/>
      <c r="L5" s="706"/>
    </row>
    <row r="6" spans="1:15" ht="12.75" customHeight="1" x14ac:dyDescent="0.2">
      <c r="A6" s="708"/>
      <c r="B6" s="710"/>
      <c r="C6" s="713"/>
      <c r="D6" s="713"/>
      <c r="E6" s="713"/>
      <c r="F6" s="381"/>
      <c r="G6" s="381"/>
      <c r="H6" s="381"/>
      <c r="I6" s="381"/>
      <c r="J6" s="19"/>
      <c r="K6" s="19"/>
      <c r="L6" s="19"/>
    </row>
    <row r="7" spans="1:15" ht="9" customHeight="1" x14ac:dyDescent="0.2">
      <c r="A7" s="708"/>
      <c r="B7" s="711"/>
      <c r="C7" s="714"/>
      <c r="D7" s="714"/>
      <c r="E7" s="714"/>
      <c r="F7" s="381"/>
      <c r="G7" s="381"/>
      <c r="H7" s="381"/>
      <c r="I7" s="381"/>
      <c r="J7" s="19"/>
      <c r="K7" s="19"/>
      <c r="L7" s="19"/>
    </row>
    <row r="8" spans="1:15" ht="15.75" customHeight="1" x14ac:dyDescent="0.2">
      <c r="A8" s="2">
        <v>1</v>
      </c>
      <c r="B8" s="385"/>
      <c r="C8" s="23">
        <v>5</v>
      </c>
      <c r="D8" s="23">
        <v>5</v>
      </c>
      <c r="E8" s="23">
        <v>5</v>
      </c>
      <c r="F8" s="19"/>
      <c r="G8" s="19"/>
      <c r="H8" s="19"/>
      <c r="I8" s="19"/>
      <c r="J8" s="19"/>
      <c r="K8" s="19"/>
      <c r="L8" s="19"/>
    </row>
    <row r="9" spans="1:15" ht="15.75" customHeight="1" x14ac:dyDescent="0.2">
      <c r="A9" s="17" t="s">
        <v>110</v>
      </c>
      <c r="B9" s="322"/>
      <c r="C9" s="24">
        <v>5080278</v>
      </c>
      <c r="D9" s="24">
        <v>0</v>
      </c>
      <c r="E9" s="24">
        <v>0</v>
      </c>
      <c r="F9" s="19"/>
      <c r="G9" s="62"/>
      <c r="H9" s="19"/>
      <c r="I9" s="19"/>
      <c r="J9" s="19"/>
      <c r="K9" s="19"/>
      <c r="L9" s="19"/>
    </row>
    <row r="10" spans="1:15" ht="15.75" customHeight="1" x14ac:dyDescent="0.2">
      <c r="A10" s="17" t="s">
        <v>50</v>
      </c>
      <c r="B10" s="322"/>
      <c r="C10" s="24">
        <v>0</v>
      </c>
      <c r="D10" s="24">
        <v>0</v>
      </c>
      <c r="E10" s="24">
        <v>0</v>
      </c>
      <c r="F10" s="19"/>
      <c r="G10" s="19"/>
      <c r="H10" s="19"/>
      <c r="I10" s="19"/>
      <c r="J10" s="19"/>
      <c r="K10" s="19"/>
      <c r="L10" s="19"/>
    </row>
    <row r="11" spans="1:15" ht="15.75" customHeight="1" x14ac:dyDescent="0.2">
      <c r="A11" s="17" t="s">
        <v>386</v>
      </c>
      <c r="B11" s="322"/>
      <c r="C11" s="24">
        <v>0</v>
      </c>
      <c r="D11" s="24">
        <v>16923800</v>
      </c>
      <c r="E11" s="24">
        <v>0</v>
      </c>
      <c r="F11" s="19"/>
      <c r="G11" s="19"/>
      <c r="H11" s="19"/>
      <c r="I11" s="19"/>
      <c r="J11" s="19"/>
      <c r="K11" s="19"/>
      <c r="L11" s="19"/>
    </row>
    <row r="12" spans="1:15" ht="15.75" customHeight="1" x14ac:dyDescent="0.2">
      <c r="A12" s="18" t="s">
        <v>387</v>
      </c>
      <c r="B12" s="386" t="s">
        <v>629</v>
      </c>
      <c r="C12" s="25">
        <v>0</v>
      </c>
      <c r="D12" s="25">
        <v>3205584</v>
      </c>
      <c r="E12" s="25">
        <v>3211200</v>
      </c>
      <c r="F12" s="19"/>
      <c r="G12" s="19"/>
      <c r="H12" s="19"/>
      <c r="I12" s="19"/>
      <c r="J12" s="19"/>
      <c r="K12" s="19"/>
      <c r="L12" s="19"/>
    </row>
    <row r="13" spans="1:15" ht="15.75" customHeight="1" x14ac:dyDescent="0.2">
      <c r="A13" s="17" t="s">
        <v>388</v>
      </c>
      <c r="B13" s="386" t="s">
        <v>629</v>
      </c>
      <c r="C13" s="24">
        <v>0</v>
      </c>
      <c r="D13" s="24">
        <v>3945100</v>
      </c>
      <c r="E13" s="24">
        <v>6711840</v>
      </c>
      <c r="F13" s="19"/>
      <c r="G13" s="19"/>
      <c r="H13" s="19"/>
      <c r="I13" s="19"/>
      <c r="J13" s="19"/>
      <c r="K13" s="19"/>
      <c r="L13" s="19"/>
    </row>
    <row r="14" spans="1:15" ht="15.75" customHeight="1" x14ac:dyDescent="0.2">
      <c r="A14" s="17" t="s">
        <v>389</v>
      </c>
      <c r="B14" s="386" t="s">
        <v>629</v>
      </c>
      <c r="C14" s="24"/>
      <c r="D14" s="24">
        <v>964276</v>
      </c>
      <c r="E14" s="24">
        <v>971584</v>
      </c>
      <c r="F14" s="19"/>
      <c r="G14" s="19"/>
      <c r="H14" s="19"/>
      <c r="I14" s="19"/>
      <c r="J14" s="19"/>
      <c r="K14" s="19"/>
      <c r="L14" s="19"/>
    </row>
    <row r="15" spans="1:15" ht="15.75" customHeight="1" x14ac:dyDescent="0.2">
      <c r="A15" s="17" t="s">
        <v>74</v>
      </c>
      <c r="B15" s="386" t="s">
        <v>629</v>
      </c>
      <c r="C15" s="24"/>
      <c r="D15" s="24">
        <v>1179699</v>
      </c>
      <c r="E15" s="24">
        <v>2669520</v>
      </c>
      <c r="F15" s="19"/>
      <c r="G15" s="19"/>
      <c r="H15" s="19"/>
      <c r="I15" s="19"/>
      <c r="J15" s="19"/>
      <c r="K15" s="19"/>
      <c r="L15" s="19"/>
    </row>
    <row r="16" spans="1:15" ht="15.75" customHeight="1" x14ac:dyDescent="0.2">
      <c r="A16" s="17" t="s">
        <v>390</v>
      </c>
      <c r="B16" s="386" t="s">
        <v>629</v>
      </c>
      <c r="C16" s="24">
        <v>0</v>
      </c>
      <c r="D16" s="24">
        <v>3356100</v>
      </c>
      <c r="E16" s="24">
        <v>4000000</v>
      </c>
      <c r="F16" s="19"/>
      <c r="G16" s="19"/>
      <c r="H16" s="19"/>
      <c r="I16" s="19"/>
      <c r="J16" s="19"/>
      <c r="K16" s="19"/>
      <c r="L16" s="19"/>
    </row>
    <row r="17" spans="1:12" ht="15.75" customHeight="1" x14ac:dyDescent="0.2">
      <c r="A17" s="17" t="s">
        <v>52</v>
      </c>
      <c r="B17" s="322" t="s">
        <v>629</v>
      </c>
      <c r="C17" s="24">
        <v>8645635</v>
      </c>
      <c r="D17" s="24">
        <v>5359707</v>
      </c>
      <c r="E17" s="24">
        <v>5951941</v>
      </c>
      <c r="F17" s="19"/>
      <c r="G17" s="19"/>
      <c r="H17" s="19"/>
      <c r="I17" s="19"/>
      <c r="J17" s="19"/>
      <c r="K17" s="19"/>
      <c r="L17" s="19"/>
    </row>
    <row r="18" spans="1:12" s="185" customFormat="1" ht="15.75" customHeight="1" x14ac:dyDescent="0.2">
      <c r="A18" s="387" t="s">
        <v>630</v>
      </c>
      <c r="B18" s="388" t="s">
        <v>629</v>
      </c>
      <c r="C18" s="389"/>
      <c r="D18" s="389"/>
      <c r="E18" s="389">
        <f>SUM(E8:E17)</f>
        <v>23516090</v>
      </c>
      <c r="F18" s="390"/>
      <c r="G18" s="390"/>
      <c r="H18" s="390"/>
      <c r="I18" s="390"/>
      <c r="J18" s="390"/>
      <c r="K18" s="390"/>
      <c r="L18" s="390"/>
    </row>
    <row r="19" spans="1:12" s="185" customFormat="1" ht="15.75" customHeight="1" x14ac:dyDescent="0.2">
      <c r="A19" s="387"/>
      <c r="B19" s="388"/>
      <c r="C19" s="389"/>
      <c r="D19" s="389"/>
      <c r="E19" s="389"/>
      <c r="F19" s="390"/>
      <c r="G19" s="390"/>
      <c r="H19" s="390"/>
      <c r="I19" s="390"/>
      <c r="J19" s="390"/>
      <c r="K19" s="390"/>
      <c r="L19" s="390"/>
    </row>
    <row r="20" spans="1:12" s="185" customFormat="1" ht="15.75" customHeight="1" x14ac:dyDescent="0.2">
      <c r="A20" s="17" t="s">
        <v>631</v>
      </c>
      <c r="B20" s="322" t="s">
        <v>632</v>
      </c>
      <c r="C20" s="24">
        <v>1488000</v>
      </c>
      <c r="D20" s="24">
        <v>10188000</v>
      </c>
      <c r="E20" s="24">
        <v>13839947</v>
      </c>
      <c r="F20" s="390"/>
      <c r="G20" s="390"/>
      <c r="H20" s="390"/>
      <c r="I20" s="390"/>
      <c r="J20" s="390"/>
      <c r="K20" s="390"/>
      <c r="L20" s="390"/>
    </row>
    <row r="21" spans="1:12" s="185" customFormat="1" ht="15.75" customHeight="1" x14ac:dyDescent="0.2">
      <c r="A21" s="17" t="s">
        <v>633</v>
      </c>
      <c r="B21" s="322" t="s">
        <v>632</v>
      </c>
      <c r="C21" s="24"/>
      <c r="D21" s="24"/>
      <c r="E21" s="24">
        <v>1560533</v>
      </c>
      <c r="F21" s="390"/>
      <c r="G21" s="390"/>
      <c r="H21" s="390"/>
      <c r="I21" s="390"/>
      <c r="J21" s="390"/>
      <c r="K21" s="390"/>
      <c r="L21" s="390"/>
    </row>
    <row r="22" spans="1:12" s="185" customFormat="1" ht="15.75" customHeight="1" x14ac:dyDescent="0.2">
      <c r="A22" s="387" t="s">
        <v>634</v>
      </c>
      <c r="B22" s="388" t="s">
        <v>632</v>
      </c>
      <c r="C22" s="389"/>
      <c r="D22" s="389"/>
      <c r="E22" s="389">
        <f>SUM(E20:E21)</f>
        <v>15400480</v>
      </c>
      <c r="F22" s="390"/>
      <c r="G22" s="390"/>
      <c r="H22" s="390"/>
      <c r="I22" s="390"/>
      <c r="J22" s="390"/>
      <c r="K22" s="390"/>
      <c r="L22" s="390"/>
    </row>
    <row r="23" spans="1:12" s="185" customFormat="1" ht="15.75" customHeight="1" x14ac:dyDescent="0.2">
      <c r="A23" s="387"/>
      <c r="B23" s="388"/>
      <c r="C23" s="389"/>
      <c r="D23" s="389"/>
      <c r="E23" s="389"/>
      <c r="F23" s="390"/>
      <c r="G23" s="390"/>
      <c r="H23" s="390"/>
      <c r="I23" s="390"/>
      <c r="J23" s="390"/>
      <c r="K23" s="390"/>
      <c r="L23" s="390"/>
    </row>
    <row r="24" spans="1:12" s="185" customFormat="1" ht="15.75" customHeight="1" x14ac:dyDescent="0.2">
      <c r="A24" s="17" t="s">
        <v>441</v>
      </c>
      <c r="B24" s="322" t="s">
        <v>635</v>
      </c>
      <c r="C24" s="24">
        <v>0</v>
      </c>
      <c r="D24" s="24">
        <v>0</v>
      </c>
      <c r="E24" s="24">
        <v>1203840</v>
      </c>
      <c r="F24" s="390"/>
      <c r="G24" s="390"/>
      <c r="H24" s="390"/>
      <c r="I24" s="390"/>
      <c r="J24" s="390"/>
      <c r="K24" s="390"/>
      <c r="L24" s="390"/>
    </row>
    <row r="25" spans="1:12" s="185" customFormat="1" ht="15.75" customHeight="1" x14ac:dyDescent="0.2">
      <c r="A25" s="17" t="s">
        <v>19</v>
      </c>
      <c r="B25" s="322" t="s">
        <v>635</v>
      </c>
      <c r="C25" s="24">
        <v>2768000</v>
      </c>
      <c r="D25" s="24">
        <v>3044800</v>
      </c>
      <c r="E25" s="24">
        <v>3544874</v>
      </c>
      <c r="F25" s="390"/>
      <c r="G25" s="390"/>
      <c r="H25" s="390"/>
      <c r="I25" s="390"/>
      <c r="J25" s="390"/>
      <c r="K25" s="390"/>
      <c r="L25" s="390"/>
    </row>
    <row r="26" spans="1:12" s="185" customFormat="1" ht="15.75" customHeight="1" x14ac:dyDescent="0.2">
      <c r="A26" s="17" t="s">
        <v>53</v>
      </c>
      <c r="B26" s="322" t="s">
        <v>635</v>
      </c>
      <c r="C26" s="24">
        <v>1996550</v>
      </c>
      <c r="D26" s="24">
        <v>2437550</v>
      </c>
      <c r="E26" s="24">
        <v>2400000</v>
      </c>
      <c r="F26" s="390"/>
      <c r="G26" s="390"/>
      <c r="H26" s="390"/>
      <c r="I26" s="390"/>
      <c r="J26" s="390"/>
      <c r="K26" s="390"/>
      <c r="L26" s="390"/>
    </row>
    <row r="27" spans="1:12" s="324" customFormat="1" ht="15.75" customHeight="1" x14ac:dyDescent="0.2">
      <c r="A27" s="391" t="s">
        <v>636</v>
      </c>
      <c r="B27" s="322" t="s">
        <v>635</v>
      </c>
      <c r="C27" s="392"/>
      <c r="D27" s="392"/>
      <c r="E27" s="392">
        <v>1754726</v>
      </c>
      <c r="F27" s="393"/>
      <c r="G27" s="393"/>
      <c r="H27" s="393"/>
      <c r="I27" s="393"/>
      <c r="J27" s="393"/>
      <c r="K27" s="393"/>
      <c r="L27" s="393"/>
    </row>
    <row r="28" spans="1:12" s="324" customFormat="1" ht="15.75" customHeight="1" x14ac:dyDescent="0.2">
      <c r="A28" s="391" t="s">
        <v>637</v>
      </c>
      <c r="B28" s="322" t="s">
        <v>635</v>
      </c>
      <c r="C28" s="392"/>
      <c r="D28" s="392"/>
      <c r="E28" s="392">
        <v>2085196</v>
      </c>
      <c r="F28" s="393"/>
      <c r="G28" s="393"/>
      <c r="H28" s="393"/>
      <c r="I28" s="393"/>
      <c r="J28" s="393"/>
      <c r="K28" s="393"/>
      <c r="L28" s="393"/>
    </row>
    <row r="29" spans="1:12" s="185" customFormat="1" ht="15.75" customHeight="1" x14ac:dyDescent="0.2">
      <c r="A29" s="387" t="s">
        <v>638</v>
      </c>
      <c r="B29" s="388" t="s">
        <v>635</v>
      </c>
      <c r="C29" s="389"/>
      <c r="D29" s="389"/>
      <c r="E29" s="389">
        <f>SUM(E24:E28)</f>
        <v>10988636</v>
      </c>
      <c r="F29" s="390"/>
      <c r="G29" s="390"/>
      <c r="H29" s="390"/>
      <c r="I29" s="390"/>
      <c r="J29" s="390"/>
      <c r="K29" s="390"/>
      <c r="L29" s="390"/>
    </row>
    <row r="30" spans="1:12" s="185" customFormat="1" ht="15.75" customHeight="1" x14ac:dyDescent="0.2">
      <c r="A30" s="387"/>
      <c r="B30" s="388"/>
      <c r="C30" s="389"/>
      <c r="D30" s="389"/>
      <c r="E30" s="389"/>
      <c r="F30" s="390"/>
      <c r="G30" s="390"/>
      <c r="H30" s="390"/>
      <c r="I30" s="390"/>
      <c r="J30" s="390"/>
      <c r="K30" s="390"/>
      <c r="L30" s="390"/>
    </row>
    <row r="31" spans="1:12" s="185" customFormat="1" x14ac:dyDescent="0.2">
      <c r="A31" s="387" t="s">
        <v>391</v>
      </c>
      <c r="B31" s="388" t="s">
        <v>639</v>
      </c>
      <c r="C31" s="389"/>
      <c r="D31" s="389">
        <v>1417020</v>
      </c>
      <c r="E31" s="389">
        <v>1429563</v>
      </c>
      <c r="F31" s="390"/>
      <c r="G31" s="390"/>
      <c r="H31" s="390"/>
      <c r="I31" s="390"/>
      <c r="J31" s="390"/>
      <c r="K31" s="390"/>
      <c r="L31" s="390"/>
    </row>
    <row r="32" spans="1:12" x14ac:dyDescent="0.2">
      <c r="A32" s="17"/>
      <c r="B32" s="322"/>
      <c r="C32" s="24"/>
      <c r="D32" s="24"/>
      <c r="E32" s="24">
        <v>0</v>
      </c>
      <c r="F32" s="19"/>
      <c r="G32" s="19"/>
      <c r="H32" s="19"/>
      <c r="I32" s="19"/>
      <c r="J32" s="19"/>
      <c r="K32" s="19"/>
      <c r="L32" s="19"/>
    </row>
    <row r="33" spans="1:12" s="185" customFormat="1" x14ac:dyDescent="0.2">
      <c r="A33" s="387" t="s">
        <v>51</v>
      </c>
      <c r="B33" s="388" t="s">
        <v>640</v>
      </c>
      <c r="C33" s="389">
        <v>389188</v>
      </c>
      <c r="D33" s="389">
        <v>389188</v>
      </c>
      <c r="E33" s="389">
        <v>406148</v>
      </c>
      <c r="F33" s="390"/>
      <c r="G33" s="394"/>
      <c r="H33" s="390"/>
      <c r="I33" s="390"/>
      <c r="J33" s="390"/>
      <c r="K33" s="390"/>
      <c r="L33" s="390"/>
    </row>
    <row r="34" spans="1:12" x14ac:dyDescent="0.2">
      <c r="F34" s="19"/>
      <c r="G34" s="19"/>
      <c r="H34" s="19"/>
      <c r="I34" s="19"/>
      <c r="J34" s="19"/>
      <c r="K34" s="19"/>
      <c r="L34" s="19"/>
    </row>
    <row r="35" spans="1:12" x14ac:dyDescent="0.2">
      <c r="A35" s="26" t="s">
        <v>31</v>
      </c>
      <c r="B35" s="365"/>
      <c r="C35" s="27">
        <f>SUM(C9:C34)</f>
        <v>20367651</v>
      </c>
      <c r="D35" s="27">
        <f>SUM(D9:D34)</f>
        <v>52410824</v>
      </c>
      <c r="E35" s="27">
        <f>SUM(E18+E22+E29+E31+E33)</f>
        <v>51740917</v>
      </c>
      <c r="F35" s="63"/>
      <c r="G35" s="63"/>
      <c r="H35" s="19"/>
      <c r="I35" s="19"/>
      <c r="J35" s="19"/>
      <c r="K35" s="19"/>
      <c r="L35" s="19"/>
    </row>
    <row r="36" spans="1:12" x14ac:dyDescent="0.2">
      <c r="A36" s="26"/>
      <c r="B36" s="365"/>
      <c r="C36" s="27"/>
      <c r="D36" s="27"/>
      <c r="E36" s="27"/>
      <c r="F36" s="19"/>
      <c r="G36" s="19"/>
      <c r="H36" s="19"/>
      <c r="I36" s="19"/>
      <c r="J36" s="19"/>
      <c r="K36" s="19"/>
      <c r="L36" s="19"/>
    </row>
    <row r="37" spans="1:12" x14ac:dyDescent="0.2">
      <c r="A37" s="26" t="s">
        <v>68</v>
      </c>
      <c r="B37" s="365"/>
      <c r="C37" s="27"/>
      <c r="D37" s="27"/>
      <c r="E37" s="27"/>
      <c r="F37" s="19"/>
      <c r="G37" s="19"/>
      <c r="H37" s="19"/>
      <c r="I37" s="19"/>
      <c r="J37" s="19"/>
      <c r="K37" s="19"/>
      <c r="L37" s="19"/>
    </row>
    <row r="38" spans="1:12" x14ac:dyDescent="0.2">
      <c r="A38" s="28" t="s">
        <v>112</v>
      </c>
      <c r="B38" s="395"/>
      <c r="C38" s="29">
        <v>5574720</v>
      </c>
      <c r="D38" s="29">
        <v>0</v>
      </c>
      <c r="E38" s="29">
        <v>0</v>
      </c>
      <c r="F38" s="19"/>
      <c r="G38" s="62"/>
      <c r="H38" s="19"/>
      <c r="I38" s="19"/>
      <c r="J38" s="19"/>
      <c r="K38" s="19"/>
      <c r="L38" s="19"/>
    </row>
    <row r="39" spans="1:12" x14ac:dyDescent="0.2">
      <c r="A39" s="28" t="s">
        <v>70</v>
      </c>
      <c r="B39" s="395"/>
      <c r="C39" s="29">
        <v>36256586</v>
      </c>
      <c r="D39" s="29">
        <v>0</v>
      </c>
      <c r="E39" s="29">
        <v>0</v>
      </c>
      <c r="F39" s="19"/>
      <c r="G39" s="62"/>
      <c r="H39" s="19"/>
      <c r="I39" s="19"/>
      <c r="J39" s="19"/>
      <c r="K39" s="19"/>
      <c r="L39" s="19"/>
    </row>
    <row r="40" spans="1:12" x14ac:dyDescent="0.2">
      <c r="A40" s="28" t="s">
        <v>31</v>
      </c>
      <c r="B40" s="395"/>
      <c r="C40" s="29">
        <f>SUM(C38:C39)</f>
        <v>41831306</v>
      </c>
      <c r="D40" s="29">
        <f>SUM(D38:D39)</f>
        <v>0</v>
      </c>
      <c r="E40" s="29">
        <f>SUM(E38:E39)</f>
        <v>0</v>
      </c>
      <c r="F40" s="19"/>
      <c r="G40" s="19"/>
      <c r="H40" s="19"/>
      <c r="I40" s="19"/>
      <c r="J40" s="19"/>
      <c r="K40" s="19"/>
      <c r="L40" s="19"/>
    </row>
    <row r="41" spans="1:12" ht="21.75" customHeight="1" x14ac:dyDescent="0.25">
      <c r="A41" s="158" t="s">
        <v>72</v>
      </c>
      <c r="B41" s="396"/>
      <c r="C41" s="27">
        <f>SUM(C35+C40)</f>
        <v>62198957</v>
      </c>
      <c r="D41" s="27">
        <f>SUM(D35+D40)</f>
        <v>52410824</v>
      </c>
      <c r="E41" s="27">
        <f>SUM(E35+E40)</f>
        <v>51740917</v>
      </c>
      <c r="F41" s="63"/>
      <c r="G41" s="63"/>
      <c r="H41" s="19"/>
      <c r="I41" s="19"/>
      <c r="J41" s="19"/>
      <c r="K41" s="19"/>
      <c r="L41" s="19"/>
    </row>
    <row r="42" spans="1:12" ht="21" customHeight="1" thickBot="1" x14ac:dyDescent="0.25">
      <c r="A42" s="160" t="s">
        <v>442</v>
      </c>
      <c r="B42" s="397"/>
      <c r="C42" s="30"/>
      <c r="D42" s="159">
        <v>53801</v>
      </c>
      <c r="E42" s="159">
        <v>51741</v>
      </c>
      <c r="F42" s="9"/>
    </row>
    <row r="45" spans="1:12" ht="15.75" x14ac:dyDescent="0.2">
      <c r="A45" s="80"/>
      <c r="B45" s="80"/>
    </row>
  </sheetData>
  <mergeCells count="9">
    <mergeCell ref="A1:E1"/>
    <mergeCell ref="J5:L5"/>
    <mergeCell ref="A5:A7"/>
    <mergeCell ref="B5:B7"/>
    <mergeCell ref="C5:C7"/>
    <mergeCell ref="A2:E2"/>
    <mergeCell ref="A3:E3"/>
    <mergeCell ref="E5:E7"/>
    <mergeCell ref="D5:D7"/>
  </mergeCells>
  <phoneticPr fontId="19" type="noConversion"/>
  <pageMargins left="0.70866141732283472" right="0.39370078740157483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21"/>
  <sheetViews>
    <sheetView topLeftCell="A91" workbookViewId="0">
      <selection sqref="A1:K1"/>
    </sheetView>
  </sheetViews>
  <sheetFormatPr defaultRowHeight="15" x14ac:dyDescent="0.2"/>
  <cols>
    <col min="1" max="1" width="5.85546875" style="95" customWidth="1"/>
    <col min="2" max="2" width="15.140625" style="95" customWidth="1"/>
    <col min="3" max="4" width="9.140625" style="95"/>
    <col min="5" max="5" width="11" style="95" customWidth="1"/>
    <col min="6" max="6" width="5.5703125" style="95" customWidth="1"/>
    <col min="7" max="7" width="30.140625" style="95" customWidth="1"/>
    <col min="8" max="8" width="10.85546875" style="95" customWidth="1"/>
    <col min="9" max="9" width="13.5703125" style="95" customWidth="1"/>
    <col min="10" max="10" width="12.42578125" style="95" customWidth="1"/>
    <col min="11" max="11" width="10" style="95" customWidth="1"/>
    <col min="12" max="16384" width="9.140625" style="95"/>
  </cols>
  <sheetData>
    <row r="1" spans="1:13" ht="15.75" x14ac:dyDescent="0.25">
      <c r="A1" s="727" t="s">
        <v>1552</v>
      </c>
      <c r="B1" s="728"/>
      <c r="C1" s="728"/>
      <c r="D1" s="728"/>
      <c r="E1" s="728"/>
      <c r="F1" s="728"/>
      <c r="G1" s="728"/>
      <c r="H1" s="728"/>
      <c r="I1" s="728"/>
      <c r="J1" s="561"/>
      <c r="K1" s="561"/>
      <c r="L1" s="46"/>
      <c r="M1" s="46"/>
    </row>
    <row r="2" spans="1:13" ht="10.5" customHeight="1" x14ac:dyDescent="0.2"/>
    <row r="3" spans="1:13" ht="15.75" x14ac:dyDescent="0.25">
      <c r="A3" s="729" t="s">
        <v>642</v>
      </c>
      <c r="B3" s="730"/>
      <c r="C3" s="730"/>
      <c r="D3" s="730"/>
      <c r="E3" s="730"/>
      <c r="F3" s="730"/>
      <c r="G3" s="730"/>
      <c r="H3" s="730"/>
      <c r="I3" s="730"/>
      <c r="J3" s="561"/>
      <c r="K3" s="561"/>
    </row>
    <row r="4" spans="1:13" x14ac:dyDescent="0.2">
      <c r="A4" s="731"/>
      <c r="B4" s="731"/>
      <c r="C4" s="731"/>
      <c r="D4" s="731"/>
      <c r="E4" s="731"/>
      <c r="F4" s="731"/>
      <c r="G4" s="731"/>
      <c r="H4" s="731"/>
      <c r="I4" s="731"/>
      <c r="J4" s="561"/>
      <c r="K4" s="561"/>
    </row>
    <row r="5" spans="1:13" ht="17.25" customHeight="1" x14ac:dyDescent="0.25">
      <c r="H5" s="96"/>
      <c r="I5" s="96"/>
      <c r="J5" s="245"/>
      <c r="K5" s="245"/>
    </row>
    <row r="6" spans="1:13" ht="21.75" customHeight="1" x14ac:dyDescent="0.2">
      <c r="H6" s="703" t="s">
        <v>599</v>
      </c>
      <c r="I6" s="701" t="s">
        <v>600</v>
      </c>
      <c r="J6" s="701" t="s">
        <v>622</v>
      </c>
      <c r="K6" s="701" t="s">
        <v>601</v>
      </c>
    </row>
    <row r="7" spans="1:13" ht="15.75" x14ac:dyDescent="0.25">
      <c r="A7" s="97" t="s">
        <v>166</v>
      </c>
      <c r="B7" s="97" t="s">
        <v>566</v>
      </c>
      <c r="H7" s="561"/>
      <c r="I7" s="702"/>
      <c r="J7" s="702"/>
      <c r="K7" s="702"/>
    </row>
    <row r="8" spans="1:13" ht="9" customHeight="1" x14ac:dyDescent="0.2">
      <c r="B8" s="98"/>
    </row>
    <row r="9" spans="1:13" ht="25.5" customHeight="1" x14ac:dyDescent="0.2">
      <c r="B9" s="216" t="s">
        <v>474</v>
      </c>
      <c r="C9" s="721" t="s">
        <v>475</v>
      </c>
      <c r="D9" s="722"/>
      <c r="E9" s="722"/>
      <c r="F9" s="722"/>
      <c r="G9" s="722"/>
      <c r="H9" s="222">
        <f>SUM('4.1.mell.'!E7)</f>
        <v>12998</v>
      </c>
      <c r="I9" s="222">
        <f>SUM('4.1.mell.'!F7)</f>
        <v>13725</v>
      </c>
      <c r="J9" s="50">
        <f>SUM('4.1.mell.'!G7)</f>
        <v>16563</v>
      </c>
      <c r="K9" s="310">
        <f>SUM(J9/I9)</f>
        <v>1.2067759562841529</v>
      </c>
    </row>
    <row r="10" spans="1:13" ht="15" customHeight="1" x14ac:dyDescent="0.2">
      <c r="B10" s="217" t="s">
        <v>476</v>
      </c>
      <c r="C10" s="717" t="s">
        <v>148</v>
      </c>
      <c r="D10" s="717"/>
      <c r="E10" s="717"/>
      <c r="F10" s="717"/>
      <c r="G10" s="717"/>
      <c r="H10" s="222">
        <f>SUM('4.1.mell.'!E8)</f>
        <v>1000</v>
      </c>
      <c r="I10" s="222">
        <f>SUM('4.1.mell.'!F8)</f>
        <v>1000</v>
      </c>
      <c r="J10" s="50">
        <f>SUM('4.1.mell.'!G8)</f>
        <v>822</v>
      </c>
      <c r="K10" s="310">
        <f t="shared" ref="K10:K56" si="0">SUM(J10/I10)</f>
        <v>0.82199999999999995</v>
      </c>
    </row>
    <row r="11" spans="1:13" ht="15" customHeight="1" x14ac:dyDescent="0.2">
      <c r="B11" s="218" t="s">
        <v>551</v>
      </c>
      <c r="C11" s="717" t="s">
        <v>116</v>
      </c>
      <c r="D11" s="717"/>
      <c r="E11" s="717"/>
      <c r="F11" s="717"/>
      <c r="G11" s="717"/>
      <c r="H11" s="222">
        <f>SUM('4.1.mell.'!E9)</f>
        <v>400</v>
      </c>
      <c r="I11" s="222">
        <f>SUM('4.1.mell.'!F9)</f>
        <v>400</v>
      </c>
      <c r="J11" s="50">
        <f>SUM('4.1.mell.'!G9)</f>
        <v>304</v>
      </c>
      <c r="K11" s="310">
        <f t="shared" si="0"/>
        <v>0.76</v>
      </c>
    </row>
    <row r="12" spans="1:13" ht="15" customHeight="1" x14ac:dyDescent="0.2">
      <c r="B12" s="218" t="s">
        <v>553</v>
      </c>
      <c r="C12" s="717" t="s">
        <v>132</v>
      </c>
      <c r="D12" s="717"/>
      <c r="E12" s="717"/>
      <c r="F12" s="717"/>
      <c r="G12" s="717"/>
      <c r="H12" s="222">
        <f>SUM('4.1.mell.'!E10)</f>
        <v>800</v>
      </c>
      <c r="I12" s="222">
        <f>SUM('4.1.mell.'!F10)</f>
        <v>800</v>
      </c>
      <c r="J12" s="50">
        <f>SUM('4.1.mell.'!G10)</f>
        <v>755</v>
      </c>
      <c r="K12" s="310">
        <f t="shared" si="0"/>
        <v>0.94374999999999998</v>
      </c>
    </row>
    <row r="13" spans="1:13" ht="15" customHeight="1" x14ac:dyDescent="0.2">
      <c r="B13" s="218" t="s">
        <v>478</v>
      </c>
      <c r="C13" s="717" t="s">
        <v>169</v>
      </c>
      <c r="D13" s="717"/>
      <c r="E13" s="717"/>
      <c r="F13" s="717"/>
      <c r="G13" s="717"/>
      <c r="H13" s="222">
        <f>SUM('4.1.mell.'!E11)</f>
        <v>2232</v>
      </c>
      <c r="I13" s="222">
        <f>SUM('4.1.mell.'!F11)</f>
        <v>2609</v>
      </c>
      <c r="J13" s="50">
        <f>SUM('4.1.mell.'!G11)</f>
        <v>2229</v>
      </c>
      <c r="K13" s="310">
        <f t="shared" si="0"/>
        <v>0.85435032579532388</v>
      </c>
    </row>
    <row r="14" spans="1:13" ht="15" customHeight="1" x14ac:dyDescent="0.2">
      <c r="B14" s="219" t="s">
        <v>480</v>
      </c>
      <c r="C14" s="721" t="s">
        <v>487</v>
      </c>
      <c r="D14" s="722"/>
      <c r="E14" s="722"/>
      <c r="F14" s="722"/>
      <c r="G14" s="722"/>
      <c r="H14" s="222">
        <f>SUM('4.1.mell.'!E12)</f>
        <v>9284</v>
      </c>
      <c r="I14" s="222">
        <f>SUM('4.1.mell.'!F12)</f>
        <v>9284</v>
      </c>
      <c r="J14" s="50">
        <f>SUM('4.1.mell.'!G12)</f>
        <v>8911</v>
      </c>
      <c r="K14" s="310">
        <f t="shared" si="0"/>
        <v>0.95982335200344682</v>
      </c>
    </row>
    <row r="15" spans="1:13" ht="15" customHeight="1" x14ac:dyDescent="0.2">
      <c r="B15" s="219" t="s">
        <v>598</v>
      </c>
      <c r="C15" s="351" t="s">
        <v>488</v>
      </c>
      <c r="D15" s="243"/>
      <c r="E15" s="243"/>
      <c r="F15" s="243"/>
      <c r="G15" s="243"/>
      <c r="H15" s="222">
        <f>SUM('4.1.mell.'!E13)</f>
        <v>0</v>
      </c>
      <c r="I15" s="222">
        <f>SUM('4.1.mell.'!F13)</f>
        <v>6615</v>
      </c>
      <c r="J15" s="50">
        <f>SUM('4.1.mell.'!G13)</f>
        <v>6586</v>
      </c>
      <c r="K15" s="310">
        <f t="shared" si="0"/>
        <v>0.99561602418745276</v>
      </c>
    </row>
    <row r="16" spans="1:13" ht="15" customHeight="1" x14ac:dyDescent="0.2">
      <c r="B16" s="217" t="s">
        <v>544</v>
      </c>
      <c r="C16" s="717" t="s">
        <v>395</v>
      </c>
      <c r="D16" s="717"/>
      <c r="E16" s="717"/>
      <c r="F16" s="717"/>
      <c r="G16" s="717"/>
      <c r="H16" s="222">
        <f>SUM('4.1.mell.'!E14)</f>
        <v>500</v>
      </c>
      <c r="I16" s="222">
        <f>SUM('4.1.mell.'!F14)</f>
        <v>500</v>
      </c>
      <c r="J16" s="50">
        <f>SUM('4.1.mell.'!G14)</f>
        <v>11</v>
      </c>
      <c r="K16" s="310">
        <f t="shared" si="0"/>
        <v>2.1999999999999999E-2</v>
      </c>
    </row>
    <row r="17" spans="2:11" ht="15" customHeight="1" x14ac:dyDescent="0.2">
      <c r="B17" s="218" t="s">
        <v>483</v>
      </c>
      <c r="C17" s="717" t="s">
        <v>145</v>
      </c>
      <c r="D17" s="717"/>
      <c r="E17" s="717"/>
      <c r="F17" s="717"/>
      <c r="G17" s="717"/>
      <c r="H17" s="222">
        <f>SUM('4.1.mell.'!E15)</f>
        <v>7406</v>
      </c>
      <c r="I17" s="222">
        <f>SUM('4.1.mell.'!F15)</f>
        <v>8462</v>
      </c>
      <c r="J17" s="50">
        <f>SUM('4.1.mell.'!G15)</f>
        <v>8289</v>
      </c>
      <c r="K17" s="310">
        <f t="shared" si="0"/>
        <v>0.97955566060033095</v>
      </c>
    </row>
    <row r="18" spans="2:11" ht="15" customHeight="1" x14ac:dyDescent="0.25">
      <c r="B18" s="218" t="s">
        <v>484</v>
      </c>
      <c r="C18" s="279" t="s">
        <v>523</v>
      </c>
      <c r="D18" s="221"/>
      <c r="E18" s="221"/>
      <c r="F18" s="221"/>
      <c r="G18" s="221"/>
      <c r="H18" s="222">
        <f>SUM('4.1.mell.'!E16)</f>
        <v>0</v>
      </c>
      <c r="I18" s="222">
        <f>SUM('4.1.mell.'!F16)</f>
        <v>5209</v>
      </c>
      <c r="J18" s="50">
        <f>SUM('4.1.mell.'!G16)</f>
        <v>5428</v>
      </c>
      <c r="K18" s="310">
        <f t="shared" si="0"/>
        <v>1.0420426185448262</v>
      </c>
    </row>
    <row r="19" spans="2:11" ht="15" customHeight="1" x14ac:dyDescent="0.2">
      <c r="B19" s="218" t="s">
        <v>491</v>
      </c>
      <c r="C19" s="717" t="s">
        <v>75</v>
      </c>
      <c r="D19" s="717"/>
      <c r="E19" s="717"/>
      <c r="F19" s="717"/>
      <c r="G19" s="717"/>
      <c r="H19" s="222">
        <f>SUM('4.1.mell.'!E17)</f>
        <v>3945</v>
      </c>
      <c r="I19" s="222">
        <f>SUM('4.1.mell.'!F17)</f>
        <v>3945</v>
      </c>
      <c r="J19" s="50">
        <f>SUM('4.1.mell.'!G17)</f>
        <v>2959</v>
      </c>
      <c r="K19" s="310">
        <f t="shared" si="0"/>
        <v>0.75006337135614698</v>
      </c>
    </row>
    <row r="20" spans="2:11" ht="15" customHeight="1" x14ac:dyDescent="0.2">
      <c r="B20" s="218" t="s">
        <v>555</v>
      </c>
      <c r="C20" s="723" t="s">
        <v>117</v>
      </c>
      <c r="D20" s="723"/>
      <c r="E20" s="723"/>
      <c r="F20" s="723"/>
      <c r="G20" s="723"/>
      <c r="H20" s="222">
        <f>SUM('4.1.mell.'!E18)</f>
        <v>7034</v>
      </c>
      <c r="I20" s="222">
        <f>SUM('4.1.mell.'!F18)</f>
        <v>7056</v>
      </c>
      <c r="J20" s="50">
        <f>SUM('4.1.mell.'!G18)</f>
        <v>4957</v>
      </c>
      <c r="K20" s="310">
        <f t="shared" si="0"/>
        <v>0.70252267573696148</v>
      </c>
    </row>
    <row r="21" spans="2:11" ht="15" customHeight="1" x14ac:dyDescent="0.2">
      <c r="B21" s="218" t="s">
        <v>495</v>
      </c>
      <c r="C21" s="717" t="s">
        <v>119</v>
      </c>
      <c r="D21" s="717"/>
      <c r="E21" s="717"/>
      <c r="F21" s="717"/>
      <c r="G21" s="717"/>
      <c r="H21" s="222">
        <f>SUM('4.1.mell.'!E19)</f>
        <v>500</v>
      </c>
      <c r="I21" s="222">
        <f>SUM('4.1.mell.'!F19)</f>
        <v>621</v>
      </c>
      <c r="J21" s="50">
        <f>SUM('4.1.mell.'!G19)</f>
        <v>621</v>
      </c>
      <c r="K21" s="310">
        <f t="shared" si="0"/>
        <v>1</v>
      </c>
    </row>
    <row r="22" spans="2:11" ht="15" customHeight="1" x14ac:dyDescent="0.2">
      <c r="B22" s="218" t="s">
        <v>495</v>
      </c>
      <c r="C22" s="717" t="s">
        <v>120</v>
      </c>
      <c r="D22" s="717"/>
      <c r="E22" s="717"/>
      <c r="F22" s="717"/>
      <c r="G22" s="717"/>
      <c r="H22" s="222">
        <f>SUM('4.1.mell.'!E20)</f>
        <v>1000</v>
      </c>
      <c r="I22" s="222">
        <f>SUM('4.1.mell.'!F20)</f>
        <v>934</v>
      </c>
      <c r="J22" s="50">
        <f>SUM('4.1.mell.'!G20)</f>
        <v>934</v>
      </c>
      <c r="K22" s="310">
        <f t="shared" si="0"/>
        <v>1</v>
      </c>
    </row>
    <row r="23" spans="2:11" ht="15" customHeight="1" x14ac:dyDescent="0.2">
      <c r="B23" s="218" t="s">
        <v>572</v>
      </c>
      <c r="C23" s="237" t="s">
        <v>573</v>
      </c>
      <c r="D23" s="221"/>
      <c r="E23" s="221"/>
      <c r="F23" s="221"/>
      <c r="G23" s="221"/>
      <c r="H23" s="222">
        <f>SUM('4.1.mell.'!E21)</f>
        <v>1080</v>
      </c>
      <c r="I23" s="222">
        <f>SUM('4.1.mell.'!F21)</f>
        <v>1080</v>
      </c>
      <c r="J23" s="50">
        <f>SUM('4.1.mell.'!G21)</f>
        <v>0</v>
      </c>
      <c r="K23" s="310">
        <f t="shared" si="0"/>
        <v>0</v>
      </c>
    </row>
    <row r="24" spans="2:11" ht="15" customHeight="1" x14ac:dyDescent="0.2">
      <c r="B24" s="218" t="s">
        <v>496</v>
      </c>
      <c r="C24" s="717" t="s">
        <v>399</v>
      </c>
      <c r="D24" s="720"/>
      <c r="E24" s="720"/>
      <c r="F24" s="720"/>
      <c r="G24" s="720"/>
      <c r="H24" s="222">
        <f>SUM('4.1.mell.'!E22)</f>
        <v>100</v>
      </c>
      <c r="I24" s="222">
        <f>SUM('4.1.mell.'!F22)</f>
        <v>63</v>
      </c>
      <c r="J24" s="50">
        <f>SUM('4.1.mell.'!G22)</f>
        <v>63</v>
      </c>
      <c r="K24" s="310">
        <f t="shared" si="0"/>
        <v>1</v>
      </c>
    </row>
    <row r="25" spans="2:11" ht="15" customHeight="1" x14ac:dyDescent="0.2">
      <c r="B25" s="218" t="s">
        <v>497</v>
      </c>
      <c r="C25" s="717" t="s">
        <v>142</v>
      </c>
      <c r="D25" s="720"/>
      <c r="E25" s="720"/>
      <c r="F25" s="720"/>
      <c r="G25" s="720"/>
      <c r="H25" s="222">
        <f>SUM('4.1.mell.'!E23)</f>
        <v>5934</v>
      </c>
      <c r="I25" s="222">
        <f>SUM('4.1.mell.'!F23)</f>
        <v>6313</v>
      </c>
      <c r="J25" s="50">
        <f>SUM('4.1.mell.'!G23)</f>
        <v>6124</v>
      </c>
      <c r="K25" s="310">
        <f t="shared" si="0"/>
        <v>0.97006177728496756</v>
      </c>
    </row>
    <row r="26" spans="2:11" ht="15" customHeight="1" x14ac:dyDescent="0.2">
      <c r="B26" s="218" t="s">
        <v>498</v>
      </c>
      <c r="C26" s="717" t="s">
        <v>121</v>
      </c>
      <c r="D26" s="720"/>
      <c r="E26" s="720"/>
      <c r="F26" s="720"/>
      <c r="G26" s="720"/>
      <c r="H26" s="222">
        <f>SUM('4.1.mell.'!E24)</f>
        <v>225</v>
      </c>
      <c r="I26" s="222">
        <f>SUM('4.1.mell.'!F24)</f>
        <v>225</v>
      </c>
      <c r="J26" s="50">
        <f>SUM('4.1.mell.'!G24)</f>
        <v>231</v>
      </c>
      <c r="K26" s="310">
        <f t="shared" si="0"/>
        <v>1.0266666666666666</v>
      </c>
    </row>
    <row r="27" spans="2:11" ht="15" customHeight="1" x14ac:dyDescent="0.2">
      <c r="B27" s="218" t="s">
        <v>556</v>
      </c>
      <c r="C27" s="726" t="s">
        <v>179</v>
      </c>
      <c r="D27" s="720"/>
      <c r="E27" s="720"/>
      <c r="F27" s="720"/>
      <c r="G27" s="720"/>
      <c r="H27" s="222">
        <f>SUM('4.1.mell.'!E25)</f>
        <v>1300</v>
      </c>
      <c r="I27" s="222">
        <f>SUM('4.1.mell.'!F25)</f>
        <v>1300</v>
      </c>
      <c r="J27" s="50">
        <f>SUM('4.1.mell.'!G25)</f>
        <v>570</v>
      </c>
      <c r="K27" s="310">
        <f t="shared" si="0"/>
        <v>0.43846153846153846</v>
      </c>
    </row>
    <row r="28" spans="2:11" ht="15" customHeight="1" x14ac:dyDescent="0.2">
      <c r="B28" s="217" t="s">
        <v>500</v>
      </c>
      <c r="C28" s="717" t="s">
        <v>144</v>
      </c>
      <c r="D28" s="720"/>
      <c r="E28" s="720"/>
      <c r="F28" s="720"/>
      <c r="G28" s="720"/>
      <c r="H28" s="222">
        <f>SUM('4.1.mell.'!E26)</f>
        <v>500</v>
      </c>
      <c r="I28" s="222">
        <f>SUM('4.1.mell.'!F26)</f>
        <v>500</v>
      </c>
      <c r="J28" s="50">
        <f>SUM('4.1.mell.'!G26)</f>
        <v>500</v>
      </c>
      <c r="K28" s="310">
        <f t="shared" si="0"/>
        <v>1</v>
      </c>
    </row>
    <row r="29" spans="2:11" ht="15" customHeight="1" x14ac:dyDescent="0.2">
      <c r="B29" s="218" t="s">
        <v>501</v>
      </c>
      <c r="C29" s="717" t="s">
        <v>130</v>
      </c>
      <c r="D29" s="720"/>
      <c r="E29" s="720"/>
      <c r="F29" s="720"/>
      <c r="G29" s="720"/>
      <c r="H29" s="222">
        <f>SUM('4.1.mell.'!E27)</f>
        <v>481</v>
      </c>
      <c r="I29" s="222">
        <f>SUM('4.1.mell.'!F27)</f>
        <v>481</v>
      </c>
      <c r="J29" s="50">
        <f>SUM('4.1.mell.'!G27)</f>
        <v>367</v>
      </c>
      <c r="K29" s="310">
        <f t="shared" si="0"/>
        <v>0.76299376299376298</v>
      </c>
    </row>
    <row r="30" spans="2:11" ht="15" customHeight="1" x14ac:dyDescent="0.2">
      <c r="B30" s="218" t="s">
        <v>557</v>
      </c>
      <c r="C30" s="717" t="s">
        <v>131</v>
      </c>
      <c r="D30" s="717"/>
      <c r="E30" s="717"/>
      <c r="F30" s="717"/>
      <c r="G30" s="717"/>
      <c r="H30" s="222">
        <f>SUM('4.1.mell.'!E28)</f>
        <v>7749</v>
      </c>
      <c r="I30" s="222">
        <f>SUM('4.1.mell.'!F28)</f>
        <v>8147</v>
      </c>
      <c r="J30" s="50">
        <f>SUM('4.1.mell.'!G28)</f>
        <v>8634</v>
      </c>
      <c r="K30" s="310">
        <f t="shared" si="0"/>
        <v>1.0597766048852337</v>
      </c>
    </row>
    <row r="31" spans="2:11" ht="15" customHeight="1" x14ac:dyDescent="0.2">
      <c r="B31" s="218" t="s">
        <v>504</v>
      </c>
      <c r="C31" s="717" t="s">
        <v>129</v>
      </c>
      <c r="D31" s="717"/>
      <c r="E31" s="717"/>
      <c r="F31" s="717"/>
      <c r="G31" s="717"/>
      <c r="H31" s="222">
        <f>SUM('4.1.mell.'!E29)</f>
        <v>300</v>
      </c>
      <c r="I31" s="222">
        <f>SUM('4.1.mell.'!F29)</f>
        <v>1002</v>
      </c>
      <c r="J31" s="50">
        <f>SUM('4.1.mell.'!G29)</f>
        <v>938</v>
      </c>
      <c r="K31" s="310">
        <f t="shared" si="0"/>
        <v>0.93612774451097802</v>
      </c>
    </row>
    <row r="32" spans="2:11" ht="15" customHeight="1" x14ac:dyDescent="0.2">
      <c r="B32" s="218" t="s">
        <v>505</v>
      </c>
      <c r="C32" s="717" t="s">
        <v>111</v>
      </c>
      <c r="D32" s="717"/>
      <c r="E32" s="717"/>
      <c r="F32" s="717"/>
      <c r="G32" s="717"/>
      <c r="H32" s="222">
        <f>SUM('4.1.mell.'!E30)</f>
        <v>1400</v>
      </c>
      <c r="I32" s="222">
        <f>SUM('4.1.mell.'!F30)</f>
        <v>1400</v>
      </c>
      <c r="J32" s="50">
        <f>SUM('4.1.mell.'!G30)</f>
        <v>1791</v>
      </c>
      <c r="K32" s="310">
        <f t="shared" si="0"/>
        <v>1.2792857142857144</v>
      </c>
    </row>
    <row r="33" spans="2:11" ht="15" customHeight="1" x14ac:dyDescent="0.2">
      <c r="B33" s="218" t="s">
        <v>506</v>
      </c>
      <c r="C33" s="717" t="s">
        <v>140</v>
      </c>
      <c r="D33" s="717"/>
      <c r="E33" s="717"/>
      <c r="F33" s="717"/>
      <c r="G33" s="717"/>
      <c r="H33" s="222">
        <f>SUM('4.1.mell.'!E31)</f>
        <v>2100</v>
      </c>
      <c r="I33" s="222">
        <f>SUM('4.1.mell.'!F31)</f>
        <v>2100</v>
      </c>
      <c r="J33" s="50">
        <f>SUM('4.1.mell.'!G31)</f>
        <v>1022</v>
      </c>
      <c r="K33" s="310">
        <f t="shared" si="0"/>
        <v>0.48666666666666669</v>
      </c>
    </row>
    <row r="34" spans="2:11" ht="15" customHeight="1" x14ac:dyDescent="0.2">
      <c r="B34" s="218" t="s">
        <v>507</v>
      </c>
      <c r="C34" s="717" t="s">
        <v>141</v>
      </c>
      <c r="D34" s="717"/>
      <c r="E34" s="717"/>
      <c r="F34" s="717"/>
      <c r="G34" s="717"/>
      <c r="H34" s="222">
        <f>SUM('4.1.mell.'!E32)</f>
        <v>2100</v>
      </c>
      <c r="I34" s="222">
        <f>SUM('4.1.mell.'!F32)</f>
        <v>2100</v>
      </c>
      <c r="J34" s="50">
        <f>SUM('4.1.mell.'!G32)</f>
        <v>1114</v>
      </c>
      <c r="K34" s="310">
        <f t="shared" si="0"/>
        <v>0.53047619047619043</v>
      </c>
    </row>
    <row r="35" spans="2:11" ht="15" customHeight="1" x14ac:dyDescent="0.2">
      <c r="B35" s="218" t="s">
        <v>508</v>
      </c>
      <c r="C35" s="723" t="s">
        <v>118</v>
      </c>
      <c r="D35" s="723"/>
      <c r="E35" s="723"/>
      <c r="F35" s="723"/>
      <c r="G35" s="723"/>
      <c r="H35" s="222">
        <f>SUM('4.1.mell.'!E33)</f>
        <v>500</v>
      </c>
      <c r="I35" s="222">
        <f>SUM('4.1.mell.'!F33)</f>
        <v>500</v>
      </c>
      <c r="J35" s="50">
        <f>SUM('4.1.mell.'!G33)</f>
        <v>376</v>
      </c>
      <c r="K35" s="310">
        <f t="shared" si="0"/>
        <v>0.752</v>
      </c>
    </row>
    <row r="36" spans="2:11" ht="15" customHeight="1" x14ac:dyDescent="0.2">
      <c r="B36" s="219" t="s">
        <v>558</v>
      </c>
      <c r="C36" s="719" t="s">
        <v>396</v>
      </c>
      <c r="D36" s="718"/>
      <c r="E36" s="718"/>
      <c r="F36" s="718"/>
      <c r="G36" s="718"/>
      <c r="H36" s="222">
        <f>SUM('4.1.mell.'!E34)</f>
        <v>3907</v>
      </c>
      <c r="I36" s="222">
        <f>SUM('4.1.mell.'!F34)</f>
        <v>3907</v>
      </c>
      <c r="J36" s="50">
        <f>SUM('4.1.mell.'!G34)</f>
        <v>3636</v>
      </c>
      <c r="K36" s="310">
        <f t="shared" si="0"/>
        <v>0.93063731763501412</v>
      </c>
    </row>
    <row r="37" spans="2:11" ht="15" customHeight="1" x14ac:dyDescent="0.2">
      <c r="B37" s="219" t="s">
        <v>559</v>
      </c>
      <c r="C37" s="719" t="s">
        <v>147</v>
      </c>
      <c r="D37" s="718"/>
      <c r="E37" s="718"/>
      <c r="F37" s="718"/>
      <c r="G37" s="718"/>
      <c r="H37" s="222">
        <f>SUM('4.1.mell.'!E35)</f>
        <v>9006</v>
      </c>
      <c r="I37" s="222">
        <f>SUM('4.1.mell.'!F35)</f>
        <v>9006</v>
      </c>
      <c r="J37" s="50">
        <f>SUM('4.1.mell.'!G35)</f>
        <v>7986</v>
      </c>
      <c r="K37" s="310">
        <f t="shared" si="0"/>
        <v>0.88674217188540971</v>
      </c>
    </row>
    <row r="38" spans="2:11" ht="15" customHeight="1" x14ac:dyDescent="0.2">
      <c r="B38" s="219" t="s">
        <v>511</v>
      </c>
      <c r="C38" s="718" t="s">
        <v>84</v>
      </c>
      <c r="D38" s="718"/>
      <c r="E38" s="718"/>
      <c r="F38" s="718"/>
      <c r="G38" s="718"/>
      <c r="H38" s="222">
        <f>SUM('4.1.mell.'!E36)</f>
        <v>600</v>
      </c>
      <c r="I38" s="222">
        <f>SUM('4.1.mell.'!F36)</f>
        <v>600</v>
      </c>
      <c r="J38" s="50">
        <f>SUM('4.1.mell.'!G36)</f>
        <v>359</v>
      </c>
      <c r="K38" s="310">
        <f t="shared" si="0"/>
        <v>0.59833333333333338</v>
      </c>
    </row>
    <row r="39" spans="2:11" ht="15" customHeight="1" x14ac:dyDescent="0.2">
      <c r="B39" s="219" t="s">
        <v>512</v>
      </c>
      <c r="C39" s="718" t="s">
        <v>125</v>
      </c>
      <c r="D39" s="718"/>
      <c r="E39" s="718"/>
      <c r="F39" s="718"/>
      <c r="G39" s="718"/>
      <c r="H39" s="222">
        <f>SUM('4.1.mell.'!E37)</f>
        <v>150</v>
      </c>
      <c r="I39" s="222">
        <f>SUM('4.1.mell.'!F37)</f>
        <v>150</v>
      </c>
      <c r="J39" s="50">
        <f>SUM('4.1.mell.'!G37)</f>
        <v>130</v>
      </c>
      <c r="K39" s="310">
        <f t="shared" si="0"/>
        <v>0.8666666666666667</v>
      </c>
    </row>
    <row r="40" spans="2:11" ht="15" customHeight="1" x14ac:dyDescent="0.2">
      <c r="B40" s="219" t="s">
        <v>513</v>
      </c>
      <c r="C40" s="718" t="s">
        <v>448</v>
      </c>
      <c r="D40" s="718"/>
      <c r="E40" s="718"/>
      <c r="F40" s="718"/>
      <c r="G40" s="718"/>
      <c r="H40" s="222">
        <f>SUM('4.1.mell.'!E38)</f>
        <v>835</v>
      </c>
      <c r="I40" s="222">
        <f>SUM('4.1.mell.'!F38)</f>
        <v>835</v>
      </c>
      <c r="J40" s="50">
        <f>SUM('4.1.mell.'!G38)</f>
        <v>812</v>
      </c>
      <c r="K40" s="310">
        <f t="shared" si="0"/>
        <v>0.97245508982035933</v>
      </c>
    </row>
    <row r="41" spans="2:11" ht="15" customHeight="1" x14ac:dyDescent="0.2">
      <c r="B41" s="219" t="s">
        <v>513</v>
      </c>
      <c r="C41" s="718" t="s">
        <v>126</v>
      </c>
      <c r="D41" s="718"/>
      <c r="E41" s="718"/>
      <c r="F41" s="718"/>
      <c r="G41" s="718"/>
      <c r="H41" s="222">
        <f>SUM('4.1.mell.'!E39)</f>
        <v>200</v>
      </c>
      <c r="I41" s="222">
        <f>SUM('4.1.mell.'!F39)</f>
        <v>200</v>
      </c>
      <c r="J41" s="50">
        <f>SUM('4.1.mell.'!G39)</f>
        <v>1289</v>
      </c>
      <c r="K41" s="310">
        <f t="shared" si="0"/>
        <v>6.4450000000000003</v>
      </c>
    </row>
    <row r="42" spans="2:11" ht="15" customHeight="1" x14ac:dyDescent="0.2">
      <c r="B42" s="219" t="s">
        <v>513</v>
      </c>
      <c r="C42" s="718" t="s">
        <v>561</v>
      </c>
      <c r="D42" s="718"/>
      <c r="E42" s="718"/>
      <c r="F42" s="718"/>
      <c r="G42" s="718"/>
      <c r="H42" s="222">
        <f>SUM('4.1.mell.'!E40)</f>
        <v>100</v>
      </c>
      <c r="I42" s="222">
        <f>SUM('4.1.mell.'!F40)</f>
        <v>100</v>
      </c>
      <c r="J42" s="50">
        <f>SUM('4.1.mell.'!G40)</f>
        <v>84</v>
      </c>
      <c r="K42" s="310">
        <f t="shared" si="0"/>
        <v>0.84</v>
      </c>
    </row>
    <row r="43" spans="2:11" ht="15" customHeight="1" x14ac:dyDescent="0.2">
      <c r="B43" s="219" t="s">
        <v>513</v>
      </c>
      <c r="C43" s="718" t="s">
        <v>124</v>
      </c>
      <c r="D43" s="718"/>
      <c r="E43" s="718"/>
      <c r="F43" s="718"/>
      <c r="G43" s="718"/>
      <c r="H43" s="222">
        <f>SUM('4.1.mell.'!E41)</f>
        <v>70</v>
      </c>
      <c r="I43" s="222">
        <f>SUM('4.1.mell.'!F41)</f>
        <v>70</v>
      </c>
      <c r="J43" s="50">
        <f>SUM('4.1.mell.'!G41)</f>
        <v>0</v>
      </c>
      <c r="K43" s="310">
        <f t="shared" si="0"/>
        <v>0</v>
      </c>
    </row>
    <row r="44" spans="2:11" ht="15" customHeight="1" x14ac:dyDescent="0.2">
      <c r="B44" s="219" t="s">
        <v>514</v>
      </c>
      <c r="C44" s="718" t="s">
        <v>540</v>
      </c>
      <c r="D44" s="718"/>
      <c r="E44" s="718"/>
      <c r="F44" s="718"/>
      <c r="G44" s="718"/>
      <c r="H44" s="222">
        <f>SUM('4.1.mell.'!E42)</f>
        <v>12000</v>
      </c>
      <c r="I44" s="222">
        <f>SUM('4.1.mell.'!F42)</f>
        <v>8667</v>
      </c>
      <c r="J44" s="50">
        <f>SUM('4.1.mell.'!G42)</f>
        <v>8667</v>
      </c>
      <c r="K44" s="310">
        <f t="shared" si="0"/>
        <v>1</v>
      </c>
    </row>
    <row r="45" spans="2:11" ht="15" customHeight="1" x14ac:dyDescent="0.2">
      <c r="B45" s="219" t="s">
        <v>515</v>
      </c>
      <c r="C45" s="718" t="s">
        <v>122</v>
      </c>
      <c r="D45" s="718"/>
      <c r="E45" s="718"/>
      <c r="F45" s="718"/>
      <c r="G45" s="718"/>
      <c r="H45" s="222">
        <f>SUM('4.1.mell.'!E43)</f>
        <v>2800</v>
      </c>
      <c r="I45" s="222">
        <f>SUM('4.1.mell.'!F43)</f>
        <v>2115</v>
      </c>
      <c r="J45" s="50">
        <f>SUM('4.1.mell.'!G43)</f>
        <v>2115</v>
      </c>
      <c r="K45" s="310">
        <f t="shared" si="0"/>
        <v>1</v>
      </c>
    </row>
    <row r="46" spans="2:11" ht="15" customHeight="1" x14ac:dyDescent="0.2">
      <c r="B46" s="219" t="s">
        <v>562</v>
      </c>
      <c r="C46" s="719" t="s">
        <v>19</v>
      </c>
      <c r="D46" s="718"/>
      <c r="E46" s="718"/>
      <c r="F46" s="718"/>
      <c r="G46" s="718"/>
      <c r="H46" s="222">
        <f>SUM('4.1.mell.'!E44)</f>
        <v>12525</v>
      </c>
      <c r="I46" s="222">
        <f>SUM('4.1.mell.'!F44)</f>
        <v>12717</v>
      </c>
      <c r="J46" s="50">
        <f>SUM('4.1.mell.'!G44)</f>
        <v>11229</v>
      </c>
      <c r="K46" s="310">
        <f t="shared" si="0"/>
        <v>0.88299127152630341</v>
      </c>
    </row>
    <row r="47" spans="2:11" ht="15" customHeight="1" x14ac:dyDescent="0.2">
      <c r="B47" s="219" t="s">
        <v>563</v>
      </c>
      <c r="C47" s="719" t="s">
        <v>451</v>
      </c>
      <c r="D47" s="718"/>
      <c r="E47" s="718"/>
      <c r="F47" s="718"/>
      <c r="G47" s="718"/>
      <c r="H47" s="222">
        <f>SUM('4.1.mell.'!E45)</f>
        <v>5000</v>
      </c>
      <c r="I47" s="222">
        <f>SUM('4.1.mell.'!F45)</f>
        <v>5080</v>
      </c>
      <c r="J47" s="50">
        <f>SUM('4.1.mell.'!G45)</f>
        <v>5080</v>
      </c>
      <c r="K47" s="310">
        <f t="shared" si="0"/>
        <v>1</v>
      </c>
    </row>
    <row r="48" spans="2:11" ht="15" customHeight="1" x14ac:dyDescent="0.2">
      <c r="B48" s="219" t="s">
        <v>560</v>
      </c>
      <c r="C48" s="718" t="s">
        <v>143</v>
      </c>
      <c r="D48" s="718"/>
      <c r="E48" s="718"/>
      <c r="F48" s="718"/>
      <c r="G48" s="718"/>
      <c r="H48" s="222">
        <f>SUM('4.1.mell.'!E46)</f>
        <v>3269</v>
      </c>
      <c r="I48" s="222">
        <f>SUM('4.1.mell.'!F46)</f>
        <v>3636</v>
      </c>
      <c r="J48" s="50">
        <f>SUM('4.1.mell.'!G46)</f>
        <v>4859</v>
      </c>
      <c r="K48" s="310">
        <f t="shared" si="0"/>
        <v>1.3363586358635864</v>
      </c>
    </row>
    <row r="49" spans="1:11" ht="15" customHeight="1" x14ac:dyDescent="0.2">
      <c r="B49" s="219" t="s">
        <v>519</v>
      </c>
      <c r="C49" s="718" t="s">
        <v>123</v>
      </c>
      <c r="D49" s="718"/>
      <c r="E49" s="718"/>
      <c r="F49" s="718"/>
      <c r="G49" s="718"/>
      <c r="H49" s="222">
        <f>SUM('4.1.mell.'!E47)</f>
        <v>500</v>
      </c>
      <c r="I49" s="222">
        <f>SUM('4.1.mell.'!F47)</f>
        <v>200</v>
      </c>
      <c r="J49" s="50">
        <f>SUM('4.1.mell.'!G47)</f>
        <v>0</v>
      </c>
      <c r="K49" s="310">
        <f t="shared" si="0"/>
        <v>0</v>
      </c>
    </row>
    <row r="50" spans="1:11" ht="15" customHeight="1" x14ac:dyDescent="0.2">
      <c r="B50" s="219" t="s">
        <v>519</v>
      </c>
      <c r="C50" s="718" t="s">
        <v>83</v>
      </c>
      <c r="D50" s="718"/>
      <c r="E50" s="718"/>
      <c r="F50" s="718"/>
      <c r="G50" s="718"/>
      <c r="H50" s="222">
        <f>SUM('4.1.mell.'!E48)</f>
        <v>500</v>
      </c>
      <c r="I50" s="222">
        <f>SUM('4.1.mell.'!F48)</f>
        <v>837</v>
      </c>
      <c r="J50" s="50">
        <f>SUM('4.1.mell.'!G48)</f>
        <v>715</v>
      </c>
      <c r="K50" s="310">
        <f t="shared" si="0"/>
        <v>0.85424133811230585</v>
      </c>
    </row>
    <row r="51" spans="1:11" ht="15" customHeight="1" x14ac:dyDescent="0.2">
      <c r="B51" s="219" t="s">
        <v>519</v>
      </c>
      <c r="C51" s="718" t="s">
        <v>85</v>
      </c>
      <c r="D51" s="718"/>
      <c r="E51" s="718"/>
      <c r="F51" s="718"/>
      <c r="G51" s="718"/>
      <c r="H51" s="222">
        <f>SUM('4.1.mell.'!E49)</f>
        <v>100</v>
      </c>
      <c r="I51" s="222">
        <f>SUM('4.1.mell.'!F49)</f>
        <v>100</v>
      </c>
      <c r="J51" s="50">
        <f>SUM('4.1.mell.'!G49)</f>
        <v>0</v>
      </c>
      <c r="K51" s="310">
        <f t="shared" si="0"/>
        <v>0</v>
      </c>
    </row>
    <row r="52" spans="1:11" ht="15" customHeight="1" x14ac:dyDescent="0.2">
      <c r="B52" s="219" t="s">
        <v>519</v>
      </c>
      <c r="C52" s="718" t="s">
        <v>127</v>
      </c>
      <c r="D52" s="718"/>
      <c r="E52" s="718"/>
      <c r="F52" s="718"/>
      <c r="G52" s="718"/>
      <c r="H52" s="222">
        <f>SUM('4.1.mell.'!E50)</f>
        <v>237</v>
      </c>
      <c r="I52" s="222">
        <f>SUM('4.1.mell.'!F50)</f>
        <v>377</v>
      </c>
      <c r="J52" s="50">
        <f>SUM('4.1.mell.'!T50)</f>
        <v>694</v>
      </c>
      <c r="K52" s="310">
        <f t="shared" si="0"/>
        <v>1.8408488063660478</v>
      </c>
    </row>
    <row r="53" spans="1:11" ht="15" customHeight="1" x14ac:dyDescent="0.2">
      <c r="B53" s="218" t="s">
        <v>564</v>
      </c>
      <c r="C53" s="726" t="s">
        <v>114</v>
      </c>
      <c r="D53" s="726"/>
      <c r="E53" s="726"/>
      <c r="F53" s="726"/>
      <c r="G53" s="726"/>
      <c r="H53" s="222">
        <f>SUM('4.1.mell.'!E51)</f>
        <v>1497</v>
      </c>
      <c r="I53" s="222">
        <f>SUM('4.1.mell.'!F51)</f>
        <v>1497</v>
      </c>
      <c r="J53" s="50">
        <f>SUM('4.1.mell.'!G51)</f>
        <v>1249</v>
      </c>
      <c r="K53" s="310">
        <f t="shared" si="0"/>
        <v>0.83433533734134935</v>
      </c>
    </row>
    <row r="54" spans="1:11" ht="15" customHeight="1" x14ac:dyDescent="0.2">
      <c r="B54" s="219" t="s">
        <v>565</v>
      </c>
      <c r="C54" s="719" t="s">
        <v>115</v>
      </c>
      <c r="D54" s="718"/>
      <c r="E54" s="718"/>
      <c r="F54" s="718"/>
      <c r="G54" s="718"/>
      <c r="H54" s="222">
        <f>SUM('4.1.mell.'!E52)</f>
        <v>2993</v>
      </c>
      <c r="I54" s="222">
        <f>SUM('4.1.mell.'!F52)</f>
        <v>2993</v>
      </c>
      <c r="J54" s="50">
        <f>SUM('4.1.mell.'!G52)</f>
        <v>2745</v>
      </c>
      <c r="K54" s="310">
        <f t="shared" si="0"/>
        <v>0.91713999331774143</v>
      </c>
    </row>
    <row r="55" spans="1:11" ht="15" customHeight="1" x14ac:dyDescent="0.2">
      <c r="B55" s="220"/>
      <c r="C55" s="718"/>
      <c r="D55" s="718"/>
      <c r="E55" s="718"/>
      <c r="F55" s="718"/>
      <c r="G55" s="718"/>
      <c r="H55" s="222"/>
      <c r="I55" s="222"/>
      <c r="J55" s="50"/>
      <c r="K55" s="310"/>
    </row>
    <row r="56" spans="1:11" ht="15.75" x14ac:dyDescent="0.25">
      <c r="B56" s="10" t="s">
        <v>344</v>
      </c>
      <c r="C56" s="10"/>
      <c r="H56" s="213">
        <f>SUM(H8:H55)</f>
        <v>127157</v>
      </c>
      <c r="I56" s="213">
        <f>SUM(I8:I55)</f>
        <v>139458</v>
      </c>
      <c r="J56" s="213">
        <f>SUM(J8:J55)</f>
        <v>132748</v>
      </c>
      <c r="K56" s="311">
        <f t="shared" si="0"/>
        <v>0.95188515538728502</v>
      </c>
    </row>
    <row r="57" spans="1:11" ht="9" customHeight="1" x14ac:dyDescent="0.25">
      <c r="A57" s="99"/>
      <c r="B57" s="99"/>
      <c r="C57" s="99"/>
      <c r="D57" s="99"/>
      <c r="E57" s="99"/>
      <c r="F57" s="99"/>
      <c r="G57" s="99"/>
      <c r="H57" s="214"/>
      <c r="I57" s="214"/>
      <c r="J57" s="50"/>
    </row>
    <row r="58" spans="1:11" ht="17.25" customHeight="1" x14ac:dyDescent="0.25">
      <c r="A58" s="97" t="s">
        <v>567</v>
      </c>
      <c r="B58" s="154" t="s">
        <v>400</v>
      </c>
      <c r="C58" s="155"/>
      <c r="D58" s="155"/>
      <c r="E58" s="155"/>
      <c r="F58" s="155"/>
      <c r="G58" s="155"/>
      <c r="H58" s="214"/>
      <c r="I58" s="214"/>
      <c r="J58" s="50"/>
    </row>
    <row r="59" spans="1:11" ht="14.25" customHeight="1" x14ac:dyDescent="0.25">
      <c r="B59" s="216" t="s">
        <v>546</v>
      </c>
      <c r="C59" s="724" t="s">
        <v>549</v>
      </c>
      <c r="D59" s="725"/>
      <c r="E59" s="725"/>
      <c r="F59" s="725"/>
      <c r="G59" s="725"/>
      <c r="H59" s="223">
        <f>SUM('4.1.mell.'!E61)</f>
        <v>13774</v>
      </c>
      <c r="I59" s="223">
        <f>SUM('4.1.mell.'!F61)</f>
        <v>13774</v>
      </c>
      <c r="J59" s="50">
        <f>SUM('4.1.mell.'!G61)</f>
        <v>13339</v>
      </c>
      <c r="K59" s="310">
        <f t="shared" ref="K59:K68" si="1">SUM(J59/I59)</f>
        <v>0.96841875998257587</v>
      </c>
    </row>
    <row r="60" spans="1:11" ht="14.25" customHeight="1" x14ac:dyDescent="0.25">
      <c r="B60" s="216" t="s">
        <v>505</v>
      </c>
      <c r="C60" s="724" t="s">
        <v>533</v>
      </c>
      <c r="D60" s="725"/>
      <c r="E60" s="725"/>
      <c r="F60" s="725"/>
      <c r="G60" s="725"/>
      <c r="H60" s="223">
        <f>SUM('4.1.mell.'!E62)</f>
        <v>1370</v>
      </c>
      <c r="I60" s="223">
        <f>SUM('4.1.mell.'!F62)</f>
        <v>1445</v>
      </c>
      <c r="J60" s="50">
        <f>SUM('4.1.mell.'!G62)</f>
        <v>1505</v>
      </c>
      <c r="K60" s="310">
        <f t="shared" si="1"/>
        <v>1.0415224913494809</v>
      </c>
    </row>
    <row r="61" spans="1:11" ht="14.25" customHeight="1" x14ac:dyDescent="0.25">
      <c r="B61" s="216" t="s">
        <v>509</v>
      </c>
      <c r="C61" s="724" t="s">
        <v>170</v>
      </c>
      <c r="D61" s="725"/>
      <c r="E61" s="725"/>
      <c r="F61" s="725"/>
      <c r="G61" s="725"/>
      <c r="H61" s="223">
        <f>SUM('4.1.mell.'!E63)</f>
        <v>1170</v>
      </c>
      <c r="I61" s="223">
        <f>SUM('4.1.mell.'!F63)</f>
        <v>1176</v>
      </c>
      <c r="J61" s="50">
        <f>SUM('4.1.mell.'!G63)</f>
        <v>1066</v>
      </c>
      <c r="K61" s="310">
        <f t="shared" si="1"/>
        <v>0.90646258503401356</v>
      </c>
    </row>
    <row r="62" spans="1:11" ht="16.5" customHeight="1" x14ac:dyDescent="0.25">
      <c r="B62" s="10" t="s">
        <v>344</v>
      </c>
      <c r="C62" s="10"/>
      <c r="H62" s="215">
        <f>SUM(H59:H61)</f>
        <v>16314</v>
      </c>
      <c r="I62" s="215">
        <f>SUM(I59:I61)</f>
        <v>16395</v>
      </c>
      <c r="J62" s="215">
        <f>SUM(J59:J61)</f>
        <v>15910</v>
      </c>
      <c r="K62" s="311">
        <f t="shared" si="1"/>
        <v>0.97041781030802077</v>
      </c>
    </row>
    <row r="63" spans="1:11" ht="15" customHeight="1" x14ac:dyDescent="0.25">
      <c r="B63" s="10"/>
      <c r="C63" s="10"/>
      <c r="H63" s="214"/>
      <c r="I63" s="214"/>
      <c r="J63" s="50"/>
    </row>
    <row r="64" spans="1:11" ht="15.75" x14ac:dyDescent="0.25">
      <c r="A64" s="190" t="s">
        <v>167</v>
      </c>
      <c r="B64" s="716" t="s">
        <v>345</v>
      </c>
      <c r="C64" s="716"/>
      <c r="D64" s="716"/>
      <c r="E64" s="716"/>
      <c r="F64" s="716"/>
      <c r="G64" s="716"/>
      <c r="H64" s="215">
        <f>SUM(H56+H62)</f>
        <v>143471</v>
      </c>
      <c r="I64" s="215">
        <f>SUM(I56+I62)</f>
        <v>155853</v>
      </c>
      <c r="J64" s="215">
        <f>SUM(J56+J62)</f>
        <v>148658</v>
      </c>
      <c r="K64" s="311">
        <f t="shared" si="1"/>
        <v>0.95383470321392594</v>
      </c>
    </row>
    <row r="65" spans="1:11" ht="15.75" x14ac:dyDescent="0.25">
      <c r="A65" s="99"/>
      <c r="B65" s="99"/>
      <c r="C65" s="99"/>
      <c r="D65" s="99"/>
      <c r="E65" s="99"/>
      <c r="F65" s="99"/>
      <c r="G65" s="99"/>
      <c r="H65" s="214"/>
      <c r="I65" s="214"/>
      <c r="K65" s="97"/>
    </row>
    <row r="66" spans="1:11" ht="15.75" x14ac:dyDescent="0.25">
      <c r="A66" s="10" t="s">
        <v>346</v>
      </c>
      <c r="B66" s="10" t="s">
        <v>32</v>
      </c>
      <c r="C66" s="10"/>
      <c r="D66" s="10"/>
      <c r="E66" s="10"/>
      <c r="F66" s="10"/>
      <c r="G66" s="10"/>
      <c r="H66" s="213">
        <f>SUM('5.mell.'!F59)</f>
        <v>25300</v>
      </c>
      <c r="I66" s="213">
        <f>SUM('5.mell.'!G56)</f>
        <v>78157</v>
      </c>
      <c r="J66" s="97">
        <f>SUM('5.mell.'!H56)</f>
        <v>36513</v>
      </c>
      <c r="K66" s="311">
        <f t="shared" si="1"/>
        <v>0.46717504510152641</v>
      </c>
    </row>
    <row r="67" spans="1:11" ht="15.75" x14ac:dyDescent="0.25">
      <c r="H67" s="212"/>
      <c r="I67" s="212"/>
      <c r="K67" s="312"/>
    </row>
    <row r="68" spans="1:11" ht="15.75" x14ac:dyDescent="0.25">
      <c r="A68" s="97" t="s">
        <v>347</v>
      </c>
      <c r="B68" s="10" t="s">
        <v>449</v>
      </c>
      <c r="C68" s="10"/>
      <c r="D68" s="10"/>
      <c r="H68" s="213">
        <f>SUM(H64+H66)</f>
        <v>168771</v>
      </c>
      <c r="I68" s="213">
        <f>SUM(I64+I66)</f>
        <v>234010</v>
      </c>
      <c r="J68" s="213">
        <f>SUM(J64+J66+J67)</f>
        <v>185171</v>
      </c>
      <c r="K68" s="311">
        <f t="shared" si="1"/>
        <v>0.79129524379300031</v>
      </c>
    </row>
    <row r="69" spans="1:11" ht="15.75" x14ac:dyDescent="0.25">
      <c r="B69" s="99"/>
      <c r="C69" s="99"/>
      <c r="D69" s="99"/>
      <c r="E69" s="99"/>
      <c r="H69" s="214"/>
      <c r="I69" s="214"/>
    </row>
    <row r="70" spans="1:11" ht="15.75" x14ac:dyDescent="0.25">
      <c r="B70" s="10"/>
      <c r="C70" s="10"/>
      <c r="D70" s="10"/>
      <c r="E70" s="10"/>
      <c r="H70" s="10"/>
      <c r="I70" s="10"/>
    </row>
    <row r="71" spans="1:11" ht="18" x14ac:dyDescent="0.2">
      <c r="A71" s="89"/>
    </row>
    <row r="72" spans="1:11" ht="15.75" x14ac:dyDescent="0.25">
      <c r="B72" s="10"/>
      <c r="C72" s="10"/>
      <c r="D72" s="10"/>
      <c r="E72" s="10"/>
      <c r="F72" s="10"/>
      <c r="G72" s="10"/>
      <c r="H72" s="10"/>
      <c r="I72" s="10"/>
    </row>
    <row r="82" spans="1:6" ht="18" x14ac:dyDescent="0.2">
      <c r="A82" s="89"/>
    </row>
    <row r="89" spans="1:6" ht="15.75" x14ac:dyDescent="0.25">
      <c r="C89" s="10"/>
    </row>
    <row r="90" spans="1:6" ht="15.75" x14ac:dyDescent="0.25">
      <c r="C90" s="10"/>
      <c r="D90" s="10"/>
      <c r="E90" s="10"/>
      <c r="F90" s="10"/>
    </row>
    <row r="92" spans="1:6" ht="15.75" x14ac:dyDescent="0.25">
      <c r="B92" s="10"/>
    </row>
    <row r="93" spans="1:6" ht="15.75" x14ac:dyDescent="0.25">
      <c r="B93" s="10"/>
    </row>
    <row r="99" spans="2:7" ht="15.75" x14ac:dyDescent="0.25">
      <c r="C99" s="10"/>
      <c r="D99" s="10"/>
      <c r="E99" s="10"/>
      <c r="F99" s="10"/>
    </row>
    <row r="102" spans="2:7" ht="15.75" x14ac:dyDescent="0.25">
      <c r="B102" s="10"/>
    </row>
    <row r="108" spans="2:7" ht="15.75" x14ac:dyDescent="0.25">
      <c r="G108" s="10"/>
    </row>
    <row r="117" spans="1:9" ht="15.75" x14ac:dyDescent="0.25">
      <c r="G117" s="10"/>
    </row>
    <row r="118" spans="1:9" ht="15.75" x14ac:dyDescent="0.25">
      <c r="A118" s="10"/>
    </row>
    <row r="120" spans="1:9" ht="15.75" x14ac:dyDescent="0.25">
      <c r="H120" s="99"/>
      <c r="I120" s="99"/>
    </row>
    <row r="121" spans="1:9" ht="15.75" x14ac:dyDescent="0.25">
      <c r="H121" s="10"/>
      <c r="I121" s="10"/>
    </row>
  </sheetData>
  <mergeCells count="55">
    <mergeCell ref="I6:I7"/>
    <mergeCell ref="J6:J7"/>
    <mergeCell ref="A1:K1"/>
    <mergeCell ref="A3:K3"/>
    <mergeCell ref="A4:K4"/>
    <mergeCell ref="H6:H7"/>
    <mergeCell ref="K6:K7"/>
    <mergeCell ref="C59:G59"/>
    <mergeCell ref="C55:G55"/>
    <mergeCell ref="C60:G60"/>
    <mergeCell ref="C48:G48"/>
    <mergeCell ref="C53:G53"/>
    <mergeCell ref="C54:G54"/>
    <mergeCell ref="C51:G51"/>
    <mergeCell ref="C52:G52"/>
    <mergeCell ref="C20:G20"/>
    <mergeCell ref="C22:G22"/>
    <mergeCell ref="C61:G61"/>
    <mergeCell ref="C27:G27"/>
    <mergeCell ref="C28:G28"/>
    <mergeCell ref="C29:G29"/>
    <mergeCell ref="C43:G43"/>
    <mergeCell ref="C41:G41"/>
    <mergeCell ref="C35:G35"/>
    <mergeCell ref="C34:G34"/>
    <mergeCell ref="C37:G37"/>
    <mergeCell ref="C40:G40"/>
    <mergeCell ref="C38:G38"/>
    <mergeCell ref="C47:G47"/>
    <mergeCell ref="C45:G45"/>
    <mergeCell ref="C44:G44"/>
    <mergeCell ref="C16:G16"/>
    <mergeCell ref="C9:G9"/>
    <mergeCell ref="C10:G10"/>
    <mergeCell ref="C13:G13"/>
    <mergeCell ref="C17:G17"/>
    <mergeCell ref="C11:G11"/>
    <mergeCell ref="C14:G14"/>
    <mergeCell ref="C12:G12"/>
    <mergeCell ref="B64:G64"/>
    <mergeCell ref="C19:G19"/>
    <mergeCell ref="C30:G30"/>
    <mergeCell ref="C21:G21"/>
    <mergeCell ref="C33:G33"/>
    <mergeCell ref="C39:G39"/>
    <mergeCell ref="C49:G49"/>
    <mergeCell ref="C36:G36"/>
    <mergeCell ref="C50:G50"/>
    <mergeCell ref="C24:G24"/>
    <mergeCell ref="C25:G25"/>
    <mergeCell ref="C26:G26"/>
    <mergeCell ref="C32:G32"/>
    <mergeCell ref="C31:G31"/>
    <mergeCell ref="C46:G46"/>
    <mergeCell ref="C42:G42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opLeftCell="A47" zoomScale="75" workbookViewId="0">
      <selection activeCell="O1" sqref="O1:Y1"/>
    </sheetView>
  </sheetViews>
  <sheetFormatPr defaultRowHeight="12.75" x14ac:dyDescent="0.2"/>
  <cols>
    <col min="1" max="1" width="4.5703125" style="19" customWidth="1"/>
    <col min="2" max="2" width="9.140625" style="19"/>
    <col min="3" max="3" width="4.42578125" style="19" customWidth="1"/>
    <col min="4" max="4" width="28.5703125" style="19" customWidth="1"/>
    <col min="5" max="7" width="8.5703125" style="19" customWidth="1"/>
    <col min="8" max="8" width="8" style="19" customWidth="1"/>
    <col min="9" max="9" width="6.7109375" style="19" customWidth="1"/>
    <col min="10" max="10" width="7.140625" style="19" customWidth="1"/>
    <col min="11" max="11" width="6.7109375" style="19" customWidth="1"/>
    <col min="12" max="12" width="6.5703125" style="19" customWidth="1"/>
    <col min="13" max="13" width="5.85546875" style="19" customWidth="1"/>
    <col min="14" max="15" width="6.7109375" style="19" customWidth="1"/>
    <col min="16" max="16" width="6.85546875" style="19" customWidth="1"/>
    <col min="17" max="18" width="6.7109375" style="19" customWidth="1"/>
    <col min="19" max="19" width="7" style="19" customWidth="1"/>
    <col min="20" max="21" width="6.7109375" style="19" customWidth="1"/>
    <col min="22" max="22" width="7" style="19" customWidth="1"/>
    <col min="23" max="23" width="6.7109375" style="19" customWidth="1"/>
    <col min="24" max="24" width="9.140625" style="19"/>
    <col min="25" max="25" width="15.140625" style="19" customWidth="1"/>
    <col min="26" max="16384" width="9.140625" style="19"/>
  </cols>
  <sheetData>
    <row r="1" spans="1:25" ht="22.5" customHeight="1" x14ac:dyDescent="0.2">
      <c r="O1" s="558" t="s">
        <v>1553</v>
      </c>
      <c r="P1" s="558"/>
      <c r="Q1" s="558"/>
      <c r="R1" s="697"/>
      <c r="S1" s="697"/>
      <c r="T1" s="697"/>
      <c r="U1" s="697"/>
      <c r="V1" s="697"/>
      <c r="W1" s="697"/>
      <c r="X1" s="561"/>
      <c r="Y1" s="561"/>
    </row>
    <row r="2" spans="1:25" ht="26.25" customHeight="1" x14ac:dyDescent="0.2">
      <c r="A2" s="736" t="s">
        <v>641</v>
      </c>
      <c r="B2" s="736"/>
      <c r="C2" s="736"/>
      <c r="D2" s="736"/>
      <c r="E2" s="736"/>
      <c r="F2" s="736"/>
      <c r="G2" s="736"/>
      <c r="H2" s="736"/>
      <c r="I2" s="736"/>
      <c r="J2" s="736"/>
      <c r="K2" s="736"/>
      <c r="L2" s="736"/>
      <c r="M2" s="736"/>
      <c r="N2" s="736"/>
      <c r="O2" s="736"/>
      <c r="P2" s="736"/>
      <c r="Q2" s="736"/>
      <c r="R2" s="736"/>
      <c r="S2" s="736"/>
      <c r="T2" s="736"/>
      <c r="U2" s="736"/>
      <c r="V2" s="736"/>
      <c r="W2" s="736"/>
      <c r="X2" s="736"/>
      <c r="Y2" s="561"/>
    </row>
    <row r="3" spans="1:25" ht="13.5" customHeight="1" thickBot="1" x14ac:dyDescent="0.25">
      <c r="Y3" s="176" t="s">
        <v>431</v>
      </c>
    </row>
    <row r="4" spans="1:25" ht="15" customHeight="1" x14ac:dyDescent="0.2">
      <c r="A4" s="707" t="s">
        <v>40</v>
      </c>
      <c r="B4" s="732"/>
      <c r="C4" s="732" t="s">
        <v>41</v>
      </c>
      <c r="D4" s="732"/>
      <c r="E4" s="734" t="s">
        <v>30</v>
      </c>
      <c r="F4" s="734"/>
      <c r="G4" s="734"/>
      <c r="H4" s="734"/>
      <c r="I4" s="734"/>
      <c r="J4" s="734"/>
      <c r="K4" s="734"/>
      <c r="L4" s="734"/>
      <c r="M4" s="734"/>
      <c r="N4" s="734"/>
      <c r="O4" s="734"/>
      <c r="P4" s="734"/>
      <c r="Q4" s="734"/>
      <c r="R4" s="734"/>
      <c r="S4" s="734"/>
      <c r="T4" s="734"/>
      <c r="U4" s="734"/>
      <c r="V4" s="734"/>
      <c r="W4" s="734"/>
      <c r="X4" s="732" t="s">
        <v>77</v>
      </c>
      <c r="Y4" s="738" t="s">
        <v>552</v>
      </c>
    </row>
    <row r="5" spans="1:25" ht="19.5" customHeight="1" x14ac:dyDescent="0.2">
      <c r="A5" s="708"/>
      <c r="B5" s="733"/>
      <c r="C5" s="733"/>
      <c r="D5" s="733"/>
      <c r="E5" s="735" t="s">
        <v>28</v>
      </c>
      <c r="F5" s="735"/>
      <c r="G5" s="735"/>
      <c r="H5" s="735"/>
      <c r="I5" s="735" t="s">
        <v>78</v>
      </c>
      <c r="J5" s="735"/>
      <c r="K5" s="735"/>
      <c r="L5" s="735" t="s">
        <v>79</v>
      </c>
      <c r="M5" s="735"/>
      <c r="N5" s="735"/>
      <c r="O5" s="735" t="s">
        <v>80</v>
      </c>
      <c r="P5" s="735"/>
      <c r="Q5" s="735"/>
      <c r="R5" s="735" t="s">
        <v>81</v>
      </c>
      <c r="S5" s="735"/>
      <c r="T5" s="735"/>
      <c r="U5" s="735" t="s">
        <v>82</v>
      </c>
      <c r="V5" s="735"/>
      <c r="W5" s="735"/>
      <c r="X5" s="733"/>
      <c r="Y5" s="739"/>
    </row>
    <row r="6" spans="1:25" ht="35.25" customHeight="1" thickBot="1" x14ac:dyDescent="0.25">
      <c r="A6" s="31" t="s">
        <v>42</v>
      </c>
      <c r="B6" s="32" t="s">
        <v>43</v>
      </c>
      <c r="C6" s="33" t="s">
        <v>42</v>
      </c>
      <c r="D6" s="68" t="s">
        <v>43</v>
      </c>
      <c r="E6" s="282" t="s">
        <v>605</v>
      </c>
      <c r="F6" s="282" t="s">
        <v>606</v>
      </c>
      <c r="G6" s="8" t="s">
        <v>607</v>
      </c>
      <c r="H6" s="8" t="s">
        <v>608</v>
      </c>
      <c r="I6" s="282" t="s">
        <v>605</v>
      </c>
      <c r="J6" s="282" t="s">
        <v>606</v>
      </c>
      <c r="K6" s="8" t="s">
        <v>607</v>
      </c>
      <c r="L6" s="282" t="s">
        <v>605</v>
      </c>
      <c r="M6" s="282" t="s">
        <v>606</v>
      </c>
      <c r="N6" s="8" t="s">
        <v>607</v>
      </c>
      <c r="O6" s="282" t="s">
        <v>605</v>
      </c>
      <c r="P6" s="282" t="s">
        <v>606</v>
      </c>
      <c r="Q6" s="8" t="s">
        <v>607</v>
      </c>
      <c r="R6" s="282" t="s">
        <v>605</v>
      </c>
      <c r="S6" s="282" t="s">
        <v>606</v>
      </c>
      <c r="T6" s="8" t="s">
        <v>607</v>
      </c>
      <c r="U6" s="282" t="s">
        <v>605</v>
      </c>
      <c r="V6" s="282" t="s">
        <v>606</v>
      </c>
      <c r="W6" s="8" t="s">
        <v>607</v>
      </c>
      <c r="X6" s="737"/>
      <c r="Y6" s="740"/>
    </row>
    <row r="7" spans="1:25" ht="35.25" customHeight="1" thickTop="1" x14ac:dyDescent="0.2">
      <c r="A7" s="40" t="s">
        <v>4</v>
      </c>
      <c r="B7" s="195" t="s">
        <v>337</v>
      </c>
      <c r="C7" s="37" t="s">
        <v>554</v>
      </c>
      <c r="D7" s="201" t="s">
        <v>475</v>
      </c>
      <c r="E7" s="74">
        <f t="shared" ref="E7:G12" si="0">SUM(I7+L7+O7+R7+U7)</f>
        <v>12998</v>
      </c>
      <c r="F7" s="74">
        <f t="shared" si="0"/>
        <v>13725</v>
      </c>
      <c r="G7" s="74">
        <f t="shared" si="0"/>
        <v>16563</v>
      </c>
      <c r="H7" s="284">
        <f>SUM(G7/E7)</f>
        <v>1.2742729650715494</v>
      </c>
      <c r="I7" s="90">
        <v>5132</v>
      </c>
      <c r="J7" s="90">
        <v>5217</v>
      </c>
      <c r="K7" s="90">
        <v>5635</v>
      </c>
      <c r="L7" s="90">
        <v>1366</v>
      </c>
      <c r="M7" s="90">
        <v>1363</v>
      </c>
      <c r="N7" s="90">
        <v>1352</v>
      </c>
      <c r="O7" s="90">
        <v>6000</v>
      </c>
      <c r="P7" s="90">
        <v>6645</v>
      </c>
      <c r="Q7" s="90">
        <v>9096</v>
      </c>
      <c r="R7" s="38"/>
      <c r="S7" s="38"/>
      <c r="T7" s="38"/>
      <c r="U7" s="38">
        <v>500</v>
      </c>
      <c r="V7" s="38">
        <v>500</v>
      </c>
      <c r="W7" s="38">
        <v>480</v>
      </c>
      <c r="X7" s="69">
        <v>2</v>
      </c>
      <c r="Y7" s="196" t="s">
        <v>474</v>
      </c>
    </row>
    <row r="8" spans="1:25" ht="35.25" customHeight="1" x14ac:dyDescent="0.2">
      <c r="A8" s="40"/>
      <c r="B8" s="195"/>
      <c r="C8" s="37" t="s">
        <v>5</v>
      </c>
      <c r="D8" s="104" t="s">
        <v>148</v>
      </c>
      <c r="E8" s="73">
        <f t="shared" si="0"/>
        <v>1000</v>
      </c>
      <c r="F8" s="74">
        <f t="shared" si="0"/>
        <v>1000</v>
      </c>
      <c r="G8" s="74">
        <f t="shared" si="0"/>
        <v>822</v>
      </c>
      <c r="H8" s="284">
        <f t="shared" ref="H8:H54" si="1">SUM(G8/E8)</f>
        <v>0.82199999999999995</v>
      </c>
      <c r="I8" s="91"/>
      <c r="J8" s="93"/>
      <c r="K8" s="93"/>
      <c r="L8" s="91"/>
      <c r="M8" s="91"/>
      <c r="N8" s="91"/>
      <c r="O8" s="91">
        <v>1000</v>
      </c>
      <c r="P8" s="91">
        <v>1000</v>
      </c>
      <c r="Q8" s="91">
        <v>822</v>
      </c>
      <c r="R8" s="91"/>
      <c r="S8" s="91"/>
      <c r="T8" s="91"/>
      <c r="U8" s="91"/>
      <c r="V8" s="91"/>
      <c r="W8" s="91"/>
      <c r="X8" s="92"/>
      <c r="Y8" s="196" t="s">
        <v>476</v>
      </c>
    </row>
    <row r="9" spans="1:25" ht="35.25" customHeight="1" x14ac:dyDescent="0.2">
      <c r="A9" s="40"/>
      <c r="B9" s="195"/>
      <c r="C9" s="37" t="s">
        <v>6</v>
      </c>
      <c r="D9" s="102" t="s">
        <v>116</v>
      </c>
      <c r="E9" s="73">
        <f t="shared" si="0"/>
        <v>400</v>
      </c>
      <c r="F9" s="74">
        <f t="shared" si="0"/>
        <v>400</v>
      </c>
      <c r="G9" s="74">
        <f t="shared" si="0"/>
        <v>304</v>
      </c>
      <c r="H9" s="284">
        <f t="shared" si="1"/>
        <v>0.76</v>
      </c>
      <c r="I9" s="90"/>
      <c r="J9" s="90"/>
      <c r="K9" s="90"/>
      <c r="L9" s="90"/>
      <c r="M9" s="90"/>
      <c r="N9" s="90"/>
      <c r="O9" s="90">
        <v>400</v>
      </c>
      <c r="P9" s="90">
        <v>400</v>
      </c>
      <c r="Q9" s="90">
        <v>304</v>
      </c>
      <c r="R9" s="90"/>
      <c r="S9" s="90"/>
      <c r="T9" s="90"/>
      <c r="U9" s="90"/>
      <c r="V9" s="90"/>
      <c r="W9" s="90"/>
      <c r="X9" s="200"/>
      <c r="Y9" s="196" t="s">
        <v>551</v>
      </c>
    </row>
    <row r="10" spans="1:25" ht="35.25" customHeight="1" x14ac:dyDescent="0.2">
      <c r="A10" s="40"/>
      <c r="B10" s="195"/>
      <c r="C10" s="37" t="s">
        <v>7</v>
      </c>
      <c r="D10" s="104" t="s">
        <v>132</v>
      </c>
      <c r="E10" s="73">
        <f t="shared" si="0"/>
        <v>800</v>
      </c>
      <c r="F10" s="74">
        <f t="shared" si="0"/>
        <v>800</v>
      </c>
      <c r="G10" s="74">
        <f t="shared" si="0"/>
        <v>755</v>
      </c>
      <c r="H10" s="284">
        <f t="shared" si="1"/>
        <v>0.94374999999999998</v>
      </c>
      <c r="I10" s="91"/>
      <c r="J10" s="91"/>
      <c r="K10" s="91"/>
      <c r="L10" s="91"/>
      <c r="M10" s="91"/>
      <c r="N10" s="91"/>
      <c r="O10" s="91">
        <v>800</v>
      </c>
      <c r="P10" s="91">
        <v>800</v>
      </c>
      <c r="Q10" s="91">
        <v>755</v>
      </c>
      <c r="R10" s="90"/>
      <c r="S10" s="90"/>
      <c r="T10" s="90"/>
      <c r="U10" s="90"/>
      <c r="V10" s="90"/>
      <c r="W10" s="90"/>
      <c r="X10" s="200"/>
      <c r="Y10" s="196" t="s">
        <v>553</v>
      </c>
    </row>
    <row r="11" spans="1:25" ht="35.25" customHeight="1" x14ac:dyDescent="0.2">
      <c r="A11" s="40"/>
      <c r="B11" s="195"/>
      <c r="C11" s="37" t="s">
        <v>8</v>
      </c>
      <c r="D11" s="102" t="s">
        <v>169</v>
      </c>
      <c r="E11" s="74">
        <f t="shared" si="0"/>
        <v>2232</v>
      </c>
      <c r="F11" s="74">
        <f t="shared" si="0"/>
        <v>2609</v>
      </c>
      <c r="G11" s="74">
        <f t="shared" si="0"/>
        <v>2229</v>
      </c>
      <c r="H11" s="284">
        <f t="shared" si="1"/>
        <v>0.99865591397849462</v>
      </c>
      <c r="I11" s="90">
        <v>1466</v>
      </c>
      <c r="J11" s="90">
        <v>1575</v>
      </c>
      <c r="K11" s="90">
        <v>1449</v>
      </c>
      <c r="L11" s="90">
        <v>396</v>
      </c>
      <c r="M11" s="90">
        <v>425</v>
      </c>
      <c r="N11" s="90">
        <v>266</v>
      </c>
      <c r="O11" s="90">
        <v>370</v>
      </c>
      <c r="P11" s="90">
        <v>609</v>
      </c>
      <c r="Q11" s="90">
        <v>514</v>
      </c>
      <c r="R11" s="90"/>
      <c r="S11" s="90"/>
      <c r="T11" s="90"/>
      <c r="U11" s="90"/>
      <c r="V11" s="90"/>
      <c r="W11" s="90"/>
      <c r="X11" s="69">
        <v>1</v>
      </c>
      <c r="Y11" s="199" t="s">
        <v>478</v>
      </c>
    </row>
    <row r="12" spans="1:25" ht="35.25" customHeight="1" x14ac:dyDescent="0.2">
      <c r="A12" s="40"/>
      <c r="B12" s="195"/>
      <c r="C12" s="37" t="s">
        <v>10</v>
      </c>
      <c r="D12" s="202" t="s">
        <v>487</v>
      </c>
      <c r="E12" s="74">
        <f t="shared" si="0"/>
        <v>9284</v>
      </c>
      <c r="F12" s="74">
        <f t="shared" si="0"/>
        <v>9284</v>
      </c>
      <c r="G12" s="74">
        <f t="shared" si="0"/>
        <v>8911</v>
      </c>
      <c r="H12" s="284">
        <f t="shared" si="1"/>
        <v>0.95982335200344682</v>
      </c>
      <c r="I12" s="91">
        <v>7730</v>
      </c>
      <c r="J12" s="93">
        <v>7730</v>
      </c>
      <c r="K12" s="93">
        <v>7431</v>
      </c>
      <c r="L12" s="91">
        <v>1044</v>
      </c>
      <c r="M12" s="91">
        <v>1044</v>
      </c>
      <c r="N12" s="91">
        <v>1023</v>
      </c>
      <c r="O12" s="91">
        <v>510</v>
      </c>
      <c r="P12" s="91">
        <v>510</v>
      </c>
      <c r="Q12" s="91">
        <v>457</v>
      </c>
      <c r="R12" s="91"/>
      <c r="S12" s="91"/>
      <c r="T12" s="91"/>
      <c r="U12" s="91"/>
      <c r="V12" s="91"/>
      <c r="W12" s="91"/>
      <c r="X12" s="92">
        <v>20</v>
      </c>
      <c r="Y12" s="198" t="s">
        <v>480</v>
      </c>
    </row>
    <row r="13" spans="1:25" ht="35.25" customHeight="1" x14ac:dyDescent="0.2">
      <c r="A13" s="40"/>
      <c r="B13" s="195"/>
      <c r="C13" s="37" t="s">
        <v>11</v>
      </c>
      <c r="D13" s="276" t="s">
        <v>488</v>
      </c>
      <c r="E13" s="74"/>
      <c r="F13" s="74">
        <f t="shared" ref="F13:F52" si="2">SUM(J13+M13+P13+S13+V13)</f>
        <v>6615</v>
      </c>
      <c r="G13" s="74">
        <f t="shared" ref="G13:G52" si="3">SUM(K13+N13+Q13+T13+W13)</f>
        <v>6586</v>
      </c>
      <c r="H13" s="284">
        <v>0</v>
      </c>
      <c r="I13" s="91"/>
      <c r="J13" s="93">
        <v>5828</v>
      </c>
      <c r="K13" s="93">
        <v>5733</v>
      </c>
      <c r="L13" s="91"/>
      <c r="M13" s="91">
        <v>787</v>
      </c>
      <c r="N13" s="91">
        <v>740</v>
      </c>
      <c r="O13" s="91"/>
      <c r="P13" s="91"/>
      <c r="Q13" s="91">
        <v>113</v>
      </c>
      <c r="R13" s="91"/>
      <c r="S13" s="91"/>
      <c r="T13" s="91"/>
      <c r="U13" s="91"/>
      <c r="V13" s="91"/>
      <c r="W13" s="91"/>
      <c r="X13" s="92"/>
      <c r="Y13" s="198" t="s">
        <v>598</v>
      </c>
    </row>
    <row r="14" spans="1:25" ht="35.25" customHeight="1" x14ac:dyDescent="0.2">
      <c r="A14" s="40"/>
      <c r="B14" s="195"/>
      <c r="C14" s="37" t="s">
        <v>13</v>
      </c>
      <c r="D14" s="102" t="s">
        <v>395</v>
      </c>
      <c r="E14" s="73">
        <f>SUM(I14+L14+O14+R14+U14)</f>
        <v>500</v>
      </c>
      <c r="F14" s="74">
        <f t="shared" si="2"/>
        <v>500</v>
      </c>
      <c r="G14" s="74">
        <f t="shared" si="3"/>
        <v>11</v>
      </c>
      <c r="H14" s="284">
        <f t="shared" si="1"/>
        <v>2.1999999999999999E-2</v>
      </c>
      <c r="I14" s="91"/>
      <c r="J14" s="93"/>
      <c r="K14" s="93"/>
      <c r="L14" s="91"/>
      <c r="M14" s="91"/>
      <c r="N14" s="91"/>
      <c r="O14" s="91">
        <v>500</v>
      </c>
      <c r="P14" s="91">
        <v>500</v>
      </c>
      <c r="Q14" s="91">
        <v>11</v>
      </c>
      <c r="R14" s="91"/>
      <c r="S14" s="91"/>
      <c r="T14" s="91"/>
      <c r="U14" s="91"/>
      <c r="V14" s="91"/>
      <c r="W14" s="91"/>
      <c r="X14" s="92"/>
      <c r="Y14" s="199" t="s">
        <v>544</v>
      </c>
    </row>
    <row r="15" spans="1:25" ht="30" customHeight="1" x14ac:dyDescent="0.2">
      <c r="A15" s="35"/>
      <c r="B15" s="135"/>
      <c r="C15" s="37" t="s">
        <v>14</v>
      </c>
      <c r="D15" s="152" t="s">
        <v>145</v>
      </c>
      <c r="E15" s="74">
        <f>SUM(I15+L15+O15+R15+U15)</f>
        <v>7406</v>
      </c>
      <c r="F15" s="74">
        <f t="shared" si="2"/>
        <v>8462</v>
      </c>
      <c r="G15" s="74">
        <f t="shared" si="3"/>
        <v>8289</v>
      </c>
      <c r="H15" s="284">
        <f t="shared" si="1"/>
        <v>1.1192276532541183</v>
      </c>
      <c r="I15" s="90"/>
      <c r="J15" s="90"/>
      <c r="K15" s="90"/>
      <c r="L15" s="90"/>
      <c r="M15" s="90"/>
      <c r="N15" s="90"/>
      <c r="O15" s="90">
        <v>7406</v>
      </c>
      <c r="P15" s="90">
        <v>8462</v>
      </c>
      <c r="Q15" s="90">
        <v>8289</v>
      </c>
      <c r="R15" s="38"/>
      <c r="S15" s="38"/>
      <c r="T15" s="38"/>
      <c r="U15" s="38"/>
      <c r="V15" s="38"/>
      <c r="W15" s="38"/>
      <c r="X15" s="69"/>
      <c r="Y15" s="196" t="s">
        <v>483</v>
      </c>
    </row>
    <row r="16" spans="1:25" ht="30" customHeight="1" x14ac:dyDescent="0.2">
      <c r="A16" s="35"/>
      <c r="B16" s="135"/>
      <c r="C16" s="37" t="s">
        <v>15</v>
      </c>
      <c r="D16" s="276" t="s">
        <v>523</v>
      </c>
      <c r="E16" s="74"/>
      <c r="F16" s="74">
        <f t="shared" si="2"/>
        <v>5209</v>
      </c>
      <c r="G16" s="74">
        <f t="shared" si="3"/>
        <v>5428</v>
      </c>
      <c r="H16" s="284">
        <v>0</v>
      </c>
      <c r="I16" s="90"/>
      <c r="J16" s="90"/>
      <c r="K16" s="90"/>
      <c r="L16" s="90"/>
      <c r="M16" s="90"/>
      <c r="N16" s="90"/>
      <c r="O16" s="90"/>
      <c r="P16" s="90"/>
      <c r="Q16" s="90">
        <v>422</v>
      </c>
      <c r="R16" s="38"/>
      <c r="S16" s="38"/>
      <c r="T16" s="38"/>
      <c r="U16" s="38"/>
      <c r="V16" s="38">
        <v>5209</v>
      </c>
      <c r="W16" s="38">
        <v>5006</v>
      </c>
      <c r="X16" s="69"/>
      <c r="Y16" s="196" t="s">
        <v>484</v>
      </c>
    </row>
    <row r="17" spans="1:25" ht="30" customHeight="1" x14ac:dyDescent="0.2">
      <c r="A17" s="35"/>
      <c r="B17" s="135"/>
      <c r="C17" s="37" t="s">
        <v>20</v>
      </c>
      <c r="D17" s="106" t="s">
        <v>75</v>
      </c>
      <c r="E17" s="74">
        <f t="shared" ref="E17:E39" si="4">SUM(I17+L17+O17+R17+U17)</f>
        <v>3945</v>
      </c>
      <c r="F17" s="74">
        <f t="shared" si="2"/>
        <v>3945</v>
      </c>
      <c r="G17" s="74">
        <f t="shared" si="3"/>
        <v>2959</v>
      </c>
      <c r="H17" s="284">
        <f t="shared" si="1"/>
        <v>0.75006337135614698</v>
      </c>
      <c r="I17" s="90"/>
      <c r="J17" s="90"/>
      <c r="K17" s="90"/>
      <c r="L17" s="90"/>
      <c r="M17" s="90"/>
      <c r="N17" s="90"/>
      <c r="O17" s="90">
        <v>3945</v>
      </c>
      <c r="P17" s="90">
        <v>3945</v>
      </c>
      <c r="Q17" s="90">
        <v>2959</v>
      </c>
      <c r="R17" s="90"/>
      <c r="S17" s="90"/>
      <c r="T17" s="90"/>
      <c r="U17" s="90"/>
      <c r="V17" s="90"/>
      <c r="W17" s="90"/>
      <c r="X17" s="69"/>
      <c r="Y17" s="196" t="s">
        <v>491</v>
      </c>
    </row>
    <row r="18" spans="1:25" ht="30" customHeight="1" x14ac:dyDescent="0.2">
      <c r="A18" s="35"/>
      <c r="B18" s="135"/>
      <c r="C18" s="37" t="s">
        <v>21</v>
      </c>
      <c r="D18" s="105" t="s">
        <v>117</v>
      </c>
      <c r="E18" s="74">
        <f t="shared" si="4"/>
        <v>7034</v>
      </c>
      <c r="F18" s="74">
        <f t="shared" si="2"/>
        <v>7056</v>
      </c>
      <c r="G18" s="74">
        <f t="shared" si="3"/>
        <v>4957</v>
      </c>
      <c r="H18" s="284">
        <f t="shared" si="1"/>
        <v>0.70471993176002279</v>
      </c>
      <c r="I18" s="90">
        <v>3176</v>
      </c>
      <c r="J18" s="90">
        <v>3193</v>
      </c>
      <c r="K18" s="90">
        <v>1983</v>
      </c>
      <c r="L18" s="90">
        <v>858</v>
      </c>
      <c r="M18" s="90">
        <v>863</v>
      </c>
      <c r="N18" s="90">
        <v>454</v>
      </c>
      <c r="O18" s="90">
        <v>3000</v>
      </c>
      <c r="P18" s="90">
        <v>3000</v>
      </c>
      <c r="Q18" s="90">
        <v>2520</v>
      </c>
      <c r="R18" s="38"/>
      <c r="S18" s="38"/>
      <c r="T18" s="38"/>
      <c r="U18" s="38"/>
      <c r="V18" s="38"/>
      <c r="W18" s="38"/>
      <c r="X18" s="69">
        <v>2</v>
      </c>
      <c r="Y18" s="196" t="s">
        <v>555</v>
      </c>
    </row>
    <row r="19" spans="1:25" ht="30" customHeight="1" x14ac:dyDescent="0.2">
      <c r="A19" s="35"/>
      <c r="B19" s="135"/>
      <c r="C19" s="37" t="s">
        <v>23</v>
      </c>
      <c r="D19" s="102" t="s">
        <v>119</v>
      </c>
      <c r="E19" s="74">
        <f t="shared" si="4"/>
        <v>500</v>
      </c>
      <c r="F19" s="74">
        <f t="shared" si="2"/>
        <v>621</v>
      </c>
      <c r="G19" s="74">
        <f t="shared" si="3"/>
        <v>621</v>
      </c>
      <c r="H19" s="284">
        <f t="shared" si="1"/>
        <v>1.242</v>
      </c>
      <c r="I19" s="91"/>
      <c r="J19" s="91"/>
      <c r="K19" s="91"/>
      <c r="L19" s="91"/>
      <c r="M19" s="91"/>
      <c r="N19" s="91"/>
      <c r="O19" s="91">
        <v>500</v>
      </c>
      <c r="P19" s="91">
        <v>621</v>
      </c>
      <c r="Q19" s="91">
        <v>621</v>
      </c>
      <c r="R19" s="38"/>
      <c r="S19" s="38"/>
      <c r="T19" s="38"/>
      <c r="U19" s="38"/>
      <c r="V19" s="38"/>
      <c r="W19" s="38"/>
      <c r="X19" s="69"/>
      <c r="Y19" s="196" t="s">
        <v>495</v>
      </c>
    </row>
    <row r="20" spans="1:25" ht="30" customHeight="1" x14ac:dyDescent="0.2">
      <c r="A20" s="35"/>
      <c r="B20" s="135"/>
      <c r="C20" s="37" t="s">
        <v>24</v>
      </c>
      <c r="D20" s="102" t="s">
        <v>120</v>
      </c>
      <c r="E20" s="74">
        <f t="shared" si="4"/>
        <v>1000</v>
      </c>
      <c r="F20" s="74">
        <f t="shared" si="2"/>
        <v>934</v>
      </c>
      <c r="G20" s="74">
        <f t="shared" si="3"/>
        <v>934</v>
      </c>
      <c r="H20" s="284">
        <f t="shared" si="1"/>
        <v>0.93400000000000005</v>
      </c>
      <c r="I20" s="91"/>
      <c r="J20" s="91"/>
      <c r="K20" s="91"/>
      <c r="L20" s="91"/>
      <c r="M20" s="91"/>
      <c r="N20" s="91"/>
      <c r="O20" s="91">
        <v>1000</v>
      </c>
      <c r="P20" s="91">
        <v>934</v>
      </c>
      <c r="Q20" s="91">
        <v>934</v>
      </c>
      <c r="R20" s="90"/>
      <c r="S20" s="90"/>
      <c r="T20" s="90"/>
      <c r="U20" s="90"/>
      <c r="V20" s="90"/>
      <c r="W20" s="90"/>
      <c r="X20" s="69"/>
      <c r="Y20" s="196" t="s">
        <v>495</v>
      </c>
    </row>
    <row r="21" spans="1:25" ht="30" customHeight="1" x14ac:dyDescent="0.2">
      <c r="A21" s="35"/>
      <c r="B21" s="135"/>
      <c r="C21" s="37"/>
      <c r="D21" s="239" t="s">
        <v>573</v>
      </c>
      <c r="E21" s="74">
        <f t="shared" si="4"/>
        <v>1080</v>
      </c>
      <c r="F21" s="74">
        <f t="shared" si="2"/>
        <v>1080</v>
      </c>
      <c r="G21" s="74">
        <f t="shared" si="3"/>
        <v>0</v>
      </c>
      <c r="H21" s="284">
        <f t="shared" si="1"/>
        <v>0</v>
      </c>
      <c r="I21" s="91"/>
      <c r="J21" s="91"/>
      <c r="K21" s="91"/>
      <c r="L21" s="91"/>
      <c r="M21" s="91"/>
      <c r="N21" s="91"/>
      <c r="O21" s="91">
        <v>1080</v>
      </c>
      <c r="P21" s="91">
        <v>1080</v>
      </c>
      <c r="Q21" s="91">
        <v>0</v>
      </c>
      <c r="R21" s="90"/>
      <c r="S21" s="90"/>
      <c r="T21" s="90"/>
      <c r="U21" s="90"/>
      <c r="V21" s="90"/>
      <c r="W21" s="90"/>
      <c r="X21" s="69"/>
      <c r="Y21" s="197" t="s">
        <v>572</v>
      </c>
    </row>
    <row r="22" spans="1:25" ht="30" customHeight="1" x14ac:dyDescent="0.2">
      <c r="A22" s="35"/>
      <c r="B22" s="135"/>
      <c r="C22" s="37" t="s">
        <v>25</v>
      </c>
      <c r="D22" s="102" t="s">
        <v>399</v>
      </c>
      <c r="E22" s="74">
        <f t="shared" si="4"/>
        <v>100</v>
      </c>
      <c r="F22" s="74">
        <f t="shared" si="2"/>
        <v>63</v>
      </c>
      <c r="G22" s="74">
        <f t="shared" si="3"/>
        <v>63</v>
      </c>
      <c r="H22" s="284">
        <f t="shared" si="1"/>
        <v>0.63</v>
      </c>
      <c r="I22" s="91"/>
      <c r="J22" s="91"/>
      <c r="K22" s="91"/>
      <c r="L22" s="91"/>
      <c r="M22" s="91"/>
      <c r="N22" s="91"/>
      <c r="O22" s="91">
        <v>100</v>
      </c>
      <c r="P22" s="91">
        <v>63</v>
      </c>
      <c r="Q22" s="91">
        <v>63</v>
      </c>
      <c r="R22" s="90"/>
      <c r="S22" s="90"/>
      <c r="T22" s="90"/>
      <c r="U22" s="90"/>
      <c r="V22" s="90"/>
      <c r="W22" s="90"/>
      <c r="X22" s="69"/>
      <c r="Y22" s="196" t="s">
        <v>496</v>
      </c>
    </row>
    <row r="23" spans="1:25" ht="30" customHeight="1" x14ac:dyDescent="0.2">
      <c r="A23" s="35"/>
      <c r="B23" s="135"/>
      <c r="C23" s="37" t="s">
        <v>26</v>
      </c>
      <c r="D23" s="102" t="s">
        <v>142</v>
      </c>
      <c r="E23" s="74">
        <f t="shared" si="4"/>
        <v>5934</v>
      </c>
      <c r="F23" s="74">
        <f t="shared" si="2"/>
        <v>6313</v>
      </c>
      <c r="G23" s="74">
        <f t="shared" si="3"/>
        <v>6124</v>
      </c>
      <c r="H23" s="284">
        <f t="shared" si="1"/>
        <v>1.0320188742837884</v>
      </c>
      <c r="I23" s="91">
        <v>3412</v>
      </c>
      <c r="J23" s="91">
        <v>3710</v>
      </c>
      <c r="K23" s="91">
        <v>4011</v>
      </c>
      <c r="L23" s="91">
        <v>921</v>
      </c>
      <c r="M23" s="91">
        <v>1002</v>
      </c>
      <c r="N23" s="91">
        <v>881</v>
      </c>
      <c r="O23" s="91">
        <v>1601</v>
      </c>
      <c r="P23" s="91">
        <v>1601</v>
      </c>
      <c r="Q23" s="91">
        <v>1232</v>
      </c>
      <c r="R23" s="91"/>
      <c r="S23" s="91"/>
      <c r="T23" s="91"/>
      <c r="U23" s="91"/>
      <c r="V23" s="91"/>
      <c r="W23" s="91"/>
      <c r="X23" s="92">
        <v>2</v>
      </c>
      <c r="Y23" s="196" t="s">
        <v>497</v>
      </c>
    </row>
    <row r="24" spans="1:25" ht="30" customHeight="1" x14ac:dyDescent="0.2">
      <c r="A24" s="35"/>
      <c r="B24" s="135"/>
      <c r="C24" s="37" t="s">
        <v>27</v>
      </c>
      <c r="D24" s="102" t="s">
        <v>146</v>
      </c>
      <c r="E24" s="74">
        <f t="shared" si="4"/>
        <v>225</v>
      </c>
      <c r="F24" s="74">
        <f t="shared" si="2"/>
        <v>225</v>
      </c>
      <c r="G24" s="74">
        <f t="shared" si="3"/>
        <v>231</v>
      </c>
      <c r="H24" s="284">
        <f t="shared" si="1"/>
        <v>1.0266666666666666</v>
      </c>
      <c r="I24" s="91"/>
      <c r="J24" s="91"/>
      <c r="K24" s="91"/>
      <c r="L24" s="91"/>
      <c r="M24" s="91"/>
      <c r="N24" s="91"/>
      <c r="O24" s="91">
        <v>225</v>
      </c>
      <c r="P24" s="91">
        <v>225</v>
      </c>
      <c r="Q24" s="91">
        <v>231</v>
      </c>
      <c r="R24" s="91"/>
      <c r="S24" s="91"/>
      <c r="T24" s="91"/>
      <c r="U24" s="91"/>
      <c r="V24" s="91"/>
      <c r="W24" s="91"/>
      <c r="X24" s="91"/>
      <c r="Y24" s="196" t="s">
        <v>498</v>
      </c>
    </row>
    <row r="25" spans="1:25" ht="30" customHeight="1" x14ac:dyDescent="0.2">
      <c r="A25" s="35"/>
      <c r="B25" s="135"/>
      <c r="C25" s="37" t="s">
        <v>54</v>
      </c>
      <c r="D25" s="109" t="s">
        <v>179</v>
      </c>
      <c r="E25" s="74">
        <f t="shared" si="4"/>
        <v>1300</v>
      </c>
      <c r="F25" s="74">
        <f t="shared" si="2"/>
        <v>1300</v>
      </c>
      <c r="G25" s="74">
        <f t="shared" si="3"/>
        <v>570</v>
      </c>
      <c r="H25" s="284">
        <f t="shared" si="1"/>
        <v>0.43846153846153846</v>
      </c>
      <c r="I25" s="91"/>
      <c r="J25" s="93"/>
      <c r="K25" s="93"/>
      <c r="L25" s="91"/>
      <c r="M25" s="91"/>
      <c r="N25" s="91"/>
      <c r="O25" s="91">
        <v>1300</v>
      </c>
      <c r="P25" s="91">
        <v>1300</v>
      </c>
      <c r="Q25" s="91">
        <v>570</v>
      </c>
      <c r="R25" s="90"/>
      <c r="S25" s="90"/>
      <c r="T25" s="90"/>
      <c r="U25" s="90"/>
      <c r="V25" s="90"/>
      <c r="W25" s="90"/>
      <c r="X25" s="90"/>
      <c r="Y25" s="196" t="s">
        <v>556</v>
      </c>
    </row>
    <row r="26" spans="1:25" ht="30" customHeight="1" x14ac:dyDescent="0.2">
      <c r="A26" s="35"/>
      <c r="B26" s="135"/>
      <c r="C26" s="37" t="s">
        <v>55</v>
      </c>
      <c r="D26" s="110" t="s">
        <v>144</v>
      </c>
      <c r="E26" s="74">
        <f t="shared" si="4"/>
        <v>500</v>
      </c>
      <c r="F26" s="74">
        <f t="shared" si="2"/>
        <v>500</v>
      </c>
      <c r="G26" s="74">
        <f t="shared" si="3"/>
        <v>500</v>
      </c>
      <c r="H26" s="284">
        <f t="shared" si="1"/>
        <v>1</v>
      </c>
      <c r="I26" s="91"/>
      <c r="J26" s="93"/>
      <c r="K26" s="93"/>
      <c r="L26" s="91"/>
      <c r="M26" s="91"/>
      <c r="N26" s="91"/>
      <c r="O26" s="91"/>
      <c r="P26" s="91"/>
      <c r="Q26" s="91"/>
      <c r="R26" s="91"/>
      <c r="S26" s="91"/>
      <c r="T26" s="91"/>
      <c r="U26" s="91">
        <v>500</v>
      </c>
      <c r="V26" s="91">
        <v>500</v>
      </c>
      <c r="W26" s="91">
        <v>500</v>
      </c>
      <c r="X26" s="90"/>
      <c r="Y26" s="196" t="s">
        <v>500</v>
      </c>
    </row>
    <row r="27" spans="1:25" ht="30" customHeight="1" x14ac:dyDescent="0.2">
      <c r="A27" s="35"/>
      <c r="B27" s="135"/>
      <c r="C27" s="37" t="s">
        <v>56</v>
      </c>
      <c r="D27" s="104" t="s">
        <v>130</v>
      </c>
      <c r="E27" s="74">
        <f t="shared" si="4"/>
        <v>481</v>
      </c>
      <c r="F27" s="74">
        <f t="shared" si="2"/>
        <v>481</v>
      </c>
      <c r="G27" s="74">
        <f t="shared" si="3"/>
        <v>367</v>
      </c>
      <c r="H27" s="284">
        <f t="shared" si="1"/>
        <v>0.76299376299376298</v>
      </c>
      <c r="I27" s="91">
        <v>300</v>
      </c>
      <c r="J27" s="93">
        <v>300</v>
      </c>
      <c r="K27" s="93">
        <v>300</v>
      </c>
      <c r="L27" s="91">
        <v>81</v>
      </c>
      <c r="M27" s="91">
        <v>81</v>
      </c>
      <c r="N27" s="91">
        <v>67</v>
      </c>
      <c r="O27" s="91">
        <v>100</v>
      </c>
      <c r="P27" s="91">
        <v>100</v>
      </c>
      <c r="Q27" s="91">
        <v>0</v>
      </c>
      <c r="R27" s="90"/>
      <c r="S27" s="90"/>
      <c r="T27" s="90"/>
      <c r="U27" s="90"/>
      <c r="V27" s="90"/>
      <c r="W27" s="90"/>
      <c r="X27" s="90"/>
      <c r="Y27" s="196" t="s">
        <v>501</v>
      </c>
    </row>
    <row r="28" spans="1:25" ht="30" customHeight="1" x14ac:dyDescent="0.2">
      <c r="A28" s="35"/>
      <c r="B28" s="135"/>
      <c r="C28" s="37" t="s">
        <v>57</v>
      </c>
      <c r="D28" s="104" t="s">
        <v>131</v>
      </c>
      <c r="E28" s="74">
        <f t="shared" si="4"/>
        <v>7749</v>
      </c>
      <c r="F28" s="74">
        <f t="shared" si="2"/>
        <v>8147</v>
      </c>
      <c r="G28" s="74">
        <f t="shared" si="3"/>
        <v>8634</v>
      </c>
      <c r="H28" s="284">
        <f t="shared" si="1"/>
        <v>1.1142082849399924</v>
      </c>
      <c r="I28" s="91">
        <v>3484</v>
      </c>
      <c r="J28" s="93">
        <v>3697</v>
      </c>
      <c r="K28" s="93">
        <v>3603</v>
      </c>
      <c r="L28" s="91">
        <v>941</v>
      </c>
      <c r="M28" s="91">
        <v>999</v>
      </c>
      <c r="N28" s="91">
        <v>961</v>
      </c>
      <c r="O28" s="91">
        <v>3324</v>
      </c>
      <c r="P28" s="91">
        <v>3451</v>
      </c>
      <c r="Q28" s="91">
        <v>4070</v>
      </c>
      <c r="R28" s="91"/>
      <c r="S28" s="91"/>
      <c r="T28" s="91"/>
      <c r="U28" s="91"/>
      <c r="V28" s="91"/>
      <c r="W28" s="91"/>
      <c r="X28" s="92">
        <v>2</v>
      </c>
      <c r="Y28" s="196" t="s">
        <v>557</v>
      </c>
    </row>
    <row r="29" spans="1:25" ht="30" customHeight="1" x14ac:dyDescent="0.2">
      <c r="A29" s="35"/>
      <c r="B29" s="135"/>
      <c r="C29" s="37" t="s">
        <v>59</v>
      </c>
      <c r="D29" s="103" t="s">
        <v>129</v>
      </c>
      <c r="E29" s="74">
        <f t="shared" si="4"/>
        <v>300</v>
      </c>
      <c r="F29" s="74">
        <f t="shared" si="2"/>
        <v>1002</v>
      </c>
      <c r="G29" s="74">
        <f t="shared" si="3"/>
        <v>938</v>
      </c>
      <c r="H29" s="284">
        <f t="shared" si="1"/>
        <v>3.1266666666666665</v>
      </c>
      <c r="I29" s="91"/>
      <c r="J29" s="93"/>
      <c r="K29" s="93"/>
      <c r="L29" s="91"/>
      <c r="M29" s="91"/>
      <c r="N29" s="91"/>
      <c r="O29" s="91"/>
      <c r="P29" s="91"/>
      <c r="Q29" s="91"/>
      <c r="R29" s="91"/>
      <c r="S29" s="91"/>
      <c r="T29" s="91"/>
      <c r="U29" s="91">
        <v>300</v>
      </c>
      <c r="V29" s="91">
        <v>1002</v>
      </c>
      <c r="W29" s="91">
        <v>938</v>
      </c>
      <c r="X29" s="91"/>
      <c r="Y29" s="196" t="s">
        <v>504</v>
      </c>
    </row>
    <row r="30" spans="1:25" ht="30" customHeight="1" x14ac:dyDescent="0.2">
      <c r="A30" s="35"/>
      <c r="B30" s="135"/>
      <c r="C30" s="37" t="s">
        <v>60</v>
      </c>
      <c r="D30" s="103" t="s">
        <v>111</v>
      </c>
      <c r="E30" s="74">
        <f t="shared" si="4"/>
        <v>1400</v>
      </c>
      <c r="F30" s="74">
        <f t="shared" si="2"/>
        <v>1400</v>
      </c>
      <c r="G30" s="74">
        <f t="shared" si="3"/>
        <v>1791</v>
      </c>
      <c r="H30" s="284">
        <f t="shared" si="1"/>
        <v>1.2792857142857144</v>
      </c>
      <c r="I30" s="91"/>
      <c r="J30" s="91"/>
      <c r="K30" s="91"/>
      <c r="L30" s="91"/>
      <c r="M30" s="91"/>
      <c r="N30" s="91"/>
      <c r="O30" s="91">
        <v>1400</v>
      </c>
      <c r="P30" s="91">
        <v>1400</v>
      </c>
      <c r="Q30" s="91">
        <v>1791</v>
      </c>
      <c r="R30" s="91"/>
      <c r="S30" s="91"/>
      <c r="T30" s="91"/>
      <c r="U30" s="91"/>
      <c r="V30" s="91"/>
      <c r="W30" s="91"/>
      <c r="X30" s="39"/>
      <c r="Y30" s="196" t="s">
        <v>505</v>
      </c>
    </row>
    <row r="31" spans="1:25" ht="30" customHeight="1" x14ac:dyDescent="0.2">
      <c r="A31" s="35"/>
      <c r="B31" s="135"/>
      <c r="C31" s="37" t="s">
        <v>61</v>
      </c>
      <c r="D31" s="102" t="s">
        <v>140</v>
      </c>
      <c r="E31" s="74">
        <f t="shared" si="4"/>
        <v>2100</v>
      </c>
      <c r="F31" s="74">
        <f t="shared" si="2"/>
        <v>2100</v>
      </c>
      <c r="G31" s="74">
        <f t="shared" si="3"/>
        <v>1022</v>
      </c>
      <c r="H31" s="284">
        <f t="shared" si="1"/>
        <v>0.48666666666666669</v>
      </c>
      <c r="I31" s="91"/>
      <c r="J31" s="91"/>
      <c r="K31" s="91"/>
      <c r="L31" s="91"/>
      <c r="M31" s="91"/>
      <c r="N31" s="91"/>
      <c r="O31" s="91">
        <v>2100</v>
      </c>
      <c r="P31" s="91">
        <v>2100</v>
      </c>
      <c r="Q31" s="91">
        <v>1022</v>
      </c>
      <c r="R31" s="91"/>
      <c r="S31" s="91"/>
      <c r="T31" s="91"/>
      <c r="U31" s="91"/>
      <c r="V31" s="91"/>
      <c r="W31" s="91"/>
      <c r="X31" s="39"/>
      <c r="Y31" s="196" t="s">
        <v>506</v>
      </c>
    </row>
    <row r="32" spans="1:25" ht="30" customHeight="1" x14ac:dyDescent="0.2">
      <c r="A32" s="35"/>
      <c r="B32" s="135"/>
      <c r="C32" s="37" t="s">
        <v>62</v>
      </c>
      <c r="D32" s="102" t="s">
        <v>141</v>
      </c>
      <c r="E32" s="74">
        <f t="shared" si="4"/>
        <v>2100</v>
      </c>
      <c r="F32" s="74">
        <f t="shared" si="2"/>
        <v>2100</v>
      </c>
      <c r="G32" s="74">
        <f t="shared" si="3"/>
        <v>1114</v>
      </c>
      <c r="H32" s="284">
        <f t="shared" si="1"/>
        <v>0.53047619047619043</v>
      </c>
      <c r="I32" s="91"/>
      <c r="J32" s="91"/>
      <c r="K32" s="91"/>
      <c r="L32" s="91"/>
      <c r="M32" s="91"/>
      <c r="N32" s="91"/>
      <c r="O32" s="91">
        <v>2100</v>
      </c>
      <c r="P32" s="91">
        <v>2100</v>
      </c>
      <c r="Q32" s="91">
        <v>1114</v>
      </c>
      <c r="R32" s="91"/>
      <c r="S32" s="91"/>
      <c r="T32" s="91"/>
      <c r="U32" s="91"/>
      <c r="V32" s="91"/>
      <c r="W32" s="91"/>
      <c r="X32" s="39"/>
      <c r="Y32" s="196" t="s">
        <v>507</v>
      </c>
    </row>
    <row r="33" spans="1:25" s="408" customFormat="1" ht="30" customHeight="1" x14ac:dyDescent="0.2">
      <c r="A33" s="406"/>
      <c r="B33" s="407"/>
      <c r="C33" s="37" t="s">
        <v>63</v>
      </c>
      <c r="D33" s="172" t="s">
        <v>118</v>
      </c>
      <c r="E33" s="74">
        <f t="shared" si="4"/>
        <v>500</v>
      </c>
      <c r="F33" s="74">
        <f t="shared" si="2"/>
        <v>500</v>
      </c>
      <c r="G33" s="74">
        <f t="shared" si="3"/>
        <v>376</v>
      </c>
      <c r="H33" s="284">
        <f t="shared" si="1"/>
        <v>0.752</v>
      </c>
      <c r="I33" s="91"/>
      <c r="J33" s="91"/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>
        <v>500</v>
      </c>
      <c r="V33" s="91">
        <v>500</v>
      </c>
      <c r="W33" s="91">
        <v>376</v>
      </c>
      <c r="X33" s="91"/>
      <c r="Y33" s="197" t="s">
        <v>508</v>
      </c>
    </row>
    <row r="34" spans="1:25" s="168" customFormat="1" ht="30" customHeight="1" x14ac:dyDescent="0.2">
      <c r="A34" s="35"/>
      <c r="B34" s="135"/>
      <c r="C34" s="37" t="s">
        <v>64</v>
      </c>
      <c r="D34" s="167" t="s">
        <v>396</v>
      </c>
      <c r="E34" s="74">
        <f t="shared" si="4"/>
        <v>3907</v>
      </c>
      <c r="F34" s="74">
        <f t="shared" si="2"/>
        <v>3907</v>
      </c>
      <c r="G34" s="74">
        <f t="shared" si="3"/>
        <v>3636</v>
      </c>
      <c r="H34" s="284">
        <f t="shared" si="1"/>
        <v>0.93063731763501412</v>
      </c>
      <c r="I34" s="90">
        <v>974</v>
      </c>
      <c r="J34" s="90">
        <v>974</v>
      </c>
      <c r="K34" s="90">
        <v>735</v>
      </c>
      <c r="L34" s="90">
        <v>167</v>
      </c>
      <c r="M34" s="90">
        <v>167</v>
      </c>
      <c r="N34" s="90">
        <v>169</v>
      </c>
      <c r="O34" s="90">
        <v>2766</v>
      </c>
      <c r="P34" s="90">
        <v>2766</v>
      </c>
      <c r="Q34" s="90">
        <v>2732</v>
      </c>
      <c r="R34" s="38"/>
      <c r="S34" s="38"/>
      <c r="T34" s="38"/>
      <c r="U34" s="38"/>
      <c r="V34" s="38"/>
      <c r="W34" s="38"/>
      <c r="X34" s="69">
        <v>0.6</v>
      </c>
      <c r="Y34" s="197" t="s">
        <v>558</v>
      </c>
    </row>
    <row r="35" spans="1:25" s="168" customFormat="1" ht="24" customHeight="1" x14ac:dyDescent="0.2">
      <c r="A35" s="35"/>
      <c r="B35" s="36"/>
      <c r="C35" s="37" t="s">
        <v>65</v>
      </c>
      <c r="D35" s="169" t="s">
        <v>147</v>
      </c>
      <c r="E35" s="73">
        <f t="shared" si="4"/>
        <v>9006</v>
      </c>
      <c r="F35" s="74">
        <f t="shared" si="2"/>
        <v>9006</v>
      </c>
      <c r="G35" s="74">
        <f t="shared" si="3"/>
        <v>7986</v>
      </c>
      <c r="H35" s="284">
        <f t="shared" si="1"/>
        <v>0.88674217188540971</v>
      </c>
      <c r="I35" s="90">
        <v>2239</v>
      </c>
      <c r="J35" s="90">
        <v>2239</v>
      </c>
      <c r="K35" s="90">
        <v>1697</v>
      </c>
      <c r="L35" s="90">
        <v>386</v>
      </c>
      <c r="M35" s="90">
        <v>386</v>
      </c>
      <c r="N35" s="90">
        <v>390</v>
      </c>
      <c r="O35" s="90">
        <v>6381</v>
      </c>
      <c r="P35" s="90">
        <v>6381</v>
      </c>
      <c r="Q35" s="90">
        <v>5899</v>
      </c>
      <c r="R35" s="38"/>
      <c r="S35" s="38"/>
      <c r="T35" s="38"/>
      <c r="U35" s="38"/>
      <c r="V35" s="38"/>
      <c r="W35" s="38"/>
      <c r="X35" s="69">
        <v>1.4</v>
      </c>
      <c r="Y35" s="198" t="s">
        <v>559</v>
      </c>
    </row>
    <row r="36" spans="1:25" s="168" customFormat="1" ht="24" customHeight="1" x14ac:dyDescent="0.2">
      <c r="A36" s="35"/>
      <c r="B36" s="36"/>
      <c r="C36" s="37" t="s">
        <v>66</v>
      </c>
      <c r="D36" s="104" t="s">
        <v>84</v>
      </c>
      <c r="E36" s="74">
        <f t="shared" si="4"/>
        <v>600</v>
      </c>
      <c r="F36" s="74">
        <f t="shared" si="2"/>
        <v>600</v>
      </c>
      <c r="G36" s="74">
        <f t="shared" si="3"/>
        <v>359</v>
      </c>
      <c r="H36" s="284">
        <f t="shared" si="1"/>
        <v>0.59833333333333338</v>
      </c>
      <c r="I36" s="91"/>
      <c r="J36" s="91"/>
      <c r="K36" s="91"/>
      <c r="L36" s="91"/>
      <c r="M36" s="91"/>
      <c r="N36" s="91"/>
      <c r="O36" s="91"/>
      <c r="P36" s="91"/>
      <c r="Q36" s="91"/>
      <c r="R36" s="91">
        <v>600</v>
      </c>
      <c r="S36" s="91">
        <v>600</v>
      </c>
      <c r="T36" s="91">
        <v>359</v>
      </c>
      <c r="U36" s="38"/>
      <c r="V36" s="90"/>
      <c r="W36" s="90"/>
      <c r="X36" s="69"/>
      <c r="Y36" s="198" t="s">
        <v>511</v>
      </c>
    </row>
    <row r="37" spans="1:25" s="168" customFormat="1" ht="24" customHeight="1" x14ac:dyDescent="0.2">
      <c r="A37" s="35"/>
      <c r="B37" s="36"/>
      <c r="C37" s="37" t="s">
        <v>67</v>
      </c>
      <c r="D37" s="104" t="s">
        <v>125</v>
      </c>
      <c r="E37" s="74">
        <f t="shared" si="4"/>
        <v>150</v>
      </c>
      <c r="F37" s="74">
        <f t="shared" si="2"/>
        <v>150</v>
      </c>
      <c r="G37" s="74">
        <f t="shared" si="3"/>
        <v>130</v>
      </c>
      <c r="H37" s="284">
        <f t="shared" si="1"/>
        <v>0.8666666666666667</v>
      </c>
      <c r="I37" s="91"/>
      <c r="J37" s="91"/>
      <c r="K37" s="91"/>
      <c r="L37" s="91"/>
      <c r="M37" s="91"/>
      <c r="N37" s="91"/>
      <c r="O37" s="91"/>
      <c r="P37" s="91"/>
      <c r="Q37" s="91"/>
      <c r="R37" s="91">
        <v>150</v>
      </c>
      <c r="S37" s="91">
        <v>150</v>
      </c>
      <c r="T37" s="91">
        <v>130</v>
      </c>
      <c r="U37" s="38"/>
      <c r="V37" s="90"/>
      <c r="W37" s="90"/>
      <c r="X37" s="69"/>
      <c r="Y37" s="198" t="s">
        <v>512</v>
      </c>
    </row>
    <row r="38" spans="1:25" s="168" customFormat="1" ht="24" customHeight="1" x14ac:dyDescent="0.2">
      <c r="A38" s="35"/>
      <c r="B38" s="36"/>
      <c r="C38" s="37" t="s">
        <v>69</v>
      </c>
      <c r="D38" s="102" t="s">
        <v>448</v>
      </c>
      <c r="E38" s="74">
        <f t="shared" si="4"/>
        <v>835</v>
      </c>
      <c r="F38" s="74">
        <f t="shared" si="2"/>
        <v>835</v>
      </c>
      <c r="G38" s="74">
        <f t="shared" si="3"/>
        <v>812</v>
      </c>
      <c r="H38" s="284">
        <f t="shared" si="1"/>
        <v>0.97245508982035933</v>
      </c>
      <c r="I38" s="91"/>
      <c r="J38" s="91"/>
      <c r="K38" s="91"/>
      <c r="L38" s="91"/>
      <c r="M38" s="91"/>
      <c r="N38" s="91"/>
      <c r="O38" s="91"/>
      <c r="P38" s="91"/>
      <c r="Q38" s="91"/>
      <c r="R38" s="91">
        <v>835</v>
      </c>
      <c r="S38" s="91">
        <v>835</v>
      </c>
      <c r="T38" s="91">
        <v>812</v>
      </c>
      <c r="U38" s="38"/>
      <c r="V38" s="90"/>
      <c r="W38" s="90"/>
      <c r="X38" s="69"/>
      <c r="Y38" s="198" t="s">
        <v>513</v>
      </c>
    </row>
    <row r="39" spans="1:25" s="168" customFormat="1" ht="24" customHeight="1" x14ac:dyDescent="0.2">
      <c r="A39" s="35"/>
      <c r="B39" s="36"/>
      <c r="C39" s="37" t="s">
        <v>69</v>
      </c>
      <c r="D39" s="107" t="s">
        <v>126</v>
      </c>
      <c r="E39" s="74">
        <f t="shared" si="4"/>
        <v>200</v>
      </c>
      <c r="F39" s="74">
        <f t="shared" si="2"/>
        <v>200</v>
      </c>
      <c r="G39" s="74">
        <f t="shared" si="3"/>
        <v>1289</v>
      </c>
      <c r="H39" s="284">
        <f t="shared" si="1"/>
        <v>6.4450000000000003</v>
      </c>
      <c r="I39" s="91"/>
      <c r="J39" s="91"/>
      <c r="K39" s="91"/>
      <c r="L39" s="91"/>
      <c r="M39" s="91"/>
      <c r="N39" s="91"/>
      <c r="O39" s="91"/>
      <c r="P39" s="91"/>
      <c r="Q39" s="91"/>
      <c r="R39" s="91">
        <v>200</v>
      </c>
      <c r="S39" s="91">
        <v>200</v>
      </c>
      <c r="T39" s="91">
        <v>1289</v>
      </c>
      <c r="U39" s="38"/>
      <c r="V39" s="38"/>
      <c r="W39" s="38"/>
      <c r="X39" s="69"/>
      <c r="Y39" s="198" t="s">
        <v>513</v>
      </c>
    </row>
    <row r="40" spans="1:25" s="168" customFormat="1" ht="24" customHeight="1" x14ac:dyDescent="0.2">
      <c r="A40" s="35"/>
      <c r="B40" s="36"/>
      <c r="C40" s="37" t="s">
        <v>69</v>
      </c>
      <c r="D40" s="107" t="s">
        <v>561</v>
      </c>
      <c r="E40" s="74">
        <f>SUM(I40+L40+O40+R40+U50)</f>
        <v>100</v>
      </c>
      <c r="F40" s="74">
        <f t="shared" si="2"/>
        <v>100</v>
      </c>
      <c r="G40" s="74">
        <f t="shared" si="3"/>
        <v>84</v>
      </c>
      <c r="H40" s="284">
        <f t="shared" si="1"/>
        <v>0.84</v>
      </c>
      <c r="I40" s="91"/>
      <c r="J40" s="93"/>
      <c r="K40" s="93"/>
      <c r="L40" s="91"/>
      <c r="M40" s="91"/>
      <c r="N40" s="91"/>
      <c r="O40" s="91"/>
      <c r="P40" s="91"/>
      <c r="Q40" s="91"/>
      <c r="R40" s="91">
        <v>100</v>
      </c>
      <c r="S40" s="91">
        <v>100</v>
      </c>
      <c r="T40" s="91">
        <v>84</v>
      </c>
      <c r="U40" s="38"/>
      <c r="V40" s="38"/>
      <c r="W40" s="38"/>
      <c r="X40" s="69"/>
      <c r="Y40" s="198" t="s">
        <v>513</v>
      </c>
    </row>
    <row r="41" spans="1:25" s="168" customFormat="1" ht="24" customHeight="1" x14ac:dyDescent="0.2">
      <c r="A41" s="35"/>
      <c r="B41" s="36"/>
      <c r="C41" s="37" t="s">
        <v>69</v>
      </c>
      <c r="D41" s="102" t="s">
        <v>124</v>
      </c>
      <c r="E41" s="74">
        <f t="shared" ref="E41:E46" si="5">SUM(I41+L41+O41+R41+U41)</f>
        <v>70</v>
      </c>
      <c r="F41" s="74">
        <f t="shared" si="2"/>
        <v>70</v>
      </c>
      <c r="G41" s="74">
        <f t="shared" si="3"/>
        <v>0</v>
      </c>
      <c r="H41" s="284">
        <f t="shared" si="1"/>
        <v>0</v>
      </c>
      <c r="I41" s="91"/>
      <c r="J41" s="91"/>
      <c r="K41" s="91"/>
      <c r="L41" s="91"/>
      <c r="M41" s="91"/>
      <c r="N41" s="91"/>
      <c r="O41" s="91"/>
      <c r="P41" s="91"/>
      <c r="Q41" s="91"/>
      <c r="R41" s="91">
        <v>70</v>
      </c>
      <c r="S41" s="91">
        <v>70</v>
      </c>
      <c r="T41" s="91">
        <v>0</v>
      </c>
      <c r="U41" s="38"/>
      <c r="V41" s="90"/>
      <c r="W41" s="90"/>
      <c r="X41" s="69"/>
      <c r="Y41" s="198" t="s">
        <v>513</v>
      </c>
    </row>
    <row r="42" spans="1:25" s="168" customFormat="1" ht="24" customHeight="1" x14ac:dyDescent="0.2">
      <c r="A42" s="35"/>
      <c r="B42" s="36"/>
      <c r="C42" s="37" t="s">
        <v>71</v>
      </c>
      <c r="D42" s="102" t="s">
        <v>540</v>
      </c>
      <c r="E42" s="74">
        <f t="shared" si="5"/>
        <v>12000</v>
      </c>
      <c r="F42" s="74">
        <f t="shared" si="2"/>
        <v>8667</v>
      </c>
      <c r="G42" s="74">
        <f t="shared" si="3"/>
        <v>8667</v>
      </c>
      <c r="H42" s="284">
        <f t="shared" si="1"/>
        <v>0.72224999999999995</v>
      </c>
      <c r="I42" s="91"/>
      <c r="J42" s="91"/>
      <c r="K42" s="91"/>
      <c r="L42" s="91"/>
      <c r="M42" s="91"/>
      <c r="N42" s="91"/>
      <c r="O42" s="91"/>
      <c r="P42" s="91"/>
      <c r="Q42" s="91"/>
      <c r="R42" s="91">
        <v>12000</v>
      </c>
      <c r="S42" s="91">
        <v>8667</v>
      </c>
      <c r="T42" s="91">
        <v>8667</v>
      </c>
      <c r="U42" s="38"/>
      <c r="V42" s="38"/>
      <c r="W42" s="38"/>
      <c r="X42" s="69"/>
      <c r="Y42" s="198" t="s">
        <v>514</v>
      </c>
    </row>
    <row r="43" spans="1:25" s="168" customFormat="1" ht="24" customHeight="1" x14ac:dyDescent="0.2">
      <c r="A43" s="35"/>
      <c r="B43" s="36"/>
      <c r="C43" s="37" t="s">
        <v>92</v>
      </c>
      <c r="D43" s="102" t="s">
        <v>122</v>
      </c>
      <c r="E43" s="74">
        <f t="shared" si="5"/>
        <v>2800</v>
      </c>
      <c r="F43" s="74">
        <f t="shared" si="2"/>
        <v>2115</v>
      </c>
      <c r="G43" s="74">
        <f t="shared" si="3"/>
        <v>2115</v>
      </c>
      <c r="H43" s="284">
        <f t="shared" si="1"/>
        <v>0.75535714285714284</v>
      </c>
      <c r="I43" s="91"/>
      <c r="J43" s="91"/>
      <c r="K43" s="91"/>
      <c r="L43" s="91"/>
      <c r="M43" s="91"/>
      <c r="N43" s="91"/>
      <c r="O43" s="91"/>
      <c r="P43" s="91"/>
      <c r="Q43" s="91"/>
      <c r="R43" s="91">
        <v>2800</v>
      </c>
      <c r="S43" s="91">
        <v>2115</v>
      </c>
      <c r="T43" s="91">
        <v>2115</v>
      </c>
      <c r="U43" s="38"/>
      <c r="V43" s="90"/>
      <c r="W43" s="90"/>
      <c r="X43" s="69"/>
      <c r="Y43" s="198" t="s">
        <v>515</v>
      </c>
    </row>
    <row r="44" spans="1:25" s="168" customFormat="1" ht="24" customHeight="1" x14ac:dyDescent="0.2">
      <c r="A44" s="35"/>
      <c r="B44" s="36"/>
      <c r="C44" s="37" t="s">
        <v>106</v>
      </c>
      <c r="D44" s="173" t="s">
        <v>19</v>
      </c>
      <c r="E44" s="74">
        <f t="shared" si="5"/>
        <v>12525</v>
      </c>
      <c r="F44" s="74">
        <f t="shared" si="2"/>
        <v>12717</v>
      </c>
      <c r="G44" s="74">
        <f t="shared" si="3"/>
        <v>11229</v>
      </c>
      <c r="H44" s="284">
        <f t="shared" si="1"/>
        <v>0.89652694610778438</v>
      </c>
      <c r="I44" s="91">
        <v>3051</v>
      </c>
      <c r="J44" s="93">
        <v>3202</v>
      </c>
      <c r="K44" s="93">
        <v>2376</v>
      </c>
      <c r="L44" s="91">
        <v>541</v>
      </c>
      <c r="M44" s="91">
        <v>582</v>
      </c>
      <c r="N44" s="91">
        <v>592</v>
      </c>
      <c r="O44" s="91">
        <v>8933</v>
      </c>
      <c r="P44" s="91">
        <v>8933</v>
      </c>
      <c r="Q44" s="91">
        <v>8261</v>
      </c>
      <c r="R44" s="91"/>
      <c r="S44" s="91"/>
      <c r="T44" s="91"/>
      <c r="U44" s="91"/>
      <c r="V44" s="91"/>
      <c r="W44" s="91"/>
      <c r="X44" s="92">
        <v>2</v>
      </c>
      <c r="Y44" s="198" t="s">
        <v>562</v>
      </c>
    </row>
    <row r="45" spans="1:25" s="168" customFormat="1" ht="24" customHeight="1" x14ac:dyDescent="0.2">
      <c r="A45" s="35"/>
      <c r="B45" s="36"/>
      <c r="C45" s="37" t="s">
        <v>107</v>
      </c>
      <c r="D45" s="173" t="s">
        <v>451</v>
      </c>
      <c r="E45" s="74">
        <f t="shared" si="5"/>
        <v>5000</v>
      </c>
      <c r="F45" s="74">
        <f t="shared" si="2"/>
        <v>5080</v>
      </c>
      <c r="G45" s="74">
        <f t="shared" si="3"/>
        <v>5080</v>
      </c>
      <c r="H45" s="284">
        <f t="shared" si="1"/>
        <v>1.016</v>
      </c>
      <c r="I45" s="91"/>
      <c r="J45" s="93"/>
      <c r="K45" s="93"/>
      <c r="L45" s="91"/>
      <c r="M45" s="91"/>
      <c r="N45" s="91"/>
      <c r="O45" s="91"/>
      <c r="P45" s="91"/>
      <c r="Q45" s="91"/>
      <c r="R45" s="91"/>
      <c r="S45" s="91"/>
      <c r="T45" s="91"/>
      <c r="U45" s="91">
        <v>5000</v>
      </c>
      <c r="V45" s="91">
        <v>5080</v>
      </c>
      <c r="W45" s="91">
        <v>5080</v>
      </c>
      <c r="X45" s="92"/>
      <c r="Y45" s="198" t="s">
        <v>563</v>
      </c>
    </row>
    <row r="46" spans="1:25" s="168" customFormat="1" ht="24" customHeight="1" x14ac:dyDescent="0.2">
      <c r="A46" s="35"/>
      <c r="B46" s="36"/>
      <c r="C46" s="37" t="s">
        <v>135</v>
      </c>
      <c r="D46" s="104" t="s">
        <v>143</v>
      </c>
      <c r="E46" s="74">
        <f t="shared" si="5"/>
        <v>3269</v>
      </c>
      <c r="F46" s="74">
        <f t="shared" si="2"/>
        <v>3636</v>
      </c>
      <c r="G46" s="74">
        <f t="shared" si="3"/>
        <v>4859</v>
      </c>
      <c r="H46" s="284">
        <f t="shared" si="1"/>
        <v>1.4863872743958397</v>
      </c>
      <c r="I46" s="91">
        <v>1629</v>
      </c>
      <c r="J46" s="93">
        <v>1918</v>
      </c>
      <c r="K46" s="93">
        <v>1753</v>
      </c>
      <c r="L46" s="91">
        <v>440</v>
      </c>
      <c r="M46" s="91">
        <v>518</v>
      </c>
      <c r="N46" s="91">
        <v>395</v>
      </c>
      <c r="O46" s="91">
        <v>1200</v>
      </c>
      <c r="P46" s="91">
        <v>1200</v>
      </c>
      <c r="Q46" s="91">
        <v>2711</v>
      </c>
      <c r="R46" s="91"/>
      <c r="S46" s="91"/>
      <c r="T46" s="91"/>
      <c r="U46" s="91"/>
      <c r="V46" s="91"/>
      <c r="W46" s="91"/>
      <c r="X46" s="92">
        <v>1</v>
      </c>
      <c r="Y46" s="198" t="s">
        <v>560</v>
      </c>
    </row>
    <row r="47" spans="1:25" s="168" customFormat="1" ht="24" customHeight="1" x14ac:dyDescent="0.2">
      <c r="A47" s="35"/>
      <c r="B47" s="36"/>
      <c r="C47" s="37" t="s">
        <v>135</v>
      </c>
      <c r="D47" s="102" t="s">
        <v>123</v>
      </c>
      <c r="E47" s="74">
        <f>SUM(I47+L47+O47+R47)</f>
        <v>500</v>
      </c>
      <c r="F47" s="74">
        <f t="shared" si="2"/>
        <v>200</v>
      </c>
      <c r="G47" s="74">
        <f t="shared" si="3"/>
        <v>0</v>
      </c>
      <c r="H47" s="284">
        <f t="shared" si="1"/>
        <v>0</v>
      </c>
      <c r="I47" s="91"/>
      <c r="J47" s="91"/>
      <c r="K47" s="91"/>
      <c r="L47" s="91"/>
      <c r="M47" s="91"/>
      <c r="N47" s="91"/>
      <c r="O47" s="91"/>
      <c r="P47" s="91"/>
      <c r="Q47" s="91"/>
      <c r="R47" s="91">
        <v>500</v>
      </c>
      <c r="S47" s="91">
        <v>200</v>
      </c>
      <c r="T47" s="91">
        <v>0</v>
      </c>
      <c r="U47" s="90"/>
      <c r="V47" s="90"/>
      <c r="W47" s="90"/>
      <c r="X47" s="200"/>
      <c r="Y47" s="198" t="s">
        <v>519</v>
      </c>
    </row>
    <row r="48" spans="1:25" s="168" customFormat="1" ht="24" customHeight="1" x14ac:dyDescent="0.2">
      <c r="A48" s="35"/>
      <c r="B48" s="36"/>
      <c r="C48" s="37" t="s">
        <v>135</v>
      </c>
      <c r="D48" s="104" t="s">
        <v>83</v>
      </c>
      <c r="E48" s="74">
        <f>SUM(I48+L48+O48+R48)</f>
        <v>500</v>
      </c>
      <c r="F48" s="74">
        <f t="shared" si="2"/>
        <v>837</v>
      </c>
      <c r="G48" s="74">
        <f t="shared" si="3"/>
        <v>715</v>
      </c>
      <c r="H48" s="284">
        <f t="shared" si="1"/>
        <v>1.43</v>
      </c>
      <c r="I48" s="91"/>
      <c r="J48" s="91"/>
      <c r="K48" s="91"/>
      <c r="L48" s="91"/>
      <c r="M48" s="91"/>
      <c r="N48" s="91"/>
      <c r="O48" s="91"/>
      <c r="P48" s="91"/>
      <c r="Q48" s="91"/>
      <c r="R48" s="91">
        <v>500</v>
      </c>
      <c r="S48" s="91">
        <v>837</v>
      </c>
      <c r="T48" s="91">
        <v>715</v>
      </c>
      <c r="U48" s="90"/>
      <c r="V48" s="90"/>
      <c r="W48" s="90"/>
      <c r="X48" s="200"/>
      <c r="Y48" s="198" t="s">
        <v>519</v>
      </c>
    </row>
    <row r="49" spans="1:25" s="168" customFormat="1" ht="24" customHeight="1" x14ac:dyDescent="0.2">
      <c r="A49" s="35"/>
      <c r="B49" s="36"/>
      <c r="C49" s="37" t="s">
        <v>135</v>
      </c>
      <c r="D49" s="108" t="s">
        <v>85</v>
      </c>
      <c r="E49" s="74">
        <f>SUM(I49+L49+O49+R49)</f>
        <v>100</v>
      </c>
      <c r="F49" s="74">
        <f t="shared" si="2"/>
        <v>100</v>
      </c>
      <c r="G49" s="74">
        <f t="shared" si="3"/>
        <v>0</v>
      </c>
      <c r="H49" s="284">
        <f t="shared" si="1"/>
        <v>0</v>
      </c>
      <c r="I49" s="90"/>
      <c r="J49" s="90"/>
      <c r="K49" s="90"/>
      <c r="L49" s="90"/>
      <c r="M49" s="90"/>
      <c r="N49" s="90"/>
      <c r="O49" s="90"/>
      <c r="P49" s="90"/>
      <c r="Q49" s="90"/>
      <c r="R49" s="90">
        <v>100</v>
      </c>
      <c r="S49" s="90">
        <v>100</v>
      </c>
      <c r="T49" s="90">
        <v>0</v>
      </c>
      <c r="U49" s="90"/>
      <c r="V49" s="90"/>
      <c r="W49" s="90"/>
      <c r="X49" s="200"/>
      <c r="Y49" s="198" t="s">
        <v>519</v>
      </c>
    </row>
    <row r="50" spans="1:25" s="168" customFormat="1" ht="24" customHeight="1" x14ac:dyDescent="0.2">
      <c r="A50" s="35"/>
      <c r="B50" s="36"/>
      <c r="C50" s="37" t="s">
        <v>135</v>
      </c>
      <c r="D50" s="104" t="s">
        <v>127</v>
      </c>
      <c r="E50" s="74">
        <f>SUM(I50+L50+O50+R50+U50)</f>
        <v>237</v>
      </c>
      <c r="F50" s="74">
        <f t="shared" si="2"/>
        <v>377</v>
      </c>
      <c r="G50" s="74">
        <f t="shared" si="3"/>
        <v>694</v>
      </c>
      <c r="H50" s="284">
        <f t="shared" si="1"/>
        <v>2.928270042194093</v>
      </c>
      <c r="I50" s="91"/>
      <c r="J50" s="91"/>
      <c r="K50" s="91"/>
      <c r="L50" s="91"/>
      <c r="M50" s="91"/>
      <c r="N50" s="91"/>
      <c r="O50" s="91"/>
      <c r="P50" s="91"/>
      <c r="Q50" s="91"/>
      <c r="R50" s="91">
        <v>237</v>
      </c>
      <c r="S50" s="91">
        <v>377</v>
      </c>
      <c r="T50" s="91">
        <v>694</v>
      </c>
      <c r="U50" s="38"/>
      <c r="V50" s="90"/>
      <c r="W50" s="90"/>
      <c r="X50" s="69"/>
      <c r="Y50" s="198" t="s">
        <v>519</v>
      </c>
    </row>
    <row r="51" spans="1:25" s="171" customFormat="1" ht="22.5" customHeight="1" x14ac:dyDescent="0.2">
      <c r="A51" s="35"/>
      <c r="B51" s="36"/>
      <c r="C51" s="37" t="s">
        <v>138</v>
      </c>
      <c r="D51" s="170" t="s">
        <v>114</v>
      </c>
      <c r="E51" s="73">
        <f>SUM(I51+L51+O51+R51+U51)</f>
        <v>1497</v>
      </c>
      <c r="F51" s="74">
        <f t="shared" si="2"/>
        <v>1497</v>
      </c>
      <c r="G51" s="74">
        <f t="shared" si="3"/>
        <v>1249</v>
      </c>
      <c r="H51" s="284">
        <f t="shared" si="1"/>
        <v>0.83433533734134935</v>
      </c>
      <c r="I51" s="90">
        <v>369</v>
      </c>
      <c r="J51" s="90">
        <v>369</v>
      </c>
      <c r="K51" s="90">
        <v>277</v>
      </c>
      <c r="L51" s="90">
        <v>64</v>
      </c>
      <c r="M51" s="90">
        <v>64</v>
      </c>
      <c r="N51" s="90">
        <v>48</v>
      </c>
      <c r="O51" s="90">
        <v>1064</v>
      </c>
      <c r="P51" s="90">
        <v>1064</v>
      </c>
      <c r="Q51" s="90">
        <v>924</v>
      </c>
      <c r="R51" s="38"/>
      <c r="S51" s="38"/>
      <c r="T51" s="38"/>
      <c r="U51" s="38"/>
      <c r="V51" s="38"/>
      <c r="W51" s="38"/>
      <c r="X51" s="69"/>
      <c r="Y51" s="199" t="s">
        <v>564</v>
      </c>
    </row>
    <row r="52" spans="1:25" s="168" customFormat="1" ht="22.5" customHeight="1" x14ac:dyDescent="0.2">
      <c r="A52" s="35"/>
      <c r="B52" s="36"/>
      <c r="C52" s="37" t="s">
        <v>139</v>
      </c>
      <c r="D52" s="172" t="s">
        <v>115</v>
      </c>
      <c r="E52" s="73">
        <f>SUM(I52+L52+O52+R52+U52)</f>
        <v>2993</v>
      </c>
      <c r="F52" s="74">
        <f t="shared" si="2"/>
        <v>2993</v>
      </c>
      <c r="G52" s="74">
        <f t="shared" si="3"/>
        <v>2745</v>
      </c>
      <c r="H52" s="284">
        <f t="shared" si="1"/>
        <v>0.91713999331774143</v>
      </c>
      <c r="I52" s="90">
        <v>737</v>
      </c>
      <c r="J52" s="90">
        <v>737</v>
      </c>
      <c r="K52" s="90">
        <v>571</v>
      </c>
      <c r="L52" s="90">
        <v>129</v>
      </c>
      <c r="M52" s="90">
        <v>129</v>
      </c>
      <c r="N52" s="90">
        <v>147</v>
      </c>
      <c r="O52" s="90">
        <v>2127</v>
      </c>
      <c r="P52" s="90">
        <v>2127</v>
      </c>
      <c r="Q52" s="90">
        <v>2027</v>
      </c>
      <c r="R52" s="38"/>
      <c r="S52" s="38"/>
      <c r="T52" s="38"/>
      <c r="U52" s="38"/>
      <c r="V52" s="38"/>
      <c r="W52" s="38"/>
      <c r="X52" s="69">
        <v>1</v>
      </c>
      <c r="Y52" s="198" t="s">
        <v>565</v>
      </c>
    </row>
    <row r="53" spans="1:25" ht="32.25" customHeight="1" thickBot="1" x14ac:dyDescent="0.25">
      <c r="A53" s="139"/>
      <c r="B53" s="140"/>
      <c r="C53" s="34"/>
      <c r="D53" s="141"/>
      <c r="E53" s="75"/>
      <c r="F53" s="75"/>
      <c r="G53" s="75"/>
      <c r="H53" s="75"/>
      <c r="I53" s="101"/>
      <c r="J53" s="101"/>
      <c r="K53" s="101"/>
      <c r="L53" s="101"/>
      <c r="M53" s="101"/>
      <c r="N53" s="101"/>
      <c r="O53" s="101"/>
      <c r="P53" s="101"/>
      <c r="Q53" s="101"/>
      <c r="R53" s="211"/>
      <c r="S53" s="211"/>
      <c r="T53" s="211"/>
      <c r="U53" s="211"/>
      <c r="V53" s="211"/>
      <c r="W53" s="211"/>
      <c r="X53" s="142"/>
      <c r="Y53" s="67">
        <v>841126</v>
      </c>
    </row>
    <row r="54" spans="1:25" ht="21.95" customHeight="1" thickTop="1" thickBot="1" x14ac:dyDescent="0.25">
      <c r="A54" s="741" t="s">
        <v>73</v>
      </c>
      <c r="B54" s="742"/>
      <c r="C54" s="742"/>
      <c r="D54" s="742"/>
      <c r="E54" s="136">
        <f>SUM(I54+L54+O54+R54+U54)</f>
        <v>127157</v>
      </c>
      <c r="F54" s="136">
        <f>SUM(J54+M54+P54+S54+V54)</f>
        <v>139458</v>
      </c>
      <c r="G54" s="136">
        <f>SUM(K54+N54+Q54+T54+W54)</f>
        <v>132748</v>
      </c>
      <c r="H54" s="309">
        <f t="shared" si="1"/>
        <v>1.0439692663400364</v>
      </c>
      <c r="I54" s="137">
        <f>SUM(I7:I53)</f>
        <v>33699</v>
      </c>
      <c r="J54" s="137">
        <f>SUM(J7:J53)</f>
        <v>40689</v>
      </c>
      <c r="K54" s="137">
        <f>SUM(K7:K53)</f>
        <v>37554</v>
      </c>
      <c r="L54" s="137">
        <f t="shared" ref="L54:Q54" si="6">SUM(L7:L53)</f>
        <v>7334</v>
      </c>
      <c r="M54" s="137">
        <f t="shared" si="6"/>
        <v>8410</v>
      </c>
      <c r="N54" s="137">
        <f t="shared" si="6"/>
        <v>7485</v>
      </c>
      <c r="O54" s="137">
        <f t="shared" si="6"/>
        <v>61232</v>
      </c>
      <c r="P54" s="137">
        <f t="shared" si="6"/>
        <v>63317</v>
      </c>
      <c r="Q54" s="137">
        <f t="shared" si="6"/>
        <v>60464</v>
      </c>
      <c r="R54" s="137">
        <f>SUM(R15:R53)</f>
        <v>18092</v>
      </c>
      <c r="S54" s="137">
        <f>SUM(S15:S53)</f>
        <v>14251</v>
      </c>
      <c r="T54" s="137">
        <f>SUM(T15:T53)</f>
        <v>14865</v>
      </c>
      <c r="U54" s="137">
        <f>SUM(U7:U53)</f>
        <v>6800</v>
      </c>
      <c r="V54" s="137">
        <f>SUM(V7:V53)</f>
        <v>12791</v>
      </c>
      <c r="W54" s="137">
        <f>SUM(W7:W53)</f>
        <v>12380</v>
      </c>
      <c r="X54" s="137">
        <f>SUM(X7:X53)</f>
        <v>35</v>
      </c>
      <c r="Y54" s="138"/>
    </row>
    <row r="55" spans="1:25" ht="21.95" customHeight="1" x14ac:dyDescent="0.2">
      <c r="A55" s="146"/>
      <c r="B55" s="146"/>
      <c r="C55" s="146"/>
      <c r="D55" s="146"/>
      <c r="E55" s="134"/>
      <c r="F55" s="134"/>
      <c r="G55" s="134"/>
      <c r="H55" s="134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50"/>
    </row>
    <row r="56" spans="1:25" ht="21.95" customHeight="1" x14ac:dyDescent="0.2">
      <c r="A56" s="146"/>
      <c r="B56" s="146"/>
      <c r="C56" s="146"/>
      <c r="D56" s="146"/>
      <c r="E56" s="134"/>
      <c r="F56" s="134"/>
      <c r="G56" s="134"/>
      <c r="H56" s="134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50"/>
    </row>
    <row r="57" spans="1:25" ht="21.95" customHeight="1" x14ac:dyDescent="0.2">
      <c r="A57" s="146"/>
      <c r="B57" s="146"/>
      <c r="C57" s="146"/>
      <c r="D57" s="146"/>
      <c r="E57" s="134"/>
      <c r="F57" s="134"/>
      <c r="G57" s="134"/>
      <c r="H57" s="134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150"/>
    </row>
    <row r="58" spans="1:25" ht="21.95" customHeight="1" x14ac:dyDescent="0.2">
      <c r="A58" s="146"/>
      <c r="B58" s="146"/>
      <c r="C58" s="146"/>
      <c r="D58" s="146"/>
      <c r="E58" s="134"/>
      <c r="F58" s="134"/>
      <c r="G58" s="134"/>
      <c r="H58" s="134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50"/>
    </row>
    <row r="59" spans="1:25" ht="24.75" customHeight="1" x14ac:dyDescent="0.2">
      <c r="Y59" s="176" t="s">
        <v>433</v>
      </c>
    </row>
    <row r="60" spans="1:25" ht="42.75" customHeight="1" thickBot="1" x14ac:dyDescent="0.25">
      <c r="A60" s="747" t="s">
        <v>609</v>
      </c>
      <c r="B60" s="747"/>
      <c r="C60" s="747"/>
      <c r="D60" s="747"/>
      <c r="E60" s="747"/>
      <c r="F60" s="747"/>
      <c r="G60" s="747"/>
      <c r="H60" s="747"/>
      <c r="I60" s="747"/>
      <c r="J60" s="747"/>
      <c r="K60" s="747"/>
      <c r="L60" s="747"/>
      <c r="M60" s="747"/>
      <c r="N60" s="747"/>
      <c r="O60" s="747"/>
      <c r="P60" s="747"/>
      <c r="Q60" s="747"/>
      <c r="R60" s="747"/>
      <c r="S60" s="747"/>
      <c r="T60" s="747"/>
      <c r="U60" s="747"/>
      <c r="V60" s="747"/>
      <c r="W60" s="747"/>
      <c r="X60" s="747"/>
      <c r="Y60" s="748"/>
    </row>
    <row r="61" spans="1:25" ht="31.5" x14ac:dyDescent="0.25">
      <c r="A61" s="291" t="s">
        <v>5</v>
      </c>
      <c r="B61" s="292" t="s">
        <v>397</v>
      </c>
      <c r="C61" s="293" t="s">
        <v>4</v>
      </c>
      <c r="D61" s="294" t="s">
        <v>549</v>
      </c>
      <c r="E61" s="295">
        <f t="shared" ref="E61:F64" si="7">SUM(I61+L61+O61+R61+U61)</f>
        <v>13774</v>
      </c>
      <c r="F61" s="295">
        <f t="shared" si="7"/>
        <v>13774</v>
      </c>
      <c r="G61" s="295">
        <f>SUM(K61+N61+Q61+T61+W61)</f>
        <v>13339</v>
      </c>
      <c r="H61" s="296">
        <f>SUM(G61/E61)</f>
        <v>0.96841875998257587</v>
      </c>
      <c r="I61" s="297">
        <v>9867</v>
      </c>
      <c r="J61" s="297">
        <v>9867</v>
      </c>
      <c r="K61" s="297">
        <v>9927</v>
      </c>
      <c r="L61" s="297">
        <v>2672</v>
      </c>
      <c r="M61" s="297">
        <v>2672</v>
      </c>
      <c r="N61" s="297">
        <v>2513</v>
      </c>
      <c r="O61" s="297">
        <v>1235</v>
      </c>
      <c r="P61" s="297">
        <v>1235</v>
      </c>
      <c r="Q61" s="297">
        <v>899</v>
      </c>
      <c r="R61" s="298"/>
      <c r="S61" s="298"/>
      <c r="T61" s="298"/>
      <c r="U61" s="298"/>
      <c r="V61" s="298"/>
      <c r="W61" s="298"/>
      <c r="X61" s="299">
        <v>3</v>
      </c>
      <c r="Y61" s="300" t="s">
        <v>546</v>
      </c>
    </row>
    <row r="62" spans="1:25" ht="31.5" x14ac:dyDescent="0.25">
      <c r="A62" s="204"/>
      <c r="B62" s="205"/>
      <c r="C62" s="194"/>
      <c r="D62" s="179" t="s">
        <v>533</v>
      </c>
      <c r="E62" s="73">
        <f t="shared" si="7"/>
        <v>1370</v>
      </c>
      <c r="F62" s="73">
        <f t="shared" si="7"/>
        <v>1445</v>
      </c>
      <c r="G62" s="74">
        <f>SUM(K62+N62+Q62+T62+W62)</f>
        <v>1505</v>
      </c>
      <c r="H62" s="284">
        <f>SUM(G62/E62)</f>
        <v>1.0985401459854014</v>
      </c>
      <c r="I62" s="203">
        <v>870</v>
      </c>
      <c r="J62" s="203">
        <v>919</v>
      </c>
      <c r="K62" s="203">
        <v>720</v>
      </c>
      <c r="L62" s="203">
        <v>200</v>
      </c>
      <c r="M62" s="203">
        <v>226</v>
      </c>
      <c r="N62" s="203">
        <v>226</v>
      </c>
      <c r="O62" s="203">
        <v>300</v>
      </c>
      <c r="P62" s="203">
        <v>300</v>
      </c>
      <c r="Q62" s="203">
        <v>559</v>
      </c>
      <c r="R62" s="206"/>
      <c r="S62" s="206"/>
      <c r="T62" s="206"/>
      <c r="U62" s="206"/>
      <c r="V62" s="206"/>
      <c r="W62" s="206"/>
      <c r="X62" s="207">
        <v>0.5</v>
      </c>
      <c r="Y62" s="209" t="s">
        <v>505</v>
      </c>
    </row>
    <row r="63" spans="1:25" ht="26.25" customHeight="1" thickBot="1" x14ac:dyDescent="0.3">
      <c r="A63" s="139"/>
      <c r="B63" s="140"/>
      <c r="C63" s="34"/>
      <c r="D63" s="208" t="s">
        <v>170</v>
      </c>
      <c r="E63" s="75">
        <f t="shared" si="7"/>
        <v>1170</v>
      </c>
      <c r="F63" s="75">
        <f t="shared" si="7"/>
        <v>1176</v>
      </c>
      <c r="G63" s="75">
        <f>SUM(K63+N63+Q63+T63+W63)</f>
        <v>1066</v>
      </c>
      <c r="H63" s="290">
        <f>SUM(G63/E63)</f>
        <v>0.91111111111111109</v>
      </c>
      <c r="I63" s="101">
        <v>870</v>
      </c>
      <c r="J63" s="101">
        <v>870</v>
      </c>
      <c r="K63" s="101">
        <v>720</v>
      </c>
      <c r="L63" s="101">
        <v>200</v>
      </c>
      <c r="M63" s="101">
        <v>206</v>
      </c>
      <c r="N63" s="101">
        <v>206</v>
      </c>
      <c r="O63" s="101">
        <v>100</v>
      </c>
      <c r="P63" s="101">
        <v>100</v>
      </c>
      <c r="Q63" s="101">
        <v>140</v>
      </c>
      <c r="R63" s="101"/>
      <c r="S63" s="101"/>
      <c r="T63" s="101"/>
      <c r="U63" s="101"/>
      <c r="V63" s="101"/>
      <c r="W63" s="101"/>
      <c r="X63" s="142">
        <v>0.5</v>
      </c>
      <c r="Y63" s="210" t="s">
        <v>509</v>
      </c>
    </row>
    <row r="64" spans="1:25" ht="26.25" customHeight="1" thickTop="1" thickBot="1" x14ac:dyDescent="0.25">
      <c r="A64" s="741" t="s">
        <v>73</v>
      </c>
      <c r="B64" s="742"/>
      <c r="C64" s="742"/>
      <c r="D64" s="742"/>
      <c r="E64" s="136">
        <f t="shared" si="7"/>
        <v>16314</v>
      </c>
      <c r="F64" s="136">
        <f t="shared" si="7"/>
        <v>16395</v>
      </c>
      <c r="G64" s="136">
        <f>SUM(K64+N64+Q64+T64+W64)</f>
        <v>15910</v>
      </c>
      <c r="H64" s="301">
        <f>SUM(G64/E64)</f>
        <v>0.97523599362510727</v>
      </c>
      <c r="I64" s="137">
        <f t="shared" ref="I64:X64" si="8">SUM(I61:I63)</f>
        <v>11607</v>
      </c>
      <c r="J64" s="137">
        <f t="shared" si="8"/>
        <v>11656</v>
      </c>
      <c r="K64" s="137">
        <f t="shared" si="8"/>
        <v>11367</v>
      </c>
      <c r="L64" s="137">
        <f t="shared" si="8"/>
        <v>3072</v>
      </c>
      <c r="M64" s="137">
        <f t="shared" si="8"/>
        <v>3104</v>
      </c>
      <c r="N64" s="137">
        <f t="shared" si="8"/>
        <v>2945</v>
      </c>
      <c r="O64" s="137">
        <f t="shared" si="8"/>
        <v>1635</v>
      </c>
      <c r="P64" s="137">
        <f t="shared" si="8"/>
        <v>1635</v>
      </c>
      <c r="Q64" s="137">
        <f t="shared" si="8"/>
        <v>1598</v>
      </c>
      <c r="R64" s="137">
        <f t="shared" si="8"/>
        <v>0</v>
      </c>
      <c r="S64" s="137">
        <f t="shared" si="8"/>
        <v>0</v>
      </c>
      <c r="T64" s="137">
        <f t="shared" si="8"/>
        <v>0</v>
      </c>
      <c r="U64" s="137">
        <f t="shared" si="8"/>
        <v>0</v>
      </c>
      <c r="V64" s="137">
        <f t="shared" si="8"/>
        <v>0</v>
      </c>
      <c r="W64" s="137">
        <f t="shared" si="8"/>
        <v>0</v>
      </c>
      <c r="X64" s="137">
        <f t="shared" si="8"/>
        <v>4</v>
      </c>
      <c r="Y64" s="138"/>
    </row>
    <row r="65" spans="1:25" ht="26.25" customHeight="1" x14ac:dyDescent="0.2">
      <c r="A65" s="146"/>
      <c r="B65" s="146"/>
      <c r="C65" s="146"/>
      <c r="D65" s="146"/>
      <c r="E65" s="134"/>
      <c r="F65" s="134"/>
      <c r="G65" s="134"/>
      <c r="H65" s="134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76" t="s">
        <v>432</v>
      </c>
    </row>
    <row r="66" spans="1:25" ht="45.75" customHeight="1" thickBot="1" x14ac:dyDescent="0.25">
      <c r="A66" s="747" t="s">
        <v>609</v>
      </c>
      <c r="B66" s="747"/>
      <c r="C66" s="747"/>
      <c r="D66" s="747"/>
      <c r="E66" s="747"/>
      <c r="F66" s="747"/>
      <c r="G66" s="747"/>
      <c r="H66" s="747"/>
      <c r="I66" s="747"/>
      <c r="J66" s="747"/>
      <c r="K66" s="747"/>
      <c r="L66" s="747"/>
      <c r="M66" s="747"/>
      <c r="N66" s="747"/>
      <c r="O66" s="747"/>
      <c r="P66" s="747"/>
      <c r="Q66" s="747"/>
      <c r="R66" s="747"/>
      <c r="S66" s="747"/>
      <c r="T66" s="747"/>
      <c r="U66" s="747"/>
      <c r="V66" s="747"/>
      <c r="W66" s="747"/>
      <c r="X66" s="747"/>
      <c r="Y66" s="748"/>
    </row>
    <row r="67" spans="1:25" ht="30.75" customHeight="1" x14ac:dyDescent="0.2">
      <c r="A67" s="291" t="s">
        <v>4</v>
      </c>
      <c r="B67" s="302" t="s">
        <v>337</v>
      </c>
      <c r="C67" s="743" t="s">
        <v>31</v>
      </c>
      <c r="D67" s="744"/>
      <c r="E67" s="303">
        <f>SUM(E54)</f>
        <v>127157</v>
      </c>
      <c r="F67" s="303">
        <f>SUM(F54)</f>
        <v>139458</v>
      </c>
      <c r="G67" s="303">
        <f>SUM(G54)</f>
        <v>132748</v>
      </c>
      <c r="H67" s="296">
        <f>SUM(G67/E67)</f>
        <v>1.0439692663400364</v>
      </c>
      <c r="I67" s="304">
        <f t="shared" ref="I67:X67" si="9">SUM(I54)</f>
        <v>33699</v>
      </c>
      <c r="J67" s="304">
        <f t="shared" si="9"/>
        <v>40689</v>
      </c>
      <c r="K67" s="304">
        <f t="shared" si="9"/>
        <v>37554</v>
      </c>
      <c r="L67" s="304">
        <f t="shared" si="9"/>
        <v>7334</v>
      </c>
      <c r="M67" s="304">
        <f t="shared" si="9"/>
        <v>8410</v>
      </c>
      <c r="N67" s="304">
        <f t="shared" si="9"/>
        <v>7485</v>
      </c>
      <c r="O67" s="304">
        <f t="shared" si="9"/>
        <v>61232</v>
      </c>
      <c r="P67" s="304">
        <f t="shared" si="9"/>
        <v>63317</v>
      </c>
      <c r="Q67" s="304">
        <f t="shared" si="9"/>
        <v>60464</v>
      </c>
      <c r="R67" s="304">
        <f t="shared" si="9"/>
        <v>18092</v>
      </c>
      <c r="S67" s="304">
        <f t="shared" si="9"/>
        <v>14251</v>
      </c>
      <c r="T67" s="304">
        <f t="shared" si="9"/>
        <v>14865</v>
      </c>
      <c r="U67" s="304">
        <f t="shared" si="9"/>
        <v>6800</v>
      </c>
      <c r="V67" s="304">
        <f t="shared" si="9"/>
        <v>12791</v>
      </c>
      <c r="W67" s="304">
        <f t="shared" si="9"/>
        <v>12380</v>
      </c>
      <c r="X67" s="304">
        <f t="shared" si="9"/>
        <v>35</v>
      </c>
      <c r="Y67" s="305"/>
    </row>
    <row r="68" spans="1:25" ht="29.25" customHeight="1" x14ac:dyDescent="0.2">
      <c r="A68" s="35" t="s">
        <v>5</v>
      </c>
      <c r="B68" s="135" t="s">
        <v>397</v>
      </c>
      <c r="C68" s="745" t="s">
        <v>31</v>
      </c>
      <c r="D68" s="746"/>
      <c r="E68" s="73">
        <f>SUM(E64)</f>
        <v>16314</v>
      </c>
      <c r="F68" s="283">
        <f>SUM(F64)</f>
        <v>16395</v>
      </c>
      <c r="G68" s="283">
        <f>SUM(G64)</f>
        <v>15910</v>
      </c>
      <c r="H68" s="306">
        <f>SUM(G68/E68)</f>
        <v>0.97523599362510727</v>
      </c>
      <c r="I68" s="91">
        <f t="shared" ref="I68:X68" si="10">SUM(I64)</f>
        <v>11607</v>
      </c>
      <c r="J68" s="91">
        <f t="shared" si="10"/>
        <v>11656</v>
      </c>
      <c r="K68" s="91">
        <f t="shared" si="10"/>
        <v>11367</v>
      </c>
      <c r="L68" s="91">
        <f t="shared" si="10"/>
        <v>3072</v>
      </c>
      <c r="M68" s="91">
        <f t="shared" si="10"/>
        <v>3104</v>
      </c>
      <c r="N68" s="91">
        <f t="shared" si="10"/>
        <v>2945</v>
      </c>
      <c r="O68" s="91">
        <f t="shared" si="10"/>
        <v>1635</v>
      </c>
      <c r="P68" s="91">
        <f t="shared" si="10"/>
        <v>1635</v>
      </c>
      <c r="Q68" s="91">
        <f t="shared" si="10"/>
        <v>1598</v>
      </c>
      <c r="R68" s="91">
        <f t="shared" si="10"/>
        <v>0</v>
      </c>
      <c r="S68" s="91">
        <f t="shared" si="10"/>
        <v>0</v>
      </c>
      <c r="T68" s="91">
        <f t="shared" si="10"/>
        <v>0</v>
      </c>
      <c r="U68" s="91">
        <f t="shared" si="10"/>
        <v>0</v>
      </c>
      <c r="V68" s="91">
        <f t="shared" si="10"/>
        <v>0</v>
      </c>
      <c r="W68" s="91">
        <f t="shared" si="10"/>
        <v>0</v>
      </c>
      <c r="X68" s="91">
        <f t="shared" si="10"/>
        <v>4</v>
      </c>
      <c r="Y68" s="143"/>
    </row>
    <row r="69" spans="1:25" ht="31.5" customHeight="1" thickBot="1" x14ac:dyDescent="0.25">
      <c r="A69" s="741" t="s">
        <v>339</v>
      </c>
      <c r="B69" s="742"/>
      <c r="C69" s="742"/>
      <c r="D69" s="742"/>
      <c r="E69" s="307">
        <f>SUM(I69+L69+O69+R69+U69)</f>
        <v>143471</v>
      </c>
      <c r="F69" s="307">
        <f>SUM(J69+M69+P69+S69+V69)</f>
        <v>155853</v>
      </c>
      <c r="G69" s="307">
        <f>SUM(K69+N69+Q69+T69+W69)</f>
        <v>148658</v>
      </c>
      <c r="H69" s="308">
        <f>SUM(G69/E69)</f>
        <v>1.0361536477755087</v>
      </c>
      <c r="I69" s="137">
        <f t="shared" ref="I69:X69" si="11">SUM(I67:I68)</f>
        <v>45306</v>
      </c>
      <c r="J69" s="137">
        <f t="shared" si="11"/>
        <v>52345</v>
      </c>
      <c r="K69" s="137">
        <f t="shared" si="11"/>
        <v>48921</v>
      </c>
      <c r="L69" s="137">
        <f t="shared" si="11"/>
        <v>10406</v>
      </c>
      <c r="M69" s="137">
        <f t="shared" si="11"/>
        <v>11514</v>
      </c>
      <c r="N69" s="137">
        <f t="shared" si="11"/>
        <v>10430</v>
      </c>
      <c r="O69" s="137">
        <f t="shared" si="11"/>
        <v>62867</v>
      </c>
      <c r="P69" s="137">
        <f t="shared" si="11"/>
        <v>64952</v>
      </c>
      <c r="Q69" s="137">
        <f t="shared" si="11"/>
        <v>62062</v>
      </c>
      <c r="R69" s="137">
        <f t="shared" si="11"/>
        <v>18092</v>
      </c>
      <c r="S69" s="137">
        <f t="shared" si="11"/>
        <v>14251</v>
      </c>
      <c r="T69" s="137">
        <f t="shared" si="11"/>
        <v>14865</v>
      </c>
      <c r="U69" s="137">
        <f t="shared" si="11"/>
        <v>6800</v>
      </c>
      <c r="V69" s="137">
        <f t="shared" si="11"/>
        <v>12791</v>
      </c>
      <c r="W69" s="137">
        <f t="shared" si="11"/>
        <v>12380</v>
      </c>
      <c r="X69" s="137">
        <f t="shared" si="11"/>
        <v>39</v>
      </c>
      <c r="Y69" s="138"/>
    </row>
    <row r="70" spans="1:25" ht="14.25" x14ac:dyDescent="0.2">
      <c r="A70" s="66"/>
      <c r="B70"/>
      <c r="C70"/>
      <c r="D70"/>
      <c r="E70"/>
      <c r="F70"/>
      <c r="G70"/>
      <c r="H70"/>
      <c r="I70"/>
      <c r="J70"/>
      <c r="K70"/>
    </row>
  </sheetData>
  <mergeCells count="20">
    <mergeCell ref="A54:D54"/>
    <mergeCell ref="A69:D69"/>
    <mergeCell ref="C67:D67"/>
    <mergeCell ref="C68:D68"/>
    <mergeCell ref="A60:Y60"/>
    <mergeCell ref="A64:D64"/>
    <mergeCell ref="A66:Y66"/>
    <mergeCell ref="O1:Y1"/>
    <mergeCell ref="C4:D5"/>
    <mergeCell ref="E4:W4"/>
    <mergeCell ref="R5:T5"/>
    <mergeCell ref="E5:H5"/>
    <mergeCell ref="I5:K5"/>
    <mergeCell ref="A2:Y2"/>
    <mergeCell ref="X4:X6"/>
    <mergeCell ref="L5:N5"/>
    <mergeCell ref="O5:Q5"/>
    <mergeCell ref="Y4:Y6"/>
    <mergeCell ref="U5:W5"/>
    <mergeCell ref="A4:B5"/>
  </mergeCells>
  <phoneticPr fontId="19" type="noConversion"/>
  <pageMargins left="0.75" right="0.75" top="1" bottom="1" header="0.5" footer="0.5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</vt:i4>
      </vt:variant>
    </vt:vector>
  </HeadingPairs>
  <TitlesOfParts>
    <vt:vector size="22" baseType="lpstr">
      <vt:lpstr>1.mell.</vt:lpstr>
      <vt:lpstr>2.mell</vt:lpstr>
      <vt:lpstr>2.1.mell</vt:lpstr>
      <vt:lpstr>2.2.mell.</vt:lpstr>
      <vt:lpstr>3.mell.</vt:lpstr>
      <vt:lpstr>3.1.mell.</vt:lpstr>
      <vt:lpstr>3.2.mell.</vt:lpstr>
      <vt:lpstr>4.mell.</vt:lpstr>
      <vt:lpstr>4.1.mell.</vt:lpstr>
      <vt:lpstr>4.2.mell.</vt:lpstr>
      <vt:lpstr>4.3.mell.</vt:lpstr>
      <vt:lpstr>5.mell.</vt:lpstr>
      <vt:lpstr>6.1.mell.</vt:lpstr>
      <vt:lpstr>6.2.mell.</vt:lpstr>
      <vt:lpstr>7.1.mell.</vt:lpstr>
      <vt:lpstr>7.2.mell.</vt:lpstr>
      <vt:lpstr>8.mell.</vt:lpstr>
      <vt:lpstr>9.mell.</vt:lpstr>
      <vt:lpstr>Munka1</vt:lpstr>
      <vt:lpstr>Munka2</vt:lpstr>
      <vt:lpstr>'1.mell.'!Nyomtatási_cím</vt:lpstr>
      <vt:lpstr>'4.1.mell.'!Nyomtatási_cím</vt:lpstr>
    </vt:vector>
  </TitlesOfParts>
  <Company>Rezi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Erika</cp:lastModifiedBy>
  <cp:lastPrinted>2015-05-21T10:21:41Z</cp:lastPrinted>
  <dcterms:created xsi:type="dcterms:W3CDTF">2000-11-12T16:16:36Z</dcterms:created>
  <dcterms:modified xsi:type="dcterms:W3CDTF">2015-05-21T10:25:05Z</dcterms:modified>
</cp:coreProperties>
</file>