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755" tabRatio="694" firstSheet="1" activeTab="4"/>
  </bookViews>
  <sheets>
    <sheet name="bevétel" sheetId="1" r:id="rId1"/>
    <sheet name="kiadás" sheetId="2" r:id="rId2"/>
    <sheet name="mérleg" sheetId="3" r:id="rId3"/>
    <sheet name="3 éves terv" sheetId="4" r:id="rId4"/>
    <sheet name="ei felhasználási terv" sheetId="5" r:id="rId5"/>
    <sheet name="normatíva" sheetId="6" r:id="rId6"/>
    <sheet name="hozzájárulások" sheetId="7" r:id="rId7"/>
    <sheet name="hitelképesség" sheetId="8" r:id="rId8"/>
    <sheet name="jelentés" sheetId="9" r:id="rId9"/>
  </sheets>
  <externalReferences>
    <externalReference r:id="rId12"/>
  </externalReferences>
  <definedNames>
    <definedName name="_xlnm.Print_Titles" localSheetId="0">'bevétel'!$A:$A,'bevétel'!$3:$5</definedName>
    <definedName name="_xlnm.Print_Titles" localSheetId="1">'kiadás'!$A:$A,'kiadás'!$3:$5</definedName>
    <definedName name="_xlnm.Print_Area" localSheetId="0">'bevétel'!$A$1:$E$43</definedName>
    <definedName name="_xlnm.Print_Area" localSheetId="6">'hozzájárulások'!$A$5:$P$25</definedName>
    <definedName name="_xlnm.Print_Area" localSheetId="1">'kiadás'!$A$1:$E$42</definedName>
    <definedName name="_xlnm.Print_Area" localSheetId="2">'mérleg'!$A$1:$D$28</definedName>
  </definedNames>
  <calcPr fullCalcOnLoad="1"/>
</workbook>
</file>

<file path=xl/sharedStrings.xml><?xml version="1.0" encoding="utf-8"?>
<sst xmlns="http://schemas.openxmlformats.org/spreadsheetml/2006/main" count="133" uniqueCount="114">
  <si>
    <t xml:space="preserve">KIADÁSOK JOGCÍMEI </t>
  </si>
  <si>
    <t xml:space="preserve">  BEVÉTELEK JOGCÍMEI</t>
  </si>
  <si>
    <t xml:space="preserve">Irányító szervtől kapott támogatás </t>
  </si>
  <si>
    <t>KÖLTSÉGVETÉS MÉRLEGE</t>
  </si>
  <si>
    <t xml:space="preserve">        Ezer Ft-ban</t>
  </si>
  <si>
    <t xml:space="preserve">                         Bevétel </t>
  </si>
  <si>
    <t xml:space="preserve">                 Kiadás</t>
  </si>
  <si>
    <t xml:space="preserve">Megnevezés </t>
  </si>
  <si>
    <t>Előirányzat</t>
  </si>
  <si>
    <t>KIADÁSOK MINDÖSSZESEN (A+…E)</t>
  </si>
  <si>
    <t>kiadás mindösszesen</t>
  </si>
  <si>
    <t>közfoglalkoztatottak engedélyezett létszáma (fő)</t>
  </si>
  <si>
    <t>költségvetési szerv engedélyezett létszáma (fő)</t>
  </si>
  <si>
    <t xml:space="preserve">Bevétel mindösszesen </t>
  </si>
  <si>
    <t>Kiadások intézményfinanszírozás nélkül</t>
  </si>
  <si>
    <t>2014. évi tervezett előirányzatok</t>
  </si>
  <si>
    <t>2014.</t>
  </si>
  <si>
    <t>állományba tartozók rendszeres és nem rendszeres sz,j</t>
  </si>
  <si>
    <t>közfoglalkoztatottak rendsz. és nem rsz.sz.j.</t>
  </si>
  <si>
    <t>külső személyi juttatatás</t>
  </si>
  <si>
    <t xml:space="preserve">pályázatok személyi juttatásai </t>
  </si>
  <si>
    <t>képviselők tiszteletdíja</t>
  </si>
  <si>
    <t>Általános tartalék</t>
  </si>
  <si>
    <t>összesen</t>
  </si>
  <si>
    <t>kötelező</t>
  </si>
  <si>
    <t>önként vállalt</t>
  </si>
  <si>
    <t>állami</t>
  </si>
  <si>
    <t>K1. Személyi juttatás</t>
  </si>
  <si>
    <t xml:space="preserve">K2. Munkaadót terhelő járulékok és szoc. hozzájár. adó </t>
  </si>
  <si>
    <t>K3. Dologi kiadások</t>
  </si>
  <si>
    <t>K4. Ellátottak pénzbeli juttatásai (szoc. Ellátások)</t>
  </si>
  <si>
    <t xml:space="preserve">K5. Egyéb működési kiadások összesen </t>
  </si>
  <si>
    <t>Elvonások, befizetések</t>
  </si>
  <si>
    <t>Egyéb m. célú kiadás áh-n belül</t>
  </si>
  <si>
    <t>Egyéb m. célú kiadás áh-n kívül</t>
  </si>
  <si>
    <t xml:space="preserve">K6. Beruházási kiadások ÁFÁ-val </t>
  </si>
  <si>
    <t xml:space="preserve">K7. Felujítási kiadások ÁFÁ-val </t>
  </si>
  <si>
    <t>K8. Egyéb felhalmozási kiadások összesen</t>
  </si>
  <si>
    <t>K9. Finanszírozási kiadások</t>
  </si>
  <si>
    <t>Irányító szervi támogatás folyósítása</t>
  </si>
  <si>
    <t>Finanszírozási kiadások</t>
  </si>
  <si>
    <t>B3. Közhatalmi bevételek</t>
  </si>
  <si>
    <t xml:space="preserve">B4. Működési bevételek </t>
  </si>
  <si>
    <t>Helyi önkormányzatok állami támogatása</t>
  </si>
  <si>
    <t>Helyi önkormányzatok állami tám. Szoc. Ellátásokhoz</t>
  </si>
  <si>
    <t>Kiegészítő támogatások</t>
  </si>
  <si>
    <t>Jövedelemadók (termőföld bérbead. SZJA)</t>
  </si>
  <si>
    <t>Vagyoni típusú adók (építményadó)</t>
  </si>
  <si>
    <t>Értékesítés és forgalmi adó (iparűzési adó)</t>
  </si>
  <si>
    <t>Gépjárműadó</t>
  </si>
  <si>
    <t>Áruhaszanálai és szolg. Adó (talajterhelési díj)</t>
  </si>
  <si>
    <t>Egyéb közhatalmi bevételek (bírság, pótlék)</t>
  </si>
  <si>
    <t>Készlet ért., szolgáltatás ellenértéke</t>
  </si>
  <si>
    <t>Tulajdonosi bevételek</t>
  </si>
  <si>
    <t>Ellátási díjak</t>
  </si>
  <si>
    <t>Áfa bevételek</t>
  </si>
  <si>
    <t>Kamat és árfolyamnyereség</t>
  </si>
  <si>
    <t>Egyéb működési bevétel</t>
  </si>
  <si>
    <t>Elvonások és befizetések</t>
  </si>
  <si>
    <t>B1. Működési célú támogatások államháztartáson belül</t>
  </si>
  <si>
    <t>B2. Felhalmozási célú támogatások áh-n belülről</t>
  </si>
  <si>
    <t>B7. Felhalmozási célú átvett pénzeszköz áh-n kívül</t>
  </si>
  <si>
    <t xml:space="preserve">Működési költségvetés bevételei összesen </t>
  </si>
  <si>
    <t>Maradvány igénybevétele</t>
  </si>
  <si>
    <t>Egyéb finanszírozási bevétel</t>
  </si>
  <si>
    <t>KÖLTSÉGVETÉSI BEVÉTELEK ÖSSZESEN</t>
  </si>
  <si>
    <t xml:space="preserve">Irányító szervi támogatás </t>
  </si>
  <si>
    <t>Felhalmozási költségvetés kiadásai összesen</t>
  </si>
  <si>
    <t xml:space="preserve">Működési költségvetés kiadásai összesen </t>
  </si>
  <si>
    <t>B6. Működési célú támogatások áh-n kívülről</t>
  </si>
  <si>
    <t>BEVÉTELEK ÖSSZESEN</t>
  </si>
  <si>
    <t>Működési költségvetés egyenlege</t>
  </si>
  <si>
    <t>Felhalmozási költségvetés egyenlege</t>
  </si>
  <si>
    <t>KÖLTSÉGVETÉSI KIADÁS ÖSSZESEN</t>
  </si>
  <si>
    <t>KIADÁSOK ÖSSZESEN</t>
  </si>
  <si>
    <t>Felhalmozási költségvetés bevételei összesen</t>
  </si>
  <si>
    <t>2015.</t>
  </si>
  <si>
    <t>2016.</t>
  </si>
  <si>
    <t>2017.</t>
  </si>
  <si>
    <t>B8. Finanszírozási bevételek</t>
  </si>
  <si>
    <t>12. melléklet</t>
  </si>
  <si>
    <t>cs, gy</t>
  </si>
  <si>
    <t>Egyéb m. célú tám. Hozzájárulások</t>
  </si>
  <si>
    <t>Egyéb m. célú tám. normatíva átvétel</t>
  </si>
  <si>
    <t>Egyéb m. célú kiadás áh-n belül munkaszervezeti feladatok</t>
  </si>
  <si>
    <t>Egyéb m. célú kiadás áh-n belül belső ellenőrzés</t>
  </si>
  <si>
    <t>Egyéb m. célú kiadás áh-n belül ügyelet</t>
  </si>
  <si>
    <t>Jogcímek</t>
  </si>
  <si>
    <t>jan.</t>
  </si>
  <si>
    <t>febr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</si>
  <si>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</si>
  <si>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</si>
  <si>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</si>
  <si>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</si>
  <si>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</si>
  <si>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</si>
  <si>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</si>
  <si>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</si>
  <si>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</si>
  <si>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</si>
  <si>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Különbözet (bevétel-kiadás)</t>
  </si>
  <si>
    <t>Reprezentáció nettó összege</t>
  </si>
  <si>
    <t>Települési Önk. egyes köznevelési feladatok támogatása</t>
  </si>
  <si>
    <t>1. sz. melléklet bevétel</t>
  </si>
  <si>
    <t>b.) Felhalmozási célra</t>
  </si>
  <si>
    <t xml:space="preserve">a.) működési célra </t>
  </si>
  <si>
    <t>Sajókápolna  Község Önkormányzata összesen</t>
  </si>
  <si>
    <t>Sajókápolna Község Önkormányzatának  kiadásai</t>
  </si>
  <si>
    <t>1.melléklet a 9/2014. (IX.15.) önkormányztai rendelethez kiadás</t>
  </si>
  <si>
    <t>2. melléklet 9/2014. (IX.15.) önkormányzati rendelethez</t>
  </si>
  <si>
    <t>"2.melléklet a 2/2014.(II.28.) önkormányzati rendelethez"</t>
  </si>
  <si>
    <t>3. melléklet a 4/2014. (IX.15.) önkormányzati rendelethez</t>
  </si>
  <si>
    <t>"3. melléklet a 2/2014. (II.28.) önkormányzati rendelethez</t>
  </si>
  <si>
    <t>"1.melléklet a 2/2014. (II.28.) önkormányztai rendelethez"kiadás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</si>
</sst>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#,##0\ _F_t"/>
    <numFmt numFmtId="172" formatCode="#,##0\ &quot;Ft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sz val="9"/>
      <name val="Arial CE"/>
      <family val="0"/>
    </font>
    <font>
      <sz val="8"/>
      <name val="Arial"/>
      <family val="2"/>
    </font>
    <font>
      <i/>
      <sz val="9"/>
      <name val="Arial CE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Times New Roman"/>
      <family val="1"/>
    </font>
    <font>
      <b/>
      <i/>
      <sz val="10"/>
      <name val="Arial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medium"/>
      <top style="thin"/>
      <bottom style="double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/>
    </border>
    <border diagonalDown="1">
      <left style="thin"/>
      <right style="thin"/>
      <top style="thin"/>
      <bottom style="medium"/>
      <diagonal style="thin"/>
    </border>
    <border diagonalDown="1">
      <left>
        <color indexed="63"/>
      </left>
      <right style="thin"/>
      <top style="thin"/>
      <bottom style="double"/>
      <diagonal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7" borderId="1" applyNumberFormat="0" applyAlignment="0" applyProtection="0"/>
    <xf numFmtId="0" fontId="18" fillId="20" borderId="1" applyNumberFormat="0" applyAlignment="0" applyProtection="0"/>
    <xf numFmtId="0" fontId="8" fillId="21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" fillId="7" borderId="1" applyNumberFormat="0" applyAlignment="0" applyProtection="0"/>
    <xf numFmtId="0" fontId="0" fillId="22" borderId="7" applyNumberFormat="0" applyFont="0" applyAlignment="0" applyProtection="0"/>
    <xf numFmtId="0" fontId="0" fillId="22" borderId="7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8" applyNumberFormat="0" applyAlignment="0" applyProtection="0"/>
    <xf numFmtId="0" fontId="5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14" fillId="0" borderId="0" xfId="99">
      <alignment/>
      <protection/>
    </xf>
    <xf numFmtId="0" fontId="20" fillId="0" borderId="0" xfId="99" applyFont="1">
      <alignment/>
      <protection/>
    </xf>
    <xf numFmtId="0" fontId="21" fillId="0" borderId="0" xfId="99" applyFont="1" applyAlignment="1">
      <alignment horizontal="right"/>
      <protection/>
    </xf>
    <xf numFmtId="0" fontId="14" fillId="0" borderId="0" xfId="99" applyAlignment="1">
      <alignment horizontal="center"/>
      <protection/>
    </xf>
    <xf numFmtId="0" fontId="24" fillId="0" borderId="0" xfId="99" applyFont="1">
      <alignment/>
      <protection/>
    </xf>
    <xf numFmtId="0" fontId="19" fillId="0" borderId="0" xfId="99" applyFont="1" applyBorder="1">
      <alignment/>
      <protection/>
    </xf>
    <xf numFmtId="0" fontId="19" fillId="0" borderId="0" xfId="99" applyFont="1">
      <alignment/>
      <protection/>
    </xf>
    <xf numFmtId="0" fontId="14" fillId="0" borderId="0" xfId="99" applyBorder="1">
      <alignment/>
      <protection/>
    </xf>
    <xf numFmtId="0" fontId="14" fillId="0" borderId="0" xfId="99" applyAlignment="1">
      <alignment wrapText="1"/>
      <protection/>
    </xf>
    <xf numFmtId="0" fontId="25" fillId="0" borderId="0" xfId="99" applyFont="1" applyBorder="1" applyAlignment="1">
      <alignment horizontal="left" wrapText="1"/>
      <protection/>
    </xf>
    <xf numFmtId="3" fontId="25" fillId="0" borderId="10" xfId="99" applyNumberFormat="1" applyFont="1" applyBorder="1" applyAlignment="1">
      <alignment horizontal="right" wrapText="1"/>
      <protection/>
    </xf>
    <xf numFmtId="0" fontId="14" fillId="0" borderId="0" xfId="97">
      <alignment/>
      <protection/>
    </xf>
    <xf numFmtId="0" fontId="14" fillId="0" borderId="0" xfId="97" applyFont="1">
      <alignment/>
      <protection/>
    </xf>
    <xf numFmtId="0" fontId="14" fillId="0" borderId="0" xfId="97" applyAlignment="1">
      <alignment horizontal="right"/>
      <protection/>
    </xf>
    <xf numFmtId="0" fontId="19" fillId="0" borderId="0" xfId="97" applyFont="1">
      <alignment/>
      <protection/>
    </xf>
    <xf numFmtId="3" fontId="22" fillId="24" borderId="10" xfId="99" applyNumberFormat="1" applyFont="1" applyFill="1" applyBorder="1" applyAlignment="1">
      <alignment horizontal="right" wrapText="1"/>
      <protection/>
    </xf>
    <xf numFmtId="3" fontId="14" fillId="0" borderId="0" xfId="99" applyNumberFormat="1" applyAlignment="1">
      <alignment horizontal="right" wrapText="1"/>
      <protection/>
    </xf>
    <xf numFmtId="0" fontId="19" fillId="0" borderId="0" xfId="0" applyFont="1" applyAlignment="1">
      <alignment/>
    </xf>
    <xf numFmtId="0" fontId="14" fillId="0" borderId="0" xfId="97" applyFont="1" applyAlignment="1">
      <alignment horizontal="right"/>
      <protection/>
    </xf>
    <xf numFmtId="3" fontId="28" fillId="0" borderId="0" xfId="99" applyNumberFormat="1" applyFont="1" applyAlignment="1">
      <alignment horizontal="right" wrapText="1"/>
      <protection/>
    </xf>
    <xf numFmtId="3" fontId="14" fillId="0" borderId="0" xfId="97" applyNumberFormat="1" applyFont="1" applyAlignment="1">
      <alignment horizontal="right"/>
      <protection/>
    </xf>
    <xf numFmtId="3" fontId="14" fillId="0" borderId="0" xfId="97" applyNumberFormat="1">
      <alignment/>
      <protection/>
    </xf>
    <xf numFmtId="3" fontId="24" fillId="0" borderId="0" xfId="97" applyNumberFormat="1" applyFont="1" applyAlignment="1">
      <alignment horizontal="right"/>
      <protection/>
    </xf>
    <xf numFmtId="0" fontId="14" fillId="0" borderId="0" xfId="97" applyFill="1">
      <alignment/>
      <protection/>
    </xf>
    <xf numFmtId="0" fontId="19" fillId="0" borderId="0" xfId="99" applyFont="1" applyFill="1" applyBorder="1">
      <alignment/>
      <protection/>
    </xf>
    <xf numFmtId="0" fontId="19" fillId="0" borderId="0" xfId="99" applyFont="1" applyFill="1">
      <alignment/>
      <protection/>
    </xf>
    <xf numFmtId="0" fontId="26" fillId="0" borderId="0" xfId="99" applyFont="1" applyFill="1">
      <alignment/>
      <protection/>
    </xf>
    <xf numFmtId="0" fontId="14" fillId="0" borderId="0" xfId="97" applyAlignment="1">
      <alignment horizontal="center"/>
      <protection/>
    </xf>
    <xf numFmtId="0" fontId="24" fillId="0" borderId="0" xfId="97" applyFont="1" applyAlignment="1">
      <alignment horizontal="right"/>
      <protection/>
    </xf>
    <xf numFmtId="0" fontId="24" fillId="0" borderId="0" xfId="97" applyFont="1">
      <alignment/>
      <protection/>
    </xf>
    <xf numFmtId="0" fontId="26" fillId="0" borderId="0" xfId="97" applyFont="1">
      <alignment/>
      <protection/>
    </xf>
    <xf numFmtId="3" fontId="23" fillId="0" borderId="11" xfId="99" applyNumberFormat="1" applyFont="1" applyFill="1" applyBorder="1" applyAlignment="1">
      <alignment horizontal="right" wrapText="1"/>
      <protection/>
    </xf>
    <xf numFmtId="3" fontId="23" fillId="0" borderId="12" xfId="99" applyNumberFormat="1" applyFont="1" applyFill="1" applyBorder="1" applyAlignment="1">
      <alignment horizontal="right" wrapText="1"/>
      <protection/>
    </xf>
    <xf numFmtId="3" fontId="22" fillId="0" borderId="11" xfId="99" applyNumberFormat="1" applyFont="1" applyBorder="1" applyAlignment="1">
      <alignment horizontal="right" wrapText="1"/>
      <protection/>
    </xf>
    <xf numFmtId="0" fontId="14" fillId="0" borderId="0" xfId="97" applyFill="1" applyBorder="1">
      <alignment/>
      <protection/>
    </xf>
    <xf numFmtId="3" fontId="23" fillId="20" borderId="10" xfId="97" applyNumberFormat="1" applyFont="1" applyFill="1" applyBorder="1" applyAlignment="1">
      <alignment horizontal="right"/>
      <protection/>
    </xf>
    <xf numFmtId="3" fontId="23" fillId="0" borderId="11" xfId="97" applyNumberFormat="1" applyFont="1" applyFill="1" applyBorder="1" applyAlignment="1">
      <alignment horizontal="right"/>
      <protection/>
    </xf>
    <xf numFmtId="3" fontId="23" fillId="0" borderId="12" xfId="97" applyNumberFormat="1" applyFont="1" applyFill="1" applyBorder="1">
      <alignment/>
      <protection/>
    </xf>
    <xf numFmtId="0" fontId="30" fillId="0" borderId="10" xfId="99" applyFont="1" applyBorder="1" applyAlignment="1">
      <alignment wrapText="1"/>
      <protection/>
    </xf>
    <xf numFmtId="0" fontId="30" fillId="0" borderId="0" xfId="99" applyFont="1">
      <alignment/>
      <protection/>
    </xf>
    <xf numFmtId="0" fontId="26" fillId="20" borderId="13" xfId="97" applyFont="1" applyFill="1" applyBorder="1">
      <alignment/>
      <protection/>
    </xf>
    <xf numFmtId="0" fontId="24" fillId="20" borderId="13" xfId="97" applyFont="1" applyFill="1" applyBorder="1">
      <alignment/>
      <protection/>
    </xf>
    <xf numFmtId="0" fontId="14" fillId="0" borderId="0" xfId="97" applyFont="1" applyAlignment="1">
      <alignment horizontal="right"/>
      <protection/>
    </xf>
    <xf numFmtId="0" fontId="33" fillId="20" borderId="10" xfId="97" applyFont="1" applyFill="1" applyBorder="1" applyAlignment="1">
      <alignment horizontal="center"/>
      <protection/>
    </xf>
    <xf numFmtId="0" fontId="33" fillId="21" borderId="10" xfId="97" applyFont="1" applyFill="1" applyBorder="1" applyAlignment="1">
      <alignment horizontal="center"/>
      <protection/>
    </xf>
    <xf numFmtId="0" fontId="33" fillId="0" borderId="10" xfId="97" applyFont="1" applyBorder="1" applyAlignment="1">
      <alignment horizontal="center" vertical="center"/>
      <protection/>
    </xf>
    <xf numFmtId="0" fontId="33" fillId="0" borderId="10" xfId="97" applyFont="1" applyBorder="1" applyAlignment="1">
      <alignment horizontal="left"/>
      <protection/>
    </xf>
    <xf numFmtId="3" fontId="33" fillId="0" borderId="10" xfId="97" applyNumberFormat="1" applyFont="1" applyBorder="1" applyAlignment="1">
      <alignment horizontal="right"/>
      <protection/>
    </xf>
    <xf numFmtId="0" fontId="32" fillId="0" borderId="10" xfId="97" applyFont="1" applyBorder="1" applyAlignment="1">
      <alignment horizontal="left"/>
      <protection/>
    </xf>
    <xf numFmtId="3" fontId="32" fillId="0" borderId="10" xfId="97" applyNumberFormat="1" applyFont="1" applyBorder="1" applyAlignment="1">
      <alignment horizontal="right"/>
      <protection/>
    </xf>
    <xf numFmtId="0" fontId="32" fillId="0" borderId="10" xfId="97" applyFont="1" applyBorder="1" applyAlignment="1">
      <alignment horizontal="left" vertical="center"/>
      <protection/>
    </xf>
    <xf numFmtId="3" fontId="32" fillId="0" borderId="10" xfId="97" applyNumberFormat="1" applyFont="1" applyBorder="1" applyAlignment="1">
      <alignment horizontal="right" vertical="center"/>
      <protection/>
    </xf>
    <xf numFmtId="0" fontId="32" fillId="0" borderId="10" xfId="97" applyFont="1" applyBorder="1" applyAlignment="1">
      <alignment horizontal="left" vertical="center" wrapText="1"/>
      <protection/>
    </xf>
    <xf numFmtId="16" fontId="32" fillId="0" borderId="10" xfId="97" applyNumberFormat="1" applyFont="1" applyBorder="1" applyAlignment="1">
      <alignment horizontal="left"/>
      <protection/>
    </xf>
    <xf numFmtId="0" fontId="33" fillId="0" borderId="10" xfId="97" applyFont="1" applyBorder="1" applyAlignment="1">
      <alignment horizontal="left" wrapText="1"/>
      <protection/>
    </xf>
    <xf numFmtId="3" fontId="33" fillId="0" borderId="10" xfId="97" applyNumberFormat="1" applyFont="1" applyBorder="1" applyAlignment="1">
      <alignment horizontal="right" wrapText="1"/>
      <protection/>
    </xf>
    <xf numFmtId="0" fontId="33" fillId="0" borderId="10" xfId="97" applyFont="1" applyBorder="1" applyAlignment="1">
      <alignment horizontal="left" vertical="center" wrapText="1"/>
      <protection/>
    </xf>
    <xf numFmtId="3" fontId="32" fillId="0" borderId="10" xfId="97" applyNumberFormat="1" applyFont="1" applyBorder="1" applyAlignment="1">
      <alignment horizontal="right" vertical="center" wrapText="1"/>
      <protection/>
    </xf>
    <xf numFmtId="0" fontId="32" fillId="24" borderId="10" xfId="97" applyFont="1" applyFill="1" applyBorder="1" applyAlignment="1">
      <alignment horizontal="left" vertical="center"/>
      <protection/>
    </xf>
    <xf numFmtId="0" fontId="32" fillId="0" borderId="10" xfId="97" applyFont="1" applyBorder="1" applyAlignment="1">
      <alignment horizontal="left" wrapText="1"/>
      <protection/>
    </xf>
    <xf numFmtId="3" fontId="32" fillId="0" borderId="10" xfId="97" applyNumberFormat="1" applyFont="1" applyBorder="1" applyAlignment="1">
      <alignment horizontal="right" wrapText="1"/>
      <protection/>
    </xf>
    <xf numFmtId="0" fontId="32" fillId="24" borderId="10" xfId="97" applyFont="1" applyFill="1" applyBorder="1" applyAlignment="1">
      <alignment horizontal="left" vertical="center" wrapText="1"/>
      <protection/>
    </xf>
    <xf numFmtId="0" fontId="32" fillId="0" borderId="10" xfId="97" applyFont="1" applyBorder="1" applyAlignment="1">
      <alignment horizontal="center"/>
      <protection/>
    </xf>
    <xf numFmtId="0" fontId="33" fillId="20" borderId="10" xfId="97" applyFont="1" applyFill="1" applyBorder="1" applyAlignment="1">
      <alignment horizontal="left"/>
      <protection/>
    </xf>
    <xf numFmtId="3" fontId="33" fillId="20" borderId="10" xfId="97" applyNumberFormat="1" applyFont="1" applyFill="1" applyBorder="1" applyAlignment="1">
      <alignment horizontal="right"/>
      <protection/>
    </xf>
    <xf numFmtId="0" fontId="27" fillId="0" borderId="0" xfId="97" applyFont="1" applyAlignment="1">
      <alignment horizontal="right"/>
      <protection/>
    </xf>
    <xf numFmtId="3" fontId="14" fillId="0" borderId="0" xfId="97" applyNumberFormat="1" applyAlignment="1">
      <alignment horizontal="right"/>
      <protection/>
    </xf>
    <xf numFmtId="0" fontId="14" fillId="0" borderId="0" xfId="97" applyFont="1" applyFill="1">
      <alignment/>
      <protection/>
    </xf>
    <xf numFmtId="0" fontId="32" fillId="0" borderId="0" xfId="0" applyFont="1" applyAlignment="1">
      <alignment/>
    </xf>
    <xf numFmtId="0" fontId="46" fillId="0" borderId="0" xfId="0" applyFont="1" applyAlignment="1">
      <alignment/>
    </xf>
    <xf numFmtId="3" fontId="35" fillId="0" borderId="10" xfId="104" applyNumberFormat="1" applyFont="1" applyBorder="1" applyAlignment="1">
      <alignment horizontal="center" vertical="center" wrapText="1"/>
      <protection/>
    </xf>
    <xf numFmtId="3" fontId="35" fillId="0" borderId="10" xfId="104" applyNumberFormat="1" applyFont="1" applyBorder="1" applyAlignment="1">
      <alignment vertical="center" wrapText="1"/>
      <protection/>
    </xf>
    <xf numFmtId="3" fontId="35" fillId="0" borderId="10" xfId="104" applyNumberFormat="1" applyFont="1" applyFill="1" applyBorder="1" applyAlignment="1">
      <alignment vertical="center" wrapText="1"/>
      <protection/>
    </xf>
    <xf numFmtId="0" fontId="35" fillId="0" borderId="10" xfId="104" applyFont="1" applyBorder="1" applyAlignment="1">
      <alignment horizontal="center" vertical="center" wrapText="1"/>
      <protection/>
    </xf>
    <xf numFmtId="0" fontId="35" fillId="0" borderId="10" xfId="10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2" fillId="0" borderId="0" xfId="0" applyFont="1" applyAlignment="1">
      <alignment horizontal="right"/>
    </xf>
    <xf numFmtId="3" fontId="39" fillId="0" borderId="10" xfId="10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horizontal="right"/>
    </xf>
    <xf numFmtId="3" fontId="47" fillId="0" borderId="10" xfId="104" applyNumberFormat="1" applyFont="1" applyBorder="1" applyAlignment="1">
      <alignment horizontal="center" vertical="center" wrapText="1"/>
      <protection/>
    </xf>
    <xf numFmtId="0" fontId="47" fillId="0" borderId="10" xfId="104" applyFont="1" applyBorder="1" applyAlignment="1">
      <alignment horizontal="center" vertical="center" wrapText="1"/>
      <protection/>
    </xf>
    <xf numFmtId="3" fontId="47" fillId="0" borderId="10" xfId="104" applyNumberFormat="1" applyFont="1" applyFill="1" applyBorder="1" applyAlignment="1">
      <alignment vertical="center" wrapText="1"/>
      <protection/>
    </xf>
    <xf numFmtId="3" fontId="47" fillId="0" borderId="10" xfId="104" applyNumberFormat="1" applyFont="1" applyBorder="1" applyAlignment="1">
      <alignment vertical="center" wrapText="1"/>
      <protection/>
    </xf>
    <xf numFmtId="0" fontId="48" fillId="0" borderId="0" xfId="0" applyFont="1" applyAlignment="1">
      <alignment/>
    </xf>
    <xf numFmtId="3" fontId="39" fillId="0" borderId="10" xfId="104" applyNumberFormat="1" applyFont="1" applyBorder="1" applyAlignment="1">
      <alignment horizontal="center" vertical="center" wrapText="1"/>
      <protection/>
    </xf>
    <xf numFmtId="3" fontId="39" fillId="0" borderId="10" xfId="104" applyNumberFormat="1" applyFont="1" applyFill="1" applyBorder="1" applyAlignment="1">
      <alignment horizontal="center" vertical="center" wrapText="1"/>
      <protection/>
    </xf>
    <xf numFmtId="0" fontId="39" fillId="0" borderId="10" xfId="104" applyFont="1" applyBorder="1" applyAlignment="1">
      <alignment horizontal="center" vertical="center" wrapText="1"/>
      <protection/>
    </xf>
    <xf numFmtId="0" fontId="14" fillId="0" borderId="0" xfId="99" applyFont="1" applyBorder="1">
      <alignment/>
      <protection/>
    </xf>
    <xf numFmtId="0" fontId="14" fillId="0" borderId="0" xfId="99" applyFont="1">
      <alignment/>
      <protection/>
    </xf>
    <xf numFmtId="0" fontId="14" fillId="0" borderId="0" xfId="99" applyFont="1" applyFill="1" applyBorder="1">
      <alignment/>
      <protection/>
    </xf>
    <xf numFmtId="0" fontId="14" fillId="0" borderId="0" xfId="99" applyFont="1" applyFill="1">
      <alignment/>
      <protection/>
    </xf>
    <xf numFmtId="0" fontId="14" fillId="0" borderId="0" xfId="99" applyFill="1" applyBorder="1">
      <alignment/>
      <protection/>
    </xf>
    <xf numFmtId="0" fontId="14" fillId="0" borderId="0" xfId="99" applyFill="1">
      <alignment/>
      <protection/>
    </xf>
    <xf numFmtId="0" fontId="19" fillId="20" borderId="0" xfId="97" applyFont="1" applyFill="1">
      <alignment/>
      <protection/>
    </xf>
    <xf numFmtId="0" fontId="14" fillId="20" borderId="0" xfId="97" applyFill="1">
      <alignment/>
      <protection/>
    </xf>
    <xf numFmtId="0" fontId="19" fillId="20" borderId="0" xfId="99" applyFont="1" applyFill="1" applyBorder="1">
      <alignment/>
      <protection/>
    </xf>
    <xf numFmtId="0" fontId="19" fillId="20" borderId="0" xfId="99" applyFont="1" applyFill="1">
      <alignment/>
      <protection/>
    </xf>
    <xf numFmtId="3" fontId="22" fillId="20" borderId="10" xfId="99" applyNumberFormat="1" applyFont="1" applyFill="1" applyBorder="1" applyAlignment="1">
      <alignment horizontal="right" vertical="center" wrapText="1"/>
      <protection/>
    </xf>
    <xf numFmtId="3" fontId="22" fillId="20" borderId="10" xfId="99" applyNumberFormat="1" applyFont="1" applyFill="1" applyBorder="1" applyAlignment="1">
      <alignment horizontal="right" wrapText="1"/>
      <protection/>
    </xf>
    <xf numFmtId="3" fontId="22" fillId="20" borderId="10" xfId="97" applyNumberFormat="1" applyFont="1" applyFill="1" applyBorder="1" applyAlignment="1">
      <alignment horizontal="right"/>
      <protection/>
    </xf>
    <xf numFmtId="3" fontId="22" fillId="20" borderId="14" xfId="97" applyNumberFormat="1" applyFont="1" applyFill="1" applyBorder="1" applyAlignment="1">
      <alignment horizontal="right"/>
      <protection/>
    </xf>
    <xf numFmtId="3" fontId="23" fillId="20" borderId="15" xfId="97" applyNumberFormat="1" applyFont="1" applyFill="1" applyBorder="1" applyAlignment="1">
      <alignment horizontal="right"/>
      <protection/>
    </xf>
    <xf numFmtId="0" fontId="22" fillId="0" borderId="14" xfId="97" applyFont="1" applyBorder="1" applyAlignment="1">
      <alignment horizontal="center" vertical="center" wrapText="1"/>
      <protection/>
    </xf>
    <xf numFmtId="0" fontId="22" fillId="0" borderId="16" xfId="97" applyFont="1" applyBorder="1" applyAlignment="1">
      <alignment horizontal="center" vertical="center" wrapText="1"/>
      <protection/>
    </xf>
    <xf numFmtId="3" fontId="22" fillId="20" borderId="15" xfId="97" applyNumberFormat="1" applyFont="1" applyFill="1" applyBorder="1" applyAlignment="1">
      <alignment horizontal="right"/>
      <protection/>
    </xf>
    <xf numFmtId="3" fontId="23" fillId="21" borderId="11" xfId="97" applyNumberFormat="1" applyFont="1" applyFill="1" applyBorder="1" applyAlignment="1">
      <alignment horizontal="right"/>
      <protection/>
    </xf>
    <xf numFmtId="0" fontId="22" fillId="20" borderId="17" xfId="99" applyFont="1" applyFill="1" applyBorder="1" applyAlignment="1">
      <alignment horizontal="left" wrapText="1"/>
      <protection/>
    </xf>
    <xf numFmtId="0" fontId="25" fillId="0" borderId="17" xfId="99" applyFont="1" applyBorder="1" applyAlignment="1">
      <alignment horizontal="left" wrapText="1"/>
      <protection/>
    </xf>
    <xf numFmtId="0" fontId="22" fillId="20" borderId="17" xfId="99" applyFont="1" applyFill="1" applyBorder="1" applyAlignment="1">
      <alignment horizontal="left" vertical="center" wrapText="1"/>
      <protection/>
    </xf>
    <xf numFmtId="16" fontId="22" fillId="20" borderId="17" xfId="99" applyNumberFormat="1" applyFont="1" applyFill="1" applyBorder="1" applyAlignment="1">
      <alignment horizontal="left" wrapText="1"/>
      <protection/>
    </xf>
    <xf numFmtId="0" fontId="25" fillId="0" borderId="17" xfId="99" applyFont="1" applyFill="1" applyBorder="1" applyAlignment="1">
      <alignment horizontal="left" wrapText="1"/>
      <protection/>
    </xf>
    <xf numFmtId="0" fontId="22" fillId="0" borderId="18" xfId="99" applyFont="1" applyFill="1" applyBorder="1" applyAlignment="1">
      <alignment wrapText="1"/>
      <protection/>
    </xf>
    <xf numFmtId="0" fontId="22" fillId="24" borderId="17" xfId="99" applyFont="1" applyFill="1" applyBorder="1" applyAlignment="1">
      <alignment wrapText="1"/>
      <protection/>
    </xf>
    <xf numFmtId="0" fontId="22" fillId="0" borderId="19" xfId="99" applyFont="1" applyBorder="1" applyAlignment="1">
      <alignment wrapText="1"/>
      <protection/>
    </xf>
    <xf numFmtId="0" fontId="23" fillId="0" borderId="20" xfId="99" applyFont="1" applyFill="1" applyBorder="1" applyAlignment="1">
      <alignment vertical="center" wrapText="1"/>
      <protection/>
    </xf>
    <xf numFmtId="3" fontId="22" fillId="0" borderId="18" xfId="99" applyNumberFormat="1" applyFont="1" applyBorder="1" applyAlignment="1">
      <alignment horizontal="left" wrapText="1"/>
      <protection/>
    </xf>
    <xf numFmtId="0" fontId="22" fillId="0" borderId="18" xfId="99" applyFont="1" applyBorder="1" applyAlignment="1">
      <alignment wrapText="1"/>
      <protection/>
    </xf>
    <xf numFmtId="3" fontId="22" fillId="20" borderId="21" xfId="99" applyNumberFormat="1" applyFont="1" applyFill="1" applyBorder="1" applyAlignment="1">
      <alignment horizontal="right" wrapText="1"/>
      <protection/>
    </xf>
    <xf numFmtId="3" fontId="22" fillId="0" borderId="22" xfId="99" applyNumberFormat="1" applyFont="1" applyBorder="1" applyAlignment="1">
      <alignment horizontal="center" vertical="center" wrapText="1"/>
      <protection/>
    </xf>
    <xf numFmtId="3" fontId="22" fillId="0" borderId="23" xfId="99" applyNumberFormat="1" applyFont="1" applyBorder="1" applyAlignment="1">
      <alignment horizontal="center" vertical="center" wrapText="1"/>
      <protection/>
    </xf>
    <xf numFmtId="0" fontId="25" fillId="0" borderId="24" xfId="99" applyFont="1" applyBorder="1" applyAlignment="1">
      <alignment horizontal="left" wrapText="1"/>
      <protection/>
    </xf>
    <xf numFmtId="3" fontId="25" fillId="0" borderId="14" xfId="99" applyNumberFormat="1" applyFont="1" applyBorder="1" applyAlignment="1">
      <alignment horizontal="right" wrapText="1"/>
      <protection/>
    </xf>
    <xf numFmtId="0" fontId="22" fillId="20" borderId="25" xfId="99" applyFont="1" applyFill="1" applyBorder="1" applyAlignment="1">
      <alignment wrapText="1"/>
      <protection/>
    </xf>
    <xf numFmtId="3" fontId="22" fillId="20" borderId="15" xfId="99" applyNumberFormat="1" applyFont="1" applyFill="1" applyBorder="1" applyAlignment="1">
      <alignment horizontal="right" wrapText="1"/>
      <protection/>
    </xf>
    <xf numFmtId="3" fontId="22" fillId="20" borderId="26" xfId="99" applyNumberFormat="1" applyFont="1" applyFill="1" applyBorder="1" applyAlignment="1">
      <alignment horizontal="right" wrapText="1"/>
      <protection/>
    </xf>
    <xf numFmtId="3" fontId="22" fillId="0" borderId="11" xfId="99" applyNumberFormat="1" applyFont="1" applyFill="1" applyBorder="1" applyAlignment="1">
      <alignment horizontal="right" wrapText="1"/>
      <protection/>
    </xf>
    <xf numFmtId="3" fontId="22" fillId="0" borderId="27" xfId="99" applyNumberFormat="1" applyFont="1" applyFill="1" applyBorder="1" applyAlignment="1">
      <alignment horizontal="right" wrapText="1"/>
      <protection/>
    </xf>
    <xf numFmtId="0" fontId="22" fillId="20" borderId="25" xfId="99" applyFont="1" applyFill="1" applyBorder="1" applyAlignment="1">
      <alignment horizontal="left" wrapText="1"/>
      <protection/>
    </xf>
    <xf numFmtId="3" fontId="22" fillId="20" borderId="15" xfId="99" applyNumberFormat="1" applyFont="1" applyFill="1" applyBorder="1" applyAlignment="1">
      <alignment wrapText="1"/>
      <protection/>
    </xf>
    <xf numFmtId="3" fontId="22" fillId="20" borderId="26" xfId="99" applyNumberFormat="1" applyFont="1" applyFill="1" applyBorder="1" applyAlignment="1">
      <alignment wrapText="1"/>
      <protection/>
    </xf>
    <xf numFmtId="0" fontId="23" fillId="20" borderId="18" xfId="99" applyFont="1" applyFill="1" applyBorder="1" applyAlignment="1">
      <alignment horizontal="left" vertical="center" wrapText="1"/>
      <protection/>
    </xf>
    <xf numFmtId="3" fontId="23" fillId="20" borderId="11" xfId="99" applyNumberFormat="1" applyFont="1" applyFill="1" applyBorder="1" applyAlignment="1">
      <alignment horizontal="right" vertical="center" wrapText="1"/>
      <protection/>
    </xf>
    <xf numFmtId="3" fontId="23" fillId="20" borderId="27" xfId="99" applyNumberFormat="1" applyFont="1" applyFill="1" applyBorder="1" applyAlignment="1">
      <alignment horizontal="right" vertical="center" wrapText="1"/>
      <protection/>
    </xf>
    <xf numFmtId="0" fontId="22" fillId="20" borderId="18" xfId="99" applyFont="1" applyFill="1" applyBorder="1" applyAlignment="1">
      <alignment wrapText="1"/>
      <protection/>
    </xf>
    <xf numFmtId="3" fontId="22" fillId="20" borderId="11" xfId="99" applyNumberFormat="1" applyFont="1" applyFill="1" applyBorder="1" applyAlignment="1">
      <alignment horizontal="right" wrapText="1"/>
      <protection/>
    </xf>
    <xf numFmtId="3" fontId="22" fillId="20" borderId="27" xfId="99" applyNumberFormat="1" applyFont="1" applyFill="1" applyBorder="1" applyAlignment="1">
      <alignment horizontal="right" wrapText="1"/>
      <protection/>
    </xf>
    <xf numFmtId="0" fontId="23" fillId="0" borderId="19" xfId="99" applyFont="1" applyFill="1" applyBorder="1" applyAlignment="1">
      <alignment vertical="center" wrapText="1"/>
      <protection/>
    </xf>
    <xf numFmtId="3" fontId="23" fillId="0" borderId="28" xfId="99" applyNumberFormat="1" applyFont="1" applyFill="1" applyBorder="1" applyAlignment="1">
      <alignment horizontal="right" wrapText="1"/>
      <protection/>
    </xf>
    <xf numFmtId="3" fontId="23" fillId="21" borderId="29" xfId="99" applyNumberFormat="1" applyFont="1" applyFill="1" applyBorder="1" applyAlignment="1">
      <alignment horizontal="right" wrapText="1"/>
      <protection/>
    </xf>
    <xf numFmtId="3" fontId="23" fillId="21" borderId="30" xfId="99" applyNumberFormat="1" applyFont="1" applyFill="1" applyBorder="1" applyAlignment="1">
      <alignment horizontal="right" wrapText="1"/>
      <protection/>
    </xf>
    <xf numFmtId="3" fontId="25" fillId="0" borderId="31" xfId="99" applyNumberFormat="1" applyFont="1" applyBorder="1" applyAlignment="1">
      <alignment horizontal="right" wrapText="1"/>
      <protection/>
    </xf>
    <xf numFmtId="3" fontId="23" fillId="0" borderId="31" xfId="99" applyNumberFormat="1" applyFont="1" applyFill="1" applyBorder="1" applyAlignment="1">
      <alignment horizontal="right" wrapText="1"/>
      <protection/>
    </xf>
    <xf numFmtId="0" fontId="33" fillId="21" borderId="10" xfId="97" applyFont="1" applyFill="1" applyBorder="1" applyAlignment="1">
      <alignment horizontal="center" vertical="center"/>
      <protection/>
    </xf>
    <xf numFmtId="0" fontId="33" fillId="21" borderId="32" xfId="97" applyFont="1" applyFill="1" applyBorder="1" applyAlignment="1">
      <alignment horizontal="center" vertical="center"/>
      <protection/>
    </xf>
    <xf numFmtId="3" fontId="25" fillId="20" borderId="33" xfId="97" applyNumberFormat="1" applyFont="1" applyFill="1" applyBorder="1" applyAlignment="1">
      <alignment horizontal="right"/>
      <protection/>
    </xf>
    <xf numFmtId="3" fontId="22" fillId="20" borderId="33" xfId="99" applyNumberFormat="1" applyFont="1" applyFill="1" applyBorder="1" applyAlignment="1">
      <alignment horizontal="right" wrapText="1"/>
      <protection/>
    </xf>
    <xf numFmtId="3" fontId="25" fillId="20" borderId="34" xfId="99" applyNumberFormat="1" applyFont="1" applyFill="1" applyBorder="1" applyAlignment="1">
      <alignment horizontal="right" wrapText="1"/>
      <protection/>
    </xf>
    <xf numFmtId="0" fontId="14" fillId="0" borderId="26" xfId="97" applyBorder="1" applyAlignment="1">
      <alignment horizontal="center"/>
      <protection/>
    </xf>
    <xf numFmtId="3" fontId="19" fillId="0" borderId="0" xfId="97" applyNumberFormat="1" applyFont="1" applyAlignment="1">
      <alignment horizontal="right"/>
      <protection/>
    </xf>
    <xf numFmtId="3" fontId="26" fillId="0" borderId="0" xfId="97" applyNumberFormat="1" applyFont="1" applyAlignment="1">
      <alignment horizontal="right"/>
      <protection/>
    </xf>
    <xf numFmtId="0" fontId="19" fillId="0" borderId="0" xfId="97" applyFont="1" applyFill="1" applyBorder="1">
      <alignment/>
      <protection/>
    </xf>
    <xf numFmtId="3" fontId="22" fillId="24" borderId="10" xfId="97" applyNumberFormat="1" applyFont="1" applyFill="1" applyBorder="1" applyAlignment="1">
      <alignment horizontal="right"/>
      <protection/>
    </xf>
    <xf numFmtId="3" fontId="22" fillId="0" borderId="10" xfId="97" applyNumberFormat="1" applyFont="1" applyFill="1" applyBorder="1" applyAlignment="1">
      <alignment horizontal="right"/>
      <protection/>
    </xf>
    <xf numFmtId="0" fontId="19" fillId="0" borderId="0" xfId="97" applyFont="1" applyAlignment="1">
      <alignment horizontal="right"/>
      <protection/>
    </xf>
    <xf numFmtId="0" fontId="14" fillId="0" borderId="35" xfId="97" applyBorder="1" applyAlignment="1">
      <alignment horizontal="center"/>
      <protection/>
    </xf>
    <xf numFmtId="0" fontId="0" fillId="0" borderId="0" xfId="103" applyFont="1" applyAlignment="1">
      <alignment horizontal="right"/>
      <protection/>
    </xf>
    <xf numFmtId="0" fontId="0" fillId="0" borderId="0" xfId="103">
      <alignment/>
      <protection/>
    </xf>
    <xf numFmtId="3" fontId="42" fillId="0" borderId="10" xfId="103" applyNumberFormat="1" applyFont="1" applyBorder="1">
      <alignment/>
      <protection/>
    </xf>
    <xf numFmtId="0" fontId="42" fillId="0" borderId="10" xfId="103" applyFont="1" applyBorder="1" applyAlignment="1">
      <alignment vertical="center" wrapText="1"/>
      <protection/>
    </xf>
    <xf numFmtId="0" fontId="42" fillId="0" borderId="0" xfId="103" applyFont="1">
      <alignment/>
      <protection/>
    </xf>
    <xf numFmtId="3" fontId="42" fillId="0" borderId="10" xfId="103" applyNumberFormat="1" applyFont="1" applyBorder="1" applyAlignment="1">
      <alignment horizontal="right"/>
      <protection/>
    </xf>
    <xf numFmtId="3" fontId="43" fillId="0" borderId="14" xfId="103" applyNumberFormat="1" applyFont="1" applyBorder="1" applyAlignment="1">
      <alignment horizontal="right"/>
      <protection/>
    </xf>
    <xf numFmtId="3" fontId="43" fillId="0" borderId="11" xfId="103" applyNumberFormat="1" applyFont="1" applyBorder="1" applyAlignment="1">
      <alignment horizontal="right"/>
      <protection/>
    </xf>
    <xf numFmtId="0" fontId="43" fillId="0" borderId="36" xfId="103" applyFont="1" applyBorder="1" applyAlignment="1">
      <alignment vertical="center" wrapText="1"/>
      <protection/>
    </xf>
    <xf numFmtId="3" fontId="42" fillId="0" borderId="15" xfId="103" applyNumberFormat="1" applyFont="1" applyBorder="1" applyAlignment="1">
      <alignment horizontal="right"/>
      <protection/>
    </xf>
    <xf numFmtId="0" fontId="41" fillId="0" borderId="11" xfId="103" applyFont="1" applyBorder="1" applyAlignment="1">
      <alignment horizontal="center" vertical="center"/>
      <protection/>
    </xf>
    <xf numFmtId="3" fontId="42" fillId="0" borderId="15" xfId="103" applyNumberFormat="1" applyFont="1" applyBorder="1">
      <alignment/>
      <protection/>
    </xf>
    <xf numFmtId="3" fontId="42" fillId="0" borderId="14" xfId="103" applyNumberFormat="1" applyFont="1" applyBorder="1">
      <alignment/>
      <protection/>
    </xf>
    <xf numFmtId="3" fontId="43" fillId="0" borderId="11" xfId="103" applyNumberFormat="1" applyFont="1" applyBorder="1">
      <alignment/>
      <protection/>
    </xf>
    <xf numFmtId="0" fontId="42" fillId="0" borderId="14" xfId="103" applyFont="1" applyBorder="1" applyAlignment="1">
      <alignment horizontal="left" vertical="center" wrapText="1"/>
      <protection/>
    </xf>
    <xf numFmtId="0" fontId="20" fillId="0" borderId="0" xfId="97" applyFont="1">
      <alignment/>
      <protection/>
    </xf>
    <xf numFmtId="0" fontId="14" fillId="0" borderId="0" xfId="97" applyFont="1">
      <alignment/>
      <protection/>
    </xf>
    <xf numFmtId="0" fontId="14" fillId="0" borderId="37" xfId="97" applyBorder="1" applyAlignment="1">
      <alignment horizontal="center"/>
      <protection/>
    </xf>
    <xf numFmtId="0" fontId="14" fillId="0" borderId="21" xfId="97" applyBorder="1" applyAlignment="1">
      <alignment horizontal="center"/>
      <protection/>
    </xf>
    <xf numFmtId="0" fontId="14" fillId="0" borderId="21" xfId="97" applyBorder="1">
      <alignment/>
      <protection/>
    </xf>
    <xf numFmtId="0" fontId="14" fillId="0" borderId="38" xfId="97" applyBorder="1">
      <alignment/>
      <protection/>
    </xf>
    <xf numFmtId="0" fontId="14" fillId="0" borderId="32" xfId="97" applyBorder="1">
      <alignment/>
      <protection/>
    </xf>
    <xf numFmtId="0" fontId="14" fillId="0" borderId="39" xfId="97" applyBorder="1" applyAlignment="1">
      <alignment horizontal="center"/>
      <protection/>
    </xf>
    <xf numFmtId="0" fontId="14" fillId="0" borderId="39" xfId="97" applyBorder="1">
      <alignment/>
      <protection/>
    </xf>
    <xf numFmtId="0" fontId="14" fillId="0" borderId="0" xfId="97" applyBorder="1">
      <alignment/>
      <protection/>
    </xf>
    <xf numFmtId="0" fontId="14" fillId="0" borderId="37" xfId="97" applyBorder="1">
      <alignment/>
      <protection/>
    </xf>
    <xf numFmtId="0" fontId="14" fillId="0" borderId="26" xfId="97" applyBorder="1">
      <alignment/>
      <protection/>
    </xf>
    <xf numFmtId="0" fontId="14" fillId="0" borderId="40" xfId="97" applyBorder="1">
      <alignment/>
      <protection/>
    </xf>
    <xf numFmtId="0" fontId="14" fillId="0" borderId="41" xfId="97" applyBorder="1">
      <alignment/>
      <protection/>
    </xf>
    <xf numFmtId="0" fontId="20" fillId="0" borderId="26" xfId="97" applyFont="1" applyBorder="1">
      <alignment/>
      <protection/>
    </xf>
    <xf numFmtId="3" fontId="23" fillId="24" borderId="10" xfId="97" applyNumberFormat="1" applyFont="1" applyFill="1" applyBorder="1" applyAlignment="1">
      <alignment horizontal="right"/>
      <protection/>
    </xf>
    <xf numFmtId="49" fontId="32" fillId="0" borderId="10" xfId="97" applyNumberFormat="1" applyFont="1" applyBorder="1" applyAlignment="1">
      <alignment horizontal="left" vertical="center"/>
      <protection/>
    </xf>
    <xf numFmtId="16" fontId="40" fillId="0" borderId="10" xfId="97" applyNumberFormat="1" applyFont="1" applyBorder="1" applyAlignment="1">
      <alignment horizontal="left"/>
      <protection/>
    </xf>
    <xf numFmtId="3" fontId="40" fillId="0" borderId="10" xfId="97" applyNumberFormat="1" applyFont="1" applyBorder="1" applyAlignment="1">
      <alignment horizontal="right"/>
      <protection/>
    </xf>
    <xf numFmtId="3" fontId="33" fillId="0" borderId="10" xfId="97" applyNumberFormat="1" applyFont="1" applyBorder="1" applyAlignment="1">
      <alignment/>
      <protection/>
    </xf>
    <xf numFmtId="3" fontId="32" fillId="0" borderId="10" xfId="97" applyNumberFormat="1" applyFont="1" applyBorder="1" applyAlignment="1">
      <alignment/>
      <protection/>
    </xf>
    <xf numFmtId="3" fontId="32" fillId="0" borderId="10" xfId="97" applyNumberFormat="1" applyFont="1" applyBorder="1" applyAlignment="1">
      <alignment vertical="center" wrapText="1"/>
      <protection/>
    </xf>
    <xf numFmtId="3" fontId="33" fillId="0" borderId="10" xfId="97" applyNumberFormat="1" applyFont="1" applyBorder="1" applyAlignment="1">
      <alignment vertical="center" wrapText="1"/>
      <protection/>
    </xf>
    <xf numFmtId="3" fontId="32" fillId="24" borderId="10" xfId="97" applyNumberFormat="1" applyFont="1" applyFill="1" applyBorder="1" applyAlignment="1">
      <alignment vertical="center"/>
      <protection/>
    </xf>
    <xf numFmtId="3" fontId="32" fillId="24" borderId="10" xfId="97" applyNumberFormat="1" applyFont="1" applyFill="1" applyBorder="1" applyAlignment="1">
      <alignment vertical="center" wrapText="1"/>
      <protection/>
    </xf>
    <xf numFmtId="3" fontId="33" fillId="20" borderId="10" xfId="97" applyNumberFormat="1" applyFont="1" applyFill="1" applyBorder="1" applyAlignment="1">
      <alignment/>
      <protection/>
    </xf>
    <xf numFmtId="3" fontId="32" fillId="20" borderId="10" xfId="97" applyNumberFormat="1" applyFont="1" applyFill="1" applyBorder="1" applyAlignment="1">
      <alignment horizontal="right"/>
      <protection/>
    </xf>
    <xf numFmtId="3" fontId="32" fillId="20" borderId="10" xfId="97" applyNumberFormat="1" applyFont="1" applyFill="1" applyBorder="1" applyAlignment="1">
      <alignment/>
      <protection/>
    </xf>
    <xf numFmtId="16" fontId="40" fillId="20" borderId="10" xfId="97" applyNumberFormat="1" applyFont="1" applyFill="1" applyBorder="1" applyAlignment="1">
      <alignment horizontal="left"/>
      <protection/>
    </xf>
    <xf numFmtId="3" fontId="40" fillId="20" borderId="10" xfId="97" applyNumberFormat="1" applyFont="1" applyFill="1" applyBorder="1" applyAlignment="1">
      <alignment horizontal="right"/>
      <protection/>
    </xf>
    <xf numFmtId="0" fontId="32" fillId="20" borderId="10" xfId="97" applyFont="1" applyFill="1" applyBorder="1" applyAlignment="1">
      <alignment horizontal="left"/>
      <protection/>
    </xf>
    <xf numFmtId="3" fontId="40" fillId="20" borderId="10" xfId="97" applyNumberFormat="1" applyFont="1" applyFill="1" applyBorder="1" applyAlignment="1">
      <alignment/>
      <protection/>
    </xf>
    <xf numFmtId="0" fontId="0" fillId="0" borderId="0" xfId="103" applyFont="1" applyAlignment="1">
      <alignment wrapText="1"/>
      <protection/>
    </xf>
    <xf numFmtId="0" fontId="0" fillId="0" borderId="0" xfId="103" applyAlignment="1">
      <alignment wrapText="1"/>
      <protection/>
    </xf>
    <xf numFmtId="0" fontId="41" fillId="0" borderId="36" xfId="103" applyFont="1" applyBorder="1" applyAlignment="1">
      <alignment horizontal="center" vertical="center" wrapText="1"/>
      <protection/>
    </xf>
    <xf numFmtId="0" fontId="42" fillId="0" borderId="15" xfId="103" applyFont="1" applyBorder="1" applyAlignment="1">
      <alignment wrapText="1"/>
      <protection/>
    </xf>
    <xf numFmtId="0" fontId="42" fillId="0" borderId="10" xfId="103" applyFont="1" applyBorder="1" applyAlignment="1">
      <alignment wrapText="1"/>
      <protection/>
    </xf>
    <xf numFmtId="0" fontId="42" fillId="0" borderId="14" xfId="103" applyFont="1" applyBorder="1" applyAlignment="1">
      <alignment wrapText="1"/>
      <protection/>
    </xf>
    <xf numFmtId="0" fontId="43" fillId="0" borderId="36" xfId="103" applyFont="1" applyBorder="1" applyAlignment="1">
      <alignment wrapText="1"/>
      <protection/>
    </xf>
    <xf numFmtId="0" fontId="42" fillId="0" borderId="0" xfId="103" applyFont="1" applyAlignment="1">
      <alignment wrapText="1"/>
      <protection/>
    </xf>
    <xf numFmtId="0" fontId="14" fillId="0" borderId="0" xfId="97" applyAlignment="1">
      <alignment wrapText="1"/>
      <protection/>
    </xf>
    <xf numFmtId="0" fontId="32" fillId="0" borderId="0" xfId="96" applyFont="1">
      <alignment/>
      <protection/>
    </xf>
    <xf numFmtId="3" fontId="32" fillId="0" borderId="0" xfId="96" applyNumberFormat="1" applyFont="1">
      <alignment/>
      <protection/>
    </xf>
    <xf numFmtId="0" fontId="33" fillId="0" borderId="0" xfId="96" applyFont="1">
      <alignment/>
      <protection/>
    </xf>
    <xf numFmtId="3" fontId="32" fillId="0" borderId="10" xfId="96" applyNumberFormat="1" applyFont="1" applyBorder="1" applyAlignment="1">
      <alignment horizontal="center" vertical="center" wrapText="1"/>
      <protection/>
    </xf>
    <xf numFmtId="0" fontId="32" fillId="0" borderId="0" xfId="96" applyFont="1" applyAlignment="1">
      <alignment horizontal="center" vertical="center" wrapText="1"/>
      <protection/>
    </xf>
    <xf numFmtId="0" fontId="46" fillId="0" borderId="10" xfId="96" applyFont="1" applyBorder="1">
      <alignment/>
      <protection/>
    </xf>
    <xf numFmtId="3" fontId="46" fillId="0" borderId="10" xfId="96" applyNumberFormat="1" applyFont="1" applyBorder="1" applyAlignment="1">
      <alignment horizontal="right"/>
      <protection/>
    </xf>
    <xf numFmtId="3" fontId="32" fillId="0" borderId="10" xfId="96" applyNumberFormat="1" applyFont="1" applyBorder="1">
      <alignment/>
      <protection/>
    </xf>
    <xf numFmtId="3" fontId="32" fillId="0" borderId="10" xfId="96" applyNumberFormat="1" applyFont="1" applyFill="1" applyBorder="1">
      <alignment/>
      <protection/>
    </xf>
    <xf numFmtId="3" fontId="33" fillId="0" borderId="10" xfId="96" applyNumberFormat="1" applyFont="1" applyBorder="1">
      <alignment/>
      <protection/>
    </xf>
    <xf numFmtId="0" fontId="44" fillId="0" borderId="10" xfId="96" applyFont="1" applyBorder="1">
      <alignment/>
      <protection/>
    </xf>
    <xf numFmtId="3" fontId="44" fillId="0" borderId="10" xfId="96" applyNumberFormat="1" applyFont="1" applyBorder="1" applyAlignment="1">
      <alignment horizontal="right"/>
      <protection/>
    </xf>
    <xf numFmtId="3" fontId="33" fillId="0" borderId="0" xfId="96" applyNumberFormat="1" applyFont="1">
      <alignment/>
      <protection/>
    </xf>
    <xf numFmtId="0" fontId="33" fillId="0" borderId="10" xfId="96" applyFont="1" applyBorder="1" applyAlignment="1">
      <alignment wrapText="1"/>
      <protection/>
    </xf>
    <xf numFmtId="3" fontId="33" fillId="0" borderId="10" xfId="96" applyNumberFormat="1" applyFont="1" applyFill="1" applyBorder="1">
      <alignment/>
      <protection/>
    </xf>
    <xf numFmtId="0" fontId="40" fillId="20" borderId="10" xfId="96" applyFont="1" applyFill="1" applyBorder="1">
      <alignment/>
      <protection/>
    </xf>
    <xf numFmtId="3" fontId="40" fillId="20" borderId="10" xfId="96" applyNumberFormat="1" applyFont="1" applyFill="1" applyBorder="1">
      <alignment/>
      <protection/>
    </xf>
    <xf numFmtId="3" fontId="33" fillId="20" borderId="10" xfId="96" applyNumberFormat="1" applyFont="1" applyFill="1" applyBorder="1">
      <alignment/>
      <protection/>
    </xf>
    <xf numFmtId="0" fontId="40" fillId="0" borderId="0" xfId="96" applyFont="1">
      <alignment/>
      <protection/>
    </xf>
    <xf numFmtId="0" fontId="40" fillId="20" borderId="0" xfId="96" applyFont="1" applyFill="1">
      <alignment/>
      <protection/>
    </xf>
    <xf numFmtId="4" fontId="32" fillId="0" borderId="0" xfId="96" applyNumberFormat="1" applyFont="1">
      <alignment/>
      <protection/>
    </xf>
    <xf numFmtId="10" fontId="32" fillId="0" borderId="0" xfId="96" applyNumberFormat="1" applyFont="1">
      <alignment/>
      <protection/>
    </xf>
    <xf numFmtId="0" fontId="49" fillId="21" borderId="42" xfId="0" applyFont="1" applyFill="1" applyBorder="1" applyAlignment="1">
      <alignment/>
    </xf>
    <xf numFmtId="0" fontId="49" fillId="0" borderId="42" xfId="0" applyFont="1" applyFill="1" applyBorder="1" applyAlignment="1">
      <alignment/>
    </xf>
    <xf numFmtId="0" fontId="34" fillId="21" borderId="22" xfId="104" applyFont="1" applyFill="1" applyBorder="1" applyAlignment="1">
      <alignment horizontal="center" vertical="center" wrapText="1"/>
      <protection/>
    </xf>
    <xf numFmtId="3" fontId="34" fillId="21" borderId="22" xfId="104" applyNumberFormat="1" applyFont="1" applyFill="1" applyBorder="1" applyAlignment="1">
      <alignment horizontal="center" vertical="center" wrapText="1"/>
      <protection/>
    </xf>
    <xf numFmtId="0" fontId="46" fillId="21" borderId="43" xfId="0" applyFont="1" applyFill="1" applyBorder="1" applyAlignment="1">
      <alignment/>
    </xf>
    <xf numFmtId="0" fontId="46" fillId="0" borderId="43" xfId="0" applyFont="1" applyFill="1" applyBorder="1" applyAlignment="1">
      <alignment/>
    </xf>
    <xf numFmtId="3" fontId="38" fillId="21" borderId="22" xfId="104" applyNumberFormat="1" applyFont="1" applyFill="1" applyBorder="1" applyAlignment="1">
      <alignment horizontal="center" vertical="center" wrapText="1"/>
      <protection/>
    </xf>
    <xf numFmtId="3" fontId="38" fillId="21" borderId="44" xfId="104" applyNumberFormat="1" applyFont="1" applyFill="1" applyBorder="1" applyAlignment="1">
      <alignment horizontal="center" vertical="center" wrapText="1"/>
      <protection/>
    </xf>
    <xf numFmtId="0" fontId="35" fillId="0" borderId="45" xfId="104" applyFont="1" applyBorder="1" applyAlignment="1">
      <alignment horizontal="left" vertical="center" wrapText="1"/>
      <protection/>
    </xf>
    <xf numFmtId="0" fontId="35" fillId="0" borderId="46" xfId="104" applyFont="1" applyBorder="1" applyAlignment="1">
      <alignment horizontal="center" vertical="center" wrapText="1"/>
      <protection/>
    </xf>
    <xf numFmtId="3" fontId="35" fillId="0" borderId="46" xfId="104" applyNumberFormat="1" applyFont="1" applyBorder="1" applyAlignment="1">
      <alignment horizontal="center" vertical="center" wrapText="1"/>
      <protection/>
    </xf>
    <xf numFmtId="3" fontId="35" fillId="0" borderId="46" xfId="104" applyNumberFormat="1" applyFont="1" applyFill="1" applyBorder="1" applyAlignment="1">
      <alignment vertical="center" wrapText="1"/>
      <protection/>
    </xf>
    <xf numFmtId="3" fontId="35" fillId="0" borderId="46" xfId="104" applyNumberFormat="1" applyFont="1" applyBorder="1" applyAlignment="1">
      <alignment vertical="center" wrapText="1"/>
      <protection/>
    </xf>
    <xf numFmtId="0" fontId="46" fillId="0" borderId="42" xfId="0" applyFont="1" applyBorder="1" applyAlignment="1">
      <alignment/>
    </xf>
    <xf numFmtId="0" fontId="35" fillId="0" borderId="46" xfId="104" applyFont="1" applyFill="1" applyBorder="1" applyAlignment="1">
      <alignment horizontal="center" vertical="center" wrapText="1"/>
      <protection/>
    </xf>
    <xf numFmtId="3" fontId="39" fillId="0" borderId="46" xfId="104" applyNumberFormat="1" applyFont="1" applyFill="1" applyBorder="1" applyAlignment="1">
      <alignment vertical="center" wrapText="1"/>
      <protection/>
    </xf>
    <xf numFmtId="0" fontId="39" fillId="0" borderId="47" xfId="104" applyFont="1" applyBorder="1" applyAlignment="1">
      <alignment horizontal="left" vertical="center" wrapText="1"/>
      <protection/>
    </xf>
    <xf numFmtId="0" fontId="50" fillId="0" borderId="0" xfId="0" applyFont="1" applyBorder="1" applyAlignment="1">
      <alignment/>
    </xf>
    <xf numFmtId="0" fontId="35" fillId="0" borderId="47" xfId="104" applyFont="1" applyBorder="1" applyAlignment="1">
      <alignment horizontal="left" vertical="center" wrapText="1"/>
      <protection/>
    </xf>
    <xf numFmtId="0" fontId="46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3" fontId="39" fillId="0" borderId="48" xfId="104" applyNumberFormat="1" applyFont="1" applyBorder="1" applyAlignment="1">
      <alignment vertical="center" wrapText="1"/>
      <protection/>
    </xf>
    <xf numFmtId="0" fontId="32" fillId="0" borderId="0" xfId="0" applyFont="1" applyBorder="1" applyAlignment="1">
      <alignment/>
    </xf>
    <xf numFmtId="0" fontId="36" fillId="21" borderId="18" xfId="104" applyFont="1" applyFill="1" applyBorder="1" applyAlignment="1">
      <alignment vertical="center" wrapText="1"/>
      <protection/>
    </xf>
    <xf numFmtId="0" fontId="36" fillId="21" borderId="49" xfId="104" applyFont="1" applyFill="1" applyBorder="1" applyAlignment="1">
      <alignment vertical="center" wrapText="1"/>
      <protection/>
    </xf>
    <xf numFmtId="0" fontId="36" fillId="21" borderId="50" xfId="104" applyFont="1" applyFill="1" applyBorder="1" applyAlignment="1">
      <alignment vertical="center" wrapText="1"/>
      <protection/>
    </xf>
    <xf numFmtId="3" fontId="37" fillId="21" borderId="11" xfId="104" applyNumberFormat="1" applyFont="1" applyFill="1" applyBorder="1" applyAlignment="1">
      <alignment vertical="center"/>
      <protection/>
    </xf>
    <xf numFmtId="3" fontId="37" fillId="21" borderId="11" xfId="104" applyNumberFormat="1" applyFont="1" applyFill="1" applyBorder="1" applyAlignment="1">
      <alignment horizontal="right" vertical="center"/>
      <protection/>
    </xf>
    <xf numFmtId="0" fontId="46" fillId="21" borderId="49" xfId="0" applyFont="1" applyFill="1" applyBorder="1" applyAlignment="1">
      <alignment/>
    </xf>
    <xf numFmtId="3" fontId="40" fillId="21" borderId="11" xfId="104" applyNumberFormat="1" applyFont="1" applyFill="1" applyBorder="1" applyAlignment="1">
      <alignment vertical="center"/>
      <protection/>
    </xf>
    <xf numFmtId="3" fontId="40" fillId="21" borderId="31" xfId="104" applyNumberFormat="1" applyFont="1" applyFill="1" applyBorder="1" applyAlignment="1">
      <alignment horizontal="right" vertical="center"/>
      <protection/>
    </xf>
    <xf numFmtId="3" fontId="32" fillId="0" borderId="0" xfId="96" applyNumberFormat="1" applyFont="1" applyAlignment="1">
      <alignment/>
      <protection/>
    </xf>
    <xf numFmtId="0" fontId="22" fillId="0" borderId="17" xfId="99" applyFont="1" applyFill="1" applyBorder="1" applyAlignment="1">
      <alignment horizontal="left" wrapText="1"/>
      <protection/>
    </xf>
    <xf numFmtId="3" fontId="22" fillId="0" borderId="10" xfId="99" applyNumberFormat="1" applyFont="1" applyBorder="1" applyAlignment="1">
      <alignment horizontal="right" wrapText="1"/>
      <protection/>
    </xf>
    <xf numFmtId="0" fontId="39" fillId="0" borderId="19" xfId="104" applyFont="1" applyBorder="1" applyAlignment="1">
      <alignment horizontal="left" vertical="center" wrapText="1"/>
      <protection/>
    </xf>
    <xf numFmtId="0" fontId="39" fillId="21" borderId="0" xfId="104" applyFont="1" applyFill="1" applyBorder="1" applyAlignment="1">
      <alignment horizontal="center" vertical="center" wrapText="1"/>
      <protection/>
    </xf>
    <xf numFmtId="3" fontId="39" fillId="21" borderId="37" xfId="104" applyNumberFormat="1" applyFont="1" applyFill="1" applyBorder="1" applyAlignment="1">
      <alignment horizontal="center" vertical="center" wrapText="1"/>
      <protection/>
    </xf>
    <xf numFmtId="3" fontId="39" fillId="21" borderId="51" xfId="104" applyNumberFormat="1" applyFont="1" applyFill="1" applyBorder="1" applyAlignment="1">
      <alignment vertical="center" wrapText="1"/>
      <protection/>
    </xf>
    <xf numFmtId="3" fontId="39" fillId="0" borderId="51" xfId="104" applyNumberFormat="1" applyFont="1" applyFill="1" applyBorder="1" applyAlignment="1">
      <alignment vertical="center" wrapText="1"/>
      <protection/>
    </xf>
    <xf numFmtId="0" fontId="34" fillId="21" borderId="18" xfId="104" applyFont="1" applyFill="1" applyBorder="1" applyAlignment="1">
      <alignment vertical="center" wrapText="1"/>
      <protection/>
    </xf>
    <xf numFmtId="0" fontId="34" fillId="21" borderId="49" xfId="104" applyFont="1" applyFill="1" applyBorder="1" applyAlignment="1">
      <alignment vertical="center" wrapText="1"/>
      <protection/>
    </xf>
    <xf numFmtId="0" fontId="34" fillId="21" borderId="50" xfId="104" applyFont="1" applyFill="1" applyBorder="1" applyAlignment="1">
      <alignment vertical="center" wrapText="1"/>
      <protection/>
    </xf>
    <xf numFmtId="3" fontId="44" fillId="21" borderId="11" xfId="104" applyNumberFormat="1" applyFont="1" applyFill="1" applyBorder="1" applyAlignment="1">
      <alignment vertical="center"/>
      <protection/>
    </xf>
    <xf numFmtId="3" fontId="44" fillId="21" borderId="11" xfId="104" applyNumberFormat="1" applyFont="1" applyFill="1" applyBorder="1" applyAlignment="1">
      <alignment horizontal="right" vertical="center"/>
      <protection/>
    </xf>
    <xf numFmtId="3" fontId="33" fillId="21" borderId="11" xfId="104" applyNumberFormat="1" applyFont="1" applyFill="1" applyBorder="1" applyAlignment="1">
      <alignment vertical="center"/>
      <protection/>
    </xf>
    <xf numFmtId="3" fontId="33" fillId="21" borderId="31" xfId="104" applyNumberFormat="1" applyFont="1" applyFill="1" applyBorder="1" applyAlignment="1">
      <alignment horizontal="right" vertical="center"/>
      <protection/>
    </xf>
    <xf numFmtId="0" fontId="39" fillId="21" borderId="10" xfId="104" applyFont="1" applyFill="1" applyBorder="1" applyAlignment="1">
      <alignment horizontal="center" vertical="center" wrapText="1"/>
      <protection/>
    </xf>
    <xf numFmtId="3" fontId="39" fillId="21" borderId="10" xfId="104" applyNumberFormat="1" applyFont="1" applyFill="1" applyBorder="1" applyAlignment="1">
      <alignment horizontal="center" vertical="center" wrapText="1"/>
      <protection/>
    </xf>
    <xf numFmtId="3" fontId="39" fillId="21" borderId="10" xfId="104" applyNumberFormat="1" applyFont="1" applyFill="1" applyBorder="1" applyAlignment="1">
      <alignment vertical="center" wrapText="1"/>
      <protection/>
    </xf>
    <xf numFmtId="0" fontId="32" fillId="0" borderId="40" xfId="0" applyFont="1" applyBorder="1" applyAlignment="1">
      <alignment/>
    </xf>
    <xf numFmtId="0" fontId="39" fillId="0" borderId="10" xfId="104" applyFont="1" applyFill="1" applyBorder="1" applyAlignment="1">
      <alignment horizontal="center" vertical="center" wrapText="1"/>
      <protection/>
    </xf>
    <xf numFmtId="0" fontId="39" fillId="0" borderId="52" xfId="104" applyFont="1" applyFill="1" applyBorder="1" applyAlignment="1">
      <alignment horizontal="center" vertical="center" wrapText="1"/>
      <protection/>
    </xf>
    <xf numFmtId="3" fontId="39" fillId="0" borderId="52" xfId="104" applyNumberFormat="1" applyFont="1" applyBorder="1" applyAlignment="1">
      <alignment horizontal="center" vertical="center" wrapText="1"/>
      <protection/>
    </xf>
    <xf numFmtId="3" fontId="41" fillId="0" borderId="0" xfId="96" applyNumberFormat="1" applyFont="1" applyAlignment="1">
      <alignment horizontal="center"/>
      <protection/>
    </xf>
    <xf numFmtId="0" fontId="41" fillId="0" borderId="0" xfId="96" applyFont="1" applyAlignment="1">
      <alignment horizontal="center"/>
      <protection/>
    </xf>
    <xf numFmtId="3" fontId="41" fillId="0" borderId="0" xfId="96" applyNumberFormat="1" applyFont="1">
      <alignment/>
      <protection/>
    </xf>
    <xf numFmtId="0" fontId="41" fillId="0" borderId="0" xfId="96" applyFont="1">
      <alignment/>
      <protection/>
    </xf>
    <xf numFmtId="3" fontId="0" fillId="0" borderId="0" xfId="96" applyNumberFormat="1">
      <alignment/>
      <protection/>
    </xf>
    <xf numFmtId="0" fontId="0" fillId="0" borderId="0" xfId="96">
      <alignment/>
      <protection/>
    </xf>
    <xf numFmtId="3" fontId="45" fillId="0" borderId="0" xfId="96" applyNumberFormat="1" applyFont="1">
      <alignment/>
      <protection/>
    </xf>
    <xf numFmtId="0" fontId="45" fillId="0" borderId="0" xfId="96" applyFont="1">
      <alignment/>
      <protection/>
    </xf>
    <xf numFmtId="0" fontId="25" fillId="25" borderId="17" xfId="99" applyFont="1" applyFill="1" applyBorder="1" applyAlignment="1">
      <alignment horizontal="left" wrapText="1"/>
      <protection/>
    </xf>
    <xf numFmtId="0" fontId="33" fillId="24" borderId="0" xfId="96" applyFont="1" applyFill="1">
      <alignment/>
      <protection/>
    </xf>
    <xf numFmtId="3" fontId="33" fillId="24" borderId="0" xfId="96" applyNumberFormat="1" applyFont="1" applyFill="1">
      <alignment/>
      <protection/>
    </xf>
    <xf numFmtId="0" fontId="52" fillId="0" borderId="10" xfId="96" applyFont="1" applyBorder="1" applyAlignment="1">
      <alignment horizontal="center"/>
      <protection/>
    </xf>
    <xf numFmtId="3" fontId="52" fillId="0" borderId="10" xfId="96" applyNumberFormat="1" applyFont="1" applyBorder="1" applyAlignment="1">
      <alignment horizontal="center"/>
      <protection/>
    </xf>
    <xf numFmtId="0" fontId="52" fillId="0" borderId="10" xfId="96" applyFont="1" applyBorder="1">
      <alignment/>
      <protection/>
    </xf>
    <xf numFmtId="3" fontId="52" fillId="0" borderId="10" xfId="96" applyNumberFormat="1" applyFont="1" applyBorder="1">
      <alignment/>
      <protection/>
    </xf>
    <xf numFmtId="0" fontId="29" fillId="0" borderId="10" xfId="96" applyFont="1" applyBorder="1">
      <alignment/>
      <protection/>
    </xf>
    <xf numFmtId="3" fontId="29" fillId="0" borderId="10" xfId="96" applyNumberFormat="1" applyFont="1" applyBorder="1">
      <alignment/>
      <protection/>
    </xf>
    <xf numFmtId="16" fontId="29" fillId="0" borderId="10" xfId="96" applyNumberFormat="1" applyFont="1" applyBorder="1">
      <alignment/>
      <protection/>
    </xf>
    <xf numFmtId="49" fontId="29" fillId="0" borderId="10" xfId="96" applyNumberFormat="1" applyFont="1" applyBorder="1">
      <alignment/>
      <protection/>
    </xf>
    <xf numFmtId="0" fontId="53" fillId="0" borderId="10" xfId="96" applyFont="1" applyBorder="1">
      <alignment/>
      <protection/>
    </xf>
    <xf numFmtId="3" fontId="53" fillId="0" borderId="10" xfId="96" applyNumberFormat="1" applyFont="1" applyBorder="1">
      <alignment/>
      <protection/>
    </xf>
    <xf numFmtId="0" fontId="29" fillId="0" borderId="0" xfId="96" applyFont="1">
      <alignment/>
      <protection/>
    </xf>
    <xf numFmtId="3" fontId="29" fillId="0" borderId="0" xfId="96" applyNumberFormat="1" applyFont="1">
      <alignment/>
      <protection/>
    </xf>
    <xf numFmtId="0" fontId="22" fillId="0" borderId="35" xfId="97" applyFont="1" applyBorder="1" applyAlignment="1">
      <alignment horizontal="center" vertical="center" wrapText="1"/>
      <protection/>
    </xf>
    <xf numFmtId="3" fontId="23" fillId="21" borderId="50" xfId="97" applyNumberFormat="1" applyFont="1" applyFill="1" applyBorder="1" applyAlignment="1">
      <alignment horizontal="right"/>
      <protection/>
    </xf>
    <xf numFmtId="3" fontId="22" fillId="20" borderId="41" xfId="97" applyNumberFormat="1" applyFont="1" applyFill="1" applyBorder="1" applyAlignment="1">
      <alignment horizontal="right"/>
      <protection/>
    </xf>
    <xf numFmtId="3" fontId="22" fillId="0" borderId="32" xfId="97" applyNumberFormat="1" applyFont="1" applyFill="1" applyBorder="1" applyAlignment="1">
      <alignment horizontal="right"/>
      <protection/>
    </xf>
    <xf numFmtId="3" fontId="23" fillId="20" borderId="32" xfId="97" applyNumberFormat="1" applyFont="1" applyFill="1" applyBorder="1" applyAlignment="1">
      <alignment horizontal="right"/>
      <protection/>
    </xf>
    <xf numFmtId="3" fontId="22" fillId="20" borderId="32" xfId="97" applyNumberFormat="1" applyFont="1" applyFill="1" applyBorder="1" applyAlignment="1">
      <alignment horizontal="right"/>
      <protection/>
    </xf>
    <xf numFmtId="3" fontId="22" fillId="24" borderId="32" xfId="97" applyNumberFormat="1" applyFont="1" applyFill="1" applyBorder="1" applyAlignment="1">
      <alignment horizontal="right"/>
      <protection/>
    </xf>
    <xf numFmtId="3" fontId="22" fillId="20" borderId="35" xfId="97" applyNumberFormat="1" applyFont="1" applyFill="1" applyBorder="1" applyAlignment="1">
      <alignment horizontal="right"/>
      <protection/>
    </xf>
    <xf numFmtId="3" fontId="23" fillId="0" borderId="50" xfId="97" applyNumberFormat="1" applyFont="1" applyFill="1" applyBorder="1" applyAlignment="1">
      <alignment horizontal="right"/>
      <protection/>
    </xf>
    <xf numFmtId="3" fontId="23" fillId="20" borderId="41" xfId="97" applyNumberFormat="1" applyFont="1" applyFill="1" applyBorder="1" applyAlignment="1">
      <alignment horizontal="right"/>
      <protection/>
    </xf>
    <xf numFmtId="3" fontId="23" fillId="24" borderId="32" xfId="97" applyNumberFormat="1" applyFont="1" applyFill="1" applyBorder="1" applyAlignment="1">
      <alignment horizontal="right"/>
      <protection/>
    </xf>
    <xf numFmtId="3" fontId="22" fillId="20" borderId="53" xfId="97" applyNumberFormat="1" applyFont="1" applyFill="1" applyBorder="1" applyAlignment="1">
      <alignment horizontal="right"/>
      <protection/>
    </xf>
    <xf numFmtId="3" fontId="23" fillId="0" borderId="54" xfId="97" applyNumberFormat="1" applyFont="1" applyFill="1" applyBorder="1">
      <alignment/>
      <protection/>
    </xf>
    <xf numFmtId="3" fontId="23" fillId="24" borderId="55" xfId="97" applyNumberFormat="1" applyFont="1" applyFill="1" applyBorder="1" applyAlignment="1">
      <alignment horizontal="right"/>
      <protection/>
    </xf>
    <xf numFmtId="3" fontId="23" fillId="24" borderId="56" xfId="97" applyNumberFormat="1" applyFont="1" applyFill="1" applyBorder="1" applyAlignment="1">
      <alignment horizontal="right"/>
      <protection/>
    </xf>
    <xf numFmtId="0" fontId="23" fillId="20" borderId="57" xfId="97" applyFont="1" applyFill="1" applyBorder="1" applyAlignment="1">
      <alignment horizontal="left"/>
      <protection/>
    </xf>
    <xf numFmtId="0" fontId="22" fillId="20" borderId="58" xfId="102" applyFont="1" applyFill="1" applyBorder="1" applyAlignment="1">
      <alignment horizontal="left"/>
      <protection/>
    </xf>
    <xf numFmtId="0" fontId="25" fillId="0" borderId="59" xfId="102" applyFont="1" applyFill="1" applyBorder="1" applyAlignment="1">
      <alignment horizontal="left"/>
      <protection/>
    </xf>
    <xf numFmtId="0" fontId="25" fillId="0" borderId="59" xfId="102" applyFont="1" applyBorder="1" applyAlignment="1">
      <alignment horizontal="left"/>
      <protection/>
    </xf>
    <xf numFmtId="16" fontId="25" fillId="0" borderId="59" xfId="102" applyNumberFormat="1" applyFont="1" applyFill="1" applyBorder="1" applyAlignment="1">
      <alignment horizontal="left"/>
      <protection/>
    </xf>
    <xf numFmtId="16" fontId="25" fillId="0" borderId="59" xfId="102" applyNumberFormat="1" applyFont="1" applyBorder="1" applyAlignment="1">
      <alignment horizontal="left"/>
      <protection/>
    </xf>
    <xf numFmtId="0" fontId="22" fillId="20" borderId="59" xfId="102" applyFont="1" applyFill="1" applyBorder="1" applyAlignment="1">
      <alignment horizontal="left"/>
      <protection/>
    </xf>
    <xf numFmtId="0" fontId="22" fillId="20" borderId="59" xfId="97" applyFont="1" applyFill="1" applyBorder="1" applyAlignment="1">
      <alignment horizontal="left"/>
      <protection/>
    </xf>
    <xf numFmtId="0" fontId="25" fillId="0" borderId="59" xfId="97" applyFont="1" applyFill="1" applyBorder="1" applyAlignment="1">
      <alignment/>
      <protection/>
    </xf>
    <xf numFmtId="0" fontId="25" fillId="0" borderId="59" xfId="97" applyFont="1" applyFill="1" applyBorder="1" applyAlignment="1">
      <alignment horizontal="left"/>
      <protection/>
    </xf>
    <xf numFmtId="16" fontId="22" fillId="20" borderId="59" xfId="97" applyNumberFormat="1" applyFont="1" applyFill="1" applyBorder="1" applyAlignment="1">
      <alignment horizontal="left"/>
      <protection/>
    </xf>
    <xf numFmtId="0" fontId="23" fillId="20" borderId="59" xfId="97" applyFont="1" applyFill="1" applyBorder="1" applyAlignment="1">
      <alignment horizontal="left"/>
      <protection/>
    </xf>
    <xf numFmtId="49" fontId="22" fillId="20" borderId="60" xfId="97" applyNumberFormat="1" applyFont="1" applyFill="1" applyBorder="1" applyAlignment="1">
      <alignment horizontal="left" vertical="center"/>
      <protection/>
    </xf>
    <xf numFmtId="0" fontId="22" fillId="0" borderId="57" xfId="97" applyFont="1" applyFill="1" applyBorder="1" applyAlignment="1">
      <alignment horizontal="left"/>
      <protection/>
    </xf>
    <xf numFmtId="0" fontId="22" fillId="20" borderId="58" xfId="97" applyFont="1" applyFill="1" applyBorder="1" applyAlignment="1">
      <alignment horizontal="left"/>
      <protection/>
    </xf>
    <xf numFmtId="0" fontId="25" fillId="0" borderId="59" xfId="97" applyFont="1" applyBorder="1" applyAlignment="1">
      <alignment horizontal="left" vertical="center" wrapText="1"/>
      <protection/>
    </xf>
    <xf numFmtId="0" fontId="25" fillId="0" borderId="60" xfId="97" applyFont="1" applyBorder="1" applyAlignment="1">
      <alignment horizontal="left" vertical="center" wrapText="1"/>
      <protection/>
    </xf>
    <xf numFmtId="0" fontId="22" fillId="0" borderId="61" xfId="97" applyFont="1" applyFill="1" applyBorder="1" applyAlignment="1">
      <alignment horizontal="left"/>
      <protection/>
    </xf>
    <xf numFmtId="0" fontId="22" fillId="0" borderId="62" xfId="97" applyFont="1" applyFill="1" applyBorder="1" applyAlignment="1">
      <alignment horizontal="left"/>
      <protection/>
    </xf>
    <xf numFmtId="0" fontId="23" fillId="0" borderId="63" xfId="97" applyFont="1" applyBorder="1" applyAlignment="1">
      <alignment horizontal="left"/>
      <protection/>
    </xf>
    <xf numFmtId="0" fontId="23" fillId="0" borderId="64" xfId="97" applyFont="1" applyBorder="1" applyAlignment="1">
      <alignment horizontal="left"/>
      <protection/>
    </xf>
    <xf numFmtId="0" fontId="14" fillId="0" borderId="0" xfId="99" applyBorder="1" applyAlignment="1">
      <alignment horizontal="right" wrapText="1"/>
      <protection/>
    </xf>
    <xf numFmtId="0" fontId="22" fillId="0" borderId="65" xfId="97" applyFont="1" applyBorder="1" applyAlignment="1">
      <alignment horizontal="center" vertical="center"/>
      <protection/>
    </xf>
    <xf numFmtId="0" fontId="22" fillId="0" borderId="62" xfId="97" applyFont="1" applyBorder="1" applyAlignment="1">
      <alignment horizontal="center" vertical="center"/>
      <protection/>
    </xf>
    <xf numFmtId="0" fontId="22" fillId="0" borderId="49" xfId="97" applyFont="1" applyBorder="1" applyAlignment="1">
      <alignment horizontal="center" vertical="center" wrapText="1"/>
      <protection/>
    </xf>
    <xf numFmtId="0" fontId="22" fillId="0" borderId="66" xfId="97" applyFont="1" applyBorder="1" applyAlignment="1">
      <alignment horizontal="center" vertical="center" wrapText="1"/>
      <protection/>
    </xf>
    <xf numFmtId="3" fontId="30" fillId="0" borderId="10" xfId="99" applyNumberFormat="1" applyFont="1" applyBorder="1" applyAlignment="1">
      <alignment horizontal="center" wrapText="1"/>
      <protection/>
    </xf>
    <xf numFmtId="3" fontId="22" fillId="0" borderId="10" xfId="99" applyNumberFormat="1" applyFont="1" applyBorder="1" applyAlignment="1">
      <alignment horizontal="center" vertical="center" wrapText="1"/>
      <protection/>
    </xf>
    <xf numFmtId="3" fontId="22" fillId="0" borderId="21" xfId="99" applyNumberFormat="1" applyFont="1" applyBorder="1" applyAlignment="1">
      <alignment horizontal="center" vertical="center" wrapText="1"/>
      <protection/>
    </xf>
    <xf numFmtId="0" fontId="22" fillId="0" borderId="67" xfId="99" applyFont="1" applyBorder="1" applyAlignment="1">
      <alignment horizontal="center" vertical="center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68" xfId="99" applyFont="1" applyBorder="1" applyAlignment="1">
      <alignment horizontal="center" vertical="center" wrapText="1"/>
      <protection/>
    </xf>
    <xf numFmtId="0" fontId="22" fillId="0" borderId="46" xfId="97" applyFont="1" applyBorder="1" applyAlignment="1">
      <alignment horizontal="center" vertical="center" wrapText="1"/>
      <protection/>
    </xf>
    <xf numFmtId="0" fontId="22" fillId="0" borderId="69" xfId="97" applyFont="1" applyBorder="1" applyAlignment="1">
      <alignment horizontal="center" vertical="center" wrapText="1"/>
      <protection/>
    </xf>
    <xf numFmtId="0" fontId="14" fillId="0" borderId="43" xfId="99" applyBorder="1" applyAlignment="1">
      <alignment horizontal="right"/>
      <protection/>
    </xf>
    <xf numFmtId="0" fontId="26" fillId="0" borderId="0" xfId="97" applyFont="1" applyAlignment="1">
      <alignment horizontal="center"/>
      <protection/>
    </xf>
    <xf numFmtId="0" fontId="14" fillId="0" borderId="0" xfId="97" applyFont="1" applyAlignment="1">
      <alignment horizontal="right"/>
      <protection/>
    </xf>
    <xf numFmtId="0" fontId="26" fillId="0" borderId="0" xfId="97" applyFont="1" applyAlignment="1">
      <alignment horizontal="right"/>
      <protection/>
    </xf>
    <xf numFmtId="0" fontId="33" fillId="21" borderId="10" xfId="97" applyFont="1" applyFill="1" applyBorder="1" applyAlignment="1">
      <alignment horizontal="center" vertical="center"/>
      <protection/>
    </xf>
    <xf numFmtId="0" fontId="33" fillId="21" borderId="21" xfId="97" applyFont="1" applyFill="1" applyBorder="1" applyAlignment="1">
      <alignment horizontal="center" vertical="center"/>
      <protection/>
    </xf>
    <xf numFmtId="0" fontId="33" fillId="21" borderId="38" xfId="97" applyFont="1" applyFill="1" applyBorder="1" applyAlignment="1">
      <alignment horizontal="center" vertical="center"/>
      <protection/>
    </xf>
    <xf numFmtId="0" fontId="33" fillId="21" borderId="32" xfId="97" applyFont="1" applyFill="1" applyBorder="1" applyAlignment="1">
      <alignment horizontal="center" vertical="center"/>
      <protection/>
    </xf>
    <xf numFmtId="3" fontId="39" fillId="0" borderId="16" xfId="104" applyNumberFormat="1" applyFont="1" applyBorder="1" applyAlignment="1">
      <alignment horizontal="center" vertical="center" wrapText="1"/>
      <protection/>
    </xf>
    <xf numFmtId="3" fontId="39" fillId="0" borderId="70" xfId="104" applyNumberFormat="1" applyFont="1" applyBorder="1" applyAlignment="1">
      <alignment horizontal="center" vertical="center" wrapText="1"/>
      <protection/>
    </xf>
    <xf numFmtId="3" fontId="39" fillId="0" borderId="71" xfId="104" applyNumberFormat="1" applyFont="1" applyBorder="1" applyAlignment="1">
      <alignment horizontal="center" vertical="center" wrapText="1"/>
      <protection/>
    </xf>
    <xf numFmtId="3" fontId="35" fillId="0" borderId="72" xfId="104" applyNumberFormat="1" applyFont="1" applyBorder="1" applyAlignment="1">
      <alignment horizontal="right" vertical="center" wrapText="1"/>
      <protection/>
    </xf>
    <xf numFmtId="3" fontId="35" fillId="0" borderId="15" xfId="104" applyNumberFormat="1" applyFont="1" applyBorder="1" applyAlignment="1">
      <alignment horizontal="right" vertical="center" wrapText="1"/>
      <protection/>
    </xf>
    <xf numFmtId="0" fontId="41" fillId="0" borderId="0" xfId="0" applyFont="1" applyAlignment="1">
      <alignment horizontal="center"/>
    </xf>
    <xf numFmtId="3" fontId="35" fillId="0" borderId="14" xfId="104" applyNumberFormat="1" applyFont="1" applyBorder="1" applyAlignment="1">
      <alignment horizontal="right" vertical="center" wrapText="1"/>
      <protection/>
    </xf>
    <xf numFmtId="3" fontId="39" fillId="0" borderId="16" xfId="104" applyNumberFormat="1" applyFont="1" applyBorder="1" applyAlignment="1">
      <alignment horizontal="right" vertical="center" wrapText="1"/>
      <protection/>
    </xf>
    <xf numFmtId="3" fontId="39" fillId="0" borderId="73" xfId="104" applyNumberFormat="1" applyFont="1" applyBorder="1" applyAlignment="1">
      <alignment horizontal="right" vertical="center" wrapText="1"/>
      <protection/>
    </xf>
    <xf numFmtId="3" fontId="39" fillId="0" borderId="74" xfId="104" applyNumberFormat="1" applyFont="1" applyBorder="1" applyAlignment="1">
      <alignment horizontal="right" vertical="center" wrapText="1"/>
      <protection/>
    </xf>
    <xf numFmtId="0" fontId="34" fillId="21" borderId="45" xfId="104" applyFont="1" applyFill="1" applyBorder="1" applyAlignment="1">
      <alignment horizontal="center" vertical="center" wrapText="1"/>
      <protection/>
    </xf>
    <xf numFmtId="0" fontId="34" fillId="21" borderId="75" xfId="104" applyFont="1" applyFill="1" applyBorder="1" applyAlignment="1">
      <alignment horizontal="center" vertical="center" wrapText="1"/>
      <protection/>
    </xf>
    <xf numFmtId="0" fontId="31" fillId="21" borderId="46" xfId="0" applyFont="1" applyFill="1" applyBorder="1" applyAlignment="1">
      <alignment horizontal="center"/>
    </xf>
    <xf numFmtId="0" fontId="51" fillId="21" borderId="46" xfId="0" applyFont="1" applyFill="1" applyBorder="1" applyAlignment="1">
      <alignment horizontal="center"/>
    </xf>
    <xf numFmtId="0" fontId="51" fillId="21" borderId="69" xfId="0" applyFont="1" applyFill="1" applyBorder="1" applyAlignment="1">
      <alignment horizontal="center"/>
    </xf>
    <xf numFmtId="3" fontId="32" fillId="0" borderId="0" xfId="96" applyNumberFormat="1" applyFont="1" applyAlignment="1">
      <alignment horizontal="center"/>
      <protection/>
    </xf>
    <xf numFmtId="0" fontId="39" fillId="0" borderId="0" xfId="96" applyFont="1" applyAlignment="1">
      <alignment horizontal="center"/>
      <protection/>
    </xf>
    <xf numFmtId="0" fontId="46" fillId="0" borderId="14" xfId="96" applyFont="1" applyBorder="1" applyAlignment="1">
      <alignment horizontal="center" vertical="center" wrapText="1"/>
      <protection/>
    </xf>
    <xf numFmtId="0" fontId="46" fillId="0" borderId="51" xfId="96" applyFont="1" applyBorder="1" applyAlignment="1">
      <alignment horizontal="center" vertical="center" wrapText="1"/>
      <protection/>
    </xf>
    <xf numFmtId="0" fontId="46" fillId="0" borderId="15" xfId="96" applyFont="1" applyBorder="1" applyAlignment="1">
      <alignment horizontal="center" vertical="center" wrapText="1"/>
      <protection/>
    </xf>
    <xf numFmtId="3" fontId="46" fillId="0" borderId="14" xfId="96" applyNumberFormat="1" applyFont="1" applyBorder="1" applyAlignment="1">
      <alignment horizontal="center" vertical="center" wrapText="1"/>
      <protection/>
    </xf>
    <xf numFmtId="3" fontId="46" fillId="0" borderId="51" xfId="96" applyNumberFormat="1" applyFont="1" applyBorder="1" applyAlignment="1">
      <alignment horizontal="center" vertical="center" wrapText="1"/>
      <protection/>
    </xf>
    <xf numFmtId="3" fontId="46" fillId="0" borderId="15" xfId="96" applyNumberFormat="1" applyFont="1" applyBorder="1" applyAlignment="1">
      <alignment horizontal="center" vertical="center" wrapText="1"/>
      <protection/>
    </xf>
    <xf numFmtId="3" fontId="32" fillId="0" borderId="10" xfId="96" applyNumberFormat="1" applyFont="1" applyBorder="1" applyAlignment="1">
      <alignment horizontal="center" wrapText="1"/>
      <protection/>
    </xf>
    <xf numFmtId="0" fontId="33" fillId="0" borderId="10" xfId="96" applyFont="1" applyBorder="1" applyAlignment="1">
      <alignment horizontal="center" vertical="center" wrapText="1"/>
      <protection/>
    </xf>
    <xf numFmtId="0" fontId="41" fillId="0" borderId="0" xfId="103" applyFont="1" applyAlignment="1">
      <alignment horizontal="center"/>
      <protection/>
    </xf>
    <xf numFmtId="0" fontId="0" fillId="0" borderId="0" xfId="103" applyFont="1" applyAlignment="1">
      <alignment horizontal="center" vertical="center" wrapText="1"/>
      <protection/>
    </xf>
    <xf numFmtId="0" fontId="0" fillId="0" borderId="0" xfId="103" applyFont="1" applyAlignment="1">
      <alignment horizontal="center"/>
      <protection/>
    </xf>
    <xf numFmtId="0" fontId="42" fillId="0" borderId="0" xfId="103" applyFont="1" applyAlignment="1">
      <alignment horizontal="left" vertical="center" wrapText="1"/>
      <protection/>
    </xf>
    <xf numFmtId="0" fontId="0" fillId="0" borderId="0" xfId="103" applyFont="1" applyAlignment="1">
      <alignment horizontal="right"/>
      <protection/>
    </xf>
    <xf numFmtId="0" fontId="0" fillId="0" borderId="0" xfId="103" applyAlignment="1">
      <alignment horizontal="right"/>
      <protection/>
    </xf>
    <xf numFmtId="0" fontId="0" fillId="0" borderId="0" xfId="103" applyAlignment="1">
      <alignment horizontal="center"/>
      <protection/>
    </xf>
    <xf numFmtId="0" fontId="14" fillId="0" borderId="26" xfId="97" applyBorder="1" applyAlignment="1">
      <alignment horizontal="left"/>
      <protection/>
    </xf>
    <xf numFmtId="0" fontId="14" fillId="0" borderId="40" xfId="97" applyBorder="1" applyAlignment="1">
      <alignment horizontal="left"/>
      <protection/>
    </xf>
    <xf numFmtId="0" fontId="14" fillId="0" borderId="41" xfId="97" applyBorder="1" applyAlignment="1">
      <alignment horizontal="left"/>
      <protection/>
    </xf>
    <xf numFmtId="0" fontId="14" fillId="0" borderId="0" xfId="97" applyAlignment="1">
      <alignment horizontal="left"/>
      <protection/>
    </xf>
    <xf numFmtId="0" fontId="25" fillId="0" borderId="0" xfId="97" applyFont="1" applyAlignment="1">
      <alignment horizontal="right"/>
      <protection/>
    </xf>
    <xf numFmtId="0" fontId="14" fillId="0" borderId="14" xfId="97" applyBorder="1" applyAlignment="1">
      <alignment horizontal="center" vertical="center"/>
      <protection/>
    </xf>
    <xf numFmtId="0" fontId="14" fillId="0" borderId="51" xfId="97" applyBorder="1" applyAlignment="1">
      <alignment horizontal="center" vertical="center"/>
      <protection/>
    </xf>
    <xf numFmtId="0" fontId="14" fillId="0" borderId="15" xfId="97" applyBorder="1" applyAlignment="1">
      <alignment horizontal="center" vertical="center"/>
      <protection/>
    </xf>
    <xf numFmtId="0" fontId="14" fillId="0" borderId="76" xfId="97" applyBorder="1" applyAlignment="1">
      <alignment horizontal="center"/>
      <protection/>
    </xf>
    <xf numFmtId="0" fontId="14" fillId="0" borderId="77" xfId="97" applyBorder="1" applyAlignment="1">
      <alignment horizontal="center"/>
      <protection/>
    </xf>
    <xf numFmtId="0" fontId="14" fillId="0" borderId="35" xfId="97" applyBorder="1" applyAlignment="1">
      <alignment horizontal="center"/>
      <protection/>
    </xf>
    <xf numFmtId="0" fontId="14" fillId="0" borderId="39" xfId="97" applyFont="1" applyBorder="1" applyAlignment="1">
      <alignment horizontal="center"/>
      <protection/>
    </xf>
    <xf numFmtId="0" fontId="14" fillId="0" borderId="0" xfId="97" applyFont="1" applyBorder="1" applyAlignment="1">
      <alignment horizontal="center"/>
      <protection/>
    </xf>
    <xf numFmtId="0" fontId="14" fillId="0" borderId="37" xfId="97" applyFont="1" applyBorder="1" applyAlignment="1">
      <alignment horizontal="center"/>
      <protection/>
    </xf>
    <xf numFmtId="0" fontId="14" fillId="0" borderId="26" xfId="97" applyBorder="1" applyAlignment="1">
      <alignment horizontal="center"/>
      <protection/>
    </xf>
    <xf numFmtId="0" fontId="14" fillId="0" borderId="40" xfId="97" applyBorder="1" applyAlignment="1">
      <alignment horizontal="center"/>
      <protection/>
    </xf>
    <xf numFmtId="0" fontId="14" fillId="0" borderId="41" xfId="97" applyBorder="1" applyAlignment="1">
      <alignment horizontal="center"/>
      <protection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2 2" xfId="71"/>
    <cellStyle name="Ezres 3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ivatkozott cella" xfId="80"/>
    <cellStyle name="Input" xfId="81"/>
    <cellStyle name="Jegyzet" xfId="82"/>
    <cellStyle name="Jegyzet 2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ó" xfId="90"/>
    <cellStyle name="Kimenet" xfId="91"/>
    <cellStyle name="Followed Hyperlink" xfId="92"/>
    <cellStyle name="Linked Cell" xfId="93"/>
    <cellStyle name="Magyarázó szöveg" xfId="94"/>
    <cellStyle name="Neutral" xfId="95"/>
    <cellStyle name="Normál 2" xfId="96"/>
    <cellStyle name="Normál 2 2" xfId="97"/>
    <cellStyle name="Normál 2_kiadás-bevétel főtáblák" xfId="98"/>
    <cellStyle name="Normál 3" xfId="99"/>
    <cellStyle name="Normál 4" xfId="100"/>
    <cellStyle name="Normál 5" xfId="101"/>
    <cellStyle name="Normál_Ktségv.táblák 2012-1" xfId="102"/>
    <cellStyle name="Normál_Munka6" xfId="103"/>
    <cellStyle name="Normál_Xl0000093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Title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ublic\Documents\ORSI\2014\k&#246;lts&#233;gvet&#233;s2014\k&#246;lts&#233;gvet&#233;s0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"/>
      <sheetName val="kiadás"/>
      <sheetName val="mérleg"/>
      <sheetName val="3 éves terv"/>
      <sheetName val="ei felhasználási terv"/>
      <sheetName val="normatíva"/>
      <sheetName val="közvetett tám."/>
      <sheetName val="EU-s"/>
      <sheetName val="beruházás"/>
      <sheetName val="hitel"/>
      <sheetName val="jelentés"/>
    </sheetNames>
    <sheetDataSet>
      <sheetData sheetId="0">
        <row r="6">
          <cell r="A6" t="str">
            <v>Működési költségvetés bevételei összesen </v>
          </cell>
        </row>
        <row r="7">
          <cell r="A7" t="str">
            <v>B1. Működési célú támogatások államháztartáson belül</v>
          </cell>
        </row>
        <row r="22">
          <cell r="A22" t="str">
            <v>B3. Közhatalmi bevételek</v>
          </cell>
        </row>
        <row r="29">
          <cell r="A29" t="str">
            <v>B4. Működési bevételek </v>
          </cell>
        </row>
        <row r="36">
          <cell r="A36" t="str">
            <v>B6. Működési célú támogatások áh-n kívülről</v>
          </cell>
        </row>
        <row r="37">
          <cell r="A37" t="str">
            <v>Felhalmozási költségvetés bevételei összesen</v>
          </cell>
        </row>
        <row r="38">
          <cell r="A38" t="str">
            <v>B2. Felhalmozási célú támogatások áh-n belülről</v>
          </cell>
        </row>
        <row r="40">
          <cell r="A40" t="str">
            <v>B5. Felhalmozási bevételek</v>
          </cell>
        </row>
        <row r="44">
          <cell r="A44" t="str">
            <v>B7. Felhalmozási célú átvett pénzeszköz áh-n kívül</v>
          </cell>
        </row>
        <row r="46">
          <cell r="A46" t="str">
            <v>KÖLTSÉGVETÉSI BEVÉTELEK ÖSSZESEN</v>
          </cell>
        </row>
        <row r="47">
          <cell r="A47" t="str">
            <v>B8. Finanszírozási bevételek</v>
          </cell>
        </row>
        <row r="51">
          <cell r="A51" t="str">
            <v>BEVÉTELEK ÖSSZESEN</v>
          </cell>
        </row>
      </sheetData>
      <sheetData sheetId="1">
        <row r="6">
          <cell r="A6" t="str">
            <v>Működési költségvetés kiadásai összesen </v>
          </cell>
        </row>
        <row r="7">
          <cell r="A7" t="str">
            <v>K1. Személyi juttatás</v>
          </cell>
        </row>
        <row r="13">
          <cell r="A13" t="str">
            <v>K2. Munkaadót terhelő járulékok és szoc. hozzájár. adó </v>
          </cell>
        </row>
        <row r="14">
          <cell r="A14" t="str">
            <v>K3. Dologi kiadások</v>
          </cell>
        </row>
        <row r="15">
          <cell r="A15" t="str">
            <v>K4. Ellátottak pénzbeli juttatásai (szoc. Ellátások)</v>
          </cell>
        </row>
        <row r="16">
          <cell r="A16" t="str">
            <v>K5. Egyéb működési kiadások összesen </v>
          </cell>
        </row>
        <row r="26">
          <cell r="A26" t="str">
            <v>Felhalmozási költségvetés kiadásai összesen</v>
          </cell>
        </row>
        <row r="27">
          <cell r="A27" t="str">
            <v>K6. Beruházási kiadások ÁFÁ-val </v>
          </cell>
        </row>
        <row r="33">
          <cell r="A33" t="str">
            <v>K7. Felujítási kiadások ÁFÁ-val </v>
          </cell>
        </row>
        <row r="37">
          <cell r="A37" t="str">
            <v>K8. Egyéb felhalmozási kiadások összesen</v>
          </cell>
        </row>
        <row r="39">
          <cell r="A39" t="str">
            <v>KÖLTSÉGVETÉSI KIADÁS ÖSSZESEN</v>
          </cell>
        </row>
        <row r="40">
          <cell r="A40" t="str">
            <v>K9. Finanszírozási kiadások</v>
          </cell>
          <cell r="C40">
            <v>0</v>
          </cell>
        </row>
        <row r="43">
          <cell r="A43" t="str">
            <v>KIADÁSOK ÖSSZESEN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6"/>
  <sheetViews>
    <sheetView view="pageLayout" workbookViewId="0" topLeftCell="A1">
      <selection activeCell="G4" sqref="G4"/>
    </sheetView>
  </sheetViews>
  <sheetFormatPr defaultColWidth="9.140625" defaultRowHeight="12.75"/>
  <cols>
    <col min="1" max="1" width="44.57421875" style="12" bestFit="1" customWidth="1"/>
    <col min="2" max="2" width="17.57421875" style="154" customWidth="1"/>
    <col min="3" max="5" width="17.57421875" style="19" customWidth="1"/>
    <col min="6" max="16384" width="9.140625" style="12" customWidth="1"/>
  </cols>
  <sheetData>
    <row r="1" ht="12" customHeight="1">
      <c r="B1" s="154" t="s">
        <v>103</v>
      </c>
    </row>
    <row r="2" ht="12" customHeight="1" thickBot="1"/>
    <row r="3" spans="1:5" ht="18" customHeight="1" thickBot="1">
      <c r="A3" s="347" t="s">
        <v>1</v>
      </c>
      <c r="B3" s="349" t="s">
        <v>106</v>
      </c>
      <c r="C3" s="349"/>
      <c r="D3" s="349"/>
      <c r="E3" s="350"/>
    </row>
    <row r="4" spans="1:5" ht="30" customHeight="1" thickBot="1">
      <c r="A4" s="348"/>
      <c r="B4" s="349" t="s">
        <v>15</v>
      </c>
      <c r="C4" s="349"/>
      <c r="D4" s="349"/>
      <c r="E4" s="350"/>
    </row>
    <row r="5" spans="1:5" s="28" customFormat="1" ht="38.25" customHeight="1" thickBot="1">
      <c r="A5" s="348"/>
      <c r="B5" s="310" t="s">
        <v>23</v>
      </c>
      <c r="C5" s="103" t="s">
        <v>24</v>
      </c>
      <c r="D5" s="103" t="s">
        <v>25</v>
      </c>
      <c r="E5" s="104" t="s">
        <v>26</v>
      </c>
    </row>
    <row r="6" spans="1:5" s="31" customFormat="1" ht="13.5" thickBot="1">
      <c r="A6" s="325" t="s">
        <v>62</v>
      </c>
      <c r="B6" s="311">
        <v>39127</v>
      </c>
      <c r="C6" s="106">
        <v>39235</v>
      </c>
      <c r="D6" s="106">
        <v>0</v>
      </c>
      <c r="E6" s="106">
        <v>0</v>
      </c>
    </row>
    <row r="7" spans="1:5" s="94" customFormat="1" ht="12.75">
      <c r="A7" s="326" t="s">
        <v>59</v>
      </c>
      <c r="B7" s="312">
        <f>SUM(B8:B14)</f>
        <v>32399</v>
      </c>
      <c r="C7" s="105">
        <v>32507</v>
      </c>
      <c r="D7" s="105">
        <v>0</v>
      </c>
      <c r="E7" s="105">
        <v>0</v>
      </c>
    </row>
    <row r="8" spans="1:5" s="13" customFormat="1" ht="12.75">
      <c r="A8" s="327" t="s">
        <v>43</v>
      </c>
      <c r="B8" s="313">
        <v>9818</v>
      </c>
      <c r="C8" s="153">
        <v>9818</v>
      </c>
      <c r="D8" s="153">
        <v>0</v>
      </c>
      <c r="E8" s="153">
        <v>0</v>
      </c>
    </row>
    <row r="9" spans="1:5" s="13" customFormat="1" ht="12.75">
      <c r="A9" s="327" t="s">
        <v>44</v>
      </c>
      <c r="B9" s="313">
        <v>3885</v>
      </c>
      <c r="C9" s="153">
        <v>3885</v>
      </c>
      <c r="D9" s="153">
        <v>0</v>
      </c>
      <c r="E9" s="153">
        <v>0</v>
      </c>
    </row>
    <row r="10" spans="1:5" s="13" customFormat="1" ht="12.75">
      <c r="A10" s="328" t="s">
        <v>102</v>
      </c>
      <c r="B10" s="313">
        <v>0</v>
      </c>
      <c r="C10" s="153">
        <v>0</v>
      </c>
      <c r="D10" s="153">
        <v>0</v>
      </c>
      <c r="E10" s="153">
        <v>0</v>
      </c>
    </row>
    <row r="11" spans="1:5" s="68" customFormat="1" ht="13.5" customHeight="1">
      <c r="A11" s="329" t="s">
        <v>45</v>
      </c>
      <c r="B11" s="313">
        <v>6670</v>
      </c>
      <c r="C11" s="153">
        <v>6670</v>
      </c>
      <c r="D11" s="153">
        <v>0</v>
      </c>
      <c r="E11" s="153">
        <v>0</v>
      </c>
    </row>
    <row r="12" spans="1:5" s="68" customFormat="1" ht="13.5" customHeight="1">
      <c r="A12" s="329" t="s">
        <v>58</v>
      </c>
      <c r="B12" s="313">
        <v>0</v>
      </c>
      <c r="C12" s="153">
        <v>0</v>
      </c>
      <c r="D12" s="153">
        <v>0</v>
      </c>
      <c r="E12" s="153">
        <v>0</v>
      </c>
    </row>
    <row r="13" spans="1:5" s="13" customFormat="1" ht="12.75">
      <c r="A13" s="328" t="s">
        <v>83</v>
      </c>
      <c r="B13" s="313">
        <v>0</v>
      </c>
      <c r="C13" s="153">
        <v>0</v>
      </c>
      <c r="D13" s="153">
        <v>0</v>
      </c>
      <c r="E13" s="153">
        <v>0</v>
      </c>
    </row>
    <row r="14" spans="1:5" s="13" customFormat="1" ht="12.75">
      <c r="A14" s="330" t="s">
        <v>82</v>
      </c>
      <c r="B14" s="313">
        <v>12026</v>
      </c>
      <c r="C14" s="153">
        <v>12026</v>
      </c>
      <c r="D14" s="153">
        <v>0</v>
      </c>
      <c r="E14" s="153">
        <v>0</v>
      </c>
    </row>
    <row r="15" spans="1:5" s="94" customFormat="1" ht="12.75">
      <c r="A15" s="331" t="s">
        <v>41</v>
      </c>
      <c r="B15" s="314">
        <f>SUM(B16:B21)</f>
        <v>2577</v>
      </c>
      <c r="C15" s="36">
        <v>2577</v>
      </c>
      <c r="D15" s="36">
        <v>0</v>
      </c>
      <c r="E15" s="36">
        <v>0</v>
      </c>
    </row>
    <row r="16" spans="1:5" s="13" customFormat="1" ht="12.75">
      <c r="A16" s="327" t="s">
        <v>46</v>
      </c>
      <c r="B16" s="313">
        <v>0</v>
      </c>
      <c r="C16" s="153">
        <v>0</v>
      </c>
      <c r="D16" s="153">
        <v>0</v>
      </c>
      <c r="E16" s="153">
        <v>0</v>
      </c>
    </row>
    <row r="17" spans="1:5" s="13" customFormat="1" ht="12.75">
      <c r="A17" s="327" t="s">
        <v>47</v>
      </c>
      <c r="B17" s="313">
        <v>0</v>
      </c>
      <c r="C17" s="153">
        <v>0</v>
      </c>
      <c r="D17" s="153">
        <v>0</v>
      </c>
      <c r="E17" s="153">
        <v>0</v>
      </c>
    </row>
    <row r="18" spans="1:5" s="13" customFormat="1" ht="12.75">
      <c r="A18" s="327" t="s">
        <v>48</v>
      </c>
      <c r="B18" s="313">
        <v>1863</v>
      </c>
      <c r="C18" s="153">
        <v>1863</v>
      </c>
      <c r="D18" s="153">
        <v>0</v>
      </c>
      <c r="E18" s="153">
        <v>0</v>
      </c>
    </row>
    <row r="19" spans="1:5" s="13" customFormat="1" ht="12.75">
      <c r="A19" s="327" t="s">
        <v>49</v>
      </c>
      <c r="B19" s="313">
        <v>684</v>
      </c>
      <c r="C19" s="153">
        <v>6840</v>
      </c>
      <c r="D19" s="153">
        <v>0</v>
      </c>
      <c r="E19" s="153">
        <v>0</v>
      </c>
    </row>
    <row r="20" spans="1:5" s="13" customFormat="1" ht="12.75">
      <c r="A20" s="327" t="s">
        <v>50</v>
      </c>
      <c r="B20" s="313">
        <v>0</v>
      </c>
      <c r="C20" s="153">
        <v>0</v>
      </c>
      <c r="D20" s="153">
        <v>0</v>
      </c>
      <c r="E20" s="153">
        <v>0</v>
      </c>
    </row>
    <row r="21" spans="1:5" s="13" customFormat="1" ht="12.75">
      <c r="A21" s="327" t="s">
        <v>51</v>
      </c>
      <c r="B21" s="313">
        <v>30</v>
      </c>
      <c r="C21" s="153">
        <v>30</v>
      </c>
      <c r="D21" s="153">
        <v>0</v>
      </c>
      <c r="E21" s="153">
        <v>0</v>
      </c>
    </row>
    <row r="22" spans="1:5" s="94" customFormat="1" ht="12.75">
      <c r="A22" s="332" t="s">
        <v>42</v>
      </c>
      <c r="B22" s="315">
        <f>SUM(B23:B28)</f>
        <v>1039</v>
      </c>
      <c r="C22" s="100">
        <v>1039</v>
      </c>
      <c r="D22" s="100">
        <v>0</v>
      </c>
      <c r="E22" s="100">
        <v>0</v>
      </c>
    </row>
    <row r="23" spans="1:5" s="68" customFormat="1" ht="12.75">
      <c r="A23" s="333" t="s">
        <v>52</v>
      </c>
      <c r="B23" s="313">
        <v>894</v>
      </c>
      <c r="C23" s="153">
        <v>894</v>
      </c>
      <c r="D23" s="153">
        <v>0</v>
      </c>
      <c r="E23" s="153">
        <v>0</v>
      </c>
    </row>
    <row r="24" spans="1:5" s="68" customFormat="1" ht="12.75">
      <c r="A24" s="334" t="s">
        <v>53</v>
      </c>
      <c r="B24" s="313">
        <v>0</v>
      </c>
      <c r="C24" s="153">
        <v>0</v>
      </c>
      <c r="D24" s="153">
        <v>0</v>
      </c>
      <c r="E24" s="153">
        <v>0</v>
      </c>
    </row>
    <row r="25" spans="1:5" s="68" customFormat="1" ht="12.75">
      <c r="A25" s="334" t="s">
        <v>54</v>
      </c>
      <c r="B25" s="313">
        <v>90</v>
      </c>
      <c r="C25" s="153">
        <v>90</v>
      </c>
      <c r="D25" s="153">
        <v>0</v>
      </c>
      <c r="E25" s="153">
        <v>0</v>
      </c>
    </row>
    <row r="26" spans="1:5" s="68" customFormat="1" ht="12.75">
      <c r="A26" s="334" t="s">
        <v>55</v>
      </c>
      <c r="B26" s="313">
        <v>0</v>
      </c>
      <c r="C26" s="153">
        <v>0</v>
      </c>
      <c r="D26" s="153">
        <v>0</v>
      </c>
      <c r="E26" s="153">
        <v>0</v>
      </c>
    </row>
    <row r="27" spans="1:5" s="68" customFormat="1" ht="12.75">
      <c r="A27" s="334" t="s">
        <v>56</v>
      </c>
      <c r="B27" s="313">
        <v>5</v>
      </c>
      <c r="C27" s="153">
        <v>5</v>
      </c>
      <c r="D27" s="153">
        <v>0</v>
      </c>
      <c r="E27" s="153">
        <v>0</v>
      </c>
    </row>
    <row r="28" spans="1:5" s="68" customFormat="1" ht="12.75">
      <c r="A28" s="334" t="s">
        <v>57</v>
      </c>
      <c r="B28" s="313">
        <v>50</v>
      </c>
      <c r="C28" s="153">
        <v>50</v>
      </c>
      <c r="D28" s="153">
        <v>0</v>
      </c>
      <c r="E28" s="153">
        <v>0</v>
      </c>
    </row>
    <row r="29" spans="1:5" s="94" customFormat="1" ht="12.75">
      <c r="A29" s="335" t="s">
        <v>69</v>
      </c>
      <c r="B29" s="315">
        <v>3112</v>
      </c>
      <c r="C29" s="100">
        <v>3112</v>
      </c>
      <c r="D29" s="100">
        <v>0</v>
      </c>
      <c r="E29" s="100">
        <v>0</v>
      </c>
    </row>
    <row r="30" spans="1:5" s="30" customFormat="1" ht="12.75">
      <c r="A30" s="336" t="s">
        <v>75</v>
      </c>
      <c r="B30" s="314">
        <v>0</v>
      </c>
      <c r="C30" s="36">
        <v>0</v>
      </c>
      <c r="D30" s="36">
        <v>0</v>
      </c>
      <c r="E30" s="36">
        <v>0</v>
      </c>
    </row>
    <row r="31" spans="1:5" s="94" customFormat="1" ht="12.75">
      <c r="A31" s="332" t="s">
        <v>60</v>
      </c>
      <c r="B31" s="315">
        <v>0</v>
      </c>
      <c r="C31" s="100">
        <v>6500</v>
      </c>
      <c r="D31" s="100">
        <v>0</v>
      </c>
      <c r="E31" s="100">
        <v>0</v>
      </c>
    </row>
    <row r="32" spans="1:5" s="13" customFormat="1" ht="12.75">
      <c r="A32" s="327"/>
      <c r="B32" s="316">
        <v>0</v>
      </c>
      <c r="C32" s="152">
        <v>0</v>
      </c>
      <c r="D32" s="152">
        <v>0</v>
      </c>
      <c r="E32" s="152">
        <v>0</v>
      </c>
    </row>
    <row r="33" spans="1:5" s="13" customFormat="1" ht="12.75">
      <c r="A33" s="327"/>
      <c r="B33" s="316">
        <v>0</v>
      </c>
      <c r="C33" s="152">
        <v>0</v>
      </c>
      <c r="D33" s="152">
        <v>0</v>
      </c>
      <c r="E33" s="152">
        <v>0</v>
      </c>
    </row>
    <row r="34" spans="1:5" s="94" customFormat="1" ht="14.25" customHeight="1" thickBot="1">
      <c r="A34" s="337" t="s">
        <v>61</v>
      </c>
      <c r="B34" s="317">
        <v>0</v>
      </c>
      <c r="C34" s="101">
        <v>0</v>
      </c>
      <c r="D34" s="101">
        <v>0</v>
      </c>
      <c r="E34" s="101">
        <v>0</v>
      </c>
    </row>
    <row r="35" spans="1:5" s="24" customFormat="1" ht="13.5" thickBot="1">
      <c r="A35" s="338" t="s">
        <v>65</v>
      </c>
      <c r="B35" s="318">
        <f>B7+B15+B22+B29+B31+B34</f>
        <v>39127</v>
      </c>
      <c r="C35" s="37">
        <f>C7+C15+C22+C29+C31+C34</f>
        <v>45735</v>
      </c>
      <c r="D35" s="37">
        <v>0</v>
      </c>
      <c r="E35" s="37">
        <v>0</v>
      </c>
    </row>
    <row r="36" spans="1:5" s="95" customFormat="1" ht="12.75">
      <c r="A36" s="339" t="s">
        <v>79</v>
      </c>
      <c r="B36" s="319">
        <v>4758</v>
      </c>
      <c r="C36" s="102">
        <v>4758</v>
      </c>
      <c r="D36" s="102">
        <v>0</v>
      </c>
      <c r="E36" s="102">
        <v>0</v>
      </c>
    </row>
    <row r="37" spans="1:5" s="13" customFormat="1" ht="12.75" customHeight="1">
      <c r="A37" s="340" t="s">
        <v>63</v>
      </c>
      <c r="B37" s="320">
        <v>4758</v>
      </c>
      <c r="C37" s="186">
        <v>4758</v>
      </c>
      <c r="D37" s="186">
        <v>0</v>
      </c>
      <c r="E37" s="186">
        <v>0</v>
      </c>
    </row>
    <row r="38" spans="1:5" s="13" customFormat="1" ht="12.75" customHeight="1">
      <c r="A38" s="340" t="s">
        <v>64</v>
      </c>
      <c r="B38" s="320">
        <v>0</v>
      </c>
      <c r="C38" s="186">
        <v>0</v>
      </c>
      <c r="D38" s="186">
        <v>0</v>
      </c>
      <c r="E38" s="186">
        <v>0</v>
      </c>
    </row>
    <row r="39" spans="1:5" s="13" customFormat="1" ht="13.5" thickBot="1">
      <c r="A39" s="341" t="s">
        <v>66</v>
      </c>
      <c r="B39" s="321"/>
      <c r="C39" s="145"/>
      <c r="D39" s="145"/>
      <c r="E39" s="145"/>
    </row>
    <row r="40" spans="1:5" s="24" customFormat="1" ht="14.25" thickBot="1" thickTop="1">
      <c r="A40" s="342" t="s">
        <v>70</v>
      </c>
      <c r="B40" s="322">
        <f>B35+B36</f>
        <v>43885</v>
      </c>
      <c r="C40" s="38">
        <f>C35+C36</f>
        <v>50493</v>
      </c>
      <c r="D40" s="38">
        <f>D35+D36</f>
        <v>0</v>
      </c>
      <c r="E40" s="38">
        <f>E35+E36</f>
        <v>0</v>
      </c>
    </row>
    <row r="41" spans="1:2" s="35" customFormat="1" ht="14.25" thickBot="1" thickTop="1">
      <c r="A41" s="343"/>
      <c r="B41" s="151"/>
    </row>
    <row r="42" spans="1:5" s="31" customFormat="1" ht="12.75">
      <c r="A42" s="344" t="s">
        <v>2</v>
      </c>
      <c r="B42" s="323">
        <v>0</v>
      </c>
      <c r="C42" s="41"/>
      <c r="D42" s="41"/>
      <c r="E42" s="41"/>
    </row>
    <row r="43" spans="1:5" s="30" customFormat="1" ht="13.5" thickBot="1">
      <c r="A43" s="345" t="s">
        <v>13</v>
      </c>
      <c r="B43" s="324">
        <v>0</v>
      </c>
      <c r="C43" s="42"/>
      <c r="D43" s="42"/>
      <c r="E43" s="42"/>
    </row>
    <row r="44" spans="2:5" ht="12.75">
      <c r="B44" s="150"/>
      <c r="C44" s="23"/>
      <c r="D44" s="23"/>
      <c r="E44" s="23"/>
    </row>
    <row r="46" spans="2:5" ht="12.75">
      <c r="B46" s="149"/>
      <c r="C46" s="21"/>
      <c r="D46" s="21"/>
      <c r="E46" s="21"/>
    </row>
  </sheetData>
  <sheetProtection/>
  <mergeCells count="3">
    <mergeCell ref="A3:A5"/>
    <mergeCell ref="B4:E4"/>
    <mergeCell ref="B3:E3"/>
  </mergeCells>
  <printOptions horizontalCentered="1"/>
  <pageMargins left="0.2362204724409449" right="0.2362204724409449" top="0.5118110236220472" bottom="0.15748031496062992" header="0.15748031496062992" footer="0.11811023622047245"/>
  <pageSetup horizontalDpi="600" verticalDpi="600" orientation="portrait" paperSize="9" scale="70" r:id="rId1"/>
  <headerFooter alignWithMargins="0">
    <oddHeader>&amp;C&amp;"Arial,Félkövér"&amp;12Sajókápolna Község Önkormányzatának
 2014.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4"/>
  <sheetViews>
    <sheetView view="pageLayout" workbookViewId="0" topLeftCell="A1">
      <selection activeCell="F3" sqref="B3:F3"/>
    </sheetView>
  </sheetViews>
  <sheetFormatPr defaultColWidth="9.140625" defaultRowHeight="12.75"/>
  <cols>
    <col min="1" max="1" width="45.57421875" style="9" customWidth="1"/>
    <col min="2" max="4" width="16.8515625" style="17" customWidth="1"/>
    <col min="5" max="5" width="15.57421875" style="17" customWidth="1"/>
    <col min="6" max="6" width="10.140625" style="1" customWidth="1"/>
    <col min="7" max="7" width="9.8515625" style="1" customWidth="1"/>
    <col min="8" max="8" width="11.421875" style="1" customWidth="1"/>
    <col min="9" max="9" width="10.140625" style="1" customWidth="1"/>
    <col min="10" max="11" width="10.00390625" style="1" customWidth="1"/>
    <col min="12" max="12" width="9.421875" style="1" customWidth="1"/>
    <col min="13" max="13" width="10.140625" style="1" customWidth="1"/>
    <col min="14" max="14" width="11.421875" style="1" customWidth="1"/>
    <col min="15" max="15" width="12.7109375" style="1" customWidth="1"/>
    <col min="16" max="16384" width="9.140625" style="1" customWidth="1"/>
  </cols>
  <sheetData>
    <row r="1" spans="2:5" s="12" customFormat="1" ht="12" customHeight="1">
      <c r="B1" s="29"/>
      <c r="C1" s="29"/>
      <c r="D1" s="29"/>
      <c r="E1" s="19" t="s">
        <v>108</v>
      </c>
    </row>
    <row r="2" spans="1:7" ht="12" customHeight="1" thickBot="1">
      <c r="A2" s="346"/>
      <c r="B2" s="359" t="s">
        <v>113</v>
      </c>
      <c r="C2" s="359"/>
      <c r="D2" s="359"/>
      <c r="E2" s="359"/>
      <c r="F2" s="2"/>
      <c r="G2" s="3"/>
    </row>
    <row r="3" spans="1:5" ht="22.5" customHeight="1">
      <c r="A3" s="354" t="s">
        <v>0</v>
      </c>
      <c r="B3" s="357" t="s">
        <v>107</v>
      </c>
      <c r="C3" s="357"/>
      <c r="D3" s="357"/>
      <c r="E3" s="358"/>
    </row>
    <row r="4" spans="1:5" ht="22.5" customHeight="1">
      <c r="A4" s="355"/>
      <c r="B4" s="352" t="s">
        <v>15</v>
      </c>
      <c r="C4" s="352"/>
      <c r="D4" s="352"/>
      <c r="E4" s="353"/>
    </row>
    <row r="5" spans="1:5" s="4" customFormat="1" ht="36.75" customHeight="1" thickBot="1">
      <c r="A5" s="356"/>
      <c r="B5" s="119" t="s">
        <v>23</v>
      </c>
      <c r="C5" s="119" t="s">
        <v>24</v>
      </c>
      <c r="D5" s="119" t="s">
        <v>25</v>
      </c>
      <c r="E5" s="120" t="s">
        <v>26</v>
      </c>
    </row>
    <row r="6" spans="1:10" s="5" customFormat="1" ht="13.5" customHeight="1" thickBot="1">
      <c r="A6" s="131" t="s">
        <v>68</v>
      </c>
      <c r="B6" s="132">
        <v>41820</v>
      </c>
      <c r="C6" s="132">
        <v>41820</v>
      </c>
      <c r="D6" s="132">
        <v>0</v>
      </c>
      <c r="E6" s="133">
        <v>0</v>
      </c>
      <c r="G6" s="4"/>
      <c r="H6" s="4"/>
      <c r="I6" s="4"/>
      <c r="J6" s="4"/>
    </row>
    <row r="7" spans="1:15" s="97" customFormat="1" ht="13.5" customHeight="1">
      <c r="A7" s="128" t="s">
        <v>27</v>
      </c>
      <c r="B7" s="129">
        <v>14438</v>
      </c>
      <c r="C7" s="129">
        <v>14546</v>
      </c>
      <c r="D7" s="129">
        <v>0</v>
      </c>
      <c r="E7" s="130">
        <v>0</v>
      </c>
      <c r="F7" s="96"/>
      <c r="G7" s="96"/>
      <c r="I7" s="96"/>
      <c r="J7" s="96"/>
      <c r="K7" s="96"/>
      <c r="L7" s="96"/>
      <c r="M7" s="96"/>
      <c r="O7" s="96"/>
    </row>
    <row r="8" spans="1:15" ht="13.5" customHeight="1">
      <c r="A8" s="108" t="s">
        <v>17</v>
      </c>
      <c r="B8" s="11">
        <v>7188</v>
      </c>
      <c r="C8" s="11">
        <v>7296</v>
      </c>
      <c r="D8" s="11">
        <v>0</v>
      </c>
      <c r="E8" s="11">
        <v>0</v>
      </c>
      <c r="F8" s="8"/>
      <c r="G8" s="8"/>
      <c r="I8" s="8"/>
      <c r="J8" s="8"/>
      <c r="K8" s="8"/>
      <c r="L8" s="8"/>
      <c r="M8" s="8"/>
      <c r="O8" s="8"/>
    </row>
    <row r="9" spans="1:15" ht="13.5" customHeight="1">
      <c r="A9" s="108" t="s">
        <v>18</v>
      </c>
      <c r="B9" s="11">
        <v>4726</v>
      </c>
      <c r="C9" s="11">
        <v>4726</v>
      </c>
      <c r="D9" s="11">
        <v>0</v>
      </c>
      <c r="E9" s="11">
        <v>0</v>
      </c>
      <c r="F9" s="8"/>
      <c r="G9" s="8"/>
      <c r="I9" s="10"/>
      <c r="J9" s="8"/>
      <c r="K9" s="8"/>
      <c r="L9" s="8"/>
      <c r="M9" s="8"/>
      <c r="O9" s="8"/>
    </row>
    <row r="10" spans="1:15" ht="13.5" customHeight="1">
      <c r="A10" s="108" t="s">
        <v>19</v>
      </c>
      <c r="B10" s="11">
        <v>774</v>
      </c>
      <c r="C10" s="11">
        <v>774</v>
      </c>
      <c r="D10" s="11">
        <v>0</v>
      </c>
      <c r="E10" s="11">
        <v>0</v>
      </c>
      <c r="F10" s="8"/>
      <c r="G10" s="8"/>
      <c r="I10" s="8"/>
      <c r="J10" s="8"/>
      <c r="K10" s="8"/>
      <c r="L10" s="8"/>
      <c r="M10" s="8"/>
      <c r="O10" s="8"/>
    </row>
    <row r="11" spans="1:15" ht="13.5" customHeight="1">
      <c r="A11" s="295" t="s">
        <v>101</v>
      </c>
      <c r="B11" s="11">
        <v>0</v>
      </c>
      <c r="C11" s="11">
        <v>0</v>
      </c>
      <c r="D11" s="11">
        <v>0</v>
      </c>
      <c r="E11" s="11">
        <v>0</v>
      </c>
      <c r="F11" s="8"/>
      <c r="G11" s="8"/>
      <c r="I11" s="8"/>
      <c r="J11" s="8"/>
      <c r="K11" s="8"/>
      <c r="L11" s="8"/>
      <c r="M11" s="8"/>
      <c r="O11" s="8"/>
    </row>
    <row r="12" spans="1:15" ht="13.5" customHeight="1">
      <c r="A12" s="108" t="s">
        <v>20</v>
      </c>
      <c r="B12" s="11">
        <v>0</v>
      </c>
      <c r="C12" s="11">
        <v>0</v>
      </c>
      <c r="D12" s="11">
        <v>0</v>
      </c>
      <c r="E12" s="11">
        <v>0</v>
      </c>
      <c r="F12" s="8"/>
      <c r="G12" s="8"/>
      <c r="I12" s="8"/>
      <c r="J12" s="8"/>
      <c r="K12" s="8"/>
      <c r="L12" s="8"/>
      <c r="M12" s="8"/>
      <c r="O12" s="8"/>
    </row>
    <row r="13" spans="1:15" ht="13.5" customHeight="1">
      <c r="A13" s="108" t="s">
        <v>21</v>
      </c>
      <c r="B13" s="11">
        <v>1750</v>
      </c>
      <c r="C13" s="11">
        <v>1750</v>
      </c>
      <c r="D13" s="11">
        <v>0</v>
      </c>
      <c r="E13" s="11">
        <v>0</v>
      </c>
      <c r="F13" s="8"/>
      <c r="G13" s="8"/>
      <c r="I13" s="8"/>
      <c r="J13" s="8"/>
      <c r="K13" s="8"/>
      <c r="L13" s="8"/>
      <c r="M13" s="8"/>
      <c r="O13" s="8"/>
    </row>
    <row r="14" spans="1:15" s="97" customFormat="1" ht="23.25" customHeight="1">
      <c r="A14" s="109" t="s">
        <v>28</v>
      </c>
      <c r="B14" s="98">
        <v>3125</v>
      </c>
      <c r="C14" s="98">
        <v>3125</v>
      </c>
      <c r="D14" s="98">
        <v>0</v>
      </c>
      <c r="E14" s="98">
        <v>0</v>
      </c>
      <c r="F14" s="96"/>
      <c r="G14" s="96"/>
      <c r="I14" s="96"/>
      <c r="J14" s="96"/>
      <c r="K14" s="96"/>
      <c r="L14" s="96"/>
      <c r="M14" s="96"/>
      <c r="O14" s="96"/>
    </row>
    <row r="15" spans="1:15" s="97" customFormat="1" ht="13.5" customHeight="1">
      <c r="A15" s="107" t="s">
        <v>29</v>
      </c>
      <c r="B15" s="98">
        <v>11048</v>
      </c>
      <c r="C15" s="98">
        <v>11048</v>
      </c>
      <c r="D15" s="98">
        <v>0</v>
      </c>
      <c r="E15" s="98">
        <v>0</v>
      </c>
      <c r="F15" s="96"/>
      <c r="G15" s="96"/>
      <c r="I15" s="96"/>
      <c r="J15" s="96"/>
      <c r="K15" s="96"/>
      <c r="L15" s="96"/>
      <c r="M15" s="96"/>
      <c r="O15" s="96"/>
    </row>
    <row r="16" spans="1:15" s="97" customFormat="1" ht="13.5" customHeight="1">
      <c r="A16" s="110" t="s">
        <v>30</v>
      </c>
      <c r="B16" s="98">
        <v>9982</v>
      </c>
      <c r="C16" s="98">
        <v>9982</v>
      </c>
      <c r="D16" s="98">
        <v>0</v>
      </c>
      <c r="E16" s="98">
        <v>0</v>
      </c>
      <c r="F16" s="96"/>
      <c r="G16" s="96"/>
      <c r="I16" s="96"/>
      <c r="J16" s="96"/>
      <c r="K16" s="96"/>
      <c r="L16" s="96"/>
      <c r="M16" s="96"/>
      <c r="O16" s="96"/>
    </row>
    <row r="17" spans="1:15" s="97" customFormat="1" ht="13.5" customHeight="1">
      <c r="A17" s="107" t="s">
        <v>31</v>
      </c>
      <c r="B17" s="99">
        <v>3227</v>
      </c>
      <c r="C17" s="99">
        <v>3227</v>
      </c>
      <c r="D17" s="99">
        <v>0</v>
      </c>
      <c r="E17" s="118">
        <v>0</v>
      </c>
      <c r="F17" s="96"/>
      <c r="G17" s="96"/>
      <c r="I17" s="96"/>
      <c r="J17" s="96"/>
      <c r="K17" s="96"/>
      <c r="L17" s="96"/>
      <c r="M17" s="96"/>
      <c r="O17" s="96"/>
    </row>
    <row r="18" spans="1:15" s="89" customFormat="1" ht="13.5" customHeight="1">
      <c r="A18" s="108" t="s">
        <v>32</v>
      </c>
      <c r="B18" s="11">
        <v>0</v>
      </c>
      <c r="C18" s="11">
        <v>0</v>
      </c>
      <c r="D18" s="11">
        <v>0</v>
      </c>
      <c r="E18" s="11">
        <v>0</v>
      </c>
      <c r="F18" s="88"/>
      <c r="G18" s="88"/>
      <c r="I18" s="88"/>
      <c r="J18" s="88"/>
      <c r="K18" s="88"/>
      <c r="L18" s="88"/>
      <c r="M18" s="88"/>
      <c r="O18" s="88"/>
    </row>
    <row r="19" spans="1:15" s="89" customFormat="1" ht="13.5" customHeight="1">
      <c r="A19" s="108" t="s">
        <v>84</v>
      </c>
      <c r="B19" s="11">
        <v>1756</v>
      </c>
      <c r="C19" s="11">
        <v>1756</v>
      </c>
      <c r="D19" s="11">
        <v>0</v>
      </c>
      <c r="E19" s="11">
        <v>0</v>
      </c>
      <c r="F19" s="88"/>
      <c r="G19" s="88"/>
      <c r="I19" s="88"/>
      <c r="J19" s="88"/>
      <c r="K19" s="88"/>
      <c r="L19" s="88"/>
      <c r="M19" s="88"/>
      <c r="O19" s="88"/>
    </row>
    <row r="20" spans="1:15" s="89" customFormat="1" ht="13.5" customHeight="1">
      <c r="A20" s="108" t="s">
        <v>85</v>
      </c>
      <c r="B20" s="11">
        <v>0</v>
      </c>
      <c r="C20" s="11">
        <v>0</v>
      </c>
      <c r="D20" s="11">
        <v>0</v>
      </c>
      <c r="E20" s="11">
        <v>0</v>
      </c>
      <c r="F20" s="88"/>
      <c r="G20" s="88"/>
      <c r="I20" s="88"/>
      <c r="J20" s="88"/>
      <c r="K20" s="88"/>
      <c r="L20" s="88"/>
      <c r="M20" s="88"/>
      <c r="O20" s="88"/>
    </row>
    <row r="21" spans="1:15" s="89" customFormat="1" ht="13.5" customHeight="1">
      <c r="A21" s="108" t="s">
        <v>86</v>
      </c>
      <c r="B21" s="11">
        <v>0</v>
      </c>
      <c r="C21" s="11">
        <v>0</v>
      </c>
      <c r="D21" s="11">
        <v>0</v>
      </c>
      <c r="E21" s="11">
        <v>0</v>
      </c>
      <c r="F21" s="88"/>
      <c r="G21" s="88"/>
      <c r="I21" s="88"/>
      <c r="J21" s="88"/>
      <c r="K21" s="88"/>
      <c r="L21" s="88"/>
      <c r="M21" s="88"/>
      <c r="O21" s="88"/>
    </row>
    <row r="22" spans="1:15" s="91" customFormat="1" ht="13.5" customHeight="1">
      <c r="A22" s="111" t="s">
        <v>33</v>
      </c>
      <c r="B22" s="11">
        <v>0</v>
      </c>
      <c r="C22" s="11">
        <v>0</v>
      </c>
      <c r="D22" s="11">
        <v>0</v>
      </c>
      <c r="E22" s="11">
        <v>0</v>
      </c>
      <c r="F22" s="90"/>
      <c r="G22" s="90"/>
      <c r="I22" s="90"/>
      <c r="J22" s="90"/>
      <c r="K22" s="90"/>
      <c r="L22" s="90"/>
      <c r="M22" s="90"/>
      <c r="O22" s="90"/>
    </row>
    <row r="23" spans="1:15" s="93" customFormat="1" ht="13.5" customHeight="1">
      <c r="A23" s="111" t="s">
        <v>34</v>
      </c>
      <c r="B23" s="11">
        <v>971</v>
      </c>
      <c r="C23" s="11">
        <v>971</v>
      </c>
      <c r="D23" s="11">
        <v>0</v>
      </c>
      <c r="E23" s="11">
        <v>0</v>
      </c>
      <c r="F23" s="92"/>
      <c r="G23" s="92"/>
      <c r="I23" s="92"/>
      <c r="J23" s="92"/>
      <c r="K23" s="92"/>
      <c r="L23" s="92"/>
      <c r="M23" s="92"/>
      <c r="O23" s="92"/>
    </row>
    <row r="24" spans="1:15" s="26" customFormat="1" ht="13.5" thickBot="1">
      <c r="A24" s="266" t="s">
        <v>22</v>
      </c>
      <c r="B24" s="267">
        <v>500</v>
      </c>
      <c r="C24" s="267">
        <v>500</v>
      </c>
      <c r="D24" s="267">
        <v>0</v>
      </c>
      <c r="E24" s="267">
        <v>0</v>
      </c>
      <c r="F24" s="25"/>
      <c r="G24" s="25"/>
      <c r="I24" s="25"/>
      <c r="J24" s="25"/>
      <c r="K24" s="25"/>
      <c r="L24" s="25"/>
      <c r="M24" s="25"/>
      <c r="O24" s="25"/>
    </row>
    <row r="25" spans="1:15" s="7" customFormat="1" ht="13.5" customHeight="1" thickBot="1">
      <c r="A25" s="134" t="s">
        <v>67</v>
      </c>
      <c r="B25" s="135">
        <v>2065</v>
      </c>
      <c r="C25" s="135">
        <v>2065</v>
      </c>
      <c r="D25" s="135">
        <v>0</v>
      </c>
      <c r="E25" s="136">
        <v>0</v>
      </c>
      <c r="F25" s="6"/>
      <c r="G25" s="6"/>
      <c r="I25" s="6"/>
      <c r="J25" s="6"/>
      <c r="K25" s="6"/>
      <c r="L25" s="6"/>
      <c r="M25" s="6"/>
      <c r="O25" s="6"/>
    </row>
    <row r="26" spans="1:15" s="97" customFormat="1" ht="12.75">
      <c r="A26" s="128" t="s">
        <v>35</v>
      </c>
      <c r="B26" s="124">
        <v>0</v>
      </c>
      <c r="C26" s="124">
        <v>0</v>
      </c>
      <c r="D26" s="124">
        <v>0</v>
      </c>
      <c r="E26" s="125">
        <v>0</v>
      </c>
      <c r="F26" s="96"/>
      <c r="G26" s="96"/>
      <c r="I26" s="96"/>
      <c r="J26" s="96"/>
      <c r="K26" s="96"/>
      <c r="L26" s="96"/>
      <c r="M26" s="96"/>
      <c r="O26" s="96"/>
    </row>
    <row r="27" spans="1:15" ht="12.75">
      <c r="A27" s="108"/>
      <c r="B27" s="11">
        <v>0</v>
      </c>
      <c r="C27" s="11">
        <v>0</v>
      </c>
      <c r="D27" s="11">
        <v>0</v>
      </c>
      <c r="E27" s="11">
        <v>0</v>
      </c>
      <c r="F27" s="8"/>
      <c r="G27" s="8"/>
      <c r="I27" s="8"/>
      <c r="J27" s="8"/>
      <c r="K27" s="8"/>
      <c r="L27" s="8"/>
      <c r="M27" s="8"/>
      <c r="O27" s="8"/>
    </row>
    <row r="28" spans="1:15" s="97" customFormat="1" ht="13.5" customHeight="1">
      <c r="A28" s="107" t="s">
        <v>36</v>
      </c>
      <c r="B28" s="99">
        <v>2065</v>
      </c>
      <c r="C28" s="99">
        <v>8565</v>
      </c>
      <c r="D28" s="99">
        <v>0</v>
      </c>
      <c r="E28" s="118">
        <v>0</v>
      </c>
      <c r="F28" s="96"/>
      <c r="G28" s="96"/>
      <c r="I28" s="96"/>
      <c r="J28" s="96"/>
      <c r="K28" s="96"/>
      <c r="L28" s="96"/>
      <c r="M28" s="96"/>
      <c r="O28" s="96"/>
    </row>
    <row r="29" spans="1:15" ht="13.5" customHeight="1">
      <c r="A29" s="108"/>
      <c r="B29" s="11">
        <v>0</v>
      </c>
      <c r="C29" s="11">
        <v>0</v>
      </c>
      <c r="D29" s="11">
        <v>0</v>
      </c>
      <c r="E29" s="11">
        <v>0</v>
      </c>
      <c r="F29" s="8"/>
      <c r="G29" s="8"/>
      <c r="I29" s="8"/>
      <c r="J29" s="8"/>
      <c r="K29" s="8"/>
      <c r="L29" s="8"/>
      <c r="M29" s="8"/>
      <c r="O29" s="8"/>
    </row>
    <row r="30" spans="1:15" s="97" customFormat="1" ht="13.5" customHeight="1">
      <c r="A30" s="107" t="s">
        <v>37</v>
      </c>
      <c r="B30" s="99">
        <v>0</v>
      </c>
      <c r="C30" s="99">
        <v>0</v>
      </c>
      <c r="D30" s="99">
        <v>0</v>
      </c>
      <c r="E30" s="118">
        <v>0</v>
      </c>
      <c r="F30" s="96"/>
      <c r="G30" s="96"/>
      <c r="I30" s="96"/>
      <c r="J30" s="96"/>
      <c r="K30" s="96"/>
      <c r="L30" s="96"/>
      <c r="M30" s="96"/>
      <c r="O30" s="96"/>
    </row>
    <row r="31" spans="1:9" ht="13.5" customHeight="1" thickBot="1">
      <c r="A31" s="121"/>
      <c r="B31" s="122">
        <v>0</v>
      </c>
      <c r="C31" s="122">
        <v>0</v>
      </c>
      <c r="D31" s="122">
        <v>0</v>
      </c>
      <c r="E31" s="122">
        <v>0</v>
      </c>
      <c r="F31" s="8"/>
      <c r="G31" s="8"/>
      <c r="I31" s="8"/>
    </row>
    <row r="32" spans="1:9" s="26" customFormat="1" ht="13.5" customHeight="1" thickBot="1">
      <c r="A32" s="112" t="s">
        <v>73</v>
      </c>
      <c r="B32" s="126">
        <v>43885</v>
      </c>
      <c r="C32" s="126">
        <f>C7+C14+C15+C16+C17+C26+C28+C30</f>
        <v>50493</v>
      </c>
      <c r="D32" s="126">
        <v>0</v>
      </c>
      <c r="E32" s="127">
        <v>0</v>
      </c>
      <c r="F32" s="25"/>
      <c r="G32" s="25"/>
      <c r="I32" s="25"/>
    </row>
    <row r="33" spans="1:9" s="97" customFormat="1" ht="13.5" customHeight="1">
      <c r="A33" s="123" t="s">
        <v>38</v>
      </c>
      <c r="B33" s="124">
        <v>0</v>
      </c>
      <c r="C33" s="124">
        <v>0</v>
      </c>
      <c r="D33" s="124">
        <v>0</v>
      </c>
      <c r="E33" s="125">
        <v>0</v>
      </c>
      <c r="F33" s="96"/>
      <c r="G33" s="96"/>
      <c r="I33" s="96"/>
    </row>
    <row r="34" spans="1:9" s="7" customFormat="1" ht="13.5" customHeight="1">
      <c r="A34" s="113" t="s">
        <v>40</v>
      </c>
      <c r="B34" s="16">
        <v>0</v>
      </c>
      <c r="C34" s="16">
        <v>0</v>
      </c>
      <c r="D34" s="16">
        <v>0</v>
      </c>
      <c r="E34" s="16">
        <v>0</v>
      </c>
      <c r="F34" s="6"/>
      <c r="G34" s="6"/>
      <c r="I34" s="6"/>
    </row>
    <row r="35" spans="1:5" s="7" customFormat="1" ht="13.5" thickBot="1">
      <c r="A35" s="114" t="s">
        <v>39</v>
      </c>
      <c r="B35" s="146"/>
      <c r="C35" s="146"/>
      <c r="D35" s="146">
        <v>0</v>
      </c>
      <c r="E35" s="147">
        <v>0</v>
      </c>
    </row>
    <row r="36" spans="1:5" s="27" customFormat="1" ht="15" customHeight="1" thickBot="1" thickTop="1">
      <c r="A36" s="115" t="s">
        <v>74</v>
      </c>
      <c r="B36" s="33">
        <f>B32+B33</f>
        <v>43885</v>
      </c>
      <c r="C36" s="33">
        <f>C32+C33</f>
        <v>50493</v>
      </c>
      <c r="D36" s="33">
        <f>D32+D33</f>
        <v>0</v>
      </c>
      <c r="E36" s="138">
        <f>E32+E33</f>
        <v>0</v>
      </c>
    </row>
    <row r="37" spans="1:5" s="27" customFormat="1" ht="15" customHeight="1" thickBot="1" thickTop="1">
      <c r="A37" s="137" t="s">
        <v>14</v>
      </c>
      <c r="B37" s="139"/>
      <c r="C37" s="139"/>
      <c r="D37" s="139"/>
      <c r="E37" s="140"/>
    </row>
    <row r="38" spans="1:5" ht="13.5" thickBot="1">
      <c r="A38" s="116" t="s">
        <v>39</v>
      </c>
      <c r="B38" s="34">
        <v>0</v>
      </c>
      <c r="C38" s="34">
        <v>0</v>
      </c>
      <c r="D38" s="34"/>
      <c r="E38" s="141">
        <v>0</v>
      </c>
    </row>
    <row r="39" spans="1:5" ht="14.25" customHeight="1" thickBot="1">
      <c r="A39" s="117" t="s">
        <v>10</v>
      </c>
      <c r="B39" s="32">
        <v>0</v>
      </c>
      <c r="C39" s="32">
        <v>0</v>
      </c>
      <c r="D39" s="32">
        <f>D36+D38</f>
        <v>0</v>
      </c>
      <c r="E39" s="142">
        <v>0</v>
      </c>
    </row>
    <row r="40" spans="2:4" ht="14.25" customHeight="1">
      <c r="B40" s="20"/>
      <c r="C40" s="20"/>
      <c r="D40" s="20"/>
    </row>
    <row r="41" spans="1:5" s="40" customFormat="1" ht="12.75" customHeight="1">
      <c r="A41" s="39" t="s">
        <v>12</v>
      </c>
      <c r="B41" s="351">
        <v>0</v>
      </c>
      <c r="C41" s="351"/>
      <c r="D41" s="351"/>
      <c r="E41" s="351"/>
    </row>
    <row r="42" spans="1:5" s="40" customFormat="1" ht="12">
      <c r="A42" s="39" t="s">
        <v>11</v>
      </c>
      <c r="B42" s="351">
        <v>0</v>
      </c>
      <c r="C42" s="351"/>
      <c r="D42" s="351"/>
      <c r="E42" s="351"/>
    </row>
    <row r="43" spans="2:4" ht="12.75">
      <c r="B43" s="20"/>
      <c r="C43" s="20"/>
      <c r="D43" s="20"/>
    </row>
    <row r="44" spans="2:4" ht="12.75">
      <c r="B44" s="20"/>
      <c r="C44" s="20"/>
      <c r="D44" s="20"/>
    </row>
  </sheetData>
  <sheetProtection/>
  <mergeCells count="6">
    <mergeCell ref="B42:E42"/>
    <mergeCell ref="B41:E41"/>
    <mergeCell ref="B4:E4"/>
    <mergeCell ref="A3:A5"/>
    <mergeCell ref="B3:E3"/>
    <mergeCell ref="B2:E2"/>
  </mergeCells>
  <printOptions horizontalCentered="1"/>
  <pageMargins left="0.2755905511811024" right="0.4330708661417323" top="0.6299212598425197" bottom="0.31496062992125984" header="0.1968503937007874" footer="0.11811023622047245"/>
  <pageSetup horizontalDpi="600" verticalDpi="600" orientation="portrait" paperSize="9" scale="75" r:id="rId1"/>
  <headerFooter alignWithMargins="0">
    <oddHeader>&amp;C&amp;"Arial,Félkövér"&amp;12Sajókápolna  Község Önkormányzatának 
2014. évi kiadási terve&amp;"Arial,Normál"&amp;10
&amp;R
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M3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3.28125" style="12" bestFit="1" customWidth="1"/>
    <col min="2" max="2" width="13.28125" style="12" customWidth="1"/>
    <col min="3" max="3" width="50.57421875" style="12" bestFit="1" customWidth="1"/>
    <col min="4" max="4" width="16.00390625" style="14" customWidth="1"/>
    <col min="5" max="16384" width="9.140625" style="12" customWidth="1"/>
  </cols>
  <sheetData>
    <row r="1" spans="3:4" ht="12.75">
      <c r="C1" s="12" t="s">
        <v>109</v>
      </c>
      <c r="D1" s="43"/>
    </row>
    <row r="2" ht="12.75">
      <c r="C2" s="12" t="s">
        <v>110</v>
      </c>
    </row>
    <row r="3" spans="1:4" ht="12.75">
      <c r="A3" s="360" t="s">
        <v>3</v>
      </c>
      <c r="B3" s="360"/>
      <c r="C3" s="360"/>
      <c r="D3" s="360"/>
    </row>
    <row r="4" ht="12.75">
      <c r="D4" s="43" t="s">
        <v>4</v>
      </c>
    </row>
    <row r="5" spans="1:4" ht="14.25">
      <c r="A5" s="44" t="s">
        <v>5</v>
      </c>
      <c r="B5" s="143"/>
      <c r="C5" s="45" t="s">
        <v>6</v>
      </c>
      <c r="D5" s="144"/>
    </row>
    <row r="6" spans="1:4" s="28" customFormat="1" ht="14.25">
      <c r="A6" s="46" t="s">
        <v>7</v>
      </c>
      <c r="B6" s="46" t="s">
        <v>16</v>
      </c>
      <c r="C6" s="46" t="s">
        <v>7</v>
      </c>
      <c r="D6" s="46" t="s">
        <v>16</v>
      </c>
    </row>
    <row r="7" spans="1:247" s="18" customFormat="1" ht="14.25">
      <c r="A7" s="47" t="str">
        <f>bevétel!A6</f>
        <v>Működési költségvetés bevételei összesen </v>
      </c>
      <c r="B7" s="48">
        <v>39235</v>
      </c>
      <c r="C7" s="47" t="str">
        <f>kiadás!A6</f>
        <v>Működési költségvetés kiadásai összesen </v>
      </c>
      <c r="D7" s="190">
        <f>SUM(D8:D12)</f>
        <v>41928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</row>
    <row r="8" spans="1:4" ht="15">
      <c r="A8" s="49" t="str">
        <f>bevétel!A7</f>
        <v>B1. Működési célú támogatások államháztartáson belül</v>
      </c>
      <c r="B8" s="50">
        <v>32507</v>
      </c>
      <c r="C8" s="49" t="str">
        <f>kiadás!A7</f>
        <v>K1. Személyi juttatás</v>
      </c>
      <c r="D8" s="191">
        <v>14546</v>
      </c>
    </row>
    <row r="9" spans="1:4" ht="12.75" customHeight="1">
      <c r="A9" s="51" t="str">
        <f>bevétel!A15</f>
        <v>B3. Közhatalmi bevételek</v>
      </c>
      <c r="B9" s="52">
        <f>bevétel!B15</f>
        <v>2577</v>
      </c>
      <c r="C9" s="53" t="str">
        <f>kiadás!A14</f>
        <v>K2. Munkaadót terhelő járulékok és szoc. hozzájár. adó </v>
      </c>
      <c r="D9" s="192">
        <f>kiadás!B14</f>
        <v>3125</v>
      </c>
    </row>
    <row r="10" spans="1:4" ht="15">
      <c r="A10" s="51" t="str">
        <f>bevétel!A22</f>
        <v>B4. Működési bevételek </v>
      </c>
      <c r="B10" s="52">
        <f>bevétel!B22</f>
        <v>1039</v>
      </c>
      <c r="C10" s="49" t="str">
        <f>kiadás!A15</f>
        <v>K3. Dologi kiadások</v>
      </c>
      <c r="D10" s="191">
        <f>kiadás!B15</f>
        <v>11048</v>
      </c>
    </row>
    <row r="11" spans="1:4" ht="15">
      <c r="A11" s="54" t="str">
        <f>bevétel!A29</f>
        <v>B6. Működési célú támogatások áh-n kívülről</v>
      </c>
      <c r="B11" s="50">
        <f>bevétel!B29</f>
        <v>3112</v>
      </c>
      <c r="C11" s="54" t="str">
        <f>kiadás!A16</f>
        <v>K4. Ellátottak pénzbeli juttatásai (szoc. Ellátások)</v>
      </c>
      <c r="D11" s="191">
        <f>kiadás!B16</f>
        <v>9982</v>
      </c>
    </row>
    <row r="12" spans="1:4" s="31" customFormat="1" ht="15">
      <c r="A12" s="188"/>
      <c r="B12" s="189"/>
      <c r="C12" s="49" t="str">
        <f>kiadás!A17</f>
        <v>K5. Egyéb működési kiadások összesen </v>
      </c>
      <c r="D12" s="191">
        <f>kiadás!B17</f>
        <v>3227</v>
      </c>
    </row>
    <row r="13" spans="1:4" ht="15">
      <c r="A13" s="199" t="s">
        <v>71</v>
      </c>
      <c r="B13" s="197"/>
      <c r="C13" s="201"/>
      <c r="D13" s="198"/>
    </row>
    <row r="14" spans="1:4" ht="15">
      <c r="A14" s="49"/>
      <c r="B14" s="50"/>
      <c r="C14" s="49"/>
      <c r="D14" s="191"/>
    </row>
    <row r="15" spans="1:247" s="18" customFormat="1" ht="14.25">
      <c r="A15" s="47" t="str">
        <f>bevétel!A30</f>
        <v>Felhalmozási költségvetés bevételei összesen</v>
      </c>
      <c r="B15" s="48">
        <f>SUM(B16:B17)</f>
        <v>6500</v>
      </c>
      <c r="C15" s="47" t="str">
        <f>kiadás!A25</f>
        <v>Felhalmozási költségvetés kiadásai összesen</v>
      </c>
      <c r="D15" s="190">
        <f>SUM(D16:D18)</f>
        <v>8565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</row>
    <row r="16" spans="1:4" ht="15">
      <c r="A16" s="49" t="str">
        <f>bevétel!A31</f>
        <v>B2. Felhalmozási célú támogatások áh-n belülről</v>
      </c>
      <c r="B16" s="50">
        <v>6500</v>
      </c>
      <c r="C16" s="49" t="str">
        <f>kiadás!A26</f>
        <v>K6. Beruházási kiadások ÁFÁ-val </v>
      </c>
      <c r="D16" s="50">
        <v>6500</v>
      </c>
    </row>
    <row r="17" spans="1:4" ht="15">
      <c r="A17" s="187" t="str">
        <f>bevétel!A34</f>
        <v>B7. Felhalmozási célú átvett pénzeszköz áh-n kívül</v>
      </c>
      <c r="B17" s="52">
        <f>bevétel!B34</f>
        <v>0</v>
      </c>
      <c r="C17" s="49" t="str">
        <f>kiadás!A28</f>
        <v>K7. Felujítási kiadások ÁFÁ-val </v>
      </c>
      <c r="D17" s="50">
        <f>kiadás!B28</f>
        <v>2065</v>
      </c>
    </row>
    <row r="18" spans="1:4" s="31" customFormat="1" ht="15">
      <c r="A18" s="188"/>
      <c r="B18" s="189"/>
      <c r="C18" s="49" t="str">
        <f>kiadás!A30</f>
        <v>K8. Egyéb felhalmozási kiadások összesen</v>
      </c>
      <c r="D18" s="50">
        <f>kiadás!B30</f>
        <v>0</v>
      </c>
    </row>
    <row r="19" spans="1:4" s="31" customFormat="1" ht="15">
      <c r="A19" s="199" t="s">
        <v>72</v>
      </c>
      <c r="B19" s="200"/>
      <c r="C19" s="201"/>
      <c r="D19" s="202"/>
    </row>
    <row r="20" spans="1:4" ht="15">
      <c r="A20" s="49"/>
      <c r="B20" s="50"/>
      <c r="C20" s="49"/>
      <c r="D20" s="191"/>
    </row>
    <row r="21" spans="1:247" s="18" customFormat="1" ht="14.25">
      <c r="A21" s="47" t="str">
        <f>bevétel!A35</f>
        <v>KÖLTSÉGVETÉSI BEVÉTELEK ÖSSZESEN</v>
      </c>
      <c r="B21" s="48">
        <f>B7+B15</f>
        <v>45735</v>
      </c>
      <c r="C21" s="47" t="str">
        <f>kiadás!A32</f>
        <v>KÖLTSÉGVETÉSI KIADÁS ÖSSZESEN</v>
      </c>
      <c r="D21" s="190">
        <f>D7+D15</f>
        <v>50493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</row>
    <row r="22" spans="1:247" s="18" customFormat="1" ht="14.25">
      <c r="A22" s="47"/>
      <c r="B22" s="48"/>
      <c r="C22" s="47"/>
      <c r="D22" s="19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</row>
    <row r="23" spans="1:247" s="18" customFormat="1" ht="12.75" customHeight="1">
      <c r="A23" s="55" t="str">
        <f>bevétel!A36</f>
        <v>B8. Finanszírozási bevételek</v>
      </c>
      <c r="B23" s="56">
        <f>bevétel!B36</f>
        <v>4758</v>
      </c>
      <c r="C23" s="57" t="str">
        <f>kiadás!A33</f>
        <v>K9. Finanszírozási kiadások</v>
      </c>
      <c r="D23" s="193">
        <f>kiadás!E33</f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</row>
    <row r="24" spans="1:4" ht="12.75" customHeight="1">
      <c r="A24" s="53" t="s">
        <v>105</v>
      </c>
      <c r="B24" s="58">
        <v>2693</v>
      </c>
      <c r="C24" s="53"/>
      <c r="D24" s="192"/>
    </row>
    <row r="25" spans="1:4" ht="25.5" customHeight="1">
      <c r="A25" s="53" t="s">
        <v>104</v>
      </c>
      <c r="B25" s="58">
        <v>2065</v>
      </c>
      <c r="C25" s="59"/>
      <c r="D25" s="194"/>
    </row>
    <row r="26" spans="1:4" ht="12.75" customHeight="1">
      <c r="A26" s="60"/>
      <c r="B26" s="61"/>
      <c r="C26" s="62"/>
      <c r="D26" s="195"/>
    </row>
    <row r="27" spans="1:4" ht="15">
      <c r="A27" s="60"/>
      <c r="B27" s="61"/>
      <c r="C27" s="63"/>
      <c r="D27" s="191"/>
    </row>
    <row r="28" spans="1:247" s="18" customFormat="1" ht="14.25">
      <c r="A28" s="64" t="str">
        <f>bevétel!A40</f>
        <v>BEVÉTELEK ÖSSZESEN</v>
      </c>
      <c r="B28" s="65">
        <f>B21+B23</f>
        <v>50493</v>
      </c>
      <c r="C28" s="64" t="s">
        <v>9</v>
      </c>
      <c r="D28" s="196">
        <f>D21+D23</f>
        <v>50493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</row>
    <row r="29" ht="12.75">
      <c r="B29" s="22"/>
    </row>
    <row r="30" spans="2:4" ht="12.75">
      <c r="B30" s="22"/>
      <c r="D30" s="67"/>
    </row>
  </sheetData>
  <sheetProtection/>
  <mergeCells count="1"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53.28125" style="12" bestFit="1" customWidth="1"/>
    <col min="2" max="3" width="11.7109375" style="12" customWidth="1"/>
    <col min="4" max="4" width="13.28125" style="12" customWidth="1"/>
    <col min="5" max="5" width="50.57421875" style="12" bestFit="1" customWidth="1"/>
    <col min="6" max="7" width="14.421875" style="14" customWidth="1"/>
    <col min="8" max="8" width="16.00390625" style="14" customWidth="1"/>
  </cols>
  <sheetData>
    <row r="1" spans="6:8" ht="14.25">
      <c r="F1" s="66"/>
      <c r="G1" s="66"/>
      <c r="H1" s="43"/>
    </row>
    <row r="2" spans="1:8" ht="12.75">
      <c r="A2" s="361" t="s">
        <v>111</v>
      </c>
      <c r="B2" s="361"/>
      <c r="C2" s="361"/>
      <c r="D2" s="361"/>
      <c r="E2" s="361"/>
      <c r="F2" s="361"/>
      <c r="G2" s="361"/>
      <c r="H2" s="361"/>
    </row>
    <row r="3" spans="1:8" ht="12.75">
      <c r="A3" s="361" t="s">
        <v>112</v>
      </c>
      <c r="B3" s="362"/>
      <c r="C3" s="362"/>
      <c r="D3" s="362"/>
      <c r="E3" s="362"/>
      <c r="F3" s="362"/>
      <c r="G3" s="362"/>
      <c r="H3" s="362"/>
    </row>
    <row r="4" ht="12.75">
      <c r="H4" s="43" t="s">
        <v>4</v>
      </c>
    </row>
    <row r="5" spans="1:8" ht="14.25">
      <c r="A5" s="44" t="s">
        <v>5</v>
      </c>
      <c r="B5" s="363" t="s">
        <v>8</v>
      </c>
      <c r="C5" s="363"/>
      <c r="D5" s="363"/>
      <c r="E5" s="45" t="s">
        <v>6</v>
      </c>
      <c r="F5" s="364" t="s">
        <v>8</v>
      </c>
      <c r="G5" s="365"/>
      <c r="H5" s="366"/>
    </row>
    <row r="6" spans="1:8" ht="14.25">
      <c r="A6" s="46" t="s">
        <v>7</v>
      </c>
      <c r="B6" s="46" t="s">
        <v>76</v>
      </c>
      <c r="C6" s="46" t="s">
        <v>77</v>
      </c>
      <c r="D6" s="46" t="s">
        <v>78</v>
      </c>
      <c r="E6" s="46" t="s">
        <v>7</v>
      </c>
      <c r="F6" s="46" t="s">
        <v>76</v>
      </c>
      <c r="G6" s="46" t="s">
        <v>77</v>
      </c>
      <c r="H6" s="46" t="s">
        <v>78</v>
      </c>
    </row>
    <row r="7" spans="1:8" ht="14.25">
      <c r="A7" s="47" t="str">
        <f>bevétel!A6</f>
        <v>Működési költségvetés bevételei összesen </v>
      </c>
      <c r="B7" s="48">
        <v>39235</v>
      </c>
      <c r="C7" s="48">
        <v>39235</v>
      </c>
      <c r="D7" s="48">
        <v>39235</v>
      </c>
      <c r="E7" s="47" t="str">
        <f>kiadás!A6</f>
        <v>Működési költségvetés kiadásai összesen </v>
      </c>
      <c r="F7" s="190">
        <v>41928</v>
      </c>
      <c r="G7" s="190">
        <v>41928</v>
      </c>
      <c r="H7" s="190">
        <v>41928</v>
      </c>
    </row>
    <row r="8" spans="1:8" ht="15">
      <c r="A8" s="49" t="str">
        <f>bevétel!A7</f>
        <v>B1. Működési célú támogatások államháztartáson belül</v>
      </c>
      <c r="B8" s="50">
        <v>32507</v>
      </c>
      <c r="C8" s="50">
        <v>32507</v>
      </c>
      <c r="D8" s="50">
        <v>32507</v>
      </c>
      <c r="E8" s="49" t="str">
        <f>kiadás!A7</f>
        <v>K1. Személyi juttatás</v>
      </c>
      <c r="F8" s="191">
        <v>14546</v>
      </c>
      <c r="G8" s="191">
        <v>14546</v>
      </c>
      <c r="H8" s="191">
        <v>14438</v>
      </c>
    </row>
    <row r="9" spans="1:8" ht="15">
      <c r="A9" s="51" t="str">
        <f>bevétel!A15</f>
        <v>B3. Közhatalmi bevételek</v>
      </c>
      <c r="B9" s="52">
        <v>2577</v>
      </c>
      <c r="C9" s="52">
        <v>2577</v>
      </c>
      <c r="D9" s="52">
        <v>2577</v>
      </c>
      <c r="E9" s="53" t="str">
        <f>kiadás!A14</f>
        <v>K2. Munkaadót terhelő járulékok és szoc. hozzájár. adó </v>
      </c>
      <c r="F9" s="192">
        <v>3125</v>
      </c>
      <c r="G9" s="192">
        <v>3125</v>
      </c>
      <c r="H9" s="192">
        <v>3125</v>
      </c>
    </row>
    <row r="10" spans="1:8" ht="15">
      <c r="A10" s="51" t="str">
        <f>bevétel!A22</f>
        <v>B4. Működési bevételek </v>
      </c>
      <c r="B10" s="52">
        <v>1039</v>
      </c>
      <c r="C10" s="52">
        <v>1039</v>
      </c>
      <c r="D10" s="52">
        <v>1039</v>
      </c>
      <c r="E10" s="49" t="str">
        <f>kiadás!A15</f>
        <v>K3. Dologi kiadások</v>
      </c>
      <c r="F10" s="191">
        <v>11048</v>
      </c>
      <c r="G10" s="191">
        <v>11048</v>
      </c>
      <c r="H10" s="191">
        <v>11048</v>
      </c>
    </row>
    <row r="11" spans="1:8" ht="15">
      <c r="A11" s="54" t="str">
        <f>bevétel!A29</f>
        <v>B6. Működési célú támogatások áh-n kívülről</v>
      </c>
      <c r="B11" s="50">
        <v>3112</v>
      </c>
      <c r="C11" s="50">
        <v>3112</v>
      </c>
      <c r="D11" s="50">
        <v>3112</v>
      </c>
      <c r="E11" s="54" t="str">
        <f>kiadás!A16</f>
        <v>K4. Ellátottak pénzbeli juttatásai (szoc. Ellátások)</v>
      </c>
      <c r="F11" s="191">
        <v>9982</v>
      </c>
      <c r="G11" s="191">
        <v>9982</v>
      </c>
      <c r="H11" s="191">
        <v>9982</v>
      </c>
    </row>
    <row r="12" spans="1:8" ht="15">
      <c r="A12" s="188"/>
      <c r="B12" s="189"/>
      <c r="C12" s="189"/>
      <c r="D12" s="189"/>
      <c r="E12" s="49" t="str">
        <f>kiadás!A17</f>
        <v>K5. Egyéb működési kiadások összesen </v>
      </c>
      <c r="F12" s="191">
        <v>3227</v>
      </c>
      <c r="G12" s="191">
        <v>3227</v>
      </c>
      <c r="H12" s="191">
        <v>3227</v>
      </c>
    </row>
    <row r="13" spans="1:8" ht="14.25">
      <c r="A13" s="47" t="str">
        <f>bevétel!A30</f>
        <v>Felhalmozási költségvetés bevételei összesen</v>
      </c>
      <c r="B13" s="48">
        <f>SUM(B14:B15)</f>
        <v>6500</v>
      </c>
      <c r="C13" s="48">
        <v>6500</v>
      </c>
      <c r="D13" s="48">
        <v>6500</v>
      </c>
      <c r="E13" s="47" t="str">
        <f>kiadás!A25</f>
        <v>Felhalmozási költségvetés kiadásai összesen</v>
      </c>
      <c r="F13" s="190">
        <v>2065</v>
      </c>
      <c r="G13" s="190">
        <v>2065</v>
      </c>
      <c r="H13" s="190">
        <v>2065</v>
      </c>
    </row>
    <row r="14" spans="1:8" ht="15">
      <c r="A14" s="49" t="str">
        <f>bevétel!A31</f>
        <v>B2. Felhalmozási célú támogatások áh-n belülről</v>
      </c>
      <c r="B14" s="50">
        <v>6500</v>
      </c>
      <c r="C14" s="50">
        <v>6500</v>
      </c>
      <c r="D14" s="50">
        <v>6500</v>
      </c>
      <c r="E14" s="49" t="str">
        <f>kiadás!A26</f>
        <v>K6. Beruházási kiadások ÁFÁ-val </v>
      </c>
      <c r="F14" s="50">
        <v>6500</v>
      </c>
      <c r="G14" s="50">
        <v>6500</v>
      </c>
      <c r="H14" s="50">
        <v>6500</v>
      </c>
    </row>
    <row r="15" spans="1:8" ht="15">
      <c r="A15" s="187" t="str">
        <f>bevétel!A34</f>
        <v>B7. Felhalmozási célú átvett pénzeszköz áh-n kívül</v>
      </c>
      <c r="B15" s="52"/>
      <c r="C15" s="52"/>
      <c r="D15" s="52"/>
      <c r="E15" s="49" t="str">
        <f>kiadás!A28</f>
        <v>K7. Felujítási kiadások ÁFÁ-val </v>
      </c>
      <c r="F15" s="50">
        <v>2065</v>
      </c>
      <c r="G15" s="50">
        <v>2065</v>
      </c>
      <c r="H15" s="50">
        <v>2065</v>
      </c>
    </row>
    <row r="16" spans="1:8" ht="15">
      <c r="A16" s="188"/>
      <c r="B16" s="189"/>
      <c r="C16" s="189"/>
      <c r="D16" s="189"/>
      <c r="E16" s="49" t="str">
        <f>kiadás!A30</f>
        <v>K8. Egyéb felhalmozási kiadások összesen</v>
      </c>
      <c r="F16" s="50"/>
      <c r="G16" s="50"/>
      <c r="H16" s="50"/>
    </row>
    <row r="17" spans="1:8" ht="14.25">
      <c r="A17" s="47" t="str">
        <f>bevétel!A35</f>
        <v>KÖLTSÉGVETÉSI BEVÉTELEK ÖSSZESEN</v>
      </c>
      <c r="B17" s="48">
        <v>45735</v>
      </c>
      <c r="C17" s="48">
        <f>C7+C13</f>
        <v>45735</v>
      </c>
      <c r="D17" s="48">
        <f>D7+D13</f>
        <v>45735</v>
      </c>
      <c r="E17" s="47" t="str">
        <f>kiadás!A32</f>
        <v>KÖLTSÉGVETÉSI KIADÁS ÖSSZESEN</v>
      </c>
      <c r="F17" s="190">
        <v>50493</v>
      </c>
      <c r="G17" s="190">
        <v>50493</v>
      </c>
      <c r="H17" s="190">
        <v>50493</v>
      </c>
    </row>
    <row r="18" spans="1:8" ht="14.25">
      <c r="A18" s="55" t="str">
        <f>bevétel!A36</f>
        <v>B8. Finanszírozási bevételek</v>
      </c>
      <c r="B18" s="56">
        <v>4758</v>
      </c>
      <c r="C18" s="56">
        <v>4758</v>
      </c>
      <c r="D18" s="56">
        <v>4758</v>
      </c>
      <c r="E18" s="57" t="str">
        <f>kiadás!A33</f>
        <v>K9. Finanszírozási kiadások</v>
      </c>
      <c r="F18" s="193"/>
      <c r="G18" s="193"/>
      <c r="H18" s="193"/>
    </row>
    <row r="19" spans="1:8" ht="14.25">
      <c r="A19" s="64" t="str">
        <f>bevétel!A40</f>
        <v>BEVÉTELEK ÖSSZESEN</v>
      </c>
      <c r="B19" s="65">
        <f>B17+B18</f>
        <v>50493</v>
      </c>
      <c r="C19" s="65">
        <f>C17+C18</f>
        <v>50493</v>
      </c>
      <c r="D19" s="65">
        <f>D17+D18</f>
        <v>50493</v>
      </c>
      <c r="E19" s="64" t="s">
        <v>9</v>
      </c>
      <c r="F19" s="196">
        <f>F17+F18</f>
        <v>50493</v>
      </c>
      <c r="G19" s="196">
        <f>G17+G18</f>
        <v>50493</v>
      </c>
      <c r="H19" s="196">
        <f>H17+H18</f>
        <v>50493</v>
      </c>
    </row>
    <row r="20" ht="12.75">
      <c r="D20" s="22"/>
    </row>
    <row r="21" spans="4:8" ht="12.75">
      <c r="D21" s="22"/>
      <c r="H21" s="67"/>
    </row>
  </sheetData>
  <sheetProtection/>
  <mergeCells count="4">
    <mergeCell ref="A2:H2"/>
    <mergeCell ref="A3:H3"/>
    <mergeCell ref="B5:D5"/>
    <mergeCell ref="F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O32"/>
  <sheetViews>
    <sheetView tabSelected="1" view="pageLayout" workbookViewId="0" topLeftCell="A1">
      <selection activeCell="G1" sqref="G1"/>
    </sheetView>
  </sheetViews>
  <sheetFormatPr defaultColWidth="9.140625" defaultRowHeight="12.75"/>
  <cols>
    <col min="1" max="1" width="42.7109375" style="292" customWidth="1"/>
    <col min="2" max="3" width="7.7109375" style="291" customWidth="1"/>
    <col min="4" max="4" width="7.00390625" style="291" customWidth="1"/>
    <col min="5" max="6" width="6.421875" style="291" customWidth="1"/>
    <col min="7" max="7" width="7.00390625" style="291" customWidth="1"/>
    <col min="8" max="8" width="7.140625" style="291" customWidth="1"/>
    <col min="9" max="9" width="6.28125" style="291" customWidth="1"/>
    <col min="10" max="10" width="6.7109375" style="291" customWidth="1"/>
    <col min="11" max="11" width="6.57421875" style="291" customWidth="1"/>
    <col min="12" max="12" width="6.00390625" style="291" customWidth="1"/>
    <col min="13" max="13" width="6.8515625" style="291" customWidth="1"/>
    <col min="14" max="14" width="7.7109375" style="291" customWidth="1"/>
    <col min="15" max="15" width="10.7109375" style="291" bestFit="1" customWidth="1"/>
    <col min="16" max="16384" width="9.140625" style="292" customWidth="1"/>
  </cols>
  <sheetData>
    <row r="3" spans="1:15" s="288" customFormat="1" ht="12.75">
      <c r="A3" s="298" t="s">
        <v>87</v>
      </c>
      <c r="B3" s="299" t="s">
        <v>23</v>
      </c>
      <c r="C3" s="299" t="s">
        <v>88</v>
      </c>
      <c r="D3" s="299" t="s">
        <v>89</v>
      </c>
      <c r="E3" s="299" t="s">
        <v>90</v>
      </c>
      <c r="F3" s="299" t="s">
        <v>91</v>
      </c>
      <c r="G3" s="299" t="s">
        <v>92</v>
      </c>
      <c r="H3" s="299" t="s">
        <v>93</v>
      </c>
      <c r="I3" s="299" t="s">
        <v>94</v>
      </c>
      <c r="J3" s="299" t="s">
        <v>95</v>
      </c>
      <c r="K3" s="299" t="s">
        <v>96</v>
      </c>
      <c r="L3" s="299" t="s">
        <v>97</v>
      </c>
      <c r="M3" s="299" t="s">
        <v>98</v>
      </c>
      <c r="N3" s="299" t="s">
        <v>99</v>
      </c>
      <c r="O3" s="287"/>
    </row>
    <row r="4" spans="1:15" s="290" customFormat="1" ht="12.75">
      <c r="A4" s="300" t="str">
        <f>'[1]bevétel'!A6</f>
        <v>Működési költségvetés bevételei összesen </v>
      </c>
      <c r="B4" s="301">
        <v>39235</v>
      </c>
      <c r="C4" s="301">
        <v>3708</v>
      </c>
      <c r="D4" s="301">
        <v>3055</v>
      </c>
      <c r="E4" s="301">
        <v>3700</v>
      </c>
      <c r="F4" s="301">
        <v>3004</v>
      </c>
      <c r="G4" s="301">
        <v>3004</v>
      </c>
      <c r="H4" s="301">
        <v>3004</v>
      </c>
      <c r="I4" s="301">
        <v>3004</v>
      </c>
      <c r="J4" s="301">
        <v>3004</v>
      </c>
      <c r="K4" s="301">
        <v>3700</v>
      </c>
      <c r="L4" s="301">
        <v>3294</v>
      </c>
      <c r="M4" s="301">
        <v>3201</v>
      </c>
      <c r="N4" s="301">
        <v>3557</v>
      </c>
      <c r="O4" s="289">
        <f>SUM(C4:N4)-B4</f>
        <v>0</v>
      </c>
    </row>
    <row r="5" spans="1:15" ht="12.75">
      <c r="A5" s="302" t="str">
        <f>'[1]bevétel'!A7</f>
        <v>B1. Működési célú támogatások államháztartáson belül</v>
      </c>
      <c r="B5" s="303">
        <f>bevétel!B7</f>
        <v>32399</v>
      </c>
      <c r="C5" s="303">
        <f>B5*0.1</f>
        <v>3239.9</v>
      </c>
      <c r="D5" s="303">
        <f>B5*0.08</f>
        <v>2591.92</v>
      </c>
      <c r="E5" s="303">
        <f>D5</f>
        <v>2591.92</v>
      </c>
      <c r="F5" s="303">
        <f aca="true" t="shared" si="0" ref="F5:M5">E5</f>
        <v>2591.92</v>
      </c>
      <c r="G5" s="303">
        <f t="shared" si="0"/>
        <v>2591.92</v>
      </c>
      <c r="H5" s="303">
        <f t="shared" si="0"/>
        <v>2591.92</v>
      </c>
      <c r="I5" s="303">
        <f t="shared" si="0"/>
        <v>2591.92</v>
      </c>
      <c r="J5" s="303">
        <f t="shared" si="0"/>
        <v>2591.92</v>
      </c>
      <c r="K5" s="303">
        <f t="shared" si="0"/>
        <v>2591.92</v>
      </c>
      <c r="L5" s="303">
        <f t="shared" si="0"/>
        <v>2591.92</v>
      </c>
      <c r="M5" s="303">
        <f t="shared" si="0"/>
        <v>2591.92</v>
      </c>
      <c r="N5" s="303">
        <f>B5-C5-D5-E5-F5-G5-H5-I5-J5-K5-L5-M5</f>
        <v>3239.900000000005</v>
      </c>
      <c r="O5" s="291">
        <f aca="true" t="shared" si="1" ref="O5:O29">SUM(C5:N5)-B5</f>
        <v>0</v>
      </c>
    </row>
    <row r="6" spans="1:15" ht="12.75">
      <c r="A6" s="302" t="str">
        <f>'[1]bevétel'!A22</f>
        <v>B3. Közhatalmi bevételek</v>
      </c>
      <c r="B6" s="303">
        <v>2577</v>
      </c>
      <c r="C6" s="303">
        <f>B6*0.01</f>
        <v>25.77</v>
      </c>
      <c r="D6" s="303">
        <f>B6*0.05</f>
        <v>128.85</v>
      </c>
      <c r="E6" s="303">
        <f>B6*0.3</f>
        <v>773.1</v>
      </c>
      <c r="F6" s="303">
        <f>B6*0.03</f>
        <v>77.31</v>
      </c>
      <c r="G6" s="303">
        <f>F6</f>
        <v>77.31</v>
      </c>
      <c r="H6" s="303">
        <f>G6</f>
        <v>77.31</v>
      </c>
      <c r="I6" s="303">
        <f>H6</f>
        <v>77.31</v>
      </c>
      <c r="J6" s="303">
        <f>I6</f>
        <v>77.31</v>
      </c>
      <c r="K6" s="303">
        <f>E6</f>
        <v>773.1</v>
      </c>
      <c r="L6" s="303">
        <f>B6*0.1</f>
        <v>257.7</v>
      </c>
      <c r="M6" s="303">
        <f>B6*0.06</f>
        <v>154.62</v>
      </c>
      <c r="N6" s="303">
        <f>B6-C6-D6-E6-F6-G6-H6-I6-J6-K6-L6-M6</f>
        <v>77.31000000000046</v>
      </c>
      <c r="O6" s="291">
        <f t="shared" si="1"/>
        <v>0</v>
      </c>
    </row>
    <row r="7" spans="1:15" ht="12.75">
      <c r="A7" s="302" t="str">
        <f>'[1]bevétel'!A29</f>
        <v>B4. Működési bevételek </v>
      </c>
      <c r="B7" s="303">
        <f>bevétel!B22</f>
        <v>1039</v>
      </c>
      <c r="C7" s="303">
        <f>B7/12</f>
        <v>86.58333333333333</v>
      </c>
      <c r="D7" s="303">
        <f>C7</f>
        <v>86.58333333333333</v>
      </c>
      <c r="E7" s="303">
        <f aca="true" t="shared" si="2" ref="E7:M7">D7</f>
        <v>86.58333333333333</v>
      </c>
      <c r="F7" s="303">
        <f t="shared" si="2"/>
        <v>86.58333333333333</v>
      </c>
      <c r="G7" s="303">
        <f t="shared" si="2"/>
        <v>86.58333333333333</v>
      </c>
      <c r="H7" s="303">
        <f t="shared" si="2"/>
        <v>86.58333333333333</v>
      </c>
      <c r="I7" s="303">
        <f t="shared" si="2"/>
        <v>86.58333333333333</v>
      </c>
      <c r="J7" s="303">
        <f t="shared" si="2"/>
        <v>86.58333333333333</v>
      </c>
      <c r="K7" s="303">
        <f t="shared" si="2"/>
        <v>86.58333333333333</v>
      </c>
      <c r="L7" s="303">
        <f t="shared" si="2"/>
        <v>86.58333333333333</v>
      </c>
      <c r="M7" s="303">
        <f t="shared" si="2"/>
        <v>86.58333333333333</v>
      </c>
      <c r="N7" s="303">
        <f>B7-C7-D7-E7-F7-G7-H7-I7-J7-K7-L7-M7</f>
        <v>86.58333333333319</v>
      </c>
      <c r="O7" s="291">
        <f t="shared" si="1"/>
        <v>0</v>
      </c>
    </row>
    <row r="8" spans="1:15" ht="12.75">
      <c r="A8" s="304" t="str">
        <f>'[1]bevétel'!A36</f>
        <v>B6. Működési célú támogatások áh-n kívülről</v>
      </c>
      <c r="B8" s="303">
        <v>3112</v>
      </c>
      <c r="C8" s="303">
        <v>260</v>
      </c>
      <c r="D8" s="303">
        <v>260</v>
      </c>
      <c r="E8" s="303">
        <v>260</v>
      </c>
      <c r="F8" s="303">
        <v>260</v>
      </c>
      <c r="G8" s="303">
        <v>260</v>
      </c>
      <c r="H8" s="303">
        <v>260</v>
      </c>
      <c r="I8" s="303">
        <v>260</v>
      </c>
      <c r="J8" s="303">
        <v>260</v>
      </c>
      <c r="K8" s="303">
        <v>260</v>
      </c>
      <c r="L8" s="303">
        <v>260</v>
      </c>
      <c r="M8" s="303">
        <v>260</v>
      </c>
      <c r="N8" s="303">
        <v>252</v>
      </c>
      <c r="O8" s="291">
        <f t="shared" si="1"/>
        <v>0</v>
      </c>
    </row>
    <row r="9" spans="1:15" s="290" customFormat="1" ht="12.75">
      <c r="A9" s="300" t="str">
        <f>'[1]bevétel'!A37</f>
        <v>Felhalmozási költségvetés bevételei összesen</v>
      </c>
      <c r="B9" s="301">
        <f>SUM(B10:B12)</f>
        <v>6500</v>
      </c>
      <c r="C9" s="301">
        <f aca="true" t="shared" si="3" ref="C9:N9">SUM(C10:C12)</f>
        <v>0</v>
      </c>
      <c r="D9" s="301">
        <f t="shared" si="3"/>
        <v>0</v>
      </c>
      <c r="E9" s="301">
        <f t="shared" si="3"/>
        <v>0</v>
      </c>
      <c r="F9" s="301">
        <f t="shared" si="3"/>
        <v>6500</v>
      </c>
      <c r="G9" s="301">
        <f t="shared" si="3"/>
        <v>0</v>
      </c>
      <c r="H9" s="301">
        <f t="shared" si="3"/>
        <v>0</v>
      </c>
      <c r="I9" s="301">
        <f t="shared" si="3"/>
        <v>0</v>
      </c>
      <c r="J9" s="301">
        <f t="shared" si="3"/>
        <v>0</v>
      </c>
      <c r="K9" s="301">
        <f t="shared" si="3"/>
        <v>0</v>
      </c>
      <c r="L9" s="301">
        <f t="shared" si="3"/>
        <v>0</v>
      </c>
      <c r="M9" s="301">
        <f t="shared" si="3"/>
        <v>0</v>
      </c>
      <c r="N9" s="301">
        <f t="shared" si="3"/>
        <v>0</v>
      </c>
      <c r="O9" s="289">
        <f t="shared" si="1"/>
        <v>0</v>
      </c>
    </row>
    <row r="10" spans="1:15" ht="12.75">
      <c r="A10" s="302" t="str">
        <f>'[1]bevétel'!A38</f>
        <v>B2. Felhalmozási célú támogatások áh-n belülről</v>
      </c>
      <c r="B10" s="303">
        <v>6500</v>
      </c>
      <c r="C10" s="303"/>
      <c r="D10" s="303"/>
      <c r="E10" s="303"/>
      <c r="F10" s="303">
        <v>6500</v>
      </c>
      <c r="G10" s="303"/>
      <c r="H10" s="303"/>
      <c r="I10" s="303"/>
      <c r="J10" s="303"/>
      <c r="K10" s="303"/>
      <c r="L10" s="303"/>
      <c r="M10" s="303"/>
      <c r="N10" s="303"/>
      <c r="O10" s="291">
        <f t="shared" si="1"/>
        <v>0</v>
      </c>
    </row>
    <row r="11" spans="1:15" ht="12.75">
      <c r="A11" s="302" t="str">
        <f>'[1]bevétel'!A40</f>
        <v>B5. Felhalmozási bevételek</v>
      </c>
      <c r="B11" s="303">
        <v>0</v>
      </c>
      <c r="C11" s="303">
        <f>B11/12</f>
        <v>0</v>
      </c>
      <c r="D11" s="303">
        <f>C11</f>
        <v>0</v>
      </c>
      <c r="E11" s="303">
        <f aca="true" t="shared" si="4" ref="E11:N12">D11</f>
        <v>0</v>
      </c>
      <c r="F11" s="303">
        <f t="shared" si="4"/>
        <v>0</v>
      </c>
      <c r="G11" s="303">
        <f t="shared" si="4"/>
        <v>0</v>
      </c>
      <c r="H11" s="303">
        <f t="shared" si="4"/>
        <v>0</v>
      </c>
      <c r="I11" s="303">
        <f t="shared" si="4"/>
        <v>0</v>
      </c>
      <c r="J11" s="303">
        <f t="shared" si="4"/>
        <v>0</v>
      </c>
      <c r="K11" s="303">
        <f t="shared" si="4"/>
        <v>0</v>
      </c>
      <c r="L11" s="303">
        <f t="shared" si="4"/>
        <v>0</v>
      </c>
      <c r="M11" s="303">
        <f t="shared" si="4"/>
        <v>0</v>
      </c>
      <c r="N11" s="303">
        <f t="shared" si="4"/>
        <v>0</v>
      </c>
      <c r="O11" s="291">
        <f t="shared" si="1"/>
        <v>0</v>
      </c>
    </row>
    <row r="12" spans="1:15" ht="12.75">
      <c r="A12" s="305" t="str">
        <f>'[1]bevétel'!A44</f>
        <v>B7. Felhalmozási célú átvett pénzeszköz áh-n kívül</v>
      </c>
      <c r="B12" s="303">
        <v>0</v>
      </c>
      <c r="C12" s="303">
        <f>B12/12</f>
        <v>0</v>
      </c>
      <c r="D12" s="303">
        <f>C12</f>
        <v>0</v>
      </c>
      <c r="E12" s="303">
        <f t="shared" si="4"/>
        <v>0</v>
      </c>
      <c r="F12" s="303">
        <f t="shared" si="4"/>
        <v>0</v>
      </c>
      <c r="G12" s="303">
        <f t="shared" si="4"/>
        <v>0</v>
      </c>
      <c r="H12" s="303">
        <f t="shared" si="4"/>
        <v>0</v>
      </c>
      <c r="I12" s="303">
        <f t="shared" si="4"/>
        <v>0</v>
      </c>
      <c r="J12" s="303">
        <f t="shared" si="4"/>
        <v>0</v>
      </c>
      <c r="K12" s="303">
        <f t="shared" si="4"/>
        <v>0</v>
      </c>
      <c r="L12" s="303">
        <f t="shared" si="4"/>
        <v>0</v>
      </c>
      <c r="M12" s="303">
        <f t="shared" si="4"/>
        <v>0</v>
      </c>
      <c r="N12" s="303">
        <f t="shared" si="4"/>
        <v>0</v>
      </c>
      <c r="O12" s="291">
        <f t="shared" si="1"/>
        <v>0</v>
      </c>
    </row>
    <row r="13" spans="1:15" s="290" customFormat="1" ht="12.75">
      <c r="A13" s="300" t="str">
        <f>'[1]bevétel'!A46</f>
        <v>KÖLTSÉGVETÉSI BEVÉTELEK ÖSSZESEN</v>
      </c>
      <c r="B13" s="301">
        <f>B4+B9</f>
        <v>45735</v>
      </c>
      <c r="C13" s="301">
        <f aca="true" t="shared" si="5" ref="C13:N13">C4+C9</f>
        <v>3708</v>
      </c>
      <c r="D13" s="301">
        <f t="shared" si="5"/>
        <v>3055</v>
      </c>
      <c r="E13" s="301">
        <f t="shared" si="5"/>
        <v>3700</v>
      </c>
      <c r="F13" s="301">
        <f t="shared" si="5"/>
        <v>9504</v>
      </c>
      <c r="G13" s="301">
        <f t="shared" si="5"/>
        <v>3004</v>
      </c>
      <c r="H13" s="301">
        <f t="shared" si="5"/>
        <v>3004</v>
      </c>
      <c r="I13" s="301">
        <f t="shared" si="5"/>
        <v>3004</v>
      </c>
      <c r="J13" s="301">
        <f t="shared" si="5"/>
        <v>3004</v>
      </c>
      <c r="K13" s="301">
        <f t="shared" si="5"/>
        <v>3700</v>
      </c>
      <c r="L13" s="301">
        <f t="shared" si="5"/>
        <v>3294</v>
      </c>
      <c r="M13" s="301">
        <f t="shared" si="5"/>
        <v>3201</v>
      </c>
      <c r="N13" s="301">
        <f t="shared" si="5"/>
        <v>3557</v>
      </c>
      <c r="O13" s="289">
        <f t="shared" si="1"/>
        <v>0</v>
      </c>
    </row>
    <row r="14" spans="1:15" ht="12.75">
      <c r="A14" s="302" t="str">
        <f>'[1]bevétel'!A47</f>
        <v>B8. Finanszírozási bevételek</v>
      </c>
      <c r="B14" s="303">
        <v>4758</v>
      </c>
      <c r="C14" s="303">
        <v>4758</v>
      </c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291">
        <f t="shared" si="1"/>
        <v>0</v>
      </c>
    </row>
    <row r="15" spans="1:15" s="294" customFormat="1" ht="12.75">
      <c r="A15" s="306" t="str">
        <f>'[1]bevétel'!A51</f>
        <v>BEVÉTELEK ÖSSZESEN</v>
      </c>
      <c r="B15" s="307">
        <f>SUM(B13:B14)</f>
        <v>50493</v>
      </c>
      <c r="C15" s="307">
        <v>8466</v>
      </c>
      <c r="D15" s="307">
        <f aca="true" t="shared" si="6" ref="D15:N15">SUM(D13:D14)</f>
        <v>3055</v>
      </c>
      <c r="E15" s="307">
        <f t="shared" si="6"/>
        <v>3700</v>
      </c>
      <c r="F15" s="307">
        <f t="shared" si="6"/>
        <v>9504</v>
      </c>
      <c r="G15" s="307">
        <f t="shared" si="6"/>
        <v>3004</v>
      </c>
      <c r="H15" s="307">
        <f t="shared" si="6"/>
        <v>3004</v>
      </c>
      <c r="I15" s="307">
        <f t="shared" si="6"/>
        <v>3004</v>
      </c>
      <c r="J15" s="307">
        <f t="shared" si="6"/>
        <v>3004</v>
      </c>
      <c r="K15" s="307">
        <f t="shared" si="6"/>
        <v>3700</v>
      </c>
      <c r="L15" s="307">
        <f t="shared" si="6"/>
        <v>3294</v>
      </c>
      <c r="M15" s="307">
        <f t="shared" si="6"/>
        <v>3201</v>
      </c>
      <c r="N15" s="307">
        <f t="shared" si="6"/>
        <v>3557</v>
      </c>
      <c r="O15" s="293">
        <f t="shared" si="1"/>
        <v>0</v>
      </c>
    </row>
    <row r="16" spans="1:15" ht="12.75">
      <c r="A16" s="302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291">
        <f t="shared" si="1"/>
        <v>0</v>
      </c>
    </row>
    <row r="17" spans="1:15" s="290" customFormat="1" ht="12.75">
      <c r="A17" s="300" t="str">
        <f>'[1]kiadás'!A6</f>
        <v>Működési költségvetés kiadásai összesen </v>
      </c>
      <c r="B17" s="301">
        <f>SUM(B18:B22)</f>
        <v>41820</v>
      </c>
      <c r="C17" s="301">
        <f aca="true" t="shared" si="7" ref="C17:N17">SUM(C18:C22)</f>
        <v>3485</v>
      </c>
      <c r="D17" s="301">
        <f t="shared" si="7"/>
        <v>3485</v>
      </c>
      <c r="E17" s="301">
        <f t="shared" si="7"/>
        <v>3485</v>
      </c>
      <c r="F17" s="301">
        <f t="shared" si="7"/>
        <v>3485</v>
      </c>
      <c r="G17" s="301">
        <f t="shared" si="7"/>
        <v>3485</v>
      </c>
      <c r="H17" s="301">
        <f t="shared" si="7"/>
        <v>3485</v>
      </c>
      <c r="I17" s="301">
        <f t="shared" si="7"/>
        <v>3485</v>
      </c>
      <c r="J17" s="301">
        <f t="shared" si="7"/>
        <v>3485</v>
      </c>
      <c r="K17" s="301">
        <f t="shared" si="7"/>
        <v>3485</v>
      </c>
      <c r="L17" s="301">
        <f t="shared" si="7"/>
        <v>3485</v>
      </c>
      <c r="M17" s="301">
        <f t="shared" si="7"/>
        <v>3485</v>
      </c>
      <c r="N17" s="301">
        <f t="shared" si="7"/>
        <v>3485</v>
      </c>
      <c r="O17" s="289">
        <f t="shared" si="1"/>
        <v>0</v>
      </c>
    </row>
    <row r="18" spans="1:15" ht="12.75">
      <c r="A18" s="302" t="str">
        <f>'[1]kiadás'!A7</f>
        <v>K1. Személyi juttatás</v>
      </c>
      <c r="B18" s="303">
        <f>kiadás!B7</f>
        <v>14438</v>
      </c>
      <c r="C18" s="303">
        <f>B18/12</f>
        <v>1203.1666666666667</v>
      </c>
      <c r="D18" s="303">
        <f>C18</f>
        <v>1203.1666666666667</v>
      </c>
      <c r="E18" s="303">
        <f aca="true" t="shared" si="8" ref="E18:N18">D18</f>
        <v>1203.1666666666667</v>
      </c>
      <c r="F18" s="303">
        <f t="shared" si="8"/>
        <v>1203.1666666666667</v>
      </c>
      <c r="G18" s="303">
        <f t="shared" si="8"/>
        <v>1203.1666666666667</v>
      </c>
      <c r="H18" s="303">
        <f t="shared" si="8"/>
        <v>1203.1666666666667</v>
      </c>
      <c r="I18" s="303">
        <f t="shared" si="8"/>
        <v>1203.1666666666667</v>
      </c>
      <c r="J18" s="303">
        <f t="shared" si="8"/>
        <v>1203.1666666666667</v>
      </c>
      <c r="K18" s="303">
        <f t="shared" si="8"/>
        <v>1203.1666666666667</v>
      </c>
      <c r="L18" s="303">
        <f t="shared" si="8"/>
        <v>1203.1666666666667</v>
      </c>
      <c r="M18" s="303">
        <f t="shared" si="8"/>
        <v>1203.1666666666667</v>
      </c>
      <c r="N18" s="303">
        <f t="shared" si="8"/>
        <v>1203.1666666666667</v>
      </c>
      <c r="O18" s="291">
        <f t="shared" si="1"/>
        <v>0</v>
      </c>
    </row>
    <row r="19" spans="1:15" ht="12.75">
      <c r="A19" s="302" t="str">
        <f>'[1]kiadás'!A13</f>
        <v>K2. Munkaadót terhelő járulékok és szoc. hozzájár. adó </v>
      </c>
      <c r="B19" s="303">
        <f>kiadás!B14</f>
        <v>3125</v>
      </c>
      <c r="C19" s="303">
        <f>B19/12</f>
        <v>260.4166666666667</v>
      </c>
      <c r="D19" s="303">
        <f aca="true" t="shared" si="9" ref="D19:N22">C19</f>
        <v>260.4166666666667</v>
      </c>
      <c r="E19" s="303">
        <f t="shared" si="9"/>
        <v>260.4166666666667</v>
      </c>
      <c r="F19" s="303">
        <f t="shared" si="9"/>
        <v>260.4166666666667</v>
      </c>
      <c r="G19" s="303">
        <f t="shared" si="9"/>
        <v>260.4166666666667</v>
      </c>
      <c r="H19" s="303">
        <f t="shared" si="9"/>
        <v>260.4166666666667</v>
      </c>
      <c r="I19" s="303">
        <f t="shared" si="9"/>
        <v>260.4166666666667</v>
      </c>
      <c r="J19" s="303">
        <f t="shared" si="9"/>
        <v>260.4166666666667</v>
      </c>
      <c r="K19" s="303">
        <f t="shared" si="9"/>
        <v>260.4166666666667</v>
      </c>
      <c r="L19" s="303">
        <f t="shared" si="9"/>
        <v>260.4166666666667</v>
      </c>
      <c r="M19" s="303">
        <f t="shared" si="9"/>
        <v>260.4166666666667</v>
      </c>
      <c r="N19" s="303">
        <f t="shared" si="9"/>
        <v>260.4166666666667</v>
      </c>
      <c r="O19" s="291">
        <f t="shared" si="1"/>
        <v>0</v>
      </c>
    </row>
    <row r="20" spans="1:15" ht="12.75">
      <c r="A20" s="302" t="str">
        <f>'[1]kiadás'!A14</f>
        <v>K3. Dologi kiadások</v>
      </c>
      <c r="B20" s="303">
        <f>kiadás!B15</f>
        <v>11048</v>
      </c>
      <c r="C20" s="303">
        <f>B20/12</f>
        <v>920.6666666666666</v>
      </c>
      <c r="D20" s="303">
        <f t="shared" si="9"/>
        <v>920.6666666666666</v>
      </c>
      <c r="E20" s="303">
        <f t="shared" si="9"/>
        <v>920.6666666666666</v>
      </c>
      <c r="F20" s="303">
        <f t="shared" si="9"/>
        <v>920.6666666666666</v>
      </c>
      <c r="G20" s="303">
        <f t="shared" si="9"/>
        <v>920.6666666666666</v>
      </c>
      <c r="H20" s="303">
        <f t="shared" si="9"/>
        <v>920.6666666666666</v>
      </c>
      <c r="I20" s="303">
        <f t="shared" si="9"/>
        <v>920.6666666666666</v>
      </c>
      <c r="J20" s="303">
        <f t="shared" si="9"/>
        <v>920.6666666666666</v>
      </c>
      <c r="K20" s="303">
        <f t="shared" si="9"/>
        <v>920.6666666666666</v>
      </c>
      <c r="L20" s="303">
        <f t="shared" si="9"/>
        <v>920.6666666666666</v>
      </c>
      <c r="M20" s="303">
        <f t="shared" si="9"/>
        <v>920.6666666666666</v>
      </c>
      <c r="N20" s="303">
        <f t="shared" si="9"/>
        <v>920.6666666666666</v>
      </c>
      <c r="O20" s="291">
        <f t="shared" si="1"/>
        <v>0</v>
      </c>
    </row>
    <row r="21" spans="1:15" ht="12.75">
      <c r="A21" s="302" t="str">
        <f>'[1]kiadás'!A15</f>
        <v>K4. Ellátottak pénzbeli juttatásai (szoc. Ellátások)</v>
      </c>
      <c r="B21" s="303">
        <f>kiadás!B16</f>
        <v>9982</v>
      </c>
      <c r="C21" s="303">
        <f>B21/12</f>
        <v>831.8333333333334</v>
      </c>
      <c r="D21" s="303">
        <f t="shared" si="9"/>
        <v>831.8333333333334</v>
      </c>
      <c r="E21" s="303">
        <f t="shared" si="9"/>
        <v>831.8333333333334</v>
      </c>
      <c r="F21" s="303">
        <f t="shared" si="9"/>
        <v>831.8333333333334</v>
      </c>
      <c r="G21" s="303">
        <f t="shared" si="9"/>
        <v>831.8333333333334</v>
      </c>
      <c r="H21" s="303">
        <f t="shared" si="9"/>
        <v>831.8333333333334</v>
      </c>
      <c r="I21" s="303">
        <f t="shared" si="9"/>
        <v>831.8333333333334</v>
      </c>
      <c r="J21" s="303">
        <f t="shared" si="9"/>
        <v>831.8333333333334</v>
      </c>
      <c r="K21" s="303">
        <f t="shared" si="9"/>
        <v>831.8333333333334</v>
      </c>
      <c r="L21" s="303">
        <f t="shared" si="9"/>
        <v>831.8333333333334</v>
      </c>
      <c r="M21" s="303">
        <f t="shared" si="9"/>
        <v>831.8333333333334</v>
      </c>
      <c r="N21" s="303">
        <f t="shared" si="9"/>
        <v>831.8333333333334</v>
      </c>
      <c r="O21" s="291">
        <f t="shared" si="1"/>
        <v>0</v>
      </c>
    </row>
    <row r="22" spans="1:15" ht="12.75">
      <c r="A22" s="302" t="str">
        <f>'[1]kiadás'!A16</f>
        <v>K5. Egyéb működési kiadások összesen </v>
      </c>
      <c r="B22" s="303">
        <f>kiadás!B17</f>
        <v>3227</v>
      </c>
      <c r="C22" s="303">
        <f>B22/12</f>
        <v>268.9166666666667</v>
      </c>
      <c r="D22" s="303">
        <f t="shared" si="9"/>
        <v>268.9166666666667</v>
      </c>
      <c r="E22" s="303">
        <f t="shared" si="9"/>
        <v>268.9166666666667</v>
      </c>
      <c r="F22" s="303">
        <f t="shared" si="9"/>
        <v>268.9166666666667</v>
      </c>
      <c r="G22" s="303">
        <f t="shared" si="9"/>
        <v>268.9166666666667</v>
      </c>
      <c r="H22" s="303">
        <f t="shared" si="9"/>
        <v>268.9166666666667</v>
      </c>
      <c r="I22" s="303">
        <f t="shared" si="9"/>
        <v>268.9166666666667</v>
      </c>
      <c r="J22" s="303">
        <f t="shared" si="9"/>
        <v>268.9166666666667</v>
      </c>
      <c r="K22" s="303">
        <f t="shared" si="9"/>
        <v>268.9166666666667</v>
      </c>
      <c r="L22" s="303">
        <f t="shared" si="9"/>
        <v>268.9166666666667</v>
      </c>
      <c r="M22" s="303">
        <f t="shared" si="9"/>
        <v>268.9166666666667</v>
      </c>
      <c r="N22" s="303">
        <f t="shared" si="9"/>
        <v>268.9166666666667</v>
      </c>
      <c r="O22" s="291">
        <f t="shared" si="1"/>
        <v>0</v>
      </c>
    </row>
    <row r="23" spans="1:15" s="290" customFormat="1" ht="12.75">
      <c r="A23" s="300" t="str">
        <f>'[1]kiadás'!A26</f>
        <v>Felhalmozási költségvetés kiadásai összesen</v>
      </c>
      <c r="B23" s="301">
        <v>2065</v>
      </c>
      <c r="C23" s="301">
        <f aca="true" t="shared" si="10" ref="C23:N23">SUM(C24:C26)</f>
        <v>0</v>
      </c>
      <c r="D23" s="301">
        <f t="shared" si="10"/>
        <v>0</v>
      </c>
      <c r="E23" s="301">
        <v>0</v>
      </c>
      <c r="F23" s="301">
        <f t="shared" si="10"/>
        <v>0</v>
      </c>
      <c r="G23" s="301">
        <v>2065</v>
      </c>
      <c r="H23" s="301">
        <f t="shared" si="10"/>
        <v>0</v>
      </c>
      <c r="I23" s="301">
        <f t="shared" si="10"/>
        <v>0</v>
      </c>
      <c r="J23" s="301">
        <v>0</v>
      </c>
      <c r="K23" s="301">
        <f t="shared" si="10"/>
        <v>0</v>
      </c>
      <c r="L23" s="301">
        <f t="shared" si="10"/>
        <v>0</v>
      </c>
      <c r="M23" s="301">
        <f t="shared" si="10"/>
        <v>0</v>
      </c>
      <c r="N23" s="301">
        <f t="shared" si="10"/>
        <v>0</v>
      </c>
      <c r="O23" s="289">
        <f>SUM(C23:N23)-B23</f>
        <v>0</v>
      </c>
    </row>
    <row r="24" spans="1:15" ht="12.75">
      <c r="A24" s="302" t="str">
        <f>'[1]kiadás'!A27</f>
        <v>K6. Beruházási kiadások ÁFÁ-val </v>
      </c>
      <c r="B24" s="303">
        <v>0</v>
      </c>
      <c r="C24" s="303"/>
      <c r="D24" s="303"/>
      <c r="E24" s="303">
        <v>0</v>
      </c>
      <c r="F24" s="303"/>
      <c r="G24" s="303"/>
      <c r="H24" s="303"/>
      <c r="I24" s="303"/>
      <c r="J24" s="303">
        <v>0</v>
      </c>
      <c r="K24" s="303"/>
      <c r="L24" s="303"/>
      <c r="M24" s="303"/>
      <c r="N24" s="303"/>
      <c r="O24" s="291">
        <f t="shared" si="1"/>
        <v>0</v>
      </c>
    </row>
    <row r="25" spans="1:15" ht="12.75">
      <c r="A25" s="302" t="str">
        <f>'[1]kiadás'!A33</f>
        <v>K7. Felujítási kiadások ÁFÁ-val </v>
      </c>
      <c r="B25" s="303">
        <v>2065</v>
      </c>
      <c r="C25" s="303"/>
      <c r="D25" s="303"/>
      <c r="E25" s="303"/>
      <c r="F25" s="303"/>
      <c r="G25" s="303">
        <v>2065</v>
      </c>
      <c r="H25" s="303"/>
      <c r="I25" s="303"/>
      <c r="J25" s="303"/>
      <c r="K25" s="303"/>
      <c r="L25" s="303"/>
      <c r="M25" s="303"/>
      <c r="N25" s="303"/>
      <c r="O25" s="291">
        <f t="shared" si="1"/>
        <v>0</v>
      </c>
    </row>
    <row r="26" spans="1:15" ht="12.75">
      <c r="A26" s="302" t="str">
        <f>'[1]kiadás'!A37</f>
        <v>K8. Egyéb felhalmozási kiadások összesen</v>
      </c>
      <c r="B26" s="303">
        <v>0</v>
      </c>
      <c r="C26" s="303">
        <f>B26/12</f>
        <v>0</v>
      </c>
      <c r="D26" s="303">
        <f>C26</f>
        <v>0</v>
      </c>
      <c r="E26" s="303">
        <f aca="true" t="shared" si="11" ref="E26:N26">D26</f>
        <v>0</v>
      </c>
      <c r="F26" s="303">
        <f t="shared" si="11"/>
        <v>0</v>
      </c>
      <c r="G26" s="303">
        <f t="shared" si="11"/>
        <v>0</v>
      </c>
      <c r="H26" s="303">
        <f t="shared" si="11"/>
        <v>0</v>
      </c>
      <c r="I26" s="303">
        <f t="shared" si="11"/>
        <v>0</v>
      </c>
      <c r="J26" s="303">
        <f t="shared" si="11"/>
        <v>0</v>
      </c>
      <c r="K26" s="303">
        <f t="shared" si="11"/>
        <v>0</v>
      </c>
      <c r="L26" s="303">
        <f t="shared" si="11"/>
        <v>0</v>
      </c>
      <c r="M26" s="303">
        <f t="shared" si="11"/>
        <v>0</v>
      </c>
      <c r="N26" s="303">
        <f t="shared" si="11"/>
        <v>0</v>
      </c>
      <c r="O26" s="291">
        <f t="shared" si="1"/>
        <v>0</v>
      </c>
    </row>
    <row r="27" spans="1:15" s="290" customFormat="1" ht="12.75">
      <c r="A27" s="300" t="str">
        <f>'[1]kiadás'!A39</f>
        <v>KÖLTSÉGVETÉSI KIADÁS ÖSSZESEN</v>
      </c>
      <c r="B27" s="301">
        <f>B17+B23</f>
        <v>43885</v>
      </c>
      <c r="C27" s="301">
        <f aca="true" t="shared" si="12" ref="C27:N27">C17+C23</f>
        <v>3485</v>
      </c>
      <c r="D27" s="301">
        <f t="shared" si="12"/>
        <v>3485</v>
      </c>
      <c r="E27" s="301">
        <f t="shared" si="12"/>
        <v>3485</v>
      </c>
      <c r="F27" s="301">
        <f t="shared" si="12"/>
        <v>3485</v>
      </c>
      <c r="G27" s="301">
        <f t="shared" si="12"/>
        <v>5550</v>
      </c>
      <c r="H27" s="301">
        <f t="shared" si="12"/>
        <v>3485</v>
      </c>
      <c r="I27" s="301">
        <f t="shared" si="12"/>
        <v>3485</v>
      </c>
      <c r="J27" s="301">
        <f t="shared" si="12"/>
        <v>3485</v>
      </c>
      <c r="K27" s="301">
        <f t="shared" si="12"/>
        <v>3485</v>
      </c>
      <c r="L27" s="301">
        <f t="shared" si="12"/>
        <v>3485</v>
      </c>
      <c r="M27" s="301">
        <f t="shared" si="12"/>
        <v>3485</v>
      </c>
      <c r="N27" s="301">
        <f t="shared" si="12"/>
        <v>3485</v>
      </c>
      <c r="O27" s="289">
        <f t="shared" si="1"/>
        <v>0</v>
      </c>
    </row>
    <row r="28" spans="1:15" ht="12.75">
      <c r="A28" s="302" t="str">
        <f>'[1]kiadás'!A40</f>
        <v>K9. Finanszírozási kiadások</v>
      </c>
      <c r="B28" s="303">
        <f>'[1]kiadás'!C40</f>
        <v>0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291">
        <f t="shared" si="1"/>
        <v>0</v>
      </c>
    </row>
    <row r="29" spans="1:15" s="294" customFormat="1" ht="12.75">
      <c r="A29" s="306" t="str">
        <f>'[1]kiadás'!A43</f>
        <v>KIADÁSOK ÖSSZESEN</v>
      </c>
      <c r="B29" s="307">
        <f>SUM(B27:B28)</f>
        <v>43885</v>
      </c>
      <c r="C29" s="307">
        <f aca="true" t="shared" si="13" ref="C29:N29">SUM(C27:C28)</f>
        <v>3485</v>
      </c>
      <c r="D29" s="307">
        <f t="shared" si="13"/>
        <v>3485</v>
      </c>
      <c r="E29" s="307">
        <f t="shared" si="13"/>
        <v>3485</v>
      </c>
      <c r="F29" s="307">
        <f t="shared" si="13"/>
        <v>3485</v>
      </c>
      <c r="G29" s="307">
        <f t="shared" si="13"/>
        <v>5550</v>
      </c>
      <c r="H29" s="307">
        <f t="shared" si="13"/>
        <v>3485</v>
      </c>
      <c r="I29" s="307">
        <f t="shared" si="13"/>
        <v>3485</v>
      </c>
      <c r="J29" s="307">
        <f t="shared" si="13"/>
        <v>3485</v>
      </c>
      <c r="K29" s="307">
        <f t="shared" si="13"/>
        <v>3485</v>
      </c>
      <c r="L29" s="307">
        <f t="shared" si="13"/>
        <v>3485</v>
      </c>
      <c r="M29" s="307">
        <f t="shared" si="13"/>
        <v>3485</v>
      </c>
      <c r="N29" s="307">
        <f t="shared" si="13"/>
        <v>3485</v>
      </c>
      <c r="O29" s="293">
        <f t="shared" si="1"/>
        <v>0</v>
      </c>
    </row>
    <row r="30" spans="1:14" ht="12.75">
      <c r="A30" s="308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</row>
    <row r="31" spans="1:14" ht="12.75">
      <c r="A31" s="308" t="s">
        <v>100</v>
      </c>
      <c r="B31" s="309">
        <f>B15-B29</f>
        <v>6608</v>
      </c>
      <c r="C31" s="309">
        <v>4873</v>
      </c>
      <c r="D31" s="309">
        <f aca="true" t="shared" si="14" ref="D31:N31">D15-D29</f>
        <v>-430</v>
      </c>
      <c r="E31" s="309">
        <f t="shared" si="14"/>
        <v>215</v>
      </c>
      <c r="F31" s="309">
        <f t="shared" si="14"/>
        <v>6019</v>
      </c>
      <c r="G31" s="309">
        <f t="shared" si="14"/>
        <v>-2546</v>
      </c>
      <c r="H31" s="309">
        <f t="shared" si="14"/>
        <v>-481</v>
      </c>
      <c r="I31" s="309">
        <f t="shared" si="14"/>
        <v>-481</v>
      </c>
      <c r="J31" s="309">
        <f t="shared" si="14"/>
        <v>-481</v>
      </c>
      <c r="K31" s="309">
        <f t="shared" si="14"/>
        <v>215</v>
      </c>
      <c r="L31" s="309">
        <f t="shared" si="14"/>
        <v>-191</v>
      </c>
      <c r="M31" s="309">
        <f t="shared" si="14"/>
        <v>-284</v>
      </c>
      <c r="N31" s="309">
        <f t="shared" si="14"/>
        <v>72</v>
      </c>
    </row>
    <row r="32" spans="1:14" ht="12.75">
      <c r="A32" s="308"/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&amp;R4.sz.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N20"/>
    </sheetView>
  </sheetViews>
  <sheetFormatPr defaultColWidth="9.140625" defaultRowHeight="12.75"/>
  <cols>
    <col min="1" max="1" width="52.140625" style="0" customWidth="1"/>
    <col min="2" max="2" width="18.7109375" style="0" hidden="1" customWidth="1"/>
    <col min="3" max="3" width="10.140625" style="0" hidden="1" customWidth="1"/>
    <col min="4" max="4" width="13.00390625" style="0" hidden="1" customWidth="1"/>
    <col min="5" max="5" width="12.57421875" style="0" hidden="1" customWidth="1"/>
    <col min="6" max="6" width="13.28125" style="0" hidden="1" customWidth="1"/>
    <col min="7" max="7" width="11.8515625" style="0" hidden="1" customWidth="1"/>
    <col min="8" max="9" width="9.140625" style="0" hidden="1" customWidth="1"/>
    <col min="10" max="10" width="2.7109375" style="0" hidden="1" customWidth="1"/>
    <col min="12" max="12" width="11.8515625" style="0" customWidth="1"/>
    <col min="13" max="13" width="12.7109375" style="76" customWidth="1"/>
    <col min="14" max="14" width="16.28125" style="76" customWidth="1"/>
  </cols>
  <sheetData>
    <row r="1" ht="12.75">
      <c r="N1" s="79"/>
    </row>
    <row r="2" spans="1:14" ht="31.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4" ht="81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69"/>
      <c r="N3" s="77"/>
    </row>
    <row r="4" spans="1:14" ht="18.75">
      <c r="A4" s="377"/>
      <c r="B4" s="379"/>
      <c r="C4" s="379"/>
      <c r="D4" s="379"/>
      <c r="E4" s="379"/>
      <c r="F4" s="379"/>
      <c r="G4" s="234"/>
      <c r="H4" s="234"/>
      <c r="I4" s="234"/>
      <c r="J4" s="235"/>
      <c r="K4" s="380"/>
      <c r="L4" s="380"/>
      <c r="M4" s="380"/>
      <c r="N4" s="381"/>
    </row>
    <row r="5" spans="1:14" ht="16.5" thickBot="1">
      <c r="A5" s="378"/>
      <c r="B5" s="236"/>
      <c r="C5" s="236"/>
      <c r="D5" s="237"/>
      <c r="E5" s="237"/>
      <c r="F5" s="237"/>
      <c r="G5" s="238"/>
      <c r="H5" s="238"/>
      <c r="I5" s="238"/>
      <c r="J5" s="239"/>
      <c r="K5" s="236"/>
      <c r="L5" s="236"/>
      <c r="M5" s="240"/>
      <c r="N5" s="241"/>
    </row>
    <row r="6" spans="1:14" ht="15.75">
      <c r="A6" s="242"/>
      <c r="B6" s="243"/>
      <c r="C6" s="244"/>
      <c r="D6" s="245"/>
      <c r="E6" s="246"/>
      <c r="F6" s="370"/>
      <c r="G6" s="247"/>
      <c r="H6" s="247"/>
      <c r="I6" s="247"/>
      <c r="J6" s="247"/>
      <c r="K6" s="248"/>
      <c r="L6" s="244"/>
      <c r="M6" s="249"/>
      <c r="N6" s="376"/>
    </row>
    <row r="7" spans="1:14" s="84" customFormat="1" ht="15.75">
      <c r="A7" s="250"/>
      <c r="B7" s="81"/>
      <c r="C7" s="80"/>
      <c r="D7" s="82"/>
      <c r="E7" s="83"/>
      <c r="F7" s="371"/>
      <c r="G7" s="251"/>
      <c r="H7" s="251"/>
      <c r="I7" s="251"/>
      <c r="J7" s="251"/>
      <c r="K7" s="86"/>
      <c r="L7" s="85"/>
      <c r="M7" s="78"/>
      <c r="N7" s="375"/>
    </row>
    <row r="8" spans="1:14" ht="15.75">
      <c r="A8" s="252"/>
      <c r="B8" s="74"/>
      <c r="C8" s="71"/>
      <c r="D8" s="73"/>
      <c r="E8" s="72"/>
      <c r="F8" s="373"/>
      <c r="G8" s="253"/>
      <c r="H8" s="253"/>
      <c r="I8" s="253"/>
      <c r="J8" s="253"/>
      <c r="K8" s="75"/>
      <c r="L8" s="71"/>
      <c r="M8" s="78"/>
      <c r="N8" s="374"/>
    </row>
    <row r="9" spans="1:14" s="84" customFormat="1" ht="15.75">
      <c r="A9" s="250"/>
      <c r="B9" s="81"/>
      <c r="C9" s="80"/>
      <c r="D9" s="82"/>
      <c r="E9" s="83"/>
      <c r="F9" s="371"/>
      <c r="G9" s="251"/>
      <c r="H9" s="251"/>
      <c r="I9" s="251"/>
      <c r="J9" s="254"/>
      <c r="K9" s="86"/>
      <c r="L9" s="85"/>
      <c r="M9" s="78"/>
      <c r="N9" s="375"/>
    </row>
    <row r="10" spans="1:14" ht="15.75">
      <c r="A10" s="252"/>
      <c r="B10" s="74"/>
      <c r="C10" s="71"/>
      <c r="D10" s="73"/>
      <c r="E10" s="72"/>
      <c r="F10" s="72"/>
      <c r="G10" s="253"/>
      <c r="H10" s="253"/>
      <c r="I10" s="253"/>
      <c r="J10" s="253"/>
      <c r="K10" s="87"/>
      <c r="L10" s="71"/>
      <c r="M10" s="78"/>
      <c r="N10" s="255"/>
    </row>
    <row r="11" spans="1:14" ht="15.75">
      <c r="A11" s="252"/>
      <c r="B11" s="74"/>
      <c r="C11" s="71"/>
      <c r="D11" s="72"/>
      <c r="E11" s="72"/>
      <c r="F11" s="72"/>
      <c r="G11" s="253"/>
      <c r="H11" s="253"/>
      <c r="I11" s="253"/>
      <c r="J11" s="253"/>
      <c r="K11" s="87"/>
      <c r="L11" s="71"/>
      <c r="M11" s="78"/>
      <c r="N11" s="255"/>
    </row>
    <row r="12" spans="1:14" ht="15.75">
      <c r="A12" s="252"/>
      <c r="B12" s="74"/>
      <c r="C12" s="71"/>
      <c r="D12" s="72"/>
      <c r="E12" s="72"/>
      <c r="F12" s="72"/>
      <c r="G12" s="253"/>
      <c r="H12" s="253"/>
      <c r="I12" s="253"/>
      <c r="J12" s="253"/>
      <c r="K12" s="87"/>
      <c r="L12" s="71"/>
      <c r="M12" s="78"/>
      <c r="N12" s="255"/>
    </row>
    <row r="13" spans="1:14" ht="15.75">
      <c r="A13" s="252"/>
      <c r="B13" s="74"/>
      <c r="C13" s="71"/>
      <c r="D13" s="72"/>
      <c r="E13" s="72"/>
      <c r="F13" s="72"/>
      <c r="G13" s="253"/>
      <c r="H13" s="253"/>
      <c r="I13" s="253"/>
      <c r="J13" s="253"/>
      <c r="K13" s="87"/>
      <c r="L13" s="71"/>
      <c r="M13" s="78"/>
      <c r="N13" s="367"/>
    </row>
    <row r="14" spans="1:14" ht="15.75">
      <c r="A14" s="252"/>
      <c r="B14" s="74"/>
      <c r="C14" s="71"/>
      <c r="D14" s="72"/>
      <c r="E14" s="72"/>
      <c r="F14" s="72"/>
      <c r="G14" s="253"/>
      <c r="H14" s="253"/>
      <c r="I14" s="253"/>
      <c r="J14" s="253"/>
      <c r="K14" s="87"/>
      <c r="L14" s="71"/>
      <c r="M14" s="78"/>
      <c r="N14" s="368"/>
    </row>
    <row r="15" spans="1:14" ht="15.75">
      <c r="A15" s="252"/>
      <c r="B15" s="74"/>
      <c r="C15" s="71"/>
      <c r="D15" s="72"/>
      <c r="E15" s="72"/>
      <c r="F15" s="72"/>
      <c r="G15" s="253"/>
      <c r="H15" s="253"/>
      <c r="I15" s="253"/>
      <c r="J15" s="253"/>
      <c r="K15" s="87"/>
      <c r="L15" s="71"/>
      <c r="M15" s="78"/>
      <c r="N15" s="368"/>
    </row>
    <row r="16" spans="1:14" ht="33.75" customHeight="1">
      <c r="A16" s="250"/>
      <c r="B16" s="280"/>
      <c r="C16" s="281"/>
      <c r="D16" s="282"/>
      <c r="E16" s="282"/>
      <c r="F16" s="282"/>
      <c r="G16" s="283"/>
      <c r="H16" s="283"/>
      <c r="I16" s="283"/>
      <c r="J16" s="283"/>
      <c r="K16" s="284"/>
      <c r="L16" s="85"/>
      <c r="M16" s="78"/>
      <c r="N16" s="368"/>
    </row>
    <row r="17" spans="1:14" ht="16.5" thickBot="1">
      <c r="A17" s="268"/>
      <c r="B17" s="269"/>
      <c r="C17" s="270"/>
      <c r="D17" s="271"/>
      <c r="E17" s="271"/>
      <c r="F17" s="271"/>
      <c r="G17" s="256"/>
      <c r="H17" s="256"/>
      <c r="I17" s="256"/>
      <c r="J17" s="256"/>
      <c r="K17" s="285"/>
      <c r="L17" s="286"/>
      <c r="M17" s="272"/>
      <c r="N17" s="369"/>
    </row>
    <row r="18" spans="1:14" s="76" customFormat="1" ht="16.5" thickBot="1">
      <c r="A18" s="273"/>
      <c r="B18" s="274"/>
      <c r="C18" s="275"/>
      <c r="D18" s="276"/>
      <c r="E18" s="277"/>
      <c r="F18" s="277"/>
      <c r="G18" s="262"/>
      <c r="H18" s="262"/>
      <c r="I18" s="262"/>
      <c r="J18" s="262"/>
      <c r="K18" s="276"/>
      <c r="L18" s="276"/>
      <c r="M18" s="278"/>
      <c r="N18" s="279"/>
    </row>
    <row r="19" spans="1:14" ht="16.5" thickBot="1">
      <c r="A19" s="252"/>
      <c r="B19" s="74"/>
      <c r="C19" s="71"/>
      <c r="D19" s="72"/>
      <c r="E19" s="72"/>
      <c r="F19" s="72"/>
      <c r="G19" s="253"/>
      <c r="H19" s="253"/>
      <c r="I19" s="253"/>
      <c r="J19" s="253"/>
      <c r="K19" s="87"/>
      <c r="L19" s="71"/>
      <c r="M19" s="78"/>
      <c r="N19" s="255"/>
    </row>
    <row r="20" spans="1:14" ht="16.5" thickBot="1">
      <c r="A20" s="257"/>
      <c r="B20" s="258"/>
      <c r="C20" s="259"/>
      <c r="D20" s="260"/>
      <c r="E20" s="261"/>
      <c r="F20" s="261"/>
      <c r="G20" s="262"/>
      <c r="H20" s="262"/>
      <c r="I20" s="262"/>
      <c r="J20" s="262"/>
      <c r="K20" s="260"/>
      <c r="L20" s="260"/>
      <c r="M20" s="263"/>
      <c r="N20" s="264"/>
    </row>
  </sheetData>
  <sheetProtection/>
  <mergeCells count="9">
    <mergeCell ref="N13:N17"/>
    <mergeCell ref="F6:F7"/>
    <mergeCell ref="A2:N2"/>
    <mergeCell ref="F8:F9"/>
    <mergeCell ref="N8:N9"/>
    <mergeCell ref="N6:N7"/>
    <mergeCell ref="A4:A5"/>
    <mergeCell ref="B4:F4"/>
    <mergeCell ref="K4:N4"/>
  </mergeCells>
  <printOptions horizontalCentered="1"/>
  <pageMargins left="0.2362204724409449" right="0.2755905511811024" top="0.2362204724409449" bottom="0.2755905511811024" header="0.15748031496062992" footer="0.1574803149606299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39"/>
  <sheetViews>
    <sheetView workbookViewId="0" topLeftCell="A5">
      <selection activeCell="R54" sqref="R54"/>
    </sheetView>
  </sheetViews>
  <sheetFormatPr defaultColWidth="9.140625" defaultRowHeight="12.75"/>
  <cols>
    <col min="1" max="1" width="24.421875" style="212" bestFit="1" customWidth="1"/>
    <col min="2" max="2" width="17.28125" style="213" customWidth="1"/>
    <col min="3" max="4" width="14.57421875" style="213" customWidth="1"/>
    <col min="5" max="5" width="15.140625" style="213" customWidth="1"/>
    <col min="6" max="6" width="12.7109375" style="213" customWidth="1"/>
    <col min="7" max="7" width="13.57421875" style="213" customWidth="1"/>
    <col min="8" max="8" width="17.57421875" style="213" customWidth="1"/>
    <col min="9" max="9" width="14.28125" style="213" customWidth="1"/>
    <col min="10" max="10" width="13.421875" style="213" customWidth="1"/>
    <col min="11" max="11" width="12.00390625" style="213" customWidth="1"/>
    <col min="12" max="12" width="14.8515625" style="213" customWidth="1"/>
    <col min="13" max="13" width="13.8515625" style="213" customWidth="1"/>
    <col min="14" max="14" width="12.140625" style="213" customWidth="1"/>
    <col min="15" max="15" width="14.00390625" style="213" customWidth="1"/>
    <col min="16" max="16" width="13.00390625" style="214" bestFit="1" customWidth="1"/>
    <col min="17" max="17" width="12.421875" style="212" bestFit="1" customWidth="1"/>
    <col min="18" max="20" width="11.28125" style="212" bestFit="1" customWidth="1"/>
    <col min="21" max="16384" width="9.140625" style="212" customWidth="1"/>
  </cols>
  <sheetData>
    <row r="1" ht="15" hidden="1">
      <c r="P1" s="212" t="s">
        <v>80</v>
      </c>
    </row>
    <row r="2" ht="15" hidden="1"/>
    <row r="3" ht="15" hidden="1"/>
    <row r="4" spans="5:8" ht="15" hidden="1">
      <c r="E4" s="213" t="e">
        <f>(1797284+500000)/B21</f>
        <v>#DIV/0!</v>
      </c>
      <c r="H4" s="213">
        <v>22822.777777777777</v>
      </c>
    </row>
    <row r="6" spans="1:16" ht="15.75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</row>
    <row r="8" spans="1:16" ht="15.75" customHeight="1">
      <c r="A8" s="384"/>
      <c r="B8" s="387"/>
      <c r="C8" s="387"/>
      <c r="D8" s="387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1"/>
    </row>
    <row r="9" spans="1:16" s="216" customFormat="1" ht="15">
      <c r="A9" s="385"/>
      <c r="B9" s="388"/>
      <c r="C9" s="388"/>
      <c r="D9" s="388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391"/>
    </row>
    <row r="10" spans="1:16" s="216" customFormat="1" ht="15">
      <c r="A10" s="386"/>
      <c r="B10" s="389"/>
      <c r="C10" s="389"/>
      <c r="D10" s="389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391"/>
    </row>
    <row r="11" spans="1:16" ht="15">
      <c r="A11" s="217"/>
      <c r="B11" s="218"/>
      <c r="C11" s="218"/>
      <c r="D11" s="218"/>
      <c r="E11" s="219"/>
      <c r="F11" s="219"/>
      <c r="G11" s="219"/>
      <c r="H11" s="220"/>
      <c r="I11" s="219"/>
      <c r="J11" s="219"/>
      <c r="K11" s="219"/>
      <c r="L11" s="219"/>
      <c r="M11" s="219"/>
      <c r="N11" s="219"/>
      <c r="O11" s="219"/>
      <c r="P11" s="221"/>
    </row>
    <row r="12" spans="1:16" ht="15">
      <c r="A12" s="217"/>
      <c r="B12" s="218"/>
      <c r="C12" s="218"/>
      <c r="D12" s="218"/>
      <c r="E12" s="219"/>
      <c r="F12" s="219"/>
      <c r="G12" s="219"/>
      <c r="H12" s="220"/>
      <c r="I12" s="219"/>
      <c r="J12" s="219"/>
      <c r="K12" s="219"/>
      <c r="L12" s="219"/>
      <c r="M12" s="219"/>
      <c r="N12" s="219"/>
      <c r="O12" s="219"/>
      <c r="P12" s="221"/>
    </row>
    <row r="13" spans="1:16" ht="15">
      <c r="A13" s="217"/>
      <c r="B13" s="218"/>
      <c r="C13" s="218"/>
      <c r="D13" s="218"/>
      <c r="E13" s="219"/>
      <c r="F13" s="219"/>
      <c r="G13" s="219"/>
      <c r="H13" s="220"/>
      <c r="I13" s="219"/>
      <c r="J13" s="219"/>
      <c r="K13" s="219"/>
      <c r="L13" s="219"/>
      <c r="M13" s="219"/>
      <c r="N13" s="219"/>
      <c r="O13" s="219"/>
      <c r="P13" s="221"/>
    </row>
    <row r="14" spans="1:16" ht="15">
      <c r="A14" s="217"/>
      <c r="B14" s="218"/>
      <c r="C14" s="218"/>
      <c r="D14" s="218"/>
      <c r="E14" s="219"/>
      <c r="F14" s="219"/>
      <c r="G14" s="219"/>
      <c r="H14" s="220"/>
      <c r="I14" s="219"/>
      <c r="J14" s="219"/>
      <c r="K14" s="219"/>
      <c r="L14" s="219"/>
      <c r="M14" s="219"/>
      <c r="N14" s="219"/>
      <c r="O14" s="219"/>
      <c r="P14" s="221"/>
    </row>
    <row r="15" spans="1:16" ht="15">
      <c r="A15" s="217"/>
      <c r="B15" s="218"/>
      <c r="C15" s="218"/>
      <c r="D15" s="218"/>
      <c r="E15" s="219"/>
      <c r="F15" s="219"/>
      <c r="G15" s="219"/>
      <c r="H15" s="220"/>
      <c r="I15" s="219"/>
      <c r="J15" s="219"/>
      <c r="K15" s="219"/>
      <c r="L15" s="219"/>
      <c r="M15" s="219"/>
      <c r="N15" s="219"/>
      <c r="O15" s="219"/>
      <c r="P15" s="221"/>
    </row>
    <row r="16" spans="1:16" ht="15">
      <c r="A16" s="217"/>
      <c r="B16" s="218"/>
      <c r="C16" s="218"/>
      <c r="D16" s="218"/>
      <c r="E16" s="219"/>
      <c r="F16" s="219"/>
      <c r="G16" s="219"/>
      <c r="H16" s="220"/>
      <c r="I16" s="219"/>
      <c r="J16" s="219"/>
      <c r="K16" s="219"/>
      <c r="L16" s="219"/>
      <c r="M16" s="219"/>
      <c r="N16" s="219"/>
      <c r="O16" s="219"/>
      <c r="P16" s="221"/>
    </row>
    <row r="17" spans="1:16" ht="15">
      <c r="A17" s="217"/>
      <c r="B17" s="218"/>
      <c r="C17" s="218"/>
      <c r="D17" s="218"/>
      <c r="E17" s="219"/>
      <c r="F17" s="219"/>
      <c r="G17" s="219"/>
      <c r="H17" s="220"/>
      <c r="I17" s="219"/>
      <c r="J17" s="219"/>
      <c r="K17" s="219"/>
      <c r="L17" s="219"/>
      <c r="M17" s="219"/>
      <c r="N17" s="219"/>
      <c r="O17" s="219"/>
      <c r="P17" s="221"/>
    </row>
    <row r="18" spans="1:16" ht="15">
      <c r="A18" s="217"/>
      <c r="B18" s="218"/>
      <c r="C18" s="218"/>
      <c r="D18" s="218"/>
      <c r="E18" s="219"/>
      <c r="F18" s="219"/>
      <c r="G18" s="219"/>
      <c r="H18" s="220"/>
      <c r="I18" s="219"/>
      <c r="J18" s="219"/>
      <c r="K18" s="219"/>
      <c r="L18" s="219"/>
      <c r="M18" s="219"/>
      <c r="N18" s="219"/>
      <c r="O18" s="219"/>
      <c r="P18" s="221"/>
    </row>
    <row r="19" spans="1:19" ht="15">
      <c r="A19" s="217"/>
      <c r="B19" s="218"/>
      <c r="C19" s="218"/>
      <c r="D19" s="218"/>
      <c r="E19" s="219"/>
      <c r="F19" s="219"/>
      <c r="G19" s="219"/>
      <c r="H19" s="220"/>
      <c r="I19" s="219"/>
      <c r="J19" s="219"/>
      <c r="K19" s="219"/>
      <c r="L19" s="219"/>
      <c r="M19" s="219"/>
      <c r="N19" s="219"/>
      <c r="O19" s="219"/>
      <c r="P19" s="221"/>
      <c r="Q19" s="213"/>
      <c r="R19" s="213"/>
      <c r="S19" s="213"/>
    </row>
    <row r="20" spans="1:16" ht="15">
      <c r="A20" s="217"/>
      <c r="B20" s="218"/>
      <c r="C20" s="218"/>
      <c r="D20" s="218"/>
      <c r="E20" s="219"/>
      <c r="F20" s="219"/>
      <c r="G20" s="219"/>
      <c r="H20" s="220"/>
      <c r="I20" s="219"/>
      <c r="J20" s="219"/>
      <c r="K20" s="219"/>
      <c r="L20" s="219"/>
      <c r="M20" s="219"/>
      <c r="N20" s="219"/>
      <c r="O20" s="219"/>
      <c r="P20" s="221"/>
    </row>
    <row r="21" spans="1:19" s="214" customFormat="1" ht="14.25">
      <c r="A21" s="222"/>
      <c r="B21" s="223"/>
      <c r="C21" s="223"/>
      <c r="D21" s="223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4"/>
      <c r="S21" s="296"/>
    </row>
    <row r="22" spans="1:20" s="214" customFormat="1" ht="30.75" customHeight="1">
      <c r="A22" s="225"/>
      <c r="B22" s="221"/>
      <c r="C22" s="221"/>
      <c r="D22" s="221"/>
      <c r="E22" s="221"/>
      <c r="F22" s="221"/>
      <c r="G22" s="221"/>
      <c r="H22" s="226"/>
      <c r="I22" s="226"/>
      <c r="J22" s="226"/>
      <c r="K22" s="226"/>
      <c r="L22" s="226"/>
      <c r="M22" s="226"/>
      <c r="N22" s="226"/>
      <c r="O22" s="226"/>
      <c r="P22" s="221"/>
      <c r="Q22" s="224"/>
      <c r="R22" s="224"/>
      <c r="S22" s="297"/>
      <c r="T22" s="224"/>
    </row>
    <row r="23" spans="1:18" s="214" customFormat="1" ht="14.25">
      <c r="A23" s="225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4"/>
      <c r="R23" s="224"/>
    </row>
    <row r="24" spans="1:16" s="230" customFormat="1" ht="15.75" customHeight="1">
      <c r="A24" s="227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9"/>
    </row>
    <row r="25" spans="1:16" s="231" customFormat="1" ht="15">
      <c r="A25" s="227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</row>
    <row r="26" spans="5:15" ht="15" hidden="1">
      <c r="E26" s="213">
        <f aca="true" t="shared" si="0" ref="E26:O26">E25-E24</f>
        <v>0</v>
      </c>
      <c r="G26" s="213">
        <f t="shared" si="0"/>
        <v>0</v>
      </c>
      <c r="H26" s="213">
        <f t="shared" si="0"/>
        <v>0</v>
      </c>
      <c r="I26" s="213">
        <f>I25-I24</f>
        <v>0</v>
      </c>
      <c r="J26" s="213">
        <f t="shared" si="0"/>
        <v>0</v>
      </c>
      <c r="K26" s="213">
        <f t="shared" si="0"/>
        <v>0</v>
      </c>
      <c r="L26" s="213">
        <f t="shared" si="0"/>
        <v>0</v>
      </c>
      <c r="M26" s="213">
        <f t="shared" si="0"/>
        <v>0</v>
      </c>
      <c r="N26" s="213">
        <f t="shared" si="0"/>
        <v>0</v>
      </c>
      <c r="O26" s="213">
        <f t="shared" si="0"/>
        <v>0</v>
      </c>
    </row>
    <row r="27" spans="1:16" ht="15" hidden="1">
      <c r="A27" s="212" t="s">
        <v>81</v>
      </c>
      <c r="B27" s="213">
        <v>18301</v>
      </c>
      <c r="E27" s="232" t="e">
        <f>E25/B21</f>
        <v>#DIV/0!</v>
      </c>
      <c r="F27" s="232"/>
      <c r="H27" s="265"/>
      <c r="I27" s="265">
        <v>437.25</v>
      </c>
      <c r="J27" s="265"/>
      <c r="K27" s="265"/>
      <c r="L27" s="265"/>
      <c r="M27" s="265"/>
      <c r="N27" s="265"/>
      <c r="O27" s="265"/>
      <c r="P27" s="224"/>
    </row>
    <row r="28" spans="1:16" ht="15" hidden="1">
      <c r="A28" s="212">
        <v>1</v>
      </c>
      <c r="G28" s="213">
        <f>G25-G24</f>
        <v>0</v>
      </c>
      <c r="H28" s="213">
        <f>H25-H24</f>
        <v>0</v>
      </c>
      <c r="I28" s="213">
        <f aca="true" t="shared" si="1" ref="I28:P28">I25-I24</f>
        <v>0</v>
      </c>
      <c r="J28" s="213">
        <f t="shared" si="1"/>
        <v>0</v>
      </c>
      <c r="K28" s="213">
        <f t="shared" si="1"/>
        <v>0</v>
      </c>
      <c r="L28" s="213">
        <f t="shared" si="1"/>
        <v>0</v>
      </c>
      <c r="M28" s="213">
        <f t="shared" si="1"/>
        <v>0</v>
      </c>
      <c r="N28" s="213">
        <f t="shared" si="1"/>
        <v>0</v>
      </c>
      <c r="O28" s="213">
        <f t="shared" si="1"/>
        <v>0</v>
      </c>
      <c r="P28" s="213">
        <f t="shared" si="1"/>
        <v>0</v>
      </c>
    </row>
    <row r="29" spans="8:9" ht="15" hidden="1">
      <c r="H29" s="213">
        <f>H28/90</f>
        <v>0</v>
      </c>
      <c r="I29" s="213">
        <v>10073300</v>
      </c>
    </row>
    <row r="30" spans="8:15" ht="15" hidden="1">
      <c r="H30" s="213">
        <v>33539</v>
      </c>
      <c r="I30" s="382">
        <f>SUM(I22:O22)</f>
        <v>0</v>
      </c>
      <c r="J30" s="382"/>
      <c r="K30" s="382"/>
      <c r="L30" s="382"/>
      <c r="M30" s="382"/>
      <c r="N30" s="382"/>
      <c r="O30" s="382"/>
    </row>
    <row r="31" spans="7:9" ht="15" hidden="1">
      <c r="G31" s="213">
        <f>SUM(H25:O25)</f>
        <v>0</v>
      </c>
      <c r="I31" s="233"/>
    </row>
    <row r="32" spans="7:9" ht="15" hidden="1">
      <c r="G32" s="213">
        <f>SUM(H21:O21)</f>
        <v>0</v>
      </c>
      <c r="I32" s="233"/>
    </row>
    <row r="33" ht="15" hidden="1">
      <c r="I33" s="233"/>
    </row>
    <row r="34" ht="15" hidden="1">
      <c r="I34" s="233"/>
    </row>
    <row r="35" ht="15" hidden="1">
      <c r="I35" s="233"/>
    </row>
    <row r="36" ht="15" hidden="1">
      <c r="I36" s="233"/>
    </row>
    <row r="37" ht="15" hidden="1">
      <c r="I37" s="233"/>
    </row>
    <row r="38" ht="15" hidden="1">
      <c r="I38" s="233"/>
    </row>
    <row r="39" ht="15" hidden="1">
      <c r="I39" s="233"/>
    </row>
    <row r="40" ht="15" hidden="1"/>
  </sheetData>
  <sheetProtection/>
  <mergeCells count="8">
    <mergeCell ref="I30:O30"/>
    <mergeCell ref="A6:P6"/>
    <mergeCell ref="A8:A10"/>
    <mergeCell ref="B8:B10"/>
    <mergeCell ref="C8:C10"/>
    <mergeCell ref="E8:O8"/>
    <mergeCell ref="P8:P10"/>
    <mergeCell ref="D8:D10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0">
      <selection activeCell="A2" sqref="A2:B36"/>
    </sheetView>
  </sheetViews>
  <sheetFormatPr defaultColWidth="9.140625" defaultRowHeight="12.75"/>
  <cols>
    <col min="1" max="1" width="68.140625" style="211" customWidth="1"/>
    <col min="2" max="2" width="16.8515625" style="12" customWidth="1"/>
  </cols>
  <sheetData>
    <row r="1" spans="1:2" ht="12.75">
      <c r="A1" s="203"/>
      <c r="B1" s="156"/>
    </row>
    <row r="2" spans="1:2" ht="12.75">
      <c r="A2" s="392"/>
      <c r="B2" s="392"/>
    </row>
    <row r="3" spans="1:2" ht="12.75">
      <c r="A3" s="392"/>
      <c r="B3" s="392"/>
    </row>
    <row r="4" spans="1:2" ht="12.75">
      <c r="A4" s="394"/>
      <c r="B4" s="394"/>
    </row>
    <row r="5" spans="1:2" ht="13.5" thickBot="1">
      <c r="A5" s="204"/>
      <c r="B5" s="156"/>
    </row>
    <row r="6" spans="1:2" ht="13.5" thickBot="1">
      <c r="A6" s="205"/>
      <c r="B6" s="166"/>
    </row>
    <row r="7" spans="1:2" ht="12.75">
      <c r="A7" s="206"/>
      <c r="B7" s="167"/>
    </row>
    <row r="8" spans="1:2" ht="12.75">
      <c r="A8" s="159"/>
      <c r="B8" s="158"/>
    </row>
    <row r="9" spans="1:2" ht="12.75">
      <c r="A9" s="207"/>
      <c r="B9" s="158"/>
    </row>
    <row r="10" spans="1:2" ht="12.75">
      <c r="A10" s="207"/>
      <c r="B10" s="158"/>
    </row>
    <row r="11" spans="1:2" ht="12.75">
      <c r="A11" s="207"/>
      <c r="B11" s="158"/>
    </row>
    <row r="12" spans="1:2" ht="12.75">
      <c r="A12" s="207"/>
      <c r="B12" s="158"/>
    </row>
    <row r="13" spans="1:2" ht="12.75">
      <c r="A13" s="207"/>
      <c r="B13" s="158"/>
    </row>
    <row r="14" spans="1:2" ht="12.75">
      <c r="A14" s="207"/>
      <c r="B14" s="158"/>
    </row>
    <row r="15" spans="1:2" ht="12.75">
      <c r="A15" s="207"/>
      <c r="B15" s="158"/>
    </row>
    <row r="16" spans="1:2" ht="13.5" thickBot="1">
      <c r="A16" s="208"/>
      <c r="B16" s="168"/>
    </row>
    <row r="17" spans="1:2" ht="13.5" thickBot="1">
      <c r="A17" s="209"/>
      <c r="B17" s="169"/>
    </row>
    <row r="18" spans="1:2" ht="12.75">
      <c r="A18" s="210"/>
      <c r="B18" s="160"/>
    </row>
    <row r="19" spans="1:2" ht="12.75">
      <c r="A19" s="395"/>
      <c r="B19" s="395"/>
    </row>
    <row r="20" spans="1:2" ht="12.75">
      <c r="A20" s="204"/>
      <c r="B20" s="157"/>
    </row>
    <row r="21" spans="1:2" ht="12.75">
      <c r="A21" s="396"/>
      <c r="B21" s="397"/>
    </row>
    <row r="22" spans="1:2" ht="12.75">
      <c r="A22" s="398"/>
      <c r="B22" s="398"/>
    </row>
    <row r="23" spans="1:2" ht="12.75">
      <c r="A23" s="392"/>
      <c r="B23" s="392"/>
    </row>
    <row r="24" spans="1:2" ht="12.75">
      <c r="A24" s="393"/>
      <c r="B24" s="393"/>
    </row>
    <row r="25" spans="1:2" ht="13.5" thickBot="1">
      <c r="A25" s="204"/>
      <c r="B25" s="156"/>
    </row>
    <row r="26" spans="1:2" ht="13.5" thickBot="1">
      <c r="A26" s="205"/>
      <c r="B26" s="166"/>
    </row>
    <row r="27" spans="1:2" ht="12.75">
      <c r="A27" s="206"/>
      <c r="B27" s="165"/>
    </row>
    <row r="28" spans="1:2" ht="12.75">
      <c r="A28" s="207"/>
      <c r="B28" s="161"/>
    </row>
    <row r="29" spans="1:2" ht="12.75">
      <c r="A29" s="207"/>
      <c r="B29" s="161"/>
    </row>
    <row r="30" spans="1:2" ht="12.75">
      <c r="A30" s="207"/>
      <c r="B30" s="161"/>
    </row>
    <row r="31" spans="1:2" ht="12.75">
      <c r="A31" s="159"/>
      <c r="B31" s="161"/>
    </row>
    <row r="32" spans="1:2" ht="12.75">
      <c r="A32" s="207"/>
      <c r="B32" s="161"/>
    </row>
    <row r="33" spans="1:2" ht="12.75">
      <c r="A33" s="159"/>
      <c r="B33" s="161"/>
    </row>
    <row r="34" spans="1:2" ht="12.75">
      <c r="A34" s="159"/>
      <c r="B34" s="161"/>
    </row>
    <row r="35" spans="1:2" ht="13.5" thickBot="1">
      <c r="A35" s="170"/>
      <c r="B35" s="162"/>
    </row>
    <row r="36" spans="1:2" ht="13.5" thickBot="1">
      <c r="A36" s="164"/>
      <c r="B36" s="163"/>
    </row>
    <row r="41" ht="12.75">
      <c r="B41" s="22"/>
    </row>
  </sheetData>
  <sheetProtection/>
  <mergeCells count="8">
    <mergeCell ref="A23:B23"/>
    <mergeCell ref="A24:B24"/>
    <mergeCell ref="A2:B2"/>
    <mergeCell ref="A3:B3"/>
    <mergeCell ref="A4:B4"/>
    <mergeCell ref="A19:B19"/>
    <mergeCell ref="A21:B21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selection activeCell="E40" sqref="E40:F42"/>
    </sheetView>
  </sheetViews>
  <sheetFormatPr defaultColWidth="9.140625" defaultRowHeight="12.75"/>
  <cols>
    <col min="4" max="4" width="25.28125" style="0" customWidth="1"/>
    <col min="5" max="5" width="21.8515625" style="0" customWidth="1"/>
  </cols>
  <sheetData>
    <row r="2" spans="1:7" ht="12.75">
      <c r="A2" s="403"/>
      <c r="B2" s="403"/>
      <c r="C2" s="403"/>
      <c r="D2" s="403"/>
      <c r="E2" s="403"/>
      <c r="F2" s="403"/>
      <c r="G2" s="12"/>
    </row>
    <row r="4" spans="1:7" ht="12.75">
      <c r="A4" s="13"/>
      <c r="B4" s="15"/>
      <c r="C4" s="13"/>
      <c r="D4" s="13"/>
      <c r="E4" s="13"/>
      <c r="F4" s="13"/>
      <c r="G4" s="12"/>
    </row>
    <row r="5" spans="1:7" ht="12.75">
      <c r="A5" s="13"/>
      <c r="B5" s="15"/>
      <c r="C5" s="15"/>
      <c r="D5" s="15"/>
      <c r="E5" s="15"/>
      <c r="F5" s="15"/>
      <c r="G5" s="12"/>
    </row>
    <row r="6" spans="1:7" ht="15.75">
      <c r="A6" s="13"/>
      <c r="B6" s="15"/>
      <c r="C6" s="15"/>
      <c r="D6" s="15"/>
      <c r="E6" s="15"/>
      <c r="F6" s="171"/>
      <c r="G6" s="12"/>
    </row>
    <row r="7" spans="1:7" ht="15.75">
      <c r="A7" s="13"/>
      <c r="B7" s="15"/>
      <c r="C7" s="15"/>
      <c r="D7" s="15"/>
      <c r="E7" s="15"/>
      <c r="F7" s="171"/>
      <c r="G7" s="12"/>
    </row>
    <row r="8" spans="1:7" ht="15.75">
      <c r="A8" s="12"/>
      <c r="B8" s="171"/>
      <c r="C8" s="171"/>
      <c r="D8" s="171"/>
      <c r="E8" s="171"/>
      <c r="F8" s="171"/>
      <c r="G8" s="12"/>
    </row>
    <row r="10" spans="1:7" ht="12.75">
      <c r="A10" s="172"/>
      <c r="B10" s="172"/>
      <c r="C10" s="172"/>
      <c r="D10" s="172"/>
      <c r="E10" s="172"/>
      <c r="F10" s="172"/>
      <c r="G10" s="172"/>
    </row>
    <row r="11" spans="1:7" ht="12.75">
      <c r="A11" s="172"/>
      <c r="B11" s="172"/>
      <c r="C11" s="172"/>
      <c r="D11" s="172"/>
      <c r="E11" s="172"/>
      <c r="F11" s="172"/>
      <c r="G11" s="172"/>
    </row>
    <row r="12" spans="1:7" ht="12.75">
      <c r="A12" s="172"/>
      <c r="B12" s="172"/>
      <c r="C12" s="172"/>
      <c r="D12" s="172"/>
      <c r="E12" s="172"/>
      <c r="F12" s="172"/>
      <c r="G12" s="172"/>
    </row>
    <row r="13" spans="1:7" ht="12.75">
      <c r="A13" s="172"/>
      <c r="B13" s="172"/>
      <c r="C13" s="172"/>
      <c r="D13" s="172"/>
      <c r="E13" s="172"/>
      <c r="F13" s="172"/>
      <c r="G13" s="172"/>
    </row>
    <row r="14" spans="1:7" ht="12.75">
      <c r="A14" s="172"/>
      <c r="B14" s="172"/>
      <c r="C14" s="172"/>
      <c r="D14" s="172"/>
      <c r="E14" s="172"/>
      <c r="F14" s="172"/>
      <c r="G14" s="172"/>
    </row>
    <row r="15" spans="1:7" ht="12.75">
      <c r="A15" s="30"/>
      <c r="B15" s="12"/>
      <c r="C15" s="12"/>
      <c r="D15" s="12"/>
      <c r="E15" s="12"/>
      <c r="F15" s="12"/>
      <c r="G15" s="12"/>
    </row>
    <row r="16" spans="1:7" ht="12.75">
      <c r="A16" s="30"/>
      <c r="B16" s="12"/>
      <c r="C16" s="12"/>
      <c r="D16" s="12"/>
      <c r="E16" s="12"/>
      <c r="F16" s="12"/>
      <c r="G16" s="12"/>
    </row>
    <row r="18" spans="1:5" ht="12.75">
      <c r="A18" s="404"/>
      <c r="B18" s="407"/>
      <c r="C18" s="408"/>
      <c r="D18" s="409"/>
      <c r="E18" s="155"/>
    </row>
    <row r="19" spans="1:5" ht="12.75">
      <c r="A19" s="405"/>
      <c r="B19" s="410"/>
      <c r="C19" s="411"/>
      <c r="D19" s="412"/>
      <c r="E19" s="173"/>
    </row>
    <row r="20" spans="1:5" ht="12.75">
      <c r="A20" s="406"/>
      <c r="B20" s="413"/>
      <c r="C20" s="414"/>
      <c r="D20" s="415"/>
      <c r="E20" s="173"/>
    </row>
    <row r="21" spans="1:5" ht="12.75">
      <c r="A21" s="174"/>
      <c r="B21" s="175"/>
      <c r="C21" s="176"/>
      <c r="D21" s="177"/>
      <c r="E21" s="177"/>
    </row>
    <row r="22" spans="1:5" ht="12.75">
      <c r="A22" s="178"/>
      <c r="B22" s="179"/>
      <c r="C22" s="180"/>
      <c r="D22" s="181"/>
      <c r="E22" s="181"/>
    </row>
    <row r="23" spans="1:5" ht="12.75">
      <c r="A23" s="148"/>
      <c r="B23" s="182"/>
      <c r="C23" s="183"/>
      <c r="D23" s="184"/>
      <c r="E23" s="184"/>
    </row>
    <row r="24" spans="1:5" ht="12.75">
      <c r="A24" s="178"/>
      <c r="B24" s="179"/>
      <c r="C24" s="180"/>
      <c r="D24" s="181"/>
      <c r="E24" s="181"/>
    </row>
    <row r="25" spans="1:5" ht="12.75">
      <c r="A25" s="148"/>
      <c r="B25" s="399"/>
      <c r="C25" s="400"/>
      <c r="D25" s="401"/>
      <c r="E25" s="184"/>
    </row>
    <row r="26" spans="1:5" ht="12.75">
      <c r="A26" s="148"/>
      <c r="B26" s="182"/>
      <c r="C26" s="183"/>
      <c r="D26" s="184"/>
      <c r="E26" s="184"/>
    </row>
    <row r="27" spans="1:5" ht="12.75">
      <c r="A27" s="178"/>
      <c r="B27" s="179"/>
      <c r="C27" s="180"/>
      <c r="D27" s="181"/>
      <c r="E27" s="181"/>
    </row>
    <row r="28" spans="1:5" ht="12.75">
      <c r="A28" s="148"/>
      <c r="B28" s="399"/>
      <c r="C28" s="400"/>
      <c r="D28" s="401"/>
      <c r="E28" s="184"/>
    </row>
    <row r="29" spans="1:5" ht="12.75">
      <c r="A29" s="174"/>
      <c r="B29" s="175"/>
      <c r="C29" s="176"/>
      <c r="D29" s="177"/>
      <c r="E29" s="177"/>
    </row>
    <row r="30" spans="1:5" ht="12.75">
      <c r="A30" s="174"/>
      <c r="B30" s="175"/>
      <c r="C30" s="176"/>
      <c r="D30" s="177"/>
      <c r="E30" s="177"/>
    </row>
    <row r="31" spans="1:5" ht="15.75">
      <c r="A31" s="182"/>
      <c r="B31" s="185"/>
      <c r="C31" s="183"/>
      <c r="D31" s="184"/>
      <c r="E31" s="184"/>
    </row>
    <row r="33" spans="1:5" ht="12.75">
      <c r="A33" s="12"/>
      <c r="B33" s="30"/>
      <c r="C33" s="30"/>
      <c r="D33" s="30"/>
      <c r="E33" s="30"/>
    </row>
    <row r="34" spans="1:5" ht="12.75">
      <c r="A34" s="12"/>
      <c r="B34" s="30"/>
      <c r="C34" s="30"/>
      <c r="D34" s="30"/>
      <c r="E34" s="30"/>
    </row>
    <row r="35" spans="1:5" ht="12.75">
      <c r="A35" s="12"/>
      <c r="B35" s="30"/>
      <c r="C35" s="30"/>
      <c r="D35" s="30"/>
      <c r="E35" s="30"/>
    </row>
    <row r="37" spans="1:5" ht="12.75">
      <c r="A37" s="402"/>
      <c r="B37" s="402"/>
      <c r="C37" s="402"/>
      <c r="D37" s="402"/>
      <c r="E37" s="12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</sheetData>
  <sheetProtection/>
  <mergeCells count="8">
    <mergeCell ref="B28:D28"/>
    <mergeCell ref="A37:D37"/>
    <mergeCell ref="A2:F2"/>
    <mergeCell ref="A18:A20"/>
    <mergeCell ref="B18:D18"/>
    <mergeCell ref="B19:D19"/>
    <mergeCell ref="B20:D20"/>
    <mergeCell ref="B25:D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Sajószentpéter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>Gép1</cp:lastModifiedBy>
  <cp:lastPrinted>2014-09-12T09:58:09Z</cp:lastPrinted>
  <dcterms:created xsi:type="dcterms:W3CDTF">2012-01-26T07:58:30Z</dcterms:created>
  <dcterms:modified xsi:type="dcterms:W3CDTF">2014-11-28T12:11:58Z</dcterms:modified>
  <cp:category/>
  <cp:version/>
  <cp:contentType/>
  <cp:contentStatus/>
</cp:coreProperties>
</file>