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0" yWindow="0" windowWidth="21590" windowHeight="8460"/>
  </bookViews>
  <sheets>
    <sheet name="10.c.2018" sheetId="1" r:id="rId1"/>
  </sheets>
  <calcPr calcId="162913"/>
</workbook>
</file>

<file path=xl/calcChain.xml><?xml version="1.0" encoding="utf-8"?>
<calcChain xmlns="http://schemas.openxmlformats.org/spreadsheetml/2006/main">
  <c r="D40" i="1" l="1"/>
  <c r="C40" i="1"/>
  <c r="C42" i="1"/>
  <c r="C44" i="1"/>
  <c r="E38" i="1"/>
  <c r="F38" i="1"/>
  <c r="G38" i="1"/>
  <c r="E39" i="1"/>
  <c r="F39" i="1"/>
  <c r="G39" i="1"/>
  <c r="E37" i="1"/>
  <c r="F37" i="1"/>
  <c r="G37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E27" i="1"/>
  <c r="E26" i="1"/>
  <c r="E25" i="1"/>
  <c r="E23" i="1"/>
  <c r="F23" i="1"/>
  <c r="G23" i="1"/>
  <c r="H23" i="1"/>
  <c r="E22" i="1"/>
  <c r="E21" i="1"/>
  <c r="F21" i="1"/>
  <c r="G21" i="1"/>
  <c r="E20" i="1"/>
  <c r="F20" i="1"/>
  <c r="G20" i="1"/>
  <c r="H20" i="1"/>
  <c r="E19" i="1"/>
  <c r="F19" i="1"/>
  <c r="G19" i="1"/>
  <c r="E18" i="1"/>
  <c r="F18" i="1"/>
  <c r="G18" i="1"/>
  <c r="H18" i="1"/>
  <c r="E16" i="1"/>
  <c r="F16" i="1"/>
  <c r="G16" i="1"/>
  <c r="H16" i="1"/>
  <c r="E15" i="1"/>
  <c r="F15" i="1"/>
  <c r="G15" i="1"/>
  <c r="H15" i="1"/>
  <c r="E14" i="1"/>
  <c r="F14" i="1"/>
  <c r="G14" i="1"/>
  <c r="H14" i="1"/>
  <c r="E13" i="1"/>
  <c r="F13" i="1"/>
  <c r="G13" i="1"/>
  <c r="E12" i="1"/>
  <c r="F12" i="1"/>
  <c r="G12" i="1"/>
  <c r="E9" i="1"/>
  <c r="F9" i="1"/>
  <c r="G9" i="1"/>
  <c r="H9" i="1"/>
  <c r="E10" i="1"/>
  <c r="E8" i="1"/>
  <c r="F8" i="1"/>
  <c r="G8" i="1"/>
  <c r="H8" i="1"/>
  <c r="D42" i="1"/>
  <c r="D44" i="1"/>
  <c r="D35" i="1"/>
  <c r="C35" i="1"/>
  <c r="D24" i="1"/>
  <c r="C24" i="1"/>
  <c r="F22" i="1"/>
  <c r="G22" i="1"/>
  <c r="D17" i="1"/>
  <c r="C17" i="1"/>
  <c r="D11" i="1"/>
  <c r="C11" i="1"/>
  <c r="E35" i="1"/>
  <c r="E24" i="1"/>
  <c r="F24" i="1"/>
  <c r="G24" i="1"/>
  <c r="E17" i="1"/>
  <c r="F17" i="1"/>
  <c r="G17" i="1"/>
  <c r="D36" i="1"/>
  <c r="C36" i="1"/>
  <c r="E11" i="1"/>
  <c r="F11" i="1"/>
  <c r="G11" i="1"/>
  <c r="E36" i="1"/>
  <c r="F36" i="1"/>
  <c r="G36" i="1"/>
  <c r="E40" i="1"/>
  <c r="F40" i="1"/>
  <c r="G40" i="1"/>
  <c r="E42" i="1"/>
  <c r="E44" i="1"/>
  <c r="F44" i="1"/>
  <c r="G44" i="1"/>
  <c r="F42" i="1"/>
  <c r="G42" i="1"/>
</calcChain>
</file>

<file path=xl/comments1.xml><?xml version="1.0" encoding="utf-8"?>
<comments xmlns="http://schemas.openxmlformats.org/spreadsheetml/2006/main">
  <authors>
    <author>Farkas Anita &amp; Zsolt</author>
  </authors>
  <commentLis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Farkas Anita &amp; Zsolt:</t>
        </r>
        <r>
          <rPr>
            <sz val="8"/>
            <color indexed="81"/>
            <rFont val="Tahoma"/>
            <family val="2"/>
            <charset val="238"/>
          </rPr>
          <t xml:space="preserve">
Nettó/Bruttó
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>Farkas Anita &amp; Zsolt:</t>
        </r>
        <r>
          <rPr>
            <sz val="8"/>
            <color indexed="81"/>
            <rFont val="Tahoma"/>
            <family val="2"/>
            <charset val="238"/>
          </rPr>
          <t xml:space="preserve">
ÉCS/Bruttó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Farkas Anita &amp; Zsolt:</t>
        </r>
        <r>
          <rPr>
            <sz val="8"/>
            <color indexed="81"/>
            <rFont val="Tahoma"/>
            <family val="2"/>
            <charset val="238"/>
          </rPr>
          <t xml:space="preserve">
Elhaszn. Szint/Écs %
</t>
        </r>
      </text>
    </comment>
  </commentList>
</comments>
</file>

<file path=xl/sharedStrings.xml><?xml version="1.0" encoding="utf-8"?>
<sst xmlns="http://schemas.openxmlformats.org/spreadsheetml/2006/main" count="66" uniqueCount="50">
  <si>
    <t>Eger Megyei Jogú Város Önkormányzata</t>
  </si>
  <si>
    <t xml:space="preserve">10/c. kimutatás </t>
  </si>
  <si>
    <t>Megnevezés</t>
  </si>
  <si>
    <t>Forgalom- képesség</t>
  </si>
  <si>
    <t>Korszerűségi szint %-a</t>
  </si>
  <si>
    <t>Elhasználodási szint %-a</t>
  </si>
  <si>
    <t>Átlakos életkor</t>
  </si>
  <si>
    <t>Vagyoni értékű jogok</t>
  </si>
  <si>
    <t>FKS</t>
  </si>
  <si>
    <t>Szellemi termékek</t>
  </si>
  <si>
    <t>FKN</t>
  </si>
  <si>
    <t>Egyéb vagyoni értékű jogok</t>
  </si>
  <si>
    <t>Immateriális javak összesen</t>
  </si>
  <si>
    <t>Földterület</t>
  </si>
  <si>
    <t>Telek</t>
  </si>
  <si>
    <t>Épület</t>
  </si>
  <si>
    <t>KFKS</t>
  </si>
  <si>
    <t>Egyéb építmény</t>
  </si>
  <si>
    <t>Ingatlanhoz kapcsolódó vagy.értékű jog</t>
  </si>
  <si>
    <t>Ingatlanok összesen</t>
  </si>
  <si>
    <t>Ügyvitel és számítástechnika</t>
  </si>
  <si>
    <t xml:space="preserve">   - Ügyvitel és számítástechnika kisértékű tárgyi eszközök nélkül</t>
  </si>
  <si>
    <t>Egyéb gép berendezés</t>
  </si>
  <si>
    <t xml:space="preserve">   - Egyéb gép berendezés kisértékű tárgyi eszközök nélkül</t>
  </si>
  <si>
    <t>Kulturális javak</t>
  </si>
  <si>
    <t>Járművek</t>
  </si>
  <si>
    <t>Gép, berendezések, járművek összesen</t>
  </si>
  <si>
    <t>Vagy. kez. átadott immateriáls javak</t>
  </si>
  <si>
    <t>Vagy. kez. átadott szellemi termék</t>
  </si>
  <si>
    <t>Vagy. kez. átadott földterület</t>
  </si>
  <si>
    <t>Vagy. kez. átadott telek</t>
  </si>
  <si>
    <t>Vagy. kez. átadott épület</t>
  </si>
  <si>
    <t>Vagy. kez. átadott egyéb építmény</t>
  </si>
  <si>
    <t>Vagy. kez. átadott építm.kapcsolódó vagy.értékű jog</t>
  </si>
  <si>
    <t>Vagy. kez. átadott ügyvitel és számítástech</t>
  </si>
  <si>
    <t>Vagy. kez. átadott egyéb gép, berendezés</t>
  </si>
  <si>
    <t>Vagy. kez. átadott jármű</t>
  </si>
  <si>
    <t>Vagyonkezelésre átadott összesen</t>
  </si>
  <si>
    <t>Immateriális javak és tárgyi eszközök összesen</t>
  </si>
  <si>
    <t>Intézményi - immateriális javak</t>
  </si>
  <si>
    <t>Intézményi - ingatlanok</t>
  </si>
  <si>
    <t>Intézményi - gép, berendezés, felszerelés, jármű</t>
  </si>
  <si>
    <t xml:space="preserve">       Intézményi - gép, berendezés, felszerelés, jármű  </t>
  </si>
  <si>
    <t xml:space="preserve">                            kisértékű tárgyi eszközök nélkül</t>
  </si>
  <si>
    <t xml:space="preserve">Intézményi összesen </t>
  </si>
  <si>
    <t>Önkormányzat</t>
  </si>
  <si>
    <t xml:space="preserve"> Bruttó érték ( Ft)</t>
  </si>
  <si>
    <t>Értékcsökkenési leírás ( Ft)</t>
  </si>
  <si>
    <t xml:space="preserve"> Nettó érték ( Ft)</t>
  </si>
  <si>
    <t>Az önkormányzati vagyon mutatószámai 2018. december 31-i állapot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</si>
</sst>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0" fontId="4" fillId="0" borderId="0" xfId="1" applyFont="1" applyFill="1"/>
    <xf numFmtId="0" fontId="4" fillId="0" borderId="0" xfId="1" applyFont="1" applyFill="1" applyAlignment="1">
      <alignment horizontal="center"/>
    </xf>
    <xf numFmtId="3" fontId="4" fillId="0" borderId="0" xfId="1" applyNumberFormat="1" applyFont="1" applyFill="1"/>
    <xf numFmtId="172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/>
    </xf>
    <xf numFmtId="0" fontId="5" fillId="0" borderId="0" xfId="1" applyFont="1" applyFill="1"/>
    <xf numFmtId="0" fontId="5" fillId="0" borderId="0" xfId="1" applyFont="1" applyFill="1" applyAlignment="1">
      <alignment horizontal="center"/>
    </xf>
    <xf numFmtId="3" fontId="5" fillId="0" borderId="0" xfId="1" applyNumberFormat="1" applyFont="1" applyFill="1"/>
    <xf numFmtId="172" fontId="5" fillId="0" borderId="0" xfId="1" applyNumberFormat="1" applyFont="1" applyFill="1" applyAlignment="1">
      <alignment horizontal="center"/>
    </xf>
    <xf numFmtId="3" fontId="5" fillId="0" borderId="0" xfId="1" applyNumberFormat="1" applyFont="1" applyFill="1" applyAlignment="1">
      <alignment horizontal="center"/>
    </xf>
    <xf numFmtId="0" fontId="6" fillId="0" borderId="0" xfId="1" applyFont="1" applyFill="1"/>
    <xf numFmtId="0" fontId="6" fillId="0" borderId="0" xfId="1" applyFont="1" applyFill="1" applyAlignment="1">
      <alignment horizontal="center"/>
    </xf>
    <xf numFmtId="3" fontId="6" fillId="0" borderId="0" xfId="1" applyNumberFormat="1" applyFont="1" applyFill="1"/>
    <xf numFmtId="172" fontId="6" fillId="0" borderId="0" xfId="1" applyNumberFormat="1" applyFont="1" applyFill="1" applyAlignment="1">
      <alignment horizontal="center"/>
    </xf>
    <xf numFmtId="3" fontId="6" fillId="0" borderId="0" xfId="1" applyNumberFormat="1" applyFont="1" applyFill="1" applyAlignment="1">
      <alignment horizontal="center"/>
    </xf>
    <xf numFmtId="0" fontId="6" fillId="2" borderId="0" xfId="1" applyFont="1" applyFill="1" applyAlignment="1">
      <alignment wrapText="1"/>
    </xf>
    <xf numFmtId="0" fontId="6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/>
    <xf numFmtId="0" fontId="5" fillId="0" borderId="2" xfId="1" applyFont="1" applyBorder="1" applyAlignment="1">
      <alignment horizontal="center"/>
    </xf>
    <xf numFmtId="0" fontId="4" fillId="0" borderId="3" xfId="1" applyFont="1" applyBorder="1"/>
    <xf numFmtId="3" fontId="5" fillId="0" borderId="4" xfId="1" applyNumberFormat="1" applyFont="1" applyBorder="1"/>
    <xf numFmtId="172" fontId="5" fillId="0" borderId="4" xfId="1" applyNumberFormat="1" applyFont="1" applyBorder="1" applyAlignment="1">
      <alignment horizontal="center"/>
    </xf>
    <xf numFmtId="172" fontId="5" fillId="0" borderId="0" xfId="1" applyNumberFormat="1" applyFont="1" applyAlignment="1">
      <alignment horizontal="center"/>
    </xf>
    <xf numFmtId="3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3" fontId="6" fillId="2" borderId="0" xfId="1" applyNumberFormat="1" applyFont="1" applyFill="1" applyAlignment="1">
      <alignment horizontal="right" vertical="center"/>
    </xf>
    <xf numFmtId="172" fontId="7" fillId="2" borderId="0" xfId="1" applyNumberFormat="1" applyFont="1" applyFill="1" applyAlignment="1">
      <alignment horizontal="center" vertical="center"/>
    </xf>
  </cellXfs>
  <cellStyles count="2">
    <cellStyle name="Normál" xfId="0" builtinId="0"/>
    <cellStyle name="Normál_TE korszerűségi elhasználódási szint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I16" sqref="I16"/>
    </sheetView>
  </sheetViews>
  <sheetFormatPr defaultColWidth="9.1796875" defaultRowHeight="11.5" x14ac:dyDescent="0.25"/>
  <cols>
    <col min="1" max="1" width="46.54296875" style="1" customWidth="1"/>
    <col min="2" max="2" width="0.54296875" style="1" hidden="1" customWidth="1"/>
    <col min="3" max="3" width="16.453125" style="1" customWidth="1"/>
    <col min="4" max="4" width="18.1796875" style="1" customWidth="1"/>
    <col min="5" max="5" width="14.1796875" style="1" customWidth="1"/>
    <col min="6" max="6" width="19.7265625" style="2" customWidth="1"/>
    <col min="7" max="7" width="20.1796875" style="2" customWidth="1"/>
    <col min="8" max="8" width="12.7265625" style="2" hidden="1" customWidth="1"/>
    <col min="9" max="16384" width="9.1796875" style="1"/>
  </cols>
  <sheetData>
    <row r="1" spans="1:8" x14ac:dyDescent="0.25">
      <c r="A1" s="1" t="s">
        <v>0</v>
      </c>
      <c r="F1" s="31" t="s">
        <v>1</v>
      </c>
      <c r="G1" s="31"/>
    </row>
    <row r="3" spans="1:8" hidden="1" x14ac:dyDescent="0.25"/>
    <row r="4" spans="1:8" ht="15" x14ac:dyDescent="0.3">
      <c r="A4" s="32" t="s">
        <v>49</v>
      </c>
      <c r="B4" s="32"/>
      <c r="C4" s="32"/>
      <c r="D4" s="32"/>
      <c r="E4" s="32"/>
      <c r="F4" s="32"/>
      <c r="G4" s="32"/>
    </row>
    <row r="5" spans="1:8" hidden="1" x14ac:dyDescent="0.25"/>
    <row r="7" spans="1:8" ht="37" customHeight="1" x14ac:dyDescent="0.25">
      <c r="A7" s="3" t="s">
        <v>2</v>
      </c>
      <c r="B7" s="4" t="s">
        <v>3</v>
      </c>
      <c r="C7" s="5" t="s">
        <v>46</v>
      </c>
      <c r="D7" s="30" t="s">
        <v>47</v>
      </c>
      <c r="E7" s="4" t="s">
        <v>48</v>
      </c>
      <c r="F7" s="4" t="s">
        <v>4</v>
      </c>
      <c r="G7" s="4" t="s">
        <v>5</v>
      </c>
      <c r="H7" s="4" t="s">
        <v>6</v>
      </c>
    </row>
    <row r="8" spans="1:8" s="6" customFormat="1" x14ac:dyDescent="0.25">
      <c r="A8" s="6" t="s">
        <v>7</v>
      </c>
      <c r="B8" s="7" t="s">
        <v>8</v>
      </c>
      <c r="C8" s="8">
        <v>269058908</v>
      </c>
      <c r="D8" s="8">
        <v>195879613</v>
      </c>
      <c r="E8" s="8">
        <f>C8-D8</f>
        <v>73179295</v>
      </c>
      <c r="F8" s="9">
        <f>E8/C8*100</f>
        <v>27.198242772917226</v>
      </c>
      <c r="G8" s="9">
        <f>100-F8</f>
        <v>72.801757227082774</v>
      </c>
      <c r="H8" s="10">
        <f>G8/16</f>
        <v>4.5501098266926734</v>
      </c>
    </row>
    <row r="9" spans="1:8" s="6" customFormat="1" x14ac:dyDescent="0.25">
      <c r="A9" s="6" t="s">
        <v>9</v>
      </c>
      <c r="B9" s="7" t="s">
        <v>10</v>
      </c>
      <c r="C9" s="8">
        <v>256155332</v>
      </c>
      <c r="D9" s="8">
        <v>165176766</v>
      </c>
      <c r="E9" s="8">
        <f t="shared" ref="E9:E34" si="0">C9-D9</f>
        <v>90978566</v>
      </c>
      <c r="F9" s="9">
        <f>E9/C9*100</f>
        <v>35.5169518782455</v>
      </c>
      <c r="G9" s="9">
        <f>100-F9</f>
        <v>64.483048121754507</v>
      </c>
      <c r="H9" s="10">
        <f>G9/33</f>
        <v>1.954031761265288</v>
      </c>
    </row>
    <row r="10" spans="1:8" s="6" customFormat="1" x14ac:dyDescent="0.25">
      <c r="A10" s="6" t="s">
        <v>11</v>
      </c>
      <c r="B10" s="7" t="s">
        <v>10</v>
      </c>
      <c r="C10" s="8">
        <v>0</v>
      </c>
      <c r="D10" s="8">
        <v>0</v>
      </c>
      <c r="E10" s="8">
        <f t="shared" si="0"/>
        <v>0</v>
      </c>
      <c r="F10" s="9"/>
      <c r="G10" s="9"/>
      <c r="H10" s="10"/>
    </row>
    <row r="11" spans="1:8" s="11" customFormat="1" x14ac:dyDescent="0.25">
      <c r="A11" s="11" t="s">
        <v>12</v>
      </c>
      <c r="B11" s="12"/>
      <c r="C11" s="13">
        <f>SUM(C8:C10)</f>
        <v>525214240</v>
      </c>
      <c r="D11" s="13">
        <f>SUM(D8:D10)</f>
        <v>361056379</v>
      </c>
      <c r="E11" s="13">
        <f>C11-D11</f>
        <v>164157861</v>
      </c>
      <c r="F11" s="14">
        <f t="shared" ref="F11:F42" si="1">E11/C11*100</f>
        <v>31.25540941159554</v>
      </c>
      <c r="G11" s="14">
        <f t="shared" ref="G11:G42" si="2">100-F11</f>
        <v>68.744590588404463</v>
      </c>
      <c r="H11" s="15"/>
    </row>
    <row r="12" spans="1:8" s="6" customFormat="1" x14ac:dyDescent="0.25">
      <c r="A12" s="6" t="s">
        <v>13</v>
      </c>
      <c r="B12" s="7" t="s">
        <v>8</v>
      </c>
      <c r="C12" s="8">
        <v>487292918</v>
      </c>
      <c r="D12" s="8"/>
      <c r="E12" s="8">
        <f t="shared" si="0"/>
        <v>487292918</v>
      </c>
      <c r="F12" s="9">
        <f t="shared" si="1"/>
        <v>100</v>
      </c>
      <c r="G12" s="9">
        <f t="shared" si="2"/>
        <v>0</v>
      </c>
      <c r="H12" s="10"/>
    </row>
    <row r="13" spans="1:8" s="6" customFormat="1" x14ac:dyDescent="0.25">
      <c r="A13" s="6" t="s">
        <v>14</v>
      </c>
      <c r="B13" s="7" t="s">
        <v>8</v>
      </c>
      <c r="C13" s="8">
        <v>28175926159</v>
      </c>
      <c r="D13" s="8"/>
      <c r="E13" s="8">
        <f t="shared" si="0"/>
        <v>28175926159</v>
      </c>
      <c r="F13" s="9">
        <f t="shared" si="1"/>
        <v>100</v>
      </c>
      <c r="G13" s="9">
        <f t="shared" si="2"/>
        <v>0</v>
      </c>
      <c r="H13" s="10"/>
    </row>
    <row r="14" spans="1:8" s="6" customFormat="1" x14ac:dyDescent="0.25">
      <c r="A14" s="6" t="s">
        <v>15</v>
      </c>
      <c r="B14" s="7" t="s">
        <v>16</v>
      </c>
      <c r="C14" s="8">
        <v>6324414779</v>
      </c>
      <c r="D14" s="8">
        <v>1492385951</v>
      </c>
      <c r="E14" s="8">
        <f t="shared" si="0"/>
        <v>4832028828</v>
      </c>
      <c r="F14" s="9">
        <f t="shared" si="1"/>
        <v>76.402781867574276</v>
      </c>
      <c r="G14" s="9">
        <f t="shared" si="2"/>
        <v>23.597218132425724</v>
      </c>
      <c r="H14" s="10">
        <f>G14/2</f>
        <v>11.798609066212862</v>
      </c>
    </row>
    <row r="15" spans="1:8" s="6" customFormat="1" x14ac:dyDescent="0.25">
      <c r="A15" s="6" t="s">
        <v>17</v>
      </c>
      <c r="B15" s="7" t="s">
        <v>16</v>
      </c>
      <c r="C15" s="8">
        <v>34110606634</v>
      </c>
      <c r="D15" s="8">
        <v>10020404907</v>
      </c>
      <c r="E15" s="8">
        <f t="shared" si="0"/>
        <v>24090201727</v>
      </c>
      <c r="F15" s="9">
        <f t="shared" si="1"/>
        <v>70.623785690718009</v>
      </c>
      <c r="G15" s="9">
        <f t="shared" si="2"/>
        <v>29.376214309281991</v>
      </c>
      <c r="H15" s="10">
        <f>G15/3</f>
        <v>9.7920714364273298</v>
      </c>
    </row>
    <row r="16" spans="1:8" s="6" customFormat="1" x14ac:dyDescent="0.25">
      <c r="A16" s="6" t="s">
        <v>18</v>
      </c>
      <c r="B16" s="7" t="s">
        <v>10</v>
      </c>
      <c r="C16" s="8">
        <v>21176590</v>
      </c>
      <c r="D16" s="8">
        <v>4987635</v>
      </c>
      <c r="E16" s="8">
        <f t="shared" si="0"/>
        <v>16188955</v>
      </c>
      <c r="F16" s="9">
        <f t="shared" si="1"/>
        <v>76.447411977093566</v>
      </c>
      <c r="G16" s="9">
        <f t="shared" si="2"/>
        <v>23.552588022906434</v>
      </c>
      <c r="H16" s="10">
        <f>G16/3</f>
        <v>7.850862674302145</v>
      </c>
    </row>
    <row r="17" spans="1:8" s="11" customFormat="1" x14ac:dyDescent="0.25">
      <c r="A17" s="11" t="s">
        <v>19</v>
      </c>
      <c r="B17" s="12"/>
      <c r="C17" s="13">
        <f>SUM(C12:C16)</f>
        <v>69119417080</v>
      </c>
      <c r="D17" s="13">
        <f>SUM(D12:D16)</f>
        <v>11517778493</v>
      </c>
      <c r="E17" s="13">
        <f>C17-D17</f>
        <v>57601638587</v>
      </c>
      <c r="F17" s="14">
        <f t="shared" si="1"/>
        <v>83.336406787590349</v>
      </c>
      <c r="G17" s="14">
        <f t="shared" si="2"/>
        <v>16.663593212409651</v>
      </c>
      <c r="H17" s="15"/>
    </row>
    <row r="18" spans="1:8" s="6" customFormat="1" x14ac:dyDescent="0.25">
      <c r="A18" s="6" t="s">
        <v>20</v>
      </c>
      <c r="B18" s="7" t="s">
        <v>8</v>
      </c>
      <c r="C18" s="8">
        <v>71074179</v>
      </c>
      <c r="D18" s="8">
        <v>67715767</v>
      </c>
      <c r="E18" s="8">
        <f t="shared" si="0"/>
        <v>3358412</v>
      </c>
      <c r="F18" s="9">
        <f t="shared" si="1"/>
        <v>4.7252209554189859</v>
      </c>
      <c r="G18" s="9">
        <f t="shared" si="2"/>
        <v>95.27477904458101</v>
      </c>
      <c r="H18" s="10">
        <f>G18/33</f>
        <v>2.887114516502455</v>
      </c>
    </row>
    <row r="19" spans="1:8" s="16" customFormat="1" x14ac:dyDescent="0.25">
      <c r="A19" s="16" t="s">
        <v>21</v>
      </c>
      <c r="B19" s="17"/>
      <c r="C19" s="18">
        <v>67345910</v>
      </c>
      <c r="D19" s="18">
        <v>63987498</v>
      </c>
      <c r="E19" s="8">
        <f t="shared" si="0"/>
        <v>3358412</v>
      </c>
      <c r="F19" s="19">
        <f t="shared" si="1"/>
        <v>4.9868091469845757</v>
      </c>
      <c r="G19" s="19">
        <f t="shared" si="2"/>
        <v>95.013190853015431</v>
      </c>
      <c r="H19" s="20"/>
    </row>
    <row r="20" spans="1:8" s="6" customFormat="1" x14ac:dyDescent="0.25">
      <c r="A20" s="6" t="s">
        <v>22</v>
      </c>
      <c r="B20" s="7" t="s">
        <v>8</v>
      </c>
      <c r="C20" s="8">
        <v>814977714</v>
      </c>
      <c r="D20" s="8">
        <v>378245664</v>
      </c>
      <c r="E20" s="8">
        <f t="shared" si="0"/>
        <v>436732050</v>
      </c>
      <c r="F20" s="9">
        <f t="shared" si="1"/>
        <v>53.588219959595115</v>
      </c>
      <c r="G20" s="9">
        <f t="shared" si="2"/>
        <v>46.411780040404885</v>
      </c>
      <c r="H20" s="10">
        <f>G20/14.5</f>
        <v>3.2008124165796472</v>
      </c>
    </row>
    <row r="21" spans="1:8" s="16" customFormat="1" x14ac:dyDescent="0.25">
      <c r="A21" s="16" t="s">
        <v>23</v>
      </c>
      <c r="B21" s="17"/>
      <c r="C21" s="18">
        <v>752296314</v>
      </c>
      <c r="D21" s="18">
        <v>315564264</v>
      </c>
      <c r="E21" s="8">
        <f t="shared" si="0"/>
        <v>436732050</v>
      </c>
      <c r="F21" s="19">
        <f t="shared" si="1"/>
        <v>58.053195512533108</v>
      </c>
      <c r="G21" s="19">
        <f t="shared" si="2"/>
        <v>41.946804487466892</v>
      </c>
      <c r="H21" s="20"/>
    </row>
    <row r="22" spans="1:8" s="6" customFormat="1" x14ac:dyDescent="0.25">
      <c r="A22" s="6" t="s">
        <v>24</v>
      </c>
      <c r="B22" s="7" t="s">
        <v>16</v>
      </c>
      <c r="C22" s="8">
        <v>463525824</v>
      </c>
      <c r="D22" s="8">
        <v>0</v>
      </c>
      <c r="E22" s="8">
        <f t="shared" si="0"/>
        <v>463525824</v>
      </c>
      <c r="F22" s="9">
        <f t="shared" si="1"/>
        <v>100</v>
      </c>
      <c r="G22" s="9">
        <f t="shared" si="2"/>
        <v>0</v>
      </c>
      <c r="H22" s="10"/>
    </row>
    <row r="23" spans="1:8" s="6" customFormat="1" x14ac:dyDescent="0.25">
      <c r="A23" s="6" t="s">
        <v>25</v>
      </c>
      <c r="B23" s="7" t="s">
        <v>8</v>
      </c>
      <c r="C23" s="8">
        <v>35796250</v>
      </c>
      <c r="D23" s="8">
        <v>35796250</v>
      </c>
      <c r="E23" s="8">
        <f t="shared" si="0"/>
        <v>0</v>
      </c>
      <c r="F23" s="9">
        <f>E23/C23*100</f>
        <v>0</v>
      </c>
      <c r="G23" s="9">
        <f>100-F23</f>
        <v>100</v>
      </c>
      <c r="H23" s="10">
        <f>G23/20</f>
        <v>5</v>
      </c>
    </row>
    <row r="24" spans="1:8" s="11" customFormat="1" x14ac:dyDescent="0.25">
      <c r="A24" s="11" t="s">
        <v>26</v>
      </c>
      <c r="B24" s="12"/>
      <c r="C24" s="13">
        <f>SUM(C18,C20,C22,C23)</f>
        <v>1385373967</v>
      </c>
      <c r="D24" s="13">
        <f>SUM(D18,D20,D22,D23)</f>
        <v>481757681</v>
      </c>
      <c r="E24" s="13">
        <f>SUM(E18,E20,E22,E23)</f>
        <v>903616286</v>
      </c>
      <c r="F24" s="14">
        <f t="shared" si="1"/>
        <v>65.225441470995975</v>
      </c>
      <c r="G24" s="14">
        <f t="shared" si="2"/>
        <v>34.774558529004025</v>
      </c>
      <c r="H24" s="15"/>
    </row>
    <row r="25" spans="1:8" s="6" customFormat="1" x14ac:dyDescent="0.25">
      <c r="A25" s="6" t="s">
        <v>27</v>
      </c>
      <c r="B25" s="7"/>
      <c r="C25" s="8">
        <v>0</v>
      </c>
      <c r="D25" s="8">
        <v>0</v>
      </c>
      <c r="E25" s="8">
        <f t="shared" si="0"/>
        <v>0</v>
      </c>
      <c r="F25" s="9"/>
      <c r="G25" s="9"/>
      <c r="H25" s="10"/>
    </row>
    <row r="26" spans="1:8" s="6" customFormat="1" x14ac:dyDescent="0.25">
      <c r="A26" s="6" t="s">
        <v>28</v>
      </c>
      <c r="B26" s="7"/>
      <c r="C26" s="8">
        <v>0</v>
      </c>
      <c r="D26" s="8">
        <v>0</v>
      </c>
      <c r="E26" s="8">
        <f t="shared" si="0"/>
        <v>0</v>
      </c>
      <c r="F26" s="9"/>
      <c r="G26" s="9"/>
      <c r="H26" s="10"/>
    </row>
    <row r="27" spans="1:8" s="6" customFormat="1" x14ac:dyDescent="0.25">
      <c r="A27" s="6" t="s">
        <v>29</v>
      </c>
      <c r="B27" s="7"/>
      <c r="C27" s="8">
        <v>0</v>
      </c>
      <c r="D27" s="8">
        <v>0</v>
      </c>
      <c r="E27" s="8">
        <f t="shared" si="0"/>
        <v>0</v>
      </c>
      <c r="F27" s="9"/>
      <c r="G27" s="9"/>
      <c r="H27" s="10"/>
    </row>
    <row r="28" spans="1:8" s="6" customFormat="1" x14ac:dyDescent="0.25">
      <c r="A28" s="6" t="s">
        <v>30</v>
      </c>
      <c r="B28" s="7" t="s">
        <v>8</v>
      </c>
      <c r="C28" s="8">
        <v>0</v>
      </c>
      <c r="D28" s="8">
        <v>0</v>
      </c>
      <c r="E28" s="8">
        <f t="shared" si="0"/>
        <v>0</v>
      </c>
      <c r="F28" s="9"/>
      <c r="G28" s="9"/>
      <c r="H28" s="10"/>
    </row>
    <row r="29" spans="1:8" s="6" customFormat="1" x14ac:dyDescent="0.25">
      <c r="A29" s="6" t="s">
        <v>31</v>
      </c>
      <c r="B29" s="7" t="s">
        <v>16</v>
      </c>
      <c r="C29" s="8">
        <v>0</v>
      </c>
      <c r="D29" s="8">
        <v>0</v>
      </c>
      <c r="E29" s="8">
        <f t="shared" si="0"/>
        <v>0</v>
      </c>
      <c r="F29" s="19"/>
      <c r="G29" s="9"/>
      <c r="H29" s="10">
        <f>G29/2</f>
        <v>0</v>
      </c>
    </row>
    <row r="30" spans="1:8" s="6" customFormat="1" x14ac:dyDescent="0.25">
      <c r="A30" s="6" t="s">
        <v>32</v>
      </c>
      <c r="B30" s="7" t="s">
        <v>16</v>
      </c>
      <c r="C30" s="8">
        <v>0</v>
      </c>
      <c r="D30" s="8">
        <v>0</v>
      </c>
      <c r="E30" s="8">
        <f t="shared" si="0"/>
        <v>0</v>
      </c>
      <c r="F30" s="19"/>
      <c r="G30" s="9"/>
      <c r="H30" s="10">
        <f>G30/3</f>
        <v>0</v>
      </c>
    </row>
    <row r="31" spans="1:8" s="6" customFormat="1" x14ac:dyDescent="0.25">
      <c r="A31" s="6" t="s">
        <v>33</v>
      </c>
      <c r="B31" s="7" t="s">
        <v>16</v>
      </c>
      <c r="C31" s="8">
        <v>0</v>
      </c>
      <c r="D31" s="8">
        <v>0</v>
      </c>
      <c r="E31" s="8">
        <f t="shared" si="0"/>
        <v>0</v>
      </c>
      <c r="F31" s="19"/>
      <c r="G31" s="9"/>
      <c r="H31" s="10">
        <f>G31/3</f>
        <v>0</v>
      </c>
    </row>
    <row r="32" spans="1:8" s="6" customFormat="1" x14ac:dyDescent="0.25">
      <c r="A32" s="6" t="s">
        <v>34</v>
      </c>
      <c r="B32" s="7" t="s">
        <v>8</v>
      </c>
      <c r="C32" s="8">
        <v>0</v>
      </c>
      <c r="D32" s="8">
        <v>0</v>
      </c>
      <c r="E32" s="8">
        <f t="shared" si="0"/>
        <v>0</v>
      </c>
      <c r="F32" s="19"/>
      <c r="G32" s="9"/>
      <c r="H32" s="10">
        <f>G32/33</f>
        <v>0</v>
      </c>
    </row>
    <row r="33" spans="1:8" s="6" customFormat="1" x14ac:dyDescent="0.25">
      <c r="A33" s="6" t="s">
        <v>35</v>
      </c>
      <c r="B33" s="7" t="s">
        <v>8</v>
      </c>
      <c r="C33" s="8">
        <v>0</v>
      </c>
      <c r="D33" s="8">
        <v>0</v>
      </c>
      <c r="E33" s="8">
        <f t="shared" si="0"/>
        <v>0</v>
      </c>
      <c r="F33" s="19"/>
      <c r="G33" s="9"/>
      <c r="H33" s="10">
        <f>G33/14.5</f>
        <v>0</v>
      </c>
    </row>
    <row r="34" spans="1:8" s="6" customFormat="1" x14ac:dyDescent="0.25">
      <c r="A34" s="6" t="s">
        <v>36</v>
      </c>
      <c r="B34" s="7" t="s">
        <v>8</v>
      </c>
      <c r="C34" s="8">
        <v>0</v>
      </c>
      <c r="D34" s="8">
        <v>0</v>
      </c>
      <c r="E34" s="8">
        <f t="shared" si="0"/>
        <v>0</v>
      </c>
      <c r="F34" s="19"/>
      <c r="G34" s="9"/>
      <c r="H34" s="10">
        <f>G34/20</f>
        <v>0</v>
      </c>
    </row>
    <row r="35" spans="1:8" s="11" customFormat="1" x14ac:dyDescent="0.25">
      <c r="A35" s="11" t="s">
        <v>37</v>
      </c>
      <c r="B35" s="12"/>
      <c r="C35" s="13">
        <f>SUM(C25:C34)</f>
        <v>0</v>
      </c>
      <c r="D35" s="13">
        <f>SUM(D25:D34)</f>
        <v>0</v>
      </c>
      <c r="E35" s="13">
        <f>SUM(E25:E34)</f>
        <v>0</v>
      </c>
      <c r="F35" s="14"/>
      <c r="G35" s="14"/>
      <c r="H35" s="15"/>
    </row>
    <row r="36" spans="1:8" s="11" customFormat="1" x14ac:dyDescent="0.25">
      <c r="A36" s="11" t="s">
        <v>38</v>
      </c>
      <c r="B36" s="12"/>
      <c r="C36" s="13">
        <f>SUM(C35,C24,C17,C11)</f>
        <v>71030005287</v>
      </c>
      <c r="D36" s="13">
        <f>SUM(D35,D24,D17,D11)</f>
        <v>12360592553</v>
      </c>
      <c r="E36" s="13">
        <f>SUM(E35,E24,E17,E11)</f>
        <v>58669412734</v>
      </c>
      <c r="F36" s="14">
        <f t="shared" si="1"/>
        <v>82.59806893853316</v>
      </c>
      <c r="G36" s="14">
        <f t="shared" si="2"/>
        <v>17.40193106146684</v>
      </c>
      <c r="H36" s="15"/>
    </row>
    <row r="37" spans="1:8" s="6" customFormat="1" x14ac:dyDescent="0.25">
      <c r="A37" s="6" t="s">
        <v>39</v>
      </c>
      <c r="B37" s="7"/>
      <c r="C37" s="8">
        <v>879438764</v>
      </c>
      <c r="D37" s="8">
        <v>863340630</v>
      </c>
      <c r="E37" s="8">
        <f>C37-D37</f>
        <v>16098134</v>
      </c>
      <c r="F37" s="19">
        <f t="shared" si="1"/>
        <v>1.8305008442861863</v>
      </c>
      <c r="G37" s="9">
        <f t="shared" si="2"/>
        <v>98.169499155713808</v>
      </c>
      <c r="H37" s="10"/>
    </row>
    <row r="38" spans="1:8" s="6" customFormat="1" x14ac:dyDescent="0.25">
      <c r="A38" s="6" t="s">
        <v>40</v>
      </c>
      <c r="B38" s="7"/>
      <c r="C38" s="8">
        <v>13502498770</v>
      </c>
      <c r="D38" s="8">
        <v>3184776430</v>
      </c>
      <c r="E38" s="8">
        <f>C38-D38</f>
        <v>10317722340</v>
      </c>
      <c r="F38" s="19">
        <f t="shared" si="1"/>
        <v>76.413429215961344</v>
      </c>
      <c r="G38" s="9">
        <f t="shared" si="2"/>
        <v>23.586570784038656</v>
      </c>
      <c r="H38" s="10"/>
    </row>
    <row r="39" spans="1:8" s="6" customFormat="1" x14ac:dyDescent="0.25">
      <c r="A39" s="6" t="s">
        <v>41</v>
      </c>
      <c r="B39" s="7"/>
      <c r="C39" s="8">
        <v>2299912077</v>
      </c>
      <c r="D39" s="8">
        <v>1917712671</v>
      </c>
      <c r="E39" s="8">
        <f>C39-D39</f>
        <v>382199406</v>
      </c>
      <c r="F39" s="19">
        <f t="shared" si="1"/>
        <v>16.618000741077896</v>
      </c>
      <c r="G39" s="9">
        <f t="shared" si="2"/>
        <v>83.381999258922107</v>
      </c>
      <c r="H39" s="10"/>
    </row>
    <row r="40" spans="1:8" s="24" customFormat="1" x14ac:dyDescent="0.25">
      <c r="A40" s="21" t="s">
        <v>42</v>
      </c>
      <c r="B40" s="22"/>
      <c r="C40" s="33">
        <f>C39-601093861</f>
        <v>1698818216</v>
      </c>
      <c r="D40" s="33">
        <f>D39-601093861</f>
        <v>1316618810</v>
      </c>
      <c r="E40" s="33">
        <f>C40-D40</f>
        <v>382199406</v>
      </c>
      <c r="F40" s="34">
        <f t="shared" si="1"/>
        <v>22.4979578391806</v>
      </c>
      <c r="G40" s="34">
        <f t="shared" si="2"/>
        <v>77.5020421608194</v>
      </c>
      <c r="H40" s="23"/>
    </row>
    <row r="41" spans="1:8" s="24" customFormat="1" x14ac:dyDescent="0.25">
      <c r="A41" s="21" t="s">
        <v>43</v>
      </c>
      <c r="B41" s="22"/>
      <c r="C41" s="33"/>
      <c r="D41" s="33"/>
      <c r="E41" s="33"/>
      <c r="F41" s="34"/>
      <c r="G41" s="34"/>
      <c r="H41" s="23"/>
    </row>
    <row r="42" spans="1:8" s="11" customFormat="1" x14ac:dyDescent="0.25">
      <c r="A42" s="11" t="s">
        <v>44</v>
      </c>
      <c r="B42" s="12"/>
      <c r="C42" s="13">
        <f>SUM(C37:C39)</f>
        <v>16681849611</v>
      </c>
      <c r="D42" s="13">
        <f>SUM(D37:D39)</f>
        <v>5965829731</v>
      </c>
      <c r="E42" s="13">
        <f>SUM(E37:E39)</f>
        <v>10716019880</v>
      </c>
      <c r="F42" s="14">
        <f t="shared" si="1"/>
        <v>64.237600325409133</v>
      </c>
      <c r="G42" s="14">
        <f t="shared" si="2"/>
        <v>35.762399674590867</v>
      </c>
      <c r="H42" s="15"/>
    </row>
    <row r="43" spans="1:8" s="6" customFormat="1" ht="12" thickBot="1" x14ac:dyDescent="0.3">
      <c r="F43" s="14"/>
      <c r="G43" s="14"/>
      <c r="H43" s="7"/>
    </row>
    <row r="44" spans="1:8" ht="12" thickBot="1" x14ac:dyDescent="0.3">
      <c r="A44" s="25" t="s">
        <v>45</v>
      </c>
      <c r="B44" s="26"/>
      <c r="C44" s="27">
        <f>SUM(C36+C42)</f>
        <v>87711854898</v>
      </c>
      <c r="D44" s="27">
        <f>SUM(D36+D42)</f>
        <v>18326422284</v>
      </c>
      <c r="E44" s="27">
        <f>SUM(E36+E42)</f>
        <v>69385432614</v>
      </c>
      <c r="F44" s="28">
        <f>E44/C44*100</f>
        <v>79.106105662328346</v>
      </c>
      <c r="G44" s="28">
        <f>100-F44</f>
        <v>20.893894337671654</v>
      </c>
    </row>
    <row r="45" spans="1:8" x14ac:dyDescent="0.25">
      <c r="G45" s="29"/>
    </row>
  </sheetData>
  <mergeCells count="7">
    <mergeCell ref="F1:G1"/>
    <mergeCell ref="A4:G4"/>
    <mergeCell ref="C40:C41"/>
    <mergeCell ref="D40:D41"/>
    <mergeCell ref="E40:E41"/>
    <mergeCell ref="F40:F41"/>
    <mergeCell ref="G40:G41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10.c.2018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Szecskó Antalné</dc:creator>
  <cp:lastModifiedBy>Kormos Viktória</cp:lastModifiedBy>
  <cp:lastPrinted>2017-05-09T07:44:28Z</cp:lastPrinted>
  <dcterms:created xsi:type="dcterms:W3CDTF">2017-04-25T06:54:19Z</dcterms:created>
  <dcterms:modified xsi:type="dcterms:W3CDTF">2019-04-25T06:52:47Z</dcterms:modified>
</cp:coreProperties>
</file>