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7085" windowHeight="8205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'5'!$A$1:$G$41</definedName>
    <definedName name="_xlnm.Print_Area" localSheetId="1">'5A'!$A$1:$G$46</definedName>
    <definedName name="_xlnm.Print_Area" localSheetId="2">'5B'!$A$1:$G$21</definedName>
    <definedName name="_xlnm.Print_Area" localSheetId="3">'5C'!$A$1:$G$19</definedName>
    <definedName name="_xlnm.Print_Area" localSheetId="4">'5D'!$A$1:$F$13</definedName>
  </definedNames>
  <calcPr fullCalcOnLoad="1"/>
</workbook>
</file>

<file path=xl/sharedStrings.xml><?xml version="1.0" encoding="utf-8"?>
<sst xmlns="http://schemas.openxmlformats.org/spreadsheetml/2006/main" count="240" uniqueCount="155">
  <si>
    <t>ezer Ft-ban</t>
  </si>
  <si>
    <t>Megnevezés</t>
  </si>
  <si>
    <t>1.</t>
  </si>
  <si>
    <t>2.</t>
  </si>
  <si>
    <t>3.</t>
  </si>
  <si>
    <t>4.</t>
  </si>
  <si>
    <t>5.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</si>
  <si>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</si>
  <si>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</si>
  <si>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</si>
  <si>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</si>
  <si>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</si>
  <si>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</si>
  <si>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</si>
  <si>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</si>
  <si>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</si>
  <si>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</si>
  <si>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</si>
  <si>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</si>
  <si>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Háztartásoknak nyújtott egyéb felhalmozási célú támogatási kölcsön visszatérülése /társasházak/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</si>
  <si>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</si>
  <si>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</si>
  <si>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</si>
  <si>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</si>
  <si>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</si>
  <si>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</si>
  <si>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</si>
  <si>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</si>
  <si>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</si>
  <si>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</si>
  <si>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</si>
  <si>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</si>
  <si>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</si>
  <si>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</si>
  <si>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</si>
  <si>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Családsegítés</t>
  </si>
  <si>
    <t xml:space="preserve">   Gyermekjóléti szolgálat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</si>
  <si>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</si>
  <si>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</si>
  <si>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</si>
  <si>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</si>
  <si>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</si>
  <si>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</si>
  <si>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</si>
  <si>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</si>
  <si>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</si>
  <si>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</si>
  <si>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</si>
  <si>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</si>
  <si>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</si>
  <si>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</si>
  <si>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</si>
  <si>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</si>
  <si>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</si>
  <si>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</si>
  <si>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</si>
  <si>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</si>
  <si>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</si>
  <si>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 xml:space="preserve">   Szociális bentlakásos intézményi ellátásokhoz kapcs.bértámogatás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</si>
  <si>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</si>
  <si>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</si>
  <si>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</si>
  <si>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</si>
  <si>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</si>
  <si>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 xml:space="preserve">   - Idegenforgalmi adó differenciált kiegészítése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</si>
  <si>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</si>
  <si>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</si>
  <si>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</si>
  <si>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</si>
  <si>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</si>
  <si>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</si>
  <si>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</si>
  <si>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</si>
  <si>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</si>
  <si>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</si>
  <si>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</si>
  <si>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</si>
  <si>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</si>
  <si>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</si>
  <si>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Egyéb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</si>
  <si>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</si>
  <si>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</si>
  <si>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</si>
  <si>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</si>
  <si>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</si>
  <si>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</si>
  <si>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</si>
  <si>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</si>
  <si>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</si>
  <si>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</si>
  <si>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</si>
  <si>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</si>
  <si>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</si>
  <si>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</si>
  <si>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</si>
  <si>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</si>
  <si>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</si>
  <si>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</si>
  <si>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</si>
  <si>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</si>
  <si>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</si>
  <si>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</si>
  <si>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</si>
  <si>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pénzeszközátvétel egyéb vállalkozástól a Szervita tér megújításához</t>
  </si>
  <si>
    <t>FELHALMOZÁSI CÉLÚ ÁTVETT PÉNZESZKÖZÖK ÖSSZESEN</t>
  </si>
  <si>
    <t>Működési célú központosított támogatás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</si>
  <si>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</si>
  <si>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</si>
  <si>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</si>
  <si>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</si>
  <si>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</si>
  <si>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</si>
  <si>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</si>
  <si>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</si>
  <si>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</si>
  <si>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</si>
  <si>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</si>
  <si>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</si>
  <si>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</si>
  <si>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</si>
  <si>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</si>
  <si>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</si>
  <si>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Költségvetési pénzmaradvány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</si>
  <si>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</si>
  <si>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</si>
  <si>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</si>
  <si>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</si>
  <si>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</si>
  <si>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</si>
  <si>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</si>
  <si>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</si>
  <si>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</si>
  <si>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</si>
  <si>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</si>
  <si>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Önkormányzatok működési támogatása ( 1/1.- 1/4.)</t>
  </si>
  <si>
    <t>Helyi önkormányzattól működési támogatás</t>
  </si>
  <si>
    <t xml:space="preserve">    - Szervita tér megújításához Fővárosi támogatás (fordított áfa rész)</t>
  </si>
  <si>
    <t>3/4.</t>
  </si>
  <si>
    <t>Belváros-Lipótváros Önkormányzata 2015. évre tervezett államháztartáson kívülről átvett felhalmozási célú pénzeszközeinek részletezése</t>
  </si>
  <si>
    <t xml:space="preserve">Belváros-  Lipótváros Önkormányzata 2015. évre </t>
  </si>
  <si>
    <t>Belváros- Lipótváros Önkormányzata 2015. évi államháztartáson belülről kapott felhalmozási célú támogatásainak részletezése</t>
  </si>
  <si>
    <t>Belváros-Lipótváros Önkormányzata 2015. évre tervezett működési bevételeinek részletezése</t>
  </si>
  <si>
    <t>Belváros-Lipótváros Önkormányzata 2015. évre tervezett közhatalmi bevételeinek részletezése</t>
  </si>
  <si>
    <t>Belváros-Lipótváros Önkormányzata 2015. évre tervezett bevételei</t>
  </si>
  <si>
    <t xml:space="preserve">     Nem lakáscélú helyiség értékesítése</t>
  </si>
  <si>
    <t xml:space="preserve"> </t>
  </si>
  <si>
    <t xml:space="preserve">   Zöldterület gazdálkodással kapcs. Feladatok ellátásának támogatása</t>
  </si>
  <si>
    <t xml:space="preserve">   Közutak fenntartása</t>
  </si>
  <si>
    <t xml:space="preserve">   Kiegészítő tám. az óvodapedag. min.-ből adódó többletkiadásokhoz</t>
  </si>
  <si>
    <t xml:space="preserve">   Gyermekétkeztetésben résztvevő dolgozók bértámogatása</t>
  </si>
  <si>
    <t xml:space="preserve">   Gyermekétkeztetés üzemeltetési támogatása</t>
  </si>
  <si>
    <t xml:space="preserve">   - Főváros Kormányhivataltól kapott támog.a közfoglalkoztatottak kiad-hoz</t>
  </si>
  <si>
    <t>Belváros- Lipótváros Önkormányzata 2015. évi államháztartáson belülről kapott működési célú támogatásainak részletezése</t>
  </si>
  <si>
    <t>Gazdasági szervezettel rendelkező kölstégvetési szervek</t>
  </si>
  <si>
    <t>Gazdasági szervezettel nem rendelkező költségvetési szervek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</si>
</sst>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" fontId="4" fillId="0" borderId="17" xfId="0" applyNumberFormat="1" applyFont="1" applyBorder="1" applyAlignment="1">
      <alignment horizontal="left" vertical="center"/>
    </xf>
    <xf numFmtId="16" fontId="4" fillId="0" borderId="18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16" fontId="4" fillId="0" borderId="16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wrapText="1"/>
    </xf>
    <xf numFmtId="0" fontId="4" fillId="0" borderId="29" xfId="0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3" fillId="0" borderId="27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2" fontId="3" fillId="0" borderId="3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2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/>
    </xf>
    <xf numFmtId="0" fontId="4" fillId="0" borderId="35" xfId="0" applyFont="1" applyBorder="1" applyAlignment="1">
      <alignment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9">
      <selection activeCell="M11" sqref="M11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4" width="13.375" style="6" customWidth="1"/>
    <col min="5" max="5" width="11.75390625" style="20" customWidth="1"/>
    <col min="6" max="6" width="11.875" style="6" customWidth="1"/>
    <col min="7" max="7" width="13.375" style="58" customWidth="1"/>
    <col min="8" max="16384" width="9.125" style="2" customWidth="1"/>
  </cols>
  <sheetData>
    <row r="1" spans="5:7" ht="18" customHeight="1">
      <c r="E1" s="275" t="s">
        <v>44</v>
      </c>
      <c r="F1" s="275"/>
      <c r="G1" s="275"/>
    </row>
    <row r="2" spans="1:7" s="1" customFormat="1" ht="15.75">
      <c r="A2" s="282" t="s">
        <v>143</v>
      </c>
      <c r="B2" s="282"/>
      <c r="C2" s="282"/>
      <c r="D2" s="282"/>
      <c r="E2" s="282"/>
      <c r="F2" s="282"/>
      <c r="G2" s="282"/>
    </row>
    <row r="3" spans="1:7" s="1" customFormat="1" ht="12.75">
      <c r="A3" s="42"/>
      <c r="B3" s="42"/>
      <c r="C3" s="42"/>
      <c r="D3" s="42"/>
      <c r="E3" s="42"/>
      <c r="F3" s="42"/>
      <c r="G3" s="59"/>
    </row>
    <row r="4" spans="2:7" ht="13.5" customHeight="1" thickBot="1">
      <c r="B4" s="3"/>
      <c r="F4" s="283" t="s">
        <v>0</v>
      </c>
      <c r="G4" s="283"/>
    </row>
    <row r="5" spans="1:7" s="5" customFormat="1" ht="27.75" customHeight="1">
      <c r="A5" s="278" t="s">
        <v>1</v>
      </c>
      <c r="B5" s="279"/>
      <c r="C5" s="279"/>
      <c r="D5" s="284" t="s">
        <v>21</v>
      </c>
      <c r="E5" s="286" t="s">
        <v>153</v>
      </c>
      <c r="F5" s="286" t="s">
        <v>154</v>
      </c>
      <c r="G5" s="288" t="s">
        <v>22</v>
      </c>
    </row>
    <row r="6" spans="1:7" s="5" customFormat="1" ht="44.25" customHeight="1" thickBot="1">
      <c r="A6" s="280"/>
      <c r="B6" s="281"/>
      <c r="C6" s="281"/>
      <c r="D6" s="285"/>
      <c r="E6" s="287"/>
      <c r="F6" s="287"/>
      <c r="G6" s="289"/>
    </row>
    <row r="7" spans="1:7" ht="13.5" thickBot="1">
      <c r="A7" s="276">
        <v>1</v>
      </c>
      <c r="B7" s="277"/>
      <c r="C7" s="277"/>
      <c r="D7" s="56">
        <v>2</v>
      </c>
      <c r="E7" s="56">
        <v>3</v>
      </c>
      <c r="F7" s="56">
        <v>4</v>
      </c>
      <c r="G7" s="60">
        <v>5</v>
      </c>
    </row>
    <row r="8" spans="1:7" ht="13.5" customHeight="1">
      <c r="A8" s="43"/>
      <c r="B8" s="26"/>
      <c r="C8" s="64" t="s">
        <v>30</v>
      </c>
      <c r="D8" s="24">
        <f>SUM(5A!D15)</f>
        <v>1689364</v>
      </c>
      <c r="E8" s="24"/>
      <c r="F8" s="24"/>
      <c r="G8" s="61">
        <f>SUM(D8,E8,F8)</f>
        <v>1689364</v>
      </c>
    </row>
    <row r="9" spans="1:7" ht="13.5" customHeight="1">
      <c r="A9" s="43"/>
      <c r="B9" s="27"/>
      <c r="C9" s="63" t="s">
        <v>59</v>
      </c>
      <c r="D9" s="72">
        <f>SUM(5A!D20)</f>
        <v>271020</v>
      </c>
      <c r="E9" s="87"/>
      <c r="F9" s="28"/>
      <c r="G9" s="70">
        <f>SUM(D9,E9,F9)</f>
        <v>271020</v>
      </c>
    </row>
    <row r="10" spans="1:7" ht="13.5" customHeight="1">
      <c r="A10" s="43"/>
      <c r="B10" s="27"/>
      <c r="C10" s="63" t="s">
        <v>131</v>
      </c>
      <c r="D10" s="72">
        <f>SUM(5A!D31)</f>
        <v>249679</v>
      </c>
      <c r="E10" s="87"/>
      <c r="F10" s="28"/>
      <c r="G10" s="70">
        <f>SUM(D10,E10,F10)</f>
        <v>249679</v>
      </c>
    </row>
    <row r="11" spans="1:7" ht="13.5" customHeight="1">
      <c r="A11" s="43"/>
      <c r="B11" s="27"/>
      <c r="C11" s="63" t="s">
        <v>60</v>
      </c>
      <c r="D11" s="72">
        <f>SUM(5A!D32)</f>
        <v>10508</v>
      </c>
      <c r="E11" s="87"/>
      <c r="F11" s="28"/>
      <c r="G11" s="70">
        <f>SUM(D11,E11,F11)</f>
        <v>10508</v>
      </c>
    </row>
    <row r="12" spans="1:7" ht="13.5" customHeight="1" thickBot="1">
      <c r="A12" s="43"/>
      <c r="B12" s="83"/>
      <c r="C12" s="71" t="s">
        <v>105</v>
      </c>
      <c r="D12" s="25"/>
      <c r="E12" s="29"/>
      <c r="F12" s="84"/>
      <c r="G12" s="70">
        <f>SUM(D12,E12,F12)</f>
        <v>0</v>
      </c>
    </row>
    <row r="13" spans="1:7" ht="13.5" customHeight="1" thickBot="1">
      <c r="A13" s="43"/>
      <c r="B13" s="93" t="s">
        <v>2</v>
      </c>
      <c r="C13" s="94" t="s">
        <v>106</v>
      </c>
      <c r="D13" s="106">
        <f>SUM(D8:D12)</f>
        <v>2220571</v>
      </c>
      <c r="E13" s="106">
        <f>SUM(E8:E10)</f>
        <v>0</v>
      </c>
      <c r="F13" s="106">
        <f>SUM(F8:F10)</f>
        <v>0</v>
      </c>
      <c r="G13" s="91">
        <f>SUM(G8:G12)</f>
        <v>2220571</v>
      </c>
    </row>
    <row r="14" spans="1:7" ht="13.5" customHeight="1" thickBot="1">
      <c r="A14" s="43"/>
      <c r="B14" s="95" t="s">
        <v>3</v>
      </c>
      <c r="C14" s="96" t="s">
        <v>62</v>
      </c>
      <c r="D14" s="90"/>
      <c r="E14" s="90"/>
      <c r="F14" s="90"/>
      <c r="G14" s="91">
        <f>SUM(D14,E14,F14)</f>
        <v>0</v>
      </c>
    </row>
    <row r="15" spans="1:7" ht="13.5" thickBot="1">
      <c r="A15" s="43"/>
      <c r="B15" s="93" t="s">
        <v>4</v>
      </c>
      <c r="C15" s="97" t="s">
        <v>107</v>
      </c>
      <c r="D15" s="107">
        <f>SUM(5A!D44)</f>
        <v>603517</v>
      </c>
      <c r="E15" s="107">
        <f>SUM(5A!E44)</f>
        <v>790177</v>
      </c>
      <c r="F15" s="107">
        <f>SUM(5A!F44)</f>
        <v>5245</v>
      </c>
      <c r="G15" s="107">
        <f>SUM(5A!G44)</f>
        <v>1398939</v>
      </c>
    </row>
    <row r="16" spans="1:7" ht="13.5" thickBot="1">
      <c r="A16" s="43"/>
      <c r="B16" s="79" t="s">
        <v>7</v>
      </c>
      <c r="C16" s="85" t="s">
        <v>108</v>
      </c>
      <c r="D16" s="86">
        <f>SUM(D13:D15)</f>
        <v>2824088</v>
      </c>
      <c r="E16" s="73">
        <f>SUM(E13:E15)</f>
        <v>790177</v>
      </c>
      <c r="F16" s="73">
        <f>SUM(F13:F15)</f>
        <v>5245</v>
      </c>
      <c r="G16" s="41">
        <f>SUM(G13:G15)</f>
        <v>3619510</v>
      </c>
    </row>
    <row r="17" spans="1:7" ht="13.5" thickBot="1">
      <c r="A17" s="43"/>
      <c r="B17" s="98" t="s">
        <v>2</v>
      </c>
      <c r="C17" s="99" t="s">
        <v>12</v>
      </c>
      <c r="D17" s="88">
        <f>SUM(5B!D13)</f>
        <v>5037848</v>
      </c>
      <c r="E17" s="104"/>
      <c r="F17" s="104"/>
      <c r="G17" s="108">
        <f>SUM(D17:F17)</f>
        <v>5037848</v>
      </c>
    </row>
    <row r="18" spans="1:7" ht="13.5" thickBot="1">
      <c r="A18" s="43"/>
      <c r="B18" s="98" t="s">
        <v>3</v>
      </c>
      <c r="C18" s="99" t="s">
        <v>109</v>
      </c>
      <c r="D18" s="88">
        <f>SUM(5B!D20)</f>
        <v>275100</v>
      </c>
      <c r="E18" s="88"/>
      <c r="F18" s="88"/>
      <c r="G18" s="89">
        <f>SUM(D18:F18)</f>
        <v>275100</v>
      </c>
    </row>
    <row r="19" spans="1:7" ht="13.5" customHeight="1" thickBot="1">
      <c r="A19" s="43"/>
      <c r="B19" s="30" t="s">
        <v>8</v>
      </c>
      <c r="C19" s="92" t="s">
        <v>52</v>
      </c>
      <c r="D19" s="73">
        <f>SUM(D17:D18)</f>
        <v>5312948</v>
      </c>
      <c r="E19" s="73">
        <f>SUM(E17:E18)</f>
        <v>0</v>
      </c>
      <c r="F19" s="73">
        <f>SUM(F17:F18)</f>
        <v>0</v>
      </c>
      <c r="G19" s="41">
        <f>SUM(G17:G18)</f>
        <v>5312948</v>
      </c>
    </row>
    <row r="20" spans="1:7" ht="13.5" customHeight="1" thickBot="1">
      <c r="A20" s="43"/>
      <c r="B20" s="30" t="s">
        <v>42</v>
      </c>
      <c r="C20" s="74" t="s">
        <v>110</v>
      </c>
      <c r="D20" s="73">
        <f>SUM(5C!D19)</f>
        <v>5089223</v>
      </c>
      <c r="E20" s="73">
        <f>SUM(5C!E19)</f>
        <v>609060</v>
      </c>
      <c r="F20" s="73">
        <f>SUM(5C!F19)</f>
        <v>85560</v>
      </c>
      <c r="G20" s="41">
        <f>SUM(5C!G19)</f>
        <v>5783843</v>
      </c>
    </row>
    <row r="21" spans="1:7" ht="26.25" customHeight="1" thickBot="1">
      <c r="A21" s="43"/>
      <c r="B21" s="93" t="s">
        <v>2</v>
      </c>
      <c r="C21" s="97" t="s">
        <v>111</v>
      </c>
      <c r="D21" s="260"/>
      <c r="E21" s="90"/>
      <c r="F21" s="90"/>
      <c r="G21" s="106">
        <f>SUM(D21:F21)</f>
        <v>0</v>
      </c>
    </row>
    <row r="22" spans="1:7" ht="13.5" customHeight="1" thickBot="1">
      <c r="A22" s="43"/>
      <c r="B22" s="93" t="s">
        <v>3</v>
      </c>
      <c r="C22" s="94" t="s">
        <v>112</v>
      </c>
      <c r="D22" s="73"/>
      <c r="E22" s="73"/>
      <c r="F22" s="73"/>
      <c r="G22" s="41"/>
    </row>
    <row r="23" spans="1:7" ht="13.5" customHeight="1" thickBot="1">
      <c r="A23" s="43"/>
      <c r="B23" s="30" t="s">
        <v>43</v>
      </c>
      <c r="C23" s="74" t="s">
        <v>113</v>
      </c>
      <c r="D23" s="73">
        <f>SUM(D21:D22)</f>
        <v>0</v>
      </c>
      <c r="E23" s="73">
        <f>SUM(E21:E22)</f>
        <v>0</v>
      </c>
      <c r="F23" s="73">
        <f>SUM(F21:F22)</f>
        <v>0</v>
      </c>
      <c r="G23" s="41">
        <f>SUM(G21:G22)</f>
        <v>0</v>
      </c>
    </row>
    <row r="24" spans="1:7" s="1" customFormat="1" ht="13.5" customHeight="1" thickBot="1">
      <c r="A24" s="119" t="s">
        <v>7</v>
      </c>
      <c r="B24" s="290" t="s">
        <v>114</v>
      </c>
      <c r="C24" s="291"/>
      <c r="D24" s="73">
        <f>SUM(D16,D19,D20,D23)</f>
        <v>13226259</v>
      </c>
      <c r="E24" s="73">
        <f>SUM(E16,E19,E20,E23)</f>
        <v>1399237</v>
      </c>
      <c r="F24" s="73">
        <f>SUM(F16,F19,F20,F23)</f>
        <v>90805</v>
      </c>
      <c r="G24" s="41">
        <f>SUM(G16,G19,G20,G23)</f>
        <v>14716301</v>
      </c>
    </row>
    <row r="25" spans="1:7" s="1" customFormat="1" ht="13.5" customHeight="1" thickBot="1">
      <c r="A25" s="76"/>
      <c r="B25" s="30" t="s">
        <v>61</v>
      </c>
      <c r="C25" s="62" t="s">
        <v>54</v>
      </c>
      <c r="D25" s="73">
        <f>SUM(5D!C13)</f>
        <v>216696</v>
      </c>
      <c r="E25" s="73">
        <f>SUM(5D!D13)</f>
        <v>0</v>
      </c>
      <c r="F25" s="73">
        <f>SUM(5D!E13)</f>
        <v>0</v>
      </c>
      <c r="G25" s="41">
        <f>SUM(5D!F13)</f>
        <v>216696</v>
      </c>
    </row>
    <row r="26" spans="1:7" s="1" customFormat="1" ht="13.5" customHeight="1" thickBot="1">
      <c r="A26" s="76"/>
      <c r="B26" s="30" t="s">
        <v>115</v>
      </c>
      <c r="C26" s="62" t="s">
        <v>25</v>
      </c>
      <c r="D26" s="73">
        <f>SUM(5E!D17)</f>
        <v>1400000</v>
      </c>
      <c r="E26" s="73">
        <f>SUM(5E!E17)</f>
        <v>0</v>
      </c>
      <c r="F26" s="73">
        <f>SUM(5E!F17)</f>
        <v>0</v>
      </c>
      <c r="G26" s="41">
        <f>SUM(5E!G17)</f>
        <v>1400000</v>
      </c>
    </row>
    <row r="27" spans="1:7" ht="24" customHeight="1">
      <c r="A27" s="23"/>
      <c r="B27" s="100" t="s">
        <v>2</v>
      </c>
      <c r="C27" s="101" t="s">
        <v>116</v>
      </c>
      <c r="D27" s="104">
        <f>SUM(5F!D14)</f>
        <v>24164</v>
      </c>
      <c r="E27" s="104">
        <f>SUM(5F!E14)</f>
        <v>0</v>
      </c>
      <c r="F27" s="104">
        <f>SUM(5F!F14)</f>
        <v>0</v>
      </c>
      <c r="G27" s="117">
        <f>SUM(5F!G14)</f>
        <v>24164</v>
      </c>
    </row>
    <row r="28" spans="1:7" ht="13.5" customHeight="1" thickBot="1">
      <c r="A28" s="23"/>
      <c r="B28" s="102" t="s">
        <v>3</v>
      </c>
      <c r="C28" s="103" t="s">
        <v>117</v>
      </c>
      <c r="D28" s="105">
        <f>SUM(5F!D16)</f>
        <v>49000</v>
      </c>
      <c r="E28" s="105">
        <f>SUM(5F!E16)</f>
        <v>0</v>
      </c>
      <c r="F28" s="105">
        <f>SUM(5F!F16)</f>
        <v>0</v>
      </c>
      <c r="G28" s="118">
        <f>SUM(5F!G16)</f>
        <v>49000</v>
      </c>
    </row>
    <row r="29" spans="1:7" ht="13.5" customHeight="1" thickBot="1">
      <c r="A29" s="23"/>
      <c r="B29" s="21" t="s">
        <v>118</v>
      </c>
      <c r="C29" s="62" t="s">
        <v>119</v>
      </c>
      <c r="D29" s="41">
        <f>SUM(D27:D28)</f>
        <v>73164</v>
      </c>
      <c r="E29" s="41">
        <f>SUM(E27:E28)</f>
        <v>0</v>
      </c>
      <c r="F29" s="41">
        <f>SUM(F27:F28)</f>
        <v>0</v>
      </c>
      <c r="G29" s="41">
        <f>SUM(G27:G28)</f>
        <v>73164</v>
      </c>
    </row>
    <row r="30" spans="1:7" ht="13.5" customHeight="1" thickBot="1">
      <c r="A30" s="111" t="s">
        <v>8</v>
      </c>
      <c r="B30" s="292" t="s">
        <v>120</v>
      </c>
      <c r="C30" s="288"/>
      <c r="D30" s="41">
        <f>SUM(D25,D26,D29)</f>
        <v>1689860</v>
      </c>
      <c r="E30" s="41">
        <f>SUM(E25,E26,E29)</f>
        <v>0</v>
      </c>
      <c r="F30" s="41">
        <f>SUM(F25,F26,F29)</f>
        <v>0</v>
      </c>
      <c r="G30" s="41">
        <f>SUM(G25,G26,G29)</f>
        <v>1689860</v>
      </c>
    </row>
    <row r="31" spans="1:7" s="1" customFormat="1" ht="13.5" customHeight="1" thickBot="1">
      <c r="A31" s="290" t="s">
        <v>121</v>
      </c>
      <c r="B31" s="295"/>
      <c r="C31" s="291"/>
      <c r="D31" s="22">
        <f>SUM(D24,D30)</f>
        <v>14916119</v>
      </c>
      <c r="E31" s="22">
        <f>SUM(E24,E30)</f>
        <v>1399237</v>
      </c>
      <c r="F31" s="22">
        <f>SUM(F24,F30)</f>
        <v>90805</v>
      </c>
      <c r="G31" s="22">
        <f>SUM(G24,G30)</f>
        <v>16406161</v>
      </c>
    </row>
    <row r="32" spans="1:7" ht="12.75">
      <c r="A32" s="112"/>
      <c r="B32" s="123" t="s">
        <v>2</v>
      </c>
      <c r="C32" s="121" t="s">
        <v>122</v>
      </c>
      <c r="D32" s="112"/>
      <c r="E32" s="31"/>
      <c r="F32" s="112"/>
      <c r="G32" s="113">
        <f>SUM(D32:F32)</f>
        <v>0</v>
      </c>
    </row>
    <row r="33" spans="1:7" ht="13.5" thickBot="1">
      <c r="A33" s="115"/>
      <c r="B33" s="124" t="s">
        <v>3</v>
      </c>
      <c r="C33" s="122" t="s">
        <v>123</v>
      </c>
      <c r="D33" s="114"/>
      <c r="E33" s="114">
        <v>3379707</v>
      </c>
      <c r="F33" s="114">
        <v>1197475</v>
      </c>
      <c r="G33" s="140">
        <f>SUM(E33:F33)</f>
        <v>4577182</v>
      </c>
    </row>
    <row r="34" spans="1:7" ht="13.5" thickBot="1">
      <c r="A34" s="110" t="s">
        <v>42</v>
      </c>
      <c r="B34" s="296" t="s">
        <v>124</v>
      </c>
      <c r="C34" s="296"/>
      <c r="D34" s="41">
        <f>SUM(D32:D33)</f>
        <v>0</v>
      </c>
      <c r="E34" s="41">
        <f>SUM(E32:E33)</f>
        <v>3379707</v>
      </c>
      <c r="F34" s="41">
        <f>SUM(F32:F33)</f>
        <v>1197475</v>
      </c>
      <c r="G34" s="41">
        <f>SUM(G32:G33)</f>
        <v>4577182</v>
      </c>
    </row>
    <row r="35" spans="1:7" ht="12.75">
      <c r="A35" s="112"/>
      <c r="B35" s="123" t="s">
        <v>2</v>
      </c>
      <c r="C35" s="121" t="s">
        <v>122</v>
      </c>
      <c r="D35" s="31"/>
      <c r="E35" s="31"/>
      <c r="F35" s="31"/>
      <c r="G35" s="116"/>
    </row>
    <row r="36" spans="1:7" ht="13.5" thickBot="1">
      <c r="A36" s="115"/>
      <c r="B36" s="124" t="s">
        <v>3</v>
      </c>
      <c r="C36" s="122" t="s">
        <v>123</v>
      </c>
      <c r="D36" s="114"/>
      <c r="E36" s="114">
        <v>87787</v>
      </c>
      <c r="F36" s="114">
        <v>10156</v>
      </c>
      <c r="G36" s="140">
        <f>SUM(E36:F36)</f>
        <v>97943</v>
      </c>
    </row>
    <row r="37" spans="1:7" ht="13.5" thickBot="1">
      <c r="A37" s="110" t="s">
        <v>43</v>
      </c>
      <c r="B37" s="296" t="s">
        <v>125</v>
      </c>
      <c r="C37" s="296"/>
      <c r="D37" s="41">
        <f>SUM(D35:D36)</f>
        <v>0</v>
      </c>
      <c r="E37" s="41">
        <f>SUM(E35:E36)</f>
        <v>87787</v>
      </c>
      <c r="F37" s="41">
        <f>SUM(F35:F36)</f>
        <v>10156</v>
      </c>
      <c r="G37" s="41">
        <f>SUM(G35:G36)</f>
        <v>97943</v>
      </c>
    </row>
    <row r="38" spans="1:7" s="81" customFormat="1" ht="13.5" thickBot="1">
      <c r="A38" s="293" t="s">
        <v>126</v>
      </c>
      <c r="B38" s="294"/>
      <c r="C38" s="297"/>
      <c r="D38" s="41">
        <f>SUM(D31,D34,D37)</f>
        <v>14916119</v>
      </c>
      <c r="E38" s="41">
        <f>SUM(E31,E34,E37)</f>
        <v>4866731</v>
      </c>
      <c r="F38" s="41">
        <f>SUM(F31,F34,F37)</f>
        <v>1298436</v>
      </c>
      <c r="G38" s="41">
        <f>SUM(G31,G34,G37)</f>
        <v>21081286</v>
      </c>
    </row>
    <row r="39" spans="1:7" ht="13.5" thickBot="1">
      <c r="A39" s="120"/>
      <c r="B39" s="277" t="s">
        <v>127</v>
      </c>
      <c r="C39" s="277"/>
      <c r="D39" s="75">
        <f>-SUM(D33,D36)</f>
        <v>0</v>
      </c>
      <c r="E39" s="75"/>
      <c r="F39" s="75"/>
      <c r="G39" s="75">
        <f>-SUM(G33,G36)</f>
        <v>-4675125</v>
      </c>
    </row>
    <row r="40" spans="1:7" ht="13.5" thickBot="1">
      <c r="A40" s="120"/>
      <c r="B40" s="277" t="s">
        <v>130</v>
      </c>
      <c r="C40" s="298"/>
      <c r="D40" s="75"/>
      <c r="E40" s="75"/>
      <c r="F40" s="75"/>
      <c r="G40" s="75">
        <v>-355000</v>
      </c>
    </row>
    <row r="41" spans="1:7" s="81" customFormat="1" ht="13.5" thickBot="1">
      <c r="A41" s="293" t="s">
        <v>128</v>
      </c>
      <c r="B41" s="294"/>
      <c r="C41" s="294"/>
      <c r="D41" s="41">
        <f>SUM(D38:D39)</f>
        <v>14916119</v>
      </c>
      <c r="E41" s="41">
        <f>SUM(E38:E39)</f>
        <v>4866731</v>
      </c>
      <c r="F41" s="41">
        <f>SUM(F38:F39)</f>
        <v>1298436</v>
      </c>
      <c r="G41" s="41">
        <f>SUM(G38:G40)</f>
        <v>16051161</v>
      </c>
    </row>
    <row r="42" spans="1:7" s="81" customFormat="1" ht="12.75">
      <c r="A42" s="137"/>
      <c r="B42" s="137"/>
      <c r="C42" s="137"/>
      <c r="D42" s="136"/>
      <c r="E42" s="136"/>
      <c r="F42" s="136"/>
      <c r="G42" s="136"/>
    </row>
    <row r="43" ht="12.75">
      <c r="B43" s="3"/>
    </row>
    <row r="44" ht="12.75">
      <c r="B44" s="3"/>
    </row>
    <row r="45" spans="2:7" ht="12.75">
      <c r="B45" s="3"/>
      <c r="G45" s="250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</sheetData>
  <sheetProtection/>
  <mergeCells count="18">
    <mergeCell ref="B24:C24"/>
    <mergeCell ref="B30:C30"/>
    <mergeCell ref="A41:C41"/>
    <mergeCell ref="A31:C31"/>
    <mergeCell ref="B34:C34"/>
    <mergeCell ref="B37:C37"/>
    <mergeCell ref="A38:C38"/>
    <mergeCell ref="B39:C39"/>
    <mergeCell ref="B40:C40"/>
    <mergeCell ref="E1:G1"/>
    <mergeCell ref="A7:C7"/>
    <mergeCell ref="A5:C6"/>
    <mergeCell ref="A2:G2"/>
    <mergeCell ref="F4:G4"/>
    <mergeCell ref="D5:D6"/>
    <mergeCell ref="E5:E6"/>
    <mergeCell ref="F5:F6"/>
    <mergeCell ref="G5:G6"/>
  </mergeCells>
  <printOptions/>
  <pageMargins left="0.65" right="0.17" top="0.87" bottom="1.35" header="0.62" footer="0.2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5.125" style="2" customWidth="1"/>
    <col min="2" max="2" width="58.75390625" style="2" customWidth="1"/>
    <col min="3" max="3" width="6.75390625" style="2" customWidth="1"/>
    <col min="4" max="4" width="11.125" style="2" customWidth="1"/>
    <col min="5" max="5" width="13.875" style="2" customWidth="1"/>
    <col min="6" max="6" width="12.125" style="2" customWidth="1"/>
    <col min="7" max="7" width="12.75390625" style="2" customWidth="1"/>
    <col min="8" max="16384" width="9.125" style="2" customWidth="1"/>
  </cols>
  <sheetData>
    <row r="1" spans="6:7" ht="12.75">
      <c r="F1" s="299" t="s">
        <v>129</v>
      </c>
      <c r="G1" s="299"/>
    </row>
    <row r="2" spans="6:7" ht="12.75">
      <c r="F2" s="66"/>
      <c r="G2" s="66"/>
    </row>
    <row r="3" spans="6:7" ht="12.75">
      <c r="F3" s="66"/>
      <c r="G3" s="66"/>
    </row>
    <row r="4" spans="5:7" ht="12.75">
      <c r="E4" s="299"/>
      <c r="F4" s="299"/>
      <c r="G4" s="299"/>
    </row>
    <row r="5" spans="1:7" ht="31.5" customHeight="1">
      <c r="A5" s="301" t="s">
        <v>152</v>
      </c>
      <c r="B5" s="301"/>
      <c r="C5" s="301"/>
      <c r="D5" s="301"/>
      <c r="E5" s="301"/>
      <c r="F5" s="301"/>
      <c r="G5" s="301"/>
    </row>
    <row r="6" spans="1:7" ht="31.5" customHeight="1">
      <c r="A6" s="15"/>
      <c r="B6" s="15"/>
      <c r="C6" s="15"/>
      <c r="D6" s="15"/>
      <c r="E6" s="15"/>
      <c r="F6" s="15"/>
      <c r="G6" s="15"/>
    </row>
    <row r="7" spans="1:7" ht="16.5" thickBot="1">
      <c r="A7" s="18"/>
      <c r="B7" s="18"/>
      <c r="C7" s="18"/>
      <c r="D7" s="18"/>
      <c r="E7" s="18"/>
      <c r="F7" s="300" t="s">
        <v>0</v>
      </c>
      <c r="G7" s="300"/>
    </row>
    <row r="8" spans="1:7" ht="21.75" customHeight="1" thickBot="1">
      <c r="A8" s="278" t="s">
        <v>1</v>
      </c>
      <c r="B8" s="303"/>
      <c r="C8" s="305" t="s">
        <v>30</v>
      </c>
      <c r="D8" s="306"/>
      <c r="E8" s="286" t="s">
        <v>153</v>
      </c>
      <c r="F8" s="286" t="s">
        <v>154</v>
      </c>
      <c r="G8" s="288" t="s">
        <v>22</v>
      </c>
    </row>
    <row r="9" spans="1:7" ht="55.5" customHeight="1" thickBot="1">
      <c r="A9" s="280"/>
      <c r="B9" s="304"/>
      <c r="C9" s="80" t="s">
        <v>55</v>
      </c>
      <c r="D9" s="78" t="s">
        <v>56</v>
      </c>
      <c r="E9" s="287"/>
      <c r="F9" s="287"/>
      <c r="G9" s="289"/>
    </row>
    <row r="10" spans="1:7" s="57" customFormat="1" ht="15" customHeight="1" thickBot="1">
      <c r="A10" s="302" t="s">
        <v>2</v>
      </c>
      <c r="B10" s="302"/>
      <c r="C10" s="141"/>
      <c r="D10" s="142">
        <v>2</v>
      </c>
      <c r="E10" s="142">
        <v>3</v>
      </c>
      <c r="F10" s="142">
        <v>4</v>
      </c>
      <c r="G10" s="142">
        <v>5</v>
      </c>
    </row>
    <row r="11" spans="1:7" s="57" customFormat="1" ht="15" customHeight="1">
      <c r="A11" s="269"/>
      <c r="B11" s="262" t="s">
        <v>57</v>
      </c>
      <c r="C11" s="263">
        <v>71.08</v>
      </c>
      <c r="D11" s="264">
        <v>325546</v>
      </c>
      <c r="E11" s="265"/>
      <c r="F11" s="266"/>
      <c r="G11" s="267">
        <f aca="true" t="shared" si="0" ref="G11:G34">SUM(D11:F11)</f>
        <v>325546</v>
      </c>
    </row>
    <row r="12" spans="1:7" s="57" customFormat="1" ht="15" customHeight="1">
      <c r="A12" s="143"/>
      <c r="B12" s="144" t="s">
        <v>146</v>
      </c>
      <c r="C12" s="145" t="s">
        <v>145</v>
      </c>
      <c r="D12" s="261">
        <v>5775</v>
      </c>
      <c r="E12" s="147"/>
      <c r="F12" s="148"/>
      <c r="G12" s="149"/>
    </row>
    <row r="13" spans="1:7" s="57" customFormat="1" ht="15" customHeight="1">
      <c r="A13" s="251"/>
      <c r="B13" s="252" t="s">
        <v>147</v>
      </c>
      <c r="C13" s="253"/>
      <c r="D13" s="268">
        <v>11214</v>
      </c>
      <c r="E13" s="254"/>
      <c r="F13" s="255"/>
      <c r="G13" s="256">
        <f t="shared" si="0"/>
        <v>11214</v>
      </c>
    </row>
    <row r="14" spans="1:7" s="57" customFormat="1" ht="15" customHeight="1" thickBot="1">
      <c r="A14" s="257"/>
      <c r="B14" s="258" t="s">
        <v>133</v>
      </c>
      <c r="C14" s="151"/>
      <c r="D14" s="259">
        <v>1346829</v>
      </c>
      <c r="E14" s="152"/>
      <c r="F14" s="153"/>
      <c r="G14" s="256">
        <f t="shared" si="0"/>
        <v>1346829</v>
      </c>
    </row>
    <row r="15" spans="1:7" s="57" customFormat="1" ht="15" customHeight="1" thickBot="1">
      <c r="A15" s="154" t="s">
        <v>72</v>
      </c>
      <c r="B15" s="155" t="s">
        <v>30</v>
      </c>
      <c r="C15" s="156"/>
      <c r="D15" s="157">
        <f>SUM(D11:D14)</f>
        <v>1689364</v>
      </c>
      <c r="E15" s="138"/>
      <c r="F15" s="158"/>
      <c r="G15" s="159">
        <f t="shared" si="0"/>
        <v>1689364</v>
      </c>
    </row>
    <row r="16" spans="1:7" s="57" customFormat="1" ht="15" customHeight="1">
      <c r="A16" s="160"/>
      <c r="B16" s="161" t="s">
        <v>32</v>
      </c>
      <c r="C16" s="145">
        <v>42</v>
      </c>
      <c r="D16" s="146">
        <v>176024</v>
      </c>
      <c r="E16" s="147"/>
      <c r="F16" s="148"/>
      <c r="G16" s="149">
        <f t="shared" si="0"/>
        <v>176024</v>
      </c>
    </row>
    <row r="17" spans="1:7" s="57" customFormat="1" ht="15" customHeight="1">
      <c r="A17" s="162"/>
      <c r="B17" s="163" t="s">
        <v>33</v>
      </c>
      <c r="C17" s="164">
        <v>30</v>
      </c>
      <c r="D17" s="165">
        <v>54000</v>
      </c>
      <c r="E17" s="166"/>
      <c r="F17" s="167"/>
      <c r="G17" s="168">
        <f t="shared" si="0"/>
        <v>54000</v>
      </c>
    </row>
    <row r="18" spans="1:7" s="57" customFormat="1" ht="15" customHeight="1">
      <c r="A18" s="162"/>
      <c r="B18" s="270" t="s">
        <v>34</v>
      </c>
      <c r="C18" s="271">
        <v>469</v>
      </c>
      <c r="D18" s="272">
        <v>32806</v>
      </c>
      <c r="E18" s="273"/>
      <c r="F18" s="274"/>
      <c r="G18" s="168">
        <f>SUM(D18:F18)</f>
        <v>32806</v>
      </c>
    </row>
    <row r="19" spans="1:7" s="57" customFormat="1" ht="15" customHeight="1" thickBot="1">
      <c r="A19" s="216"/>
      <c r="B19" s="270" t="s">
        <v>148</v>
      </c>
      <c r="C19" s="271">
        <v>5</v>
      </c>
      <c r="D19" s="272">
        <v>8190</v>
      </c>
      <c r="E19" s="273"/>
      <c r="F19" s="274"/>
      <c r="G19" s="149">
        <f t="shared" si="0"/>
        <v>8190</v>
      </c>
    </row>
    <row r="20" spans="1:7" s="57" customFormat="1" ht="15" customHeight="1" thickBot="1">
      <c r="A20" s="154" t="s">
        <v>73</v>
      </c>
      <c r="B20" s="155" t="s">
        <v>59</v>
      </c>
      <c r="C20" s="156"/>
      <c r="D20" s="157">
        <f>SUM(D16:D19)</f>
        <v>271020</v>
      </c>
      <c r="E20" s="169"/>
      <c r="F20" s="142"/>
      <c r="G20" s="159">
        <f t="shared" si="0"/>
        <v>271020</v>
      </c>
    </row>
    <row r="21" spans="1:7" s="57" customFormat="1" ht="15" customHeight="1">
      <c r="A21" s="170"/>
      <c r="B21" s="171" t="s">
        <v>35</v>
      </c>
      <c r="C21" s="164">
        <v>26270</v>
      </c>
      <c r="D21" s="165">
        <v>10377</v>
      </c>
      <c r="E21" s="166"/>
      <c r="F21" s="167"/>
      <c r="G21" s="168">
        <f t="shared" si="0"/>
        <v>10377</v>
      </c>
    </row>
    <row r="22" spans="1:7" s="57" customFormat="1" ht="15" customHeight="1">
      <c r="A22" s="170"/>
      <c r="B22" s="171" t="s">
        <v>36</v>
      </c>
      <c r="C22" s="164">
        <v>26270</v>
      </c>
      <c r="D22" s="165">
        <v>10377</v>
      </c>
      <c r="E22" s="166"/>
      <c r="F22" s="167"/>
      <c r="G22" s="168">
        <f t="shared" si="0"/>
        <v>10377</v>
      </c>
    </row>
    <row r="23" spans="1:7" s="57" customFormat="1" ht="15" customHeight="1">
      <c r="A23" s="170"/>
      <c r="B23" s="172" t="s">
        <v>37</v>
      </c>
      <c r="C23" s="164">
        <v>550</v>
      </c>
      <c r="D23" s="165">
        <v>30448</v>
      </c>
      <c r="E23" s="166"/>
      <c r="F23" s="167"/>
      <c r="G23" s="168">
        <f t="shared" si="0"/>
        <v>30448</v>
      </c>
    </row>
    <row r="24" spans="1:7" s="57" customFormat="1" ht="15" customHeight="1">
      <c r="A24" s="173"/>
      <c r="B24" s="163" t="s">
        <v>38</v>
      </c>
      <c r="C24" s="164">
        <v>88</v>
      </c>
      <c r="D24" s="165">
        <v>12760</v>
      </c>
      <c r="E24" s="166"/>
      <c r="F24" s="167"/>
      <c r="G24" s="168">
        <f t="shared" si="0"/>
        <v>12760</v>
      </c>
    </row>
    <row r="25" spans="1:7" s="57" customFormat="1" ht="15" customHeight="1">
      <c r="A25" s="173"/>
      <c r="B25" s="163" t="s">
        <v>39</v>
      </c>
      <c r="C25" s="164">
        <v>300</v>
      </c>
      <c r="D25" s="165">
        <v>32700</v>
      </c>
      <c r="E25" s="166"/>
      <c r="F25" s="167"/>
      <c r="G25" s="168">
        <f t="shared" si="0"/>
        <v>32700</v>
      </c>
    </row>
    <row r="26" spans="1:7" s="57" customFormat="1" ht="15" customHeight="1">
      <c r="A26" s="173"/>
      <c r="B26" s="163" t="s">
        <v>40</v>
      </c>
      <c r="C26" s="164">
        <v>115</v>
      </c>
      <c r="D26" s="165">
        <v>56822</v>
      </c>
      <c r="E26" s="166"/>
      <c r="F26" s="167"/>
      <c r="G26" s="168">
        <f t="shared" si="0"/>
        <v>56822</v>
      </c>
    </row>
    <row r="27" spans="1:7" s="57" customFormat="1" ht="15" customHeight="1">
      <c r="A27" s="173"/>
      <c r="B27" s="174" t="s">
        <v>58</v>
      </c>
      <c r="C27" s="164">
        <v>4</v>
      </c>
      <c r="D27" s="165">
        <v>10424</v>
      </c>
      <c r="E27" s="166"/>
      <c r="F27" s="167"/>
      <c r="G27" s="168">
        <f t="shared" si="0"/>
        <v>10424</v>
      </c>
    </row>
    <row r="28" spans="1:7" s="57" customFormat="1" ht="15" customHeight="1">
      <c r="A28" s="173"/>
      <c r="B28" s="150" t="s">
        <v>41</v>
      </c>
      <c r="C28" s="164">
        <v>14</v>
      </c>
      <c r="D28" s="165">
        <v>10648</v>
      </c>
      <c r="E28" s="166"/>
      <c r="F28" s="167"/>
      <c r="G28" s="168">
        <f t="shared" si="0"/>
        <v>10648</v>
      </c>
    </row>
    <row r="29" spans="1:7" s="57" customFormat="1" ht="15" customHeight="1">
      <c r="A29" s="173"/>
      <c r="B29" s="150" t="s">
        <v>149</v>
      </c>
      <c r="C29" s="164">
        <v>36.78</v>
      </c>
      <c r="D29" s="165">
        <v>60025</v>
      </c>
      <c r="E29" s="166"/>
      <c r="F29" s="167"/>
      <c r="G29" s="168">
        <f>SUM(D29:F29)</f>
        <v>60025</v>
      </c>
    </row>
    <row r="30" spans="1:7" s="57" customFormat="1" ht="15" customHeight="1" thickBot="1">
      <c r="A30" s="175"/>
      <c r="B30" s="176" t="s">
        <v>150</v>
      </c>
      <c r="C30" s="145"/>
      <c r="D30" s="146">
        <v>15098</v>
      </c>
      <c r="E30" s="147"/>
      <c r="F30" s="148"/>
      <c r="G30" s="149">
        <f t="shared" si="0"/>
        <v>15098</v>
      </c>
    </row>
    <row r="31" spans="1:7" s="57" customFormat="1" ht="15" customHeight="1" thickBot="1">
      <c r="A31" s="154" t="s">
        <v>74</v>
      </c>
      <c r="B31" s="177" t="s">
        <v>132</v>
      </c>
      <c r="C31" s="156"/>
      <c r="D31" s="157">
        <f>SUM(D21:D30)</f>
        <v>249679</v>
      </c>
      <c r="E31" s="169"/>
      <c r="F31" s="142"/>
      <c r="G31" s="159">
        <f t="shared" si="0"/>
        <v>249679</v>
      </c>
    </row>
    <row r="32" spans="1:7" s="57" customFormat="1" ht="15" customHeight="1" thickBot="1">
      <c r="A32" s="178" t="s">
        <v>75</v>
      </c>
      <c r="B32" s="179" t="s">
        <v>60</v>
      </c>
      <c r="C32" s="156">
        <v>26270</v>
      </c>
      <c r="D32" s="180">
        <v>10508</v>
      </c>
      <c r="E32" s="169"/>
      <c r="F32" s="142"/>
      <c r="G32" s="181">
        <f t="shared" si="0"/>
        <v>10508</v>
      </c>
    </row>
    <row r="33" spans="1:7" s="57" customFormat="1" ht="15" customHeight="1" thickBot="1">
      <c r="A33" s="182"/>
      <c r="B33" s="183" t="s">
        <v>31</v>
      </c>
      <c r="C33" s="156"/>
      <c r="D33" s="157">
        <f>SUM(D20,D31,D32)</f>
        <v>531207</v>
      </c>
      <c r="E33" s="169"/>
      <c r="F33" s="142"/>
      <c r="G33" s="159">
        <f t="shared" si="0"/>
        <v>531207</v>
      </c>
    </row>
    <row r="34" spans="1:7" s="57" customFormat="1" ht="15" customHeight="1" thickBot="1">
      <c r="A34" s="154" t="s">
        <v>2</v>
      </c>
      <c r="B34" s="184" t="s">
        <v>134</v>
      </c>
      <c r="C34" s="156"/>
      <c r="D34" s="157">
        <f>SUM(D15,D33)</f>
        <v>2220571</v>
      </c>
      <c r="E34" s="169"/>
      <c r="F34" s="142"/>
      <c r="G34" s="159">
        <f t="shared" si="0"/>
        <v>2220571</v>
      </c>
    </row>
    <row r="35" spans="1:7" s="57" customFormat="1" ht="15" customHeight="1" thickBot="1">
      <c r="A35" s="139" t="s">
        <v>3</v>
      </c>
      <c r="B35" s="185" t="s">
        <v>62</v>
      </c>
      <c r="C35" s="139"/>
      <c r="D35" s="157"/>
      <c r="E35" s="138"/>
      <c r="F35" s="158"/>
      <c r="G35" s="159"/>
    </row>
    <row r="36" spans="1:7" s="57" customFormat="1" ht="15" customHeight="1">
      <c r="A36" s="186" t="s">
        <v>68</v>
      </c>
      <c r="B36" s="187" t="s">
        <v>63</v>
      </c>
      <c r="C36" s="188"/>
      <c r="D36" s="146"/>
      <c r="E36" s="147"/>
      <c r="F36" s="148"/>
      <c r="G36" s="149"/>
    </row>
    <row r="37" spans="1:7" s="57" customFormat="1" ht="15" customHeight="1">
      <c r="A37" s="189"/>
      <c r="B37" s="190" t="s">
        <v>64</v>
      </c>
      <c r="C37" s="191"/>
      <c r="D37" s="165">
        <v>18478</v>
      </c>
      <c r="E37" s="166"/>
      <c r="F37" s="167"/>
      <c r="G37" s="168">
        <f>SUM(D37:F37)</f>
        <v>18478</v>
      </c>
    </row>
    <row r="38" spans="1:7" s="57" customFormat="1" ht="15" customHeight="1">
      <c r="A38" s="189"/>
      <c r="B38" s="190" t="s">
        <v>151</v>
      </c>
      <c r="C38" s="191"/>
      <c r="D38" s="165"/>
      <c r="E38" s="166"/>
      <c r="F38" s="168">
        <v>5245</v>
      </c>
      <c r="G38" s="168">
        <f>SUM(D38:F38)</f>
        <v>5245</v>
      </c>
    </row>
    <row r="39" spans="1:7" s="57" customFormat="1" ht="15" customHeight="1">
      <c r="A39" s="189" t="s">
        <v>69</v>
      </c>
      <c r="B39" s="190" t="s">
        <v>65</v>
      </c>
      <c r="C39" s="191"/>
      <c r="D39" s="165"/>
      <c r="E39" s="165">
        <v>790177</v>
      </c>
      <c r="F39" s="167"/>
      <c r="G39" s="168">
        <f>SUM(D39:F39)</f>
        <v>790177</v>
      </c>
    </row>
    <row r="40" spans="1:7" s="57" customFormat="1" ht="15" customHeight="1">
      <c r="A40" s="189" t="s">
        <v>70</v>
      </c>
      <c r="B40" s="190" t="s">
        <v>135</v>
      </c>
      <c r="C40" s="191"/>
      <c r="D40" s="165"/>
      <c r="E40" s="165"/>
      <c r="F40" s="167"/>
      <c r="G40" s="168"/>
    </row>
    <row r="41" spans="1:7" s="57" customFormat="1" ht="15" customHeight="1">
      <c r="A41" s="189"/>
      <c r="B41" s="190" t="s">
        <v>136</v>
      </c>
      <c r="C41" s="191"/>
      <c r="D41" s="165">
        <v>85039</v>
      </c>
      <c r="E41" s="165"/>
      <c r="F41" s="167"/>
      <c r="G41" s="194">
        <f>SUM(D41,E41,F41)</f>
        <v>85039</v>
      </c>
    </row>
    <row r="42" spans="1:7" ht="15" customHeight="1">
      <c r="A42" s="189" t="s">
        <v>137</v>
      </c>
      <c r="B42" s="190" t="s">
        <v>66</v>
      </c>
      <c r="C42" s="192"/>
      <c r="D42" s="193"/>
      <c r="E42" s="72"/>
      <c r="F42" s="87"/>
      <c r="G42" s="194">
        <f>SUM(D42,E42,F42)</f>
        <v>0</v>
      </c>
    </row>
    <row r="43" spans="1:7" ht="15" customHeight="1" thickBot="1">
      <c r="A43" s="195"/>
      <c r="B43" s="196" t="s">
        <v>67</v>
      </c>
      <c r="C43" s="197"/>
      <c r="D43" s="198">
        <v>500000</v>
      </c>
      <c r="E43" s="199"/>
      <c r="F43" s="199"/>
      <c r="G43" s="200">
        <f>SUM(D43,E43,F43)</f>
        <v>500000</v>
      </c>
    </row>
    <row r="44" spans="1:7" ht="13.5" thickBot="1">
      <c r="A44" s="69" t="s">
        <v>4</v>
      </c>
      <c r="B44" s="39" t="s">
        <v>71</v>
      </c>
      <c r="C44" s="39"/>
      <c r="D44" s="201">
        <f>SUM(D36:D43)</f>
        <v>603517</v>
      </c>
      <c r="E44" s="201">
        <f>SUM(E36:E43)</f>
        <v>790177</v>
      </c>
      <c r="F44" s="201">
        <f>SUM(F36:F43)</f>
        <v>5245</v>
      </c>
      <c r="G44" s="201">
        <f>SUM(D44,E44,F44)</f>
        <v>1398939</v>
      </c>
    </row>
    <row r="45" spans="1:7" ht="13.5" thickBot="1">
      <c r="A45" s="119" t="s">
        <v>7</v>
      </c>
      <c r="B45" s="202" t="s">
        <v>76</v>
      </c>
      <c r="C45" s="203"/>
      <c r="D45" s="204">
        <f>SUM(D34,D35,D44)</f>
        <v>2824088</v>
      </c>
      <c r="E45" s="22">
        <f>SUM(E34,E35,E44)</f>
        <v>790177</v>
      </c>
      <c r="F45" s="22">
        <f>SUM(F34,F35,F44)</f>
        <v>5245</v>
      </c>
      <c r="G45" s="22">
        <f>SUM(G34,G35,G44)</f>
        <v>3619510</v>
      </c>
    </row>
    <row r="46" ht="12.75">
      <c r="G46" s="4"/>
    </row>
  </sheetData>
  <sheetProtection/>
  <mergeCells count="10">
    <mergeCell ref="F1:G1"/>
    <mergeCell ref="E4:G4"/>
    <mergeCell ref="F7:G7"/>
    <mergeCell ref="A5:G5"/>
    <mergeCell ref="A10:B10"/>
    <mergeCell ref="A8:B9"/>
    <mergeCell ref="E8:E9"/>
    <mergeCell ref="G8:G9"/>
    <mergeCell ref="F8:F9"/>
    <mergeCell ref="C8:D8"/>
  </mergeCells>
  <printOptions/>
  <pageMargins left="0.42" right="0.19" top="0.67" bottom="0.22" header="1.74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4" width="13.00390625" style="14" customWidth="1"/>
    <col min="5" max="5" width="11.875" style="0" customWidth="1"/>
    <col min="6" max="6" width="11.75390625" style="0" customWidth="1"/>
    <col min="7" max="7" width="12.75390625" style="0" bestFit="1" customWidth="1"/>
  </cols>
  <sheetData>
    <row r="1" spans="1:7" ht="25.5" customHeight="1">
      <c r="A1" s="319"/>
      <c r="B1" s="319"/>
      <c r="C1" s="319"/>
      <c r="D1" s="5"/>
      <c r="E1" s="317" t="s">
        <v>45</v>
      </c>
      <c r="F1" s="317"/>
      <c r="G1" s="317"/>
    </row>
    <row r="2" spans="1:6" ht="25.5" customHeight="1">
      <c r="A2" s="5"/>
      <c r="B2" s="5"/>
      <c r="C2" s="5"/>
      <c r="D2" s="5"/>
      <c r="E2" s="32"/>
      <c r="F2" s="32"/>
    </row>
    <row r="3" spans="1:7" ht="33" customHeight="1">
      <c r="A3" s="318" t="s">
        <v>142</v>
      </c>
      <c r="B3" s="318"/>
      <c r="C3" s="318"/>
      <c r="D3" s="318"/>
      <c r="E3" s="318"/>
      <c r="F3" s="318"/>
      <c r="G3" s="318"/>
    </row>
    <row r="4" spans="1:5" ht="25.5" customHeight="1">
      <c r="A4" s="5"/>
      <c r="B4" s="5"/>
      <c r="C4" s="5"/>
      <c r="D4" s="7"/>
      <c r="E4" s="5"/>
    </row>
    <row r="5" spans="1:7" ht="17.25" customHeight="1" thickBot="1">
      <c r="A5" s="5"/>
      <c r="B5" s="5"/>
      <c r="C5" s="5"/>
      <c r="D5" s="7"/>
      <c r="E5" s="5"/>
      <c r="F5" s="309" t="s">
        <v>0</v>
      </c>
      <c r="G5" s="309"/>
    </row>
    <row r="6" spans="1:7" ht="26.25" customHeight="1">
      <c r="A6" s="278" t="s">
        <v>1</v>
      </c>
      <c r="B6" s="279"/>
      <c r="C6" s="303"/>
      <c r="D6" s="286" t="s">
        <v>21</v>
      </c>
      <c r="E6" s="286" t="s">
        <v>153</v>
      </c>
      <c r="F6" s="286" t="s">
        <v>154</v>
      </c>
      <c r="G6" s="288" t="s">
        <v>22</v>
      </c>
    </row>
    <row r="7" spans="1:7" ht="51" customHeight="1" thickBot="1">
      <c r="A7" s="280"/>
      <c r="B7" s="281"/>
      <c r="C7" s="304"/>
      <c r="D7" s="287"/>
      <c r="E7" s="287"/>
      <c r="F7" s="287"/>
      <c r="G7" s="289"/>
    </row>
    <row r="8" spans="1:7" ht="13.5" customHeight="1" thickBot="1">
      <c r="A8" s="290" t="s">
        <v>2</v>
      </c>
      <c r="B8" s="295"/>
      <c r="C8" s="291"/>
      <c r="D8" s="142">
        <v>2</v>
      </c>
      <c r="E8" s="142">
        <v>3</v>
      </c>
      <c r="F8" s="142">
        <v>4</v>
      </c>
      <c r="G8" s="142">
        <v>5</v>
      </c>
    </row>
    <row r="9" spans="1:7" ht="12.75">
      <c r="A9" s="205"/>
      <c r="B9" s="312" t="s">
        <v>10</v>
      </c>
      <c r="C9" s="313"/>
      <c r="D9" s="206">
        <v>2323000</v>
      </c>
      <c r="E9" s="206"/>
      <c r="F9" s="206"/>
      <c r="G9" s="207">
        <f>SUM(D9,E9,F9)</f>
        <v>2323000</v>
      </c>
    </row>
    <row r="10" spans="1:7" ht="12.75">
      <c r="A10" s="208"/>
      <c r="B10" s="314" t="s">
        <v>11</v>
      </c>
      <c r="C10" s="315"/>
      <c r="D10" s="207">
        <f>1428298-3450</f>
        <v>1424848</v>
      </c>
      <c r="E10" s="207"/>
      <c r="F10" s="207"/>
      <c r="G10" s="207">
        <f>SUM(D10,E10,F10)</f>
        <v>1424848</v>
      </c>
    </row>
    <row r="11" spans="1:7" ht="12.75">
      <c r="A11" s="209"/>
      <c r="B11" s="315" t="s">
        <v>13</v>
      </c>
      <c r="C11" s="321"/>
      <c r="D11" s="207">
        <v>128000</v>
      </c>
      <c r="E11" s="207"/>
      <c r="F11" s="207"/>
      <c r="G11" s="207">
        <f>SUM(D11,E11,F11)</f>
        <v>128000</v>
      </c>
    </row>
    <row r="12" spans="1:7" ht="13.5" thickBot="1">
      <c r="A12" s="209"/>
      <c r="B12" s="315" t="s">
        <v>20</v>
      </c>
      <c r="C12" s="320"/>
      <c r="D12" s="207">
        <v>1162000</v>
      </c>
      <c r="E12" s="207"/>
      <c r="F12" s="207"/>
      <c r="G12" s="207">
        <f>SUM(D12,E12,F12)</f>
        <v>1162000</v>
      </c>
    </row>
    <row r="13" spans="1:7" s="8" customFormat="1" ht="13.5" thickBot="1">
      <c r="A13" s="154" t="s">
        <v>2</v>
      </c>
      <c r="B13" s="316" t="s">
        <v>12</v>
      </c>
      <c r="C13" s="307"/>
      <c r="D13" s="210">
        <f>SUM(D9:D12)</f>
        <v>5037848</v>
      </c>
      <c r="E13" s="210">
        <f>SUM(E9:E12)</f>
        <v>0</v>
      </c>
      <c r="F13" s="210">
        <f>SUM(F9:F12)</f>
        <v>0</v>
      </c>
      <c r="G13" s="210">
        <f>SUM(G9:G12)</f>
        <v>5037848</v>
      </c>
    </row>
    <row r="14" spans="1:7" s="8" customFormat="1" ht="12.75">
      <c r="A14" s="211"/>
      <c r="B14" s="322" t="s">
        <v>77</v>
      </c>
      <c r="C14" s="323"/>
      <c r="D14" s="212">
        <v>2000</v>
      </c>
      <c r="E14" s="213"/>
      <c r="F14" s="213"/>
      <c r="G14" s="213">
        <f aca="true" t="shared" si="0" ref="G14:G19">SUM(D14:F14)</f>
        <v>2000</v>
      </c>
    </row>
    <row r="15" spans="1:7" s="8" customFormat="1" ht="12.75">
      <c r="A15" s="162"/>
      <c r="B15" s="310" t="s">
        <v>78</v>
      </c>
      <c r="C15" s="311"/>
      <c r="D15" s="214"/>
      <c r="E15" s="215"/>
      <c r="F15" s="215"/>
      <c r="G15" s="215">
        <f t="shared" si="0"/>
        <v>0</v>
      </c>
    </row>
    <row r="16" spans="1:7" s="8" customFormat="1" ht="12.75">
      <c r="A16" s="216"/>
      <c r="B16" s="310" t="s">
        <v>80</v>
      </c>
      <c r="C16" s="311"/>
      <c r="D16" s="217">
        <f>145000+10000</f>
        <v>155000</v>
      </c>
      <c r="E16" s="218"/>
      <c r="F16" s="218"/>
      <c r="G16" s="218">
        <f t="shared" si="0"/>
        <v>155000</v>
      </c>
    </row>
    <row r="17" spans="1:7" s="8" customFormat="1" ht="12.75">
      <c r="A17" s="216"/>
      <c r="B17" s="310" t="s">
        <v>79</v>
      </c>
      <c r="C17" s="311"/>
      <c r="D17" s="217">
        <f>60000+6900</f>
        <v>66900</v>
      </c>
      <c r="E17" s="218"/>
      <c r="F17" s="218"/>
      <c r="G17" s="218">
        <f t="shared" si="0"/>
        <v>66900</v>
      </c>
    </row>
    <row r="18" spans="1:7" s="8" customFormat="1" ht="12.75">
      <c r="A18" s="216"/>
      <c r="B18" s="310" t="s">
        <v>81</v>
      </c>
      <c r="C18" s="311"/>
      <c r="D18" s="217">
        <v>51000</v>
      </c>
      <c r="E18" s="218"/>
      <c r="F18" s="218"/>
      <c r="G18" s="218">
        <f t="shared" si="0"/>
        <v>51000</v>
      </c>
    </row>
    <row r="19" spans="1:7" s="8" customFormat="1" ht="13.5" thickBot="1">
      <c r="A19" s="216"/>
      <c r="B19" s="310" t="s">
        <v>82</v>
      </c>
      <c r="C19" s="311"/>
      <c r="D19" s="217">
        <v>200</v>
      </c>
      <c r="E19" s="218"/>
      <c r="F19" s="218"/>
      <c r="G19" s="218">
        <f t="shared" si="0"/>
        <v>200</v>
      </c>
    </row>
    <row r="20" spans="1:7" ht="13.5" thickBot="1">
      <c r="A20" s="154" t="s">
        <v>3</v>
      </c>
      <c r="B20" s="316" t="s">
        <v>83</v>
      </c>
      <c r="C20" s="307"/>
      <c r="D20" s="210">
        <f>SUM(D14:D19)</f>
        <v>275100</v>
      </c>
      <c r="E20" s="210">
        <f>SUM(E14:E19)</f>
        <v>0</v>
      </c>
      <c r="F20" s="210">
        <f>SUM(F14:F19)</f>
        <v>0</v>
      </c>
      <c r="G20" s="210">
        <f>SUM(G14:G19)</f>
        <v>275100</v>
      </c>
    </row>
    <row r="21" spans="1:7" ht="22.5" customHeight="1" thickBot="1">
      <c r="A21" s="154" t="s">
        <v>8</v>
      </c>
      <c r="B21" s="307" t="s">
        <v>84</v>
      </c>
      <c r="C21" s="308"/>
      <c r="D21" s="219">
        <f>SUM(D13,D20)</f>
        <v>5312948</v>
      </c>
      <c r="E21" s="219">
        <f>SUM(E13,E20)</f>
        <v>0</v>
      </c>
      <c r="F21" s="219">
        <f>SUM(F13,F20)</f>
        <v>0</v>
      </c>
      <c r="G21" s="219">
        <f>SUM(G13,G20)</f>
        <v>5312948</v>
      </c>
    </row>
    <row r="22" spans="1:5" ht="12.75">
      <c r="A22" s="9"/>
      <c r="B22" s="10"/>
      <c r="C22" s="10"/>
      <c r="D22" s="11"/>
      <c r="E22" s="12"/>
    </row>
  </sheetData>
  <sheetProtection/>
  <mergeCells count="23">
    <mergeCell ref="B12:C12"/>
    <mergeCell ref="B11:C11"/>
    <mergeCell ref="B14:C14"/>
    <mergeCell ref="B15:C15"/>
    <mergeCell ref="B20:C20"/>
    <mergeCell ref="E1:G1"/>
    <mergeCell ref="D6:D7"/>
    <mergeCell ref="E6:E7"/>
    <mergeCell ref="F6:F7"/>
    <mergeCell ref="G6:G7"/>
    <mergeCell ref="A3:G3"/>
    <mergeCell ref="A1:C1"/>
    <mergeCell ref="A6:C7"/>
    <mergeCell ref="B21:C21"/>
    <mergeCell ref="F5:G5"/>
    <mergeCell ref="B19:C19"/>
    <mergeCell ref="A8:C8"/>
    <mergeCell ref="B18:C18"/>
    <mergeCell ref="B9:C9"/>
    <mergeCell ref="B10:C10"/>
    <mergeCell ref="B13:C13"/>
    <mergeCell ref="B17:C17"/>
    <mergeCell ref="B16:C16"/>
  </mergeCells>
  <printOptions/>
  <pageMargins left="0.75" right="0.17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7" topLeftCell="H1" activePane="topRight" state="frozen"/>
      <selection pane="topLeft" activeCell="D41" sqref="D41"/>
      <selection pane="topRight" activeCell="K40" sqref="K40"/>
    </sheetView>
  </sheetViews>
  <sheetFormatPr defaultColWidth="9.00390625" defaultRowHeight="12.75"/>
  <cols>
    <col min="1" max="1" width="3.625" style="13" customWidth="1"/>
    <col min="2" max="2" width="4.375" style="0" customWidth="1"/>
    <col min="3" max="3" width="28.75390625" style="0" customWidth="1"/>
    <col min="4" max="4" width="13.125" style="14" customWidth="1"/>
    <col min="5" max="5" width="15.75390625" style="0" customWidth="1"/>
    <col min="6" max="6" width="13.875" style="0" customWidth="1"/>
    <col min="7" max="7" width="15.375" style="0" customWidth="1"/>
  </cols>
  <sheetData>
    <row r="1" spans="1:7" ht="25.5" customHeight="1">
      <c r="A1" s="319"/>
      <c r="B1" s="319"/>
      <c r="C1" s="319"/>
      <c r="D1" s="5"/>
      <c r="E1" s="317" t="s">
        <v>26</v>
      </c>
      <c r="F1" s="317"/>
      <c r="G1" s="317"/>
    </row>
    <row r="2" spans="1:6" ht="25.5" customHeight="1">
      <c r="A2" s="5"/>
      <c r="B2" s="5"/>
      <c r="C2" s="5"/>
      <c r="D2" s="5"/>
      <c r="E2" s="32"/>
      <c r="F2" s="32"/>
    </row>
    <row r="3" spans="1:7" ht="33" customHeight="1">
      <c r="A3" s="318" t="s">
        <v>141</v>
      </c>
      <c r="B3" s="318"/>
      <c r="C3" s="318"/>
      <c r="D3" s="318"/>
      <c r="E3" s="318"/>
      <c r="F3" s="318"/>
      <c r="G3" s="318"/>
    </row>
    <row r="4" spans="1:5" ht="25.5" customHeight="1">
      <c r="A4" s="5"/>
      <c r="B4" s="5"/>
      <c r="C4" s="5"/>
      <c r="D4" s="7"/>
      <c r="E4" s="5"/>
    </row>
    <row r="5" spans="1:7" ht="17.25" customHeight="1" thickBot="1">
      <c r="A5" s="5"/>
      <c r="B5" s="5"/>
      <c r="C5" s="5"/>
      <c r="D5" s="7"/>
      <c r="E5" s="5"/>
      <c r="F5" s="309" t="s">
        <v>0</v>
      </c>
      <c r="G5" s="309"/>
    </row>
    <row r="6" spans="1:7" ht="26.25" customHeight="1">
      <c r="A6" s="278" t="s">
        <v>1</v>
      </c>
      <c r="B6" s="279"/>
      <c r="C6" s="303"/>
      <c r="D6" s="286" t="s">
        <v>21</v>
      </c>
      <c r="E6" s="286" t="s">
        <v>153</v>
      </c>
      <c r="F6" s="286" t="s">
        <v>154</v>
      </c>
      <c r="G6" s="288" t="s">
        <v>22</v>
      </c>
    </row>
    <row r="7" spans="1:7" ht="41.25" customHeight="1" thickBot="1">
      <c r="A7" s="280"/>
      <c r="B7" s="281"/>
      <c r="C7" s="304"/>
      <c r="D7" s="287"/>
      <c r="E7" s="287"/>
      <c r="F7" s="287"/>
      <c r="G7" s="289"/>
    </row>
    <row r="8" spans="1:7" ht="13.5" customHeight="1" thickBot="1">
      <c r="A8" s="276">
        <v>1</v>
      </c>
      <c r="B8" s="277"/>
      <c r="C8" s="277"/>
      <c r="D8" s="142">
        <v>2</v>
      </c>
      <c r="E8" s="142">
        <v>3</v>
      </c>
      <c r="F8" s="142">
        <v>4</v>
      </c>
      <c r="G8" s="142">
        <v>5</v>
      </c>
    </row>
    <row r="9" spans="1:7" s="34" customFormat="1" ht="12.75">
      <c r="A9" s="220"/>
      <c r="B9" s="336" t="s">
        <v>9</v>
      </c>
      <c r="C9" s="337"/>
      <c r="D9" s="217">
        <v>10</v>
      </c>
      <c r="E9" s="217"/>
      <c r="F9" s="217"/>
      <c r="G9" s="217">
        <f aca="true" t="shared" si="0" ref="G9:G18">SUM(D9,E9,F9)</f>
        <v>10</v>
      </c>
    </row>
    <row r="10" spans="1:7" s="34" customFormat="1" ht="12.75">
      <c r="A10" s="221"/>
      <c r="B10" s="339" t="s">
        <v>85</v>
      </c>
      <c r="C10" s="340"/>
      <c r="D10" s="214">
        <v>52665</v>
      </c>
      <c r="E10" s="214">
        <f>SUM(G25)</f>
        <v>102398</v>
      </c>
      <c r="F10" s="214"/>
      <c r="G10" s="217">
        <f t="shared" si="0"/>
        <v>155063</v>
      </c>
    </row>
    <row r="11" spans="1:7" s="34" customFormat="1" ht="12.75">
      <c r="A11" s="222"/>
      <c r="B11" s="334" t="s">
        <v>86</v>
      </c>
      <c r="C11" s="335"/>
      <c r="D11" s="214">
        <v>21275</v>
      </c>
      <c r="E11" s="214">
        <f>SUM(G26)</f>
        <v>313140</v>
      </c>
      <c r="F11" s="214"/>
      <c r="G11" s="217">
        <f t="shared" si="0"/>
        <v>334415</v>
      </c>
    </row>
    <row r="12" spans="1:7" s="34" customFormat="1" ht="12.75">
      <c r="A12" s="222"/>
      <c r="B12" s="334" t="s">
        <v>87</v>
      </c>
      <c r="C12" s="335"/>
      <c r="D12" s="214">
        <v>3906782</v>
      </c>
      <c r="E12" s="214">
        <f>SUM(G27)</f>
        <v>259</v>
      </c>
      <c r="F12" s="214"/>
      <c r="G12" s="217">
        <f t="shared" si="0"/>
        <v>3907041</v>
      </c>
    </row>
    <row r="13" spans="1:7" s="34" customFormat="1" ht="12.75">
      <c r="A13" s="222"/>
      <c r="B13" s="334" t="s">
        <v>88</v>
      </c>
      <c r="C13" s="335"/>
      <c r="D13" s="214">
        <v>45276</v>
      </c>
      <c r="E13" s="214">
        <f>SUM(G28)</f>
        <v>0</v>
      </c>
      <c r="F13" s="214">
        <v>67370</v>
      </c>
      <c r="G13" s="217">
        <f t="shared" si="0"/>
        <v>112646</v>
      </c>
    </row>
    <row r="14" spans="1:7" s="34" customFormat="1" ht="12.75">
      <c r="A14" s="222"/>
      <c r="B14" s="334" t="s">
        <v>89</v>
      </c>
      <c r="C14" s="338"/>
      <c r="D14" s="214">
        <v>938190</v>
      </c>
      <c r="E14" s="214">
        <f>SUM(G29)</f>
        <v>86263</v>
      </c>
      <c r="F14" s="214">
        <v>18190</v>
      </c>
      <c r="G14" s="217">
        <f t="shared" si="0"/>
        <v>1042643</v>
      </c>
    </row>
    <row r="15" spans="1:7" s="34" customFormat="1" ht="12.75">
      <c r="A15" s="222"/>
      <c r="B15" s="336" t="s">
        <v>93</v>
      </c>
      <c r="C15" s="337"/>
      <c r="D15" s="214"/>
      <c r="E15" s="214">
        <f>SUM(G30)</f>
        <v>1000</v>
      </c>
      <c r="F15" s="214"/>
      <c r="G15" s="217">
        <f t="shared" si="0"/>
        <v>1000</v>
      </c>
    </row>
    <row r="16" spans="1:7" s="34" customFormat="1" ht="12.75">
      <c r="A16" s="222"/>
      <c r="B16" s="334" t="s">
        <v>94</v>
      </c>
      <c r="C16" s="335"/>
      <c r="D16" s="214">
        <v>20000</v>
      </c>
      <c r="E16" s="214">
        <f>SUM(G31)</f>
        <v>800</v>
      </c>
      <c r="F16" s="214"/>
      <c r="G16" s="217">
        <f t="shared" si="0"/>
        <v>20800</v>
      </c>
    </row>
    <row r="17" spans="1:7" s="34" customFormat="1" ht="12.75">
      <c r="A17" s="222"/>
      <c r="B17" s="334" t="s">
        <v>95</v>
      </c>
      <c r="C17" s="338"/>
      <c r="D17" s="223"/>
      <c r="E17" s="214">
        <f>SUM(G32)</f>
        <v>0</v>
      </c>
      <c r="F17" s="223"/>
      <c r="G17" s="217">
        <f t="shared" si="0"/>
        <v>0</v>
      </c>
    </row>
    <row r="18" spans="1:7" s="34" customFormat="1" ht="13.5" thickBot="1">
      <c r="A18" s="222"/>
      <c r="B18" s="334" t="s">
        <v>51</v>
      </c>
      <c r="C18" s="335"/>
      <c r="D18" s="223">
        <f>25+86000+4000+15000</f>
        <v>105025</v>
      </c>
      <c r="E18" s="214">
        <f>SUM(G33)</f>
        <v>105200</v>
      </c>
      <c r="F18" s="223"/>
      <c r="G18" s="217">
        <f t="shared" si="0"/>
        <v>210225</v>
      </c>
    </row>
    <row r="19" spans="1:7" s="38" customFormat="1" ht="16.5" customHeight="1" thickBot="1">
      <c r="A19" s="224" t="s">
        <v>42</v>
      </c>
      <c r="B19" s="332" t="s">
        <v>53</v>
      </c>
      <c r="C19" s="333"/>
      <c r="D19" s="225">
        <f>SUM(D9:D18)</f>
        <v>5089223</v>
      </c>
      <c r="E19" s="225">
        <f>SUM(E9:E18)</f>
        <v>609060</v>
      </c>
      <c r="F19" s="225">
        <f>SUM(F9:F18)</f>
        <v>85560</v>
      </c>
      <c r="G19" s="225">
        <f>SUM(G9:G18)</f>
        <v>5783843</v>
      </c>
    </row>
    <row r="21" spans="2:7" ht="12.75" hidden="1">
      <c r="B21" s="132"/>
      <c r="C21" s="133"/>
      <c r="D21" s="328" t="s">
        <v>48</v>
      </c>
      <c r="E21" s="328" t="s">
        <v>49</v>
      </c>
      <c r="F21" s="328" t="s">
        <v>50</v>
      </c>
      <c r="G21" s="284" t="s">
        <v>47</v>
      </c>
    </row>
    <row r="22" spans="2:7" ht="13.5" hidden="1" thickBot="1">
      <c r="B22" s="134"/>
      <c r="C22" s="135"/>
      <c r="D22" s="329"/>
      <c r="E22" s="329"/>
      <c r="F22" s="329"/>
      <c r="G22" s="285"/>
    </row>
    <row r="23" spans="2:7" ht="13.5" hidden="1" thickBot="1">
      <c r="B23" s="134"/>
      <c r="C23" s="135"/>
      <c r="D23" s="56"/>
      <c r="E23" s="56"/>
      <c r="F23" s="56"/>
      <c r="G23" s="56"/>
    </row>
    <row r="24" spans="2:7" ht="12.75" hidden="1">
      <c r="B24" s="363" t="s">
        <v>9</v>
      </c>
      <c r="C24" s="364"/>
      <c r="D24" s="33"/>
      <c r="E24" s="33"/>
      <c r="F24" s="33"/>
      <c r="G24" s="33">
        <f>SUM(D24:F24)</f>
        <v>0</v>
      </c>
    </row>
    <row r="25" spans="2:7" ht="12.75" hidden="1">
      <c r="B25" s="330" t="s">
        <v>85</v>
      </c>
      <c r="C25" s="331"/>
      <c r="D25" s="35">
        <f>96304+343</f>
        <v>96647</v>
      </c>
      <c r="E25" s="35"/>
      <c r="F25" s="35">
        <f>77+1107+3520+1047</f>
        <v>5751</v>
      </c>
      <c r="G25" s="33">
        <f aca="true" t="shared" si="1" ref="G25:G33">SUM(D25:F25)</f>
        <v>102398</v>
      </c>
    </row>
    <row r="26" spans="2:7" ht="12.75" hidden="1">
      <c r="B26" s="330" t="s">
        <v>86</v>
      </c>
      <c r="C26" s="331"/>
      <c r="D26" s="35">
        <v>10000</v>
      </c>
      <c r="E26" s="35">
        <f>152756+110236</f>
        <v>262992</v>
      </c>
      <c r="F26" s="35">
        <f>37260+2888</f>
        <v>40148</v>
      </c>
      <c r="G26" s="33">
        <f t="shared" si="1"/>
        <v>313140</v>
      </c>
    </row>
    <row r="27" spans="2:7" ht="12.75" hidden="1">
      <c r="B27" s="330" t="s">
        <v>87</v>
      </c>
      <c r="C27" s="331"/>
      <c r="D27" s="35"/>
      <c r="E27" s="35"/>
      <c r="F27" s="35">
        <f>189+70</f>
        <v>259</v>
      </c>
      <c r="G27" s="33">
        <f t="shared" si="1"/>
        <v>259</v>
      </c>
    </row>
    <row r="28" spans="2:7" ht="12.75" hidden="1">
      <c r="B28" s="330" t="s">
        <v>88</v>
      </c>
      <c r="C28" s="331"/>
      <c r="D28" s="35"/>
      <c r="E28" s="35"/>
      <c r="F28" s="35"/>
      <c r="G28" s="33">
        <f t="shared" si="1"/>
        <v>0</v>
      </c>
    </row>
    <row r="29" spans="2:7" ht="12.75" hidden="1">
      <c r="B29" s="330" t="s">
        <v>89</v>
      </c>
      <c r="C29" s="331"/>
      <c r="D29" s="35">
        <f>2700+93</f>
        <v>2793</v>
      </c>
      <c r="E29" s="35">
        <f>41244+29764</f>
        <v>71008</v>
      </c>
      <c r="F29" s="35">
        <v>12462</v>
      </c>
      <c r="G29" s="33">
        <f t="shared" si="1"/>
        <v>86263</v>
      </c>
    </row>
    <row r="30" spans="2:7" ht="12.75" hidden="1">
      <c r="B30" s="324" t="s">
        <v>93</v>
      </c>
      <c r="C30" s="325"/>
      <c r="D30" s="36">
        <v>1000</v>
      </c>
      <c r="E30" s="36"/>
      <c r="F30" s="36"/>
      <c r="G30" s="33">
        <f t="shared" si="1"/>
        <v>1000</v>
      </c>
    </row>
    <row r="31" spans="2:7" ht="12.75" hidden="1">
      <c r="B31" s="324" t="s">
        <v>94</v>
      </c>
      <c r="C31" s="325"/>
      <c r="D31" s="36"/>
      <c r="E31" s="36">
        <v>800</v>
      </c>
      <c r="F31" s="36"/>
      <c r="G31" s="33">
        <f t="shared" si="1"/>
        <v>800</v>
      </c>
    </row>
    <row r="32" spans="2:7" ht="12.75" hidden="1">
      <c r="B32" s="324" t="s">
        <v>95</v>
      </c>
      <c r="C32" s="325"/>
      <c r="D32" s="127"/>
      <c r="E32" s="130"/>
      <c r="F32" s="130"/>
      <c r="G32" s="33">
        <f t="shared" si="1"/>
        <v>0</v>
      </c>
    </row>
    <row r="33" spans="2:7" ht="13.5" hidden="1" thickBot="1">
      <c r="B33" s="361" t="s">
        <v>51</v>
      </c>
      <c r="C33" s="362"/>
      <c r="D33" s="128"/>
      <c r="E33" s="131">
        <v>105200</v>
      </c>
      <c r="F33" s="129"/>
      <c r="G33" s="33">
        <f t="shared" si="1"/>
        <v>105200</v>
      </c>
    </row>
    <row r="34" spans="2:7" ht="13.5" customHeight="1" hidden="1" thickBot="1">
      <c r="B34" s="326" t="s">
        <v>96</v>
      </c>
      <c r="C34" s="327"/>
      <c r="D34" s="125">
        <f>SUM(D25:D33)</f>
        <v>110440</v>
      </c>
      <c r="E34" s="37">
        <f>SUM(E25:E33)</f>
        <v>440000</v>
      </c>
      <c r="F34" s="126">
        <f>SUM(F25:F33)</f>
        <v>58620</v>
      </c>
      <c r="G34" s="37">
        <f>SUM(G24:G33)</f>
        <v>609060</v>
      </c>
    </row>
    <row r="35" spans="4:7" ht="12.75">
      <c r="D35" s="109"/>
      <c r="E35" s="109"/>
      <c r="F35" s="109"/>
      <c r="G35" s="109"/>
    </row>
  </sheetData>
  <sheetProtection/>
  <mergeCells count="36">
    <mergeCell ref="A3:G3"/>
    <mergeCell ref="A1:C1"/>
    <mergeCell ref="A6:C7"/>
    <mergeCell ref="D6:D7"/>
    <mergeCell ref="E6:E7"/>
    <mergeCell ref="E1:G1"/>
    <mergeCell ref="F5:G5"/>
    <mergeCell ref="A8:C8"/>
    <mergeCell ref="B9:C9"/>
    <mergeCell ref="B10:C10"/>
    <mergeCell ref="B11:C11"/>
    <mergeCell ref="F6:F7"/>
    <mergeCell ref="G6:G7"/>
    <mergeCell ref="B19:C19"/>
    <mergeCell ref="B12:C12"/>
    <mergeCell ref="B13:C13"/>
    <mergeCell ref="B16:C16"/>
    <mergeCell ref="B18:C18"/>
    <mergeCell ref="B15:C15"/>
    <mergeCell ref="B14:C14"/>
    <mergeCell ref="B17:C17"/>
    <mergeCell ref="F21:F22"/>
    <mergeCell ref="G21:G22"/>
    <mergeCell ref="B31:C31"/>
    <mergeCell ref="B24:C24"/>
    <mergeCell ref="B25:C25"/>
    <mergeCell ref="B26:C26"/>
    <mergeCell ref="B27:C27"/>
    <mergeCell ref="B30:C30"/>
    <mergeCell ref="B28:C28"/>
    <mergeCell ref="B32:C32"/>
    <mergeCell ref="B33:C33"/>
    <mergeCell ref="B34:C34"/>
    <mergeCell ref="D21:D22"/>
    <mergeCell ref="B29:C29"/>
    <mergeCell ref="E21:E22"/>
  </mergeCells>
  <printOptions/>
  <pageMargins left="0.45" right="0.17" top="0.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2.875" style="2" bestFit="1" customWidth="1"/>
    <col min="4" max="4" width="13.625" style="2" customWidth="1"/>
    <col min="5" max="5" width="12.125" style="2" customWidth="1"/>
    <col min="6" max="6" width="12.75390625" style="2" customWidth="1"/>
    <col min="7" max="7" width="9.125" style="2" customWidth="1"/>
    <col min="8" max="8" width="9.125" style="4" customWidth="1"/>
    <col min="9" max="9" width="10.125" style="4" bestFit="1" customWidth="1"/>
    <col min="10" max="16384" width="9.125" style="2" customWidth="1"/>
  </cols>
  <sheetData>
    <row r="1" spans="5:6" ht="12.75">
      <c r="E1" s="299" t="s">
        <v>27</v>
      </c>
      <c r="F1" s="299"/>
    </row>
    <row r="2" spans="4:6" ht="12.75">
      <c r="D2" s="299"/>
      <c r="E2" s="299"/>
      <c r="F2" s="299"/>
    </row>
    <row r="3" spans="1:6" ht="31.5" customHeight="1">
      <c r="A3" s="301" t="s">
        <v>140</v>
      </c>
      <c r="B3" s="301"/>
      <c r="C3" s="301"/>
      <c r="D3" s="301"/>
      <c r="E3" s="301"/>
      <c r="F3" s="301"/>
    </row>
    <row r="4" spans="1:6" ht="16.5" thickBot="1">
      <c r="A4" s="18"/>
      <c r="B4" s="18"/>
      <c r="C4" s="18"/>
      <c r="D4" s="18"/>
      <c r="E4" s="300" t="s">
        <v>0</v>
      </c>
      <c r="F4" s="300"/>
    </row>
    <row r="5" spans="1:6" ht="16.5" customHeight="1">
      <c r="A5" s="278" t="s">
        <v>1</v>
      </c>
      <c r="B5" s="303"/>
      <c r="C5" s="286" t="s">
        <v>21</v>
      </c>
      <c r="D5" s="286" t="s">
        <v>153</v>
      </c>
      <c r="E5" s="286" t="s">
        <v>154</v>
      </c>
      <c r="F5" s="288" t="s">
        <v>22</v>
      </c>
    </row>
    <row r="6" spans="1:6" ht="60" customHeight="1" thickBot="1">
      <c r="A6" s="280"/>
      <c r="B6" s="304"/>
      <c r="C6" s="287"/>
      <c r="D6" s="287"/>
      <c r="E6" s="287"/>
      <c r="F6" s="289"/>
    </row>
    <row r="7" spans="1:9" s="17" customFormat="1" ht="15" customHeight="1" thickBot="1">
      <c r="A7" s="302" t="s">
        <v>2</v>
      </c>
      <c r="B7" s="302"/>
      <c r="C7" s="142">
        <v>2</v>
      </c>
      <c r="D7" s="142">
        <v>3</v>
      </c>
      <c r="E7" s="142">
        <v>4</v>
      </c>
      <c r="F7" s="142">
        <v>5</v>
      </c>
      <c r="H7" s="77"/>
      <c r="I7" s="77"/>
    </row>
    <row r="8" spans="1:9" s="17" customFormat="1" ht="24">
      <c r="A8" s="188"/>
      <c r="B8" s="187" t="s">
        <v>97</v>
      </c>
      <c r="C8" s="149"/>
      <c r="D8" s="148"/>
      <c r="E8" s="148"/>
      <c r="F8" s="149"/>
      <c r="H8" s="77"/>
      <c r="I8" s="77"/>
    </row>
    <row r="9" spans="1:6" ht="24">
      <c r="A9" s="68"/>
      <c r="B9" s="19" t="s">
        <v>46</v>
      </c>
      <c r="C9" s="87"/>
      <c r="D9" s="87"/>
      <c r="E9" s="87"/>
      <c r="F9" s="194">
        <f>SUM(C9,D9,E9)</f>
        <v>0</v>
      </c>
    </row>
    <row r="10" spans="1:6" ht="15.75" customHeight="1">
      <c r="A10" s="68"/>
      <c r="B10" s="226" t="s">
        <v>98</v>
      </c>
      <c r="C10" s="72"/>
      <c r="D10" s="72"/>
      <c r="E10" s="87"/>
      <c r="F10" s="194"/>
    </row>
    <row r="11" spans="1:6" ht="15.75" customHeight="1">
      <c r="A11" s="68"/>
      <c r="B11" s="226" t="s">
        <v>99</v>
      </c>
      <c r="C11" s="72"/>
      <c r="D11" s="72"/>
      <c r="E11" s="87"/>
      <c r="F11" s="194"/>
    </row>
    <row r="12" spans="1:6" ht="15.75" customHeight="1" thickBot="1">
      <c r="A12" s="82"/>
      <c r="B12" s="227" t="s">
        <v>100</v>
      </c>
      <c r="C12" s="228">
        <f>301735-85039</f>
        <v>216696</v>
      </c>
      <c r="D12" s="228"/>
      <c r="E12" s="114"/>
      <c r="F12" s="229">
        <f>SUM(C12:E12)</f>
        <v>216696</v>
      </c>
    </row>
    <row r="13" spans="1:6" ht="25.5" customHeight="1" thickBot="1">
      <c r="A13" s="69" t="s">
        <v>61</v>
      </c>
      <c r="B13" s="39" t="s">
        <v>101</v>
      </c>
      <c r="C13" s="22">
        <f>SUM(C9:C12)</f>
        <v>216696</v>
      </c>
      <c r="D13" s="22">
        <f>SUM(D8:D12)</f>
        <v>0</v>
      </c>
      <c r="E13" s="22">
        <f>SUM(E8:E12)</f>
        <v>0</v>
      </c>
      <c r="F13" s="22">
        <f>SUM(F8:F12)</f>
        <v>216696</v>
      </c>
    </row>
  </sheetData>
  <sheetProtection/>
  <mergeCells count="10">
    <mergeCell ref="E1:F1"/>
    <mergeCell ref="A7:B7"/>
    <mergeCell ref="A5:B6"/>
    <mergeCell ref="C5:C6"/>
    <mergeCell ref="D2:F2"/>
    <mergeCell ref="E4:F4"/>
    <mergeCell ref="A3:F3"/>
    <mergeCell ref="D5:D6"/>
    <mergeCell ref="F5:F6"/>
    <mergeCell ref="E5:E6"/>
  </mergeCells>
  <printOptions/>
  <pageMargins left="0.42" right="0.19" top="0.96" bottom="0.22" header="0.7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4" width="13.75390625" style="2" customWidth="1"/>
    <col min="5" max="6" width="13.125" style="2" customWidth="1"/>
    <col min="7" max="7" width="15.00390625" style="2" customWidth="1"/>
    <col min="8" max="16384" width="9.125" style="2" customWidth="1"/>
  </cols>
  <sheetData>
    <row r="1" spans="6:7" ht="12.75">
      <c r="F1" s="299" t="s">
        <v>29</v>
      </c>
      <c r="G1" s="299"/>
    </row>
    <row r="4" spans="3:7" ht="19.5" customHeight="1">
      <c r="C4" s="301" t="s">
        <v>139</v>
      </c>
      <c r="D4" s="301"/>
      <c r="E4" s="301"/>
      <c r="F4" s="301"/>
      <c r="G4" s="301"/>
    </row>
    <row r="5" spans="3:7" ht="19.5" customHeight="1">
      <c r="C5" s="301" t="s">
        <v>23</v>
      </c>
      <c r="D5" s="301"/>
      <c r="E5" s="301"/>
      <c r="F5" s="301"/>
      <c r="G5" s="301"/>
    </row>
    <row r="6" spans="3:7" ht="19.5" customHeight="1">
      <c r="C6" s="15"/>
      <c r="D6" s="15"/>
      <c r="E6" s="15"/>
      <c r="F6" s="15"/>
      <c r="G6" s="15"/>
    </row>
    <row r="7" spans="3:7" ht="19.5" customHeight="1" thickBot="1">
      <c r="C7" s="16"/>
      <c r="D7" s="16"/>
      <c r="E7" s="16"/>
      <c r="F7" s="347" t="s">
        <v>0</v>
      </c>
      <c r="G7" s="347"/>
    </row>
    <row r="8" spans="1:7" ht="19.5" customHeight="1">
      <c r="A8" s="278" t="s">
        <v>1</v>
      </c>
      <c r="B8" s="279"/>
      <c r="C8" s="303"/>
      <c r="D8" s="286" t="s">
        <v>21</v>
      </c>
      <c r="E8" s="286" t="s">
        <v>153</v>
      </c>
      <c r="F8" s="286" t="s">
        <v>154</v>
      </c>
      <c r="G8" s="288" t="s">
        <v>22</v>
      </c>
    </row>
    <row r="9" spans="1:7" ht="56.25" customHeight="1" thickBot="1">
      <c r="A9" s="280"/>
      <c r="B9" s="281"/>
      <c r="C9" s="304"/>
      <c r="D9" s="287"/>
      <c r="E9" s="287"/>
      <c r="F9" s="287"/>
      <c r="G9" s="289"/>
    </row>
    <row r="10" spans="1:7" ht="19.5" customHeight="1" thickBot="1">
      <c r="A10" s="348">
        <v>1</v>
      </c>
      <c r="B10" s="349"/>
      <c r="C10" s="350"/>
      <c r="D10" s="230" t="s">
        <v>3</v>
      </c>
      <c r="E10" s="230" t="s">
        <v>4</v>
      </c>
      <c r="F10" s="230" t="s">
        <v>5</v>
      </c>
      <c r="G10" s="230" t="s">
        <v>6</v>
      </c>
    </row>
    <row r="11" spans="1:7" ht="19.5" customHeight="1">
      <c r="A11" s="231"/>
      <c r="B11" s="345" t="s">
        <v>14</v>
      </c>
      <c r="C11" s="346"/>
      <c r="D11" s="232"/>
      <c r="E11" s="233"/>
      <c r="F11" s="234"/>
      <c r="G11" s="235">
        <f>SUM(D11,E11,F11)</f>
        <v>0</v>
      </c>
    </row>
    <row r="12" spans="1:7" ht="17.25" customHeight="1">
      <c r="A12" s="236"/>
      <c r="B12" s="343" t="s">
        <v>15</v>
      </c>
      <c r="C12" s="344"/>
      <c r="D12" s="24"/>
      <c r="E12" s="199"/>
      <c r="F12" s="237"/>
      <c r="G12" s="237">
        <f>SUM(D12,E12,F12)</f>
        <v>0</v>
      </c>
    </row>
    <row r="13" spans="1:7" ht="19.5" customHeight="1">
      <c r="A13" s="236"/>
      <c r="B13" s="343" t="s">
        <v>144</v>
      </c>
      <c r="C13" s="344"/>
      <c r="D13" s="87">
        <v>1250000</v>
      </c>
      <c r="E13" s="87"/>
      <c r="F13" s="237"/>
      <c r="G13" s="237">
        <f>SUM(D13,E13,F13)</f>
        <v>1250000</v>
      </c>
    </row>
    <row r="14" spans="1:7" ht="19.5" customHeight="1">
      <c r="A14" s="236"/>
      <c r="B14" s="343" t="s">
        <v>92</v>
      </c>
      <c r="C14" s="344"/>
      <c r="D14" s="199">
        <v>150000</v>
      </c>
      <c r="E14" s="199"/>
      <c r="F14" s="237"/>
      <c r="G14" s="237">
        <f>SUM(D14:F14)</f>
        <v>150000</v>
      </c>
    </row>
    <row r="15" spans="1:7" ht="19.5" customHeight="1">
      <c r="A15" s="236"/>
      <c r="B15" s="343" t="s">
        <v>90</v>
      </c>
      <c r="C15" s="344"/>
      <c r="D15" s="199"/>
      <c r="E15" s="199"/>
      <c r="F15" s="237"/>
      <c r="G15" s="237">
        <f>SUM(D15,E15,F15)</f>
        <v>0</v>
      </c>
    </row>
    <row r="16" spans="1:7" ht="19.5" customHeight="1" thickBot="1">
      <c r="A16" s="236"/>
      <c r="B16" s="343" t="s">
        <v>91</v>
      </c>
      <c r="C16" s="344"/>
      <c r="D16" s="29"/>
      <c r="E16" s="29"/>
      <c r="F16" s="238"/>
      <c r="G16" s="238">
        <f>SUM(D16,E16,F16)</f>
        <v>0</v>
      </c>
    </row>
    <row r="17" spans="1:7" ht="27" customHeight="1" thickBot="1">
      <c r="A17" s="239" t="s">
        <v>115</v>
      </c>
      <c r="B17" s="341" t="s">
        <v>24</v>
      </c>
      <c r="C17" s="342"/>
      <c r="D17" s="240">
        <f>SUM(D13:D16)</f>
        <v>1400000</v>
      </c>
      <c r="E17" s="240">
        <f>SUM(E13:E16)</f>
        <v>0</v>
      </c>
      <c r="F17" s="240">
        <f>SUM(F13:F16)</f>
        <v>0</v>
      </c>
      <c r="G17" s="22">
        <f>SUM(G13:G16)</f>
        <v>1400000</v>
      </c>
    </row>
    <row r="18" spans="3:5" ht="12.75">
      <c r="C18" s="17"/>
      <c r="D18" s="17"/>
      <c r="E18" s="17"/>
    </row>
  </sheetData>
  <sheetProtection/>
  <mergeCells count="17">
    <mergeCell ref="A10:C10"/>
    <mergeCell ref="C4:G4"/>
    <mergeCell ref="C5:G5"/>
    <mergeCell ref="D8:D9"/>
    <mergeCell ref="E8:E9"/>
    <mergeCell ref="F8:F9"/>
    <mergeCell ref="G8:G9"/>
    <mergeCell ref="B17:C17"/>
    <mergeCell ref="F1:G1"/>
    <mergeCell ref="B13:C13"/>
    <mergeCell ref="B15:C15"/>
    <mergeCell ref="B16:C16"/>
    <mergeCell ref="B11:C11"/>
    <mergeCell ref="B12:C12"/>
    <mergeCell ref="B14:C14"/>
    <mergeCell ref="F7:G7"/>
    <mergeCell ref="A8:C9"/>
  </mergeCells>
  <printOptions/>
  <pageMargins left="0.39" right="0.17" top="0.71" bottom="1" header="0.4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Q40" sqref="Q40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5" width="13.375" style="0" customWidth="1"/>
    <col min="6" max="6" width="13.00390625" style="0" customWidth="1"/>
    <col min="7" max="7" width="12.75390625" style="14" customWidth="1"/>
    <col min="8" max="8" width="13.00390625" style="0" customWidth="1"/>
    <col min="9" max="9" width="13.875" style="0" customWidth="1"/>
    <col min="10" max="10" width="13.00390625" style="0" customWidth="1"/>
  </cols>
  <sheetData>
    <row r="2" spans="6:7" ht="12.75">
      <c r="F2" s="353" t="s">
        <v>28</v>
      </c>
      <c r="G2" s="353"/>
    </row>
    <row r="3" spans="1:10" ht="25.5" customHeight="1">
      <c r="A3" s="46"/>
      <c r="B3" s="46"/>
      <c r="C3" s="46"/>
      <c r="D3" s="46"/>
      <c r="E3" s="46"/>
      <c r="F3" s="317"/>
      <c r="G3" s="317"/>
      <c r="H3" s="47"/>
      <c r="I3" s="47"/>
      <c r="J3" s="47"/>
    </row>
    <row r="4" spans="1:9" ht="56.25" customHeight="1">
      <c r="A4" s="5"/>
      <c r="B4" s="5"/>
      <c r="C4" s="5"/>
      <c r="D4" s="5"/>
      <c r="E4" s="5"/>
      <c r="F4" s="5"/>
      <c r="G4" s="5"/>
      <c r="H4" s="32"/>
      <c r="I4" s="32"/>
    </row>
    <row r="5" spans="1:10" ht="33" customHeight="1">
      <c r="A5" s="318" t="s">
        <v>138</v>
      </c>
      <c r="B5" s="318"/>
      <c r="C5" s="318"/>
      <c r="D5" s="318"/>
      <c r="E5" s="318"/>
      <c r="F5" s="318"/>
      <c r="G5" s="318"/>
      <c r="H5" s="50"/>
      <c r="I5" s="50"/>
      <c r="J5" s="50"/>
    </row>
    <row r="6" spans="1:8" ht="25.5" customHeight="1">
      <c r="A6" s="5"/>
      <c r="B6" s="5"/>
      <c r="C6" s="5"/>
      <c r="D6" s="5"/>
      <c r="E6" s="5"/>
      <c r="F6" s="5"/>
      <c r="G6" s="7"/>
      <c r="H6" s="5"/>
    </row>
    <row r="7" spans="1:10" ht="17.25" customHeight="1" thickBot="1">
      <c r="A7" s="5"/>
      <c r="B7" s="5"/>
      <c r="C7" s="5"/>
      <c r="D7" s="5"/>
      <c r="E7" s="5"/>
      <c r="F7" s="5"/>
      <c r="G7" s="49" t="s">
        <v>0</v>
      </c>
      <c r="H7" s="5"/>
      <c r="I7" s="48"/>
      <c r="J7" s="48"/>
    </row>
    <row r="8" spans="1:13" ht="72" customHeight="1">
      <c r="A8" s="278" t="s">
        <v>1</v>
      </c>
      <c r="B8" s="279"/>
      <c r="C8" s="303"/>
      <c r="D8" s="286" t="s">
        <v>21</v>
      </c>
      <c r="E8" s="286" t="s">
        <v>153</v>
      </c>
      <c r="F8" s="286" t="s">
        <v>154</v>
      </c>
      <c r="G8" s="288" t="s">
        <v>22</v>
      </c>
      <c r="H8" s="44"/>
      <c r="I8" s="44"/>
      <c r="J8" s="45"/>
      <c r="M8" s="40"/>
    </row>
    <row r="9" spans="1:8" s="52" customFormat="1" ht="13.5" thickBot="1">
      <c r="A9" s="280"/>
      <c r="B9" s="281"/>
      <c r="C9" s="304"/>
      <c r="D9" s="287"/>
      <c r="E9" s="287"/>
      <c r="F9" s="287"/>
      <c r="G9" s="289"/>
      <c r="H9" s="53"/>
    </row>
    <row r="10" spans="1:8" s="52" customFormat="1" ht="13.5" thickBot="1">
      <c r="A10" s="358">
        <v>1</v>
      </c>
      <c r="B10" s="359"/>
      <c r="C10" s="360"/>
      <c r="D10" s="65">
        <v>2</v>
      </c>
      <c r="E10" s="65">
        <v>3</v>
      </c>
      <c r="F10" s="65">
        <v>4</v>
      </c>
      <c r="G10" s="67">
        <v>5</v>
      </c>
      <c r="H10" s="53"/>
    </row>
    <row r="11" spans="1:7" s="2" customFormat="1" ht="27" customHeight="1" thickBot="1">
      <c r="A11" s="241"/>
      <c r="B11" s="356" t="s">
        <v>17</v>
      </c>
      <c r="C11" s="357"/>
      <c r="D11" s="242">
        <v>21743</v>
      </c>
      <c r="E11" s="243"/>
      <c r="F11" s="243"/>
      <c r="G11" s="22">
        <f>SUM(D11:F11)</f>
        <v>21743</v>
      </c>
    </row>
    <row r="12" spans="1:7" s="2" customFormat="1" ht="27" customHeight="1" thickBot="1">
      <c r="A12" s="241"/>
      <c r="B12" s="356" t="s">
        <v>18</v>
      </c>
      <c r="C12" s="357"/>
      <c r="D12" s="242">
        <v>2421</v>
      </c>
      <c r="E12" s="243"/>
      <c r="F12" s="243"/>
      <c r="G12" s="22">
        <f>SUM(D12:F12)</f>
        <v>2421</v>
      </c>
    </row>
    <row r="13" spans="1:7" s="2" customFormat="1" ht="27" customHeight="1" thickBot="1">
      <c r="A13" s="241"/>
      <c r="B13" s="354" t="s">
        <v>19</v>
      </c>
      <c r="C13" s="355"/>
      <c r="D13" s="242">
        <v>0</v>
      </c>
      <c r="E13" s="243"/>
      <c r="F13" s="243"/>
      <c r="G13" s="22">
        <f>SUM(D13:F13)</f>
        <v>0</v>
      </c>
    </row>
    <row r="14" spans="1:7" s="2" customFormat="1" ht="27" customHeight="1" thickBot="1">
      <c r="A14" s="244" t="s">
        <v>2</v>
      </c>
      <c r="B14" s="351" t="s">
        <v>102</v>
      </c>
      <c r="C14" s="352"/>
      <c r="D14" s="243">
        <f>SUM(D11:D13)</f>
        <v>24164</v>
      </c>
      <c r="E14" s="243">
        <f>SUM(E11:E13)</f>
        <v>0</v>
      </c>
      <c r="F14" s="243">
        <f>SUM(F11:F13)</f>
        <v>0</v>
      </c>
      <c r="G14" s="245">
        <f>SUM(G11:G13)</f>
        <v>24164</v>
      </c>
    </row>
    <row r="15" spans="1:8" s="2" customFormat="1" ht="29.25" customHeight="1" thickBot="1">
      <c r="A15" s="51"/>
      <c r="B15" s="354" t="s">
        <v>103</v>
      </c>
      <c r="C15" s="355"/>
      <c r="D15" s="75">
        <v>49000</v>
      </c>
      <c r="E15" s="75"/>
      <c r="F15" s="29"/>
      <c r="G15" s="22">
        <f>SUM(D15,E15,F15)</f>
        <v>49000</v>
      </c>
      <c r="H15" s="54"/>
    </row>
    <row r="16" spans="1:8" s="1" customFormat="1" ht="25.5" customHeight="1" thickBot="1">
      <c r="A16" s="51" t="s">
        <v>3</v>
      </c>
      <c r="B16" s="351" t="s">
        <v>16</v>
      </c>
      <c r="C16" s="352"/>
      <c r="D16" s="22">
        <f>SUM(D15:D15)</f>
        <v>49000</v>
      </c>
      <c r="E16" s="22">
        <f>SUM(E15:E15)</f>
        <v>0</v>
      </c>
      <c r="F16" s="22">
        <f>SUM(F15:F15)</f>
        <v>0</v>
      </c>
      <c r="G16" s="22">
        <f>SUM(G15:G15)</f>
        <v>49000</v>
      </c>
      <c r="H16" s="55"/>
    </row>
    <row r="17" spans="1:7" s="52" customFormat="1" ht="27" customHeight="1" thickBot="1">
      <c r="A17" s="246" t="s">
        <v>118</v>
      </c>
      <c r="B17" s="351" t="s">
        <v>104</v>
      </c>
      <c r="C17" s="352"/>
      <c r="D17" s="247">
        <f>SUM(D16,D14)</f>
        <v>73164</v>
      </c>
      <c r="E17" s="248">
        <f>SUM(E16,E14)</f>
        <v>0</v>
      </c>
      <c r="F17" s="210">
        <f>SUM(F16,F14)</f>
        <v>0</v>
      </c>
      <c r="G17" s="249">
        <f>SUM(G16,G14)</f>
        <v>73164</v>
      </c>
    </row>
  </sheetData>
  <sheetProtection/>
  <mergeCells count="16">
    <mergeCell ref="G8:G9"/>
    <mergeCell ref="A10:C10"/>
    <mergeCell ref="A8:C9"/>
    <mergeCell ref="D8:D9"/>
    <mergeCell ref="E8:E9"/>
    <mergeCell ref="F8:F9"/>
    <mergeCell ref="B17:C17"/>
    <mergeCell ref="F2:G2"/>
    <mergeCell ref="B15:C15"/>
    <mergeCell ref="B11:C11"/>
    <mergeCell ref="B12:C12"/>
    <mergeCell ref="B13:C13"/>
    <mergeCell ref="B14:C14"/>
    <mergeCell ref="B16:C16"/>
    <mergeCell ref="F3:G3"/>
    <mergeCell ref="A5:G5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2015-01-12T11:42:13Z</cp:lastPrinted>
  <dcterms:created xsi:type="dcterms:W3CDTF">2011-02-03T10:02:06Z</dcterms:created>
  <dcterms:modified xsi:type="dcterms:W3CDTF">2015-01-16T09:53:23Z</dcterms:modified>
  <cp:category/>
  <cp:version/>
  <cp:contentType/>
  <cp:contentStatus/>
</cp:coreProperties>
</file>