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activeTab="6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Dologi kiadás (2)" sheetId="8" r:id="rId8"/>
    <sheet name="8.sz.m.szociális kiadások" sheetId="9" r:id="rId9"/>
    <sheet name="9.sz.m.átadott pe (2)" sheetId="10" r:id="rId10"/>
    <sheet name="10.sz.m.fejlesztés (2)" sheetId="11" r:id="rId11"/>
    <sheet name="11. sz.m. előir felh terv" sheetId="12" r:id="rId12"/>
    <sheet name="12.sz.m. . saját bevételek" sheetId="13" r:id="rId13"/>
    <sheet name="13.sz.m. állami támogatás " sheetId="14" r:id="rId14"/>
    <sheet name="14. sz.m. közvetett tám." sheetId="15" r:id="rId15"/>
    <sheet name="15.sz.m. tartozás" sheetId="16" r:id="rId16"/>
  </sheets>
  <definedNames>
    <definedName name="_xlnm.Print_Area" localSheetId="1">'1 .sz.m.önk.össz.kiad.'!$A$2:$AG$70</definedName>
    <definedName name="_xlnm.Print_Area" localSheetId="0">'1.sz.m-önk.össze.bev'!$A$1:$AA$61</definedName>
    <definedName name="_xlnm.Print_Area" localSheetId="10">'10.sz.m.fejlesztés (2)'!$A$3:$Q$30</definedName>
    <definedName name="_xlnm.Print_Area" localSheetId="11">'11. sz.m. előir felh terv'!$A$1:$O$22</definedName>
    <definedName name="_xlnm.Print_Area" localSheetId="2">'2.sz.m.összehasonlító'!$A$1:$P$34</definedName>
    <definedName name="_xlnm.Print_Area" localSheetId="3">'3.sz.m Önk  bev.'!$A$1:$Z$61</definedName>
    <definedName name="_xlnm.Print_Area" localSheetId="4">'4.sz.m.ÖNK kiadás'!$A$1:$Y$39</definedName>
    <definedName name="_xlnm.Print_Area" localSheetId="5">'5. sz. m óvoda'!$A$1:$U$47</definedName>
    <definedName name="_xlnm.Print_Area" localSheetId="6">'6 .sz.m. Létszám (2)'!$A$1:$K$15</definedName>
    <definedName name="_xlnm.Print_Area" localSheetId="7">'7.sz.m.Dologi kiadás (2)'!$A$1:$X$21</definedName>
    <definedName name="_xlnm.Print_Area" localSheetId="8">'8.sz.m.szociális kiadások'!$A$1:$T$43</definedName>
    <definedName name="_xlnm.Print_Area" localSheetId="9">'9.sz.m.átadott pe (2)'!$A$1:$Y$48</definedName>
  </definedNames>
  <calcPr fullCalcOnLoad="1"/>
</workbook>
</file>

<file path=xl/sharedStrings.xml><?xml version="1.0" encoding="utf-8"?>
<sst xmlns="http://schemas.openxmlformats.org/spreadsheetml/2006/main" count="1232" uniqueCount="567">
  <si>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</si>
  <si>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</si>
  <si>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</si>
  <si>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</si>
  <si>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</si>
  <si>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</si>
  <si>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</si>
  <si>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</si>
  <si>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</si>
  <si>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</si>
  <si>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</si>
  <si>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</si>
  <si>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</si>
  <si>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</si>
  <si>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</si>
  <si>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Közvilágítási feladatok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</si>
  <si>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</si>
  <si>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</si>
  <si>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</si>
  <si>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</si>
  <si>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</si>
  <si>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</si>
  <si>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</si>
  <si>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</si>
  <si>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</si>
  <si>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</si>
  <si>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</si>
  <si>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Helyi adók</t>
  </si>
  <si>
    <t>Szakmai tev. ellátók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</si>
  <si>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</si>
  <si>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</si>
  <si>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</si>
  <si>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</si>
  <si>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</si>
  <si>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</si>
  <si>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</si>
  <si>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</si>
  <si>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</si>
  <si>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</si>
  <si>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</si>
  <si>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</si>
  <si>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</si>
  <si>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</si>
  <si>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</si>
  <si>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</si>
  <si>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</si>
  <si>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</si>
  <si>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</si>
  <si>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</si>
  <si>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</si>
  <si>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</si>
  <si>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</si>
  <si>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</si>
  <si>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</si>
  <si>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</si>
  <si>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3. számú melléklet</t>
  </si>
  <si>
    <t>4.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</si>
  <si>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</si>
  <si>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</si>
  <si>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</si>
  <si>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</si>
  <si>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</si>
  <si>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</si>
  <si>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</si>
  <si>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</si>
  <si>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</si>
  <si>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</si>
  <si>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</si>
  <si>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</si>
  <si>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</si>
  <si>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</si>
  <si>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</si>
  <si>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</si>
  <si>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</si>
  <si>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</si>
  <si>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</si>
  <si>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</si>
  <si>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</si>
  <si>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</si>
  <si>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</si>
  <si>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</si>
  <si>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</si>
  <si>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</si>
  <si>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</si>
  <si>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</si>
  <si>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</si>
  <si>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</si>
  <si>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</si>
  <si>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</si>
  <si>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</si>
  <si>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</si>
  <si>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</si>
  <si>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</si>
  <si>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</si>
  <si>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</si>
  <si>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</si>
  <si>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</si>
  <si>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</si>
  <si>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</si>
  <si>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</si>
  <si>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</si>
  <si>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</si>
  <si>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</si>
  <si>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</si>
  <si>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</si>
  <si>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</si>
  <si>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</si>
  <si>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</si>
  <si>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</si>
  <si>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</si>
  <si>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</si>
  <si>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</si>
  <si>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</si>
  <si>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</si>
  <si>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</si>
  <si>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</si>
  <si>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</si>
  <si>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</si>
  <si>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</si>
  <si>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1.1.</t>
  </si>
  <si>
    <t>1.2.</t>
  </si>
  <si>
    <t>1.3.</t>
  </si>
  <si>
    <t>1.4.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</si>
  <si>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</si>
  <si>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</si>
  <si>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</si>
  <si>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</si>
  <si>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Felhalmozási célú pénzeszközök átvétele államháztartáson kívülről</t>
  </si>
  <si>
    <t>Költségvetési maradvány igénybevétele</t>
  </si>
  <si>
    <t>Vállalkozási maradvány igénybevétele</t>
  </si>
  <si>
    <t>VI. Függő, átfutó, kiegyenlítő bevételek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</si>
  <si>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</si>
  <si>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</si>
  <si>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</si>
  <si>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</si>
  <si>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</si>
  <si>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</si>
  <si>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</si>
  <si>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</si>
  <si>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</si>
  <si>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</si>
  <si>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</si>
  <si>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Éves engedélyezett létszám előirányzat (fő)</t>
  </si>
  <si>
    <t>Közfoglalkoztatottak létszáma (fő)</t>
  </si>
  <si>
    <t>* Az intézmény csak kötelező feladatokat lát el.</t>
  </si>
  <si>
    <t>4. sz. táblázat</t>
  </si>
  <si>
    <t>5. sz. táblázat</t>
  </si>
  <si>
    <t>Finanszírozási müveletek egyenlege (1.1.-1.2.)+/-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</si>
  <si>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</si>
  <si>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</si>
  <si>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</si>
  <si>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</si>
  <si>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</si>
  <si>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</si>
  <si>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</si>
  <si>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</si>
  <si>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</si>
  <si>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</si>
  <si>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</si>
  <si>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</si>
  <si>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</si>
  <si>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</si>
  <si>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</si>
  <si>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</si>
  <si>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</si>
  <si>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</si>
  <si>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</si>
  <si>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</si>
  <si>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</si>
  <si>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</si>
  <si>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</si>
  <si>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</si>
  <si>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</si>
  <si>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</si>
  <si>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</si>
  <si>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</si>
  <si>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</si>
  <si>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</si>
  <si>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</si>
  <si>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6. számú melléklet</t>
  </si>
  <si>
    <t>8. számú melléklet</t>
  </si>
  <si>
    <t>9. számú melléklet</t>
  </si>
  <si>
    <t>Működési célú bevételek és kiadások mérlege</t>
  </si>
  <si>
    <t>felhalmozási célú bevételek és kiadások mérlege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</si>
  <si>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</si>
  <si>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</si>
  <si>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</si>
  <si>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</si>
  <si>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</si>
  <si>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</si>
  <si>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</si>
  <si>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</si>
  <si>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</si>
  <si>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Város- és községgazdálkodás</t>
  </si>
  <si>
    <t>Ifjúság-, egészségügyi gondozás</t>
  </si>
  <si>
    <t>Köztemető fenntartása</t>
  </si>
  <si>
    <t xml:space="preserve">Átmeneti segély Szt. 45. §                      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</si>
  <si>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</si>
  <si>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</si>
  <si>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</si>
  <si>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</si>
  <si>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</si>
  <si>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</si>
  <si>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</si>
  <si>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</si>
  <si>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</si>
  <si>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</si>
  <si>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</si>
  <si>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</si>
  <si>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</si>
  <si>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</si>
  <si>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</si>
  <si>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</si>
  <si>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</si>
  <si>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</si>
  <si>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</si>
  <si>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</si>
  <si>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</si>
  <si>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</si>
  <si>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II:</t>
  </si>
  <si>
    <t>Beledi Szociális és Gyermekjóléti Társulás</t>
  </si>
  <si>
    <t>Mód. II-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</si>
  <si>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</si>
  <si>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</si>
  <si>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</si>
  <si>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</si>
  <si>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</si>
  <si>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</si>
  <si>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</si>
  <si>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</si>
  <si>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</si>
  <si>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</si>
  <si>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</si>
  <si>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</si>
  <si>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</si>
  <si>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</si>
  <si>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</si>
  <si>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</si>
  <si>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</si>
  <si>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</si>
  <si>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 xml:space="preserve"> </t>
  </si>
  <si>
    <t>Függő, átfutó, kiegyenlítő bevételelk</t>
  </si>
  <si>
    <t>mód. II, III.</t>
  </si>
  <si>
    <t>Mód. IV.</t>
  </si>
  <si>
    <t>Mód IV.</t>
  </si>
  <si>
    <t>mód. IV.</t>
  </si>
  <si>
    <t>2013. július 1.</t>
  </si>
  <si>
    <t>mód. II, III., IV.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</si>
  <si>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</si>
  <si>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</si>
  <si>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</si>
  <si>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</si>
  <si>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</si>
  <si>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</si>
  <si>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</si>
  <si>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</si>
  <si>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</si>
  <si>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</si>
  <si>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</si>
  <si>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</si>
  <si>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</si>
  <si>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</si>
  <si>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</si>
  <si>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</si>
  <si>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Átvett pénzeszközök államháztatráson kívülről</t>
  </si>
  <si>
    <t>Felhalmozási célú bevételek</t>
  </si>
  <si>
    <t>Finanszírozási bevételek</t>
  </si>
  <si>
    <t>Bevételek összesen:</t>
  </si>
  <si>
    <t>Folyó működési kiadások</t>
  </si>
  <si>
    <t>13.</t>
  </si>
  <si>
    <t>15.</t>
  </si>
  <si>
    <t>Tartalékok felhasználása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</si>
  <si>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</si>
  <si>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</si>
  <si>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</si>
  <si>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</si>
  <si>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</si>
  <si>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</si>
  <si>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</si>
  <si>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III., IV., V.</t>
  </si>
  <si>
    <t>mód.I V.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</si>
  <si>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</si>
  <si>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</si>
  <si>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</si>
  <si>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</si>
  <si>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</si>
  <si>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</si>
  <si>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</si>
  <si>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</si>
  <si>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</si>
  <si>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</si>
  <si>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</si>
  <si>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</si>
  <si>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</si>
  <si>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</si>
  <si>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</si>
  <si>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Nyári gyermekétkeztetés</t>
  </si>
  <si>
    <t>mód. II., III., IV.</t>
  </si>
  <si>
    <t>Könyvtári érdekeltségnövelő támogatá</t>
  </si>
  <si>
    <t>Szerkezetátalakítási tartalékból foly.támogatás d)</t>
  </si>
  <si>
    <t>K/Ö</t>
  </si>
  <si>
    <t>Támogatás</t>
  </si>
  <si>
    <t>2015.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</si>
  <si>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</si>
  <si>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</si>
  <si>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2013. évi I. mód.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</si>
  <si>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</si>
  <si>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</si>
  <si>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</si>
  <si>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</si>
  <si>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</si>
  <si>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</si>
  <si>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</si>
  <si>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</si>
  <si>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</si>
  <si>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</si>
  <si>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</si>
  <si>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</si>
  <si>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</si>
  <si>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</si>
  <si>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</si>
  <si>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</si>
  <si>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</si>
  <si>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</si>
  <si>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</si>
  <si>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</si>
  <si>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</si>
  <si>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</si>
  <si>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</si>
  <si>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</si>
  <si>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</si>
  <si>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15.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</si>
  <si>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</si>
  <si>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</si>
  <si>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</si>
  <si>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</si>
  <si>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</si>
  <si>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</si>
  <si>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</si>
  <si>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</si>
  <si>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</si>
  <si>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</si>
  <si>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</si>
  <si>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</si>
  <si>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</si>
  <si>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</si>
  <si>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</si>
  <si>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</si>
  <si>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</si>
  <si>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</si>
  <si>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</si>
  <si>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</si>
  <si>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</si>
  <si>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</si>
  <si>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</si>
  <si>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</si>
  <si>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</si>
  <si>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</si>
  <si>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</si>
  <si>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</si>
  <si>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</si>
  <si>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</si>
  <si>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</si>
  <si>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</si>
  <si>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</si>
  <si>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</si>
  <si>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</si>
  <si>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</si>
  <si>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</si>
  <si>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</si>
  <si>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</si>
  <si>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</si>
  <si>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</si>
  <si>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</si>
  <si>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</si>
  <si>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</si>
  <si>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</si>
  <si>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</si>
  <si>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</si>
  <si>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</si>
  <si>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</si>
  <si>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</si>
  <si>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</si>
  <si>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</si>
  <si>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</si>
  <si>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</si>
  <si>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</si>
  <si>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</si>
  <si>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</si>
  <si>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</si>
  <si>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</si>
  <si>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</si>
  <si>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</si>
  <si>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</si>
  <si>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</si>
  <si>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</si>
  <si>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</si>
  <si>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</si>
  <si>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</si>
  <si>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</si>
  <si>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</si>
  <si>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</si>
  <si>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</si>
  <si>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</si>
  <si>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</si>
  <si>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</si>
  <si>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</si>
  <si>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</si>
  <si>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</si>
  <si>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</si>
  <si>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</si>
  <si>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</si>
  <si>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</si>
  <si>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</si>
  <si>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</si>
  <si>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</si>
  <si>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</si>
  <si>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</si>
  <si>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</si>
  <si>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</si>
  <si>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</si>
  <si>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>Egyéb szárazföldi személyszállítás</t>
  </si>
  <si>
    <t xml:space="preserve">Más pénzbeli támogatás Szt. 26.§ </t>
  </si>
  <si>
    <t>Kaouvári Többcélú Kistérség</t>
  </si>
  <si>
    <t>01. Helyi önkormányzatok működésének általnos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</si>
  <si>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</si>
  <si>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</si>
  <si>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</si>
  <si>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</si>
  <si>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Napköziotthonos Óvoda</t>
  </si>
  <si>
    <t>Nem veszélyes hulladék kezelése, ártalmatlanítása</t>
  </si>
  <si>
    <t>Közutak, hídak, alagutak  üzemeltetése, fenntartása</t>
  </si>
  <si>
    <t>Területfejl. és területrendezési helyi feladatok</t>
  </si>
  <si>
    <t>Tűz- és katasztrófavédelmi tevékenységek</t>
  </si>
  <si>
    <t>Háziorvosi alapellátás</t>
  </si>
  <si>
    <t>Könyvtári szolgáltatások</t>
  </si>
  <si>
    <t>Sportlétesítmények, edzőtáborok működtetése és fejlesztése</t>
  </si>
  <si>
    <t>védőnő utiköltség hozzájár.</t>
  </si>
  <si>
    <t>SAJÁT BEVÉTELEK 50 %-A</t>
  </si>
  <si>
    <t xml:space="preserve">IV.1. Közművelődési feladatok </t>
  </si>
  <si>
    <t>Napköziotthonos Óvoda Rábakecöl</t>
  </si>
  <si>
    <t>1. számú melléklet</t>
  </si>
  <si>
    <t>5. számú melléklet</t>
  </si>
  <si>
    <t>7. számú melléklet</t>
  </si>
  <si>
    <t>13. számú melléklet</t>
  </si>
  <si>
    <t>Étkezési díj /óvoda/</t>
  </si>
  <si>
    <t>Étkezési díj /iskola/</t>
  </si>
  <si>
    <t>Államig. Feladat</t>
  </si>
  <si>
    <t>Rovat</t>
  </si>
  <si>
    <t>B3</t>
  </si>
  <si>
    <t>B34</t>
  </si>
  <si>
    <t>B354</t>
  </si>
  <si>
    <t>B351</t>
  </si>
  <si>
    <t>B355</t>
  </si>
  <si>
    <t>B36</t>
  </si>
  <si>
    <t>B1</t>
  </si>
  <si>
    <t>B4</t>
  </si>
  <si>
    <t>B402</t>
  </si>
  <si>
    <t>B403</t>
  </si>
  <si>
    <t>B404</t>
  </si>
  <si>
    <t>B408</t>
  </si>
  <si>
    <t>B410</t>
  </si>
  <si>
    <t>B11</t>
  </si>
  <si>
    <t>B16</t>
  </si>
  <si>
    <t>B2</t>
  </si>
  <si>
    <t>B21</t>
  </si>
  <si>
    <t>B25</t>
  </si>
  <si>
    <t>B6</t>
  </si>
  <si>
    <t>B7</t>
  </si>
  <si>
    <t>B5</t>
  </si>
  <si>
    <t>B52</t>
  </si>
  <si>
    <t>B54</t>
  </si>
  <si>
    <t>B8111</t>
  </si>
  <si>
    <t>B8113</t>
  </si>
  <si>
    <t>B8131</t>
  </si>
  <si>
    <t>Költségvetési hiány, többlet ( költségvetési bevételek 7. sor - költségvetési kiadások 5. sor) (+/-)</t>
  </si>
  <si>
    <t>2015. ÉV</t>
  </si>
  <si>
    <t>Költségvetési hiány</t>
  </si>
  <si>
    <t>Tárgyévi hiány</t>
  </si>
  <si>
    <t>Költségvetési többlet</t>
  </si>
  <si>
    <t>Tárgyévi többlet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</si>
  <si>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</si>
  <si>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</si>
  <si>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</si>
  <si>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</si>
  <si>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</si>
  <si>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</si>
  <si>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</si>
  <si>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</si>
  <si>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</si>
  <si>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512</t>
  </si>
  <si>
    <t>Irányító szervi támogatások folyósítása (int.finansz.)</t>
  </si>
  <si>
    <t>K506</t>
  </si>
  <si>
    <t>K511</t>
  </si>
  <si>
    <t>K501-503</t>
  </si>
  <si>
    <t>K911</t>
  </si>
  <si>
    <t>K9112</t>
  </si>
  <si>
    <t>K915</t>
  </si>
  <si>
    <t>B65</t>
  </si>
  <si>
    <t>B72</t>
  </si>
  <si>
    <t>B816</t>
  </si>
  <si>
    <t>B8132</t>
  </si>
  <si>
    <t>2015. év</t>
  </si>
  <si>
    <t>Zöldterület kezelés</t>
  </si>
  <si>
    <t>2015. évi előirányzat</t>
  </si>
  <si>
    <t>Települési támogatás Szt. 45 §.(1)</t>
  </si>
  <si>
    <t>Rendkivüli települési támogatás Szt. 45.§.(4)</t>
  </si>
  <si>
    <t>Köztemetés Szt. 48. §.</t>
  </si>
  <si>
    <t>Aktív korúak ellátása  - foglalkoztatást helyettesítő támogatás -  Szt. 35.§</t>
  </si>
  <si>
    <t>Gyermekjóléti ellátások</t>
  </si>
  <si>
    <t>Pótlék rendszeres gyermekvédelmi kedvezményez Gyvt. 20/B.§.</t>
  </si>
  <si>
    <t>Természetbei támiogatás Gyvt. 20/a §.</t>
  </si>
  <si>
    <t>Óvodáztatási támogatás Gyvt. 20/C §.</t>
  </si>
  <si>
    <t>11 számú melléklet</t>
  </si>
  <si>
    <t>Előirányzat-felhasználási terv
2015. évre</t>
  </si>
  <si>
    <t>61-67</t>
  </si>
  <si>
    <t>Közvilágítás bővítés</t>
  </si>
  <si>
    <t>1 db fűnyírókasza</t>
  </si>
  <si>
    <t>1 db monitor könyvtárba</t>
  </si>
  <si>
    <t>1 db fénymásoló könyvtárba</t>
  </si>
  <si>
    <t>1 db laptop</t>
  </si>
  <si>
    <t>71-74</t>
  </si>
  <si>
    <t>IKSZT energetikai felújítás</t>
  </si>
  <si>
    <t>A 2015 évi általános működés és ágazati feladatok támogatásának alakulása jogcímenként</t>
  </si>
  <si>
    <t>I.1.c.)Egyéb önkormányzati feladatok támogatása</t>
  </si>
  <si>
    <t xml:space="preserve">           Beszámítás</t>
  </si>
  <si>
    <t xml:space="preserve">          Beszámítás utáni egyéb önkormányzati feladatok támogatása</t>
  </si>
  <si>
    <t>I.1.d) Lakott külterülettel kapcs. Feladatok támogatása</t>
  </si>
  <si>
    <t>III.2. Települési önkorm. Szoc.feladatainak támogatása</t>
  </si>
  <si>
    <t xml:space="preserve">Működési tám. ÁH belülről </t>
  </si>
  <si>
    <t>Felhalm. tám. ÁH.belülről</t>
  </si>
  <si>
    <t>Felhalmozási célú kiadások</t>
  </si>
  <si>
    <t>adatok: forintban</t>
  </si>
  <si>
    <t>10. számu melléklet</t>
  </si>
  <si>
    <t>Rábakecöl Önkormányzat 2015. évi bevételi előirányzatai</t>
  </si>
  <si>
    <t>Rábakecöl  Önkormányzat 2015. évi kiadási előirányzatai</t>
  </si>
  <si>
    <t>Rábakecöl Önkormányzat bevételek és kiadások mérlege</t>
  </si>
  <si>
    <t>Rábakecöl Önkormányzat 2015. évi kiadási előirányzatai</t>
  </si>
  <si>
    <t>Rábakecöl Önkormányzat költségvetési szerveinek 2015. évi létszámkerete</t>
  </si>
  <si>
    <t>Rábakecöl Önkormányzat dologi kiadásai</t>
  </si>
  <si>
    <t xml:space="preserve">Rábakecöl Önkormányzat beruházási és felújítási kiadásai  </t>
  </si>
  <si>
    <t xml:space="preserve">Egyéb pénzbeli támogatás  </t>
  </si>
  <si>
    <t>Módosítás I.</t>
  </si>
  <si>
    <t>Egyéb áruhasználati és szolgáltatási adók bevételei</t>
  </si>
  <si>
    <t xml:space="preserve">Mód. I. </t>
  </si>
  <si>
    <t>Költségvetési kiadások felhalm. összesen</t>
  </si>
  <si>
    <t>KTGVETÉSI ÉS FINANSZ. BEV. ÖSSZESEN</t>
  </si>
  <si>
    <t>Mód.I.</t>
  </si>
  <si>
    <t>mód.I.</t>
  </si>
  <si>
    <t>Intézményi beruházások</t>
  </si>
  <si>
    <t>mód.I</t>
  </si>
  <si>
    <t xml:space="preserve">Mód.I. </t>
  </si>
  <si>
    <t>7.3</t>
  </si>
  <si>
    <t>Állami tám. megelőlegzés</t>
  </si>
  <si>
    <t>Állami támogatás megelőlegzés</t>
  </si>
  <si>
    <t>5.4</t>
  </si>
  <si>
    <t>2015. január 1.</t>
  </si>
  <si>
    <t>Rendőrség támogatása</t>
  </si>
  <si>
    <t>16.</t>
  </si>
  <si>
    <t>Állami tám. Megelőlegzés</t>
  </si>
  <si>
    <t>I.6.  2014. évi bérkompenzáció</t>
  </si>
  <si>
    <t>III.1. Pénzbeli szoc.ellátás kieg.</t>
  </si>
  <si>
    <t>Működési célú központosított előir.</t>
  </si>
  <si>
    <t>_ 2015. évi bérkompenzáció</t>
  </si>
  <si>
    <t>64-67</t>
  </si>
  <si>
    <t>Eszköz vásárlás /óvoda konyha</t>
  </si>
  <si>
    <t>Óvoda konyha felújítás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</si>
</sst>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</numFmts>
  <fonts count="127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1"/>
      <name val="Algerian"/>
      <family val="5"/>
    </font>
    <font>
      <sz val="8.5"/>
      <name val="MS Sans Serif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name val="Times New Roman CE"/>
      <family val="0"/>
    </font>
    <font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 style="double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double"/>
      <right style="double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double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20" borderId="1" applyNumberFormat="0" applyAlignment="0" applyProtection="0"/>
    <xf numFmtId="0" fontId="113" fillId="0" borderId="0" applyNumberFormat="0" applyFill="0" applyBorder="0" applyAlignment="0" applyProtection="0"/>
    <xf numFmtId="0" fontId="114" fillId="0" borderId="2" applyNumberFormat="0" applyFill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6" fillId="0" borderId="0" applyNumberFormat="0" applyFill="0" applyBorder="0" applyAlignment="0" applyProtection="0"/>
    <xf numFmtId="0" fontId="11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0" fillId="22" borderId="7" applyNumberFormat="0" applyFont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20" fillId="29" borderId="0" applyNumberFormat="0" applyBorder="0" applyAlignment="0" applyProtection="0"/>
    <xf numFmtId="0" fontId="121" fillId="30" borderId="8" applyNumberFormat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30" borderId="1" applyNumberFormat="0" applyAlignment="0" applyProtection="0"/>
    <xf numFmtId="9" fontId="0" fillId="0" borderId="0" applyFont="0" applyFill="0" applyBorder="0" applyAlignment="0" applyProtection="0"/>
  </cellStyleXfs>
  <cellXfs count="14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7">
      <alignment/>
      <protection/>
    </xf>
    <xf numFmtId="0" fontId="17" fillId="0" borderId="0" xfId="57" applyFont="1" applyAlignment="1">
      <alignment horizontal="center"/>
      <protection/>
    </xf>
    <xf numFmtId="0" fontId="20" fillId="0" borderId="0" xfId="59">
      <alignment/>
      <protection/>
    </xf>
    <xf numFmtId="0" fontId="11" fillId="0" borderId="0" xfId="57" applyAlignment="1">
      <alignment vertical="center"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0" fontId="11" fillId="0" borderId="0" xfId="57" applyFont="1">
      <alignment/>
      <protection/>
    </xf>
    <xf numFmtId="0" fontId="11" fillId="0" borderId="0" xfId="57" applyFont="1" applyFill="1">
      <alignment/>
      <protection/>
    </xf>
    <xf numFmtId="0" fontId="0" fillId="0" borderId="0" xfId="0" applyFont="1" applyAlignment="1">
      <alignment wrapText="1"/>
    </xf>
    <xf numFmtId="0" fontId="42" fillId="0" borderId="0" xfId="58" applyFont="1" applyAlignment="1">
      <alignment horizontal="center" vertical="center"/>
      <protection/>
    </xf>
    <xf numFmtId="0" fontId="34" fillId="0" borderId="10" xfId="58" applyFont="1" applyBorder="1" applyAlignment="1">
      <alignment horizontal="left" vertical="center" wrapText="1"/>
      <protection/>
    </xf>
    <xf numFmtId="0" fontId="16" fillId="33" borderId="11" xfId="57" applyFont="1" applyFill="1" applyBorder="1" applyAlignment="1">
      <alignment horizontal="center" vertical="center"/>
      <protection/>
    </xf>
    <xf numFmtId="3" fontId="41" fillId="0" borderId="12" xfId="57" applyNumberFormat="1" applyFont="1" applyBorder="1" applyAlignment="1">
      <alignment horizontal="right" vertical="center" wrapText="1"/>
      <protection/>
    </xf>
    <xf numFmtId="0" fontId="45" fillId="0" borderId="13" xfId="58" applyFont="1" applyBorder="1" applyAlignment="1">
      <alignment horizontal="center" vertical="center" wrapText="1"/>
      <protection/>
    </xf>
    <xf numFmtId="0" fontId="45" fillId="0" borderId="14" xfId="5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3" fontId="11" fillId="0" borderId="0" xfId="57" applyNumberForma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20" fillId="0" borderId="0" xfId="58" applyFont="1" applyAlignment="1">
      <alignment horizontal="left" vertical="center" wrapText="1"/>
      <protection/>
    </xf>
    <xf numFmtId="0" fontId="24" fillId="0" borderId="0" xfId="57" applyFont="1">
      <alignment/>
      <protection/>
    </xf>
    <xf numFmtId="0" fontId="33" fillId="0" borderId="0" xfId="57" applyFont="1" applyAlignment="1">
      <alignment vertical="center"/>
      <protection/>
    </xf>
    <xf numFmtId="0" fontId="51" fillId="0" borderId="0" xfId="57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0" xfId="57" applyFont="1" applyAlignment="1">
      <alignment wrapText="1"/>
      <protection/>
    </xf>
    <xf numFmtId="0" fontId="15" fillId="0" borderId="10" xfId="57" applyFont="1" applyBorder="1" applyAlignment="1">
      <alignment wrapText="1"/>
      <protection/>
    </xf>
    <xf numFmtId="0" fontId="15" fillId="0" borderId="10" xfId="57" applyFont="1" applyFill="1" applyBorder="1" applyAlignment="1">
      <alignment wrapText="1"/>
      <protection/>
    </xf>
    <xf numFmtId="0" fontId="12" fillId="0" borderId="15" xfId="57" applyFont="1" applyBorder="1" applyAlignment="1">
      <alignment vertical="center" wrapText="1"/>
      <protection/>
    </xf>
    <xf numFmtId="0" fontId="12" fillId="0" borderId="15" xfId="57" applyFont="1" applyBorder="1" applyAlignment="1">
      <alignment wrapText="1"/>
      <protection/>
    </xf>
    <xf numFmtId="3" fontId="52" fillId="0" borderId="12" xfId="57" applyNumberFormat="1" applyFont="1" applyFill="1" applyBorder="1" applyAlignment="1">
      <alignment horizontal="right"/>
      <protection/>
    </xf>
    <xf numFmtId="0" fontId="52" fillId="0" borderId="12" xfId="57" applyFont="1" applyBorder="1" applyAlignment="1">
      <alignment horizontal="right"/>
      <protection/>
    </xf>
    <xf numFmtId="3" fontId="52" fillId="0" borderId="16" xfId="57" applyNumberFormat="1" applyFont="1" applyBorder="1" applyAlignment="1">
      <alignment horizontal="right"/>
      <protection/>
    </xf>
    <xf numFmtId="3" fontId="52" fillId="0" borderId="12" xfId="57" applyNumberFormat="1" applyFont="1" applyBorder="1" applyAlignment="1">
      <alignment horizontal="right"/>
      <protection/>
    </xf>
    <xf numFmtId="3" fontId="18" fillId="0" borderId="13" xfId="40" applyNumberFormat="1" applyFont="1" applyBorder="1" applyAlignment="1">
      <alignment horizontal="right" vertical="center"/>
    </xf>
    <xf numFmtId="3" fontId="18" fillId="0" borderId="13" xfId="57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2" fillId="0" borderId="0" xfId="57" applyFont="1" applyBorder="1" applyAlignment="1">
      <alignment horizontal="center" vertical="center"/>
      <protection/>
    </xf>
    <xf numFmtId="0" fontId="16" fillId="0" borderId="0" xfId="57" applyFont="1" applyBorder="1" applyAlignment="1">
      <alignment horizontal="center" vertical="center"/>
      <protection/>
    </xf>
    <xf numFmtId="3" fontId="12" fillId="0" borderId="0" xfId="57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 horizontal="right" vertical="center"/>
      <protection/>
    </xf>
    <xf numFmtId="0" fontId="27" fillId="0" borderId="0" xfId="57" applyFont="1" applyAlignment="1">
      <alignment horizontal="center" vertical="center"/>
      <protection/>
    </xf>
    <xf numFmtId="0" fontId="11" fillId="0" borderId="17" xfId="57" applyFont="1" applyBorder="1" applyAlignment="1">
      <alignment vertical="center"/>
      <protection/>
    </xf>
    <xf numFmtId="3" fontId="12" fillId="0" borderId="0" xfId="57" applyNumberFormat="1" applyFont="1" applyBorder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0" fontId="11" fillId="0" borderId="0" xfId="57" applyFont="1" applyAlignment="1">
      <alignment horizontal="center" vertical="center"/>
      <protection/>
    </xf>
    <xf numFmtId="3" fontId="11" fillId="0" borderId="0" xfId="57" applyNumberFormat="1" applyFont="1" applyAlignment="1">
      <alignment vertical="center"/>
      <protection/>
    </xf>
    <xf numFmtId="3" fontId="3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0" xfId="57" applyNumberFormat="1">
      <alignment/>
      <protection/>
    </xf>
    <xf numFmtId="3" fontId="52" fillId="0" borderId="16" xfId="57" applyNumberFormat="1" applyFont="1" applyFill="1" applyBorder="1" applyAlignment="1">
      <alignment horizontal="right"/>
      <protection/>
    </xf>
    <xf numFmtId="0" fontId="23" fillId="0" borderId="18" xfId="0" applyFont="1" applyBorder="1" applyAlignment="1">
      <alignment vertical="center" wrapText="1"/>
    </xf>
    <xf numFmtId="3" fontId="28" fillId="0" borderId="0" xfId="57" applyNumberFormat="1" applyFont="1" applyFill="1" applyBorder="1" applyAlignment="1">
      <alignment horizontal="center" vertical="center" wrapText="1"/>
      <protection/>
    </xf>
    <xf numFmtId="3" fontId="47" fillId="0" borderId="0" xfId="57" applyNumberFormat="1" applyFont="1" applyFill="1" applyBorder="1" applyAlignment="1">
      <alignment horizontal="right" vertical="center" wrapText="1"/>
      <protection/>
    </xf>
    <xf numFmtId="0" fontId="11" fillId="0" borderId="0" xfId="57" applyFill="1" applyAlignment="1">
      <alignment vertical="center"/>
      <protection/>
    </xf>
    <xf numFmtId="0" fontId="23" fillId="0" borderId="18" xfId="0" applyFont="1" applyFill="1" applyBorder="1" applyAlignment="1">
      <alignment vertical="center" wrapText="1"/>
    </xf>
    <xf numFmtId="3" fontId="41" fillId="0" borderId="12" xfId="57" applyNumberFormat="1" applyFont="1" applyFill="1" applyBorder="1" applyAlignment="1">
      <alignment horizontal="right" vertical="center" wrapText="1"/>
      <protection/>
    </xf>
    <xf numFmtId="0" fontId="23" fillId="0" borderId="19" xfId="0" applyFont="1" applyFill="1" applyBorder="1" applyAlignment="1">
      <alignment vertical="center" wrapText="1"/>
    </xf>
    <xf numFmtId="3" fontId="41" fillId="0" borderId="12" xfId="57" applyNumberFormat="1" applyFont="1" applyFill="1" applyBorder="1" applyAlignment="1">
      <alignment vertical="center"/>
      <protection/>
    </xf>
    <xf numFmtId="3" fontId="17" fillId="0" borderId="0" xfId="57" applyNumberFormat="1" applyFont="1" applyAlignment="1">
      <alignment horizontal="right" vertical="center"/>
      <protection/>
    </xf>
    <xf numFmtId="3" fontId="28" fillId="34" borderId="20" xfId="57" applyNumberFormat="1" applyFont="1" applyFill="1" applyBorder="1" applyAlignment="1">
      <alignment horizontal="center" vertical="center" wrapText="1"/>
      <protection/>
    </xf>
    <xf numFmtId="3" fontId="47" fillId="34" borderId="21" xfId="57" applyNumberFormat="1" applyFont="1" applyFill="1" applyBorder="1" applyAlignment="1">
      <alignment horizontal="right" vertical="center" wrapText="1"/>
      <protection/>
    </xf>
    <xf numFmtId="3" fontId="52" fillId="0" borderId="22" xfId="57" applyNumberFormat="1" applyFont="1" applyBorder="1" applyAlignment="1">
      <alignment horizontal="right"/>
      <protection/>
    </xf>
    <xf numFmtId="0" fontId="15" fillId="0" borderId="23" xfId="57" applyFont="1" applyBorder="1" applyAlignment="1">
      <alignment wrapText="1"/>
      <protection/>
    </xf>
    <xf numFmtId="0" fontId="3" fillId="0" borderId="24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4" fillId="0" borderId="0" xfId="57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28" xfId="0" applyNumberFormat="1" applyFont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3" fontId="7" fillId="0" borderId="22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31" xfId="57" applyFont="1" applyBorder="1" applyAlignment="1">
      <alignment horizontal="center" vertical="center" wrapText="1"/>
      <protection/>
    </xf>
    <xf numFmtId="0" fontId="11" fillId="0" borderId="0" xfId="57" applyAlignment="1">
      <alignment vertical="center" wrapText="1"/>
      <protection/>
    </xf>
    <xf numFmtId="0" fontId="47" fillId="0" borderId="32" xfId="58" applyFont="1" applyBorder="1" applyAlignment="1">
      <alignment horizontal="left" vertical="center" wrapText="1"/>
      <protection/>
    </xf>
    <xf numFmtId="0" fontId="34" fillId="0" borderId="33" xfId="0" applyFont="1" applyBorder="1" applyAlignment="1">
      <alignment vertical="center" wrapText="1"/>
    </xf>
    <xf numFmtId="2" fontId="46" fillId="0" borderId="12" xfId="58" applyNumberFormat="1" applyFont="1" applyFill="1" applyBorder="1" applyAlignment="1">
      <alignment horizontal="center" vertical="center" wrapText="1"/>
      <protection/>
    </xf>
    <xf numFmtId="2" fontId="46" fillId="0" borderId="34" xfId="58" applyNumberFormat="1" applyFont="1" applyFill="1" applyBorder="1" applyAlignment="1">
      <alignment horizontal="center" vertical="center" wrapText="1"/>
      <protection/>
    </xf>
    <xf numFmtId="2" fontId="46" fillId="0" borderId="13" xfId="58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35" xfId="0" applyFont="1" applyFill="1" applyBorder="1" applyAlignment="1" applyProtection="1">
      <alignment horizontal="center" vertical="center" wrapText="1"/>
      <protection/>
    </xf>
    <xf numFmtId="0" fontId="64" fillId="0" borderId="31" xfId="0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64" fillId="0" borderId="36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28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165" fontId="64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4" fillId="0" borderId="37" xfId="0" applyFont="1" applyFill="1" applyBorder="1" applyAlignment="1" applyProtection="1">
      <alignment horizontal="center" vertical="center" wrapText="1"/>
      <protection/>
    </xf>
    <xf numFmtId="49" fontId="56" fillId="0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4" fillId="0" borderId="31" xfId="0" applyFont="1" applyFill="1" applyBorder="1" applyAlignment="1" applyProtection="1">
      <alignment horizontal="center" vertical="center" wrapText="1"/>
      <protection/>
    </xf>
    <xf numFmtId="0" fontId="64" fillId="0" borderId="11" xfId="60" applyFont="1" applyFill="1" applyBorder="1" applyAlignment="1" applyProtection="1">
      <alignment horizontal="left" vertical="center" wrapText="1" indent="1"/>
      <protection/>
    </xf>
    <xf numFmtId="0" fontId="64" fillId="0" borderId="37" xfId="0" applyFont="1" applyFill="1" applyBorder="1" applyAlignment="1" applyProtection="1">
      <alignment horizontal="center" vertical="center" wrapText="1"/>
      <protection/>
    </xf>
    <xf numFmtId="49" fontId="56" fillId="0" borderId="38" xfId="0" applyNumberFormat="1" applyFont="1" applyFill="1" applyBorder="1" applyAlignment="1" applyProtection="1">
      <alignment horizontal="center" vertical="center" wrapTex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32" xfId="0" applyFont="1" applyFill="1" applyBorder="1" applyAlignment="1" applyProtection="1">
      <alignment horizontal="center" vertical="center" wrapText="1"/>
      <protection/>
    </xf>
    <xf numFmtId="49" fontId="56" fillId="0" borderId="34" xfId="0" applyNumberFormat="1" applyFont="1" applyFill="1" applyBorder="1" applyAlignment="1" applyProtection="1">
      <alignment horizontal="center" vertical="center" wrapText="1"/>
      <protection/>
    </xf>
    <xf numFmtId="165" fontId="6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4" fillId="0" borderId="11" xfId="60" applyNumberFormat="1" applyFont="1" applyFill="1" applyBorder="1" applyAlignment="1" applyProtection="1">
      <alignment horizontal="left" vertical="center" wrapText="1" indent="1"/>
      <protection/>
    </xf>
    <xf numFmtId="0" fontId="65" fillId="0" borderId="40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49" fontId="56" fillId="0" borderId="38" xfId="60" applyNumberFormat="1" applyFont="1" applyFill="1" applyBorder="1" applyAlignment="1" applyProtection="1">
      <alignment horizontal="left" vertical="center" wrapText="1" indent="1"/>
      <protection/>
    </xf>
    <xf numFmtId="0" fontId="37" fillId="0" borderId="15" xfId="0" applyFont="1" applyFill="1" applyBorder="1" applyAlignment="1" applyProtection="1">
      <alignment vertical="center" wrapText="1"/>
      <protection/>
    </xf>
    <xf numFmtId="49" fontId="56" fillId="0" borderId="13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31" xfId="0" applyFont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6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4" fillId="0" borderId="24" xfId="0" applyFont="1" applyFill="1" applyBorder="1" applyAlignment="1" applyProtection="1">
      <alignment horizontal="center" vertical="center" wrapText="1"/>
      <protection/>
    </xf>
    <xf numFmtId="0" fontId="64" fillId="0" borderId="30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64" fillId="0" borderId="11" xfId="60" applyFont="1" applyFill="1" applyBorder="1" applyAlignment="1" applyProtection="1">
      <alignment horizontal="left" vertical="center" wrapText="1" indent="1"/>
      <protection/>
    </xf>
    <xf numFmtId="0" fontId="64" fillId="0" borderId="41" xfId="0" applyFont="1" applyFill="1" applyBorder="1" applyAlignment="1" applyProtection="1">
      <alignment horizontal="center" vertical="center" wrapText="1"/>
      <protection/>
    </xf>
    <xf numFmtId="49" fontId="56" fillId="0" borderId="34" xfId="60" applyNumberFormat="1" applyFont="1" applyFill="1" applyBorder="1" applyAlignment="1" applyProtection="1">
      <alignment horizontal="left" vertical="center" wrapText="1" inden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49" fontId="56" fillId="0" borderId="12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165" fontId="64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31" xfId="0" applyFont="1" applyFill="1" applyBorder="1" applyAlignment="1" applyProtection="1">
      <alignment horizontal="left" vertical="center"/>
      <protection/>
    </xf>
    <xf numFmtId="0" fontId="67" fillId="0" borderId="30" xfId="0" applyFont="1" applyFill="1" applyBorder="1" applyAlignment="1" applyProtection="1">
      <alignment vertical="center" wrapText="1"/>
      <protection/>
    </xf>
    <xf numFmtId="165" fontId="64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0" xfId="60" applyFill="1">
      <alignment/>
      <protection/>
    </xf>
    <xf numFmtId="3" fontId="56" fillId="0" borderId="0" xfId="60" applyNumberFormat="1" applyFont="1" applyFill="1" applyBorder="1">
      <alignment/>
      <protection/>
    </xf>
    <xf numFmtId="165" fontId="56" fillId="0" borderId="0" xfId="60" applyNumberFormat="1" applyFont="1" applyFill="1" applyBorder="1">
      <alignment/>
      <protection/>
    </xf>
    <xf numFmtId="0" fontId="64" fillId="0" borderId="31" xfId="60" applyFont="1" applyFill="1" applyBorder="1" applyAlignment="1" applyProtection="1">
      <alignment horizontal="left" vertical="center" wrapText="1" indent="1"/>
      <protection/>
    </xf>
    <xf numFmtId="0" fontId="69" fillId="0" borderId="0" xfId="60" applyFont="1" applyFill="1">
      <alignment/>
      <protection/>
    </xf>
    <xf numFmtId="49" fontId="56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0" applyFont="1" applyFill="1" applyBorder="1" applyAlignment="1" applyProtection="1">
      <alignment horizontal="left" indent="5"/>
      <protection/>
    </xf>
    <xf numFmtId="3" fontId="56" fillId="0" borderId="0" xfId="60" applyNumberFormat="1" applyFont="1" applyFill="1" applyBorder="1" applyAlignment="1" applyProtection="1">
      <alignment horizontal="right" vertical="center" wrapText="1"/>
      <protection/>
    </xf>
    <xf numFmtId="0" fontId="57" fillId="0" borderId="0" xfId="60" applyFont="1" applyFill="1" applyAlignment="1">
      <alignment horizontal="center" wrapText="1"/>
      <protection/>
    </xf>
    <xf numFmtId="3" fontId="56" fillId="0" borderId="0" xfId="60" applyNumberFormat="1" applyFont="1" applyFill="1">
      <alignment/>
      <protection/>
    </xf>
    <xf numFmtId="0" fontId="56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43" xfId="0" applyNumberFormat="1" applyFont="1" applyFill="1" applyBorder="1" applyAlignment="1">
      <alignment horizontal="left" vertical="center" wrapText="1"/>
    </xf>
    <xf numFmtId="0" fontId="11" fillId="0" borderId="31" xfId="57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left" vertical="center" wrapText="1"/>
    </xf>
    <xf numFmtId="0" fontId="15" fillId="0" borderId="23" xfId="57" applyFont="1" applyFill="1" applyBorder="1" applyAlignment="1">
      <alignment wrapText="1"/>
      <protection/>
    </xf>
    <xf numFmtId="0" fontId="64" fillId="0" borderId="37" xfId="60" applyFont="1" applyFill="1" applyBorder="1" applyAlignment="1" applyProtection="1">
      <alignment horizontal="left" vertical="center" wrapText="1" indent="1"/>
      <protection/>
    </xf>
    <xf numFmtId="49" fontId="64" fillId="0" borderId="10" xfId="60" applyNumberFormat="1" applyFont="1" applyFill="1" applyBorder="1" applyAlignment="1" applyProtection="1">
      <alignment horizontal="left" vertical="center" wrapText="1" indent="1"/>
      <protection/>
    </xf>
    <xf numFmtId="49" fontId="64" fillId="0" borderId="15" xfId="60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2" xfId="58" applyNumberFormat="1" applyFont="1" applyBorder="1" applyAlignment="1">
      <alignment horizontal="center" vertical="center"/>
      <protection/>
    </xf>
    <xf numFmtId="165" fontId="35" fillId="0" borderId="11" xfId="60" applyNumberFormat="1" applyFont="1" applyFill="1" applyBorder="1" applyAlignment="1" applyProtection="1">
      <alignment horizontal="right" vertical="center" wrapText="1"/>
      <protection/>
    </xf>
    <xf numFmtId="165" fontId="53" fillId="0" borderId="17" xfId="60" applyNumberFormat="1" applyFont="1" applyFill="1" applyBorder="1" applyAlignment="1" applyProtection="1">
      <alignment horizontal="left" vertical="center"/>
      <protection/>
    </xf>
    <xf numFmtId="3" fontId="35" fillId="0" borderId="38" xfId="60" applyNumberFormat="1" applyFont="1" applyFill="1" applyBorder="1" applyAlignment="1" applyProtection="1">
      <alignment horizontal="right" vertical="center" wrapText="1"/>
      <protection/>
    </xf>
    <xf numFmtId="3" fontId="35" fillId="0" borderId="12" xfId="60" applyNumberFormat="1" applyFont="1" applyFill="1" applyBorder="1" applyAlignment="1" applyProtection="1">
      <alignment horizontal="right" vertical="center" wrapText="1"/>
      <protection/>
    </xf>
    <xf numFmtId="3" fontId="35" fillId="0" borderId="13" xfId="60" applyNumberFormat="1" applyFont="1" applyFill="1" applyBorder="1" applyAlignment="1" applyProtection="1">
      <alignment horizontal="right" vertical="center" wrapText="1"/>
      <protection/>
    </xf>
    <xf numFmtId="0" fontId="35" fillId="0" borderId="37" xfId="60" applyFont="1" applyFill="1" applyBorder="1" applyAlignment="1">
      <alignment horizontal="center"/>
      <protection/>
    </xf>
    <xf numFmtId="3" fontId="35" fillId="0" borderId="38" xfId="60" applyNumberFormat="1" applyFont="1" applyFill="1" applyBorder="1">
      <alignment/>
      <protection/>
    </xf>
    <xf numFmtId="3" fontId="37" fillId="0" borderId="12" xfId="60" applyNumberFormat="1" applyFont="1" applyFill="1" applyBorder="1">
      <alignment/>
      <protection/>
    </xf>
    <xf numFmtId="165" fontId="37" fillId="0" borderId="12" xfId="60" applyNumberFormat="1" applyFont="1" applyFill="1" applyBorder="1">
      <alignment/>
      <protection/>
    </xf>
    <xf numFmtId="3" fontId="37" fillId="0" borderId="13" xfId="60" applyNumberFormat="1" applyFont="1" applyFill="1" applyBorder="1">
      <alignment/>
      <protection/>
    </xf>
    <xf numFmtId="165" fontId="35" fillId="0" borderId="42" xfId="60" applyNumberFormat="1" applyFont="1" applyFill="1" applyBorder="1" applyAlignment="1" applyProtection="1">
      <alignment horizontal="right" vertical="center" wrapText="1"/>
      <protection/>
    </xf>
    <xf numFmtId="165" fontId="35" fillId="0" borderId="38" xfId="60" applyNumberFormat="1" applyFont="1" applyFill="1" applyBorder="1" applyAlignment="1" applyProtection="1">
      <alignment horizontal="right" vertical="center" wrapText="1"/>
      <protection/>
    </xf>
    <xf numFmtId="165" fontId="35" fillId="0" borderId="12" xfId="60" applyNumberFormat="1" applyFont="1" applyFill="1" applyBorder="1" applyAlignment="1" applyProtection="1">
      <alignment horizontal="right" vertical="center" wrapText="1"/>
      <protection/>
    </xf>
    <xf numFmtId="3" fontId="28" fillId="34" borderId="21" xfId="57" applyNumberFormat="1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3" fontId="18" fillId="0" borderId="14" xfId="57" applyNumberFormat="1" applyFont="1" applyBorder="1" applyAlignment="1">
      <alignment horizontal="right"/>
      <protection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1" fillId="0" borderId="45" xfId="0" applyNumberFormat="1" applyFont="1" applyFill="1" applyBorder="1" applyAlignment="1" applyProtection="1">
      <alignment horizontal="center" vertical="center" wrapText="1"/>
      <protection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1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15" fillId="0" borderId="0" xfId="57" applyNumberFormat="1" applyFont="1">
      <alignment/>
      <protection/>
    </xf>
    <xf numFmtId="2" fontId="42" fillId="0" borderId="0" xfId="58" applyNumberFormat="1" applyFont="1" applyAlignment="1">
      <alignment horizontal="center" vertical="center"/>
      <protection/>
    </xf>
    <xf numFmtId="1" fontId="46" fillId="0" borderId="39" xfId="58" applyNumberFormat="1" applyFont="1" applyFill="1" applyBorder="1" applyAlignment="1">
      <alignment horizontal="center" vertical="center" wrapText="1"/>
      <protection/>
    </xf>
    <xf numFmtId="1" fontId="46" fillId="0" borderId="16" xfId="58" applyNumberFormat="1" applyFont="1" applyFill="1" applyBorder="1" applyAlignment="1">
      <alignment horizontal="center" vertical="center" wrapText="1"/>
      <protection/>
    </xf>
    <xf numFmtId="1" fontId="46" fillId="0" borderId="14" xfId="58" applyNumberFormat="1" applyFont="1" applyFill="1" applyBorder="1" applyAlignment="1">
      <alignment horizontal="center" vertical="center" wrapText="1"/>
      <protection/>
    </xf>
    <xf numFmtId="1" fontId="44" fillId="0" borderId="47" xfId="58" applyNumberFormat="1" applyFont="1" applyBorder="1" applyAlignment="1">
      <alignment horizontal="center" vertical="center"/>
      <protection/>
    </xf>
    <xf numFmtId="1" fontId="44" fillId="0" borderId="36" xfId="58" applyNumberFormat="1" applyFont="1" applyBorder="1" applyAlignment="1">
      <alignment horizontal="center" vertical="center" wrapText="1"/>
      <protection/>
    </xf>
    <xf numFmtId="0" fontId="57" fillId="0" borderId="0" xfId="60" applyFont="1" applyFill="1" applyBorder="1" applyAlignment="1">
      <alignment horizont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57" fillId="0" borderId="0" xfId="60" applyFont="1" applyFill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4" fillId="0" borderId="48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centerContinuous" vertical="center" wrapText="1"/>
    </xf>
    <xf numFmtId="0" fontId="12" fillId="1" borderId="41" xfId="57" applyFont="1" applyFill="1" applyBorder="1" applyAlignment="1">
      <alignment horizontal="center" vertical="center" wrapText="1"/>
      <protection/>
    </xf>
    <xf numFmtId="0" fontId="12" fillId="1" borderId="34" xfId="57" applyFont="1" applyFill="1" applyBorder="1" applyAlignment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28" fillId="34" borderId="28" xfId="57" applyFont="1" applyFill="1" applyBorder="1" applyAlignment="1">
      <alignment horizontal="center" vertical="center" wrapText="1"/>
      <protection/>
    </xf>
    <xf numFmtId="0" fontId="28" fillId="34" borderId="49" xfId="57" applyFont="1" applyFill="1" applyBorder="1" applyAlignment="1">
      <alignment horizontal="center" vertical="center" wrapText="1"/>
      <protection/>
    </xf>
    <xf numFmtId="0" fontId="23" fillId="0" borderId="26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41" fillId="0" borderId="34" xfId="57" applyNumberFormat="1" applyFont="1" applyFill="1" applyBorder="1" applyAlignment="1">
      <alignment horizontal="right" vertical="center" wrapText="1"/>
      <protection/>
    </xf>
    <xf numFmtId="0" fontId="11" fillId="0" borderId="0" xfId="57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4" fillId="0" borderId="50" xfId="0" applyFont="1" applyBorder="1" applyAlignment="1" applyProtection="1">
      <alignment horizontal="center" wrapText="1"/>
      <protection/>
    </xf>
    <xf numFmtId="0" fontId="63" fillId="0" borderId="5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34" xfId="57" applyNumberFormat="1" applyFont="1" applyBorder="1" applyAlignment="1">
      <alignment horizontal="right" vertical="center" wrapText="1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2" xfId="57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left" vertical="center" wrapText="1"/>
    </xf>
    <xf numFmtId="0" fontId="13" fillId="0" borderId="24" xfId="57" applyFont="1" applyBorder="1" applyAlignment="1">
      <alignment horizontal="center" vertical="center"/>
      <protection/>
    </xf>
    <xf numFmtId="3" fontId="13" fillId="0" borderId="41" xfId="57" applyNumberFormat="1" applyFont="1" applyFill="1" applyBorder="1" applyAlignment="1">
      <alignment vertical="center"/>
      <protection/>
    </xf>
    <xf numFmtId="0" fontId="11" fillId="0" borderId="26" xfId="57" applyFont="1" applyBorder="1" applyAlignment="1">
      <alignment vertical="center" wrapText="1"/>
      <protection/>
    </xf>
    <xf numFmtId="0" fontId="11" fillId="0" borderId="18" xfId="57" applyFont="1" applyBorder="1" applyAlignment="1">
      <alignment vertical="center" wrapText="1"/>
      <protection/>
    </xf>
    <xf numFmtId="0" fontId="11" fillId="0" borderId="28" xfId="57" applyFont="1" applyBorder="1" applyAlignment="1">
      <alignment vertical="center" wrapText="1"/>
      <protection/>
    </xf>
    <xf numFmtId="0" fontId="11" fillId="0" borderId="33" xfId="57" applyFont="1" applyBorder="1" applyAlignment="1">
      <alignment vertical="center" wrapText="1"/>
      <protection/>
    </xf>
    <xf numFmtId="0" fontId="13" fillId="0" borderId="51" xfId="57" applyFont="1" applyBorder="1" applyAlignment="1">
      <alignment vertical="center" wrapText="1"/>
      <protection/>
    </xf>
    <xf numFmtId="0" fontId="11" fillId="0" borderId="26" xfId="57" applyFont="1" applyBorder="1" applyAlignment="1">
      <alignment vertical="center"/>
      <protection/>
    </xf>
    <xf numFmtId="0" fontId="11" fillId="0" borderId="28" xfId="57" applyFont="1" applyBorder="1" applyAlignment="1">
      <alignment vertical="center"/>
      <protection/>
    </xf>
    <xf numFmtId="0" fontId="13" fillId="0" borderId="24" xfId="57" applyFont="1" applyBorder="1" applyAlignment="1">
      <alignment vertical="center"/>
      <protection/>
    </xf>
    <xf numFmtId="0" fontId="17" fillId="0" borderId="24" xfId="57" applyFont="1" applyBorder="1" applyAlignment="1">
      <alignment horizontal="center" vertical="center"/>
      <protection/>
    </xf>
    <xf numFmtId="0" fontId="10" fillId="0" borderId="51" xfId="0" applyFont="1" applyBorder="1" applyAlignment="1">
      <alignment horizontal="center" vertical="center" wrapText="1"/>
    </xf>
    <xf numFmtId="0" fontId="20" fillId="0" borderId="28" xfId="57" applyFont="1" applyFill="1" applyBorder="1" applyAlignment="1">
      <alignment vertical="center" wrapText="1"/>
      <protection/>
    </xf>
    <xf numFmtId="0" fontId="13" fillId="0" borderId="24" xfId="57" applyFont="1" applyFill="1" applyBorder="1" applyAlignment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49" fillId="0" borderId="31" xfId="0" applyNumberFormat="1" applyFont="1" applyFill="1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" fontId="3" fillId="33" borderId="31" xfId="0" applyNumberFormat="1" applyFont="1" applyFill="1" applyBorder="1" applyAlignment="1">
      <alignment horizontal="right" vertical="center" wrapText="1"/>
    </xf>
    <xf numFmtId="3" fontId="7" fillId="33" borderId="41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28" fillId="34" borderId="52" xfId="57" applyNumberFormat="1" applyFont="1" applyFill="1" applyBorder="1" applyAlignment="1">
      <alignment horizontal="center" vertical="center" wrapText="1"/>
      <protection/>
    </xf>
    <xf numFmtId="0" fontId="28" fillId="34" borderId="53" xfId="57" applyFont="1" applyFill="1" applyBorder="1" applyAlignment="1">
      <alignment horizontal="center" vertical="center" wrapText="1"/>
      <protection/>
    </xf>
    <xf numFmtId="0" fontId="28" fillId="34" borderId="52" xfId="57" applyFont="1" applyFill="1" applyBorder="1" applyAlignment="1">
      <alignment horizontal="center" vertical="center" wrapText="1"/>
      <protection/>
    </xf>
    <xf numFmtId="0" fontId="72" fillId="0" borderId="0" xfId="58" applyFont="1" applyAlignment="1">
      <alignment horizontal="right" vertical="center"/>
      <protection/>
    </xf>
    <xf numFmtId="0" fontId="43" fillId="0" borderId="0" xfId="58" applyFont="1" applyAlignment="1">
      <alignment horizontal="center" vertical="center"/>
      <protection/>
    </xf>
    <xf numFmtId="49" fontId="0" fillId="0" borderId="44" xfId="0" applyNumberFormat="1" applyFont="1" applyBorder="1" applyAlignment="1">
      <alignment horizontal="left"/>
    </xf>
    <xf numFmtId="3" fontId="7" fillId="0" borderId="54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49" fontId="3" fillId="0" borderId="55" xfId="0" applyNumberFormat="1" applyFont="1" applyBorder="1" applyAlignment="1">
      <alignment horizontal="left" vertical="center"/>
    </xf>
    <xf numFmtId="3" fontId="3" fillId="0" borderId="40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10" fontId="42" fillId="0" borderId="0" xfId="58" applyNumberFormat="1" applyFont="1" applyAlignment="1">
      <alignment horizontal="center" vertical="center"/>
      <protection/>
    </xf>
    <xf numFmtId="1" fontId="44" fillId="0" borderId="56" xfId="58" applyNumberFormat="1" applyFont="1" applyBorder="1" applyAlignment="1">
      <alignment horizontal="center" vertical="center" wrapText="1"/>
      <protection/>
    </xf>
    <xf numFmtId="1" fontId="44" fillId="0" borderId="24" xfId="58" applyNumberFormat="1" applyFont="1" applyBorder="1" applyAlignment="1">
      <alignment horizontal="center" vertical="center" wrapText="1"/>
      <protection/>
    </xf>
    <xf numFmtId="1" fontId="44" fillId="0" borderId="30" xfId="58" applyNumberFormat="1" applyFont="1" applyBorder="1" applyAlignment="1">
      <alignment horizontal="center" vertical="center" wrapText="1"/>
      <protection/>
    </xf>
    <xf numFmtId="0" fontId="42" fillId="0" borderId="10" xfId="58" applyFont="1" applyBorder="1" applyAlignment="1">
      <alignment horizontal="center" vertical="center"/>
      <protection/>
    </xf>
    <xf numFmtId="10" fontId="42" fillId="0" borderId="16" xfId="58" applyNumberFormat="1" applyFont="1" applyBorder="1" applyAlignment="1">
      <alignment horizontal="center" vertical="center"/>
      <protection/>
    </xf>
    <xf numFmtId="0" fontId="42" fillId="0" borderId="41" xfId="58" applyFont="1" applyBorder="1" applyAlignment="1">
      <alignment horizontal="center" vertical="center"/>
      <protection/>
    </xf>
    <xf numFmtId="10" fontId="42" fillId="0" borderId="46" xfId="58" applyNumberFormat="1" applyFont="1" applyBorder="1" applyAlignment="1">
      <alignment horizontal="center" vertical="center"/>
      <protection/>
    </xf>
    <xf numFmtId="0" fontId="42" fillId="0" borderId="15" xfId="58" applyFont="1" applyBorder="1" applyAlignment="1">
      <alignment horizontal="center" vertical="center"/>
      <protection/>
    </xf>
    <xf numFmtId="0" fontId="42" fillId="0" borderId="14" xfId="58" applyFont="1" applyBorder="1" applyAlignment="1">
      <alignment horizontal="center" vertical="center"/>
      <protection/>
    </xf>
    <xf numFmtId="0" fontId="42" fillId="0" borderId="23" xfId="58" applyFont="1" applyBorder="1" applyAlignment="1">
      <alignment horizontal="center" vertical="center"/>
      <protection/>
    </xf>
    <xf numFmtId="10" fontId="42" fillId="0" borderId="57" xfId="58" applyNumberFormat="1" applyFont="1" applyBorder="1" applyAlignment="1">
      <alignment horizontal="center" vertical="center"/>
      <protection/>
    </xf>
    <xf numFmtId="0" fontId="42" fillId="0" borderId="24" xfId="58" applyFont="1" applyBorder="1" applyAlignment="1">
      <alignment horizontal="center" vertical="center"/>
      <protection/>
    </xf>
    <xf numFmtId="10" fontId="42" fillId="0" borderId="56" xfId="58" applyNumberFormat="1" applyFont="1" applyBorder="1" applyAlignment="1">
      <alignment horizontal="center" vertical="center"/>
      <protection/>
    </xf>
    <xf numFmtId="1" fontId="44" fillId="0" borderId="31" xfId="58" applyNumberFormat="1" applyFont="1" applyBorder="1" applyAlignment="1">
      <alignment horizontal="center" vertical="center"/>
      <protection/>
    </xf>
    <xf numFmtId="10" fontId="42" fillId="0" borderId="36" xfId="58" applyNumberFormat="1" applyFont="1" applyBorder="1" applyAlignment="1">
      <alignment horizontal="center" vertical="center"/>
      <protection/>
    </xf>
    <xf numFmtId="0" fontId="23" fillId="0" borderId="44" xfId="0" applyFont="1" applyFill="1" applyBorder="1" applyAlignment="1">
      <alignment vertical="center" wrapText="1"/>
    </xf>
    <xf numFmtId="0" fontId="23" fillId="0" borderId="49" xfId="0" applyFont="1" applyFill="1" applyBorder="1" applyAlignment="1">
      <alignment horizontal="center" vertical="center" wrapText="1"/>
    </xf>
    <xf numFmtId="3" fontId="41" fillId="0" borderId="49" xfId="57" applyNumberFormat="1" applyFont="1" applyFill="1" applyBorder="1" applyAlignment="1">
      <alignment horizontal="right" vertical="center" wrapText="1"/>
      <protection/>
    </xf>
    <xf numFmtId="10" fontId="41" fillId="0" borderId="34" xfId="57" applyNumberFormat="1" applyFont="1" applyBorder="1" applyAlignment="1">
      <alignment horizontal="right" vertical="center" wrapText="1"/>
      <protection/>
    </xf>
    <xf numFmtId="10" fontId="41" fillId="0" borderId="12" xfId="57" applyNumberFormat="1" applyFont="1" applyBorder="1" applyAlignment="1">
      <alignment horizontal="right" vertical="center" wrapText="1"/>
      <protection/>
    </xf>
    <xf numFmtId="10" fontId="47" fillId="34" borderId="21" xfId="57" applyNumberFormat="1" applyFont="1" applyFill="1" applyBorder="1" applyAlignment="1">
      <alignment horizontal="right" vertical="center" wrapText="1"/>
      <protection/>
    </xf>
    <xf numFmtId="3" fontId="28" fillId="34" borderId="58" xfId="57" applyNumberFormat="1" applyFont="1" applyFill="1" applyBorder="1" applyAlignment="1">
      <alignment horizontal="center" vertical="center" wrapText="1"/>
      <protection/>
    </xf>
    <xf numFmtId="3" fontId="41" fillId="0" borderId="22" xfId="57" applyNumberFormat="1" applyFont="1" applyFill="1" applyBorder="1" applyAlignment="1">
      <alignment horizontal="right" vertical="center" wrapText="1"/>
      <protection/>
    </xf>
    <xf numFmtId="3" fontId="11" fillId="0" borderId="0" xfId="57" applyNumberFormat="1" applyFont="1">
      <alignment/>
      <protection/>
    </xf>
    <xf numFmtId="3" fontId="52" fillId="0" borderId="59" xfId="57" applyNumberFormat="1" applyFont="1" applyFill="1" applyBorder="1" applyAlignment="1">
      <alignment horizontal="right"/>
      <protection/>
    </xf>
    <xf numFmtId="3" fontId="52" fillId="0" borderId="59" xfId="57" applyNumberFormat="1" applyFont="1" applyBorder="1" applyAlignment="1">
      <alignment horizontal="right"/>
      <protection/>
    </xf>
    <xf numFmtId="0" fontId="12" fillId="1" borderId="10" xfId="57" applyFont="1" applyFill="1" applyBorder="1" applyAlignment="1">
      <alignment horizontal="center" vertical="center"/>
      <protection/>
    </xf>
    <xf numFmtId="0" fontId="52" fillId="0" borderId="10" xfId="57" applyFont="1" applyBorder="1" applyAlignment="1">
      <alignment horizontal="right"/>
      <protection/>
    </xf>
    <xf numFmtId="3" fontId="52" fillId="0" borderId="10" xfId="57" applyNumberFormat="1" applyFont="1" applyBorder="1" applyAlignment="1">
      <alignment horizontal="right"/>
      <protection/>
    </xf>
    <xf numFmtId="3" fontId="52" fillId="0" borderId="10" xfId="57" applyNumberFormat="1" applyFont="1" applyFill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52" fillId="0" borderId="60" xfId="57" applyNumberFormat="1" applyFont="1" applyBorder="1" applyAlignment="1">
      <alignment horizontal="right"/>
      <protection/>
    </xf>
    <xf numFmtId="3" fontId="18" fillId="0" borderId="15" xfId="57" applyNumberFormat="1" applyFont="1" applyBorder="1" applyAlignment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10" fontId="3" fillId="0" borderId="11" xfId="0" applyNumberFormat="1" applyFont="1" applyFill="1" applyBorder="1" applyAlignment="1">
      <alignment horizontal="centerContinuous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36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3" fillId="0" borderId="11" xfId="57" applyFont="1" applyBorder="1" applyAlignment="1">
      <alignment horizontal="center" vertical="center"/>
      <protection/>
    </xf>
    <xf numFmtId="0" fontId="13" fillId="0" borderId="36" xfId="57" applyFont="1" applyBorder="1" applyAlignment="1">
      <alignment horizontal="center" vertical="center"/>
      <protection/>
    </xf>
    <xf numFmtId="3" fontId="11" fillId="0" borderId="41" xfId="57" applyNumberFormat="1" applyBorder="1" applyAlignment="1">
      <alignment vertical="center"/>
      <protection/>
    </xf>
    <xf numFmtId="3" fontId="11" fillId="0" borderId="34" xfId="57" applyNumberFormat="1" applyBorder="1" applyAlignment="1">
      <alignment vertical="center"/>
      <protection/>
    </xf>
    <xf numFmtId="3" fontId="11" fillId="0" borderId="10" xfId="57" applyNumberFormat="1" applyBorder="1" applyAlignment="1">
      <alignment vertical="center"/>
      <protection/>
    </xf>
    <xf numFmtId="3" fontId="11" fillId="0" borderId="12" xfId="57" applyNumberFormat="1" applyBorder="1" applyAlignment="1">
      <alignment vertical="center"/>
      <protection/>
    </xf>
    <xf numFmtId="3" fontId="11" fillId="0" borderId="23" xfId="57" applyNumberFormat="1" applyBorder="1" applyAlignment="1">
      <alignment vertical="center"/>
      <protection/>
    </xf>
    <xf numFmtId="3" fontId="11" fillId="0" borderId="22" xfId="57" applyNumberFormat="1" applyBorder="1" applyAlignment="1">
      <alignment vertical="center"/>
      <protection/>
    </xf>
    <xf numFmtId="3" fontId="11" fillId="0" borderId="15" xfId="57" applyNumberFormat="1" applyBorder="1" applyAlignment="1">
      <alignment vertical="center"/>
      <protection/>
    </xf>
    <xf numFmtId="3" fontId="11" fillId="0" borderId="13" xfId="57" applyNumberFormat="1" applyBorder="1" applyAlignment="1">
      <alignment vertical="center"/>
      <protection/>
    </xf>
    <xf numFmtId="3" fontId="11" fillId="0" borderId="32" xfId="57" applyNumberFormat="1" applyBorder="1" applyAlignment="1">
      <alignment vertical="center"/>
      <protection/>
    </xf>
    <xf numFmtId="3" fontId="11" fillId="0" borderId="42" xfId="57" applyNumberFormat="1" applyBorder="1" applyAlignment="1">
      <alignment vertical="center"/>
      <protection/>
    </xf>
    <xf numFmtId="3" fontId="13" fillId="0" borderId="34" xfId="57" applyNumberFormat="1" applyFont="1" applyFill="1" applyBorder="1" applyAlignment="1">
      <alignment vertical="center"/>
      <protection/>
    </xf>
    <xf numFmtId="3" fontId="13" fillId="0" borderId="23" xfId="57" applyNumberFormat="1" applyFont="1" applyBorder="1" applyAlignment="1">
      <alignment vertical="center"/>
      <protection/>
    </xf>
    <xf numFmtId="3" fontId="13" fillId="0" borderId="22" xfId="57" applyNumberFormat="1" applyFont="1" applyBorder="1" applyAlignment="1">
      <alignment vertical="center"/>
      <protection/>
    </xf>
    <xf numFmtId="3" fontId="13" fillId="0" borderId="31" xfId="57" applyNumberFormat="1" applyFont="1" applyBorder="1" applyAlignment="1">
      <alignment vertical="center"/>
      <protection/>
    </xf>
    <xf numFmtId="3" fontId="13" fillId="0" borderId="11" xfId="57" applyNumberFormat="1" applyFont="1" applyBorder="1" applyAlignment="1">
      <alignment vertical="center"/>
      <protection/>
    </xf>
    <xf numFmtId="3" fontId="17" fillId="0" borderId="31" xfId="57" applyNumberFormat="1" applyFont="1" applyBorder="1" applyAlignment="1">
      <alignment vertical="center"/>
      <protection/>
    </xf>
    <xf numFmtId="3" fontId="17" fillId="0" borderId="11" xfId="57" applyNumberFormat="1" applyFont="1" applyBorder="1" applyAlignment="1">
      <alignment vertical="center"/>
      <protection/>
    </xf>
    <xf numFmtId="3" fontId="11" fillId="0" borderId="37" xfId="57" applyNumberFormat="1" applyFill="1" applyBorder="1" applyAlignment="1">
      <alignment vertical="center"/>
      <protection/>
    </xf>
    <xf numFmtId="3" fontId="11" fillId="0" borderId="38" xfId="57" applyNumberFormat="1" applyFill="1" applyBorder="1" applyAlignment="1">
      <alignment vertical="center"/>
      <protection/>
    </xf>
    <xf numFmtId="3" fontId="11" fillId="0" borderId="41" xfId="57" applyNumberFormat="1" applyFont="1" applyBorder="1" applyAlignment="1">
      <alignment vertical="center"/>
      <protection/>
    </xf>
    <xf numFmtId="3" fontId="11" fillId="0" borderId="34" xfId="57" applyNumberFormat="1" applyFont="1" applyBorder="1" applyAlignment="1">
      <alignment vertical="center"/>
      <protection/>
    </xf>
    <xf numFmtId="3" fontId="17" fillId="0" borderId="23" xfId="57" applyNumberFormat="1" applyFont="1" applyBorder="1" applyAlignment="1">
      <alignment vertical="center"/>
      <protection/>
    </xf>
    <xf numFmtId="3" fontId="17" fillId="0" borderId="22" xfId="57" applyNumberFormat="1" applyFont="1" applyBorder="1" applyAlignment="1">
      <alignment vertical="center"/>
      <protection/>
    </xf>
    <xf numFmtId="3" fontId="17" fillId="0" borderId="32" xfId="57" applyNumberFormat="1" applyFont="1" applyBorder="1" applyAlignment="1">
      <alignment vertical="center"/>
      <protection/>
    </xf>
    <xf numFmtId="3" fontId="17" fillId="0" borderId="42" xfId="57" applyNumberFormat="1" applyFont="1" applyBorder="1" applyAlignment="1">
      <alignment vertical="center"/>
      <protection/>
    </xf>
    <xf numFmtId="3" fontId="47" fillId="0" borderId="42" xfId="57" applyNumberFormat="1" applyFont="1" applyBorder="1" applyAlignment="1">
      <alignment vertical="center"/>
      <protection/>
    </xf>
    <xf numFmtId="3" fontId="11" fillId="0" borderId="37" xfId="57" applyNumberFormat="1" applyBorder="1" applyAlignment="1">
      <alignment vertical="center"/>
      <protection/>
    </xf>
    <xf numFmtId="3" fontId="11" fillId="0" borderId="38" xfId="57" applyNumberFormat="1" applyBorder="1" applyAlignment="1">
      <alignment vertical="center"/>
      <protection/>
    </xf>
    <xf numFmtId="3" fontId="11" fillId="0" borderId="10" xfId="57" applyNumberFormat="1" applyFill="1" applyBorder="1" applyAlignment="1">
      <alignment vertical="center"/>
      <protection/>
    </xf>
    <xf numFmtId="3" fontId="11" fillId="0" borderId="12" xfId="57" applyNumberFormat="1" applyFill="1" applyBorder="1" applyAlignment="1">
      <alignment vertical="center"/>
      <protection/>
    </xf>
    <xf numFmtId="3" fontId="11" fillId="0" borderId="11" xfId="57" applyNumberFormat="1" applyBorder="1" applyAlignment="1">
      <alignment vertical="center"/>
      <protection/>
    </xf>
    <xf numFmtId="3" fontId="47" fillId="0" borderId="31" xfId="57" applyNumberFormat="1" applyFont="1" applyBorder="1" applyAlignment="1">
      <alignment vertical="center"/>
      <protection/>
    </xf>
    <xf numFmtId="3" fontId="47" fillId="0" borderId="11" xfId="57" applyNumberFormat="1" applyFont="1" applyBorder="1" applyAlignment="1">
      <alignment vertical="center"/>
      <protection/>
    </xf>
    <xf numFmtId="0" fontId="3" fillId="0" borderId="31" xfId="0" applyFont="1" applyFill="1" applyBorder="1" applyAlignment="1">
      <alignment horizontal="centerContinuous" vertical="center" wrapText="1"/>
    </xf>
    <xf numFmtId="3" fontId="3" fillId="0" borderId="2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37" xfId="0" applyNumberFormat="1" applyFont="1" applyFill="1" applyBorder="1" applyAlignment="1">
      <alignment horizontal="right" vertical="center" wrapText="1"/>
    </xf>
    <xf numFmtId="3" fontId="7" fillId="33" borderId="38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49" fontId="0" fillId="0" borderId="33" xfId="0" applyNumberFormat="1" applyFont="1" applyBorder="1" applyAlignment="1">
      <alignment horizontal="left"/>
    </xf>
    <xf numFmtId="3" fontId="22" fillId="0" borderId="35" xfId="59" applyNumberFormat="1" applyFont="1" applyBorder="1" applyAlignment="1">
      <alignment horizontal="center" vertical="center" wrapText="1"/>
      <protection/>
    </xf>
    <xf numFmtId="3" fontId="22" fillId="0" borderId="45" xfId="59" applyNumberFormat="1" applyFont="1" applyBorder="1" applyAlignment="1">
      <alignment horizontal="center" vertical="center" wrapText="1"/>
      <protection/>
    </xf>
    <xf numFmtId="3" fontId="29" fillId="0" borderId="38" xfId="59" applyNumberFormat="1" applyFont="1" applyFill="1" applyBorder="1" applyAlignment="1">
      <alignment vertical="top"/>
      <protection/>
    </xf>
    <xf numFmtId="3" fontId="29" fillId="0" borderId="39" xfId="59" applyNumberFormat="1" applyFont="1" applyFill="1" applyBorder="1" applyAlignment="1">
      <alignment vertical="top"/>
      <protection/>
    </xf>
    <xf numFmtId="3" fontId="29" fillId="0" borderId="12" xfId="59" applyNumberFormat="1" applyFont="1" applyFill="1" applyBorder="1" applyAlignment="1">
      <alignment vertical="top"/>
      <protection/>
    </xf>
    <xf numFmtId="3" fontId="29" fillId="0" borderId="16" xfId="59" applyNumberFormat="1" applyFont="1" applyFill="1" applyBorder="1" applyAlignment="1">
      <alignment vertical="top"/>
      <protection/>
    </xf>
    <xf numFmtId="3" fontId="25" fillId="0" borderId="31" xfId="59" applyNumberFormat="1" applyFont="1" applyBorder="1" applyAlignment="1">
      <alignment vertical="center"/>
      <protection/>
    </xf>
    <xf numFmtId="3" fontId="25" fillId="0" borderId="11" xfId="59" applyNumberFormat="1" applyFont="1" applyBorder="1" applyAlignment="1">
      <alignment vertical="center"/>
      <protection/>
    </xf>
    <xf numFmtId="10" fontId="29" fillId="0" borderId="16" xfId="59" applyNumberFormat="1" applyFont="1" applyFill="1" applyBorder="1" applyAlignment="1">
      <alignment vertical="top"/>
      <protection/>
    </xf>
    <xf numFmtId="10" fontId="25" fillId="0" borderId="36" xfId="59" applyNumberFormat="1" applyFont="1" applyBorder="1" applyAlignment="1">
      <alignment vertical="center"/>
      <protection/>
    </xf>
    <xf numFmtId="49" fontId="7" fillId="0" borderId="61" xfId="0" applyNumberFormat="1" applyFont="1" applyBorder="1" applyAlignment="1">
      <alignment horizontal="left" vertical="center"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5" fontId="61" fillId="0" borderId="23" xfId="0" applyNumberFormat="1" applyFont="1" applyFill="1" applyBorder="1" applyAlignment="1" applyProtection="1">
      <alignment horizontal="center" vertical="center" wrapText="1"/>
      <protection/>
    </xf>
    <xf numFmtId="165" fontId="64" fillId="0" borderId="31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4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1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48" xfId="60" applyFont="1" applyFill="1" applyBorder="1" applyAlignment="1" applyProtection="1">
      <alignment horizontal="left" vertical="center" wrapText="1" indent="1"/>
      <protection/>
    </xf>
    <xf numFmtId="0" fontId="56" fillId="0" borderId="63" xfId="60" applyFont="1" applyFill="1" applyBorder="1" applyAlignment="1" applyProtection="1">
      <alignment horizontal="left" vertical="center" wrapText="1" indent="1"/>
      <protection/>
    </xf>
    <xf numFmtId="0" fontId="56" fillId="0" borderId="59" xfId="60" applyFont="1" applyFill="1" applyBorder="1" applyAlignment="1" applyProtection="1">
      <alignment horizontal="left" vertical="center" wrapText="1" indent="1"/>
      <protection/>
    </xf>
    <xf numFmtId="0" fontId="64" fillId="0" borderId="48" xfId="60" applyFont="1" applyFill="1" applyBorder="1" applyAlignment="1" applyProtection="1">
      <alignment horizontal="left" vertical="center" wrapText="1" indent="1"/>
      <protection/>
    </xf>
    <xf numFmtId="0" fontId="64" fillId="0" borderId="30" xfId="60" applyFont="1" applyFill="1" applyBorder="1" applyAlignment="1" applyProtection="1">
      <alignment horizontal="left" vertical="center" wrapText="1" indent="1"/>
      <protection/>
    </xf>
    <xf numFmtId="0" fontId="61" fillId="0" borderId="48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165" fontId="5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3" fontId="3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4" xfId="0" applyFont="1" applyFill="1" applyBorder="1" applyAlignment="1" applyProtection="1">
      <alignment horizontal="center" vertical="center" wrapText="1"/>
      <protection/>
    </xf>
    <xf numFmtId="0" fontId="64" fillId="0" borderId="48" xfId="0" applyFont="1" applyFill="1" applyBorder="1" applyAlignment="1" applyProtection="1">
      <alignment horizontal="left" vertical="center" wrapText="1" indent="1"/>
      <protection/>
    </xf>
    <xf numFmtId="0" fontId="56" fillId="0" borderId="65" xfId="60" applyFont="1" applyFill="1" applyBorder="1" applyAlignment="1" applyProtection="1">
      <alignment horizontal="left" vertical="center" wrapText="1" indent="1"/>
      <protection/>
    </xf>
    <xf numFmtId="0" fontId="56" fillId="0" borderId="66" xfId="60" applyFont="1" applyFill="1" applyBorder="1" applyAlignment="1" applyProtection="1">
      <alignment horizontal="left" vertical="center" wrapText="1" indent="1"/>
      <protection/>
    </xf>
    <xf numFmtId="0" fontId="64" fillId="0" borderId="64" xfId="60" applyFont="1" applyFill="1" applyBorder="1" applyAlignment="1" applyProtection="1">
      <alignment horizontal="left" vertical="center" wrapText="1" indent="1"/>
      <protection/>
    </xf>
    <xf numFmtId="0" fontId="56" fillId="0" borderId="67" xfId="60" applyFont="1" applyFill="1" applyBorder="1" applyAlignment="1" applyProtection="1">
      <alignment horizontal="left" vertical="center" wrapText="1" indent="1"/>
      <protection/>
    </xf>
    <xf numFmtId="0" fontId="62" fillId="0" borderId="30" xfId="0" applyFont="1" applyBorder="1" applyAlignment="1" applyProtection="1">
      <alignment horizontal="left" wrapText="1" indent="1"/>
      <protection/>
    </xf>
    <xf numFmtId="165" fontId="61" fillId="0" borderId="49" xfId="0" applyNumberFormat="1" applyFont="1" applyFill="1" applyBorder="1" applyAlignment="1" applyProtection="1">
      <alignment horizontal="center" vertical="center" wrapText="1"/>
      <protection/>
    </xf>
    <xf numFmtId="165" fontId="61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49" xfId="0" applyFont="1" applyFill="1" applyBorder="1" applyAlignment="1" applyProtection="1">
      <alignment horizontal="right" vertical="center" wrapText="1" indent="1"/>
      <protection/>
    </xf>
    <xf numFmtId="0" fontId="0" fillId="0" borderId="68" xfId="0" applyFont="1" applyFill="1" applyBorder="1" applyAlignment="1" applyProtection="1">
      <alignment horizontal="right" vertical="center" wrapText="1" indent="1"/>
      <protection/>
    </xf>
    <xf numFmtId="0" fontId="45" fillId="0" borderId="15" xfId="58" applyFont="1" applyBorder="1" applyAlignment="1">
      <alignment horizontal="center" vertical="center" wrapText="1"/>
      <protection/>
    </xf>
    <xf numFmtId="2" fontId="46" fillId="0" borderId="10" xfId="58" applyNumberFormat="1" applyFont="1" applyFill="1" applyBorder="1" applyAlignment="1">
      <alignment horizontal="center" vertical="center" wrapText="1"/>
      <protection/>
    </xf>
    <xf numFmtId="2" fontId="46" fillId="0" borderId="15" xfId="58" applyNumberFormat="1" applyFont="1" applyFill="1" applyBorder="1" applyAlignment="1">
      <alignment horizontal="center" vertical="center" wrapText="1"/>
      <protection/>
    </xf>
    <xf numFmtId="2" fontId="44" fillId="0" borderId="32" xfId="58" applyNumberFormat="1" applyFont="1" applyBorder="1" applyAlignment="1">
      <alignment horizontal="center" vertical="center"/>
      <protection/>
    </xf>
    <xf numFmtId="10" fontId="41" fillId="0" borderId="46" xfId="57" applyNumberFormat="1" applyFont="1" applyBorder="1" applyAlignment="1">
      <alignment horizontal="right" vertical="center" wrapText="1"/>
      <protection/>
    </xf>
    <xf numFmtId="10" fontId="41" fillId="0" borderId="16" xfId="57" applyNumberFormat="1" applyFont="1" applyBorder="1" applyAlignment="1">
      <alignment horizontal="right" vertical="center" wrapText="1"/>
      <protection/>
    </xf>
    <xf numFmtId="10" fontId="47" fillId="34" borderId="69" xfId="57" applyNumberFormat="1" applyFont="1" applyFill="1" applyBorder="1" applyAlignment="1">
      <alignment horizontal="right" vertical="center" wrapText="1"/>
      <protection/>
    </xf>
    <xf numFmtId="0" fontId="12" fillId="1" borderId="34" xfId="57" applyFont="1" applyFill="1" applyBorder="1" applyAlignment="1">
      <alignment horizontal="center" vertical="center" wrapText="1"/>
      <protection/>
    </xf>
    <xf numFmtId="3" fontId="39" fillId="0" borderId="0" xfId="61" applyNumberFormat="1" applyFill="1" applyProtection="1">
      <alignment/>
      <protection/>
    </xf>
    <xf numFmtId="3" fontId="39" fillId="0" borderId="0" xfId="61" applyNumberFormat="1" applyFill="1" applyAlignment="1" applyProtection="1">
      <alignment wrapText="1"/>
      <protection locked="0"/>
    </xf>
    <xf numFmtId="3" fontId="39" fillId="0" borderId="0" xfId="61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0" xfId="61" applyNumberFormat="1" applyFont="1" applyFill="1" applyBorder="1" applyAlignment="1" applyProtection="1">
      <alignment horizontal="center" vertical="center" wrapText="1"/>
      <protection/>
    </xf>
    <xf numFmtId="3" fontId="61" fillId="0" borderId="35" xfId="61" applyNumberFormat="1" applyFont="1" applyFill="1" applyBorder="1" applyAlignment="1" applyProtection="1">
      <alignment horizontal="center" vertical="center" wrapText="1"/>
      <protection/>
    </xf>
    <xf numFmtId="3" fontId="61" fillId="0" borderId="35" xfId="61" applyNumberFormat="1" applyFont="1" applyFill="1" applyBorder="1" applyAlignment="1" applyProtection="1">
      <alignment horizontal="center" vertical="center"/>
      <protection/>
    </xf>
    <xf numFmtId="3" fontId="61" fillId="0" borderId="45" xfId="61" applyNumberFormat="1" applyFont="1" applyFill="1" applyBorder="1" applyAlignment="1" applyProtection="1">
      <alignment horizontal="center" vertical="center"/>
      <protection/>
    </xf>
    <xf numFmtId="3" fontId="56" fillId="0" borderId="31" xfId="61" applyNumberFormat="1" applyFont="1" applyFill="1" applyBorder="1" applyAlignment="1" applyProtection="1">
      <alignment horizontal="left" vertical="center" indent="1"/>
      <protection/>
    </xf>
    <xf numFmtId="3" fontId="39" fillId="0" borderId="0" xfId="61" applyNumberFormat="1" applyFill="1" applyAlignment="1" applyProtection="1">
      <alignment vertical="center"/>
      <protection/>
    </xf>
    <xf numFmtId="3" fontId="56" fillId="0" borderId="10" xfId="61" applyNumberFormat="1" applyFont="1" applyFill="1" applyBorder="1" applyAlignment="1" applyProtection="1">
      <alignment horizontal="left" vertical="center" indent="1"/>
      <protection/>
    </xf>
    <xf numFmtId="3" fontId="56" fillId="0" borderId="12" xfId="61" applyNumberFormat="1" applyFont="1" applyFill="1" applyBorder="1" applyAlignment="1" applyProtection="1">
      <alignment horizontal="left" vertical="center" wrapText="1"/>
      <protection/>
    </xf>
    <xf numFmtId="3" fontId="56" fillId="0" borderId="12" xfId="61" applyNumberFormat="1" applyFont="1" applyFill="1" applyBorder="1" applyAlignment="1" applyProtection="1">
      <alignment vertical="center"/>
      <protection locked="0"/>
    </xf>
    <xf numFmtId="3" fontId="56" fillId="0" borderId="16" xfId="61" applyNumberFormat="1" applyFont="1" applyFill="1" applyBorder="1" applyAlignment="1" applyProtection="1">
      <alignment vertical="center"/>
      <protection/>
    </xf>
    <xf numFmtId="3" fontId="39" fillId="0" borderId="0" xfId="61" applyNumberFormat="1" applyFill="1" applyAlignment="1" applyProtection="1">
      <alignment vertical="center"/>
      <protection locked="0"/>
    </xf>
    <xf numFmtId="3" fontId="56" fillId="0" borderId="34" xfId="61" applyNumberFormat="1" applyFont="1" applyFill="1" applyBorder="1" applyAlignment="1" applyProtection="1">
      <alignment horizontal="left" vertical="center" wrapText="1"/>
      <protection/>
    </xf>
    <xf numFmtId="3" fontId="56" fillId="0" borderId="34" xfId="61" applyNumberFormat="1" applyFont="1" applyFill="1" applyBorder="1" applyAlignment="1" applyProtection="1">
      <alignment vertical="center"/>
      <protection locked="0"/>
    </xf>
    <xf numFmtId="3" fontId="61" fillId="0" borderId="11" xfId="61" applyNumberFormat="1" applyFont="1" applyFill="1" applyBorder="1" applyAlignment="1" applyProtection="1">
      <alignment horizontal="left" vertical="center" wrapText="1"/>
      <protection/>
    </xf>
    <xf numFmtId="3" fontId="64" fillId="0" borderId="11" xfId="61" applyNumberFormat="1" applyFont="1" applyFill="1" applyBorder="1" applyAlignment="1" applyProtection="1">
      <alignment vertical="center"/>
      <protection/>
    </xf>
    <xf numFmtId="3" fontId="64" fillId="0" borderId="36" xfId="61" applyNumberFormat="1" applyFont="1" applyFill="1" applyBorder="1" applyAlignment="1" applyProtection="1">
      <alignment vertical="center"/>
      <protection/>
    </xf>
    <xf numFmtId="3" fontId="56" fillId="0" borderId="46" xfId="61" applyNumberFormat="1" applyFont="1" applyFill="1" applyBorder="1" applyAlignment="1" applyProtection="1">
      <alignment vertical="center"/>
      <protection/>
    </xf>
    <xf numFmtId="3" fontId="61" fillId="0" borderId="11" xfId="61" applyNumberFormat="1" applyFont="1" applyFill="1" applyBorder="1" applyAlignment="1" applyProtection="1">
      <alignment horizontal="left" wrapText="1"/>
      <protection/>
    </xf>
    <xf numFmtId="3" fontId="64" fillId="0" borderId="11" xfId="61" applyNumberFormat="1" applyFont="1" applyFill="1" applyBorder="1" applyProtection="1">
      <alignment/>
      <protection/>
    </xf>
    <xf numFmtId="3" fontId="64" fillId="0" borderId="36" xfId="61" applyNumberFormat="1" applyFont="1" applyFill="1" applyBorder="1" applyProtection="1">
      <alignment/>
      <protection/>
    </xf>
    <xf numFmtId="3" fontId="67" fillId="0" borderId="0" xfId="61" applyNumberFormat="1" applyFont="1" applyFill="1" applyProtection="1">
      <alignment/>
      <protection/>
    </xf>
    <xf numFmtId="3" fontId="35" fillId="0" borderId="0" xfId="61" applyNumberFormat="1" applyFont="1" applyFill="1" applyAlignment="1" applyProtection="1">
      <alignment wrapText="1"/>
      <protection locked="0"/>
    </xf>
    <xf numFmtId="3" fontId="57" fillId="0" borderId="0" xfId="61" applyNumberFormat="1" applyFont="1" applyFill="1" applyProtection="1">
      <alignment/>
      <protection locked="0"/>
    </xf>
    <xf numFmtId="0" fontId="7" fillId="0" borderId="25" xfId="0" applyFont="1" applyBorder="1" applyAlignment="1">
      <alignment horizontal="left" wrapText="1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2" fillId="0" borderId="3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49" fontId="3" fillId="0" borderId="61" xfId="0" applyNumberFormat="1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10" fontId="2" fillId="0" borderId="36" xfId="0" applyNumberFormat="1" applyFont="1" applyBorder="1" applyAlignment="1">
      <alignment vertical="center"/>
    </xf>
    <xf numFmtId="49" fontId="3" fillId="0" borderId="61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3" fontId="22" fillId="0" borderId="62" xfId="59" applyNumberFormat="1" applyFont="1" applyBorder="1" applyAlignment="1">
      <alignment horizontal="center" vertical="center" wrapText="1"/>
      <protection/>
    </xf>
    <xf numFmtId="3" fontId="29" fillId="0" borderId="70" xfId="59" applyNumberFormat="1" applyFont="1" applyFill="1" applyBorder="1" applyAlignment="1">
      <alignment vertical="top"/>
      <protection/>
    </xf>
    <xf numFmtId="3" fontId="29" fillId="0" borderId="71" xfId="59" applyNumberFormat="1" applyFont="1" applyFill="1" applyBorder="1" applyAlignment="1">
      <alignment vertical="top"/>
      <protection/>
    </xf>
    <xf numFmtId="3" fontId="25" fillId="0" borderId="50" xfId="59" applyNumberFormat="1" applyFont="1" applyBorder="1" applyAlignment="1">
      <alignment vertical="center"/>
      <protection/>
    </xf>
    <xf numFmtId="3" fontId="25" fillId="0" borderId="36" xfId="59" applyNumberFormat="1" applyFont="1" applyBorder="1" applyAlignment="1">
      <alignment vertical="center"/>
      <protection/>
    </xf>
    <xf numFmtId="0" fontId="1" fillId="0" borderId="0" xfId="56" applyFill="1">
      <alignment/>
      <protection/>
    </xf>
    <xf numFmtId="0" fontId="1" fillId="0" borderId="0" xfId="56" applyFill="1" applyAlignment="1">
      <alignment wrapText="1"/>
      <protection/>
    </xf>
    <xf numFmtId="0" fontId="77" fillId="0" borderId="0" xfId="56" applyFont="1" applyFill="1" applyBorder="1" applyAlignment="1" applyProtection="1">
      <alignment horizontal="right"/>
      <protection/>
    </xf>
    <xf numFmtId="0" fontId="62" fillId="0" borderId="24" xfId="56" applyFont="1" applyFill="1" applyBorder="1" applyAlignment="1" applyProtection="1">
      <alignment horizontal="center" vertical="center" wrapText="1"/>
      <protection/>
    </xf>
    <xf numFmtId="0" fontId="62" fillId="0" borderId="36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73" fillId="0" borderId="10" xfId="56" applyFont="1" applyBorder="1">
      <alignment/>
      <protection/>
    </xf>
    <xf numFmtId="3" fontId="73" fillId="0" borderId="46" xfId="56" applyNumberFormat="1" applyFont="1" applyBorder="1" applyAlignment="1">
      <alignment horizontal="right"/>
      <protection/>
    </xf>
    <xf numFmtId="0" fontId="66" fillId="0" borderId="0" xfId="56" applyFont="1" applyFill="1" applyAlignment="1">
      <alignment vertical="center"/>
      <protection/>
    </xf>
    <xf numFmtId="3" fontId="66" fillId="0" borderId="0" xfId="56" applyNumberFormat="1" applyFont="1" applyFill="1" applyAlignment="1">
      <alignment vertical="center"/>
      <protection/>
    </xf>
    <xf numFmtId="3" fontId="1" fillId="0" borderId="16" xfId="56" applyNumberFormat="1" applyFont="1" applyBorder="1" applyAlignment="1">
      <alignment horizontal="right"/>
      <protection/>
    </xf>
    <xf numFmtId="3" fontId="73" fillId="0" borderId="16" xfId="56" applyNumberFormat="1" applyFont="1" applyBorder="1" applyAlignment="1">
      <alignment horizontal="right"/>
      <protection/>
    </xf>
    <xf numFmtId="3" fontId="73" fillId="0" borderId="36" xfId="56" applyNumberFormat="1" applyFont="1" applyBorder="1" applyAlignment="1">
      <alignment horizontal="right" vertical="center"/>
      <protection/>
    </xf>
    <xf numFmtId="0" fontId="1" fillId="0" borderId="0" xfId="56" applyFill="1" applyAlignment="1">
      <alignment vertical="center"/>
      <protection/>
    </xf>
    <xf numFmtId="3" fontId="73" fillId="0" borderId="36" xfId="56" applyNumberFormat="1" applyFont="1" applyFill="1" applyBorder="1" applyAlignment="1">
      <alignment vertical="center"/>
      <protection/>
    </xf>
    <xf numFmtId="3" fontId="73" fillId="0" borderId="46" xfId="56" applyNumberFormat="1" applyFont="1" applyFill="1" applyBorder="1">
      <alignment/>
      <protection/>
    </xf>
    <xf numFmtId="0" fontId="73" fillId="0" borderId="0" xfId="56" applyFont="1" applyFill="1">
      <alignment/>
      <protection/>
    </xf>
    <xf numFmtId="3" fontId="73" fillId="0" borderId="16" xfId="56" applyNumberFormat="1" applyFont="1" applyBorder="1">
      <alignment/>
      <protection/>
    </xf>
    <xf numFmtId="3" fontId="73" fillId="0" borderId="57" xfId="56" applyNumberFormat="1" applyFont="1" applyBorder="1">
      <alignment/>
      <protection/>
    </xf>
    <xf numFmtId="3" fontId="78" fillId="0" borderId="14" xfId="56" applyNumberFormat="1" applyFont="1" applyBorder="1" applyAlignment="1">
      <alignment vertical="center"/>
      <protection/>
    </xf>
    <xf numFmtId="0" fontId="1" fillId="0" borderId="0" xfId="56" applyFill="1" applyAlignment="1" applyProtection="1">
      <alignment vertical="center"/>
      <protection/>
    </xf>
    <xf numFmtId="0" fontId="1" fillId="0" borderId="0" xfId="56" applyFont="1" applyFill="1">
      <alignment/>
      <protection/>
    </xf>
    <xf numFmtId="0" fontId="62" fillId="0" borderId="11" xfId="56" applyFont="1" applyFill="1" applyBorder="1" applyAlignment="1" applyProtection="1">
      <alignment horizontal="center" vertical="center" wrapText="1"/>
      <protection/>
    </xf>
    <xf numFmtId="3" fontId="73" fillId="0" borderId="34" xfId="56" applyNumberFormat="1" applyFont="1" applyBorder="1" applyAlignment="1">
      <alignment horizontal="right"/>
      <protection/>
    </xf>
    <xf numFmtId="3" fontId="1" fillId="0" borderId="12" xfId="56" applyNumberFormat="1" applyFont="1" applyBorder="1" applyAlignment="1">
      <alignment horizontal="right"/>
      <protection/>
    </xf>
    <xf numFmtId="3" fontId="73" fillId="0" borderId="12" xfId="56" applyNumberFormat="1" applyFont="1" applyBorder="1" applyAlignment="1">
      <alignment horizontal="right"/>
      <protection/>
    </xf>
    <xf numFmtId="3" fontId="73" fillId="0" borderId="11" xfId="56" applyNumberFormat="1" applyFont="1" applyBorder="1" applyAlignment="1">
      <alignment horizontal="right" vertical="center"/>
      <protection/>
    </xf>
    <xf numFmtId="3" fontId="73" fillId="0" borderId="11" xfId="56" applyNumberFormat="1" applyFont="1" applyFill="1" applyBorder="1" applyAlignment="1">
      <alignment vertical="center"/>
      <protection/>
    </xf>
    <xf numFmtId="3" fontId="73" fillId="0" borderId="34" xfId="56" applyNumberFormat="1" applyFont="1" applyFill="1" applyBorder="1">
      <alignment/>
      <protection/>
    </xf>
    <xf numFmtId="3" fontId="1" fillId="0" borderId="12" xfId="56" applyNumberFormat="1" applyFont="1" applyFill="1" applyBorder="1">
      <alignment/>
      <protection/>
    </xf>
    <xf numFmtId="3" fontId="73" fillId="0" borderId="12" xfId="56" applyNumberFormat="1" applyFont="1" applyBorder="1">
      <alignment/>
      <protection/>
    </xf>
    <xf numFmtId="3" fontId="73" fillId="0" borderId="22" xfId="56" applyNumberFormat="1" applyFont="1" applyBorder="1">
      <alignment/>
      <protection/>
    </xf>
    <xf numFmtId="3" fontId="78" fillId="0" borderId="13" xfId="56" applyNumberFormat="1" applyFont="1" applyBorder="1" applyAlignment="1">
      <alignment vertical="center"/>
      <protection/>
    </xf>
    <xf numFmtId="3" fontId="79" fillId="0" borderId="12" xfId="0" applyNumberFormat="1" applyFont="1" applyFill="1" applyBorder="1" applyAlignment="1">
      <alignment vertical="center"/>
    </xf>
    <xf numFmtId="165" fontId="35" fillId="0" borderId="0" xfId="60" applyNumberFormat="1" applyFont="1" applyFill="1" applyBorder="1" applyAlignment="1" applyProtection="1">
      <alignment horizontal="centerContinuous" vertical="center"/>
      <protection/>
    </xf>
    <xf numFmtId="0" fontId="37" fillId="0" borderId="0" xfId="60" applyFont="1" applyFill="1" applyAlignment="1">
      <alignment vertical="center"/>
      <protection/>
    </xf>
    <xf numFmtId="0" fontId="53" fillId="0" borderId="0" xfId="60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37" xfId="60" applyFont="1" applyFill="1" applyBorder="1" applyAlignment="1" applyProtection="1">
      <alignment horizontal="center" vertical="center" wrapText="1"/>
      <protection/>
    </xf>
    <xf numFmtId="0" fontId="57" fillId="0" borderId="38" xfId="60" applyFont="1" applyFill="1" applyBorder="1" applyAlignment="1" applyProtection="1">
      <alignment horizontal="center" vertical="center" wrapText="1"/>
      <protection/>
    </xf>
    <xf numFmtId="0" fontId="57" fillId="0" borderId="39" xfId="60" applyFont="1" applyFill="1" applyBorder="1" applyAlignment="1" applyProtection="1">
      <alignment horizontal="center" vertical="center" wrapText="1"/>
      <protection/>
    </xf>
    <xf numFmtId="0" fontId="39" fillId="0" borderId="31" xfId="60" applyFont="1" applyFill="1" applyBorder="1" applyAlignment="1" applyProtection="1">
      <alignment horizontal="center" vertical="center"/>
      <protection/>
    </xf>
    <xf numFmtId="0" fontId="39" fillId="0" borderId="11" xfId="60" applyFont="1" applyFill="1" applyBorder="1" applyAlignment="1" applyProtection="1">
      <alignment horizontal="center" vertical="center"/>
      <protection/>
    </xf>
    <xf numFmtId="0" fontId="39" fillId="0" borderId="36" xfId="60" applyFont="1" applyFill="1" applyBorder="1" applyAlignment="1" applyProtection="1">
      <alignment horizontal="center" vertical="center"/>
      <protection/>
    </xf>
    <xf numFmtId="0" fontId="39" fillId="0" borderId="37" xfId="60" applyFont="1" applyFill="1" applyBorder="1" applyAlignment="1" applyProtection="1">
      <alignment horizontal="center" vertical="center"/>
      <protection/>
    </xf>
    <xf numFmtId="0" fontId="39" fillId="0" borderId="34" xfId="60" applyFont="1" applyFill="1" applyBorder="1" applyAlignment="1" applyProtection="1">
      <alignment vertical="center"/>
      <protection/>
    </xf>
    <xf numFmtId="166" fontId="39" fillId="0" borderId="39" xfId="40" applyNumberFormat="1" applyFont="1" applyFill="1" applyBorder="1" applyAlignment="1" applyProtection="1">
      <alignment vertical="center"/>
      <protection locked="0"/>
    </xf>
    <xf numFmtId="0" fontId="39" fillId="0" borderId="41" xfId="60" applyFont="1" applyFill="1" applyBorder="1" applyAlignment="1" applyProtection="1">
      <alignment horizontal="center" vertical="center"/>
      <protection/>
    </xf>
    <xf numFmtId="166" fontId="39" fillId="0" borderId="46" xfId="40" applyNumberFormat="1" applyFont="1" applyFill="1" applyBorder="1" applyAlignment="1" applyProtection="1">
      <alignment vertical="center"/>
      <protection locked="0"/>
    </xf>
    <xf numFmtId="0" fontId="39" fillId="0" borderId="10" xfId="60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horizontal="justify" vertical="center" wrapText="1"/>
    </xf>
    <xf numFmtId="166" fontId="39" fillId="0" borderId="16" xfId="40" applyNumberFormat="1" applyFont="1" applyFill="1" applyBorder="1" applyAlignment="1" applyProtection="1">
      <alignment vertical="center"/>
      <protection locked="0"/>
    </xf>
    <xf numFmtId="0" fontId="29" fillId="0" borderId="12" xfId="0" applyFont="1" applyFill="1" applyBorder="1" applyAlignment="1">
      <alignment vertical="center" wrapText="1"/>
    </xf>
    <xf numFmtId="166" fontId="39" fillId="0" borderId="57" xfId="40" applyNumberFormat="1" applyFont="1" applyFill="1" applyBorder="1" applyAlignment="1" applyProtection="1">
      <alignment vertical="center"/>
      <protection locked="0"/>
    </xf>
    <xf numFmtId="0" fontId="29" fillId="0" borderId="13" xfId="0" applyFont="1" applyFill="1" applyBorder="1" applyAlignment="1">
      <alignment vertical="center" wrapText="1"/>
    </xf>
    <xf numFmtId="166" fontId="57" fillId="0" borderId="36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3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46" xfId="0" applyNumberFormat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5" fontId="0" fillId="0" borderId="12" xfId="0" applyNumberFormat="1" applyBorder="1" applyAlignment="1" applyProtection="1">
      <alignment/>
      <protection locked="0"/>
    </xf>
    <xf numFmtId="165" fontId="0" fillId="0" borderId="16" xfId="0" applyNumberFormat="1" applyBorder="1" applyAlignment="1">
      <alignment/>
    </xf>
    <xf numFmtId="0" fontId="67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57" xfId="0" applyNumberFormat="1" applyBorder="1" applyAlignment="1">
      <alignment/>
    </xf>
    <xf numFmtId="0" fontId="36" fillId="0" borderId="3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165" fontId="36" fillId="0" borderId="11" xfId="0" applyNumberFormat="1" applyFont="1" applyBorder="1" applyAlignment="1">
      <alignment/>
    </xf>
    <xf numFmtId="165" fontId="36" fillId="0" borderId="36" xfId="0" applyNumberFormat="1" applyFont="1" applyBorder="1" applyAlignment="1">
      <alignment/>
    </xf>
    <xf numFmtId="0" fontId="0" fillId="0" borderId="72" xfId="0" applyBorder="1" applyAlignment="1">
      <alignment/>
    </xf>
    <xf numFmtId="0" fontId="40" fillId="0" borderId="72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82" fillId="0" borderId="13" xfId="56" applyNumberFormat="1" applyFont="1" applyFill="1" applyBorder="1" applyAlignment="1">
      <alignment horizontal="center" vertical="center"/>
      <protection/>
    </xf>
    <xf numFmtId="3" fontId="82" fillId="0" borderId="73" xfId="56" applyNumberFormat="1" applyFont="1" applyFill="1" applyBorder="1" applyAlignment="1">
      <alignment horizontal="center" vertical="center"/>
      <protection/>
    </xf>
    <xf numFmtId="3" fontId="82" fillId="0" borderId="14" xfId="56" applyNumberFormat="1" applyFont="1" applyFill="1" applyBorder="1" applyAlignment="1">
      <alignment horizontal="center" vertical="center"/>
      <protection/>
    </xf>
    <xf numFmtId="3" fontId="34" fillId="0" borderId="41" xfId="56" applyNumberFormat="1" applyFont="1" applyBorder="1" applyAlignment="1">
      <alignment vertical="center" wrapText="1"/>
      <protection/>
    </xf>
    <xf numFmtId="3" fontId="34" fillId="0" borderId="34" xfId="56" applyNumberFormat="1" applyFont="1" applyBorder="1" applyAlignment="1">
      <alignment vertical="center"/>
      <protection/>
    </xf>
    <xf numFmtId="3" fontId="34" fillId="0" borderId="34" xfId="56" applyNumberFormat="1" applyFont="1" applyBorder="1" applyAlignment="1">
      <alignment horizontal="right" vertical="center"/>
      <protection/>
    </xf>
    <xf numFmtId="3" fontId="34" fillId="0" borderId="46" xfId="56" applyNumberFormat="1" applyFont="1" applyBorder="1" applyAlignment="1">
      <alignment horizontal="right" vertical="center"/>
      <protection/>
    </xf>
    <xf numFmtId="3" fontId="34" fillId="0" borderId="10" xfId="56" applyNumberFormat="1" applyFont="1" applyBorder="1" applyAlignment="1">
      <alignment vertical="center" wrapText="1"/>
      <protection/>
    </xf>
    <xf numFmtId="3" fontId="34" fillId="0" borderId="12" xfId="56" applyNumberFormat="1" applyFont="1" applyBorder="1" applyAlignment="1">
      <alignment vertical="center"/>
      <protection/>
    </xf>
    <xf numFmtId="3" fontId="34" fillId="0" borderId="12" xfId="56" applyNumberFormat="1" applyFont="1" applyBorder="1" applyAlignment="1">
      <alignment horizontal="right" vertical="center"/>
      <protection/>
    </xf>
    <xf numFmtId="3" fontId="34" fillId="0" borderId="16" xfId="56" applyNumberFormat="1" applyFont="1" applyBorder="1" applyAlignment="1">
      <alignment horizontal="right" vertical="center"/>
      <protection/>
    </xf>
    <xf numFmtId="3" fontId="34" fillId="0" borderId="23" xfId="56" applyNumberFormat="1" applyFont="1" applyBorder="1" applyAlignment="1">
      <alignment vertical="center" wrapText="1"/>
      <protection/>
    </xf>
    <xf numFmtId="3" fontId="34" fillId="0" borderId="22" xfId="56" applyNumberFormat="1" applyFont="1" applyBorder="1" applyAlignment="1">
      <alignment vertical="center"/>
      <protection/>
    </xf>
    <xf numFmtId="3" fontId="34" fillId="0" borderId="22" xfId="56" applyNumberFormat="1" applyFont="1" applyBorder="1" applyAlignment="1">
      <alignment horizontal="right" vertical="center"/>
      <protection/>
    </xf>
    <xf numFmtId="3" fontId="34" fillId="0" borderId="15" xfId="56" applyNumberFormat="1" applyFont="1" applyBorder="1" applyAlignment="1">
      <alignment vertical="center" wrapText="1"/>
      <protection/>
    </xf>
    <xf numFmtId="3" fontId="34" fillId="0" borderId="13" xfId="56" applyNumberFormat="1" applyFont="1" applyBorder="1" applyAlignment="1">
      <alignment vertical="center"/>
      <protection/>
    </xf>
    <xf numFmtId="3" fontId="34" fillId="0" borderId="13" xfId="56" applyNumberFormat="1" applyFont="1" applyBorder="1" applyAlignment="1">
      <alignment horizontal="right" vertical="center"/>
      <protection/>
    </xf>
    <xf numFmtId="3" fontId="34" fillId="0" borderId="14" xfId="56" applyNumberFormat="1" applyFont="1" applyBorder="1" applyAlignment="1">
      <alignment horizontal="right" vertical="center"/>
      <protection/>
    </xf>
    <xf numFmtId="3" fontId="30" fillId="0" borderId="32" xfId="56" applyNumberFormat="1" applyFont="1" applyBorder="1" applyAlignment="1">
      <alignment vertical="center" wrapText="1"/>
      <protection/>
    </xf>
    <xf numFmtId="3" fontId="30" fillId="0" borderId="42" xfId="56" applyNumberFormat="1" applyFont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64" fillId="0" borderId="54" xfId="0" applyFont="1" applyFill="1" applyBorder="1" applyAlignment="1" applyProtection="1">
      <alignment horizontal="center" vertical="center" wrapText="1"/>
      <protection/>
    </xf>
    <xf numFmtId="49" fontId="56" fillId="0" borderId="49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3" fontId="7" fillId="33" borderId="49" xfId="0" applyNumberFormat="1" applyFont="1" applyFill="1" applyBorder="1" applyAlignment="1">
      <alignment horizontal="right" vertical="center" wrapText="1"/>
    </xf>
    <xf numFmtId="3" fontId="7" fillId="0" borderId="49" xfId="0" applyNumberFormat="1" applyFont="1" applyFill="1" applyBorder="1" applyAlignment="1">
      <alignment horizontal="right" vertical="center" wrapText="1"/>
    </xf>
    <xf numFmtId="49" fontId="0" fillId="0" borderId="74" xfId="0" applyNumberFormat="1" applyFont="1" applyBorder="1" applyAlignment="1">
      <alignment horizontal="left"/>
    </xf>
    <xf numFmtId="3" fontId="7" fillId="0" borderId="12" xfId="0" applyNumberFormat="1" applyFont="1" applyFill="1" applyBorder="1" applyAlignment="1">
      <alignment horizontal="right" vertical="center" wrapText="1"/>
    </xf>
    <xf numFmtId="49" fontId="7" fillId="0" borderId="75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18" fillId="0" borderId="76" xfId="57" applyNumberFormat="1" applyFont="1" applyBorder="1" applyAlignment="1">
      <alignment horizontal="right"/>
      <protection/>
    </xf>
    <xf numFmtId="3" fontId="22" fillId="0" borderId="40" xfId="59" applyNumberFormat="1" applyFont="1" applyBorder="1" applyAlignment="1">
      <alignment horizontal="center" vertical="center" wrapText="1"/>
      <protection/>
    </xf>
    <xf numFmtId="3" fontId="29" fillId="0" borderId="34" xfId="59" applyNumberFormat="1" applyFont="1" applyFill="1" applyBorder="1" applyAlignment="1">
      <alignment vertical="top"/>
      <protection/>
    </xf>
    <xf numFmtId="10" fontId="29" fillId="0" borderId="46" xfId="59" applyNumberFormat="1" applyFont="1" applyFill="1" applyBorder="1" applyAlignment="1">
      <alignment vertical="top"/>
      <protection/>
    </xf>
    <xf numFmtId="3" fontId="23" fillId="0" borderId="12" xfId="59" applyNumberFormat="1" applyFont="1" applyBorder="1" applyAlignment="1">
      <alignment horizontal="center" vertical="center" wrapText="1"/>
      <protection/>
    </xf>
    <xf numFmtId="3" fontId="23" fillId="0" borderId="16" xfId="59" applyNumberFormat="1" applyFont="1" applyBorder="1" applyAlignment="1">
      <alignment horizontal="center" vertical="center" wrapText="1"/>
      <protection/>
    </xf>
    <xf numFmtId="0" fontId="37" fillId="0" borderId="0" xfId="60" applyFont="1" applyFill="1" applyAlignment="1">
      <alignment horizontal="right" vertical="center"/>
      <protection/>
    </xf>
    <xf numFmtId="3" fontId="80" fillId="0" borderId="77" xfId="60" applyNumberFormat="1" applyFont="1" applyFill="1" applyBorder="1" applyAlignment="1">
      <alignment horizontal="right" vertical="center" wrapText="1"/>
      <protection/>
    </xf>
    <xf numFmtId="3" fontId="64" fillId="0" borderId="36" xfId="61" applyNumberFormat="1" applyFont="1" applyFill="1" applyBorder="1" applyAlignment="1" applyProtection="1">
      <alignment vertical="center"/>
      <protection/>
    </xf>
    <xf numFmtId="3" fontId="56" fillId="0" borderId="14" xfId="61" applyNumberFormat="1" applyFont="1" applyFill="1" applyBorder="1" applyAlignment="1" applyProtection="1">
      <alignment vertical="center"/>
      <protection/>
    </xf>
    <xf numFmtId="165" fontId="68" fillId="0" borderId="0" xfId="60" applyNumberFormat="1" applyFont="1" applyFill="1" applyBorder="1" applyAlignment="1" applyProtection="1">
      <alignment horizontal="left" vertical="center"/>
      <protection/>
    </xf>
    <xf numFmtId="0" fontId="68" fillId="0" borderId="0" xfId="60" applyFont="1" applyFill="1" applyBorder="1" applyAlignment="1">
      <alignment horizontal="left"/>
      <protection/>
    </xf>
    <xf numFmtId="0" fontId="35" fillId="0" borderId="38" xfId="60" applyFont="1" applyFill="1" applyBorder="1" applyAlignment="1">
      <alignment horizontal="left"/>
      <protection/>
    </xf>
    <xf numFmtId="0" fontId="37" fillId="0" borderId="29" xfId="60" applyFont="1" applyFill="1" applyBorder="1" applyAlignment="1">
      <alignment horizontal="left"/>
      <protection/>
    </xf>
    <xf numFmtId="0" fontId="37" fillId="0" borderId="0" xfId="60" applyFont="1" applyFill="1" applyBorder="1" applyAlignment="1">
      <alignment horizontal="left"/>
      <protection/>
    </xf>
    <xf numFmtId="0" fontId="54" fillId="0" borderId="0" xfId="60" applyFont="1" applyFill="1" applyBorder="1" applyAlignment="1">
      <alignment horizontal="left"/>
      <protection/>
    </xf>
    <xf numFmtId="49" fontId="3" fillId="0" borderId="3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80" xfId="0" applyFont="1" applyBorder="1" applyAlignment="1">
      <alignment horizontal="left" wrapText="1"/>
    </xf>
    <xf numFmtId="0" fontId="7" fillId="0" borderId="80" xfId="0" applyFont="1" applyBorder="1" applyAlignment="1">
      <alignment wrapText="1"/>
    </xf>
    <xf numFmtId="0" fontId="7" fillId="0" borderId="81" xfId="0" applyFont="1" applyBorder="1" applyAlignment="1">
      <alignment horizontal="left" wrapText="1"/>
    </xf>
    <xf numFmtId="0" fontId="7" fillId="0" borderId="82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7" fillId="0" borderId="82" xfId="0" applyFont="1" applyBorder="1" applyAlignment="1">
      <alignment horizontal="left" wrapText="1"/>
    </xf>
    <xf numFmtId="0" fontId="3" fillId="0" borderId="78" xfId="0" applyFont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3" fontId="3" fillId="33" borderId="48" xfId="0" applyNumberFormat="1" applyFont="1" applyFill="1" applyBorder="1" applyAlignment="1">
      <alignment horizontal="right" vertical="center" wrapText="1"/>
    </xf>
    <xf numFmtId="0" fontId="0" fillId="0" borderId="78" xfId="0" applyFont="1" applyBorder="1" applyAlignment="1">
      <alignment wrapText="1"/>
    </xf>
    <xf numFmtId="0" fontId="0" fillId="0" borderId="78" xfId="0" applyFont="1" applyBorder="1" applyAlignment="1">
      <alignment/>
    </xf>
    <xf numFmtId="0" fontId="6" fillId="0" borderId="78" xfId="0" applyFont="1" applyBorder="1" applyAlignment="1">
      <alignment/>
    </xf>
    <xf numFmtId="3" fontId="7" fillId="33" borderId="63" xfId="0" applyNumberFormat="1" applyFont="1" applyFill="1" applyBorder="1" applyAlignment="1">
      <alignment horizontal="right" vertical="center" wrapText="1"/>
    </xf>
    <xf numFmtId="3" fontId="7" fillId="33" borderId="59" xfId="0" applyNumberFormat="1" applyFont="1" applyFill="1" applyBorder="1" applyAlignment="1">
      <alignment horizontal="right" vertical="center" wrapText="1"/>
    </xf>
    <xf numFmtId="3" fontId="7" fillId="33" borderId="60" xfId="0" applyNumberFormat="1" applyFont="1" applyFill="1" applyBorder="1" applyAlignment="1">
      <alignment horizontal="right" vertical="center" wrapText="1"/>
    </xf>
    <xf numFmtId="3" fontId="7" fillId="0" borderId="60" xfId="0" applyNumberFormat="1" applyFont="1" applyFill="1" applyBorder="1" applyAlignment="1">
      <alignment horizontal="right" vertical="center" wrapText="1"/>
    </xf>
    <xf numFmtId="3" fontId="7" fillId="0" borderId="83" xfId="0" applyNumberFormat="1" applyFont="1" applyFill="1" applyBorder="1" applyAlignment="1">
      <alignment horizontal="right" vertical="center" wrapText="1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81" xfId="0" applyFont="1" applyBorder="1" applyAlignment="1">
      <alignment/>
    </xf>
    <xf numFmtId="3" fontId="7" fillId="0" borderId="59" xfId="0" applyNumberFormat="1" applyFont="1" applyFill="1" applyBorder="1" applyAlignment="1">
      <alignment horizontal="right" vertical="center"/>
    </xf>
    <xf numFmtId="3" fontId="3" fillId="0" borderId="48" xfId="0" applyNumberFormat="1" applyFont="1" applyFill="1" applyBorder="1" applyAlignment="1">
      <alignment horizontal="right" vertical="center"/>
    </xf>
    <xf numFmtId="3" fontId="7" fillId="0" borderId="63" xfId="0" applyNumberFormat="1" applyFont="1" applyFill="1" applyBorder="1" applyAlignment="1">
      <alignment horizontal="right" vertical="center" wrapText="1"/>
    </xf>
    <xf numFmtId="3" fontId="7" fillId="0" borderId="63" xfId="0" applyNumberFormat="1" applyFont="1" applyFill="1" applyBorder="1" applyAlignment="1">
      <alignment horizontal="right" vertical="center"/>
    </xf>
    <xf numFmtId="3" fontId="7" fillId="0" borderId="60" xfId="0" applyNumberFormat="1" applyFont="1" applyFill="1" applyBorder="1" applyAlignment="1">
      <alignment horizontal="right" vertical="center"/>
    </xf>
    <xf numFmtId="3" fontId="3" fillId="0" borderId="63" xfId="0" applyNumberFormat="1" applyFont="1" applyFill="1" applyBorder="1" applyAlignment="1">
      <alignment horizontal="right" vertical="center"/>
    </xf>
    <xf numFmtId="3" fontId="3" fillId="0" borderId="59" xfId="0" applyNumberFormat="1" applyFont="1" applyFill="1" applyBorder="1" applyAlignment="1">
      <alignment vertical="center"/>
    </xf>
    <xf numFmtId="0" fontId="6" fillId="0" borderId="79" xfId="0" applyFont="1" applyBorder="1" applyAlignment="1">
      <alignment/>
    </xf>
    <xf numFmtId="3" fontId="3" fillId="0" borderId="63" xfId="0" applyNumberFormat="1" applyFont="1" applyFill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0" fontId="7" fillId="0" borderId="78" xfId="0" applyFont="1" applyFill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/>
    </xf>
    <xf numFmtId="0" fontId="35" fillId="0" borderId="50" xfId="60" applyFont="1" applyFill="1" applyBorder="1" applyAlignment="1" applyProtection="1">
      <alignment horizontal="left" vertical="center" wrapText="1"/>
      <protection/>
    </xf>
    <xf numFmtId="0" fontId="37" fillId="0" borderId="70" xfId="60" applyFont="1" applyFill="1" applyBorder="1" applyAlignment="1" applyProtection="1">
      <alignment horizontal="left" vertical="center" wrapText="1"/>
      <protection/>
    </xf>
    <xf numFmtId="0" fontId="37" fillId="0" borderId="71" xfId="60" applyFont="1" applyFill="1" applyBorder="1" applyAlignment="1" applyProtection="1">
      <alignment horizontal="left" vertical="center" wrapText="1"/>
      <protection/>
    </xf>
    <xf numFmtId="0" fontId="37" fillId="0" borderId="84" xfId="60" applyFont="1" applyFill="1" applyBorder="1" applyAlignment="1" applyProtection="1">
      <alignment horizontal="left" vertical="center" wrapText="1"/>
      <protection/>
    </xf>
    <xf numFmtId="0" fontId="37" fillId="0" borderId="73" xfId="60" applyFont="1" applyFill="1" applyBorder="1" applyAlignment="1" applyProtection="1">
      <alignment horizontal="left" vertical="center" wrapText="1"/>
      <protection/>
    </xf>
    <xf numFmtId="3" fontId="37" fillId="0" borderId="71" xfId="60" applyNumberFormat="1" applyFont="1" applyFill="1" applyBorder="1">
      <alignment/>
      <protection/>
    </xf>
    <xf numFmtId="165" fontId="37" fillId="0" borderId="71" xfId="60" applyNumberFormat="1" applyFont="1" applyFill="1" applyBorder="1">
      <alignment/>
      <protection/>
    </xf>
    <xf numFmtId="3" fontId="37" fillId="0" borderId="73" xfId="60" applyNumberFormat="1" applyFont="1" applyFill="1" applyBorder="1">
      <alignment/>
      <protection/>
    </xf>
    <xf numFmtId="49" fontId="54" fillId="0" borderId="0" xfId="60" applyNumberFormat="1" applyFont="1" applyFill="1" applyBorder="1" applyAlignment="1" applyProtection="1">
      <alignment horizontal="left" vertical="center" wrapText="1"/>
      <protection/>
    </xf>
    <xf numFmtId="3" fontId="37" fillId="0" borderId="0" xfId="60" applyNumberFormat="1" applyFont="1" applyFill="1" applyBorder="1">
      <alignment/>
      <protection/>
    </xf>
    <xf numFmtId="49" fontId="37" fillId="0" borderId="0" xfId="60" applyNumberFormat="1" applyFont="1" applyFill="1" applyBorder="1" applyAlignment="1">
      <alignment horizontal="left"/>
      <protection/>
    </xf>
    <xf numFmtId="49" fontId="37" fillId="0" borderId="0" xfId="60" applyNumberFormat="1" applyFont="1" applyFill="1" applyBorder="1" applyAlignment="1" applyProtection="1">
      <alignment horizontal="left" vertical="center" wrapText="1"/>
      <protection/>
    </xf>
    <xf numFmtId="165" fontId="37" fillId="0" borderId="0" xfId="60" applyNumberFormat="1" applyFont="1" applyFill="1" applyBorder="1">
      <alignment/>
      <protection/>
    </xf>
    <xf numFmtId="49" fontId="54" fillId="0" borderId="0" xfId="60" applyNumberFormat="1" applyFont="1" applyFill="1" applyBorder="1" applyAlignment="1">
      <alignment horizontal="left"/>
      <protection/>
    </xf>
    <xf numFmtId="49" fontId="54" fillId="0" borderId="28" xfId="60" applyNumberFormat="1" applyFont="1" applyFill="1" applyBorder="1" applyAlignment="1" applyProtection="1">
      <alignment horizontal="left" vertical="center" wrapText="1"/>
      <protection/>
    </xf>
    <xf numFmtId="3" fontId="37" fillId="0" borderId="29" xfId="60" applyNumberFormat="1" applyFont="1" applyFill="1" applyBorder="1">
      <alignment/>
      <protection/>
    </xf>
    <xf numFmtId="3" fontId="17" fillId="0" borderId="0" xfId="57" applyNumberFormat="1" applyFont="1" applyBorder="1" applyAlignment="1">
      <alignment vertical="center"/>
      <protection/>
    </xf>
    <xf numFmtId="0" fontId="17" fillId="0" borderId="17" xfId="57" applyFont="1" applyBorder="1" applyAlignment="1">
      <alignment horizontal="center" vertical="center"/>
      <protection/>
    </xf>
    <xf numFmtId="3" fontId="17" fillId="0" borderId="78" xfId="57" applyNumberFormat="1" applyFont="1" applyBorder="1" applyAlignment="1">
      <alignment vertical="center"/>
      <protection/>
    </xf>
    <xf numFmtId="0" fontId="83" fillId="0" borderId="51" xfId="57" applyFont="1" applyBorder="1" applyAlignment="1">
      <alignment horizontal="left" vertical="center"/>
      <protection/>
    </xf>
    <xf numFmtId="3" fontId="83" fillId="0" borderId="32" xfId="57" applyNumberFormat="1" applyFont="1" applyBorder="1" applyAlignment="1">
      <alignment vertical="center"/>
      <protection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5" xfId="43" applyFont="1" applyBorder="1" applyAlignment="1" applyProtection="1">
      <alignment vertical="center" wrapText="1"/>
      <protection/>
    </xf>
    <xf numFmtId="0" fontId="7" fillId="0" borderId="25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3" fillId="0" borderId="78" xfId="0" applyNumberFormat="1" applyFont="1" applyBorder="1" applyAlignment="1">
      <alignment horizontal="left" vertical="center"/>
    </xf>
    <xf numFmtId="0" fontId="7" fillId="0" borderId="82" xfId="0" applyFont="1" applyBorder="1" applyAlignment="1">
      <alignment vertical="center" wrapText="1"/>
    </xf>
    <xf numFmtId="0" fontId="7" fillId="0" borderId="82" xfId="43" applyFont="1" applyBorder="1" applyAlignment="1" applyProtection="1">
      <alignment vertical="center" wrapText="1"/>
      <protection/>
    </xf>
    <xf numFmtId="0" fontId="7" fillId="0" borderId="82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49" fontId="7" fillId="0" borderId="82" xfId="0" applyNumberFormat="1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49" fontId="7" fillId="0" borderId="81" xfId="0" applyNumberFormat="1" applyFont="1" applyBorder="1" applyAlignment="1">
      <alignment horizontal="left" vertical="center" wrapText="1"/>
    </xf>
    <xf numFmtId="49" fontId="3" fillId="0" borderId="86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 wrapText="1"/>
    </xf>
    <xf numFmtId="49" fontId="7" fillId="0" borderId="78" xfId="0" applyNumberFormat="1" applyFont="1" applyBorder="1" applyAlignment="1">
      <alignment horizontal="left" vertical="center" wrapText="1"/>
    </xf>
    <xf numFmtId="0" fontId="61" fillId="0" borderId="0" xfId="0" applyFont="1" applyFill="1" applyAlignment="1" applyProtection="1">
      <alignment horizontal="center" vertical="center"/>
      <protection/>
    </xf>
    <xf numFmtId="3" fontId="29" fillId="0" borderId="87" xfId="59" applyNumberFormat="1" applyFont="1" applyFill="1" applyBorder="1" applyAlignment="1">
      <alignment vertical="top"/>
      <protection/>
    </xf>
    <xf numFmtId="0" fontId="13" fillId="0" borderId="40" xfId="57" applyFont="1" applyBorder="1" applyAlignment="1">
      <alignment horizontal="center" vertical="center" wrapText="1"/>
      <protection/>
    </xf>
    <xf numFmtId="164" fontId="22" fillId="0" borderId="61" xfId="59" applyNumberFormat="1" applyFont="1" applyBorder="1" applyAlignment="1">
      <alignment horizontal="center" vertical="center" wrapText="1"/>
      <protection/>
    </xf>
    <xf numFmtId="0" fontId="13" fillId="0" borderId="78" xfId="57" applyFont="1" applyBorder="1" applyAlignment="1">
      <alignment horizontal="center" vertical="center" wrapText="1"/>
      <protection/>
    </xf>
    <xf numFmtId="0" fontId="23" fillId="0" borderId="78" xfId="59" applyFont="1" applyFill="1" applyBorder="1" applyAlignment="1">
      <alignment horizontal="left"/>
      <protection/>
    </xf>
    <xf numFmtId="3" fontId="23" fillId="0" borderId="78" xfId="59" applyNumberFormat="1" applyFont="1" applyBorder="1" applyAlignment="1">
      <alignment horizontal="right" vertical="center" wrapText="1"/>
      <protection/>
    </xf>
    <xf numFmtId="3" fontId="23" fillId="0" borderId="78" xfId="59" applyNumberFormat="1" applyFont="1" applyBorder="1" applyAlignment="1">
      <alignment horizontal="center" vertical="center" wrapText="1"/>
      <protection/>
    </xf>
    <xf numFmtId="3" fontId="29" fillId="0" borderId="78" xfId="59" applyNumberFormat="1" applyFont="1" applyFill="1" applyBorder="1" applyAlignment="1">
      <alignment vertical="top"/>
      <protection/>
    </xf>
    <xf numFmtId="10" fontId="29" fillId="0" borderId="78" xfId="59" applyNumberFormat="1" applyFont="1" applyFill="1" applyBorder="1" applyAlignment="1">
      <alignment vertical="top"/>
      <protection/>
    </xf>
    <xf numFmtId="0" fontId="11" fillId="0" borderId="78" xfId="57" applyFont="1" applyBorder="1" applyAlignment="1">
      <alignment horizontal="center" vertical="center"/>
      <protection/>
    </xf>
    <xf numFmtId="0" fontId="11" fillId="0" borderId="78" xfId="57" applyFont="1" applyBorder="1">
      <alignment/>
      <protection/>
    </xf>
    <xf numFmtId="0" fontId="11" fillId="0" borderId="78" xfId="57" applyBorder="1">
      <alignment/>
      <protection/>
    </xf>
    <xf numFmtId="3" fontId="22" fillId="0" borderId="86" xfId="59" applyNumberFormat="1" applyFont="1" applyBorder="1" applyAlignment="1">
      <alignment horizontal="center" vertical="center" wrapText="1"/>
      <protection/>
    </xf>
    <xf numFmtId="3" fontId="23" fillId="0" borderId="62" xfId="59" applyNumberFormat="1" applyFont="1" applyBorder="1" applyAlignment="1">
      <alignment horizontal="center" vertical="center" wrapText="1"/>
      <protection/>
    </xf>
    <xf numFmtId="3" fontId="23" fillId="0" borderId="35" xfId="59" applyNumberFormat="1" applyFont="1" applyBorder="1" applyAlignment="1">
      <alignment horizontal="center" vertical="center" wrapText="1"/>
      <protection/>
    </xf>
    <xf numFmtId="3" fontId="23" fillId="0" borderId="45" xfId="59" applyNumberFormat="1" applyFont="1" applyBorder="1" applyAlignment="1">
      <alignment horizontal="center" vertical="center" wrapText="1"/>
      <protection/>
    </xf>
    <xf numFmtId="3" fontId="23" fillId="0" borderId="86" xfId="59" applyNumberFormat="1" applyFont="1" applyBorder="1" applyAlignment="1">
      <alignment horizontal="center" vertical="center" wrapText="1"/>
      <protection/>
    </xf>
    <xf numFmtId="3" fontId="23" fillId="0" borderId="71" xfId="59" applyNumberFormat="1" applyFont="1" applyBorder="1" applyAlignment="1">
      <alignment horizontal="center" vertical="center" wrapText="1"/>
      <protection/>
    </xf>
    <xf numFmtId="3" fontId="29" fillId="0" borderId="78" xfId="59" applyNumberFormat="1" applyFont="1" applyFill="1" applyBorder="1" applyAlignment="1">
      <alignment horizontal="right" vertical="top"/>
      <protection/>
    </xf>
    <xf numFmtId="0" fontId="12" fillId="0" borderId="0" xfId="57" applyFont="1" applyAlignment="1">
      <alignment vertical="center"/>
      <protection/>
    </xf>
    <xf numFmtId="3" fontId="1" fillId="0" borderId="37" xfId="56" applyNumberFormat="1" applyFont="1" applyBorder="1" applyAlignment="1">
      <alignment vertical="center" wrapText="1"/>
      <protection/>
    </xf>
    <xf numFmtId="0" fontId="83" fillId="0" borderId="38" xfId="56" applyFont="1" applyFill="1" applyBorder="1" applyAlignment="1">
      <alignment horizontal="center" vertical="center" wrapText="1"/>
      <protection/>
    </xf>
    <xf numFmtId="3" fontId="1" fillId="0" borderId="38" xfId="56" applyNumberFormat="1" applyBorder="1" applyAlignment="1">
      <alignment vertical="center"/>
      <protection/>
    </xf>
    <xf numFmtId="3" fontId="1" fillId="0" borderId="39" xfId="56" applyNumberFormat="1" applyBorder="1" applyAlignment="1">
      <alignment vertical="center"/>
      <protection/>
    </xf>
    <xf numFmtId="3" fontId="1" fillId="0" borderId="23" xfId="56" applyNumberFormat="1" applyFont="1" applyBorder="1" applyAlignment="1">
      <alignment vertical="center" wrapText="1"/>
      <protection/>
    </xf>
    <xf numFmtId="3" fontId="34" fillId="0" borderId="22" xfId="56" applyNumberFormat="1" applyFont="1" applyFill="1" applyBorder="1" applyAlignment="1">
      <alignment horizontal="right" vertical="center"/>
      <protection/>
    </xf>
    <xf numFmtId="3" fontId="1" fillId="0" borderId="22" xfId="56" applyNumberFormat="1" applyBorder="1" applyAlignment="1">
      <alignment vertical="center"/>
      <protection/>
    </xf>
    <xf numFmtId="3" fontId="1" fillId="0" borderId="57" xfId="56" applyNumberFormat="1" applyBorder="1" applyAlignment="1">
      <alignment vertical="center"/>
      <protection/>
    </xf>
    <xf numFmtId="3" fontId="1" fillId="0" borderId="11" xfId="56" applyNumberFormat="1" applyBorder="1" applyAlignment="1">
      <alignment vertical="center"/>
      <protection/>
    </xf>
    <xf numFmtId="3" fontId="1" fillId="0" borderId="36" xfId="56" applyNumberFormat="1" applyBorder="1" applyAlignment="1">
      <alignment vertical="center"/>
      <protection/>
    </xf>
    <xf numFmtId="3" fontId="1" fillId="0" borderId="31" xfId="56" applyNumberFormat="1" applyFont="1" applyBorder="1" applyAlignment="1">
      <alignment vertical="center" wrapText="1"/>
      <protection/>
    </xf>
    <xf numFmtId="0" fontId="11" fillId="0" borderId="0" xfId="57" applyFont="1" applyBorder="1" applyAlignment="1">
      <alignment vertical="center"/>
      <protection/>
    </xf>
    <xf numFmtId="0" fontId="16" fillId="33" borderId="50" xfId="57" applyFont="1" applyFill="1" applyBorder="1" applyAlignment="1">
      <alignment horizontal="center" vertical="center"/>
      <protection/>
    </xf>
    <xf numFmtId="3" fontId="1" fillId="0" borderId="12" xfId="56" applyNumberFormat="1" applyFont="1" applyBorder="1" applyAlignment="1">
      <alignment horizontal="right"/>
      <protection/>
    </xf>
    <xf numFmtId="3" fontId="1" fillId="0" borderId="34" xfId="56" applyNumberFormat="1" applyFont="1" applyFill="1" applyBorder="1">
      <alignment/>
      <protection/>
    </xf>
    <xf numFmtId="3" fontId="1" fillId="0" borderId="22" xfId="56" applyNumberFormat="1" applyFont="1" applyFill="1" applyBorder="1">
      <alignment/>
      <protection/>
    </xf>
    <xf numFmtId="3" fontId="73" fillId="35" borderId="11" xfId="56" applyNumberFormat="1" applyFont="1" applyFill="1" applyBorder="1" applyAlignment="1">
      <alignment horizontal="right" vertical="center"/>
      <protection/>
    </xf>
    <xf numFmtId="3" fontId="73" fillId="35" borderId="11" xfId="56" applyNumberFormat="1" applyFont="1" applyFill="1" applyBorder="1" applyAlignment="1">
      <alignment vertical="center"/>
      <protection/>
    </xf>
    <xf numFmtId="3" fontId="73" fillId="35" borderId="11" xfId="56" applyNumberFormat="1" applyFont="1" applyFill="1" applyBorder="1">
      <alignment/>
      <protection/>
    </xf>
    <xf numFmtId="3" fontId="73" fillId="35" borderId="34" xfId="56" applyNumberFormat="1" applyFont="1" applyFill="1" applyBorder="1">
      <alignment/>
      <protection/>
    </xf>
    <xf numFmtId="3" fontId="56" fillId="0" borderId="54" xfId="61" applyNumberFormat="1" applyFont="1" applyFill="1" applyBorder="1" applyAlignment="1" applyProtection="1">
      <alignment horizontal="left" vertical="center" indent="1"/>
      <protection/>
    </xf>
    <xf numFmtId="3" fontId="56" fillId="0" borderId="49" xfId="61" applyNumberFormat="1" applyFont="1" applyFill="1" applyBorder="1" applyAlignment="1" applyProtection="1">
      <alignment horizontal="left" vertical="center" wrapText="1"/>
      <protection/>
    </xf>
    <xf numFmtId="3" fontId="56" fillId="0" borderId="49" xfId="61" applyNumberFormat="1" applyFont="1" applyFill="1" applyBorder="1" applyAlignment="1" applyProtection="1">
      <alignment vertical="center"/>
      <protection locked="0"/>
    </xf>
    <xf numFmtId="10" fontId="12" fillId="0" borderId="0" xfId="57" applyNumberFormat="1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vertical="center"/>
      <protection/>
    </xf>
    <xf numFmtId="3" fontId="11" fillId="0" borderId="0" xfId="57" applyNumberFormat="1" applyFont="1" applyFill="1" applyBorder="1" applyAlignment="1">
      <alignment horizontal="right" vertical="center"/>
      <protection/>
    </xf>
    <xf numFmtId="165" fontId="53" fillId="0" borderId="0" xfId="60" applyNumberFormat="1" applyFont="1" applyFill="1" applyBorder="1" applyAlignment="1" applyProtection="1">
      <alignment horizontal="left" vertical="center"/>
      <protection/>
    </xf>
    <xf numFmtId="3" fontId="83" fillId="0" borderId="38" xfId="56" applyNumberFormat="1" applyFont="1" applyFill="1" applyBorder="1" applyAlignment="1">
      <alignment horizontal="center" vertical="center" wrapText="1"/>
      <protection/>
    </xf>
    <xf numFmtId="3" fontId="20" fillId="0" borderId="22" xfId="56" applyNumberFormat="1" applyFont="1" applyFill="1" applyBorder="1" applyAlignment="1">
      <alignment horizontal="center" vertical="center"/>
      <protection/>
    </xf>
    <xf numFmtId="3" fontId="20" fillId="0" borderId="38" xfId="56" applyNumberFormat="1" applyFont="1" applyFill="1" applyBorder="1" applyAlignment="1">
      <alignment horizontal="center" vertical="center" wrapText="1"/>
      <protection/>
    </xf>
    <xf numFmtId="3" fontId="83" fillId="0" borderId="22" xfId="56" applyNumberFormat="1" applyFont="1" applyFill="1" applyBorder="1" applyAlignment="1">
      <alignment horizontal="center" vertical="center"/>
      <protection/>
    </xf>
    <xf numFmtId="3" fontId="83" fillId="0" borderId="11" xfId="56" applyNumberFormat="1" applyFont="1" applyFill="1" applyBorder="1" applyAlignment="1">
      <alignment horizontal="center" vertical="center"/>
      <protection/>
    </xf>
    <xf numFmtId="0" fontId="86" fillId="0" borderId="25" xfId="0" applyFont="1" applyFill="1" applyBorder="1" applyAlignment="1">
      <alignment horizontal="left" vertical="center" wrapText="1"/>
    </xf>
    <xf numFmtId="3" fontId="3" fillId="33" borderId="50" xfId="0" applyNumberFormat="1" applyFont="1" applyFill="1" applyBorder="1" applyAlignment="1">
      <alignment horizontal="right" vertical="center" wrapText="1"/>
    </xf>
    <xf numFmtId="3" fontId="7" fillId="0" borderId="71" xfId="0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3" fontId="3" fillId="0" borderId="73" xfId="0" applyNumberFormat="1" applyFont="1" applyFill="1" applyBorder="1" applyAlignment="1">
      <alignment horizontal="right" vertical="center"/>
    </xf>
    <xf numFmtId="3" fontId="7" fillId="0" borderId="8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75" xfId="0" applyNumberFormat="1" applyFont="1" applyFill="1" applyBorder="1" applyAlignment="1">
      <alignment horizontal="right" vertical="center"/>
    </xf>
    <xf numFmtId="3" fontId="3" fillId="0" borderId="87" xfId="0" applyNumberFormat="1" applyFont="1" applyFill="1" applyBorder="1" applyAlignment="1">
      <alignment horizontal="right"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3" fontId="7" fillId="0" borderId="71" xfId="0" applyNumberFormat="1" applyFont="1" applyFill="1" applyBorder="1" applyAlignment="1">
      <alignment vertical="center"/>
    </xf>
    <xf numFmtId="10" fontId="2" fillId="0" borderId="50" xfId="0" applyNumberFormat="1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3" fillId="33" borderId="30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3" fillId="0" borderId="61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3" fillId="0" borderId="16" xfId="0" applyNumberFormat="1" applyFont="1" applyFill="1" applyBorder="1" applyAlignment="1">
      <alignment horizontal="right" vertical="center"/>
    </xf>
    <xf numFmtId="0" fontId="86" fillId="0" borderId="80" xfId="0" applyFont="1" applyBorder="1" applyAlignment="1">
      <alignment/>
    </xf>
    <xf numFmtId="49" fontId="86" fillId="0" borderId="25" xfId="0" applyNumberFormat="1" applyFont="1" applyFill="1" applyBorder="1" applyAlignment="1">
      <alignment horizontal="left" vertical="center" wrapText="1"/>
    </xf>
    <xf numFmtId="0" fontId="86" fillId="0" borderId="25" xfId="0" applyFont="1" applyBorder="1" applyAlignment="1">
      <alignment horizontal="left" wrapText="1"/>
    </xf>
    <xf numFmtId="0" fontId="86" fillId="0" borderId="27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7" fillId="0" borderId="87" xfId="0" applyNumberFormat="1" applyFont="1" applyFill="1" applyBorder="1" applyAlignment="1">
      <alignment vertical="center"/>
    </xf>
    <xf numFmtId="3" fontId="49" fillId="0" borderId="50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horizontal="right" vertical="center"/>
    </xf>
    <xf numFmtId="3" fontId="7" fillId="0" borderId="88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17" fillId="0" borderId="17" xfId="57" applyNumberFormat="1" applyFont="1" applyBorder="1" applyAlignment="1">
      <alignment vertical="center"/>
      <protection/>
    </xf>
    <xf numFmtId="3" fontId="47" fillId="0" borderId="17" xfId="57" applyNumberFormat="1" applyFont="1" applyBorder="1" applyAlignment="1">
      <alignment vertical="center"/>
      <protection/>
    </xf>
    <xf numFmtId="0" fontId="17" fillId="0" borderId="17" xfId="57" applyFont="1" applyBorder="1" applyAlignment="1">
      <alignment horizontal="center" vertical="center" wrapText="1"/>
      <protection/>
    </xf>
    <xf numFmtId="3" fontId="17" fillId="0" borderId="36" xfId="57" applyNumberFormat="1" applyFont="1" applyBorder="1" applyAlignment="1">
      <alignment vertical="center"/>
      <protection/>
    </xf>
    <xf numFmtId="0" fontId="11" fillId="0" borderId="27" xfId="57" applyFont="1" applyBorder="1" applyAlignment="1">
      <alignment vertical="center" wrapText="1"/>
      <protection/>
    </xf>
    <xf numFmtId="0" fontId="11" fillId="0" borderId="25" xfId="57" applyFont="1" applyBorder="1" applyAlignment="1">
      <alignment vertical="center" wrapText="1"/>
      <protection/>
    </xf>
    <xf numFmtId="0" fontId="11" fillId="0" borderId="25" xfId="57" applyFont="1" applyFill="1" applyBorder="1" applyAlignment="1">
      <alignment vertical="center" wrapText="1"/>
      <protection/>
    </xf>
    <xf numFmtId="0" fontId="11" fillId="0" borderId="29" xfId="57" applyFont="1" applyBorder="1" applyAlignment="1">
      <alignment vertical="center" wrapText="1"/>
      <protection/>
    </xf>
    <xf numFmtId="0" fontId="11" fillId="0" borderId="75" xfId="57" applyFont="1" applyBorder="1" applyAlignment="1">
      <alignment vertical="center" wrapText="1"/>
      <protection/>
    </xf>
    <xf numFmtId="0" fontId="13" fillId="0" borderId="30" xfId="57" applyFont="1" applyBorder="1" applyAlignment="1">
      <alignment vertical="center" wrapText="1"/>
      <protection/>
    </xf>
    <xf numFmtId="0" fontId="17" fillId="0" borderId="30" xfId="57" applyFont="1" applyBorder="1" applyAlignment="1">
      <alignment horizontal="center" vertical="center" wrapText="1"/>
      <protection/>
    </xf>
    <xf numFmtId="3" fontId="11" fillId="0" borderId="39" xfId="57" applyNumberFormat="1" applyBorder="1" applyAlignment="1">
      <alignment vertical="center"/>
      <protection/>
    </xf>
    <xf numFmtId="3" fontId="11" fillId="0" borderId="16" xfId="57" applyNumberFormat="1" applyBorder="1" applyAlignment="1">
      <alignment vertical="center"/>
      <protection/>
    </xf>
    <xf numFmtId="3" fontId="11" fillId="0" borderId="57" xfId="57" applyNumberFormat="1" applyBorder="1" applyAlignment="1">
      <alignment vertical="center"/>
      <protection/>
    </xf>
    <xf numFmtId="3" fontId="11" fillId="0" borderId="14" xfId="57" applyNumberFormat="1" applyBorder="1" applyAlignment="1">
      <alignment vertical="center"/>
      <protection/>
    </xf>
    <xf numFmtId="3" fontId="11" fillId="0" borderId="47" xfId="57" applyNumberFormat="1" applyBorder="1" applyAlignment="1">
      <alignment vertical="center"/>
      <protection/>
    </xf>
    <xf numFmtId="3" fontId="13" fillId="0" borderId="46" xfId="57" applyNumberFormat="1" applyFont="1" applyFill="1" applyBorder="1" applyAlignment="1">
      <alignment vertical="center"/>
      <protection/>
    </xf>
    <xf numFmtId="3" fontId="13" fillId="0" borderId="57" xfId="57" applyNumberFormat="1" applyFont="1" applyBorder="1" applyAlignment="1">
      <alignment vertical="center"/>
      <protection/>
    </xf>
    <xf numFmtId="3" fontId="13" fillId="0" borderId="36" xfId="57" applyNumberFormat="1" applyFont="1" applyBorder="1" applyAlignment="1">
      <alignment vertical="center"/>
      <protection/>
    </xf>
    <xf numFmtId="0" fontId="11" fillId="0" borderId="43" xfId="57" applyFont="1" applyBorder="1" applyAlignment="1">
      <alignment vertical="center" wrapText="1"/>
      <protection/>
    </xf>
    <xf numFmtId="0" fontId="11" fillId="0" borderId="27" xfId="57" applyFont="1" applyFill="1" applyBorder="1" applyAlignment="1">
      <alignment vertical="center" wrapText="1"/>
      <protection/>
    </xf>
    <xf numFmtId="0" fontId="11" fillId="0" borderId="29" xfId="57" applyFont="1" applyBorder="1" applyAlignment="1">
      <alignment vertical="center"/>
      <protection/>
    </xf>
    <xf numFmtId="3" fontId="11" fillId="0" borderId="39" xfId="57" applyNumberFormat="1" applyFill="1" applyBorder="1" applyAlignment="1">
      <alignment vertical="center"/>
      <protection/>
    </xf>
    <xf numFmtId="3" fontId="11" fillId="0" borderId="46" xfId="57" applyNumberFormat="1" applyFont="1" applyBorder="1" applyAlignment="1">
      <alignment vertical="center"/>
      <protection/>
    </xf>
    <xf numFmtId="3" fontId="17" fillId="0" borderId="57" xfId="57" applyNumberFormat="1" applyFont="1" applyBorder="1" applyAlignment="1">
      <alignment vertical="center"/>
      <protection/>
    </xf>
    <xf numFmtId="3" fontId="17" fillId="0" borderId="47" xfId="57" applyNumberFormat="1" applyFont="1" applyBorder="1" applyAlignment="1">
      <alignment vertical="center"/>
      <protection/>
    </xf>
    <xf numFmtId="0" fontId="87" fillId="0" borderId="31" xfId="57" applyFont="1" applyBorder="1" applyAlignment="1">
      <alignment horizontal="center" vertical="center" wrapText="1"/>
      <protection/>
    </xf>
    <xf numFmtId="0" fontId="13" fillId="0" borderId="30" xfId="57" applyFont="1" applyBorder="1" applyAlignment="1">
      <alignment horizontal="center" vertical="center"/>
      <protection/>
    </xf>
    <xf numFmtId="0" fontId="13" fillId="0" borderId="78" xfId="57" applyFont="1" applyBorder="1" applyAlignment="1">
      <alignment horizontal="center" vertical="center"/>
      <protection/>
    </xf>
    <xf numFmtId="0" fontId="13" fillId="0" borderId="56" xfId="57" applyFont="1" applyBorder="1" applyAlignment="1">
      <alignment vertical="center"/>
      <protection/>
    </xf>
    <xf numFmtId="0" fontId="88" fillId="0" borderId="18" xfId="57" applyFont="1" applyBorder="1" applyAlignment="1">
      <alignment vertical="center" wrapText="1"/>
      <protection/>
    </xf>
    <xf numFmtId="0" fontId="88" fillId="0" borderId="26" xfId="57" applyFont="1" applyBorder="1" applyAlignment="1">
      <alignment vertical="center" wrapText="1"/>
      <protection/>
    </xf>
    <xf numFmtId="0" fontId="87" fillId="0" borderId="24" xfId="57" applyFont="1" applyBorder="1" applyAlignment="1">
      <alignment vertical="center" wrapText="1"/>
      <protection/>
    </xf>
    <xf numFmtId="0" fontId="87" fillId="0" borderId="30" xfId="57" applyFont="1" applyBorder="1" applyAlignment="1">
      <alignment vertical="center"/>
      <protection/>
    </xf>
    <xf numFmtId="0" fontId="87" fillId="0" borderId="17" xfId="57" applyFont="1" applyBorder="1" applyAlignment="1">
      <alignment vertical="center" wrapText="1"/>
      <protection/>
    </xf>
    <xf numFmtId="3" fontId="3" fillId="33" borderId="78" xfId="0" applyNumberFormat="1" applyFont="1" applyFill="1" applyBorder="1" applyAlignment="1">
      <alignment horizontal="right" vertical="center" wrapText="1"/>
    </xf>
    <xf numFmtId="0" fontId="7" fillId="0" borderId="56" xfId="0" applyFont="1" applyFill="1" applyBorder="1" applyAlignment="1">
      <alignment horizontal="center" vertical="center" wrapText="1"/>
    </xf>
    <xf numFmtId="3" fontId="3" fillId="33" borderId="56" xfId="0" applyNumberFormat="1" applyFont="1" applyFill="1" applyBorder="1" applyAlignment="1">
      <alignment horizontal="right" vertical="center" wrapText="1"/>
    </xf>
    <xf numFmtId="0" fontId="0" fillId="0" borderId="3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8" xfId="0" applyFont="1" applyBorder="1" applyAlignment="1">
      <alignment horizontal="center" vertical="center"/>
    </xf>
    <xf numFmtId="10" fontId="3" fillId="0" borderId="50" xfId="0" applyNumberFormat="1" applyFont="1" applyFill="1" applyBorder="1" applyAlignment="1">
      <alignment horizontal="centerContinuous" vertical="center" wrapText="1"/>
    </xf>
    <xf numFmtId="3" fontId="7" fillId="0" borderId="71" xfId="0" applyNumberFormat="1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165" fontId="61" fillId="0" borderId="61" xfId="0" applyNumberFormat="1" applyFont="1" applyFill="1" applyBorder="1" applyAlignment="1" applyProtection="1">
      <alignment horizontal="center" vertical="center" wrapText="1"/>
      <protection/>
    </xf>
    <xf numFmtId="165" fontId="64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64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6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5" xfId="0" applyFont="1" applyFill="1" applyBorder="1" applyAlignment="1">
      <alignment vertical="center" wrapText="1"/>
    </xf>
    <xf numFmtId="0" fontId="57" fillId="0" borderId="36" xfId="0" applyFont="1" applyFill="1" applyBorder="1" applyAlignment="1">
      <alignment horizontal="center" vertical="center" wrapText="1"/>
    </xf>
    <xf numFmtId="165" fontId="56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6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3" fontId="22" fillId="0" borderId="61" xfId="59" applyNumberFormat="1" applyFont="1" applyBorder="1" applyAlignment="1">
      <alignment horizontal="center" vertical="center" wrapText="1"/>
      <protection/>
    </xf>
    <xf numFmtId="3" fontId="22" fillId="0" borderId="91" xfId="59" applyNumberFormat="1" applyFont="1" applyBorder="1" applyAlignment="1">
      <alignment horizontal="center" vertical="center" wrapText="1"/>
      <protection/>
    </xf>
    <xf numFmtId="0" fontId="11" fillId="0" borderId="78" xfId="57" applyBorder="1" applyAlignment="1">
      <alignment vertical="center" wrapText="1"/>
      <protection/>
    </xf>
    <xf numFmtId="0" fontId="13" fillId="0" borderId="78" xfId="57" applyFont="1" applyBorder="1" applyAlignment="1">
      <alignment vertical="center" wrapText="1"/>
      <protection/>
    </xf>
    <xf numFmtId="10" fontId="41" fillId="0" borderId="22" xfId="57" applyNumberFormat="1" applyFont="1" applyBorder="1" applyAlignment="1">
      <alignment horizontal="right" vertical="center" wrapText="1"/>
      <protection/>
    </xf>
    <xf numFmtId="10" fontId="41" fillId="0" borderId="49" xfId="57" applyNumberFormat="1" applyFont="1" applyBorder="1" applyAlignment="1">
      <alignment horizontal="right" vertical="center" wrapText="1"/>
      <protection/>
    </xf>
    <xf numFmtId="0" fontId="11" fillId="0" borderId="80" xfId="57" applyBorder="1" applyAlignment="1">
      <alignment vertical="center"/>
      <protection/>
    </xf>
    <xf numFmtId="0" fontId="11" fillId="0" borderId="80" xfId="57" applyFill="1" applyBorder="1" applyAlignment="1">
      <alignment vertical="center"/>
      <protection/>
    </xf>
    <xf numFmtId="3" fontId="28" fillId="34" borderId="34" xfId="57" applyNumberFormat="1" applyFont="1" applyFill="1" applyBorder="1" applyAlignment="1">
      <alignment horizontal="center" vertical="center" wrapText="1"/>
      <protection/>
    </xf>
    <xf numFmtId="3" fontId="28" fillId="34" borderId="68" xfId="57" applyNumberFormat="1" applyFont="1" applyFill="1" applyBorder="1" applyAlignment="1">
      <alignment horizontal="center" vertical="center" wrapText="1"/>
      <protection/>
    </xf>
    <xf numFmtId="0" fontId="11" fillId="0" borderId="82" xfId="57" applyFill="1" applyBorder="1" applyAlignment="1">
      <alignment vertical="center"/>
      <protection/>
    </xf>
    <xf numFmtId="3" fontId="28" fillId="34" borderId="49" xfId="57" applyNumberFormat="1" applyFont="1" applyFill="1" applyBorder="1" applyAlignment="1">
      <alignment horizontal="center" vertical="center" wrapText="1"/>
      <protection/>
    </xf>
    <xf numFmtId="3" fontId="28" fillId="34" borderId="46" xfId="57" applyNumberFormat="1" applyFont="1" applyFill="1" applyBorder="1" applyAlignment="1">
      <alignment horizontal="center" vertical="center" wrapText="1"/>
      <protection/>
    </xf>
    <xf numFmtId="0" fontId="11" fillId="0" borderId="82" xfId="57" applyBorder="1" applyAlignment="1">
      <alignment vertical="center"/>
      <protection/>
    </xf>
    <xf numFmtId="0" fontId="11" fillId="0" borderId="81" xfId="57" applyBorder="1" applyAlignment="1">
      <alignment vertical="center"/>
      <protection/>
    </xf>
    <xf numFmtId="0" fontId="11" fillId="34" borderId="92" xfId="57" applyFill="1" applyBorder="1" applyAlignment="1">
      <alignment vertical="center"/>
      <protection/>
    </xf>
    <xf numFmtId="0" fontId="12" fillId="34" borderId="82" xfId="57" applyFont="1" applyFill="1" applyBorder="1" applyAlignment="1">
      <alignment vertical="center"/>
      <protection/>
    </xf>
    <xf numFmtId="0" fontId="28" fillId="34" borderId="26" xfId="57" applyFont="1" applyFill="1" applyBorder="1" applyAlignment="1">
      <alignment horizontal="center" vertical="center" wrapText="1"/>
      <protection/>
    </xf>
    <xf numFmtId="0" fontId="28" fillId="34" borderId="34" xfId="57" applyFont="1" applyFill="1" applyBorder="1" applyAlignment="1">
      <alignment horizontal="center" vertical="center" wrapText="1"/>
      <protection/>
    </xf>
    <xf numFmtId="0" fontId="13" fillId="34" borderId="82" xfId="57" applyFont="1" applyFill="1" applyBorder="1" applyAlignment="1">
      <alignment vertical="center"/>
      <protection/>
    </xf>
    <xf numFmtId="0" fontId="12" fillId="1" borderId="43" xfId="57" applyFont="1" applyFill="1" applyBorder="1" applyAlignment="1">
      <alignment horizontal="center" vertical="center"/>
      <protection/>
    </xf>
    <xf numFmtId="0" fontId="12" fillId="1" borderId="87" xfId="57" applyFont="1" applyFill="1" applyBorder="1" applyAlignment="1">
      <alignment horizontal="center" vertical="center"/>
      <protection/>
    </xf>
    <xf numFmtId="3" fontId="52" fillId="0" borderId="25" xfId="57" applyNumberFormat="1" applyFont="1" applyFill="1" applyBorder="1" applyAlignment="1">
      <alignment horizontal="right"/>
      <protection/>
    </xf>
    <xf numFmtId="3" fontId="52" fillId="0" borderId="25" xfId="57" applyNumberFormat="1" applyFont="1" applyBorder="1" applyAlignment="1">
      <alignment horizontal="right"/>
      <protection/>
    </xf>
    <xf numFmtId="3" fontId="18" fillId="0" borderId="73" xfId="40" applyNumberFormat="1" applyFont="1" applyBorder="1" applyAlignment="1">
      <alignment horizontal="right" vertical="center"/>
    </xf>
    <xf numFmtId="3" fontId="52" fillId="0" borderId="29" xfId="57" applyNumberFormat="1" applyFont="1" applyBorder="1" applyAlignment="1">
      <alignment horizontal="right"/>
      <protection/>
    </xf>
    <xf numFmtId="3" fontId="18" fillId="0" borderId="33" xfId="57" applyNumberFormat="1" applyFont="1" applyBorder="1" applyAlignment="1">
      <alignment horizontal="right"/>
      <protection/>
    </xf>
    <xf numFmtId="3" fontId="52" fillId="0" borderId="71" xfId="57" applyNumberFormat="1" applyFont="1" applyFill="1" applyBorder="1" applyAlignment="1">
      <alignment horizontal="right"/>
      <protection/>
    </xf>
    <xf numFmtId="3" fontId="52" fillId="0" borderId="71" xfId="57" applyNumberFormat="1" applyFont="1" applyBorder="1" applyAlignment="1">
      <alignment horizontal="right"/>
      <protection/>
    </xf>
    <xf numFmtId="3" fontId="18" fillId="0" borderId="14" xfId="40" applyNumberFormat="1" applyFont="1" applyBorder="1" applyAlignment="1">
      <alignment horizontal="right" vertical="center"/>
    </xf>
    <xf numFmtId="0" fontId="52" fillId="0" borderId="16" xfId="57" applyFont="1" applyBorder="1" applyAlignment="1">
      <alignment horizontal="right"/>
      <protection/>
    </xf>
    <xf numFmtId="3" fontId="18" fillId="0" borderId="67" xfId="40" applyNumberFormat="1" applyFont="1" applyBorder="1" applyAlignment="1">
      <alignment horizontal="right" vertical="center"/>
    </xf>
    <xf numFmtId="0" fontId="11" fillId="0" borderId="44" xfId="57" applyFont="1" applyBorder="1">
      <alignment/>
      <protection/>
    </xf>
    <xf numFmtId="0" fontId="11" fillId="0" borderId="16" xfId="57" applyFont="1" applyBorder="1">
      <alignment/>
      <protection/>
    </xf>
    <xf numFmtId="3" fontId="52" fillId="0" borderId="88" xfId="57" applyNumberFormat="1" applyFont="1" applyBorder="1" applyAlignment="1">
      <alignment horizontal="right"/>
      <protection/>
    </xf>
    <xf numFmtId="3" fontId="18" fillId="0" borderId="93" xfId="57" applyNumberFormat="1" applyFont="1" applyBorder="1" applyAlignment="1">
      <alignment horizontal="right"/>
      <protection/>
    </xf>
    <xf numFmtId="3" fontId="52" fillId="0" borderId="57" xfId="57" applyNumberFormat="1" applyFont="1" applyBorder="1" applyAlignment="1">
      <alignment horizontal="right"/>
      <protection/>
    </xf>
    <xf numFmtId="0" fontId="11" fillId="1" borderId="94" xfId="57" applyFont="1" applyFill="1" applyBorder="1" applyAlignment="1">
      <alignment horizontal="center" vertical="center"/>
      <protection/>
    </xf>
    <xf numFmtId="0" fontId="12" fillId="1" borderId="71" xfId="57" applyFont="1" applyFill="1" applyBorder="1" applyAlignment="1">
      <alignment horizontal="center" vertical="center"/>
      <protection/>
    </xf>
    <xf numFmtId="3" fontId="18" fillId="0" borderId="73" xfId="57" applyNumberFormat="1" applyFont="1" applyBorder="1" applyAlignment="1">
      <alignment horizontal="right"/>
      <protection/>
    </xf>
    <xf numFmtId="0" fontId="12" fillId="1" borderId="46" xfId="57" applyFont="1" applyFill="1" applyBorder="1" applyAlignment="1">
      <alignment horizontal="center" vertical="center"/>
      <protection/>
    </xf>
    <xf numFmtId="0" fontId="11" fillId="0" borderId="85" xfId="57" applyFont="1" applyBorder="1">
      <alignment/>
      <protection/>
    </xf>
    <xf numFmtId="0" fontId="11" fillId="0" borderId="95" xfId="57" applyFont="1" applyBorder="1">
      <alignment/>
      <protection/>
    </xf>
    <xf numFmtId="0" fontId="11" fillId="0" borderId="80" xfId="57" applyFont="1" applyBorder="1">
      <alignment/>
      <protection/>
    </xf>
    <xf numFmtId="0" fontId="89" fillId="33" borderId="11" xfId="57" applyFont="1" applyFill="1" applyBorder="1" applyAlignment="1">
      <alignment horizontal="center" vertical="center"/>
      <protection/>
    </xf>
    <xf numFmtId="0" fontId="89" fillId="33" borderId="48" xfId="57" applyFont="1" applyFill="1" applyBorder="1" applyAlignment="1">
      <alignment horizontal="center" vertical="center"/>
      <protection/>
    </xf>
    <xf numFmtId="0" fontId="90" fillId="0" borderId="10" xfId="57" applyFont="1" applyBorder="1" applyAlignment="1">
      <alignment horizontal="center" vertical="center"/>
      <protection/>
    </xf>
    <xf numFmtId="0" fontId="90" fillId="0" borderId="71" xfId="57" applyFont="1" applyBorder="1" applyAlignment="1">
      <alignment horizontal="center" vertical="center"/>
      <protection/>
    </xf>
    <xf numFmtId="0" fontId="90" fillId="0" borderId="12" xfId="0" applyFont="1" applyFill="1" applyBorder="1" applyAlignment="1">
      <alignment vertical="center" wrapText="1"/>
    </xf>
    <xf numFmtId="0" fontId="90" fillId="0" borderId="59" xfId="0" applyFont="1" applyFill="1" applyBorder="1" applyAlignment="1">
      <alignment horizontal="center" vertical="center"/>
    </xf>
    <xf numFmtId="3" fontId="90" fillId="0" borderId="10" xfId="57" applyNumberFormat="1" applyFont="1" applyFill="1" applyBorder="1" applyAlignment="1">
      <alignment vertical="center"/>
      <protection/>
    </xf>
    <xf numFmtId="3" fontId="90" fillId="0" borderId="16" xfId="57" applyNumberFormat="1" applyFont="1" applyFill="1" applyBorder="1" applyAlignment="1">
      <alignment vertical="center"/>
      <protection/>
    </xf>
    <xf numFmtId="3" fontId="90" fillId="0" borderId="71" xfId="57" applyNumberFormat="1" applyFont="1" applyFill="1" applyBorder="1" applyAlignment="1">
      <alignment vertical="center"/>
      <protection/>
    </xf>
    <xf numFmtId="10" fontId="90" fillId="0" borderId="59" xfId="57" applyNumberFormat="1" applyFont="1" applyFill="1" applyBorder="1" applyAlignment="1">
      <alignment vertical="center"/>
      <protection/>
    </xf>
    <xf numFmtId="3" fontId="90" fillId="0" borderId="12" xfId="57" applyNumberFormat="1" applyFont="1" applyFill="1" applyBorder="1" applyAlignment="1">
      <alignment vertical="center"/>
      <protection/>
    </xf>
    <xf numFmtId="10" fontId="90" fillId="0" borderId="16" xfId="57" applyNumberFormat="1" applyFont="1" applyFill="1" applyBorder="1" applyAlignment="1">
      <alignment vertical="center"/>
      <protection/>
    </xf>
    <xf numFmtId="3" fontId="90" fillId="0" borderId="10" xfId="0" applyNumberFormat="1" applyFont="1" applyFill="1" applyBorder="1" applyAlignment="1">
      <alignment horizontal="right" vertical="center"/>
    </xf>
    <xf numFmtId="3" fontId="90" fillId="0" borderId="16" xfId="0" applyNumberFormat="1" applyFont="1" applyFill="1" applyBorder="1" applyAlignment="1">
      <alignment horizontal="right" vertical="center"/>
    </xf>
    <xf numFmtId="3" fontId="90" fillId="0" borderId="71" xfId="0" applyNumberFormat="1" applyFont="1" applyFill="1" applyBorder="1" applyAlignment="1">
      <alignment horizontal="right" vertical="center"/>
    </xf>
    <xf numFmtId="3" fontId="90" fillId="0" borderId="10" xfId="0" applyNumberFormat="1" applyFont="1" applyFill="1" applyBorder="1" applyAlignment="1">
      <alignment vertical="center"/>
    </xf>
    <xf numFmtId="3" fontId="90" fillId="0" borderId="12" xfId="0" applyNumberFormat="1" applyFont="1" applyFill="1" applyBorder="1" applyAlignment="1">
      <alignment horizontal="right" vertical="center"/>
    </xf>
    <xf numFmtId="0" fontId="90" fillId="0" borderId="59" xfId="57" applyFont="1" applyBorder="1" applyAlignment="1">
      <alignment horizontal="center" vertical="center"/>
      <protection/>
    </xf>
    <xf numFmtId="3" fontId="90" fillId="0" borderId="10" xfId="57" applyNumberFormat="1" applyFont="1" applyFill="1" applyBorder="1" applyAlignment="1">
      <alignment horizontal="right" vertical="center"/>
      <protection/>
    </xf>
    <xf numFmtId="3" fontId="90" fillId="0" borderId="16" xfId="57" applyNumberFormat="1" applyFont="1" applyFill="1" applyBorder="1" applyAlignment="1">
      <alignment horizontal="right" vertical="center"/>
      <protection/>
    </xf>
    <xf numFmtId="3" fontId="90" fillId="0" borderId="71" xfId="57" applyNumberFormat="1" applyFont="1" applyFill="1" applyBorder="1" applyAlignment="1">
      <alignment horizontal="right" vertical="center"/>
      <protection/>
    </xf>
    <xf numFmtId="3" fontId="90" fillId="0" borderId="10" xfId="57" applyNumberFormat="1" applyFont="1" applyFill="1" applyBorder="1" applyAlignment="1">
      <alignment vertical="center"/>
      <protection/>
    </xf>
    <xf numFmtId="3" fontId="90" fillId="0" borderId="12" xfId="57" applyNumberFormat="1" applyFont="1" applyFill="1" applyBorder="1" applyAlignment="1">
      <alignment horizontal="right" vertical="center"/>
      <protection/>
    </xf>
    <xf numFmtId="3" fontId="90" fillId="0" borderId="10" xfId="57" applyNumberFormat="1" applyFont="1" applyFill="1" applyBorder="1" applyAlignment="1">
      <alignment horizontal="right" vertical="center"/>
      <protection/>
    </xf>
    <xf numFmtId="3" fontId="90" fillId="0" borderId="16" xfId="57" applyNumberFormat="1" applyFont="1" applyFill="1" applyBorder="1" applyAlignment="1">
      <alignment horizontal="right" vertical="center"/>
      <protection/>
    </xf>
    <xf numFmtId="3" fontId="90" fillId="0" borderId="71" xfId="57" applyNumberFormat="1" applyFont="1" applyFill="1" applyBorder="1" applyAlignment="1">
      <alignment horizontal="right" vertical="center"/>
      <protection/>
    </xf>
    <xf numFmtId="3" fontId="90" fillId="0" borderId="12" xfId="57" applyNumberFormat="1" applyFont="1" applyFill="1" applyBorder="1" applyAlignment="1">
      <alignment horizontal="right" vertical="center"/>
      <protection/>
    </xf>
    <xf numFmtId="0" fontId="91" fillId="0" borderId="12" xfId="57" applyFont="1" applyFill="1" applyBorder="1" applyAlignment="1">
      <alignment vertical="center"/>
      <protection/>
    </xf>
    <xf numFmtId="0" fontId="90" fillId="0" borderId="89" xfId="57" applyFont="1" applyBorder="1" applyAlignment="1">
      <alignment horizontal="center" vertical="center"/>
      <protection/>
    </xf>
    <xf numFmtId="0" fontId="91" fillId="0" borderId="49" xfId="57" applyFont="1" applyFill="1" applyBorder="1" applyAlignment="1">
      <alignment vertical="center"/>
      <protection/>
    </xf>
    <xf numFmtId="0" fontId="89" fillId="0" borderId="48" xfId="57" applyFont="1" applyBorder="1" applyAlignment="1">
      <alignment horizontal="center" vertical="center"/>
      <protection/>
    </xf>
    <xf numFmtId="3" fontId="89" fillId="0" borderId="31" xfId="57" applyNumberFormat="1" applyFont="1" applyFill="1" applyBorder="1" applyAlignment="1">
      <alignment horizontal="right" vertical="center"/>
      <protection/>
    </xf>
    <xf numFmtId="3" fontId="89" fillId="0" borderId="36" xfId="57" applyNumberFormat="1" applyFont="1" applyFill="1" applyBorder="1" applyAlignment="1">
      <alignment horizontal="right" vertical="center"/>
      <protection/>
    </xf>
    <xf numFmtId="3" fontId="89" fillId="0" borderId="50" xfId="57" applyNumberFormat="1" applyFont="1" applyFill="1" applyBorder="1" applyAlignment="1">
      <alignment horizontal="right" vertical="center"/>
      <protection/>
    </xf>
    <xf numFmtId="10" fontId="89" fillId="0" borderId="48" xfId="57" applyNumberFormat="1" applyFont="1" applyFill="1" applyBorder="1" applyAlignment="1">
      <alignment horizontal="right" vertical="center"/>
      <protection/>
    </xf>
    <xf numFmtId="0" fontId="90" fillId="0" borderId="37" xfId="57" applyFont="1" applyBorder="1" applyAlignment="1">
      <alignment horizontal="center" vertical="center"/>
      <protection/>
    </xf>
    <xf numFmtId="0" fontId="90" fillId="0" borderId="70" xfId="57" applyFont="1" applyBorder="1" applyAlignment="1">
      <alignment horizontal="center" vertical="center"/>
      <protection/>
    </xf>
    <xf numFmtId="0" fontId="90" fillId="0" borderId="38" xfId="0" applyFont="1" applyFill="1" applyBorder="1" applyAlignment="1">
      <alignment vertical="center"/>
    </xf>
    <xf numFmtId="0" fontId="90" fillId="0" borderId="43" xfId="0" applyFont="1" applyFill="1" applyBorder="1" applyAlignment="1">
      <alignment horizontal="center" vertical="center"/>
    </xf>
    <xf numFmtId="3" fontId="90" fillId="0" borderId="37" xfId="0" applyNumberFormat="1" applyFont="1" applyFill="1" applyBorder="1" applyAlignment="1">
      <alignment horizontal="right" vertical="center"/>
    </xf>
    <xf numFmtId="3" fontId="90" fillId="0" borderId="39" xfId="0" applyNumberFormat="1" applyFont="1" applyFill="1" applyBorder="1" applyAlignment="1">
      <alignment horizontal="right" vertical="center"/>
    </xf>
    <xf numFmtId="3" fontId="90" fillId="0" borderId="70" xfId="0" applyNumberFormat="1" applyFont="1" applyFill="1" applyBorder="1" applyAlignment="1">
      <alignment horizontal="right" vertical="center"/>
    </xf>
    <xf numFmtId="3" fontId="90" fillId="0" borderId="34" xfId="0" applyNumberFormat="1" applyFont="1" applyFill="1" applyBorder="1" applyAlignment="1">
      <alignment horizontal="right" vertical="center"/>
    </xf>
    <xf numFmtId="0" fontId="90" fillId="0" borderId="41" xfId="57" applyFont="1" applyBorder="1" applyAlignment="1">
      <alignment horizontal="center" vertical="center"/>
      <protection/>
    </xf>
    <xf numFmtId="0" fontId="90" fillId="0" borderId="87" xfId="57" applyFont="1" applyBorder="1" applyAlignment="1">
      <alignment horizontal="center" vertical="center"/>
      <protection/>
    </xf>
    <xf numFmtId="0" fontId="90" fillId="0" borderId="87" xfId="0" applyFont="1" applyFill="1" applyBorder="1" applyAlignment="1">
      <alignment vertical="center"/>
    </xf>
    <xf numFmtId="0" fontId="90" fillId="0" borderId="27" xfId="0" applyFont="1" applyFill="1" applyBorder="1" applyAlignment="1">
      <alignment horizontal="center" vertical="center"/>
    </xf>
    <xf numFmtId="3" fontId="90" fillId="0" borderId="41" xfId="0" applyNumberFormat="1" applyFont="1" applyFill="1" applyBorder="1" applyAlignment="1">
      <alignment horizontal="right" vertical="center"/>
    </xf>
    <xf numFmtId="3" fontId="90" fillId="0" borderId="46" xfId="0" applyNumberFormat="1" applyFont="1" applyFill="1" applyBorder="1" applyAlignment="1">
      <alignment horizontal="right" vertical="center"/>
    </xf>
    <xf numFmtId="3" fontId="90" fillId="0" borderId="87" xfId="0" applyNumberFormat="1" applyFont="1" applyFill="1" applyBorder="1" applyAlignment="1">
      <alignment horizontal="right" vertical="center"/>
    </xf>
    <xf numFmtId="3" fontId="90" fillId="0" borderId="10" xfId="57" applyNumberFormat="1" applyFont="1" applyBorder="1" applyAlignment="1">
      <alignment vertical="center"/>
      <protection/>
    </xf>
    <xf numFmtId="0" fontId="90" fillId="0" borderId="60" xfId="0" applyFont="1" applyFill="1" applyBorder="1" applyAlignment="1">
      <alignment horizontal="center" vertical="center"/>
    </xf>
    <xf numFmtId="0" fontId="90" fillId="0" borderId="88" xfId="0" applyFont="1" applyFill="1" applyBorder="1" applyAlignment="1">
      <alignment vertical="center"/>
    </xf>
    <xf numFmtId="0" fontId="89" fillId="0" borderId="48" xfId="57" applyFont="1" applyBorder="1" applyAlignment="1">
      <alignment horizontal="center" vertical="center"/>
      <protection/>
    </xf>
    <xf numFmtId="3" fontId="89" fillId="0" borderId="31" xfId="57" applyNumberFormat="1" applyFont="1" applyBorder="1" applyAlignment="1">
      <alignment horizontal="right" vertical="center"/>
      <protection/>
    </xf>
    <xf numFmtId="3" fontId="89" fillId="0" borderId="36" xfId="57" applyNumberFormat="1" applyFont="1" applyBorder="1" applyAlignment="1">
      <alignment horizontal="right" vertical="center"/>
      <protection/>
    </xf>
    <xf numFmtId="3" fontId="89" fillId="0" borderId="50" xfId="57" applyNumberFormat="1" applyFont="1" applyBorder="1" applyAlignment="1">
      <alignment horizontal="right" vertical="center"/>
      <protection/>
    </xf>
    <xf numFmtId="10" fontId="89" fillId="0" borderId="48" xfId="57" applyNumberFormat="1" applyFont="1" applyFill="1" applyBorder="1" applyAlignment="1">
      <alignment horizontal="right" vertical="center"/>
      <protection/>
    </xf>
    <xf numFmtId="3" fontId="89" fillId="33" borderId="30" xfId="57" applyNumberFormat="1" applyFont="1" applyFill="1" applyBorder="1" applyAlignment="1">
      <alignment horizontal="center" vertical="center"/>
      <protection/>
    </xf>
    <xf numFmtId="10" fontId="90" fillId="0" borderId="90" xfId="57" applyNumberFormat="1" applyFont="1" applyFill="1" applyBorder="1" applyAlignment="1">
      <alignment vertical="center"/>
      <protection/>
    </xf>
    <xf numFmtId="10" fontId="90" fillId="0" borderId="96" xfId="57" applyNumberFormat="1" applyFont="1" applyFill="1" applyBorder="1" applyAlignment="1">
      <alignment vertical="center"/>
      <protection/>
    </xf>
    <xf numFmtId="10" fontId="90" fillId="0" borderId="97" xfId="57" applyNumberFormat="1" applyFont="1" applyFill="1" applyBorder="1" applyAlignment="1">
      <alignment vertical="center"/>
      <protection/>
    </xf>
    <xf numFmtId="0" fontId="16" fillId="33" borderId="54" xfId="57" applyFont="1" applyFill="1" applyBorder="1" applyAlignment="1">
      <alignment horizontal="center" vertical="center"/>
      <protection/>
    </xf>
    <xf numFmtId="0" fontId="16" fillId="33" borderId="89" xfId="57" applyFont="1" applyFill="1" applyBorder="1" applyAlignment="1">
      <alignment horizontal="center" vertical="center"/>
      <protection/>
    </xf>
    <xf numFmtId="0" fontId="16" fillId="33" borderId="49" xfId="57" applyFont="1" applyFill="1" applyBorder="1" applyAlignment="1">
      <alignment horizontal="center" vertical="center"/>
      <protection/>
    </xf>
    <xf numFmtId="0" fontId="16" fillId="33" borderId="83" xfId="57" applyFont="1" applyFill="1" applyBorder="1" applyAlignment="1">
      <alignment horizontal="center" vertical="center"/>
      <protection/>
    </xf>
    <xf numFmtId="0" fontId="16" fillId="33" borderId="40" xfId="57" applyFont="1" applyFill="1" applyBorder="1" applyAlignment="1">
      <alignment horizontal="center" vertical="center"/>
      <protection/>
    </xf>
    <xf numFmtId="0" fontId="16" fillId="33" borderId="62" xfId="57" applyFont="1" applyFill="1" applyBorder="1" applyAlignment="1">
      <alignment horizontal="center" vertical="center"/>
      <protection/>
    </xf>
    <xf numFmtId="0" fontId="16" fillId="33" borderId="35" xfId="57" applyFont="1" applyFill="1" applyBorder="1" applyAlignment="1">
      <alignment horizontal="center" vertical="center"/>
      <protection/>
    </xf>
    <xf numFmtId="0" fontId="16" fillId="33" borderId="61" xfId="57" applyFont="1" applyFill="1" applyBorder="1" applyAlignment="1">
      <alignment horizontal="center" vertical="center"/>
      <protection/>
    </xf>
    <xf numFmtId="3" fontId="89" fillId="33" borderId="54" xfId="57" applyNumberFormat="1" applyFont="1" applyFill="1" applyBorder="1" applyAlignment="1">
      <alignment horizontal="center" vertical="center"/>
      <protection/>
    </xf>
    <xf numFmtId="3" fontId="89" fillId="33" borderId="68" xfId="57" applyNumberFormat="1" applyFont="1" applyFill="1" applyBorder="1" applyAlignment="1">
      <alignment horizontal="center" vertical="center" wrapText="1"/>
      <protection/>
    </xf>
    <xf numFmtId="3" fontId="89" fillId="33" borderId="89" xfId="57" applyNumberFormat="1" applyFont="1" applyFill="1" applyBorder="1" applyAlignment="1">
      <alignment horizontal="center" vertical="center"/>
      <protection/>
    </xf>
    <xf numFmtId="3" fontId="89" fillId="33" borderId="83" xfId="57" applyNumberFormat="1" applyFont="1" applyFill="1" applyBorder="1" applyAlignment="1">
      <alignment horizontal="center" vertical="center"/>
      <protection/>
    </xf>
    <xf numFmtId="3" fontId="89" fillId="33" borderId="0" xfId="57" applyNumberFormat="1" applyFont="1" applyFill="1" applyBorder="1" applyAlignment="1">
      <alignment horizontal="center" vertical="center"/>
      <protection/>
    </xf>
    <xf numFmtId="3" fontId="89" fillId="33" borderId="83" xfId="57" applyNumberFormat="1" applyFont="1" applyFill="1" applyBorder="1" applyAlignment="1">
      <alignment horizontal="center" vertical="center" wrapText="1"/>
      <protection/>
    </xf>
    <xf numFmtId="3" fontId="89" fillId="33" borderId="68" xfId="57" applyNumberFormat="1" applyFont="1" applyFill="1" applyBorder="1" applyAlignment="1">
      <alignment horizontal="center" vertical="center"/>
      <protection/>
    </xf>
    <xf numFmtId="3" fontId="89" fillId="33" borderId="98" xfId="57" applyNumberFormat="1" applyFont="1" applyFill="1" applyBorder="1" applyAlignment="1">
      <alignment horizontal="center" vertical="center"/>
      <protection/>
    </xf>
    <xf numFmtId="3" fontId="89" fillId="33" borderId="49" xfId="57" applyNumberFormat="1" applyFont="1" applyFill="1" applyBorder="1" applyAlignment="1">
      <alignment horizontal="center" vertical="center"/>
      <protection/>
    </xf>
    <xf numFmtId="0" fontId="89" fillId="0" borderId="79" xfId="57" applyFont="1" applyBorder="1" applyAlignment="1">
      <alignment vertical="center"/>
      <protection/>
    </xf>
    <xf numFmtId="3" fontId="89" fillId="33" borderId="98" xfId="57" applyNumberFormat="1" applyFont="1" applyFill="1" applyBorder="1" applyAlignment="1">
      <alignment horizontal="center" vertical="center" wrapText="1"/>
      <protection/>
    </xf>
    <xf numFmtId="3" fontId="15" fillId="0" borderId="90" xfId="0" applyNumberFormat="1" applyFont="1" applyFill="1" applyBorder="1" applyAlignment="1">
      <alignment horizontal="right" vertical="center"/>
    </xf>
    <xf numFmtId="3" fontId="15" fillId="0" borderId="90" xfId="57" applyNumberFormat="1" applyFont="1" applyFill="1" applyBorder="1" applyAlignment="1">
      <alignment horizontal="right" vertical="center"/>
      <protection/>
    </xf>
    <xf numFmtId="3" fontId="15" fillId="0" borderId="96" xfId="57" applyNumberFormat="1" applyFont="1" applyFill="1" applyBorder="1" applyAlignment="1">
      <alignment horizontal="right" vertical="center"/>
      <protection/>
    </xf>
    <xf numFmtId="3" fontId="12" fillId="0" borderId="56" xfId="57" applyNumberFormat="1" applyFont="1" applyFill="1" applyBorder="1" applyAlignment="1">
      <alignment horizontal="right" vertical="center"/>
      <protection/>
    </xf>
    <xf numFmtId="3" fontId="89" fillId="33" borderId="10" xfId="57" applyNumberFormat="1" applyFont="1" applyFill="1" applyBorder="1" applyAlignment="1">
      <alignment horizontal="center" vertical="center"/>
      <protection/>
    </xf>
    <xf numFmtId="3" fontId="90" fillId="0" borderId="23" xfId="57" applyNumberFormat="1" applyFont="1" applyFill="1" applyBorder="1" applyAlignment="1">
      <alignment horizontal="right" vertical="center"/>
      <protection/>
    </xf>
    <xf numFmtId="0" fontId="87" fillId="33" borderId="31" xfId="57" applyFont="1" applyFill="1" applyBorder="1" applyAlignment="1">
      <alignment horizontal="center" vertical="center" wrapText="1"/>
      <protection/>
    </xf>
    <xf numFmtId="3" fontId="90" fillId="0" borderId="41" xfId="57" applyNumberFormat="1" applyFont="1" applyBorder="1" applyAlignment="1">
      <alignment vertical="center"/>
      <protection/>
    </xf>
    <xf numFmtId="10" fontId="90" fillId="0" borderId="46" xfId="57" applyNumberFormat="1" applyFont="1" applyFill="1" applyBorder="1" applyAlignment="1">
      <alignment vertical="center"/>
      <protection/>
    </xf>
    <xf numFmtId="3" fontId="89" fillId="33" borderId="31" xfId="57" applyNumberFormat="1" applyFont="1" applyFill="1" applyBorder="1" applyAlignment="1">
      <alignment horizontal="center" vertical="center"/>
      <protection/>
    </xf>
    <xf numFmtId="3" fontId="89" fillId="33" borderId="48" xfId="57" applyNumberFormat="1" applyFont="1" applyFill="1" applyBorder="1" applyAlignment="1">
      <alignment horizontal="center" vertical="center" wrapText="1"/>
      <protection/>
    </xf>
    <xf numFmtId="3" fontId="89" fillId="33" borderId="11" xfId="57" applyNumberFormat="1" applyFont="1" applyFill="1" applyBorder="1" applyAlignment="1">
      <alignment horizontal="center" vertical="center"/>
      <protection/>
    </xf>
    <xf numFmtId="3" fontId="89" fillId="33" borderId="36" xfId="57" applyNumberFormat="1" applyFont="1" applyFill="1" applyBorder="1" applyAlignment="1">
      <alignment horizontal="center" vertical="center"/>
      <protection/>
    </xf>
    <xf numFmtId="3" fontId="89" fillId="33" borderId="56" xfId="57" applyNumberFormat="1" applyFont="1" applyFill="1" applyBorder="1" applyAlignment="1">
      <alignment horizontal="center" vertical="center"/>
      <protection/>
    </xf>
    <xf numFmtId="3" fontId="89" fillId="33" borderId="56" xfId="57" applyNumberFormat="1" applyFont="1" applyFill="1" applyBorder="1" applyAlignment="1">
      <alignment horizontal="center" vertical="center" wrapText="1"/>
      <protection/>
    </xf>
    <xf numFmtId="3" fontId="15" fillId="0" borderId="97" xfId="57" applyNumberFormat="1" applyFont="1" applyFill="1" applyBorder="1" applyAlignment="1">
      <alignment horizontal="right" vertical="center"/>
      <protection/>
    </xf>
    <xf numFmtId="3" fontId="15" fillId="0" borderId="90" xfId="57" applyNumberFormat="1" applyFont="1" applyBorder="1" applyAlignment="1">
      <alignment horizontal="right" vertical="center"/>
      <protection/>
    </xf>
    <xf numFmtId="3" fontId="12" fillId="0" borderId="56" xfId="57" applyNumberFormat="1" applyFont="1" applyBorder="1" applyAlignment="1">
      <alignment horizontal="right" vertical="center"/>
      <protection/>
    </xf>
    <xf numFmtId="3" fontId="90" fillId="0" borderId="41" xfId="57" applyNumberFormat="1" applyFont="1" applyFill="1" applyBorder="1" applyAlignment="1">
      <alignment horizontal="right" vertical="center"/>
      <protection/>
    </xf>
    <xf numFmtId="3" fontId="90" fillId="0" borderId="10" xfId="57" applyNumberFormat="1" applyFont="1" applyBorder="1" applyAlignment="1">
      <alignment horizontal="right" vertical="center"/>
      <protection/>
    </xf>
    <xf numFmtId="0" fontId="37" fillId="0" borderId="78" xfId="60" applyFont="1" applyFill="1" applyBorder="1" applyAlignment="1">
      <alignment vertical="center"/>
      <protection/>
    </xf>
    <xf numFmtId="0" fontId="35" fillId="0" borderId="39" xfId="60" applyFont="1" applyFill="1" applyBorder="1" applyAlignment="1" applyProtection="1">
      <alignment horizontal="center" vertical="center" wrapText="1"/>
      <protection/>
    </xf>
    <xf numFmtId="0" fontId="35" fillId="0" borderId="86" xfId="60" applyFont="1" applyFill="1" applyBorder="1" applyAlignment="1">
      <alignment vertical="center"/>
      <protection/>
    </xf>
    <xf numFmtId="0" fontId="92" fillId="0" borderId="10" xfId="56" applyFont="1" applyBorder="1">
      <alignment/>
      <protection/>
    </xf>
    <xf numFmtId="0" fontId="93" fillId="0" borderId="10" xfId="56" applyFont="1" applyBorder="1">
      <alignment/>
      <protection/>
    </xf>
    <xf numFmtId="0" fontId="94" fillId="0" borderId="0" xfId="56" applyFont="1" applyFill="1" applyAlignment="1">
      <alignment vertical="center"/>
      <protection/>
    </xf>
    <xf numFmtId="0" fontId="93" fillId="0" borderId="18" xfId="56" applyFont="1" applyBorder="1">
      <alignment/>
      <protection/>
    </xf>
    <xf numFmtId="0" fontId="93" fillId="0" borderId="28" xfId="56" applyFont="1" applyBorder="1">
      <alignment/>
      <protection/>
    </xf>
    <xf numFmtId="0" fontId="93" fillId="35" borderId="24" xfId="56" applyFont="1" applyFill="1" applyBorder="1" applyAlignment="1">
      <alignment vertical="center"/>
      <protection/>
    </xf>
    <xf numFmtId="0" fontId="93" fillId="0" borderId="26" xfId="56" applyFont="1" applyBorder="1">
      <alignment/>
      <protection/>
    </xf>
    <xf numFmtId="0" fontId="93" fillId="35" borderId="24" xfId="56" applyFont="1" applyFill="1" applyBorder="1">
      <alignment/>
      <protection/>
    </xf>
    <xf numFmtId="0" fontId="92" fillId="0" borderId="41" xfId="56" applyFont="1" applyFill="1" applyBorder="1">
      <alignment/>
      <protection/>
    </xf>
    <xf numFmtId="0" fontId="92" fillId="0" borderId="44" xfId="56" applyFont="1" applyFill="1" applyBorder="1">
      <alignment/>
      <protection/>
    </xf>
    <xf numFmtId="0" fontId="93" fillId="35" borderId="31" xfId="56" applyFont="1" applyFill="1" applyBorder="1">
      <alignment/>
      <protection/>
    </xf>
    <xf numFmtId="0" fontId="93" fillId="35" borderId="41" xfId="56" applyFont="1" applyFill="1" applyBorder="1">
      <alignment/>
      <protection/>
    </xf>
    <xf numFmtId="0" fontId="93" fillId="0" borderId="33" xfId="56" applyFont="1" applyBorder="1" applyAlignment="1">
      <alignment vertical="center"/>
      <protection/>
    </xf>
    <xf numFmtId="0" fontId="66" fillId="0" borderId="82" xfId="56" applyFont="1" applyFill="1" applyBorder="1" applyAlignment="1">
      <alignment vertical="center"/>
      <protection/>
    </xf>
    <xf numFmtId="3" fontId="3" fillId="0" borderId="50" xfId="0" applyNumberFormat="1" applyFont="1" applyFill="1" applyBorder="1" applyAlignment="1">
      <alignment horizontal="center" vertical="center" wrapText="1"/>
    </xf>
    <xf numFmtId="49" fontId="7" fillId="0" borderId="85" xfId="0" applyNumberFormat="1" applyFont="1" applyBorder="1" applyAlignment="1">
      <alignment horizontal="left" vertical="center"/>
    </xf>
    <xf numFmtId="3" fontId="3" fillId="0" borderId="5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 vertical="center"/>
    </xf>
    <xf numFmtId="49" fontId="7" fillId="0" borderId="44" xfId="0" applyNumberFormat="1" applyFont="1" applyBorder="1" applyAlignment="1">
      <alignment horizontal="left" vertical="center"/>
    </xf>
    <xf numFmtId="0" fontId="2" fillId="0" borderId="96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49" fontId="7" fillId="0" borderId="29" xfId="0" applyNumberFormat="1" applyFont="1" applyBorder="1" applyAlignment="1">
      <alignment horizontal="left"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49" fontId="7" fillId="0" borderId="80" xfId="0" applyNumberFormat="1" applyFont="1" applyBorder="1" applyAlignment="1">
      <alignment horizontal="left" vertical="center"/>
    </xf>
    <xf numFmtId="3" fontId="7" fillId="0" borderId="7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96" xfId="0" applyFont="1" applyBorder="1" applyAlignment="1">
      <alignment horizontal="center" vertical="center" wrapText="1"/>
    </xf>
    <xf numFmtId="3" fontId="64" fillId="0" borderId="36" xfId="0" applyNumberFormat="1" applyFont="1" applyFill="1" applyBorder="1" applyAlignment="1">
      <alignment vertical="center" wrapText="1"/>
    </xf>
    <xf numFmtId="3" fontId="54" fillId="0" borderId="36" xfId="0" applyNumberFormat="1" applyFont="1" applyFill="1" applyBorder="1" applyAlignment="1">
      <alignment vertical="center" wrapText="1"/>
    </xf>
    <xf numFmtId="3" fontId="37" fillId="0" borderId="46" xfId="0" applyNumberFormat="1" applyFont="1" applyFill="1" applyBorder="1" applyAlignment="1">
      <alignment vertical="center" wrapText="1"/>
    </xf>
    <xf numFmtId="3" fontId="37" fillId="0" borderId="16" xfId="0" applyNumberFormat="1" applyFont="1" applyFill="1" applyBorder="1" applyAlignment="1">
      <alignment vertical="center" wrapText="1"/>
    </xf>
    <xf numFmtId="3" fontId="37" fillId="0" borderId="57" xfId="0" applyNumberFormat="1" applyFont="1" applyFill="1" applyBorder="1" applyAlignment="1">
      <alignment vertical="center" wrapText="1"/>
    </xf>
    <xf numFmtId="3" fontId="37" fillId="0" borderId="36" xfId="0" applyNumberFormat="1" applyFont="1" applyFill="1" applyBorder="1" applyAlignment="1">
      <alignment vertical="center" wrapText="1"/>
    </xf>
    <xf numFmtId="3" fontId="54" fillId="0" borderId="46" xfId="0" applyNumberFormat="1" applyFont="1" applyFill="1" applyBorder="1" applyAlignment="1">
      <alignment vertical="center" wrapText="1"/>
    </xf>
    <xf numFmtId="3" fontId="54" fillId="0" borderId="57" xfId="0" applyNumberFormat="1" applyFont="1" applyFill="1" applyBorder="1" applyAlignment="1">
      <alignment vertical="center" wrapText="1"/>
    </xf>
    <xf numFmtId="3" fontId="64" fillId="0" borderId="36" xfId="0" applyNumberFormat="1" applyFont="1" applyFill="1" applyBorder="1" applyAlignment="1">
      <alignment horizontal="center" vertical="center" wrapText="1"/>
    </xf>
    <xf numFmtId="3" fontId="56" fillId="0" borderId="46" xfId="0" applyNumberFormat="1" applyFont="1" applyFill="1" applyBorder="1" applyAlignment="1">
      <alignment horizontal="center" vertical="center" wrapText="1"/>
    </xf>
    <xf numFmtId="3" fontId="56" fillId="0" borderId="16" xfId="0" applyNumberFormat="1" applyFont="1" applyFill="1" applyBorder="1" applyAlignment="1">
      <alignment horizontal="center" vertical="center" wrapText="1"/>
    </xf>
    <xf numFmtId="3" fontId="56" fillId="0" borderId="57" xfId="0" applyNumberFormat="1" applyFont="1" applyFill="1" applyBorder="1" applyAlignment="1">
      <alignment vertical="center" wrapText="1"/>
    </xf>
    <xf numFmtId="3" fontId="95" fillId="0" borderId="36" xfId="0" applyNumberFormat="1" applyFont="1" applyFill="1" applyBorder="1" applyAlignment="1">
      <alignment vertical="center" wrapText="1"/>
    </xf>
    <xf numFmtId="3" fontId="64" fillId="0" borderId="47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vertical="center" wrapText="1"/>
    </xf>
    <xf numFmtId="3" fontId="0" fillId="0" borderId="4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66" fillId="0" borderId="16" xfId="0" applyNumberFormat="1" applyFont="1" applyFill="1" applyBorder="1" applyAlignment="1">
      <alignment vertical="center" wrapText="1"/>
    </xf>
    <xf numFmtId="3" fontId="0" fillId="0" borderId="57" xfId="0" applyNumberFormat="1" applyFont="1" applyFill="1" applyBorder="1" applyAlignment="1">
      <alignment vertical="center" wrapText="1"/>
    </xf>
    <xf numFmtId="3" fontId="86" fillId="0" borderId="36" xfId="0" applyNumberFormat="1" applyFont="1" applyFill="1" applyBorder="1" applyAlignment="1">
      <alignment vertical="center" wrapText="1"/>
    </xf>
    <xf numFmtId="3" fontId="86" fillId="0" borderId="46" xfId="0" applyNumberFormat="1" applyFont="1" applyFill="1" applyBorder="1" applyAlignment="1">
      <alignment vertical="center" wrapText="1"/>
    </xf>
    <xf numFmtId="3" fontId="86" fillId="0" borderId="16" xfId="0" applyNumberFormat="1" applyFont="1" applyFill="1" applyBorder="1" applyAlignment="1">
      <alignment vertical="center" wrapText="1"/>
    </xf>
    <xf numFmtId="0" fontId="86" fillId="0" borderId="36" xfId="0" applyFont="1" applyFill="1" applyBorder="1" applyAlignment="1">
      <alignment vertical="center" wrapText="1"/>
    </xf>
    <xf numFmtId="3" fontId="84" fillId="0" borderId="36" xfId="0" applyNumberFormat="1" applyFont="1" applyFill="1" applyBorder="1" applyAlignment="1">
      <alignment vertical="center" wrapText="1"/>
    </xf>
    <xf numFmtId="3" fontId="25" fillId="0" borderId="30" xfId="59" applyNumberFormat="1" applyFont="1" applyBorder="1" applyAlignment="1">
      <alignment vertical="center"/>
      <protection/>
    </xf>
    <xf numFmtId="0" fontId="12" fillId="0" borderId="78" xfId="57" applyFont="1" applyBorder="1" applyAlignment="1">
      <alignment horizontal="center" vertical="center"/>
      <protection/>
    </xf>
    <xf numFmtId="3" fontId="41" fillId="0" borderId="22" xfId="57" applyNumberFormat="1" applyFont="1" applyBorder="1" applyAlignment="1">
      <alignment horizontal="right" vertical="center" wrapText="1"/>
      <protection/>
    </xf>
    <xf numFmtId="3" fontId="41" fillId="0" borderId="49" xfId="57" applyNumberFormat="1" applyFont="1" applyBorder="1" applyAlignment="1">
      <alignment horizontal="right" vertical="center" wrapText="1"/>
      <protection/>
    </xf>
    <xf numFmtId="0" fontId="12" fillId="1" borderId="63" xfId="57" applyFont="1" applyFill="1" applyBorder="1" applyAlignment="1">
      <alignment horizontal="center" vertical="center"/>
      <protection/>
    </xf>
    <xf numFmtId="0" fontId="12" fillId="1" borderId="27" xfId="57" applyFont="1" applyFill="1" applyBorder="1" applyAlignment="1">
      <alignment horizontal="center" vertical="center"/>
      <protection/>
    </xf>
    <xf numFmtId="0" fontId="12" fillId="1" borderId="16" xfId="57" applyFont="1" applyFill="1" applyBorder="1" applyAlignment="1">
      <alignment horizontal="center" vertical="center"/>
      <protection/>
    </xf>
    <xf numFmtId="0" fontId="13" fillId="1" borderId="90" xfId="57" applyFont="1" applyFill="1" applyBorder="1" applyAlignment="1">
      <alignment horizontal="center" vertical="center"/>
      <protection/>
    </xf>
    <xf numFmtId="0" fontId="15" fillId="1" borderId="23" xfId="57" applyFont="1" applyFill="1" applyBorder="1" applyAlignment="1">
      <alignment wrapText="1"/>
      <protection/>
    </xf>
    <xf numFmtId="3" fontId="52" fillId="1" borderId="22" xfId="57" applyNumberFormat="1" applyFont="1" applyFill="1" applyBorder="1" applyAlignment="1">
      <alignment horizontal="right"/>
      <protection/>
    </xf>
    <xf numFmtId="3" fontId="52" fillId="1" borderId="88" xfId="57" applyNumberFormat="1" applyFont="1" applyFill="1" applyBorder="1" applyAlignment="1">
      <alignment horizontal="right"/>
      <protection/>
    </xf>
    <xf numFmtId="3" fontId="52" fillId="1" borderId="60" xfId="57" applyNumberFormat="1" applyFont="1" applyFill="1" applyBorder="1" applyAlignment="1">
      <alignment horizontal="right"/>
      <protection/>
    </xf>
    <xf numFmtId="3" fontId="52" fillId="1" borderId="29" xfId="57" applyNumberFormat="1" applyFont="1" applyFill="1" applyBorder="1" applyAlignment="1">
      <alignment horizontal="right"/>
      <protection/>
    </xf>
    <xf numFmtId="3" fontId="52" fillId="1" borderId="10" xfId="57" applyNumberFormat="1" applyFont="1" applyFill="1" applyBorder="1" applyAlignment="1">
      <alignment horizontal="right"/>
      <protection/>
    </xf>
    <xf numFmtId="3" fontId="52" fillId="1" borderId="12" xfId="57" applyNumberFormat="1" applyFont="1" applyFill="1" applyBorder="1" applyAlignment="1">
      <alignment horizontal="right"/>
      <protection/>
    </xf>
    <xf numFmtId="3" fontId="52" fillId="1" borderId="16" xfId="57" applyNumberFormat="1" applyFont="1" applyFill="1" applyBorder="1" applyAlignment="1">
      <alignment horizontal="right"/>
      <protection/>
    </xf>
    <xf numFmtId="3" fontId="52" fillId="1" borderId="71" xfId="57" applyNumberFormat="1" applyFont="1" applyFill="1" applyBorder="1" applyAlignment="1">
      <alignment horizontal="right"/>
      <protection/>
    </xf>
    <xf numFmtId="0" fontId="11" fillId="1" borderId="80" xfId="57" applyFont="1" applyFill="1" applyBorder="1">
      <alignment/>
      <protection/>
    </xf>
    <xf numFmtId="0" fontId="11" fillId="0" borderId="16" xfId="57" applyFont="1" applyBorder="1" applyAlignment="1">
      <alignment horizontal="right" vertical="center"/>
      <protection/>
    </xf>
    <xf numFmtId="0" fontId="11" fillId="0" borderId="16" xfId="57" applyFont="1" applyFill="1" applyBorder="1" applyAlignment="1">
      <alignment horizontal="right" vertical="center"/>
      <protection/>
    </xf>
    <xf numFmtId="0" fontId="13" fillId="0" borderId="14" xfId="57" applyFont="1" applyBorder="1" applyAlignment="1">
      <alignment horizontal="right" vertical="center"/>
      <protection/>
    </xf>
    <xf numFmtId="3" fontId="56" fillId="0" borderId="68" xfId="61" applyNumberFormat="1" applyFont="1" applyFill="1" applyBorder="1" applyAlignment="1" applyProtection="1">
      <alignment vertical="center"/>
      <protection/>
    </xf>
    <xf numFmtId="0" fontId="93" fillId="0" borderId="44" xfId="56" applyFont="1" applyBorder="1">
      <alignment/>
      <protection/>
    </xf>
    <xf numFmtId="3" fontId="73" fillId="0" borderId="49" xfId="56" applyNumberFormat="1" applyFont="1" applyBorder="1" applyAlignment="1">
      <alignment horizontal="right"/>
      <protection/>
    </xf>
    <xf numFmtId="3" fontId="73" fillId="0" borderId="68" xfId="56" applyNumberFormat="1" applyFont="1" applyBorder="1" applyAlignment="1">
      <alignment horizontal="right"/>
      <protection/>
    </xf>
    <xf numFmtId="3" fontId="73" fillId="0" borderId="22" xfId="56" applyNumberFormat="1" applyFont="1" applyBorder="1" applyAlignment="1">
      <alignment horizontal="right"/>
      <protection/>
    </xf>
    <xf numFmtId="3" fontId="73" fillId="0" borderId="57" xfId="56" applyNumberFormat="1" applyFont="1" applyBorder="1" applyAlignment="1">
      <alignment horizontal="right"/>
      <protection/>
    </xf>
    <xf numFmtId="3" fontId="73" fillId="0" borderId="80" xfId="56" applyNumberFormat="1" applyFont="1" applyBorder="1" applyAlignment="1">
      <alignment horizontal="right"/>
      <protection/>
    </xf>
    <xf numFmtId="0" fontId="1" fillId="0" borderId="78" xfId="56" applyFont="1" applyFill="1" applyBorder="1" applyAlignment="1">
      <alignment/>
      <protection/>
    </xf>
    <xf numFmtId="3" fontId="73" fillId="0" borderId="49" xfId="56" applyNumberFormat="1" applyFont="1" applyFill="1" applyBorder="1" applyAlignment="1">
      <alignment vertical="center"/>
      <protection/>
    </xf>
    <xf numFmtId="3" fontId="73" fillId="0" borderId="68" xfId="56" applyNumberFormat="1" applyFont="1" applyFill="1" applyBorder="1" applyAlignment="1">
      <alignment vertical="center"/>
      <protection/>
    </xf>
    <xf numFmtId="0" fontId="92" fillId="0" borderId="28" xfId="56" applyFont="1" applyBorder="1">
      <alignment/>
      <protection/>
    </xf>
    <xf numFmtId="3" fontId="1" fillId="0" borderId="22" xfId="56" applyNumberFormat="1" applyFont="1" applyBorder="1">
      <alignment/>
      <protection/>
    </xf>
    <xf numFmtId="3" fontId="1" fillId="0" borderId="57" xfId="56" applyNumberFormat="1" applyFont="1" applyBorder="1">
      <alignment/>
      <protection/>
    </xf>
    <xf numFmtId="3" fontId="73" fillId="35" borderId="36" xfId="56" applyNumberFormat="1" applyFont="1" applyFill="1" applyBorder="1">
      <alignment/>
      <protection/>
    </xf>
    <xf numFmtId="3" fontId="13" fillId="0" borderId="41" xfId="57" applyNumberFormat="1" applyFont="1" applyBorder="1" applyAlignment="1">
      <alignment vertical="center"/>
      <protection/>
    </xf>
    <xf numFmtId="3" fontId="11" fillId="0" borderId="56" xfId="57" applyNumberFormat="1" applyBorder="1" applyAlignment="1">
      <alignment vertical="center"/>
      <protection/>
    </xf>
    <xf numFmtId="3" fontId="11" fillId="0" borderId="91" xfId="57" applyNumberFormat="1" applyBorder="1" applyAlignment="1">
      <alignment vertical="center"/>
      <protection/>
    </xf>
    <xf numFmtId="3" fontId="11" fillId="0" borderId="45" xfId="57" applyNumberFormat="1" applyBorder="1" applyAlignment="1">
      <alignment vertical="center"/>
      <protection/>
    </xf>
    <xf numFmtId="3" fontId="11" fillId="0" borderId="36" xfId="57" applyNumberFormat="1" applyBorder="1" applyAlignment="1">
      <alignment vertical="center"/>
      <protection/>
    </xf>
    <xf numFmtId="3" fontId="13" fillId="0" borderId="56" xfId="57" applyNumberFormat="1" applyFont="1" applyBorder="1" applyAlignment="1">
      <alignment vertical="center"/>
      <protection/>
    </xf>
    <xf numFmtId="0" fontId="90" fillId="0" borderId="83" xfId="57" applyFont="1" applyBorder="1" applyAlignment="1">
      <alignment horizontal="center" vertical="center"/>
      <protection/>
    </xf>
    <xf numFmtId="3" fontId="90" fillId="0" borderId="54" xfId="57" applyNumberFormat="1" applyFont="1" applyFill="1" applyBorder="1" applyAlignment="1">
      <alignment horizontal="right" vertical="center"/>
      <protection/>
    </xf>
    <xf numFmtId="3" fontId="90" fillId="0" borderId="68" xfId="57" applyNumberFormat="1" applyFont="1" applyFill="1" applyBorder="1" applyAlignment="1">
      <alignment horizontal="right" vertical="center"/>
      <protection/>
    </xf>
    <xf numFmtId="3" fontId="90" fillId="0" borderId="89" xfId="57" applyNumberFormat="1" applyFont="1" applyFill="1" applyBorder="1" applyAlignment="1">
      <alignment horizontal="right" vertical="center"/>
      <protection/>
    </xf>
    <xf numFmtId="10" fontId="90" fillId="0" borderId="83" xfId="57" applyNumberFormat="1" applyFont="1" applyFill="1" applyBorder="1" applyAlignment="1">
      <alignment vertical="center"/>
      <protection/>
    </xf>
    <xf numFmtId="3" fontId="90" fillId="0" borderId="54" xfId="57" applyNumberFormat="1" applyFont="1" applyFill="1" applyBorder="1" applyAlignment="1">
      <alignment vertical="center"/>
      <protection/>
    </xf>
    <xf numFmtId="10" fontId="90" fillId="0" borderId="0" xfId="57" applyNumberFormat="1" applyFont="1" applyFill="1" applyBorder="1" applyAlignment="1">
      <alignment vertical="center"/>
      <protection/>
    </xf>
    <xf numFmtId="3" fontId="15" fillId="0" borderId="98" xfId="57" applyNumberFormat="1" applyFont="1" applyFill="1" applyBorder="1" applyAlignment="1">
      <alignment horizontal="right" vertical="center"/>
      <protection/>
    </xf>
    <xf numFmtId="0" fontId="90" fillId="0" borderId="15" xfId="57" applyFont="1" applyBorder="1" applyAlignment="1">
      <alignment horizontal="center" vertical="center"/>
      <protection/>
    </xf>
    <xf numFmtId="0" fontId="90" fillId="0" borderId="13" xfId="57" applyFont="1" applyBorder="1" applyAlignment="1">
      <alignment horizontal="center" vertical="center"/>
      <protection/>
    </xf>
    <xf numFmtId="0" fontId="91" fillId="0" borderId="0" xfId="57" applyFont="1" applyFill="1" applyBorder="1" applyAlignment="1">
      <alignment vertical="center" wrapText="1"/>
      <protection/>
    </xf>
    <xf numFmtId="49" fontId="50" fillId="0" borderId="0" xfId="0" applyNumberFormat="1" applyFont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84" fillId="0" borderId="30" xfId="0" applyNumberFormat="1" applyFont="1" applyBorder="1" applyAlignment="1">
      <alignment horizontal="center" vertical="center" wrapText="1"/>
    </xf>
    <xf numFmtId="49" fontId="84" fillId="0" borderId="56" xfId="0" applyNumberFormat="1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86" fillId="0" borderId="25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84" fillId="0" borderId="30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wrapText="1"/>
    </xf>
    <xf numFmtId="0" fontId="86" fillId="0" borderId="25" xfId="0" applyFont="1" applyBorder="1" applyAlignment="1">
      <alignment horizontal="left" wrapText="1"/>
    </xf>
    <xf numFmtId="0" fontId="86" fillId="0" borderId="25" xfId="0" applyFont="1" applyBorder="1" applyAlignment="1">
      <alignment wrapText="1"/>
    </xf>
    <xf numFmtId="0" fontId="7" fillId="0" borderId="75" xfId="0" applyFont="1" applyBorder="1" applyAlignment="1">
      <alignment horizontal="left" wrapText="1"/>
    </xf>
    <xf numFmtId="0" fontId="7" fillId="0" borderId="43" xfId="0" applyFont="1" applyBorder="1" applyAlignment="1">
      <alignment horizontal="left" wrapText="1"/>
    </xf>
    <xf numFmtId="0" fontId="54" fillId="0" borderId="0" xfId="60" applyFont="1" applyFill="1" applyBorder="1" applyAlignment="1">
      <alignment horizontal="left"/>
      <protection/>
    </xf>
    <xf numFmtId="0" fontId="37" fillId="0" borderId="59" xfId="60" applyFont="1" applyFill="1" applyBorder="1" applyAlignment="1" applyProtection="1">
      <alignment horizontal="left" vertical="center" wrapText="1"/>
      <protection/>
    </xf>
    <xf numFmtId="0" fontId="37" fillId="0" borderId="25" xfId="60" applyFont="1" applyFill="1" applyBorder="1" applyAlignment="1" applyProtection="1">
      <alignment horizontal="left" vertical="center" wrapText="1"/>
      <protection/>
    </xf>
    <xf numFmtId="0" fontId="37" fillId="0" borderId="71" xfId="60" applyFont="1" applyFill="1" applyBorder="1" applyAlignment="1" applyProtection="1">
      <alignment horizontal="left" vertical="center" wrapText="1"/>
      <protection/>
    </xf>
    <xf numFmtId="0" fontId="37" fillId="0" borderId="67" xfId="60" applyFont="1" applyFill="1" applyBorder="1" applyAlignment="1" applyProtection="1">
      <alignment horizontal="left" vertical="center" wrapText="1"/>
      <protection/>
    </xf>
    <xf numFmtId="0" fontId="37" fillId="0" borderId="75" xfId="60" applyFont="1" applyFill="1" applyBorder="1" applyAlignment="1" applyProtection="1">
      <alignment horizontal="left" vertical="center" wrapText="1"/>
      <protection/>
    </xf>
    <xf numFmtId="0" fontId="37" fillId="0" borderId="73" xfId="60" applyFont="1" applyFill="1" applyBorder="1" applyAlignment="1" applyProtection="1">
      <alignment horizontal="left" vertical="center" wrapText="1"/>
      <protection/>
    </xf>
    <xf numFmtId="0" fontId="35" fillId="0" borderId="65" xfId="60" applyFont="1" applyFill="1" applyBorder="1" applyAlignment="1">
      <alignment horizontal="left" vertical="center"/>
      <protection/>
    </xf>
    <xf numFmtId="0" fontId="35" fillId="0" borderId="43" xfId="60" applyFont="1" applyFill="1" applyBorder="1" applyAlignment="1">
      <alignment horizontal="left" vertical="center"/>
      <protection/>
    </xf>
    <xf numFmtId="0" fontId="35" fillId="0" borderId="70" xfId="60" applyFont="1" applyFill="1" applyBorder="1" applyAlignment="1">
      <alignment horizontal="left" vertical="center"/>
      <protection/>
    </xf>
    <xf numFmtId="0" fontId="37" fillId="0" borderId="29" xfId="60" applyFont="1" applyFill="1" applyBorder="1" applyAlignment="1">
      <alignment horizontal="left"/>
      <protection/>
    </xf>
    <xf numFmtId="0" fontId="57" fillId="0" borderId="0" xfId="60" applyFont="1" applyFill="1" applyAlignment="1">
      <alignment horizontal="center" wrapText="1"/>
      <protection/>
    </xf>
    <xf numFmtId="0" fontId="57" fillId="0" borderId="0" xfId="60" applyFont="1" applyFill="1" applyBorder="1" applyAlignment="1">
      <alignment horizontal="center" wrapText="1"/>
      <protection/>
    </xf>
    <xf numFmtId="0" fontId="68" fillId="0" borderId="0" xfId="60" applyFont="1" applyFill="1" applyBorder="1" applyAlignment="1">
      <alignment horizontal="left"/>
      <protection/>
    </xf>
    <xf numFmtId="0" fontId="37" fillId="0" borderId="0" xfId="60" applyFont="1" applyFill="1" applyBorder="1" applyAlignment="1">
      <alignment horizontal="left"/>
      <protection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65" fontId="53" fillId="0" borderId="0" xfId="6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Border="1" applyAlignment="1">
      <alignment horizontal="left" vertical="center"/>
    </xf>
    <xf numFmtId="0" fontId="84" fillId="0" borderId="24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165" fontId="57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7" fillId="0" borderId="65" xfId="60" applyFont="1" applyFill="1" applyBorder="1" applyAlignment="1" applyProtection="1">
      <alignment horizontal="left" vertical="center" wrapText="1"/>
      <protection/>
    </xf>
    <xf numFmtId="0" fontId="37" fillId="0" borderId="43" xfId="60" applyFont="1" applyFill="1" applyBorder="1" applyAlignment="1" applyProtection="1">
      <alignment horizontal="left" vertical="center" wrapText="1"/>
      <protection/>
    </xf>
    <xf numFmtId="0" fontId="37" fillId="0" borderId="70" xfId="60" applyFont="1" applyFill="1" applyBorder="1" applyAlignment="1" applyProtection="1">
      <alignment horizontal="left" vertical="center" wrapText="1"/>
      <protection/>
    </xf>
    <xf numFmtId="49" fontId="7" fillId="0" borderId="27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 wrapText="1"/>
    </xf>
    <xf numFmtId="0" fontId="35" fillId="0" borderId="48" xfId="60" applyFont="1" applyFill="1" applyBorder="1" applyAlignment="1" applyProtection="1">
      <alignment horizontal="left" vertical="center" wrapText="1"/>
      <protection/>
    </xf>
    <xf numFmtId="0" fontId="35" fillId="0" borderId="30" xfId="60" applyFont="1" applyFill="1" applyBorder="1" applyAlignment="1" applyProtection="1">
      <alignment horizontal="left" vertical="center" wrapText="1"/>
      <protection/>
    </xf>
    <xf numFmtId="0" fontId="35" fillId="0" borderId="50" xfId="60" applyFont="1" applyFill="1" applyBorder="1" applyAlignment="1" applyProtection="1">
      <alignment horizontal="left" vertical="center" wrapText="1"/>
      <protection/>
    </xf>
    <xf numFmtId="165" fontId="68" fillId="0" borderId="17" xfId="60" applyNumberFormat="1" applyFont="1" applyFill="1" applyBorder="1" applyAlignment="1" applyProtection="1">
      <alignment horizontal="left" vertical="center"/>
      <protection/>
    </xf>
    <xf numFmtId="0" fontId="57" fillId="0" borderId="0" xfId="60" applyFont="1" applyFill="1" applyAlignment="1">
      <alignment horizontal="center"/>
      <protection/>
    </xf>
    <xf numFmtId="0" fontId="37" fillId="0" borderId="66" xfId="60" applyFont="1" applyFill="1" applyBorder="1" applyAlignment="1" applyProtection="1">
      <alignment horizontal="left" vertical="center" wrapText="1"/>
      <protection/>
    </xf>
    <xf numFmtId="0" fontId="37" fillId="0" borderId="17" xfId="60" applyFont="1" applyFill="1" applyBorder="1" applyAlignment="1" applyProtection="1">
      <alignment horizontal="left" vertical="center" wrapText="1"/>
      <protection/>
    </xf>
    <xf numFmtId="0" fontId="37" fillId="0" borderId="84" xfId="60" applyFont="1" applyFill="1" applyBorder="1" applyAlignment="1" applyProtection="1">
      <alignment horizontal="left" vertical="center" wrapText="1"/>
      <protection/>
    </xf>
    <xf numFmtId="165" fontId="68" fillId="0" borderId="0" xfId="60" applyNumberFormat="1" applyFont="1" applyFill="1" applyBorder="1" applyAlignment="1" applyProtection="1">
      <alignment horizontal="left" vertical="center"/>
      <protection/>
    </xf>
    <xf numFmtId="49" fontId="7" fillId="0" borderId="17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9" fontId="3" fillId="0" borderId="61" xfId="0" applyNumberFormat="1" applyFont="1" applyBorder="1" applyAlignment="1">
      <alignment horizontal="center" vertical="center"/>
    </xf>
    <xf numFmtId="0" fontId="10" fillId="0" borderId="0" xfId="57" applyFont="1" applyAlignment="1">
      <alignment horizontal="right" vertical="center"/>
      <protection/>
    </xf>
    <xf numFmtId="0" fontId="85" fillId="0" borderId="0" xfId="57" applyFont="1" applyAlignment="1">
      <alignment horizontal="center" vertical="center"/>
      <protection/>
    </xf>
    <xf numFmtId="0" fontId="27" fillId="0" borderId="17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7" fillId="0" borderId="93" xfId="0" applyFont="1" applyFill="1" applyBorder="1" applyAlignment="1">
      <alignment horizontal="left" vertical="center" wrapText="1"/>
    </xf>
    <xf numFmtId="0" fontId="7" fillId="0" borderId="90" xfId="0" applyFont="1" applyFill="1" applyBorder="1" applyAlignment="1">
      <alignment horizontal="left" vertical="center" wrapText="1"/>
    </xf>
    <xf numFmtId="0" fontId="7" fillId="0" borderId="94" xfId="0" applyFont="1" applyBorder="1" applyAlignment="1">
      <alignment horizontal="left" wrapText="1"/>
    </xf>
    <xf numFmtId="0" fontId="7" fillId="0" borderId="25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93" xfId="0" applyFont="1" applyBorder="1" applyAlignment="1">
      <alignment horizontal="left" wrapText="1"/>
    </xf>
    <xf numFmtId="0" fontId="7" fillId="0" borderId="78" xfId="0" applyFont="1" applyFill="1" applyBorder="1" applyAlignment="1">
      <alignment horizontal="center" vertical="center" wrapText="1"/>
    </xf>
    <xf numFmtId="0" fontId="0" fillId="0" borderId="78" xfId="0" applyBorder="1" applyAlignment="1">
      <alignment wrapText="1"/>
    </xf>
    <xf numFmtId="3" fontId="31" fillId="0" borderId="0" xfId="0" applyNumberFormat="1" applyFont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165" fontId="70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56" xfId="0" applyBorder="1" applyAlignment="1">
      <alignment vertical="center"/>
    </xf>
    <xf numFmtId="0" fontId="72" fillId="0" borderId="0" xfId="58" applyFont="1" applyAlignment="1">
      <alignment horizontal="right" vertical="center"/>
      <protection/>
    </xf>
    <xf numFmtId="0" fontId="30" fillId="0" borderId="65" xfId="58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/>
    </xf>
    <xf numFmtId="0" fontId="0" fillId="0" borderId="94" xfId="0" applyBorder="1" applyAlignment="1">
      <alignment/>
    </xf>
    <xf numFmtId="0" fontId="30" fillId="0" borderId="40" xfId="58" applyFont="1" applyBorder="1" applyAlignment="1">
      <alignment horizontal="center" vertical="center" wrapText="1"/>
      <protection/>
    </xf>
    <xf numFmtId="0" fontId="30" fillId="0" borderId="32" xfId="58" applyFont="1" applyBorder="1" applyAlignment="1">
      <alignment horizontal="center" vertical="center" wrapText="1"/>
      <protection/>
    </xf>
    <xf numFmtId="0" fontId="43" fillId="0" borderId="0" xfId="58" applyFont="1" applyAlignment="1">
      <alignment horizontal="center" vertical="center"/>
      <protection/>
    </xf>
    <xf numFmtId="0" fontId="45" fillId="0" borderId="37" xfId="58" applyFont="1" applyBorder="1" applyAlignment="1">
      <alignment horizontal="center" vertical="center" wrapText="1"/>
      <protection/>
    </xf>
    <xf numFmtId="0" fontId="45" fillId="0" borderId="39" xfId="58" applyFont="1" applyBorder="1" applyAlignment="1">
      <alignment horizontal="center" vertical="center" wrapText="1"/>
      <protection/>
    </xf>
    <xf numFmtId="0" fontId="30" fillId="0" borderId="74" xfId="58" applyFont="1" applyFill="1" applyBorder="1" applyAlignment="1">
      <alignment horizontal="center" vertical="center" wrapText="1"/>
      <protection/>
    </xf>
    <xf numFmtId="16" fontId="43" fillId="0" borderId="0" xfId="58" applyNumberFormat="1" applyFont="1" applyBorder="1" applyAlignment="1">
      <alignment horizontal="center" vertical="center" wrapText="1"/>
      <protection/>
    </xf>
    <xf numFmtId="0" fontId="45" fillId="0" borderId="0" xfId="58" applyFont="1" applyAlignment="1">
      <alignment horizontal="center" vertical="center"/>
      <protection/>
    </xf>
    <xf numFmtId="0" fontId="30" fillId="0" borderId="24" xfId="58" applyFont="1" applyBorder="1" applyAlignment="1">
      <alignment horizontal="left" vertical="center"/>
      <protection/>
    </xf>
    <xf numFmtId="0" fontId="30" fillId="0" borderId="30" xfId="58" applyFont="1" applyBorder="1" applyAlignment="1">
      <alignment horizontal="left" vertical="center"/>
      <protection/>
    </xf>
    <xf numFmtId="0" fontId="30" fillId="0" borderId="50" xfId="58" applyFont="1" applyBorder="1" applyAlignment="1">
      <alignment horizontal="left" vertical="center"/>
      <protection/>
    </xf>
    <xf numFmtId="0" fontId="23" fillId="0" borderId="78" xfId="59" applyFont="1" applyFill="1" applyBorder="1" applyAlignment="1">
      <alignment horizontal="left"/>
      <protection/>
    </xf>
    <xf numFmtId="164" fontId="22" fillId="0" borderId="30" xfId="59" applyNumberFormat="1" applyFont="1" applyBorder="1" applyAlignment="1">
      <alignment horizontal="center" vertical="center" wrapText="1"/>
      <protection/>
    </xf>
    <xf numFmtId="164" fontId="23" fillId="0" borderId="78" xfId="59" applyNumberFormat="1" applyFont="1" applyBorder="1" applyAlignment="1">
      <alignment horizontal="left" vertical="center" wrapText="1"/>
      <protection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0" fontId="23" fillId="0" borderId="24" xfId="59" applyFont="1" applyFill="1" applyBorder="1" applyAlignment="1">
      <alignment horizontal="left" wrapText="1"/>
      <protection/>
    </xf>
    <xf numFmtId="0" fontId="23" fillId="0" borderId="56" xfId="59" applyFont="1" applyFill="1" applyBorder="1" applyAlignment="1">
      <alignment horizontal="left" wrapText="1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164" fontId="23" fillId="0" borderId="78" xfId="59" applyNumberFormat="1" applyFont="1" applyBorder="1" applyAlignment="1">
      <alignment horizontal="left" wrapText="1"/>
      <protection/>
    </xf>
    <xf numFmtId="0" fontId="0" fillId="0" borderId="78" xfId="0" applyBorder="1" applyAlignment="1">
      <alignment/>
    </xf>
    <xf numFmtId="3" fontId="62" fillId="0" borderId="24" xfId="59" applyNumberFormat="1" applyFont="1" applyBorder="1" applyAlignment="1">
      <alignment horizontal="center" vertical="center" wrapText="1"/>
      <protection/>
    </xf>
    <xf numFmtId="3" fontId="62" fillId="0" borderId="30" xfId="59" applyNumberFormat="1" applyFont="1" applyBorder="1" applyAlignment="1">
      <alignment horizontal="center" vertical="center" wrapText="1"/>
      <protection/>
    </xf>
    <xf numFmtId="0" fontId="0" fillId="0" borderId="56" xfId="0" applyBorder="1" applyAlignment="1">
      <alignment vertical="center" wrapText="1"/>
    </xf>
    <xf numFmtId="0" fontId="25" fillId="0" borderId="30" xfId="59" applyFont="1" applyBorder="1" applyAlignment="1">
      <alignment horizontal="center" vertical="center" wrapText="1"/>
      <protection/>
    </xf>
    <xf numFmtId="0" fontId="23" fillId="0" borderId="78" xfId="59" applyFont="1" applyFill="1" applyBorder="1" applyAlignment="1">
      <alignment horizontal="left" vertical="center" wrapText="1"/>
      <protection/>
    </xf>
    <xf numFmtId="0" fontId="0" fillId="0" borderId="78" xfId="0" applyBorder="1" applyAlignment="1">
      <alignment horizontal="left" vertical="center" wrapText="1"/>
    </xf>
    <xf numFmtId="3" fontId="17" fillId="0" borderId="0" xfId="57" applyNumberFormat="1" applyFont="1" applyAlignment="1">
      <alignment horizontal="right" vertical="center"/>
      <protection/>
    </xf>
    <xf numFmtId="0" fontId="28" fillId="34" borderId="35" xfId="57" applyFont="1" applyFill="1" applyBorder="1" applyAlignment="1">
      <alignment horizontal="center" vertical="center" wrapText="1"/>
      <protection/>
    </xf>
    <xf numFmtId="0" fontId="28" fillId="34" borderId="49" xfId="57" applyFont="1" applyFill="1" applyBorder="1" applyAlignment="1">
      <alignment horizontal="center" vertical="center" wrapText="1"/>
      <protection/>
    </xf>
    <xf numFmtId="0" fontId="28" fillId="34" borderId="99" xfId="57" applyFont="1" applyFill="1" applyBorder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/>
      <protection/>
    </xf>
    <xf numFmtId="0" fontId="12" fillId="0" borderId="0" xfId="57" applyFont="1" applyFill="1" applyAlignment="1">
      <alignment horizontal="center" vertical="center"/>
      <protection/>
    </xf>
    <xf numFmtId="0" fontId="28" fillId="34" borderId="74" xfId="57" applyFont="1" applyFill="1" applyBorder="1" applyAlignment="1">
      <alignment horizontal="center" vertical="center" wrapText="1"/>
      <protection/>
    </xf>
    <xf numFmtId="0" fontId="28" fillId="34" borderId="18" xfId="57" applyFont="1" applyFill="1" applyBorder="1" applyAlignment="1">
      <alignment horizontal="center" vertical="center" wrapText="1"/>
      <protection/>
    </xf>
    <xf numFmtId="0" fontId="28" fillId="34" borderId="19" xfId="57" applyFont="1" applyFill="1" applyBorder="1" applyAlignment="1">
      <alignment horizontal="center" vertical="center" wrapText="1"/>
      <protection/>
    </xf>
    <xf numFmtId="0" fontId="29" fillId="0" borderId="0" xfId="57" applyFont="1" applyAlignment="1">
      <alignment horizontal="center" vertical="center"/>
      <protection/>
    </xf>
    <xf numFmtId="3" fontId="28" fillId="34" borderId="64" xfId="57" applyNumberFormat="1" applyFont="1" applyFill="1" applyBorder="1" applyAlignment="1">
      <alignment horizontal="center" vertical="center" wrapText="1"/>
      <protection/>
    </xf>
    <xf numFmtId="3" fontId="28" fillId="34" borderId="61" xfId="57" applyNumberFormat="1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3" fontId="28" fillId="34" borderId="83" xfId="57" applyNumberFormat="1" applyFont="1" applyFill="1" applyBorder="1" applyAlignment="1">
      <alignment horizontal="center" vertical="center" wrapText="1"/>
      <protection/>
    </xf>
    <xf numFmtId="3" fontId="28" fillId="34" borderId="0" xfId="57" applyNumberFormat="1" applyFont="1" applyFill="1" applyBorder="1" applyAlignment="1">
      <alignment horizontal="center" vertical="center" wrapText="1"/>
      <protection/>
    </xf>
    <xf numFmtId="0" fontId="0" fillId="0" borderId="89" xfId="0" applyBorder="1" applyAlignment="1">
      <alignment horizontal="center" vertical="center" wrapText="1"/>
    </xf>
    <xf numFmtId="3" fontId="28" fillId="34" borderId="100" xfId="57" applyNumberFormat="1" applyFont="1" applyFill="1" applyBorder="1" applyAlignment="1">
      <alignment horizontal="center" vertical="center" wrapText="1"/>
      <protection/>
    </xf>
    <xf numFmtId="3" fontId="28" fillId="34" borderId="101" xfId="57" applyNumberFormat="1" applyFont="1" applyFill="1" applyBorder="1" applyAlignment="1">
      <alignment horizontal="center" vertical="center" wrapText="1"/>
      <protection/>
    </xf>
    <xf numFmtId="0" fontId="0" fillId="0" borderId="102" xfId="0" applyBorder="1" applyAlignment="1">
      <alignment horizontal="center" vertical="center" wrapText="1"/>
    </xf>
    <xf numFmtId="0" fontId="0" fillId="0" borderId="91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34" borderId="91" xfId="0" applyFill="1" applyBorder="1" applyAlignment="1">
      <alignment vertical="center"/>
    </xf>
    <xf numFmtId="0" fontId="0" fillId="34" borderId="98" xfId="0" applyFill="1" applyBorder="1" applyAlignment="1">
      <alignment vertical="center"/>
    </xf>
    <xf numFmtId="0" fontId="0" fillId="34" borderId="103" xfId="0" applyFill="1" applyBorder="1" applyAlignment="1">
      <alignment vertical="center"/>
    </xf>
    <xf numFmtId="0" fontId="12" fillId="1" borderId="25" xfId="57" applyFont="1" applyFill="1" applyBorder="1" applyAlignment="1">
      <alignment horizontal="center" vertical="center" wrapText="1"/>
      <protection/>
    </xf>
    <xf numFmtId="0" fontId="0" fillId="0" borderId="90" xfId="0" applyBorder="1" applyAlignment="1">
      <alignment horizontal="center" vertical="center" wrapText="1"/>
    </xf>
    <xf numFmtId="0" fontId="12" fillId="1" borderId="80" xfId="57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12" fillId="1" borderId="81" xfId="57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/>
    </xf>
    <xf numFmtId="0" fontId="19" fillId="0" borderId="0" xfId="57" applyFont="1" applyAlignment="1">
      <alignment horizontal="right"/>
      <protection/>
    </xf>
    <xf numFmtId="0" fontId="14" fillId="0" borderId="0" xfId="57" applyFont="1" applyAlignment="1">
      <alignment horizontal="center" wrapText="1"/>
      <protection/>
    </xf>
    <xf numFmtId="0" fontId="12" fillId="1" borderId="40" xfId="57" applyFont="1" applyFill="1" applyBorder="1" applyAlignment="1">
      <alignment horizontal="center" vertical="center" wrapText="1"/>
      <protection/>
    </xf>
    <xf numFmtId="0" fontId="12" fillId="1" borderId="41" xfId="57" applyFont="1" applyFill="1" applyBorder="1" applyAlignment="1">
      <alignment horizontal="center" vertical="center" wrapText="1"/>
      <protection/>
    </xf>
    <xf numFmtId="0" fontId="12" fillId="1" borderId="65" xfId="57" applyFont="1" applyFill="1" applyBorder="1" applyAlignment="1">
      <alignment horizontal="center" vertical="center"/>
      <protection/>
    </xf>
    <xf numFmtId="0" fontId="12" fillId="1" borderId="43" xfId="57" applyFont="1" applyFill="1" applyBorder="1" applyAlignment="1">
      <alignment horizontal="center" vertical="center"/>
      <protection/>
    </xf>
    <xf numFmtId="0" fontId="12" fillId="1" borderId="59" xfId="57" applyFont="1" applyFill="1" applyBorder="1" applyAlignment="1">
      <alignment horizontal="center" vertical="center"/>
      <protection/>
    </xf>
    <xf numFmtId="0" fontId="12" fillId="1" borderId="25" xfId="57" applyFont="1" applyFill="1" applyBorder="1" applyAlignment="1">
      <alignment horizontal="center" vertical="center"/>
      <protection/>
    </xf>
    <xf numFmtId="0" fontId="0" fillId="0" borderId="90" xfId="0" applyBorder="1" applyAlignment="1">
      <alignment horizontal="center" vertical="center"/>
    </xf>
    <xf numFmtId="0" fontId="12" fillId="1" borderId="18" xfId="57" applyFont="1" applyFill="1" applyBorder="1" applyAlignment="1">
      <alignment horizontal="center" vertical="center" wrapText="1"/>
      <protection/>
    </xf>
    <xf numFmtId="0" fontId="12" fillId="1" borderId="18" xfId="57" applyFont="1" applyFill="1" applyBorder="1" applyAlignment="1">
      <alignment horizontal="center" vertical="center"/>
      <protection/>
    </xf>
    <xf numFmtId="0" fontId="12" fillId="1" borderId="28" xfId="57" applyFont="1" applyFill="1" applyBorder="1" applyAlignment="1">
      <alignment horizontal="center" vertical="center" wrapText="1"/>
      <protection/>
    </xf>
    <xf numFmtId="0" fontId="12" fillId="1" borderId="29" xfId="57" applyFont="1" applyFill="1" applyBorder="1" applyAlignment="1">
      <alignment horizontal="center" vertical="center" wrapText="1"/>
      <protection/>
    </xf>
    <xf numFmtId="0" fontId="0" fillId="0" borderId="96" xfId="0" applyBorder="1" applyAlignment="1">
      <alignment/>
    </xf>
    <xf numFmtId="0" fontId="14" fillId="0" borderId="0" xfId="57" applyFont="1" applyAlignment="1">
      <alignment horizontal="center"/>
      <protection/>
    </xf>
    <xf numFmtId="0" fontId="12" fillId="1" borderId="74" xfId="57" applyFont="1" applyFill="1" applyBorder="1" applyAlignment="1">
      <alignment horizontal="center" vertical="center"/>
      <protection/>
    </xf>
    <xf numFmtId="0" fontId="0" fillId="0" borderId="94" xfId="0" applyBorder="1" applyAlignment="1">
      <alignment horizontal="center" vertical="center"/>
    </xf>
    <xf numFmtId="0" fontId="26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89" fillId="0" borderId="24" xfId="57" applyFont="1" applyBorder="1" applyAlignment="1">
      <alignment horizontal="center" vertical="center"/>
      <protection/>
    </xf>
    <xf numFmtId="0" fontId="89" fillId="0" borderId="30" xfId="57" applyFont="1" applyBorder="1" applyAlignment="1">
      <alignment horizontal="center" vertical="center"/>
      <protection/>
    </xf>
    <xf numFmtId="0" fontId="89" fillId="0" borderId="50" xfId="57" applyFont="1" applyBorder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3" fontId="89" fillId="33" borderId="24" xfId="57" applyNumberFormat="1" applyFont="1" applyFill="1" applyBorder="1" applyAlignment="1">
      <alignment horizontal="center" vertical="center"/>
      <protection/>
    </xf>
    <xf numFmtId="3" fontId="89" fillId="33" borderId="30" xfId="57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89" fillId="33" borderId="24" xfId="57" applyFont="1" applyFill="1" applyBorder="1" applyAlignment="1">
      <alignment horizontal="center" vertical="center"/>
      <protection/>
    </xf>
    <xf numFmtId="0" fontId="89" fillId="33" borderId="30" xfId="57" applyFont="1" applyFill="1" applyBorder="1" applyAlignment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9" fillId="0" borderId="24" xfId="57" applyFont="1" applyBorder="1" applyAlignment="1">
      <alignment horizontal="center" vertical="center"/>
      <protection/>
    </xf>
    <xf numFmtId="0" fontId="89" fillId="0" borderId="30" xfId="57" applyFont="1" applyBorder="1" applyAlignment="1">
      <alignment horizontal="center" vertical="center"/>
      <protection/>
    </xf>
    <xf numFmtId="0" fontId="89" fillId="33" borderId="55" xfId="57" applyFont="1" applyFill="1" applyBorder="1" applyAlignment="1">
      <alignment horizontal="center" vertical="center"/>
      <protection/>
    </xf>
    <xf numFmtId="0" fontId="89" fillId="33" borderId="61" xfId="57" applyFont="1" applyFill="1" applyBorder="1" applyAlignment="1">
      <alignment horizontal="center" vertical="center"/>
      <protection/>
    </xf>
    <xf numFmtId="3" fontId="75" fillId="0" borderId="0" xfId="61" applyNumberFormat="1" applyFont="1" applyFill="1" applyAlignment="1" applyProtection="1">
      <alignment horizontal="center"/>
      <protection locked="0"/>
    </xf>
    <xf numFmtId="3" fontId="57" fillId="0" borderId="0" xfId="61" applyNumberFormat="1" applyFont="1" applyFill="1" applyAlignment="1" applyProtection="1">
      <alignment horizontal="center" wrapText="1"/>
      <protection/>
    </xf>
    <xf numFmtId="3" fontId="57" fillId="0" borderId="0" xfId="61" applyNumberFormat="1" applyFont="1" applyFill="1" applyAlignment="1" applyProtection="1">
      <alignment horizontal="center"/>
      <protection/>
    </xf>
    <xf numFmtId="3" fontId="68" fillId="0" borderId="48" xfId="61" applyNumberFormat="1" applyFont="1" applyFill="1" applyBorder="1" applyAlignment="1" applyProtection="1">
      <alignment horizontal="left" vertical="center" indent="1"/>
      <protection/>
    </xf>
    <xf numFmtId="3" fontId="68" fillId="0" borderId="30" xfId="61" applyNumberFormat="1" applyFont="1" applyFill="1" applyBorder="1" applyAlignment="1" applyProtection="1">
      <alignment horizontal="left" vertical="center" indent="1"/>
      <protection/>
    </xf>
    <xf numFmtId="3" fontId="68" fillId="0" borderId="56" xfId="61" applyNumberFormat="1" applyFont="1" applyFill="1" applyBorder="1" applyAlignment="1" applyProtection="1">
      <alignment horizontal="left" vertical="center" indent="1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65" fontId="80" fillId="0" borderId="0" xfId="60" applyNumberFormat="1" applyFont="1" applyFill="1" applyBorder="1" applyAlignment="1" applyProtection="1">
      <alignment horizontal="center" vertical="center" wrapText="1"/>
      <protection/>
    </xf>
    <xf numFmtId="0" fontId="57" fillId="0" borderId="31" xfId="60" applyFont="1" applyFill="1" applyBorder="1" applyAlignment="1" applyProtection="1">
      <alignment horizontal="left" vertical="center"/>
      <protection/>
    </xf>
    <xf numFmtId="0" fontId="57" fillId="0" borderId="11" xfId="60" applyFont="1" applyFill="1" applyBorder="1" applyAlignment="1" applyProtection="1">
      <alignment horizontal="left" vertical="center"/>
      <protection/>
    </xf>
    <xf numFmtId="0" fontId="80" fillId="0" borderId="77" xfId="60" applyFont="1" applyFill="1" applyBorder="1" applyAlignment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3" fontId="1" fillId="0" borderId="68" xfId="56" applyNumberFormat="1" applyFont="1" applyFill="1" applyBorder="1" applyAlignment="1">
      <alignment horizontal="center"/>
      <protection/>
    </xf>
    <xf numFmtId="0" fontId="76" fillId="0" borderId="0" xfId="56" applyFont="1" applyFill="1" applyAlignment="1">
      <alignment horizontal="right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1" fillId="0" borderId="0" xfId="56" applyNumberFormat="1" applyFont="1" applyAlignment="1">
      <alignment horizontal="center" vertical="center"/>
      <protection/>
    </xf>
    <xf numFmtId="3" fontId="81" fillId="0" borderId="0" xfId="56" applyNumberFormat="1" applyFont="1" applyAlignment="1">
      <alignment horizontal="center" vertical="center"/>
      <protection/>
    </xf>
    <xf numFmtId="3" fontId="82" fillId="0" borderId="40" xfId="56" applyNumberFormat="1" applyFont="1" applyFill="1" applyBorder="1" applyAlignment="1">
      <alignment horizontal="center" vertical="center" wrapText="1"/>
      <protection/>
    </xf>
    <xf numFmtId="3" fontId="82" fillId="0" borderId="32" xfId="56" applyNumberFormat="1" applyFont="1" applyFill="1" applyBorder="1" applyAlignment="1">
      <alignment horizontal="center" vertical="center" wrapText="1"/>
      <protection/>
    </xf>
    <xf numFmtId="3" fontId="82" fillId="0" borderId="38" xfId="56" applyNumberFormat="1" applyFont="1" applyFill="1" applyBorder="1" applyAlignment="1">
      <alignment horizontal="center" vertical="center"/>
      <protection/>
    </xf>
    <xf numFmtId="3" fontId="82" fillId="0" borderId="70" xfId="56" applyNumberFormat="1" applyFont="1" applyFill="1" applyBorder="1" applyAlignment="1">
      <alignment horizontal="center" vertical="center"/>
      <protection/>
    </xf>
    <xf numFmtId="3" fontId="82" fillId="0" borderId="39" xfId="56" applyNumberFormat="1" applyFont="1" applyFill="1" applyBorder="1" applyAlignment="1">
      <alignment horizontal="center" vertical="center"/>
      <protection/>
    </xf>
    <xf numFmtId="3" fontId="81" fillId="0" borderId="0" xfId="56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2007. év költségvetés terv 1.mellékletek" xfId="57"/>
    <cellStyle name="Normál_2008. év költségvetés terv 1. sz. melléklet" xfId="58"/>
    <cellStyle name="Normál_Dologi kiad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0"/>
  <sheetViews>
    <sheetView zoomScale="75" zoomScaleNormal="75" zoomScalePageLayoutView="0" workbookViewId="0" topLeftCell="A48">
      <selection activeCell="AA64" sqref="AA64"/>
    </sheetView>
  </sheetViews>
  <sheetFormatPr defaultColWidth="9.140625" defaultRowHeight="12.75"/>
  <cols>
    <col min="1" max="1" width="3.421875" style="85" customWidth="1"/>
    <col min="2" max="2" width="5.7109375" style="85" customWidth="1"/>
    <col min="3" max="3" width="6.140625" style="85" customWidth="1"/>
    <col min="4" max="4" width="37.00390625" style="17" customWidth="1"/>
    <col min="5" max="5" width="7.140625" style="17" customWidth="1"/>
    <col min="6" max="6" width="9.421875" style="299" customWidth="1"/>
    <col min="7" max="8" width="13.00390625" style="299" hidden="1" customWidth="1"/>
    <col min="9" max="10" width="10.8515625" style="299" hidden="1" customWidth="1"/>
    <col min="11" max="11" width="13.140625" style="299" hidden="1" customWidth="1"/>
    <col min="12" max="12" width="10.28125" style="299" customWidth="1"/>
    <col min="13" max="13" width="9.8515625" style="300" customWidth="1"/>
    <col min="14" max="15" width="13.00390625" style="300" hidden="1" customWidth="1"/>
    <col min="16" max="18" width="10.8515625" style="300" hidden="1" customWidth="1"/>
    <col min="19" max="19" width="10.8515625" style="300" customWidth="1"/>
    <col min="20" max="20" width="10.28125" style="301" customWidth="1"/>
    <col min="21" max="21" width="8.28125" style="300" hidden="1" customWidth="1"/>
    <col min="22" max="22" width="8.8515625" style="300" hidden="1" customWidth="1"/>
    <col min="23" max="23" width="11.00390625" style="300" hidden="1" customWidth="1"/>
    <col min="24" max="24" width="12.7109375" style="301" hidden="1" customWidth="1"/>
    <col min="25" max="25" width="11.8515625" style="301" hidden="1" customWidth="1"/>
    <col min="26" max="26" width="11.140625" style="301" customWidth="1"/>
    <col min="27" max="27" width="8.00390625" style="301" customWidth="1"/>
    <col min="28" max="16384" width="9.140625" style="301" customWidth="1"/>
  </cols>
  <sheetData>
    <row r="1" spans="1:20" ht="12.75">
      <c r="A1" s="82"/>
      <c r="B1" s="82"/>
      <c r="C1" s="82"/>
      <c r="D1" s="83"/>
      <c r="E1" s="83"/>
      <c r="T1" s="43" t="s">
        <v>441</v>
      </c>
    </row>
    <row r="2" spans="1:23" s="303" customFormat="1" ht="34.5" customHeight="1">
      <c r="A2" s="1253" t="s">
        <v>534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216"/>
      <c r="V2" s="302"/>
      <c r="W2" s="302"/>
    </row>
    <row r="3" spans="1:20" ht="13.5" thickBot="1">
      <c r="A3" s="84"/>
      <c r="B3" s="84"/>
      <c r="C3" s="84"/>
      <c r="D3" s="2"/>
      <c r="E3" s="80"/>
      <c r="M3" s="60"/>
      <c r="N3" s="60"/>
      <c r="O3" s="60"/>
      <c r="P3" s="60"/>
      <c r="Q3" s="60"/>
      <c r="R3" s="60"/>
      <c r="S3" s="60"/>
      <c r="T3" s="31" t="s">
        <v>2</v>
      </c>
    </row>
    <row r="4" spans="1:27" ht="45.75" customHeight="1" thickBot="1">
      <c r="A4" s="1254" t="s">
        <v>6</v>
      </c>
      <c r="B4" s="1255"/>
      <c r="C4" s="1255"/>
      <c r="D4" s="711" t="s">
        <v>9</v>
      </c>
      <c r="E4" s="712" t="s">
        <v>448</v>
      </c>
      <c r="F4" s="1257" t="s">
        <v>5</v>
      </c>
      <c r="G4" s="1258"/>
      <c r="H4" s="1258"/>
      <c r="I4" s="1258"/>
      <c r="J4" s="1258"/>
      <c r="K4" s="1258"/>
      <c r="L4" s="1259"/>
      <c r="M4" s="1257" t="s">
        <v>67</v>
      </c>
      <c r="N4" s="1258"/>
      <c r="O4" s="1258"/>
      <c r="P4" s="1258"/>
      <c r="Q4" s="1258"/>
      <c r="R4" s="1258"/>
      <c r="S4" s="1259"/>
      <c r="T4" s="1257" t="s">
        <v>68</v>
      </c>
      <c r="U4" s="1258"/>
      <c r="V4" s="1258"/>
      <c r="W4" s="1258"/>
      <c r="X4" s="1258"/>
      <c r="Y4" s="1258"/>
      <c r="Z4" s="1259"/>
      <c r="AA4" s="728" t="s">
        <v>447</v>
      </c>
    </row>
    <row r="5" spans="1:27" ht="36.75" customHeight="1" thickBot="1">
      <c r="A5" s="277"/>
      <c r="B5" s="278"/>
      <c r="C5" s="278"/>
      <c r="D5" s="711"/>
      <c r="E5" s="712"/>
      <c r="F5" s="332" t="s">
        <v>73</v>
      </c>
      <c r="G5" s="333" t="s">
        <v>211</v>
      </c>
      <c r="H5" s="333" t="s">
        <v>217</v>
      </c>
      <c r="I5" s="333" t="s">
        <v>223</v>
      </c>
      <c r="J5" s="333" t="s">
        <v>245</v>
      </c>
      <c r="K5" s="334" t="s">
        <v>278</v>
      </c>
      <c r="L5" s="711" t="s">
        <v>542</v>
      </c>
      <c r="M5" s="332" t="s">
        <v>73</v>
      </c>
      <c r="N5" s="333" t="s">
        <v>211</v>
      </c>
      <c r="O5" s="333" t="s">
        <v>217</v>
      </c>
      <c r="P5" s="333" t="s">
        <v>223</v>
      </c>
      <c r="Q5" s="333" t="s">
        <v>245</v>
      </c>
      <c r="R5" s="334" t="s">
        <v>278</v>
      </c>
      <c r="S5" s="711" t="s">
        <v>542</v>
      </c>
      <c r="T5" s="332" t="s">
        <v>73</v>
      </c>
      <c r="U5" s="333" t="s">
        <v>211</v>
      </c>
      <c r="V5" s="333" t="s">
        <v>217</v>
      </c>
      <c r="W5" s="333" t="s">
        <v>223</v>
      </c>
      <c r="X5" s="333" t="s">
        <v>245</v>
      </c>
      <c r="Y5" s="726" t="s">
        <v>278</v>
      </c>
      <c r="Z5" s="711" t="s">
        <v>542</v>
      </c>
      <c r="AA5" s="729"/>
    </row>
    <row r="6" spans="1:27" s="7" customFormat="1" ht="21.75" customHeight="1" thickBot="1">
      <c r="A6" s="95"/>
      <c r="B6" s="1256"/>
      <c r="C6" s="1256"/>
      <c r="D6" s="1256"/>
      <c r="E6" s="713"/>
      <c r="F6" s="335"/>
      <c r="G6" s="251"/>
      <c r="H6" s="251"/>
      <c r="I6" s="251"/>
      <c r="J6" s="251"/>
      <c r="K6" s="251"/>
      <c r="L6" s="850"/>
      <c r="M6" s="335"/>
      <c r="N6" s="251"/>
      <c r="O6" s="251"/>
      <c r="P6" s="251"/>
      <c r="Q6" s="251"/>
      <c r="R6" s="251"/>
      <c r="S6" s="850"/>
      <c r="T6" s="335"/>
      <c r="U6" s="251"/>
      <c r="V6" s="251"/>
      <c r="W6" s="251"/>
      <c r="X6" s="251"/>
      <c r="Y6" s="727"/>
      <c r="Z6" s="867"/>
      <c r="AA6" s="730"/>
    </row>
    <row r="7" spans="1:27" s="7" customFormat="1" ht="21.75" customHeight="1" thickBot="1">
      <c r="A7" s="95" t="s">
        <v>25</v>
      </c>
      <c r="B7" s="1256" t="s">
        <v>359</v>
      </c>
      <c r="C7" s="1256"/>
      <c r="D7" s="1256"/>
      <c r="E7" s="751" t="s">
        <v>449</v>
      </c>
      <c r="F7" s="335">
        <f>F8+F13+F16+F17+F20</f>
        <v>12300</v>
      </c>
      <c r="G7" s="335">
        <f aca="true" t="shared" si="0" ref="G7:AA7">G8+G13+G16+G17+G20</f>
        <v>0</v>
      </c>
      <c r="H7" s="335">
        <f t="shared" si="0"/>
        <v>0</v>
      </c>
      <c r="I7" s="335">
        <f t="shared" si="0"/>
        <v>0</v>
      </c>
      <c r="J7" s="335">
        <f t="shared" si="0"/>
        <v>0</v>
      </c>
      <c r="K7" s="335">
        <f t="shared" si="0"/>
        <v>0</v>
      </c>
      <c r="L7" s="335">
        <v>12300</v>
      </c>
      <c r="M7" s="335">
        <f t="shared" si="0"/>
        <v>12300</v>
      </c>
      <c r="N7" s="335">
        <f t="shared" si="0"/>
        <v>0</v>
      </c>
      <c r="O7" s="335">
        <f t="shared" si="0"/>
        <v>0</v>
      </c>
      <c r="P7" s="335">
        <f t="shared" si="0"/>
        <v>0</v>
      </c>
      <c r="Q7" s="335">
        <f t="shared" si="0"/>
        <v>0</v>
      </c>
      <c r="R7" s="335">
        <f t="shared" si="0"/>
        <v>0</v>
      </c>
      <c r="S7" s="335">
        <f>S8+S13+S16+S17+S20</f>
        <v>12300</v>
      </c>
      <c r="T7" s="335">
        <f t="shared" si="0"/>
        <v>0</v>
      </c>
      <c r="U7" s="335">
        <f t="shared" si="0"/>
        <v>0</v>
      </c>
      <c r="V7" s="335">
        <f t="shared" si="0"/>
        <v>0</v>
      </c>
      <c r="W7" s="335">
        <f t="shared" si="0"/>
        <v>0</v>
      </c>
      <c r="X7" s="335">
        <f t="shared" si="0"/>
        <v>0</v>
      </c>
      <c r="Y7" s="335">
        <f t="shared" si="0"/>
        <v>0</v>
      </c>
      <c r="Z7" s="335"/>
      <c r="AA7" s="335">
        <f t="shared" si="0"/>
        <v>0</v>
      </c>
    </row>
    <row r="8" spans="1:27" ht="21.75" customHeight="1">
      <c r="A8" s="682"/>
      <c r="B8" s="218" t="s">
        <v>33</v>
      </c>
      <c r="C8" s="1274" t="s">
        <v>360</v>
      </c>
      <c r="D8" s="1274"/>
      <c r="E8" s="714" t="s">
        <v>450</v>
      </c>
      <c r="F8" s="454">
        <v>2000</v>
      </c>
      <c r="G8" s="455"/>
      <c r="H8" s="455"/>
      <c r="I8" s="455"/>
      <c r="J8" s="455"/>
      <c r="K8" s="455"/>
      <c r="L8" s="454">
        <v>2000</v>
      </c>
      <c r="M8" s="454">
        <v>2000</v>
      </c>
      <c r="N8" s="455"/>
      <c r="O8" s="455"/>
      <c r="P8" s="455"/>
      <c r="Q8" s="455"/>
      <c r="R8" s="455"/>
      <c r="S8" s="454">
        <v>2000</v>
      </c>
      <c r="T8" s="454"/>
      <c r="U8" s="252"/>
      <c r="V8" s="252"/>
      <c r="W8" s="252"/>
      <c r="X8" s="252"/>
      <c r="Y8" s="731"/>
      <c r="Z8" s="868"/>
      <c r="AA8" s="736"/>
    </row>
    <row r="9" spans="1:27" ht="21.75" customHeight="1">
      <c r="A9" s="92"/>
      <c r="B9" s="88"/>
      <c r="C9" s="88" t="s">
        <v>365</v>
      </c>
      <c r="D9" s="305" t="s">
        <v>361</v>
      </c>
      <c r="E9" s="715"/>
      <c r="F9" s="337"/>
      <c r="G9" s="253"/>
      <c r="H9" s="253"/>
      <c r="I9" s="253"/>
      <c r="J9" s="253"/>
      <c r="K9" s="253"/>
      <c r="L9" s="337"/>
      <c r="M9" s="337"/>
      <c r="N9" s="253"/>
      <c r="O9" s="253"/>
      <c r="P9" s="253"/>
      <c r="Q9" s="253"/>
      <c r="R9" s="253"/>
      <c r="S9" s="337"/>
      <c r="T9" s="337"/>
      <c r="U9" s="253"/>
      <c r="V9" s="253"/>
      <c r="W9" s="253"/>
      <c r="X9" s="253"/>
      <c r="Y9" s="732"/>
      <c r="Z9" s="869"/>
      <c r="AA9" s="737"/>
    </row>
    <row r="10" spans="1:27" ht="21.75" customHeight="1">
      <c r="A10" s="92"/>
      <c r="B10" s="88"/>
      <c r="C10" s="88" t="s">
        <v>366</v>
      </c>
      <c r="D10" s="305" t="s">
        <v>344</v>
      </c>
      <c r="E10" s="715"/>
      <c r="F10" s="337">
        <v>2000</v>
      </c>
      <c r="G10" s="253"/>
      <c r="H10" s="253"/>
      <c r="I10" s="253"/>
      <c r="J10" s="253"/>
      <c r="K10" s="253"/>
      <c r="L10" s="337">
        <v>2000</v>
      </c>
      <c r="M10" s="337">
        <v>2000</v>
      </c>
      <c r="N10" s="253"/>
      <c r="O10" s="253"/>
      <c r="P10" s="253"/>
      <c r="Q10" s="253"/>
      <c r="R10" s="253"/>
      <c r="S10" s="337">
        <v>2000</v>
      </c>
      <c r="T10" s="337"/>
      <c r="U10" s="253"/>
      <c r="V10" s="253"/>
      <c r="W10" s="253"/>
      <c r="X10" s="253"/>
      <c r="Y10" s="732"/>
      <c r="Z10" s="869"/>
      <c r="AA10" s="887"/>
    </row>
    <row r="11" spans="1:27" ht="21.75" customHeight="1">
      <c r="A11" s="92"/>
      <c r="B11" s="88"/>
      <c r="C11" s="88" t="s">
        <v>367</v>
      </c>
      <c r="D11" s="305" t="s">
        <v>341</v>
      </c>
      <c r="E11" s="715"/>
      <c r="F11" s="337"/>
      <c r="G11" s="253"/>
      <c r="H11" s="253"/>
      <c r="I11" s="253"/>
      <c r="J11" s="253"/>
      <c r="K11" s="253"/>
      <c r="L11" s="337"/>
      <c r="M11" s="337"/>
      <c r="N11" s="253"/>
      <c r="O11" s="253"/>
      <c r="P11" s="253"/>
      <c r="Q11" s="253"/>
      <c r="R11" s="253"/>
      <c r="S11" s="337"/>
      <c r="T11" s="337"/>
      <c r="U11" s="253"/>
      <c r="V11" s="253"/>
      <c r="W11" s="253"/>
      <c r="X11" s="253"/>
      <c r="Y11" s="732"/>
      <c r="Z11" s="869"/>
      <c r="AA11" s="737"/>
    </row>
    <row r="12" spans="1:36" ht="21.75" customHeight="1" hidden="1">
      <c r="A12" s="92"/>
      <c r="B12" s="88"/>
      <c r="C12" s="88"/>
      <c r="D12" s="305"/>
      <c r="E12" s="715"/>
      <c r="F12" s="337"/>
      <c r="G12" s="253"/>
      <c r="H12" s="253"/>
      <c r="I12" s="253"/>
      <c r="J12" s="253"/>
      <c r="K12" s="253"/>
      <c r="L12" s="337"/>
      <c r="M12" s="337"/>
      <c r="N12" s="253"/>
      <c r="O12" s="253"/>
      <c r="P12" s="253"/>
      <c r="Q12" s="253"/>
      <c r="R12" s="253"/>
      <c r="S12" s="337"/>
      <c r="T12" s="337"/>
      <c r="U12" s="253"/>
      <c r="V12" s="253"/>
      <c r="W12" s="253"/>
      <c r="X12" s="253"/>
      <c r="Y12" s="732"/>
      <c r="Z12" s="869"/>
      <c r="AA12" s="737"/>
      <c r="AJ12" s="301" t="s">
        <v>240</v>
      </c>
    </row>
    <row r="13" spans="1:27" ht="21.75" customHeight="1">
      <c r="A13" s="92"/>
      <c r="B13" s="88" t="s">
        <v>34</v>
      </c>
      <c r="C13" s="1275" t="s">
        <v>362</v>
      </c>
      <c r="D13" s="1275"/>
      <c r="E13" s="716" t="s">
        <v>452</v>
      </c>
      <c r="F13" s="337">
        <v>8000</v>
      </c>
      <c r="G13" s="253"/>
      <c r="H13" s="253"/>
      <c r="I13" s="253"/>
      <c r="J13" s="253"/>
      <c r="K13" s="253"/>
      <c r="L13" s="337">
        <v>8000</v>
      </c>
      <c r="M13" s="337">
        <v>8000</v>
      </c>
      <c r="N13" s="253"/>
      <c r="O13" s="253"/>
      <c r="P13" s="253"/>
      <c r="Q13" s="253"/>
      <c r="R13" s="253"/>
      <c r="S13" s="337">
        <v>8000</v>
      </c>
      <c r="T13" s="337"/>
      <c r="U13" s="253"/>
      <c r="V13" s="253"/>
      <c r="W13" s="253"/>
      <c r="X13" s="253"/>
      <c r="Y13" s="732"/>
      <c r="Z13" s="869"/>
      <c r="AA13" s="737"/>
    </row>
    <row r="14" spans="1:27" ht="25.5" customHeight="1">
      <c r="A14" s="92"/>
      <c r="B14" s="88"/>
      <c r="C14" s="888" t="s">
        <v>363</v>
      </c>
      <c r="D14" s="889" t="s">
        <v>368</v>
      </c>
      <c r="E14" s="716"/>
      <c r="F14" s="337">
        <v>8000</v>
      </c>
      <c r="G14" s="253"/>
      <c r="H14" s="253"/>
      <c r="I14" s="253"/>
      <c r="J14" s="253"/>
      <c r="K14" s="253"/>
      <c r="L14" s="337">
        <v>8000</v>
      </c>
      <c r="M14" s="337">
        <v>8000</v>
      </c>
      <c r="N14" s="253"/>
      <c r="O14" s="253"/>
      <c r="P14" s="253"/>
      <c r="Q14" s="253"/>
      <c r="R14" s="253"/>
      <c r="S14" s="337">
        <v>8000</v>
      </c>
      <c r="T14" s="337"/>
      <c r="U14" s="338"/>
      <c r="V14" s="338"/>
      <c r="W14" s="338"/>
      <c r="X14" s="338"/>
      <c r="Y14" s="733"/>
      <c r="Z14" s="870"/>
      <c r="AA14" s="737"/>
    </row>
    <row r="15" spans="1:27" ht="33.75" customHeight="1">
      <c r="A15" s="92"/>
      <c r="B15" s="88"/>
      <c r="C15" s="888" t="s">
        <v>364</v>
      </c>
      <c r="D15" s="889" t="s">
        <v>369</v>
      </c>
      <c r="E15" s="716"/>
      <c r="F15" s="337"/>
      <c r="G15" s="253"/>
      <c r="H15" s="253"/>
      <c r="I15" s="253"/>
      <c r="J15" s="253"/>
      <c r="K15" s="253"/>
      <c r="L15" s="337"/>
      <c r="M15" s="337"/>
      <c r="N15" s="253"/>
      <c r="O15" s="253"/>
      <c r="P15" s="253"/>
      <c r="Q15" s="253"/>
      <c r="R15" s="253"/>
      <c r="S15" s="337"/>
      <c r="T15" s="337"/>
      <c r="U15" s="338"/>
      <c r="V15" s="338"/>
      <c r="W15" s="338"/>
      <c r="X15" s="338"/>
      <c r="Y15" s="733"/>
      <c r="Z15" s="870"/>
      <c r="AA15" s="737"/>
    </row>
    <row r="16" spans="1:27" ht="28.5" customHeight="1">
      <c r="A16" s="92"/>
      <c r="B16" s="88" t="s">
        <v>121</v>
      </c>
      <c r="C16" s="1276" t="s">
        <v>370</v>
      </c>
      <c r="D16" s="1276"/>
      <c r="E16" s="716" t="s">
        <v>451</v>
      </c>
      <c r="F16" s="337">
        <v>1500</v>
      </c>
      <c r="G16" s="253"/>
      <c r="H16" s="253"/>
      <c r="I16" s="683"/>
      <c r="J16" s="683"/>
      <c r="K16" s="683"/>
      <c r="L16" s="337">
        <v>1500</v>
      </c>
      <c r="M16" s="337">
        <v>1500</v>
      </c>
      <c r="N16" s="253"/>
      <c r="O16" s="253"/>
      <c r="P16" s="683"/>
      <c r="Q16" s="683"/>
      <c r="R16" s="683"/>
      <c r="S16" s="337">
        <v>1500</v>
      </c>
      <c r="T16" s="337"/>
      <c r="U16" s="338"/>
      <c r="V16" s="338"/>
      <c r="W16" s="403"/>
      <c r="X16" s="403"/>
      <c r="Y16" s="734"/>
      <c r="Z16" s="871"/>
      <c r="AA16" s="737"/>
    </row>
    <row r="17" spans="1:27" ht="24.75" customHeight="1">
      <c r="A17" s="92"/>
      <c r="B17" s="88" t="s">
        <v>49</v>
      </c>
      <c r="C17" s="1277" t="s">
        <v>543</v>
      </c>
      <c r="D17" s="1277"/>
      <c r="E17" s="717" t="s">
        <v>453</v>
      </c>
      <c r="F17" s="337">
        <v>700</v>
      </c>
      <c r="G17" s="253"/>
      <c r="H17" s="253"/>
      <c r="I17" s="683"/>
      <c r="J17" s="683"/>
      <c r="K17" s="683"/>
      <c r="L17" s="337">
        <v>700</v>
      </c>
      <c r="M17" s="337">
        <v>700</v>
      </c>
      <c r="N17" s="253"/>
      <c r="O17" s="253"/>
      <c r="P17" s="683"/>
      <c r="Q17" s="683"/>
      <c r="R17" s="683"/>
      <c r="S17" s="337">
        <v>700</v>
      </c>
      <c r="T17" s="337"/>
      <c r="U17" s="680"/>
      <c r="V17" s="680"/>
      <c r="W17" s="681"/>
      <c r="X17" s="681"/>
      <c r="Y17" s="735"/>
      <c r="Z17" s="891"/>
      <c r="AA17" s="737"/>
    </row>
    <row r="18" spans="1:27" ht="27.75" customHeight="1">
      <c r="A18" s="92"/>
      <c r="B18" s="88"/>
      <c r="C18" s="888" t="s">
        <v>371</v>
      </c>
      <c r="D18" s="889" t="s">
        <v>373</v>
      </c>
      <c r="E18" s="716"/>
      <c r="F18" s="337"/>
      <c r="G18" s="253"/>
      <c r="H18" s="253"/>
      <c r="I18" s="683"/>
      <c r="J18" s="683"/>
      <c r="K18" s="683"/>
      <c r="L18" s="337"/>
      <c r="M18" s="337"/>
      <c r="N18" s="253"/>
      <c r="O18" s="253"/>
      <c r="P18" s="683"/>
      <c r="Q18" s="683"/>
      <c r="R18" s="683"/>
      <c r="S18" s="337"/>
      <c r="T18" s="337"/>
      <c r="U18" s="680"/>
      <c r="V18" s="680"/>
      <c r="W18" s="681"/>
      <c r="X18" s="681"/>
      <c r="Y18" s="735"/>
      <c r="Z18" s="891"/>
      <c r="AA18" s="737"/>
    </row>
    <row r="19" spans="1:27" ht="21.75" customHeight="1">
      <c r="A19" s="92"/>
      <c r="B19" s="88"/>
      <c r="C19" s="88" t="s">
        <v>372</v>
      </c>
      <c r="D19" s="542" t="s">
        <v>345</v>
      </c>
      <c r="E19" s="716"/>
      <c r="F19" s="337">
        <v>700</v>
      </c>
      <c r="G19" s="253"/>
      <c r="H19" s="253"/>
      <c r="I19" s="683"/>
      <c r="J19" s="683"/>
      <c r="K19" s="683"/>
      <c r="L19" s="337">
        <v>700</v>
      </c>
      <c r="M19" s="337">
        <v>700</v>
      </c>
      <c r="N19" s="253"/>
      <c r="O19" s="253"/>
      <c r="P19" s="683"/>
      <c r="Q19" s="683"/>
      <c r="R19" s="683"/>
      <c r="S19" s="337">
        <v>700</v>
      </c>
      <c r="T19" s="337"/>
      <c r="U19" s="680"/>
      <c r="V19" s="680"/>
      <c r="W19" s="681"/>
      <c r="X19" s="681"/>
      <c r="Y19" s="735"/>
      <c r="Z19" s="891"/>
      <c r="AA19" s="739"/>
    </row>
    <row r="20" spans="1:27" ht="21.75" customHeight="1" thickBot="1">
      <c r="A20" s="458"/>
      <c r="B20" s="684" t="s">
        <v>50</v>
      </c>
      <c r="C20" s="1278" t="s">
        <v>374</v>
      </c>
      <c r="D20" s="1278"/>
      <c r="E20" s="718" t="s">
        <v>454</v>
      </c>
      <c r="F20" s="337">
        <v>100</v>
      </c>
      <c r="G20" s="457"/>
      <c r="H20" s="457"/>
      <c r="I20" s="685"/>
      <c r="J20" s="685"/>
      <c r="K20" s="685"/>
      <c r="L20" s="337">
        <v>100</v>
      </c>
      <c r="M20" s="456">
        <v>100</v>
      </c>
      <c r="N20" s="457"/>
      <c r="O20" s="457"/>
      <c r="P20" s="685"/>
      <c r="Q20" s="685"/>
      <c r="R20" s="685"/>
      <c r="S20" s="337">
        <v>100</v>
      </c>
      <c r="T20" s="456"/>
      <c r="U20" s="680"/>
      <c r="V20" s="680"/>
      <c r="W20" s="681"/>
      <c r="X20" s="681"/>
      <c r="Y20" s="735"/>
      <c r="Z20" s="872"/>
      <c r="AA20" s="738"/>
    </row>
    <row r="21" spans="1:27" ht="21.75" customHeight="1" thickBot="1">
      <c r="A21" s="95" t="s">
        <v>375</v>
      </c>
      <c r="B21" s="1256" t="s">
        <v>376</v>
      </c>
      <c r="C21" s="1256"/>
      <c r="D21" s="1256"/>
      <c r="E21" s="713" t="s">
        <v>456</v>
      </c>
      <c r="F21" s="335">
        <f>F22+F23+F24+F28+F29+F30+F31</f>
        <v>14299</v>
      </c>
      <c r="G21" s="335">
        <f aca="true" t="shared" si="1" ref="G21:AA21">G22+G23+G24+G28+G29+G30+G31</f>
        <v>0</v>
      </c>
      <c r="H21" s="335">
        <f t="shared" si="1"/>
        <v>0</v>
      </c>
      <c r="I21" s="335">
        <f t="shared" si="1"/>
        <v>0</v>
      </c>
      <c r="J21" s="335">
        <f t="shared" si="1"/>
        <v>0</v>
      </c>
      <c r="K21" s="335">
        <f t="shared" si="1"/>
        <v>0</v>
      </c>
      <c r="L21" s="335">
        <f>L22+L23+L24+L28+L29+L30+L31</f>
        <v>14299</v>
      </c>
      <c r="M21" s="335">
        <f t="shared" si="1"/>
        <v>10806</v>
      </c>
      <c r="N21" s="335">
        <f t="shared" si="1"/>
        <v>0</v>
      </c>
      <c r="O21" s="335">
        <f t="shared" si="1"/>
        <v>0</v>
      </c>
      <c r="P21" s="335">
        <f t="shared" si="1"/>
        <v>0</v>
      </c>
      <c r="Q21" s="335">
        <f t="shared" si="1"/>
        <v>0</v>
      </c>
      <c r="R21" s="335">
        <f t="shared" si="1"/>
        <v>0</v>
      </c>
      <c r="S21" s="335">
        <v>10806</v>
      </c>
      <c r="T21" s="335">
        <f t="shared" si="1"/>
        <v>3493</v>
      </c>
      <c r="U21" s="335">
        <f t="shared" si="1"/>
        <v>0</v>
      </c>
      <c r="V21" s="335">
        <f t="shared" si="1"/>
        <v>0</v>
      </c>
      <c r="W21" s="335">
        <f t="shared" si="1"/>
        <v>0</v>
      </c>
      <c r="X21" s="335">
        <f t="shared" si="1"/>
        <v>0</v>
      </c>
      <c r="Y21" s="335">
        <f t="shared" si="1"/>
        <v>870</v>
      </c>
      <c r="Z21" s="335">
        <v>3493</v>
      </c>
      <c r="AA21" s="335">
        <f t="shared" si="1"/>
        <v>0</v>
      </c>
    </row>
    <row r="22" spans="1:27" ht="21.75" customHeight="1">
      <c r="A22" s="93"/>
      <c r="B22" s="94" t="s">
        <v>36</v>
      </c>
      <c r="C22" s="1264" t="s">
        <v>377</v>
      </c>
      <c r="D22" s="1264"/>
      <c r="E22" s="719" t="s">
        <v>457</v>
      </c>
      <c r="F22" s="336">
        <v>7834</v>
      </c>
      <c r="G22" s="252"/>
      <c r="H22" s="252"/>
      <c r="I22" s="405"/>
      <c r="J22" s="405"/>
      <c r="K22" s="405"/>
      <c r="L22" s="336">
        <v>7834</v>
      </c>
      <c r="M22" s="336">
        <v>4341</v>
      </c>
      <c r="N22" s="252"/>
      <c r="O22" s="252"/>
      <c r="P22" s="405"/>
      <c r="Q22" s="405"/>
      <c r="R22" s="405"/>
      <c r="S22" s="336">
        <v>4341</v>
      </c>
      <c r="T22" s="336">
        <v>3493</v>
      </c>
      <c r="U22" s="252"/>
      <c r="V22" s="252"/>
      <c r="W22" s="405"/>
      <c r="X22" s="405"/>
      <c r="Y22" s="742">
        <v>600</v>
      </c>
      <c r="Z22" s="873">
        <v>3493</v>
      </c>
      <c r="AA22" s="736"/>
    </row>
    <row r="23" spans="1:27" ht="21.75" customHeight="1">
      <c r="A23" s="92"/>
      <c r="B23" s="88" t="s">
        <v>37</v>
      </c>
      <c r="C23" s="1273" t="s">
        <v>378</v>
      </c>
      <c r="D23" s="1273"/>
      <c r="E23" s="715" t="s">
        <v>458</v>
      </c>
      <c r="F23" s="342"/>
      <c r="G23" s="255"/>
      <c r="H23" s="255"/>
      <c r="I23" s="255"/>
      <c r="J23" s="255"/>
      <c r="K23" s="255"/>
      <c r="L23" s="342"/>
      <c r="M23" s="342"/>
      <c r="N23" s="255"/>
      <c r="O23" s="255"/>
      <c r="P23" s="255"/>
      <c r="Q23" s="255"/>
      <c r="R23" s="255"/>
      <c r="S23" s="342"/>
      <c r="T23" s="342"/>
      <c r="U23" s="255"/>
      <c r="V23" s="255"/>
      <c r="W23" s="255"/>
      <c r="X23" s="255"/>
      <c r="Y23" s="740"/>
      <c r="Z23" s="856"/>
      <c r="AA23" s="737"/>
    </row>
    <row r="24" spans="1:27" ht="21.75" customHeight="1">
      <c r="A24" s="92"/>
      <c r="B24" s="88" t="s">
        <v>38</v>
      </c>
      <c r="C24" s="1273" t="s">
        <v>379</v>
      </c>
      <c r="D24" s="1273"/>
      <c r="E24" s="715" t="s">
        <v>459</v>
      </c>
      <c r="F24" s="342">
        <v>6265</v>
      </c>
      <c r="G24" s="255"/>
      <c r="H24" s="255"/>
      <c r="I24" s="255"/>
      <c r="J24" s="255"/>
      <c r="K24" s="255"/>
      <c r="L24" s="342">
        <v>6265</v>
      </c>
      <c r="M24" s="342">
        <v>6265</v>
      </c>
      <c r="N24" s="255"/>
      <c r="O24" s="255"/>
      <c r="P24" s="255"/>
      <c r="Q24" s="255"/>
      <c r="R24" s="255"/>
      <c r="S24" s="342">
        <v>6265</v>
      </c>
      <c r="T24" s="342"/>
      <c r="U24" s="255"/>
      <c r="V24" s="255"/>
      <c r="W24" s="255"/>
      <c r="X24" s="255"/>
      <c r="Y24" s="740"/>
      <c r="Z24" s="856"/>
      <c r="AA24" s="737"/>
    </row>
    <row r="25" spans="1:27" ht="33" customHeight="1">
      <c r="A25" s="92"/>
      <c r="B25" s="88"/>
      <c r="C25" s="88" t="s">
        <v>105</v>
      </c>
      <c r="D25" s="305" t="s">
        <v>380</v>
      </c>
      <c r="E25" s="715"/>
      <c r="F25" s="342">
        <v>6265</v>
      </c>
      <c r="G25" s="255"/>
      <c r="H25" s="255"/>
      <c r="I25" s="255"/>
      <c r="J25" s="255"/>
      <c r="K25" s="255"/>
      <c r="L25" s="342">
        <v>6265</v>
      </c>
      <c r="M25" s="342">
        <v>6265</v>
      </c>
      <c r="N25" s="255"/>
      <c r="O25" s="255"/>
      <c r="P25" s="255"/>
      <c r="Q25" s="255"/>
      <c r="R25" s="255"/>
      <c r="S25" s="342">
        <v>6265</v>
      </c>
      <c r="T25" s="342"/>
      <c r="U25" s="255"/>
      <c r="V25" s="255"/>
      <c r="W25" s="255"/>
      <c r="X25" s="255"/>
      <c r="Y25" s="740"/>
      <c r="Z25" s="856"/>
      <c r="AA25" s="737"/>
    </row>
    <row r="26" spans="1:27" ht="41.25" customHeight="1">
      <c r="A26" s="92"/>
      <c r="B26" s="88"/>
      <c r="C26" s="88" t="s">
        <v>106</v>
      </c>
      <c r="D26" s="305" t="s">
        <v>381</v>
      </c>
      <c r="E26" s="715"/>
      <c r="F26" s="342"/>
      <c r="G26" s="255"/>
      <c r="H26" s="255"/>
      <c r="I26" s="255"/>
      <c r="J26" s="255"/>
      <c r="K26" s="255"/>
      <c r="L26" s="342"/>
      <c r="M26" s="342"/>
      <c r="N26" s="255"/>
      <c r="O26" s="255"/>
      <c r="P26" s="255"/>
      <c r="Q26" s="255"/>
      <c r="R26" s="255"/>
      <c r="S26" s="342"/>
      <c r="T26" s="342"/>
      <c r="U26" s="255"/>
      <c r="V26" s="255"/>
      <c r="W26" s="255"/>
      <c r="X26" s="255"/>
      <c r="Y26" s="740"/>
      <c r="Z26" s="856"/>
      <c r="AA26" s="737"/>
    </row>
    <row r="27" spans="1:27" ht="21.75" customHeight="1">
      <c r="A27" s="92"/>
      <c r="B27" s="88"/>
      <c r="C27" s="88" t="s">
        <v>107</v>
      </c>
      <c r="D27" s="305" t="s">
        <v>382</v>
      </c>
      <c r="E27" s="715"/>
      <c r="F27" s="342"/>
      <c r="G27" s="255"/>
      <c r="H27" s="255"/>
      <c r="I27" s="255"/>
      <c r="J27" s="255"/>
      <c r="K27" s="255"/>
      <c r="L27" s="342"/>
      <c r="M27" s="342"/>
      <c r="N27" s="255"/>
      <c r="O27" s="255"/>
      <c r="P27" s="255"/>
      <c r="Q27" s="255"/>
      <c r="R27" s="255"/>
      <c r="S27" s="342"/>
      <c r="T27" s="342"/>
      <c r="U27" s="255"/>
      <c r="V27" s="255"/>
      <c r="W27" s="255"/>
      <c r="X27" s="255"/>
      <c r="Y27" s="740"/>
      <c r="Z27" s="856"/>
      <c r="AA27" s="737"/>
    </row>
    <row r="28" spans="1:27" ht="21.75" customHeight="1">
      <c r="A28" s="92"/>
      <c r="B28" s="88" t="s">
        <v>347</v>
      </c>
      <c r="C28" s="1273" t="s">
        <v>383</v>
      </c>
      <c r="D28" s="1273"/>
      <c r="E28" s="715"/>
      <c r="F28" s="342"/>
      <c r="G28" s="255"/>
      <c r="H28" s="255"/>
      <c r="I28" s="255"/>
      <c r="J28" s="255"/>
      <c r="K28" s="255"/>
      <c r="L28" s="342"/>
      <c r="M28" s="342"/>
      <c r="N28" s="255"/>
      <c r="O28" s="255"/>
      <c r="P28" s="255"/>
      <c r="Q28" s="255"/>
      <c r="R28" s="255"/>
      <c r="S28" s="342"/>
      <c r="T28" s="342"/>
      <c r="U28" s="255"/>
      <c r="V28" s="255"/>
      <c r="W28" s="255"/>
      <c r="X28" s="255"/>
      <c r="Y28" s="740">
        <v>270</v>
      </c>
      <c r="Z28" s="856"/>
      <c r="AA28" s="737"/>
    </row>
    <row r="29" spans="1:27" ht="21.75" customHeight="1">
      <c r="A29" s="96"/>
      <c r="B29" s="97" t="s">
        <v>384</v>
      </c>
      <c r="C29" s="1273" t="s">
        <v>385</v>
      </c>
      <c r="D29" s="1273"/>
      <c r="E29" s="715"/>
      <c r="F29" s="342"/>
      <c r="G29" s="255"/>
      <c r="H29" s="255"/>
      <c r="I29" s="255"/>
      <c r="J29" s="255"/>
      <c r="K29" s="255"/>
      <c r="L29" s="342"/>
      <c r="M29" s="342"/>
      <c r="N29" s="255"/>
      <c r="O29" s="255"/>
      <c r="P29" s="255"/>
      <c r="Q29" s="255"/>
      <c r="R29" s="255"/>
      <c r="S29" s="342"/>
      <c r="T29" s="342"/>
      <c r="U29" s="255"/>
      <c r="V29" s="255"/>
      <c r="W29" s="255"/>
      <c r="X29" s="255"/>
      <c r="Y29" s="740"/>
      <c r="Z29" s="856"/>
      <c r="AA29" s="737"/>
    </row>
    <row r="30" spans="1:27" ht="21.75" customHeight="1">
      <c r="A30" s="96"/>
      <c r="B30" s="97" t="s">
        <v>386</v>
      </c>
      <c r="C30" s="1273" t="s">
        <v>387</v>
      </c>
      <c r="D30" s="1273"/>
      <c r="E30" s="715" t="s">
        <v>460</v>
      </c>
      <c r="F30" s="342"/>
      <c r="G30" s="255"/>
      <c r="H30" s="255"/>
      <c r="I30" s="255"/>
      <c r="J30" s="255"/>
      <c r="K30" s="255"/>
      <c r="L30" s="342"/>
      <c r="M30" s="342"/>
      <c r="N30" s="255"/>
      <c r="O30" s="255"/>
      <c r="P30" s="255"/>
      <c r="Q30" s="255"/>
      <c r="R30" s="255"/>
      <c r="S30" s="342"/>
      <c r="T30" s="342"/>
      <c r="U30" s="255"/>
      <c r="V30" s="255"/>
      <c r="W30" s="255"/>
      <c r="X30" s="255"/>
      <c r="Y30" s="740"/>
      <c r="Z30" s="856"/>
      <c r="AA30" s="737"/>
    </row>
    <row r="31" spans="1:27" ht="21.75" customHeight="1" thickBot="1">
      <c r="A31" s="96"/>
      <c r="B31" s="97" t="s">
        <v>78</v>
      </c>
      <c r="C31" s="1267" t="s">
        <v>79</v>
      </c>
      <c r="D31" s="1267"/>
      <c r="E31" s="720" t="s">
        <v>461</v>
      </c>
      <c r="F31" s="342">
        <v>200</v>
      </c>
      <c r="G31" s="255"/>
      <c r="H31" s="255"/>
      <c r="I31" s="255"/>
      <c r="J31" s="255"/>
      <c r="K31" s="255"/>
      <c r="L31" s="342">
        <v>200</v>
      </c>
      <c r="M31" s="342">
        <v>200</v>
      </c>
      <c r="N31" s="255"/>
      <c r="O31" s="255"/>
      <c r="P31" s="255"/>
      <c r="Q31" s="255"/>
      <c r="R31" s="255"/>
      <c r="S31" s="342">
        <v>200</v>
      </c>
      <c r="T31" s="342"/>
      <c r="U31" s="255"/>
      <c r="V31" s="255"/>
      <c r="W31" s="255"/>
      <c r="X31" s="255"/>
      <c r="Y31" s="740"/>
      <c r="Z31" s="865"/>
      <c r="AA31" s="738"/>
    </row>
    <row r="32" spans="1:27" ht="33" customHeight="1" thickBot="1">
      <c r="A32" s="99" t="s">
        <v>10</v>
      </c>
      <c r="B32" s="1256" t="s">
        <v>388</v>
      </c>
      <c r="C32" s="1256"/>
      <c r="D32" s="1256"/>
      <c r="E32" s="713" t="s">
        <v>455</v>
      </c>
      <c r="F32" s="330">
        <f>F33+F34+F35+F36</f>
        <v>38210</v>
      </c>
      <c r="G32" s="330">
        <f aca="true" t="shared" si="2" ref="G32:AA32">G33+G34+G35+G36</f>
        <v>0</v>
      </c>
      <c r="H32" s="330">
        <f t="shared" si="2"/>
        <v>0</v>
      </c>
      <c r="I32" s="330">
        <f t="shared" si="2"/>
        <v>0</v>
      </c>
      <c r="J32" s="330">
        <f t="shared" si="2"/>
        <v>0</v>
      </c>
      <c r="K32" s="330">
        <f t="shared" si="2"/>
        <v>0</v>
      </c>
      <c r="L32" s="330">
        <v>38829</v>
      </c>
      <c r="M32" s="330">
        <f t="shared" si="2"/>
        <v>38210</v>
      </c>
      <c r="N32" s="330">
        <f t="shared" si="2"/>
        <v>0</v>
      </c>
      <c r="O32" s="330">
        <f t="shared" si="2"/>
        <v>0</v>
      </c>
      <c r="P32" s="330">
        <f t="shared" si="2"/>
        <v>0</v>
      </c>
      <c r="Q32" s="330">
        <f t="shared" si="2"/>
        <v>0</v>
      </c>
      <c r="R32" s="330">
        <f t="shared" si="2"/>
        <v>0</v>
      </c>
      <c r="S32" s="330">
        <v>38764</v>
      </c>
      <c r="T32" s="330">
        <f t="shared" si="2"/>
        <v>0</v>
      </c>
      <c r="U32" s="330">
        <f t="shared" si="2"/>
        <v>0</v>
      </c>
      <c r="V32" s="330">
        <f t="shared" si="2"/>
        <v>0</v>
      </c>
      <c r="W32" s="330">
        <f t="shared" si="2"/>
        <v>0</v>
      </c>
      <c r="X32" s="330">
        <f t="shared" si="2"/>
        <v>0</v>
      </c>
      <c r="Y32" s="330">
        <f t="shared" si="2"/>
        <v>0</v>
      </c>
      <c r="Z32" s="330">
        <v>65</v>
      </c>
      <c r="AA32" s="330">
        <f t="shared" si="2"/>
        <v>0</v>
      </c>
    </row>
    <row r="33" spans="1:27" ht="21.75" customHeight="1" thickBot="1">
      <c r="A33" s="93"/>
      <c r="B33" s="97" t="s">
        <v>39</v>
      </c>
      <c r="C33" s="1279" t="s">
        <v>389</v>
      </c>
      <c r="D33" s="1279"/>
      <c r="E33" s="721" t="s">
        <v>462</v>
      </c>
      <c r="F33" s="342">
        <v>25036</v>
      </c>
      <c r="G33" s="688"/>
      <c r="H33" s="688"/>
      <c r="I33" s="688"/>
      <c r="J33" s="688"/>
      <c r="K33" s="688"/>
      <c r="L33" s="852">
        <v>25655</v>
      </c>
      <c r="M33" s="687">
        <v>25036</v>
      </c>
      <c r="N33" s="688"/>
      <c r="O33" s="688"/>
      <c r="P33" s="688"/>
      <c r="Q33" s="688"/>
      <c r="R33" s="688"/>
      <c r="S33" s="852">
        <v>25595</v>
      </c>
      <c r="T33" s="687"/>
      <c r="U33" s="102"/>
      <c r="V33" s="102"/>
      <c r="W33" s="102"/>
      <c r="X33" s="102"/>
      <c r="Y33" s="741"/>
      <c r="Z33" s="874">
        <v>65</v>
      </c>
      <c r="AA33" s="736"/>
    </row>
    <row r="34" spans="1:27" ht="21.75" customHeight="1" thickBot="1">
      <c r="A34" s="92"/>
      <c r="B34" s="97" t="s">
        <v>40</v>
      </c>
      <c r="C34" s="1273" t="s">
        <v>390</v>
      </c>
      <c r="D34" s="1273"/>
      <c r="E34" s="715"/>
      <c r="F34" s="342"/>
      <c r="G34" s="690"/>
      <c r="H34" s="690"/>
      <c r="I34" s="690"/>
      <c r="J34" s="690"/>
      <c r="K34" s="690"/>
      <c r="L34" s="853"/>
      <c r="M34" s="689"/>
      <c r="N34" s="690"/>
      <c r="O34" s="690"/>
      <c r="P34" s="690"/>
      <c r="Q34" s="690"/>
      <c r="R34" s="690"/>
      <c r="S34" s="853"/>
      <c r="T34" s="689"/>
      <c r="U34" s="102"/>
      <c r="V34" s="102"/>
      <c r="W34" s="102"/>
      <c r="X34" s="102"/>
      <c r="Y34" s="741"/>
      <c r="Z34" s="886"/>
      <c r="AA34" s="737"/>
    </row>
    <row r="35" spans="1:27" ht="21.75" customHeight="1" thickBot="1">
      <c r="A35" s="92"/>
      <c r="B35" s="97" t="s">
        <v>76</v>
      </c>
      <c r="C35" s="1273" t="s">
        <v>391</v>
      </c>
      <c r="D35" s="1273"/>
      <c r="E35" s="715"/>
      <c r="F35" s="342"/>
      <c r="G35" s="690"/>
      <c r="H35" s="690"/>
      <c r="I35" s="690"/>
      <c r="J35" s="690"/>
      <c r="K35" s="690"/>
      <c r="L35" s="853"/>
      <c r="M35" s="689"/>
      <c r="N35" s="690"/>
      <c r="O35" s="690"/>
      <c r="P35" s="690"/>
      <c r="Q35" s="690"/>
      <c r="R35" s="690"/>
      <c r="S35" s="853"/>
      <c r="T35" s="689"/>
      <c r="U35" s="102"/>
      <c r="V35" s="102"/>
      <c r="W35" s="102"/>
      <c r="X35" s="102"/>
      <c r="Y35" s="741"/>
      <c r="Z35" s="886"/>
      <c r="AA35" s="737"/>
    </row>
    <row r="36" spans="1:27" ht="30" customHeight="1" thickBot="1">
      <c r="A36" s="92"/>
      <c r="B36" s="97" t="s">
        <v>77</v>
      </c>
      <c r="C36" s="1273" t="s">
        <v>392</v>
      </c>
      <c r="D36" s="1273"/>
      <c r="E36" s="715" t="s">
        <v>463</v>
      </c>
      <c r="F36" s="342">
        <v>13174</v>
      </c>
      <c r="G36" s="690"/>
      <c r="H36" s="690"/>
      <c r="I36" s="690"/>
      <c r="J36" s="690"/>
      <c r="K36" s="690"/>
      <c r="L36" s="853">
        <v>13174</v>
      </c>
      <c r="M36" s="689">
        <v>13174</v>
      </c>
      <c r="N36" s="690"/>
      <c r="O36" s="690"/>
      <c r="P36" s="690"/>
      <c r="Q36" s="690"/>
      <c r="R36" s="690"/>
      <c r="S36" s="853">
        <v>13174</v>
      </c>
      <c r="T36" s="689"/>
      <c r="U36" s="102"/>
      <c r="V36" s="102"/>
      <c r="W36" s="102"/>
      <c r="X36" s="102"/>
      <c r="Y36" s="741"/>
      <c r="Z36" s="886"/>
      <c r="AA36" s="737"/>
    </row>
    <row r="37" spans="1:27" ht="27.75" customHeight="1" thickBot="1">
      <c r="A37" s="92"/>
      <c r="B37" s="97"/>
      <c r="C37" s="94" t="s">
        <v>393</v>
      </c>
      <c r="D37" s="890" t="s">
        <v>30</v>
      </c>
      <c r="E37" s="719"/>
      <c r="F37" s="342">
        <v>8101</v>
      </c>
      <c r="G37" s="690"/>
      <c r="H37" s="690"/>
      <c r="I37" s="690"/>
      <c r="J37" s="690"/>
      <c r="K37" s="690"/>
      <c r="L37" s="853">
        <v>8101</v>
      </c>
      <c r="M37" s="689">
        <v>8101</v>
      </c>
      <c r="N37" s="690"/>
      <c r="O37" s="690"/>
      <c r="P37" s="690"/>
      <c r="Q37" s="690"/>
      <c r="R37" s="690"/>
      <c r="S37" s="853">
        <v>8101</v>
      </c>
      <c r="T37" s="689"/>
      <c r="U37" s="102"/>
      <c r="V37" s="102"/>
      <c r="W37" s="102"/>
      <c r="X37" s="102"/>
      <c r="Y37" s="741"/>
      <c r="Z37" s="886"/>
      <c r="AA37" s="737"/>
    </row>
    <row r="38" spans="1:27" ht="21.75" customHeight="1" thickBot="1">
      <c r="A38" s="92"/>
      <c r="B38" s="97"/>
      <c r="C38" s="88" t="s">
        <v>394</v>
      </c>
      <c r="D38" s="849" t="s">
        <v>29</v>
      </c>
      <c r="E38" s="715"/>
      <c r="F38" s="342"/>
      <c r="G38" s="690"/>
      <c r="H38" s="690"/>
      <c r="I38" s="690"/>
      <c r="J38" s="690"/>
      <c r="K38" s="690"/>
      <c r="L38" s="853"/>
      <c r="M38" s="689"/>
      <c r="N38" s="690"/>
      <c r="O38" s="690"/>
      <c r="P38" s="690"/>
      <c r="Q38" s="690"/>
      <c r="R38" s="690"/>
      <c r="S38" s="853"/>
      <c r="T38" s="689"/>
      <c r="U38" s="102"/>
      <c r="V38" s="102"/>
      <c r="W38" s="102"/>
      <c r="X38" s="102"/>
      <c r="Y38" s="741"/>
      <c r="Z38" s="886"/>
      <c r="AA38" s="737"/>
    </row>
    <row r="39" spans="1:27" ht="21.75" customHeight="1" thickBot="1">
      <c r="A39" s="92"/>
      <c r="B39" s="97"/>
      <c r="C39" s="88" t="s">
        <v>395</v>
      </c>
      <c r="D39" s="849" t="s">
        <v>31</v>
      </c>
      <c r="E39" s="715"/>
      <c r="F39" s="342">
        <v>5073</v>
      </c>
      <c r="G39" s="692"/>
      <c r="H39" s="692"/>
      <c r="I39" s="692"/>
      <c r="J39" s="692"/>
      <c r="K39" s="692"/>
      <c r="L39" s="854">
        <v>5073</v>
      </c>
      <c r="M39" s="691">
        <v>5073</v>
      </c>
      <c r="N39" s="692"/>
      <c r="O39" s="692"/>
      <c r="P39" s="692"/>
      <c r="Q39" s="692"/>
      <c r="R39" s="692"/>
      <c r="S39" s="854">
        <v>5073</v>
      </c>
      <c r="T39" s="691"/>
      <c r="U39" s="102"/>
      <c r="V39" s="102"/>
      <c r="W39" s="102"/>
      <c r="X39" s="102"/>
      <c r="Y39" s="741"/>
      <c r="Z39" s="875"/>
      <c r="AA39" s="738"/>
    </row>
    <row r="40" spans="1:27" ht="33.75" customHeight="1" thickBot="1">
      <c r="A40" s="99" t="s">
        <v>11</v>
      </c>
      <c r="B40" s="1270" t="s">
        <v>396</v>
      </c>
      <c r="C40" s="1270"/>
      <c r="D40" s="1270"/>
      <c r="E40" s="722" t="s">
        <v>464</v>
      </c>
      <c r="F40" s="330">
        <f>F41+F42</f>
        <v>0</v>
      </c>
      <c r="G40" s="330">
        <f aca="true" t="shared" si="3" ref="G40:AA40">G41+G42</f>
        <v>0</v>
      </c>
      <c r="H40" s="330">
        <f t="shared" si="3"/>
        <v>0</v>
      </c>
      <c r="I40" s="330">
        <f t="shared" si="3"/>
        <v>0</v>
      </c>
      <c r="J40" s="330">
        <f t="shared" si="3"/>
        <v>0</v>
      </c>
      <c r="K40" s="330">
        <f t="shared" si="3"/>
        <v>0</v>
      </c>
      <c r="L40" s="330"/>
      <c r="M40" s="330">
        <f t="shared" si="3"/>
        <v>0</v>
      </c>
      <c r="N40" s="330">
        <f t="shared" si="3"/>
        <v>0</v>
      </c>
      <c r="O40" s="330">
        <f t="shared" si="3"/>
        <v>0</v>
      </c>
      <c r="P40" s="330">
        <f t="shared" si="3"/>
        <v>0</v>
      </c>
      <c r="Q40" s="330">
        <f t="shared" si="3"/>
        <v>0</v>
      </c>
      <c r="R40" s="330">
        <f t="shared" si="3"/>
        <v>0</v>
      </c>
      <c r="S40" s="330"/>
      <c r="T40" s="330">
        <f t="shared" si="3"/>
        <v>0</v>
      </c>
      <c r="U40" s="330">
        <f t="shared" si="3"/>
        <v>0</v>
      </c>
      <c r="V40" s="330">
        <f t="shared" si="3"/>
        <v>0</v>
      </c>
      <c r="W40" s="330">
        <f t="shared" si="3"/>
        <v>0</v>
      </c>
      <c r="X40" s="330">
        <f t="shared" si="3"/>
        <v>0</v>
      </c>
      <c r="Y40" s="330">
        <f t="shared" si="3"/>
        <v>0</v>
      </c>
      <c r="Z40" s="330"/>
      <c r="AA40" s="330">
        <f t="shared" si="3"/>
        <v>0</v>
      </c>
    </row>
    <row r="41" spans="1:27" ht="21.75" customHeight="1">
      <c r="A41" s="93"/>
      <c r="B41" s="100" t="s">
        <v>397</v>
      </c>
      <c r="C41" s="1264" t="s">
        <v>399</v>
      </c>
      <c r="D41" s="1264"/>
      <c r="E41" s="719" t="s">
        <v>465</v>
      </c>
      <c r="F41" s="342"/>
      <c r="G41" s="340"/>
      <c r="H41" s="340"/>
      <c r="I41" s="340"/>
      <c r="J41" s="340"/>
      <c r="K41" s="340"/>
      <c r="L41" s="855"/>
      <c r="M41" s="339"/>
      <c r="N41" s="340"/>
      <c r="O41" s="340"/>
      <c r="P41" s="340"/>
      <c r="Q41" s="340"/>
      <c r="R41" s="340"/>
      <c r="S41" s="855"/>
      <c r="T41" s="339"/>
      <c r="U41" s="340"/>
      <c r="V41" s="340"/>
      <c r="W41" s="340"/>
      <c r="X41" s="340"/>
      <c r="Y41" s="743"/>
      <c r="Z41" s="876"/>
      <c r="AA41" s="736"/>
    </row>
    <row r="42" spans="1:27" ht="27" customHeight="1">
      <c r="A42" s="92"/>
      <c r="B42" s="89" t="s">
        <v>398</v>
      </c>
      <c r="C42" s="1273" t="s">
        <v>400</v>
      </c>
      <c r="D42" s="1273"/>
      <c r="E42" s="715" t="s">
        <v>466</v>
      </c>
      <c r="F42" s="342"/>
      <c r="G42" s="255"/>
      <c r="H42" s="255"/>
      <c r="I42" s="255"/>
      <c r="J42" s="255"/>
      <c r="K42" s="255"/>
      <c r="L42" s="851"/>
      <c r="M42" s="342"/>
      <c r="N42" s="255"/>
      <c r="O42" s="255"/>
      <c r="P42" s="255"/>
      <c r="Q42" s="255"/>
      <c r="R42" s="255"/>
      <c r="S42" s="851"/>
      <c r="T42" s="342"/>
      <c r="U42" s="255"/>
      <c r="V42" s="255"/>
      <c r="W42" s="255"/>
      <c r="X42" s="255"/>
      <c r="Y42" s="740"/>
      <c r="Z42" s="856"/>
      <c r="AA42" s="737"/>
    </row>
    <row r="43" spans="1:27" ht="30" customHeight="1">
      <c r="A43" s="92"/>
      <c r="B43" s="100"/>
      <c r="C43" s="94" t="s">
        <v>401</v>
      </c>
      <c r="D43" s="686" t="s">
        <v>30</v>
      </c>
      <c r="E43" s="719"/>
      <c r="F43" s="342"/>
      <c r="G43" s="255"/>
      <c r="H43" s="255"/>
      <c r="I43" s="255"/>
      <c r="J43" s="255"/>
      <c r="K43" s="255"/>
      <c r="L43" s="851"/>
      <c r="M43" s="342"/>
      <c r="N43" s="255"/>
      <c r="O43" s="255"/>
      <c r="P43" s="255"/>
      <c r="Q43" s="255"/>
      <c r="R43" s="255"/>
      <c r="S43" s="851"/>
      <c r="T43" s="342"/>
      <c r="U43" s="255"/>
      <c r="V43" s="255"/>
      <c r="W43" s="255"/>
      <c r="X43" s="255"/>
      <c r="Y43" s="740"/>
      <c r="Z43" s="856"/>
      <c r="AA43" s="737"/>
    </row>
    <row r="44" spans="1:27" ht="21.75" customHeight="1">
      <c r="A44" s="92"/>
      <c r="B44" s="89"/>
      <c r="C44" s="88" t="s">
        <v>402</v>
      </c>
      <c r="D44" s="686" t="s">
        <v>29</v>
      </c>
      <c r="E44" s="719"/>
      <c r="F44" s="342"/>
      <c r="G44" s="255"/>
      <c r="H44" s="255"/>
      <c r="I44" s="255"/>
      <c r="J44" s="255"/>
      <c r="K44" s="543"/>
      <c r="L44" s="856"/>
      <c r="M44" s="342"/>
      <c r="N44" s="255"/>
      <c r="O44" s="255"/>
      <c r="P44" s="255"/>
      <c r="Q44" s="255"/>
      <c r="R44" s="543"/>
      <c r="S44" s="856"/>
      <c r="T44" s="342"/>
      <c r="U44" s="255"/>
      <c r="V44" s="255"/>
      <c r="W44" s="255"/>
      <c r="X44" s="255"/>
      <c r="Y44" s="740"/>
      <c r="Z44" s="856"/>
      <c r="AA44" s="737"/>
    </row>
    <row r="45" spans="1:27" ht="21.75" customHeight="1" thickBot="1">
      <c r="A45" s="96"/>
      <c r="B45" s="100"/>
      <c r="C45" s="94" t="s">
        <v>403</v>
      </c>
      <c r="D45" s="686" t="s">
        <v>404</v>
      </c>
      <c r="E45" s="719"/>
      <c r="F45" s="342"/>
      <c r="G45" s="255"/>
      <c r="H45" s="255"/>
      <c r="I45" s="255"/>
      <c r="J45" s="255"/>
      <c r="K45" s="543"/>
      <c r="L45" s="856"/>
      <c r="M45" s="342"/>
      <c r="N45" s="255"/>
      <c r="O45" s="255"/>
      <c r="P45" s="255"/>
      <c r="Q45" s="255"/>
      <c r="R45" s="543"/>
      <c r="S45" s="865"/>
      <c r="T45" s="401"/>
      <c r="U45" s="402"/>
      <c r="V45" s="402"/>
      <c r="W45" s="402"/>
      <c r="X45" s="402"/>
      <c r="Y45" s="744"/>
      <c r="Z45" s="865"/>
      <c r="AA45" s="738"/>
    </row>
    <row r="46" spans="1:26" ht="21.75" customHeight="1" hidden="1">
      <c r="A46" s="351"/>
      <c r="B46" s="89"/>
      <c r="C46" s="1273"/>
      <c r="D46" s="1273"/>
      <c r="E46" s="715"/>
      <c r="F46" s="342"/>
      <c r="G46" s="255"/>
      <c r="H46" s="255"/>
      <c r="I46" s="255"/>
      <c r="J46" s="255"/>
      <c r="K46" s="543"/>
      <c r="L46" s="856"/>
      <c r="M46" s="342"/>
      <c r="N46" s="255"/>
      <c r="O46" s="255"/>
      <c r="P46" s="255"/>
      <c r="Q46" s="255"/>
      <c r="R46" s="543"/>
      <c r="S46" s="866"/>
      <c r="T46" s="352"/>
      <c r="U46" s="353"/>
      <c r="V46" s="353"/>
      <c r="W46" s="353"/>
      <c r="X46" s="353"/>
      <c r="Y46" s="353"/>
      <c r="Z46" s="866"/>
    </row>
    <row r="47" spans="1:26" ht="21.75" customHeight="1" hidden="1" thickBot="1">
      <c r="A47" s="351"/>
      <c r="B47" s="100"/>
      <c r="C47" s="1272"/>
      <c r="D47" s="1272"/>
      <c r="E47" s="723"/>
      <c r="F47" s="544"/>
      <c r="G47" s="545"/>
      <c r="H47" s="545"/>
      <c r="I47" s="545"/>
      <c r="J47" s="545"/>
      <c r="K47" s="546"/>
      <c r="L47" s="857"/>
      <c r="M47" s="544"/>
      <c r="N47" s="545"/>
      <c r="O47" s="545"/>
      <c r="P47" s="545"/>
      <c r="Q47" s="545"/>
      <c r="R47" s="546"/>
      <c r="S47" s="866"/>
      <c r="T47" s="352"/>
      <c r="U47" s="353"/>
      <c r="V47" s="353"/>
      <c r="W47" s="353"/>
      <c r="X47" s="353"/>
      <c r="Y47" s="353"/>
      <c r="Z47" s="866"/>
    </row>
    <row r="48" spans="1:27" ht="24.75" customHeight="1" thickBot="1">
      <c r="A48" s="99" t="s">
        <v>12</v>
      </c>
      <c r="B48" s="1271" t="s">
        <v>83</v>
      </c>
      <c r="C48" s="1271"/>
      <c r="D48" s="1271"/>
      <c r="E48" s="713"/>
      <c r="F48" s="330">
        <f>F49+F50</f>
        <v>800</v>
      </c>
      <c r="G48" s="330">
        <f aca="true" t="shared" si="4" ref="G48:AA48">G49+G50</f>
        <v>0</v>
      </c>
      <c r="H48" s="330">
        <f t="shared" si="4"/>
        <v>0</v>
      </c>
      <c r="I48" s="330">
        <f t="shared" si="4"/>
        <v>0</v>
      </c>
      <c r="J48" s="330">
        <f t="shared" si="4"/>
        <v>0</v>
      </c>
      <c r="K48" s="330">
        <f t="shared" si="4"/>
        <v>0</v>
      </c>
      <c r="L48" s="330">
        <v>1030</v>
      </c>
      <c r="M48" s="330">
        <f t="shared" si="4"/>
        <v>800</v>
      </c>
      <c r="N48" s="330">
        <f t="shared" si="4"/>
        <v>0</v>
      </c>
      <c r="O48" s="330">
        <f t="shared" si="4"/>
        <v>0</v>
      </c>
      <c r="P48" s="330">
        <f t="shared" si="4"/>
        <v>0</v>
      </c>
      <c r="Q48" s="330">
        <f t="shared" si="4"/>
        <v>0</v>
      </c>
      <c r="R48" s="330">
        <f t="shared" si="4"/>
        <v>0</v>
      </c>
      <c r="S48" s="330">
        <v>1030</v>
      </c>
      <c r="T48" s="330">
        <f t="shared" si="4"/>
        <v>0</v>
      </c>
      <c r="U48" s="330" t="e">
        <f t="shared" si="4"/>
        <v>#REF!</v>
      </c>
      <c r="V48" s="330" t="e">
        <f t="shared" si="4"/>
        <v>#REF!</v>
      </c>
      <c r="W48" s="330" t="e">
        <f t="shared" si="4"/>
        <v>#REF!</v>
      </c>
      <c r="X48" s="330" t="e">
        <f t="shared" si="4"/>
        <v>#REF!</v>
      </c>
      <c r="Y48" s="330" t="e">
        <f t="shared" si="4"/>
        <v>#REF!</v>
      </c>
      <c r="Z48" s="330"/>
      <c r="AA48" s="330">
        <f t="shared" si="4"/>
        <v>0</v>
      </c>
    </row>
    <row r="49" spans="1:27" s="7" customFormat="1" ht="21.75" customHeight="1">
      <c r="A49" s="101"/>
      <c r="B49" s="100" t="s">
        <v>41</v>
      </c>
      <c r="C49" s="1264" t="s">
        <v>81</v>
      </c>
      <c r="D49" s="1264"/>
      <c r="E49" s="719" t="s">
        <v>467</v>
      </c>
      <c r="F49" s="342">
        <v>800</v>
      </c>
      <c r="G49" s="254"/>
      <c r="H49" s="254"/>
      <c r="I49" s="254"/>
      <c r="J49" s="254"/>
      <c r="K49" s="254"/>
      <c r="L49" s="858">
        <v>800</v>
      </c>
      <c r="M49" s="341">
        <v>800</v>
      </c>
      <c r="N49" s="254"/>
      <c r="O49" s="254"/>
      <c r="P49" s="254"/>
      <c r="Q49" s="254"/>
      <c r="R49" s="254"/>
      <c r="S49" s="858">
        <v>800</v>
      </c>
      <c r="T49" s="341"/>
      <c r="U49" s="254" t="e">
        <f>SUM(#REF!)</f>
        <v>#REF!</v>
      </c>
      <c r="V49" s="254" t="e">
        <f>SUM(#REF!)</f>
        <v>#REF!</v>
      </c>
      <c r="W49" s="254" t="e">
        <f>SUM(#REF!)</f>
        <v>#REF!</v>
      </c>
      <c r="X49" s="254" t="e">
        <f>SUM(#REF!)</f>
        <v>#REF!</v>
      </c>
      <c r="Y49" s="745" t="e">
        <f>SUM(#REF!)</f>
        <v>#REF!</v>
      </c>
      <c r="Z49" s="877"/>
      <c r="AA49" s="747"/>
    </row>
    <row r="50" spans="1:27" ht="21.75" customHeight="1" thickBot="1">
      <c r="A50" s="92"/>
      <c r="B50" s="88" t="s">
        <v>42</v>
      </c>
      <c r="C50" s="1265" t="s">
        <v>82</v>
      </c>
      <c r="D50" s="1265"/>
      <c r="E50" s="715" t="s">
        <v>468</v>
      </c>
      <c r="F50" s="342"/>
      <c r="G50" s="256"/>
      <c r="H50" s="256"/>
      <c r="I50" s="256"/>
      <c r="J50" s="256"/>
      <c r="K50" s="256"/>
      <c r="L50" s="859">
        <v>230</v>
      </c>
      <c r="M50" s="320"/>
      <c r="N50" s="256"/>
      <c r="O50" s="256"/>
      <c r="P50" s="256"/>
      <c r="Q50" s="256"/>
      <c r="R50" s="256"/>
      <c r="S50" s="859">
        <v>230</v>
      </c>
      <c r="T50" s="320"/>
      <c r="U50" s="256" t="e">
        <f>SUM(#REF!)</f>
        <v>#REF!</v>
      </c>
      <c r="V50" s="256" t="e">
        <f>SUM(#REF!)</f>
        <v>#REF!</v>
      </c>
      <c r="W50" s="256" t="e">
        <f>SUM(#REF!)</f>
        <v>#REF!</v>
      </c>
      <c r="X50" s="256" t="e">
        <f>SUM(#REF!)</f>
        <v>#REF!</v>
      </c>
      <c r="Y50" s="746" t="e">
        <f>SUM(#REF!)</f>
        <v>#REF!</v>
      </c>
      <c r="Z50" s="878"/>
      <c r="AA50" s="738"/>
    </row>
    <row r="51" spans="1:27" ht="21.75" customHeight="1" thickBot="1">
      <c r="A51" s="99" t="s">
        <v>13</v>
      </c>
      <c r="B51" s="1256" t="s">
        <v>405</v>
      </c>
      <c r="C51" s="1256"/>
      <c r="D51" s="1256"/>
      <c r="E51" s="713" t="s">
        <v>469</v>
      </c>
      <c r="F51" s="325">
        <f>F52+F53</f>
        <v>0</v>
      </c>
      <c r="G51" s="325">
        <f aca="true" t="shared" si="5" ref="G51:AA51">G52+G53</f>
        <v>0</v>
      </c>
      <c r="H51" s="325">
        <f t="shared" si="5"/>
        <v>0</v>
      </c>
      <c r="I51" s="325">
        <f t="shared" si="5"/>
        <v>0</v>
      </c>
      <c r="J51" s="325">
        <f t="shared" si="5"/>
        <v>0</v>
      </c>
      <c r="K51" s="325">
        <f t="shared" si="5"/>
        <v>0</v>
      </c>
      <c r="L51" s="325"/>
      <c r="M51" s="325">
        <f t="shared" si="5"/>
        <v>0</v>
      </c>
      <c r="N51" s="325">
        <f t="shared" si="5"/>
        <v>0</v>
      </c>
      <c r="O51" s="325">
        <f t="shared" si="5"/>
        <v>0</v>
      </c>
      <c r="P51" s="325">
        <f t="shared" si="5"/>
        <v>0</v>
      </c>
      <c r="Q51" s="325">
        <f t="shared" si="5"/>
        <v>0</v>
      </c>
      <c r="R51" s="325">
        <f t="shared" si="5"/>
        <v>0</v>
      </c>
      <c r="S51" s="325"/>
      <c r="T51" s="325">
        <f t="shared" si="5"/>
        <v>0</v>
      </c>
      <c r="U51" s="325">
        <f t="shared" si="5"/>
        <v>0</v>
      </c>
      <c r="V51" s="325">
        <f t="shared" si="5"/>
        <v>0</v>
      </c>
      <c r="W51" s="325">
        <f t="shared" si="5"/>
        <v>0</v>
      </c>
      <c r="X51" s="325">
        <f t="shared" si="5"/>
        <v>0</v>
      </c>
      <c r="Y51" s="325">
        <f t="shared" si="5"/>
        <v>0</v>
      </c>
      <c r="Z51" s="325"/>
      <c r="AA51" s="325">
        <f t="shared" si="5"/>
        <v>0</v>
      </c>
    </row>
    <row r="52" spans="1:27" s="7" customFormat="1" ht="21.75" customHeight="1">
      <c r="A52" s="101"/>
      <c r="B52" s="94" t="s">
        <v>43</v>
      </c>
      <c r="C52" s="1264" t="s">
        <v>407</v>
      </c>
      <c r="D52" s="1264"/>
      <c r="E52" s="719" t="s">
        <v>470</v>
      </c>
      <c r="F52" s="345"/>
      <c r="G52" s="259"/>
      <c r="H52" s="259"/>
      <c r="I52" s="259"/>
      <c r="J52" s="259"/>
      <c r="K52" s="259"/>
      <c r="L52" s="860"/>
      <c r="M52" s="345"/>
      <c r="N52" s="259"/>
      <c r="O52" s="259"/>
      <c r="P52" s="259"/>
      <c r="Q52" s="259"/>
      <c r="R52" s="259"/>
      <c r="S52" s="860"/>
      <c r="T52" s="345"/>
      <c r="U52" s="259"/>
      <c r="V52" s="259"/>
      <c r="W52" s="259"/>
      <c r="X52" s="259"/>
      <c r="Y52" s="748"/>
      <c r="Z52" s="879"/>
      <c r="AA52" s="747"/>
    </row>
    <row r="53" spans="1:27" ht="21.75" customHeight="1" thickBot="1">
      <c r="A53" s="96"/>
      <c r="B53" s="97" t="s">
        <v>406</v>
      </c>
      <c r="C53" s="1267" t="s">
        <v>408</v>
      </c>
      <c r="D53" s="1267"/>
      <c r="E53" s="720" t="s">
        <v>471</v>
      </c>
      <c r="F53" s="343"/>
      <c r="G53" s="344"/>
      <c r="H53" s="344"/>
      <c r="I53" s="344"/>
      <c r="J53" s="344"/>
      <c r="K53" s="344"/>
      <c r="L53" s="861"/>
      <c r="M53" s="343"/>
      <c r="N53" s="344"/>
      <c r="O53" s="344"/>
      <c r="P53" s="344"/>
      <c r="Q53" s="344"/>
      <c r="R53" s="344"/>
      <c r="S53" s="861"/>
      <c r="T53" s="343"/>
      <c r="U53" s="344"/>
      <c r="V53" s="344"/>
      <c r="W53" s="344"/>
      <c r="X53" s="344"/>
      <c r="Y53" s="749"/>
      <c r="Z53" s="880"/>
      <c r="AA53" s="738"/>
    </row>
    <row r="54" spans="1:27" ht="21.75" customHeight="1" thickBot="1">
      <c r="A54" s="99" t="s">
        <v>14</v>
      </c>
      <c r="B54" s="1266" t="s">
        <v>85</v>
      </c>
      <c r="C54" s="1266"/>
      <c r="D54" s="1266"/>
      <c r="E54" s="724"/>
      <c r="F54" s="325">
        <f>F7+F21+F32+F40+F48+F51</f>
        <v>65609</v>
      </c>
      <c r="G54" s="325">
        <f aca="true" t="shared" si="6" ref="G54:AA54">G7+G21+G32+G40+G48+G51</f>
        <v>0</v>
      </c>
      <c r="H54" s="325">
        <f t="shared" si="6"/>
        <v>0</v>
      </c>
      <c r="I54" s="325">
        <f t="shared" si="6"/>
        <v>0</v>
      </c>
      <c r="J54" s="325">
        <f t="shared" si="6"/>
        <v>0</v>
      </c>
      <c r="K54" s="325">
        <f t="shared" si="6"/>
        <v>0</v>
      </c>
      <c r="L54" s="325">
        <v>66458</v>
      </c>
      <c r="M54" s="325">
        <f t="shared" si="6"/>
        <v>62116</v>
      </c>
      <c r="N54" s="325">
        <f t="shared" si="6"/>
        <v>0</v>
      </c>
      <c r="O54" s="325">
        <f t="shared" si="6"/>
        <v>0</v>
      </c>
      <c r="P54" s="325">
        <f t="shared" si="6"/>
        <v>0</v>
      </c>
      <c r="Q54" s="325">
        <f t="shared" si="6"/>
        <v>0</v>
      </c>
      <c r="R54" s="325">
        <f t="shared" si="6"/>
        <v>0</v>
      </c>
      <c r="S54" s="325">
        <v>62900</v>
      </c>
      <c r="T54" s="325">
        <f t="shared" si="6"/>
        <v>3493</v>
      </c>
      <c r="U54" s="325" t="e">
        <f t="shared" si="6"/>
        <v>#REF!</v>
      </c>
      <c r="V54" s="325" t="e">
        <f t="shared" si="6"/>
        <v>#REF!</v>
      </c>
      <c r="W54" s="325" t="e">
        <f t="shared" si="6"/>
        <v>#REF!</v>
      </c>
      <c r="X54" s="325" t="e">
        <f t="shared" si="6"/>
        <v>#REF!</v>
      </c>
      <c r="Y54" s="325" t="e">
        <f t="shared" si="6"/>
        <v>#REF!</v>
      </c>
      <c r="Z54" s="325">
        <f>Z21+Z32</f>
        <v>3558</v>
      </c>
      <c r="AA54" s="325">
        <f t="shared" si="6"/>
        <v>0</v>
      </c>
    </row>
    <row r="55" spans="1:27" ht="24" customHeight="1" thickBot="1">
      <c r="A55" s="95" t="s">
        <v>59</v>
      </c>
      <c r="B55" s="1256" t="s">
        <v>409</v>
      </c>
      <c r="C55" s="1256"/>
      <c r="D55" s="1256"/>
      <c r="E55" s="713"/>
      <c r="F55" s="325">
        <f>F56+F57+F58</f>
        <v>3750</v>
      </c>
      <c r="G55" s="325">
        <f aca="true" t="shared" si="7" ref="G55:Y55">G56+G57+G58</f>
        <v>0</v>
      </c>
      <c r="H55" s="325">
        <f t="shared" si="7"/>
        <v>0</v>
      </c>
      <c r="I55" s="325">
        <f t="shared" si="7"/>
        <v>0</v>
      </c>
      <c r="J55" s="325">
        <f t="shared" si="7"/>
        <v>0</v>
      </c>
      <c r="K55" s="325">
        <f t="shared" si="7"/>
        <v>0</v>
      </c>
      <c r="L55" s="325">
        <v>4706</v>
      </c>
      <c r="M55" s="325">
        <f t="shared" si="7"/>
        <v>3750</v>
      </c>
      <c r="N55" s="325">
        <f t="shared" si="7"/>
        <v>0</v>
      </c>
      <c r="O55" s="325">
        <f t="shared" si="7"/>
        <v>0</v>
      </c>
      <c r="P55" s="325">
        <f t="shared" si="7"/>
        <v>0</v>
      </c>
      <c r="Q55" s="325">
        <f t="shared" si="7"/>
        <v>0</v>
      </c>
      <c r="R55" s="325">
        <f t="shared" si="7"/>
        <v>0</v>
      </c>
      <c r="S55" s="325">
        <v>4706</v>
      </c>
      <c r="T55" s="325">
        <f t="shared" si="7"/>
        <v>0</v>
      </c>
      <c r="U55" s="325">
        <f t="shared" si="7"/>
        <v>0</v>
      </c>
      <c r="V55" s="325">
        <f t="shared" si="7"/>
        <v>0</v>
      </c>
      <c r="W55" s="325">
        <f t="shared" si="7"/>
        <v>0</v>
      </c>
      <c r="X55" s="325">
        <f t="shared" si="7"/>
        <v>0</v>
      </c>
      <c r="Y55" s="325">
        <f t="shared" si="7"/>
        <v>0</v>
      </c>
      <c r="Z55" s="881"/>
      <c r="AA55" s="729"/>
    </row>
    <row r="56" spans="1:27" ht="21.75" customHeight="1">
      <c r="A56" s="93"/>
      <c r="B56" s="94" t="s">
        <v>45</v>
      </c>
      <c r="C56" s="1264" t="s">
        <v>410</v>
      </c>
      <c r="D56" s="1264"/>
      <c r="E56" s="719" t="s">
        <v>472</v>
      </c>
      <c r="F56" s="342"/>
      <c r="G56" s="259"/>
      <c r="H56" s="259"/>
      <c r="I56" s="259"/>
      <c r="J56" s="259"/>
      <c r="K56" s="259"/>
      <c r="L56" s="894">
        <v>956</v>
      </c>
      <c r="M56" s="345"/>
      <c r="N56" s="259"/>
      <c r="O56" s="259"/>
      <c r="P56" s="259"/>
      <c r="Q56" s="259"/>
      <c r="R56" s="259"/>
      <c r="S56" s="894">
        <v>956</v>
      </c>
      <c r="T56" s="345"/>
      <c r="U56" s="259">
        <f>SUM(U57:U58)</f>
        <v>0</v>
      </c>
      <c r="V56" s="259">
        <f>SUM(V57:V58)</f>
        <v>0</v>
      </c>
      <c r="W56" s="259">
        <f>SUM(W57:W58)</f>
        <v>0</v>
      </c>
      <c r="X56" s="259">
        <f>SUM(X57:X58)</f>
        <v>0</v>
      </c>
      <c r="Y56" s="748">
        <f>SUM(Y57:Y58)</f>
        <v>0</v>
      </c>
      <c r="Z56" s="879"/>
      <c r="AA56" s="736"/>
    </row>
    <row r="57" spans="1:27" ht="21.75" customHeight="1">
      <c r="A57" s="92"/>
      <c r="B57" s="89" t="s">
        <v>46</v>
      </c>
      <c r="C57" s="1264" t="s">
        <v>411</v>
      </c>
      <c r="D57" s="1264"/>
      <c r="E57" s="719" t="s">
        <v>473</v>
      </c>
      <c r="F57" s="342"/>
      <c r="G57" s="257"/>
      <c r="H57" s="257"/>
      <c r="I57" s="257"/>
      <c r="J57" s="257"/>
      <c r="K57" s="257"/>
      <c r="L57" s="862"/>
      <c r="M57" s="321"/>
      <c r="N57" s="257"/>
      <c r="O57" s="257"/>
      <c r="P57" s="257"/>
      <c r="Q57" s="257"/>
      <c r="R57" s="257"/>
      <c r="S57" s="862"/>
      <c r="T57" s="321"/>
      <c r="U57" s="257"/>
      <c r="V57" s="257"/>
      <c r="W57" s="257"/>
      <c r="X57" s="257"/>
      <c r="Y57" s="750"/>
      <c r="Z57" s="882"/>
      <c r="AA57" s="737"/>
    </row>
    <row r="58" spans="1:27" ht="28.5" customHeight="1" thickBot="1">
      <c r="A58" s="92"/>
      <c r="B58" s="89" t="s">
        <v>84</v>
      </c>
      <c r="C58" s="1264" t="s">
        <v>412</v>
      </c>
      <c r="D58" s="1264"/>
      <c r="E58" s="719" t="s">
        <v>474</v>
      </c>
      <c r="F58" s="342">
        <v>3750</v>
      </c>
      <c r="G58" s="257"/>
      <c r="H58" s="257"/>
      <c r="I58" s="257"/>
      <c r="J58" s="257"/>
      <c r="K58" s="257"/>
      <c r="L58" s="862">
        <v>3750</v>
      </c>
      <c r="M58" s="321">
        <v>3750</v>
      </c>
      <c r="N58" s="257"/>
      <c r="O58" s="257"/>
      <c r="P58" s="257"/>
      <c r="Q58" s="257"/>
      <c r="R58" s="257"/>
      <c r="S58" s="862">
        <v>3750</v>
      </c>
      <c r="T58" s="321"/>
      <c r="U58" s="257"/>
      <c r="V58" s="257"/>
      <c r="W58" s="257"/>
      <c r="X58" s="257"/>
      <c r="Y58" s="750"/>
      <c r="Z58" s="880"/>
      <c r="AA58" s="738"/>
    </row>
    <row r="59" spans="1:27" ht="35.25" customHeight="1" thickBot="1">
      <c r="A59" s="752" t="s">
        <v>60</v>
      </c>
      <c r="B59" s="1262" t="s">
        <v>86</v>
      </c>
      <c r="C59" s="1262"/>
      <c r="D59" s="1263"/>
      <c r="E59" s="725"/>
      <c r="F59" s="327">
        <f>F54+F55</f>
        <v>69359</v>
      </c>
      <c r="G59" s="327">
        <f aca="true" t="shared" si="8" ref="G59:AA59">G54+G55</f>
        <v>0</v>
      </c>
      <c r="H59" s="327">
        <f t="shared" si="8"/>
        <v>0</v>
      </c>
      <c r="I59" s="327">
        <f t="shared" si="8"/>
        <v>0</v>
      </c>
      <c r="J59" s="327">
        <f t="shared" si="8"/>
        <v>0</v>
      </c>
      <c r="K59" s="327">
        <f t="shared" si="8"/>
        <v>0</v>
      </c>
      <c r="L59" s="327">
        <f>L54+L55</f>
        <v>71164</v>
      </c>
      <c r="M59" s="327">
        <f t="shared" si="8"/>
        <v>65866</v>
      </c>
      <c r="N59" s="327">
        <f t="shared" si="8"/>
        <v>0</v>
      </c>
      <c r="O59" s="327">
        <f t="shared" si="8"/>
        <v>0</v>
      </c>
      <c r="P59" s="327">
        <f t="shared" si="8"/>
        <v>0</v>
      </c>
      <c r="Q59" s="327">
        <f t="shared" si="8"/>
        <v>0</v>
      </c>
      <c r="R59" s="327">
        <f t="shared" si="8"/>
        <v>0</v>
      </c>
      <c r="S59" s="327">
        <f>S54+S55</f>
        <v>67606</v>
      </c>
      <c r="T59" s="327">
        <f t="shared" si="8"/>
        <v>3493</v>
      </c>
      <c r="U59" s="327" t="e">
        <f t="shared" si="8"/>
        <v>#REF!</v>
      </c>
      <c r="V59" s="327" t="e">
        <f t="shared" si="8"/>
        <v>#REF!</v>
      </c>
      <c r="W59" s="327" t="e">
        <f t="shared" si="8"/>
        <v>#REF!</v>
      </c>
      <c r="X59" s="327" t="e">
        <f t="shared" si="8"/>
        <v>#REF!</v>
      </c>
      <c r="Y59" s="327" t="e">
        <f t="shared" si="8"/>
        <v>#REF!</v>
      </c>
      <c r="Z59" s="327">
        <v>3558</v>
      </c>
      <c r="AA59" s="327">
        <f t="shared" si="8"/>
        <v>0</v>
      </c>
    </row>
    <row r="60" spans="1:26" ht="21.75" customHeight="1" hidden="1" thickBot="1">
      <c r="A60" s="1268" t="s">
        <v>241</v>
      </c>
      <c r="B60" s="1269"/>
      <c r="C60" s="1269"/>
      <c r="D60" s="1269"/>
      <c r="E60" s="710"/>
      <c r="F60" s="547"/>
      <c r="G60" s="548"/>
      <c r="H60" s="548"/>
      <c r="I60" s="548"/>
      <c r="J60" s="548"/>
      <c r="K60" s="549"/>
      <c r="L60" s="863"/>
      <c r="M60" s="547"/>
      <c r="N60" s="548"/>
      <c r="O60" s="548"/>
      <c r="P60" s="548"/>
      <c r="Q60" s="548"/>
      <c r="R60" s="549"/>
      <c r="S60" s="863"/>
      <c r="T60" s="547"/>
      <c r="U60" s="548"/>
      <c r="V60" s="548"/>
      <c r="W60" s="548"/>
      <c r="X60" s="548"/>
      <c r="Y60" s="549"/>
      <c r="Z60" s="883"/>
    </row>
    <row r="61" spans="1:26" ht="21.75" customHeight="1" hidden="1" thickBot="1">
      <c r="A61" s="1260" t="s">
        <v>7</v>
      </c>
      <c r="B61" s="1261"/>
      <c r="C61" s="1261"/>
      <c r="D61" s="1261"/>
      <c r="E61" s="709"/>
      <c r="F61" s="406"/>
      <c r="G61" s="407"/>
      <c r="H61" s="407"/>
      <c r="I61" s="407"/>
      <c r="J61" s="407"/>
      <c r="K61" s="408"/>
      <c r="L61" s="864"/>
      <c r="M61" s="406"/>
      <c r="N61" s="407"/>
      <c r="O61" s="407"/>
      <c r="P61" s="407"/>
      <c r="Q61" s="407"/>
      <c r="R61" s="408"/>
      <c r="S61" s="864"/>
      <c r="T61" s="406"/>
      <c r="U61" s="407"/>
      <c r="V61" s="407"/>
      <c r="W61" s="407"/>
      <c r="X61" s="407"/>
      <c r="Y61" s="409"/>
      <c r="Z61" s="884"/>
    </row>
    <row r="62" spans="1:26" ht="21.75" customHeight="1">
      <c r="A62" s="550"/>
      <c r="B62" s="551"/>
      <c r="C62" s="551"/>
      <c r="D62" s="551"/>
      <c r="E62" s="551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885"/>
    </row>
    <row r="63" spans="1:23" ht="21.75" customHeight="1">
      <c r="A63" s="77"/>
      <c r="B63" s="125"/>
      <c r="C63" s="125"/>
      <c r="D63" s="125"/>
      <c r="E63" s="125"/>
      <c r="F63" s="301"/>
      <c r="G63" s="301"/>
      <c r="H63" s="301"/>
      <c r="I63" s="301"/>
      <c r="J63" s="301"/>
      <c r="K63" s="301"/>
      <c r="L63" s="301"/>
      <c r="M63" s="301"/>
      <c r="U63" s="301"/>
      <c r="V63" s="301"/>
      <c r="W63" s="301"/>
    </row>
    <row r="64" spans="1:23" ht="35.25" customHeight="1">
      <c r="A64" s="77"/>
      <c r="B64" s="125"/>
      <c r="C64" s="125"/>
      <c r="D64" s="125"/>
      <c r="E64" s="125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U64" s="301"/>
      <c r="V64" s="301"/>
      <c r="W64" s="301"/>
    </row>
    <row r="65" spans="1:23" ht="35.25" customHeight="1">
      <c r="A65" s="77"/>
      <c r="B65" s="125"/>
      <c r="C65" s="125"/>
      <c r="D65" s="125"/>
      <c r="E65" s="125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U65" s="301"/>
      <c r="V65" s="301"/>
      <c r="W65" s="301"/>
    </row>
    <row r="66" spans="6:23" ht="12.75"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U66" s="301"/>
      <c r="V66" s="301"/>
      <c r="W66" s="301"/>
    </row>
    <row r="67" spans="6:23" ht="12.75"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U67" s="301"/>
      <c r="V67" s="301"/>
      <c r="W67" s="301"/>
    </row>
    <row r="68" spans="6:23" ht="12.75"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U68" s="301"/>
      <c r="V68" s="301"/>
      <c r="W68" s="301"/>
    </row>
    <row r="69" spans="4:23" ht="12.75">
      <c r="D69" s="86"/>
      <c r="E69" s="86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U69" s="301"/>
      <c r="V69" s="301"/>
      <c r="W69" s="301"/>
    </row>
    <row r="70" spans="4:23" ht="48.75" customHeight="1">
      <c r="D70" s="86"/>
      <c r="E70" s="86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U70" s="301"/>
      <c r="V70" s="301"/>
      <c r="W70" s="301"/>
    </row>
    <row r="71" spans="4:23" ht="46.5" customHeight="1">
      <c r="D71" s="86"/>
      <c r="E71" s="86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U71" s="301"/>
      <c r="V71" s="301"/>
      <c r="W71" s="301"/>
    </row>
    <row r="72" spans="6:23" ht="41.25" customHeight="1"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U72" s="301"/>
      <c r="V72" s="301"/>
      <c r="W72" s="301"/>
    </row>
    <row r="73" spans="6:23" ht="12.75"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U73" s="301"/>
      <c r="V73" s="301"/>
      <c r="W73" s="301"/>
    </row>
    <row r="74" spans="6:23" ht="12.75"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U74" s="301"/>
      <c r="V74" s="301"/>
      <c r="W74" s="301"/>
    </row>
    <row r="75" spans="6:23" ht="12.75"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U75" s="301"/>
      <c r="V75" s="301"/>
      <c r="W75" s="301"/>
    </row>
    <row r="76" spans="6:23" ht="12.75"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U76" s="301"/>
      <c r="V76" s="301"/>
      <c r="W76" s="301"/>
    </row>
    <row r="77" spans="6:23" ht="12.75"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U77" s="301"/>
      <c r="V77" s="301"/>
      <c r="W77" s="301"/>
    </row>
    <row r="78" spans="6:23" ht="12.75"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U78" s="301"/>
      <c r="V78" s="301"/>
      <c r="W78" s="301"/>
    </row>
    <row r="79" spans="6:23" ht="12.75"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U79" s="301"/>
      <c r="V79" s="301"/>
      <c r="W79" s="301"/>
    </row>
    <row r="80" spans="6:23" ht="12.75"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U80" s="301"/>
      <c r="V80" s="301"/>
      <c r="W80" s="301"/>
    </row>
    <row r="81" spans="6:23" ht="12.75"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U81" s="301"/>
      <c r="V81" s="301"/>
      <c r="W81" s="301"/>
    </row>
    <row r="82" spans="6:23" ht="12.75"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U82" s="301"/>
      <c r="V82" s="301"/>
      <c r="W82" s="301"/>
    </row>
    <row r="83" spans="6:23" ht="12.75"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U83" s="301"/>
      <c r="V83" s="301"/>
      <c r="W83" s="301"/>
    </row>
    <row r="84" spans="6:23" ht="12.75"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U84" s="301"/>
      <c r="V84" s="301"/>
      <c r="W84" s="301"/>
    </row>
    <row r="85" spans="6:23" ht="12.75"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U85" s="301"/>
      <c r="V85" s="301"/>
      <c r="W85" s="301"/>
    </row>
    <row r="86" spans="6:23" ht="12.75"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U86" s="301"/>
      <c r="V86" s="301"/>
      <c r="W86" s="301"/>
    </row>
    <row r="87" spans="6:23" ht="12.75"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U87" s="301"/>
      <c r="V87" s="301"/>
      <c r="W87" s="301"/>
    </row>
    <row r="88" spans="6:23" ht="12.75"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U88" s="301"/>
      <c r="V88" s="301"/>
      <c r="W88" s="301"/>
    </row>
    <row r="89" spans="6:23" ht="12.75"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U89" s="301"/>
      <c r="V89" s="301"/>
      <c r="W89" s="301"/>
    </row>
    <row r="90" spans="6:23" ht="12.75"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U90" s="301"/>
      <c r="V90" s="301"/>
      <c r="W90" s="301"/>
    </row>
    <row r="91" spans="6:23" ht="12.75"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U91" s="301"/>
      <c r="V91" s="301"/>
      <c r="W91" s="301"/>
    </row>
    <row r="92" spans="6:23" ht="12.75"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U92" s="301"/>
      <c r="V92" s="301"/>
      <c r="W92" s="301"/>
    </row>
    <row r="93" spans="6:23" ht="12.75"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U93" s="301"/>
      <c r="V93" s="301"/>
      <c r="W93" s="301"/>
    </row>
    <row r="94" spans="6:23" ht="12.75"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U94" s="301"/>
      <c r="V94" s="301"/>
      <c r="W94" s="301"/>
    </row>
    <row r="95" spans="6:23" ht="12.75"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U95" s="301"/>
      <c r="V95" s="301"/>
      <c r="W95" s="301"/>
    </row>
    <row r="96" spans="6:23" ht="12.75"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U96" s="301"/>
      <c r="V96" s="301"/>
      <c r="W96" s="301"/>
    </row>
    <row r="97" spans="6:23" ht="12.75"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U97" s="301"/>
      <c r="V97" s="301"/>
      <c r="W97" s="301"/>
    </row>
    <row r="98" spans="6:23" ht="12.75"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U98" s="301"/>
      <c r="V98" s="301"/>
      <c r="W98" s="301"/>
    </row>
    <row r="99" spans="6:23" ht="12.75"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U99" s="301"/>
      <c r="V99" s="301"/>
      <c r="W99" s="301"/>
    </row>
    <row r="100" spans="6:23" ht="12.75"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U100" s="301"/>
      <c r="V100" s="301"/>
      <c r="W100" s="301"/>
    </row>
    <row r="101" spans="6:23" ht="12.75"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U101" s="301"/>
      <c r="V101" s="301"/>
      <c r="W101" s="301"/>
    </row>
    <row r="102" spans="6:23" ht="12.75"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U102" s="301"/>
      <c r="V102" s="301"/>
      <c r="W102" s="301"/>
    </row>
    <row r="103" spans="6:23" ht="12.75"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U103" s="301"/>
      <c r="V103" s="301"/>
      <c r="W103" s="301"/>
    </row>
    <row r="104" spans="6:23" ht="12.75"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U104" s="301"/>
      <c r="V104" s="301"/>
      <c r="W104" s="301"/>
    </row>
    <row r="105" spans="6:23" ht="12.75"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U105" s="301"/>
      <c r="V105" s="301"/>
      <c r="W105" s="301"/>
    </row>
    <row r="106" spans="6:23" ht="12.75"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U106" s="301"/>
      <c r="V106" s="301"/>
      <c r="W106" s="301"/>
    </row>
    <row r="107" spans="6:23" ht="12.75"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U107" s="301"/>
      <c r="V107" s="301"/>
      <c r="W107" s="301"/>
    </row>
    <row r="108" spans="6:23" ht="12.75"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U108" s="301"/>
      <c r="V108" s="301"/>
      <c r="W108" s="301"/>
    </row>
    <row r="109" spans="6:23" ht="12.75"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U109" s="301"/>
      <c r="V109" s="301"/>
      <c r="W109" s="301"/>
    </row>
    <row r="110" spans="6:23" ht="12.75"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U110" s="301"/>
      <c r="V110" s="301"/>
      <c r="W110" s="301"/>
    </row>
  </sheetData>
  <sheetProtection/>
  <mergeCells count="44">
    <mergeCell ref="C36:D36"/>
    <mergeCell ref="B32:D32"/>
    <mergeCell ref="C33:D33"/>
    <mergeCell ref="C34:D34"/>
    <mergeCell ref="C35:D35"/>
    <mergeCell ref="C8:D8"/>
    <mergeCell ref="C28:D28"/>
    <mergeCell ref="C31:D31"/>
    <mergeCell ref="C13:D13"/>
    <mergeCell ref="C16:D16"/>
    <mergeCell ref="C17:D17"/>
    <mergeCell ref="B21:D21"/>
    <mergeCell ref="C22:D22"/>
    <mergeCell ref="C23:D23"/>
    <mergeCell ref="C20:D20"/>
    <mergeCell ref="C29:D29"/>
    <mergeCell ref="C30:D30"/>
    <mergeCell ref="C24:D24"/>
    <mergeCell ref="B40:D40"/>
    <mergeCell ref="B48:D48"/>
    <mergeCell ref="C47:D47"/>
    <mergeCell ref="C41:D41"/>
    <mergeCell ref="C42:D42"/>
    <mergeCell ref="C46:D46"/>
    <mergeCell ref="A61:D61"/>
    <mergeCell ref="B59:D59"/>
    <mergeCell ref="C49:D49"/>
    <mergeCell ref="C50:D50"/>
    <mergeCell ref="C58:D58"/>
    <mergeCell ref="B54:D54"/>
    <mergeCell ref="B55:D55"/>
    <mergeCell ref="B51:D51"/>
    <mergeCell ref="C52:D52"/>
    <mergeCell ref="C53:D53"/>
    <mergeCell ref="C56:D56"/>
    <mergeCell ref="A60:D60"/>
    <mergeCell ref="C57:D57"/>
    <mergeCell ref="A2:T2"/>
    <mergeCell ref="A4:C4"/>
    <mergeCell ref="B6:D6"/>
    <mergeCell ref="B7:D7"/>
    <mergeCell ref="F4:L4"/>
    <mergeCell ref="M4:S4"/>
    <mergeCell ref="T4:Z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37.8515625" style="284" customWidth="1"/>
    <col min="2" max="2" width="9.57421875" style="15" customWidth="1"/>
    <col min="3" max="4" width="9.8515625" style="15" hidden="1" customWidth="1"/>
    <col min="5" max="5" width="11.7109375" style="15" hidden="1" customWidth="1"/>
    <col min="6" max="6" width="16.00390625" style="15" hidden="1" customWidth="1"/>
    <col min="7" max="7" width="11.28125" style="15" customWidth="1"/>
    <col min="8" max="8" width="9.7109375" style="15" customWidth="1"/>
    <col min="9" max="10" width="9.8515625" style="15" hidden="1" customWidth="1"/>
    <col min="11" max="11" width="11.7109375" style="15" hidden="1" customWidth="1"/>
    <col min="12" max="12" width="9.8515625" style="15" hidden="1" customWidth="1"/>
    <col min="13" max="13" width="9.8515625" style="15" customWidth="1"/>
    <col min="14" max="14" width="10.7109375" style="15" customWidth="1"/>
    <col min="15" max="15" width="8.421875" style="15" hidden="1" customWidth="1"/>
    <col min="16" max="16" width="9.28125" style="15" hidden="1" customWidth="1"/>
    <col min="17" max="17" width="11.7109375" style="15" hidden="1" customWidth="1"/>
    <col min="18" max="18" width="8.57421875" style="15" hidden="1" customWidth="1"/>
    <col min="19" max="20" width="8.57421875" style="15" customWidth="1"/>
    <col min="21" max="21" width="8.421875" style="15" hidden="1" customWidth="1"/>
    <col min="22" max="22" width="12.140625" style="15" hidden="1" customWidth="1"/>
    <col min="23" max="23" width="11.7109375" style="15" hidden="1" customWidth="1"/>
    <col min="24" max="24" width="8.57421875" style="15" hidden="1" customWidth="1"/>
    <col min="25" max="16384" width="9.140625" style="15" customWidth="1"/>
  </cols>
  <sheetData>
    <row r="1" spans="2:20" ht="12.75" customHeight="1">
      <c r="B1" s="2"/>
      <c r="N1" s="1429" t="s">
        <v>181</v>
      </c>
      <c r="O1" s="1429"/>
      <c r="P1" s="1429"/>
      <c r="Q1" s="1429"/>
      <c r="R1" s="1429"/>
      <c r="S1" s="1429"/>
      <c r="T1" s="1429"/>
    </row>
    <row r="2" spans="1:20" ht="19.5">
      <c r="A2" s="1446" t="s">
        <v>17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  <c r="S2" s="1446"/>
      <c r="T2" s="1446"/>
    </row>
    <row r="3" spans="1:20" ht="15.75">
      <c r="A3" s="1447" t="s">
        <v>502</v>
      </c>
      <c r="B3" s="1447"/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  <c r="O3" s="1447"/>
      <c r="P3" s="1447"/>
      <c r="Q3" s="1447"/>
      <c r="R3" s="1447"/>
      <c r="S3" s="1447"/>
      <c r="T3" s="1447"/>
    </row>
    <row r="4" spans="1:20" ht="14.25">
      <c r="A4" s="1443" t="s">
        <v>177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</row>
    <row r="5" ht="13.5" thickBot="1">
      <c r="T5" s="10" t="s">
        <v>2</v>
      </c>
    </row>
    <row r="6" spans="1:25" ht="22.5" customHeight="1">
      <c r="A6" s="1431" t="s">
        <v>18</v>
      </c>
      <c r="B6" s="1433" t="s">
        <v>19</v>
      </c>
      <c r="C6" s="1434"/>
      <c r="D6" s="1434"/>
      <c r="E6" s="1434"/>
      <c r="F6" s="1434"/>
      <c r="G6" s="1434"/>
      <c r="H6" s="1434"/>
      <c r="I6" s="1434"/>
      <c r="J6" s="1434"/>
      <c r="K6" s="1434"/>
      <c r="L6" s="1434"/>
      <c r="M6" s="998"/>
      <c r="N6" s="1444" t="s">
        <v>20</v>
      </c>
      <c r="O6" s="1434"/>
      <c r="P6" s="1434"/>
      <c r="Q6" s="1434"/>
      <c r="R6" s="1434"/>
      <c r="S6" s="1434"/>
      <c r="T6" s="1434"/>
      <c r="U6" s="1434"/>
      <c r="V6" s="1434"/>
      <c r="W6" s="1434"/>
      <c r="X6" s="1434"/>
      <c r="Y6" s="1445"/>
    </row>
    <row r="7" spans="1:25" ht="23.25" customHeight="1">
      <c r="A7" s="1432"/>
      <c r="B7" s="1435" t="s">
        <v>71</v>
      </c>
      <c r="C7" s="1436"/>
      <c r="D7" s="1436"/>
      <c r="E7" s="1436"/>
      <c r="F7" s="1436"/>
      <c r="G7" s="1437"/>
      <c r="H7" s="1423" t="s">
        <v>72</v>
      </c>
      <c r="I7" s="1423"/>
      <c r="J7" s="1423"/>
      <c r="K7" s="1423"/>
      <c r="L7" s="1423"/>
      <c r="M7" s="1424"/>
      <c r="N7" s="1425" t="s">
        <v>71</v>
      </c>
      <c r="O7" s="1425"/>
      <c r="P7" s="1425"/>
      <c r="Q7" s="1425"/>
      <c r="R7" s="1425"/>
      <c r="S7" s="1426"/>
      <c r="T7" s="1427" t="s">
        <v>72</v>
      </c>
      <c r="U7" s="1427"/>
      <c r="V7" s="1427"/>
      <c r="W7" s="1427"/>
      <c r="X7" s="1427"/>
      <c r="Y7" s="1428"/>
    </row>
    <row r="8" spans="1:25" ht="42" customHeight="1" hidden="1">
      <c r="A8" s="275"/>
      <c r="B8" s="276" t="s">
        <v>213</v>
      </c>
      <c r="C8" s="276" t="s">
        <v>211</v>
      </c>
      <c r="D8" s="514" t="s">
        <v>242</v>
      </c>
      <c r="E8" s="276" t="s">
        <v>245</v>
      </c>
      <c r="F8" s="276" t="s">
        <v>278</v>
      </c>
      <c r="G8" s="276"/>
      <c r="H8" s="276" t="s">
        <v>213</v>
      </c>
      <c r="I8" s="276" t="s">
        <v>211</v>
      </c>
      <c r="J8" s="514" t="s">
        <v>242</v>
      </c>
      <c r="K8" s="276" t="s">
        <v>245</v>
      </c>
      <c r="L8" s="276" t="s">
        <v>278</v>
      </c>
      <c r="M8" s="999"/>
      <c r="N8" s="385" t="s">
        <v>213</v>
      </c>
      <c r="O8" s="304" t="s">
        <v>211</v>
      </c>
      <c r="P8" s="514" t="s">
        <v>247</v>
      </c>
      <c r="Q8" s="276" t="s">
        <v>245</v>
      </c>
      <c r="R8" s="276" t="s">
        <v>278</v>
      </c>
      <c r="S8" s="276"/>
      <c r="T8" s="304" t="s">
        <v>213</v>
      </c>
      <c r="U8" s="304" t="s">
        <v>211</v>
      </c>
      <c r="V8" s="514" t="s">
        <v>242</v>
      </c>
      <c r="W8" s="276" t="s">
        <v>280</v>
      </c>
      <c r="X8" s="276" t="s">
        <v>278</v>
      </c>
      <c r="Y8" s="1010"/>
    </row>
    <row r="9" spans="1:29" ht="22.5" customHeight="1">
      <c r="A9" s="275"/>
      <c r="B9" s="276" t="s">
        <v>213</v>
      </c>
      <c r="C9" s="276"/>
      <c r="D9" s="514"/>
      <c r="E9" s="276"/>
      <c r="F9" s="276"/>
      <c r="G9" s="1207" t="s">
        <v>548</v>
      </c>
      <c r="H9" s="999" t="s">
        <v>213</v>
      </c>
      <c r="I9" s="276"/>
      <c r="J9" s="514"/>
      <c r="K9" s="276"/>
      <c r="L9" s="1205"/>
      <c r="M9" s="1206" t="s">
        <v>548</v>
      </c>
      <c r="N9" s="385" t="s">
        <v>213</v>
      </c>
      <c r="O9" s="304"/>
      <c r="P9" s="514"/>
      <c r="Q9" s="276"/>
      <c r="R9" s="276"/>
      <c r="S9" s="1207" t="s">
        <v>548</v>
      </c>
      <c r="T9" s="1016" t="s">
        <v>213</v>
      </c>
      <c r="U9" s="304"/>
      <c r="V9" s="514"/>
      <c r="W9" s="276"/>
      <c r="X9" s="1205"/>
      <c r="Y9" s="1208" t="s">
        <v>548</v>
      </c>
      <c r="AC9" s="14"/>
    </row>
    <row r="10" spans="2:25" ht="18">
      <c r="B10" s="37"/>
      <c r="C10" s="37"/>
      <c r="D10" s="37"/>
      <c r="E10" s="37"/>
      <c r="F10" s="37"/>
      <c r="G10" s="62"/>
      <c r="H10" s="1005"/>
      <c r="I10" s="37"/>
      <c r="J10" s="37"/>
      <c r="K10" s="37"/>
      <c r="L10" s="383"/>
      <c r="M10" s="1000"/>
      <c r="N10" s="386"/>
      <c r="O10" s="38"/>
      <c r="P10" s="38"/>
      <c r="Q10" s="38"/>
      <c r="R10" s="38"/>
      <c r="S10" s="1008"/>
      <c r="T10" s="1006"/>
      <c r="U10" s="40"/>
      <c r="V10" s="40"/>
      <c r="W10" s="37"/>
      <c r="X10" s="383"/>
      <c r="Y10" s="1011"/>
    </row>
    <row r="11" spans="1:25" ht="30.75" hidden="1">
      <c r="A11" s="33" t="s">
        <v>239</v>
      </c>
      <c r="B11" s="37"/>
      <c r="C11" s="37"/>
      <c r="D11" s="37"/>
      <c r="E11" s="37"/>
      <c r="F11" s="37"/>
      <c r="G11" s="62"/>
      <c r="H11" s="1005"/>
      <c r="I11" s="37"/>
      <c r="J11" s="37"/>
      <c r="K11" s="37"/>
      <c r="L11" s="383"/>
      <c r="M11" s="1000"/>
      <c r="N11" s="386"/>
      <c r="O11" s="38"/>
      <c r="P11" s="38"/>
      <c r="Q11" s="38"/>
      <c r="R11" s="38"/>
      <c r="S11" s="1008"/>
      <c r="T11" s="1006"/>
      <c r="U11" s="40"/>
      <c r="V11" s="40"/>
      <c r="W11" s="37"/>
      <c r="X11" s="383"/>
      <c r="Y11" s="1011"/>
    </row>
    <row r="12" spans="1:25" ht="18" hidden="1">
      <c r="A12" s="33" t="s">
        <v>214</v>
      </c>
      <c r="B12" s="37"/>
      <c r="C12" s="37"/>
      <c r="D12" s="37"/>
      <c r="E12" s="37"/>
      <c r="F12" s="37"/>
      <c r="G12" s="62"/>
      <c r="H12" s="1005"/>
      <c r="I12" s="37"/>
      <c r="J12" s="37"/>
      <c r="K12" s="37"/>
      <c r="L12" s="383"/>
      <c r="M12" s="1000"/>
      <c r="N12" s="386"/>
      <c r="O12" s="38"/>
      <c r="P12" s="38"/>
      <c r="Q12" s="38"/>
      <c r="R12" s="38"/>
      <c r="S12" s="1008"/>
      <c r="T12" s="1006"/>
      <c r="U12" s="40"/>
      <c r="V12" s="40"/>
      <c r="W12" s="37"/>
      <c r="X12" s="383"/>
      <c r="Y12" s="1011"/>
    </row>
    <row r="13" spans="1:25" ht="18">
      <c r="A13" s="34" t="s">
        <v>198</v>
      </c>
      <c r="B13" s="37"/>
      <c r="C13" s="37"/>
      <c r="D13" s="37"/>
      <c r="E13" s="37"/>
      <c r="F13" s="37"/>
      <c r="G13" s="62"/>
      <c r="H13" s="1005">
        <v>30</v>
      </c>
      <c r="I13" s="37"/>
      <c r="J13" s="37"/>
      <c r="K13" s="37"/>
      <c r="L13" s="383"/>
      <c r="M13" s="1000">
        <v>30</v>
      </c>
      <c r="N13" s="386"/>
      <c r="O13" s="38"/>
      <c r="P13" s="38"/>
      <c r="Q13" s="38"/>
      <c r="R13" s="38"/>
      <c r="S13" s="1008"/>
      <c r="T13" s="1006"/>
      <c r="U13" s="40"/>
      <c r="V13" s="40"/>
      <c r="W13" s="37"/>
      <c r="X13" s="383"/>
      <c r="Y13" s="1011"/>
    </row>
    <row r="14" spans="1:25" ht="18">
      <c r="A14" s="34" t="s">
        <v>199</v>
      </c>
      <c r="B14" s="37"/>
      <c r="C14" s="37"/>
      <c r="D14" s="37"/>
      <c r="E14" s="37"/>
      <c r="F14" s="37"/>
      <c r="G14" s="62"/>
      <c r="H14" s="1005">
        <v>450</v>
      </c>
      <c r="I14" s="37"/>
      <c r="J14" s="37"/>
      <c r="K14" s="37"/>
      <c r="L14" s="383"/>
      <c r="M14" s="1000">
        <v>450</v>
      </c>
      <c r="N14" s="386"/>
      <c r="O14" s="38"/>
      <c r="P14" s="38"/>
      <c r="Q14" s="38"/>
      <c r="R14" s="38"/>
      <c r="S14" s="1008"/>
      <c r="T14" s="1006"/>
      <c r="U14" s="40"/>
      <c r="V14" s="40"/>
      <c r="W14" s="37"/>
      <c r="X14" s="383"/>
      <c r="Y14" s="1011"/>
    </row>
    <row r="15" spans="1:25" ht="18">
      <c r="A15" s="34" t="s">
        <v>200</v>
      </c>
      <c r="B15" s="37"/>
      <c r="C15" s="37"/>
      <c r="D15" s="37"/>
      <c r="E15" s="37"/>
      <c r="F15" s="37"/>
      <c r="G15" s="62"/>
      <c r="H15" s="1005"/>
      <c r="I15" s="37"/>
      <c r="J15" s="37"/>
      <c r="K15" s="37"/>
      <c r="L15" s="383"/>
      <c r="M15" s="1000"/>
      <c r="N15" s="386"/>
      <c r="O15" s="38"/>
      <c r="P15" s="38"/>
      <c r="Q15" s="38"/>
      <c r="R15" s="38"/>
      <c r="S15" s="1008"/>
      <c r="T15" s="1006">
        <v>400</v>
      </c>
      <c r="U15" s="40"/>
      <c r="V15" s="40"/>
      <c r="W15" s="37"/>
      <c r="X15" s="383"/>
      <c r="Y15" s="1219">
        <v>400</v>
      </c>
    </row>
    <row r="16" spans="1:25" ht="17.25" customHeight="1">
      <c r="A16" s="34" t="s">
        <v>201</v>
      </c>
      <c r="B16" s="37"/>
      <c r="C16" s="37"/>
      <c r="D16" s="37"/>
      <c r="E16" s="37"/>
      <c r="F16" s="37"/>
      <c r="G16" s="62"/>
      <c r="H16" s="1005">
        <v>1146</v>
      </c>
      <c r="I16" s="37"/>
      <c r="J16" s="37"/>
      <c r="K16" s="37"/>
      <c r="L16" s="383"/>
      <c r="M16" s="1000">
        <v>1146</v>
      </c>
      <c r="N16" s="387"/>
      <c r="O16" s="40"/>
      <c r="P16" s="40"/>
      <c r="Q16" s="40"/>
      <c r="R16" s="40"/>
      <c r="S16" s="39"/>
      <c r="T16" s="1006"/>
      <c r="U16" s="40"/>
      <c r="V16" s="40"/>
      <c r="W16" s="37"/>
      <c r="X16" s="383"/>
      <c r="Y16" s="1219"/>
    </row>
    <row r="17" spans="1:25" ht="33" customHeight="1">
      <c r="A17" s="75" t="s">
        <v>236</v>
      </c>
      <c r="B17" s="37"/>
      <c r="C17" s="37"/>
      <c r="D17" s="37"/>
      <c r="E17" s="37"/>
      <c r="F17" s="37"/>
      <c r="G17" s="62"/>
      <c r="H17" s="1005">
        <v>12</v>
      </c>
      <c r="I17" s="37"/>
      <c r="J17" s="37"/>
      <c r="K17" s="37"/>
      <c r="L17" s="383"/>
      <c r="M17" s="1000">
        <v>12</v>
      </c>
      <c r="N17" s="387"/>
      <c r="O17" s="40"/>
      <c r="P17" s="40"/>
      <c r="Q17" s="40"/>
      <c r="R17" s="40"/>
      <c r="S17" s="39"/>
      <c r="T17" s="1006"/>
      <c r="U17" s="40"/>
      <c r="V17" s="40"/>
      <c r="W17" s="37"/>
      <c r="X17" s="383"/>
      <c r="Y17" s="1219"/>
    </row>
    <row r="18" spans="1:25" s="16" customFormat="1" ht="18">
      <c r="A18" s="34" t="s">
        <v>557</v>
      </c>
      <c r="B18" s="37"/>
      <c r="C18" s="37"/>
      <c r="D18" s="37"/>
      <c r="E18" s="37"/>
      <c r="F18" s="37"/>
      <c r="G18" s="62"/>
      <c r="H18" s="1005">
        <v>86</v>
      </c>
      <c r="I18" s="37"/>
      <c r="J18" s="37"/>
      <c r="K18" s="37"/>
      <c r="L18" s="383"/>
      <c r="M18" s="1000">
        <v>86</v>
      </c>
      <c r="N18" s="388"/>
      <c r="O18" s="37"/>
      <c r="P18" s="37"/>
      <c r="Q18" s="37"/>
      <c r="R18" s="37"/>
      <c r="S18" s="62"/>
      <c r="T18" s="1005"/>
      <c r="U18" s="37"/>
      <c r="V18" s="37"/>
      <c r="W18" s="37"/>
      <c r="X18" s="383"/>
      <c r="Y18" s="1220"/>
    </row>
    <row r="19" spans="1:25" ht="18" hidden="1">
      <c r="A19" s="33"/>
      <c r="B19" s="40"/>
      <c r="C19" s="40"/>
      <c r="D19" s="40"/>
      <c r="E19" s="40"/>
      <c r="F19" s="40"/>
      <c r="G19" s="39"/>
      <c r="H19" s="1006"/>
      <c r="I19" s="40"/>
      <c r="J19" s="40"/>
      <c r="K19" s="40"/>
      <c r="L19" s="384"/>
      <c r="M19" s="1001"/>
      <c r="N19" s="388"/>
      <c r="O19" s="37"/>
      <c r="P19" s="37"/>
      <c r="Q19" s="37"/>
      <c r="R19" s="37"/>
      <c r="S19" s="62"/>
      <c r="T19" s="1006"/>
      <c r="U19" s="40"/>
      <c r="V19" s="40"/>
      <c r="W19" s="40"/>
      <c r="X19" s="384"/>
      <c r="Y19" s="1219"/>
    </row>
    <row r="20" spans="1:25" ht="18" hidden="1">
      <c r="A20" s="33"/>
      <c r="B20" s="40"/>
      <c r="C20" s="40"/>
      <c r="D20" s="40"/>
      <c r="E20" s="40"/>
      <c r="F20" s="40"/>
      <c r="G20" s="39"/>
      <c r="H20" s="1006"/>
      <c r="I20" s="40"/>
      <c r="J20" s="40"/>
      <c r="K20" s="40"/>
      <c r="L20" s="384"/>
      <c r="M20" s="1001"/>
      <c r="N20" s="388"/>
      <c r="O20" s="37"/>
      <c r="P20" s="37"/>
      <c r="Q20" s="37"/>
      <c r="R20" s="37"/>
      <c r="S20" s="62"/>
      <c r="T20" s="1006"/>
      <c r="U20" s="40"/>
      <c r="V20" s="40"/>
      <c r="W20" s="40"/>
      <c r="X20" s="384"/>
      <c r="Y20" s="1219"/>
    </row>
    <row r="21" spans="1:25" ht="23.25" customHeight="1" thickBot="1">
      <c r="A21" s="35" t="s">
        <v>1</v>
      </c>
      <c r="B21" s="41"/>
      <c r="C21" s="41"/>
      <c r="D21" s="41"/>
      <c r="E21" s="41"/>
      <c r="F21" s="41"/>
      <c r="G21" s="1007"/>
      <c r="H21" s="1002">
        <f>SUM(H10:H20)</f>
        <v>1724</v>
      </c>
      <c r="I21" s="41"/>
      <c r="J21" s="41"/>
      <c r="K21" s="41"/>
      <c r="L21" s="41"/>
      <c r="M21" s="1002">
        <f>SUM(M13:M20)</f>
        <v>1724</v>
      </c>
      <c r="N21" s="389"/>
      <c r="O21" s="41"/>
      <c r="P21" s="41"/>
      <c r="Q21" s="41"/>
      <c r="R21" s="41"/>
      <c r="S21" s="1007"/>
      <c r="T21" s="1002">
        <f>SUM(T15:T20)</f>
        <v>400</v>
      </c>
      <c r="U21" s="41">
        <f>SUM(U10:U20)</f>
        <v>0</v>
      </c>
      <c r="V21" s="41">
        <f>SUM(V10:V20)</f>
        <v>0</v>
      </c>
      <c r="W21" s="41">
        <f>SUM(W10:W20)</f>
        <v>0</v>
      </c>
      <c r="X21" s="1009">
        <f>SUM(X10:X20)</f>
        <v>0</v>
      </c>
      <c r="Y21" s="1221">
        <v>400</v>
      </c>
    </row>
    <row r="22" spans="1:24" ht="15">
      <c r="A22" s="32"/>
      <c r="B22" s="13"/>
      <c r="C22" s="13"/>
      <c r="D22" s="13"/>
      <c r="E22" s="13"/>
      <c r="F22" s="13"/>
      <c r="G22" s="261"/>
      <c r="H22" s="261"/>
      <c r="I22" s="261"/>
      <c r="J22" s="261"/>
      <c r="K22" s="261"/>
      <c r="L22" s="261"/>
      <c r="M22" s="261"/>
      <c r="N22" s="13"/>
      <c r="O22" s="13"/>
      <c r="P22" s="13"/>
      <c r="Q22" s="13"/>
      <c r="R22" s="13"/>
      <c r="S22" s="13"/>
      <c r="T22" s="261">
        <f>SUM(N21:T21)</f>
        <v>400</v>
      </c>
      <c r="W22" s="382"/>
      <c r="X22" s="382"/>
    </row>
    <row r="23" spans="1:20" ht="14.25">
      <c r="A23" s="1430" t="s">
        <v>203</v>
      </c>
      <c r="B23" s="1430"/>
      <c r="C23" s="1430"/>
      <c r="D23" s="1430"/>
      <c r="E23" s="1430"/>
      <c r="F23" s="1430"/>
      <c r="G23" s="1430"/>
      <c r="H23" s="1430"/>
      <c r="I23" s="1430"/>
      <c r="J23" s="1430"/>
      <c r="K23" s="1430"/>
      <c r="L23" s="1430"/>
      <c r="M23" s="1430"/>
      <c r="N23" s="1430"/>
      <c r="O23" s="1430"/>
      <c r="P23" s="1430"/>
      <c r="Q23" s="1430"/>
      <c r="R23" s="1430"/>
      <c r="S23" s="1430"/>
      <c r="T23" s="1430"/>
    </row>
    <row r="24" ht="13.5" thickBot="1">
      <c r="T24" s="10"/>
    </row>
    <row r="25" spans="1:25" ht="19.5" customHeight="1">
      <c r="A25" s="1431" t="s">
        <v>202</v>
      </c>
      <c r="B25" s="1433" t="s">
        <v>19</v>
      </c>
      <c r="C25" s="1434"/>
      <c r="D25" s="1434"/>
      <c r="E25" s="1434"/>
      <c r="F25" s="1434"/>
      <c r="G25" s="1434"/>
      <c r="H25" s="1434"/>
      <c r="I25" s="1434"/>
      <c r="J25" s="1434"/>
      <c r="K25" s="1434"/>
      <c r="L25" s="1434"/>
      <c r="M25" s="998"/>
      <c r="N25" s="1444" t="s">
        <v>20</v>
      </c>
      <c r="O25" s="1434"/>
      <c r="P25" s="1434"/>
      <c r="Q25" s="1434"/>
      <c r="R25" s="1434"/>
      <c r="S25" s="1434"/>
      <c r="T25" s="1434"/>
      <c r="U25" s="1434"/>
      <c r="V25" s="1434"/>
      <c r="W25" s="1434"/>
      <c r="X25" s="1434"/>
      <c r="Y25" s="1015"/>
    </row>
    <row r="26" spans="1:25" ht="22.5" customHeight="1">
      <c r="A26" s="1432"/>
      <c r="B26" s="1435" t="s">
        <v>71</v>
      </c>
      <c r="C26" s="1436"/>
      <c r="D26" s="1436"/>
      <c r="E26" s="1436"/>
      <c r="F26" s="1436"/>
      <c r="G26" s="1437"/>
      <c r="H26" s="1438" t="s">
        <v>72</v>
      </c>
      <c r="I26" s="1423"/>
      <c r="J26" s="1423"/>
      <c r="K26" s="1423"/>
      <c r="L26" s="1423"/>
      <c r="M26" s="1424"/>
      <c r="N26" s="1439" t="s">
        <v>71</v>
      </c>
      <c r="O26" s="1436"/>
      <c r="P26" s="1436"/>
      <c r="Q26" s="1436"/>
      <c r="R26" s="1436"/>
      <c r="S26" s="1437"/>
      <c r="T26" s="1440" t="s">
        <v>72</v>
      </c>
      <c r="U26" s="1441"/>
      <c r="V26" s="1441"/>
      <c r="W26" s="1441"/>
      <c r="X26" s="1441"/>
      <c r="Y26" s="1442"/>
    </row>
    <row r="27" spans="1:25" ht="29.25" customHeight="1" hidden="1">
      <c r="A27" s="275"/>
      <c r="B27" s="276" t="s">
        <v>213</v>
      </c>
      <c r="C27" s="276" t="s">
        <v>211</v>
      </c>
      <c r="D27" s="514" t="s">
        <v>242</v>
      </c>
      <c r="E27" s="276" t="s">
        <v>245</v>
      </c>
      <c r="F27" s="276" t="s">
        <v>278</v>
      </c>
      <c r="G27" s="276"/>
      <c r="H27" s="276" t="s">
        <v>213</v>
      </c>
      <c r="I27" s="276" t="s">
        <v>211</v>
      </c>
      <c r="J27" s="276" t="s">
        <v>219</v>
      </c>
      <c r="K27" s="276" t="s">
        <v>226</v>
      </c>
      <c r="L27" s="276" t="s">
        <v>278</v>
      </c>
      <c r="M27" s="999"/>
      <c r="N27" s="385" t="s">
        <v>213</v>
      </c>
      <c r="O27" s="304" t="s">
        <v>211</v>
      </c>
      <c r="P27" s="304" t="s">
        <v>219</v>
      </c>
      <c r="Q27" s="276" t="s">
        <v>245</v>
      </c>
      <c r="R27" s="276" t="s">
        <v>278</v>
      </c>
      <c r="S27" s="1018"/>
      <c r="T27" s="1016" t="s">
        <v>213</v>
      </c>
      <c r="U27" s="304" t="s">
        <v>211</v>
      </c>
      <c r="V27" s="514" t="s">
        <v>242</v>
      </c>
      <c r="W27" s="276" t="s">
        <v>245</v>
      </c>
      <c r="X27" s="276" t="s">
        <v>278</v>
      </c>
      <c r="Y27" s="1019"/>
    </row>
    <row r="28" spans="1:25" ht="18" hidden="1">
      <c r="A28" s="33" t="s">
        <v>204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384"/>
      <c r="M28" s="1001"/>
      <c r="N28" s="388"/>
      <c r="O28" s="37"/>
      <c r="P28" s="37"/>
      <c r="Q28" s="37"/>
      <c r="R28" s="37"/>
      <c r="S28" s="62"/>
      <c r="T28" s="1006"/>
      <c r="U28" s="40"/>
      <c r="V28" s="40"/>
      <c r="W28" s="37"/>
      <c r="X28" s="62"/>
      <c r="Y28" s="1019"/>
    </row>
    <row r="29" spans="1:25" ht="18" hidden="1">
      <c r="A29" s="75" t="s">
        <v>205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390"/>
      <c r="M29" s="1003"/>
      <c r="N29" s="388"/>
      <c r="O29" s="37"/>
      <c r="P29" s="37"/>
      <c r="Q29" s="37"/>
      <c r="R29" s="37"/>
      <c r="S29" s="62"/>
      <c r="T29" s="1006"/>
      <c r="U29" s="40"/>
      <c r="V29" s="40"/>
      <c r="W29" s="37"/>
      <c r="X29" s="62"/>
      <c r="Y29" s="1019"/>
    </row>
    <row r="30" spans="1:25" ht="18">
      <c r="A30" s="1209"/>
      <c r="B30" s="1210"/>
      <c r="C30" s="1210"/>
      <c r="D30" s="1210"/>
      <c r="E30" s="1210"/>
      <c r="F30" s="1210"/>
      <c r="G30" s="1216"/>
      <c r="H30" s="1211"/>
      <c r="I30" s="1210"/>
      <c r="J30" s="1210"/>
      <c r="K30" s="1210"/>
      <c r="L30" s="1212"/>
      <c r="M30" s="1213"/>
      <c r="N30" s="1214"/>
      <c r="O30" s="1215"/>
      <c r="P30" s="1215"/>
      <c r="Q30" s="1215"/>
      <c r="R30" s="1215"/>
      <c r="S30" s="1216"/>
      <c r="T30" s="1217"/>
      <c r="U30" s="1215"/>
      <c r="V30" s="1215"/>
      <c r="W30" s="1215"/>
      <c r="X30" s="1216"/>
      <c r="Y30" s="1218"/>
    </row>
    <row r="31" spans="1:25" ht="18">
      <c r="A31" s="75" t="s">
        <v>206</v>
      </c>
      <c r="B31" s="74">
        <v>18</v>
      </c>
      <c r="C31" s="74"/>
      <c r="D31" s="74"/>
      <c r="E31" s="74"/>
      <c r="F31" s="74"/>
      <c r="G31" s="1014">
        <v>18</v>
      </c>
      <c r="H31" s="1012"/>
      <c r="I31" s="74"/>
      <c r="J31" s="74"/>
      <c r="K31" s="74"/>
      <c r="L31" s="390"/>
      <c r="M31" s="1003"/>
      <c r="N31" s="388"/>
      <c r="O31" s="37"/>
      <c r="P31" s="37"/>
      <c r="Q31" s="37"/>
      <c r="R31" s="37"/>
      <c r="S31" s="62"/>
      <c r="T31" s="1006"/>
      <c r="U31" s="40"/>
      <c r="V31" s="40"/>
      <c r="W31" s="37"/>
      <c r="X31" s="62"/>
      <c r="Y31" s="1021"/>
    </row>
    <row r="32" spans="1:25" ht="18">
      <c r="A32" s="75" t="s">
        <v>423</v>
      </c>
      <c r="B32" s="74">
        <v>15</v>
      </c>
      <c r="C32" s="74"/>
      <c r="D32" s="74"/>
      <c r="E32" s="74"/>
      <c r="F32" s="74"/>
      <c r="G32" s="1014">
        <v>15</v>
      </c>
      <c r="H32" s="1012"/>
      <c r="I32" s="74"/>
      <c r="J32" s="74"/>
      <c r="K32" s="74"/>
      <c r="L32" s="390"/>
      <c r="M32" s="1003"/>
      <c r="N32" s="388"/>
      <c r="O32" s="37"/>
      <c r="P32" s="37"/>
      <c r="Q32" s="37"/>
      <c r="R32" s="37"/>
      <c r="S32" s="62"/>
      <c r="T32" s="1006"/>
      <c r="U32" s="40"/>
      <c r="V32" s="40"/>
      <c r="W32" s="37"/>
      <c r="X32" s="62"/>
      <c r="Y32" s="1021"/>
    </row>
    <row r="33" spans="1:25" ht="18">
      <c r="A33" s="75" t="s">
        <v>207</v>
      </c>
      <c r="B33" s="74"/>
      <c r="C33" s="74"/>
      <c r="D33" s="74"/>
      <c r="E33" s="74"/>
      <c r="F33" s="74"/>
      <c r="G33" s="1014"/>
      <c r="H33" s="1012"/>
      <c r="I33" s="74"/>
      <c r="J33" s="74"/>
      <c r="K33" s="74"/>
      <c r="L33" s="390"/>
      <c r="M33" s="1003"/>
      <c r="N33" s="388"/>
      <c r="O33" s="37"/>
      <c r="P33" s="37"/>
      <c r="Q33" s="37"/>
      <c r="R33" s="37"/>
      <c r="S33" s="62"/>
      <c r="T33" s="1006"/>
      <c r="U33" s="40"/>
      <c r="V33" s="40"/>
      <c r="W33" s="37"/>
      <c r="X33" s="62"/>
      <c r="Y33" s="1021"/>
    </row>
    <row r="34" spans="1:25" ht="18">
      <c r="A34" s="75" t="s">
        <v>208</v>
      </c>
      <c r="B34" s="74"/>
      <c r="C34" s="74"/>
      <c r="D34" s="74"/>
      <c r="E34" s="74"/>
      <c r="F34" s="74"/>
      <c r="G34" s="1014"/>
      <c r="H34" s="1012"/>
      <c r="I34" s="74"/>
      <c r="J34" s="74"/>
      <c r="K34" s="74"/>
      <c r="L34" s="390"/>
      <c r="M34" s="1003"/>
      <c r="N34" s="388"/>
      <c r="O34" s="37"/>
      <c r="P34" s="37"/>
      <c r="Q34" s="37"/>
      <c r="R34" s="37"/>
      <c r="S34" s="62"/>
      <c r="T34" s="1006"/>
      <c r="U34" s="40"/>
      <c r="V34" s="40"/>
      <c r="W34" s="37"/>
      <c r="X34" s="62"/>
      <c r="Y34" s="1021"/>
    </row>
    <row r="35" spans="1:25" ht="18">
      <c r="A35" s="75" t="s">
        <v>209</v>
      </c>
      <c r="B35" s="74"/>
      <c r="C35" s="74"/>
      <c r="D35" s="74"/>
      <c r="E35" s="74"/>
      <c r="F35" s="74"/>
      <c r="G35" s="1014"/>
      <c r="H35" s="1012">
        <v>15</v>
      </c>
      <c r="I35" s="74"/>
      <c r="J35" s="74"/>
      <c r="K35" s="74"/>
      <c r="L35" s="390"/>
      <c r="M35" s="1003">
        <v>15</v>
      </c>
      <c r="N35" s="388"/>
      <c r="O35" s="37"/>
      <c r="P35" s="37"/>
      <c r="Q35" s="37"/>
      <c r="R35" s="37"/>
      <c r="S35" s="62"/>
      <c r="T35" s="1006"/>
      <c r="U35" s="40"/>
      <c r="V35" s="40"/>
      <c r="W35" s="37"/>
      <c r="X35" s="62"/>
      <c r="Y35" s="1021"/>
    </row>
    <row r="36" spans="1:25" ht="18">
      <c r="A36" s="75" t="s">
        <v>210</v>
      </c>
      <c r="B36" s="74"/>
      <c r="C36" s="74"/>
      <c r="D36" s="74"/>
      <c r="E36" s="74"/>
      <c r="F36" s="74"/>
      <c r="G36" s="1014"/>
      <c r="H36" s="1012"/>
      <c r="I36" s="74"/>
      <c r="J36" s="74"/>
      <c r="K36" s="74"/>
      <c r="L36" s="390"/>
      <c r="M36" s="1003"/>
      <c r="N36" s="388"/>
      <c r="O36" s="37"/>
      <c r="P36" s="37"/>
      <c r="Q36" s="37"/>
      <c r="R36" s="37"/>
      <c r="S36" s="62"/>
      <c r="T36" s="1006"/>
      <c r="U36" s="40"/>
      <c r="V36" s="40"/>
      <c r="W36" s="37"/>
      <c r="X36" s="62"/>
      <c r="Y36" s="1021"/>
    </row>
    <row r="37" spans="1:25" ht="18">
      <c r="A37" s="75" t="s">
        <v>437</v>
      </c>
      <c r="B37" s="74">
        <v>50</v>
      </c>
      <c r="C37" s="74"/>
      <c r="D37" s="74"/>
      <c r="E37" s="74"/>
      <c r="F37" s="74"/>
      <c r="G37" s="1014">
        <v>50</v>
      </c>
      <c r="H37" s="1012"/>
      <c r="I37" s="74"/>
      <c r="J37" s="74"/>
      <c r="K37" s="74"/>
      <c r="L37" s="390"/>
      <c r="M37" s="1003"/>
      <c r="N37" s="388"/>
      <c r="O37" s="37"/>
      <c r="P37" s="37"/>
      <c r="Q37" s="37"/>
      <c r="R37" s="37"/>
      <c r="S37" s="62"/>
      <c r="T37" s="1006"/>
      <c r="U37" s="40"/>
      <c r="V37" s="40"/>
      <c r="W37" s="37"/>
      <c r="X37" s="62"/>
      <c r="Y37" s="1021"/>
    </row>
    <row r="38" spans="1:25" ht="39" customHeight="1">
      <c r="A38" s="33" t="s">
        <v>220</v>
      </c>
      <c r="B38" s="74">
        <v>366</v>
      </c>
      <c r="C38" s="74"/>
      <c r="D38" s="74"/>
      <c r="E38" s="74"/>
      <c r="F38" s="74"/>
      <c r="G38" s="1014">
        <v>366</v>
      </c>
      <c r="H38" s="1012"/>
      <c r="I38" s="74"/>
      <c r="J38" s="74"/>
      <c r="K38" s="74"/>
      <c r="L38" s="390"/>
      <c r="M38" s="1003"/>
      <c r="N38" s="388"/>
      <c r="O38" s="37"/>
      <c r="P38" s="37"/>
      <c r="Q38" s="37"/>
      <c r="R38" s="37"/>
      <c r="S38" s="62"/>
      <c r="T38" s="1006"/>
      <c r="U38" s="40"/>
      <c r="V38" s="40"/>
      <c r="W38" s="37"/>
      <c r="X38" s="62"/>
      <c r="Y38" s="1021"/>
    </row>
    <row r="39" spans="1:25" ht="18">
      <c r="A39" s="33" t="s">
        <v>197</v>
      </c>
      <c r="B39" s="74"/>
      <c r="C39" s="74"/>
      <c r="D39" s="74"/>
      <c r="E39" s="74"/>
      <c r="F39" s="74"/>
      <c r="G39" s="1014">
        <v>95</v>
      </c>
      <c r="H39" s="1012"/>
      <c r="I39" s="74"/>
      <c r="J39" s="74"/>
      <c r="K39" s="74"/>
      <c r="L39" s="390"/>
      <c r="M39" s="1003"/>
      <c r="N39" s="388"/>
      <c r="O39" s="37"/>
      <c r="P39" s="37"/>
      <c r="Q39" s="37"/>
      <c r="R39" s="37"/>
      <c r="S39" s="62"/>
      <c r="T39" s="1006"/>
      <c r="U39" s="40"/>
      <c r="V39" s="40"/>
      <c r="W39" s="37"/>
      <c r="X39" s="62"/>
      <c r="Y39" s="1021"/>
    </row>
    <row r="40" spans="1:25" ht="18" hidden="1">
      <c r="A40" s="75" t="s">
        <v>237</v>
      </c>
      <c r="B40" s="74"/>
      <c r="C40" s="74"/>
      <c r="D40" s="74"/>
      <c r="E40" s="74"/>
      <c r="F40" s="74"/>
      <c r="G40" s="1014"/>
      <c r="H40" s="1012"/>
      <c r="I40" s="74"/>
      <c r="J40" s="74"/>
      <c r="K40" s="74"/>
      <c r="L40" s="390"/>
      <c r="M40" s="1003"/>
      <c r="N40" s="388"/>
      <c r="O40" s="37"/>
      <c r="P40" s="37"/>
      <c r="Q40" s="37"/>
      <c r="R40" s="37"/>
      <c r="S40" s="62"/>
      <c r="T40" s="1006"/>
      <c r="U40" s="40"/>
      <c r="V40" s="40"/>
      <c r="W40" s="37"/>
      <c r="X40" s="62"/>
      <c r="Y40" s="1019"/>
    </row>
    <row r="41" spans="1:25" ht="47.25" customHeight="1" hidden="1">
      <c r="A41" s="75" t="s">
        <v>238</v>
      </c>
      <c r="B41" s="74"/>
      <c r="C41" s="74"/>
      <c r="D41" s="74"/>
      <c r="E41" s="74"/>
      <c r="F41" s="74"/>
      <c r="G41" s="1014"/>
      <c r="H41" s="1012"/>
      <c r="I41" s="74"/>
      <c r="J41" s="74"/>
      <c r="K41" s="74"/>
      <c r="L41" s="390"/>
      <c r="M41" s="1003"/>
      <c r="N41" s="388"/>
      <c r="O41" s="37"/>
      <c r="P41" s="37"/>
      <c r="Q41" s="37"/>
      <c r="R41" s="37"/>
      <c r="S41" s="62"/>
      <c r="T41" s="1006"/>
      <c r="U41" s="40"/>
      <c r="V41" s="40"/>
      <c r="W41" s="37"/>
      <c r="X41" s="62"/>
      <c r="Y41" s="1019"/>
    </row>
    <row r="42" spans="1:25" ht="39" customHeight="1" hidden="1">
      <c r="A42" s="221"/>
      <c r="B42" s="74"/>
      <c r="C42" s="74"/>
      <c r="D42" s="74"/>
      <c r="E42" s="74"/>
      <c r="F42" s="74"/>
      <c r="G42" s="1014"/>
      <c r="H42" s="1012"/>
      <c r="I42" s="74"/>
      <c r="J42" s="74"/>
      <c r="K42" s="74"/>
      <c r="L42" s="390"/>
      <c r="M42" s="1003"/>
      <c r="N42" s="388"/>
      <c r="O42" s="37"/>
      <c r="P42" s="37"/>
      <c r="Q42" s="37"/>
      <c r="R42" s="37"/>
      <c r="S42" s="62"/>
      <c r="T42" s="1006"/>
      <c r="U42" s="40"/>
      <c r="V42" s="40"/>
      <c r="W42" s="37"/>
      <c r="X42" s="62"/>
      <c r="Y42" s="1019"/>
    </row>
    <row r="43" spans="1:25" ht="39" customHeight="1" hidden="1">
      <c r="A43" s="221"/>
      <c r="B43" s="74"/>
      <c r="C43" s="74"/>
      <c r="D43" s="74"/>
      <c r="E43" s="74"/>
      <c r="F43" s="74"/>
      <c r="G43" s="1014"/>
      <c r="H43" s="1012"/>
      <c r="I43" s="74"/>
      <c r="J43" s="74"/>
      <c r="K43" s="74"/>
      <c r="L43" s="390"/>
      <c r="M43" s="1003"/>
      <c r="N43" s="388"/>
      <c r="O43" s="37"/>
      <c r="P43" s="37"/>
      <c r="Q43" s="37"/>
      <c r="R43" s="37"/>
      <c r="S43" s="62"/>
      <c r="T43" s="1006"/>
      <c r="U43" s="40"/>
      <c r="V43" s="40"/>
      <c r="W43" s="37"/>
      <c r="X43" s="62"/>
      <c r="Y43" s="1019"/>
    </row>
    <row r="44" spans="1:25" ht="39" customHeight="1" hidden="1">
      <c r="A44" s="221"/>
      <c r="B44" s="74"/>
      <c r="C44" s="74"/>
      <c r="D44" s="74"/>
      <c r="E44" s="74"/>
      <c r="F44" s="74"/>
      <c r="G44" s="1014"/>
      <c r="H44" s="1012"/>
      <c r="I44" s="74"/>
      <c r="J44" s="74"/>
      <c r="K44" s="74"/>
      <c r="L44" s="390"/>
      <c r="M44" s="1003"/>
      <c r="N44" s="388"/>
      <c r="O44" s="37"/>
      <c r="P44" s="37"/>
      <c r="Q44" s="37"/>
      <c r="R44" s="37"/>
      <c r="S44" s="62"/>
      <c r="T44" s="1006"/>
      <c r="U44" s="40"/>
      <c r="V44" s="40"/>
      <c r="W44" s="37"/>
      <c r="X44" s="62"/>
      <c r="Y44" s="1019"/>
    </row>
    <row r="45" spans="1:25" ht="39" customHeight="1" hidden="1">
      <c r="A45" s="221"/>
      <c r="B45" s="74"/>
      <c r="C45" s="74"/>
      <c r="D45" s="74"/>
      <c r="E45" s="74"/>
      <c r="F45" s="74"/>
      <c r="G45" s="1014"/>
      <c r="H45" s="1012"/>
      <c r="I45" s="74"/>
      <c r="J45" s="74"/>
      <c r="K45" s="74"/>
      <c r="L45" s="390"/>
      <c r="M45" s="1003"/>
      <c r="N45" s="388"/>
      <c r="O45" s="37"/>
      <c r="P45" s="37"/>
      <c r="Q45" s="37"/>
      <c r="R45" s="37"/>
      <c r="S45" s="62"/>
      <c r="T45" s="1006"/>
      <c r="U45" s="40"/>
      <c r="V45" s="40"/>
      <c r="W45" s="37"/>
      <c r="X45" s="62"/>
      <c r="Y45" s="1019"/>
    </row>
    <row r="46" spans="1:25" ht="39" customHeight="1" hidden="1">
      <c r="A46" s="221"/>
      <c r="B46" s="74"/>
      <c r="C46" s="74"/>
      <c r="D46" s="74"/>
      <c r="E46" s="74"/>
      <c r="F46" s="74"/>
      <c r="G46" s="1014"/>
      <c r="H46" s="1012"/>
      <c r="I46" s="74"/>
      <c r="J46" s="74"/>
      <c r="K46" s="74"/>
      <c r="L46" s="390"/>
      <c r="M46" s="1003"/>
      <c r="N46" s="388"/>
      <c r="O46" s="37"/>
      <c r="P46" s="37"/>
      <c r="Q46" s="37"/>
      <c r="R46" s="37"/>
      <c r="S46" s="62"/>
      <c r="T46" s="1006"/>
      <c r="U46" s="40"/>
      <c r="V46" s="40"/>
      <c r="W46" s="37"/>
      <c r="X46" s="62"/>
      <c r="Y46" s="1019"/>
    </row>
    <row r="47" spans="1:25" ht="39" customHeight="1" hidden="1">
      <c r="A47" s="221"/>
      <c r="B47" s="74"/>
      <c r="C47" s="74"/>
      <c r="D47" s="74"/>
      <c r="E47" s="74"/>
      <c r="F47" s="74"/>
      <c r="G47" s="1014"/>
      <c r="H47" s="1012"/>
      <c r="I47" s="74"/>
      <c r="J47" s="74"/>
      <c r="K47" s="74"/>
      <c r="L47" s="390"/>
      <c r="M47" s="1003"/>
      <c r="N47" s="388"/>
      <c r="O47" s="37"/>
      <c r="P47" s="37"/>
      <c r="Q47" s="37"/>
      <c r="R47" s="37"/>
      <c r="S47" s="62"/>
      <c r="T47" s="1006"/>
      <c r="U47" s="40"/>
      <c r="V47" s="40"/>
      <c r="W47" s="37"/>
      <c r="X47" s="62"/>
      <c r="Y47" s="1019"/>
    </row>
    <row r="48" spans="1:25" s="14" customFormat="1" ht="27" customHeight="1" thickBot="1">
      <c r="A48" s="36" t="s">
        <v>1</v>
      </c>
      <c r="B48" s="42">
        <f>SUM(B31:B47)</f>
        <v>449</v>
      </c>
      <c r="C48" s="42"/>
      <c r="D48" s="42"/>
      <c r="E48" s="42"/>
      <c r="F48" s="42"/>
      <c r="G48" s="244">
        <f>SUM(G31:G47)</f>
        <v>544</v>
      </c>
      <c r="H48" s="1013">
        <v>15</v>
      </c>
      <c r="I48" s="693"/>
      <c r="J48" s="693"/>
      <c r="K48" s="693"/>
      <c r="L48" s="693"/>
      <c r="M48" s="1004">
        <f>SUM(M35:M47)</f>
        <v>15</v>
      </c>
      <c r="N48" s="391"/>
      <c r="O48" s="42"/>
      <c r="P48" s="42"/>
      <c r="Q48" s="42"/>
      <c r="R48" s="42"/>
      <c r="S48" s="244"/>
      <c r="T48" s="1017"/>
      <c r="U48" s="42"/>
      <c r="V48" s="42"/>
      <c r="W48" s="42"/>
      <c r="X48" s="244"/>
      <c r="Y48" s="1020"/>
    </row>
    <row r="49" spans="8:20" ht="15">
      <c r="H49" s="261"/>
      <c r="T49" s="261">
        <f>SUM(N48:T48)</f>
        <v>0</v>
      </c>
    </row>
    <row r="52" ht="12.75">
      <c r="A52" s="285"/>
    </row>
  </sheetData>
  <sheetProtection/>
  <mergeCells count="19">
    <mergeCell ref="T26:Y26"/>
    <mergeCell ref="A4:T4"/>
    <mergeCell ref="N25:X25"/>
    <mergeCell ref="B25:L25"/>
    <mergeCell ref="B7:G7"/>
    <mergeCell ref="N6:Y6"/>
    <mergeCell ref="A25:A26"/>
    <mergeCell ref="B6:L6"/>
    <mergeCell ref="B26:G26"/>
    <mergeCell ref="H26:M26"/>
    <mergeCell ref="N26:S26"/>
    <mergeCell ref="H7:M7"/>
    <mergeCell ref="N7:S7"/>
    <mergeCell ref="T7:Y7"/>
    <mergeCell ref="N1:T1"/>
    <mergeCell ref="A23:T23"/>
    <mergeCell ref="A6:A7"/>
    <mergeCell ref="A2:T2"/>
    <mergeCell ref="A3:T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0" r:id="rId1"/>
  <headerFooter alignWithMargins="0">
    <oddFooter>&amp;R
</oddFooter>
  </headerFooter>
  <colBreaks count="1" manualBreakCount="1">
    <brk id="25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5.28125" style="26" customWidth="1"/>
    <col min="2" max="2" width="6.8515625" style="26" customWidth="1"/>
    <col min="3" max="3" width="21.7109375" style="26" customWidth="1"/>
    <col min="4" max="4" width="4.57421875" style="55" customWidth="1"/>
    <col min="5" max="5" width="8.57421875" style="56" customWidth="1"/>
    <col min="6" max="8" width="14.140625" style="56" hidden="1" customWidth="1"/>
    <col min="9" max="9" width="8.00390625" style="56" customWidth="1"/>
    <col min="10" max="10" width="8.57421875" style="26" customWidth="1"/>
    <col min="11" max="13" width="15.28125" style="26" hidden="1" customWidth="1"/>
    <col min="14" max="14" width="10.140625" style="26" customWidth="1"/>
    <col min="15" max="15" width="8.8515625" style="26" customWidth="1"/>
    <col min="16" max="16" width="11.8515625" style="26" hidden="1" customWidth="1"/>
    <col min="17" max="16384" width="9.140625" style="26" customWidth="1"/>
  </cols>
  <sheetData>
    <row r="1" spans="1:15" ht="29.25" customHeight="1">
      <c r="A1" s="1457" t="s">
        <v>540</v>
      </c>
      <c r="B1" s="1458"/>
      <c r="C1" s="1458"/>
      <c r="D1" s="1458"/>
      <c r="E1" s="1458"/>
      <c r="F1" s="1458"/>
      <c r="G1" s="1458"/>
      <c r="H1" s="1458"/>
      <c r="I1" s="1458"/>
      <c r="J1" s="1458"/>
      <c r="K1" s="1458"/>
      <c r="L1" s="1458"/>
      <c r="M1" s="1458"/>
      <c r="N1" s="1458"/>
      <c r="O1" s="1458"/>
    </row>
    <row r="2" spans="3:15" ht="12.75">
      <c r="C2" s="2"/>
      <c r="O2" s="26" t="s">
        <v>533</v>
      </c>
    </row>
    <row r="3" spans="1:16" ht="15.75">
      <c r="A3" s="1451" t="s">
        <v>64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  <c r="O3" s="1451"/>
      <c r="P3" s="44"/>
    </row>
    <row r="4" spans="1:16" ht="16.5" thickBot="1">
      <c r="A4" s="52"/>
      <c r="B4" s="828"/>
      <c r="C4" s="44"/>
      <c r="D4" s="44"/>
      <c r="E4" s="53"/>
      <c r="F4" s="53"/>
      <c r="G4" s="53"/>
      <c r="H4" s="53"/>
      <c r="I4" s="53"/>
      <c r="J4" s="44"/>
      <c r="K4" s="44"/>
      <c r="L4" s="44"/>
      <c r="M4" s="44"/>
      <c r="N4" s="44"/>
      <c r="O4" s="44" t="s">
        <v>2</v>
      </c>
      <c r="P4" s="44"/>
    </row>
    <row r="5" spans="1:17" s="54" customFormat="1" ht="30" customHeight="1" thickBot="1">
      <c r="A5" s="1109" t="s">
        <v>6</v>
      </c>
      <c r="B5" s="829" t="s">
        <v>448</v>
      </c>
      <c r="C5" s="1022" t="s">
        <v>549</v>
      </c>
      <c r="D5" s="1023" t="s">
        <v>300</v>
      </c>
      <c r="E5" s="1452" t="s">
        <v>5</v>
      </c>
      <c r="F5" s="1453"/>
      <c r="G5" s="1454"/>
      <c r="H5" s="1454"/>
      <c r="I5" s="1360"/>
      <c r="J5" s="1455" t="s">
        <v>301</v>
      </c>
      <c r="K5" s="1456"/>
      <c r="L5" s="1456"/>
      <c r="M5" s="1456"/>
      <c r="N5" s="1360"/>
      <c r="O5" s="1455" t="s">
        <v>24</v>
      </c>
      <c r="P5" s="1456"/>
      <c r="Q5" s="1364"/>
    </row>
    <row r="6" spans="1:17" s="54" customFormat="1" ht="21" customHeight="1">
      <c r="A6" s="1084"/>
      <c r="B6" s="1085"/>
      <c r="C6" s="1086"/>
      <c r="D6" s="1087"/>
      <c r="E6" s="1092" t="s">
        <v>213</v>
      </c>
      <c r="F6" s="1093"/>
      <c r="G6" s="1094"/>
      <c r="H6" s="1095"/>
      <c r="I6" s="1096" t="s">
        <v>548</v>
      </c>
      <c r="J6" s="1092" t="s">
        <v>73</v>
      </c>
      <c r="K6" s="1097"/>
      <c r="L6" s="1100"/>
      <c r="M6" s="1098"/>
      <c r="N6" s="1099" t="s">
        <v>548</v>
      </c>
      <c r="O6" s="1107" t="s">
        <v>73</v>
      </c>
      <c r="P6" s="1102"/>
      <c r="Q6" s="1101" t="s">
        <v>550</v>
      </c>
    </row>
    <row r="7" spans="1:17" ht="16.5" customHeight="1">
      <c r="A7" s="1024">
        <v>1</v>
      </c>
      <c r="B7" s="1025" t="s">
        <v>515</v>
      </c>
      <c r="C7" s="1026" t="s">
        <v>516</v>
      </c>
      <c r="D7" s="1027" t="s">
        <v>188</v>
      </c>
      <c r="E7" s="1028">
        <v>216</v>
      </c>
      <c r="F7" s="1029"/>
      <c r="G7" s="1030"/>
      <c r="H7" s="1031"/>
      <c r="I7" s="1028">
        <v>216</v>
      </c>
      <c r="J7" s="1028"/>
      <c r="K7" s="1032"/>
      <c r="L7" s="1032"/>
      <c r="M7" s="1033"/>
      <c r="N7" s="1081"/>
      <c r="O7" s="1034">
        <v>216</v>
      </c>
      <c r="P7" s="1103"/>
      <c r="Q7" s="1034">
        <v>216</v>
      </c>
    </row>
    <row r="8" spans="1:17" ht="16.5" customHeight="1">
      <c r="A8" s="1024">
        <v>2</v>
      </c>
      <c r="B8" s="1025" t="s">
        <v>515</v>
      </c>
      <c r="C8" s="1026" t="s">
        <v>517</v>
      </c>
      <c r="D8" s="1027" t="s">
        <v>188</v>
      </c>
      <c r="E8" s="1034">
        <v>635</v>
      </c>
      <c r="F8" s="1035"/>
      <c r="G8" s="1036"/>
      <c r="H8" s="1031"/>
      <c r="I8" s="1034">
        <v>635</v>
      </c>
      <c r="J8" s="1037"/>
      <c r="K8" s="1038"/>
      <c r="L8" s="1038"/>
      <c r="M8" s="1033"/>
      <c r="N8" s="1081"/>
      <c r="O8" s="1034">
        <v>635</v>
      </c>
      <c r="P8" s="1103"/>
      <c r="Q8" s="1034">
        <v>635</v>
      </c>
    </row>
    <row r="9" spans="1:17" ht="22.5" customHeight="1">
      <c r="A9" s="1024">
        <v>3</v>
      </c>
      <c r="B9" s="1025" t="s">
        <v>515</v>
      </c>
      <c r="C9" s="1026" t="s">
        <v>518</v>
      </c>
      <c r="D9" s="1039" t="s">
        <v>188</v>
      </c>
      <c r="E9" s="1040">
        <v>25</v>
      </c>
      <c r="F9" s="1041"/>
      <c r="G9" s="1042"/>
      <c r="H9" s="1031"/>
      <c r="I9" s="1040">
        <v>25</v>
      </c>
      <c r="J9" s="1043"/>
      <c r="K9" s="1044"/>
      <c r="L9" s="1044"/>
      <c r="M9" s="1033"/>
      <c r="N9" s="1081"/>
      <c r="O9" s="1034">
        <v>25</v>
      </c>
      <c r="P9" s="1103"/>
      <c r="Q9" s="1034">
        <v>25</v>
      </c>
    </row>
    <row r="10" spans="1:17" ht="25.5" customHeight="1">
      <c r="A10" s="1024">
        <v>4</v>
      </c>
      <c r="B10" s="1025" t="s">
        <v>515</v>
      </c>
      <c r="C10" s="1026" t="s">
        <v>519</v>
      </c>
      <c r="D10" s="1039" t="s">
        <v>188</v>
      </c>
      <c r="E10" s="1045">
        <v>50</v>
      </c>
      <c r="F10" s="1046"/>
      <c r="G10" s="1047"/>
      <c r="H10" s="1031"/>
      <c r="I10" s="1045">
        <v>50</v>
      </c>
      <c r="J10" s="1043"/>
      <c r="K10" s="1048"/>
      <c r="L10" s="1048"/>
      <c r="M10" s="1033"/>
      <c r="N10" s="1081"/>
      <c r="O10" s="1045">
        <v>50</v>
      </c>
      <c r="P10" s="1104"/>
      <c r="Q10" s="1045">
        <v>50</v>
      </c>
    </row>
    <row r="11" spans="1:17" ht="20.25" customHeight="1">
      <c r="A11" s="1024">
        <v>5</v>
      </c>
      <c r="B11" s="1025" t="s">
        <v>515</v>
      </c>
      <c r="C11" s="1049" t="s">
        <v>520</v>
      </c>
      <c r="D11" s="1039" t="s">
        <v>188</v>
      </c>
      <c r="E11" s="1045">
        <v>218</v>
      </c>
      <c r="F11" s="1046"/>
      <c r="G11" s="1047"/>
      <c r="H11" s="1031"/>
      <c r="I11" s="1045">
        <v>218</v>
      </c>
      <c r="J11" s="1043"/>
      <c r="K11" s="1048"/>
      <c r="L11" s="1048"/>
      <c r="M11" s="1033"/>
      <c r="N11" s="1081"/>
      <c r="O11" s="1045">
        <v>218</v>
      </c>
      <c r="P11" s="1104"/>
      <c r="Q11" s="1045">
        <v>218</v>
      </c>
    </row>
    <row r="12" spans="1:17" ht="29.25" customHeight="1" hidden="1">
      <c r="A12" s="1024"/>
      <c r="B12" s="1025"/>
      <c r="C12" s="1026"/>
      <c r="D12" s="1039"/>
      <c r="E12" s="1045"/>
      <c r="F12" s="1046"/>
      <c r="G12" s="1047"/>
      <c r="H12" s="1031"/>
      <c r="I12" s="1045"/>
      <c r="J12" s="1043"/>
      <c r="K12" s="1048"/>
      <c r="L12" s="1048"/>
      <c r="M12" s="1033"/>
      <c r="N12" s="1081"/>
      <c r="O12" s="1045"/>
      <c r="P12" s="1104"/>
      <c r="Q12" s="1045"/>
    </row>
    <row r="13" spans="1:17" ht="29.25" customHeight="1" hidden="1">
      <c r="A13" s="1024"/>
      <c r="B13" s="1050"/>
      <c r="C13" s="1051"/>
      <c r="D13" s="1039"/>
      <c r="E13" s="1045"/>
      <c r="F13" s="1046"/>
      <c r="G13" s="1047"/>
      <c r="H13" s="1031"/>
      <c r="I13" s="1045"/>
      <c r="J13" s="1043"/>
      <c r="K13" s="1048"/>
      <c r="L13" s="1048"/>
      <c r="M13" s="1033"/>
      <c r="N13" s="1081"/>
      <c r="O13" s="1045"/>
      <c r="P13" s="1104"/>
      <c r="Q13" s="1045"/>
    </row>
    <row r="14" spans="1:17" ht="29.25" customHeight="1" hidden="1">
      <c r="A14" s="1024"/>
      <c r="B14" s="1025"/>
      <c r="C14" s="1026"/>
      <c r="D14" s="1039"/>
      <c r="E14" s="1045"/>
      <c r="F14" s="1046"/>
      <c r="G14" s="1047"/>
      <c r="H14" s="1031"/>
      <c r="I14" s="1045"/>
      <c r="J14" s="1043"/>
      <c r="K14" s="1048"/>
      <c r="L14" s="1048"/>
      <c r="M14" s="1033"/>
      <c r="N14" s="1081"/>
      <c r="O14" s="1045"/>
      <c r="P14" s="1104"/>
      <c r="Q14" s="1045"/>
    </row>
    <row r="15" spans="1:17" ht="29.25" customHeight="1" hidden="1">
      <c r="A15" s="1024"/>
      <c r="B15" s="1025"/>
      <c r="C15" s="1049"/>
      <c r="D15" s="1039"/>
      <c r="E15" s="1045"/>
      <c r="F15" s="1046"/>
      <c r="G15" s="1047"/>
      <c r="H15" s="1031"/>
      <c r="I15" s="1045"/>
      <c r="J15" s="1043"/>
      <c r="K15" s="1048"/>
      <c r="L15" s="1048"/>
      <c r="M15" s="1033"/>
      <c r="N15" s="1081"/>
      <c r="O15" s="1045"/>
      <c r="P15" s="1104"/>
      <c r="Q15" s="1045"/>
    </row>
    <row r="16" spans="1:17" ht="29.25" customHeight="1" hidden="1" thickBot="1">
      <c r="A16" s="1024"/>
      <c r="B16" s="1025"/>
      <c r="C16" s="1049"/>
      <c r="D16" s="1039"/>
      <c r="E16" s="1045"/>
      <c r="F16" s="1046"/>
      <c r="G16" s="1047"/>
      <c r="H16" s="1031"/>
      <c r="I16" s="1045"/>
      <c r="J16" s="1043"/>
      <c r="K16" s="1048"/>
      <c r="L16" s="1048"/>
      <c r="M16" s="1033"/>
      <c r="N16" s="1082"/>
      <c r="O16" s="1108"/>
      <c r="P16" s="1105"/>
      <c r="Q16" s="1108"/>
    </row>
    <row r="17" spans="1:17" ht="29.25" customHeight="1" thickBot="1">
      <c r="A17" s="1250">
        <v>6</v>
      </c>
      <c r="B17" s="1251" t="s">
        <v>564</v>
      </c>
      <c r="C17" s="1252" t="s">
        <v>565</v>
      </c>
      <c r="D17" s="1242" t="s">
        <v>188</v>
      </c>
      <c r="E17" s="1243"/>
      <c r="F17" s="1244"/>
      <c r="G17" s="1245"/>
      <c r="H17" s="1246"/>
      <c r="I17" s="1243">
        <v>286</v>
      </c>
      <c r="J17" s="1247"/>
      <c r="K17" s="1245"/>
      <c r="L17" s="1245"/>
      <c r="M17" s="1248"/>
      <c r="N17" s="1248"/>
      <c r="O17" s="1243"/>
      <c r="P17" s="1249"/>
      <c r="Q17" s="1243">
        <v>286</v>
      </c>
    </row>
    <row r="18" spans="1:17" ht="25.5" customHeight="1" thickBot="1">
      <c r="A18" s="1459" t="s">
        <v>1</v>
      </c>
      <c r="B18" s="1460"/>
      <c r="C18" s="1460"/>
      <c r="D18" s="1052"/>
      <c r="E18" s="1053">
        <f>SUM(E7:E16)</f>
        <v>1144</v>
      </c>
      <c r="F18" s="1054"/>
      <c r="G18" s="1055"/>
      <c r="H18" s="1056"/>
      <c r="I18" s="1053">
        <v>1430</v>
      </c>
      <c r="J18" s="1053"/>
      <c r="K18" s="1055"/>
      <c r="L18" s="1053"/>
      <c r="M18" s="1053"/>
      <c r="N18" s="1053"/>
      <c r="O18" s="1053">
        <f>SUM(O7:O16)</f>
        <v>1144</v>
      </c>
      <c r="P18" s="1106"/>
      <c r="Q18" s="1053">
        <v>1430</v>
      </c>
    </row>
    <row r="19" spans="1:17" ht="27" customHeight="1">
      <c r="A19" s="44"/>
      <c r="B19" s="44"/>
      <c r="C19" s="44"/>
      <c r="D19" s="45"/>
      <c r="E19" s="46"/>
      <c r="F19" s="46"/>
      <c r="G19" s="46"/>
      <c r="H19" s="840"/>
      <c r="I19" s="840"/>
      <c r="J19" s="46"/>
      <c r="K19" s="46"/>
      <c r="L19" s="46"/>
      <c r="M19" s="46"/>
      <c r="N19" s="46"/>
      <c r="O19" s="46"/>
      <c r="P19" s="46"/>
      <c r="Q19" s="841"/>
    </row>
    <row r="20" spans="1:15" ht="15.75">
      <c r="A20" s="44"/>
      <c r="B20" s="44"/>
      <c r="C20" s="44"/>
      <c r="D20" s="45"/>
      <c r="E20" s="46"/>
      <c r="F20" s="46"/>
      <c r="G20" s="46"/>
      <c r="H20" s="46"/>
      <c r="I20" s="46"/>
      <c r="J20" s="842"/>
      <c r="K20" s="842"/>
      <c r="L20" s="842"/>
      <c r="M20" s="842"/>
      <c r="N20" s="842"/>
      <c r="O20" s="842"/>
    </row>
    <row r="21" spans="1:15" ht="14.25">
      <c r="A21" s="1451" t="s">
        <v>65</v>
      </c>
      <c r="B21" s="1451"/>
      <c r="C21" s="1451"/>
      <c r="D21" s="1451"/>
      <c r="E21" s="1451"/>
      <c r="F21" s="1451"/>
      <c r="G21" s="1451"/>
      <c r="H21" s="1451"/>
      <c r="I21" s="1451"/>
      <c r="J21" s="1451"/>
      <c r="K21" s="1451"/>
      <c r="L21" s="1451"/>
      <c r="M21" s="1451"/>
      <c r="N21" s="1451"/>
      <c r="O21" s="1451"/>
    </row>
    <row r="22" spans="1:15" ht="13.5" thickBot="1">
      <c r="A22" s="55"/>
      <c r="B22" s="55"/>
      <c r="C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7" ht="22.5" customHeight="1" thickBot="1">
      <c r="A23" s="1109" t="s">
        <v>6</v>
      </c>
      <c r="B23" s="829"/>
      <c r="C23" s="20" t="s">
        <v>103</v>
      </c>
      <c r="D23" s="1023" t="s">
        <v>300</v>
      </c>
      <c r="E23" s="1452" t="s">
        <v>5</v>
      </c>
      <c r="F23" s="1453"/>
      <c r="G23" s="1454"/>
      <c r="H23" s="1454"/>
      <c r="I23" s="1360"/>
      <c r="J23" s="1455" t="s">
        <v>301</v>
      </c>
      <c r="K23" s="1456"/>
      <c r="L23" s="1456"/>
      <c r="M23" s="1456"/>
      <c r="N23" s="1360"/>
      <c r="O23" s="1461" t="s">
        <v>24</v>
      </c>
      <c r="P23" s="1462"/>
      <c r="Q23" s="1417"/>
    </row>
    <row r="24" spans="1:17" ht="22.5" customHeight="1" thickBot="1">
      <c r="A24" s="1088"/>
      <c r="B24" s="1089"/>
      <c r="C24" s="1090"/>
      <c r="D24" s="1091"/>
      <c r="E24" s="1092" t="s">
        <v>73</v>
      </c>
      <c r="F24" s="1093"/>
      <c r="G24" s="1094"/>
      <c r="H24" s="1095"/>
      <c r="I24" s="1080" t="s">
        <v>548</v>
      </c>
      <c r="J24" s="1112" t="s">
        <v>73</v>
      </c>
      <c r="K24" s="1113"/>
      <c r="L24" s="1114"/>
      <c r="M24" s="1115"/>
      <c r="N24" s="1116" t="s">
        <v>548</v>
      </c>
      <c r="O24" s="1112" t="s">
        <v>73</v>
      </c>
      <c r="P24" s="1117"/>
      <c r="Q24" s="1101" t="s">
        <v>548</v>
      </c>
    </row>
    <row r="25" spans="1:17" ht="29.25" customHeight="1">
      <c r="A25" s="1057">
        <v>1</v>
      </c>
      <c r="B25" s="1058" t="s">
        <v>521</v>
      </c>
      <c r="C25" s="1059" t="s">
        <v>522</v>
      </c>
      <c r="D25" s="1060" t="s">
        <v>188</v>
      </c>
      <c r="E25" s="1061">
        <v>1279</v>
      </c>
      <c r="F25" s="1062"/>
      <c r="G25" s="1063"/>
      <c r="H25" s="1031"/>
      <c r="I25" s="1061">
        <v>1279</v>
      </c>
      <c r="J25" s="1110"/>
      <c r="K25" s="1064"/>
      <c r="L25" s="1064"/>
      <c r="M25" s="1111"/>
      <c r="N25" s="1083"/>
      <c r="O25" s="1121">
        <v>1279</v>
      </c>
      <c r="P25" s="1118"/>
      <c r="Q25" s="1061">
        <v>1279</v>
      </c>
    </row>
    <row r="26" spans="1:17" ht="29.25" customHeight="1" thickBot="1">
      <c r="A26" s="1065">
        <v>2</v>
      </c>
      <c r="B26" s="1066" t="s">
        <v>521</v>
      </c>
      <c r="C26" s="1067" t="s">
        <v>566</v>
      </c>
      <c r="D26" s="1068" t="s">
        <v>188</v>
      </c>
      <c r="E26" s="1069"/>
      <c r="F26" s="1070"/>
      <c r="G26" s="1071"/>
      <c r="H26" s="1031"/>
      <c r="I26" s="1069">
        <v>670</v>
      </c>
      <c r="J26" s="1072"/>
      <c r="K26" s="1064"/>
      <c r="L26" s="1064"/>
      <c r="M26" s="1033"/>
      <c r="N26" s="1081"/>
      <c r="O26" s="1040"/>
      <c r="P26" s="1104"/>
      <c r="Q26" s="1069">
        <v>670</v>
      </c>
    </row>
    <row r="27" spans="1:17" ht="29.25" customHeight="1" hidden="1">
      <c r="A27" s="1065"/>
      <c r="B27" s="1066"/>
      <c r="C27" s="1026"/>
      <c r="D27" s="1073"/>
      <c r="E27" s="1034"/>
      <c r="F27" s="1035"/>
      <c r="G27" s="1036"/>
      <c r="H27" s="1031"/>
      <c r="I27" s="1034"/>
      <c r="J27" s="1037"/>
      <c r="K27" s="1038"/>
      <c r="L27" s="1064"/>
      <c r="M27" s="1033"/>
      <c r="N27" s="1083"/>
      <c r="O27" s="1121"/>
      <c r="P27" s="1118"/>
      <c r="Q27" s="1034"/>
    </row>
    <row r="28" spans="1:17" ht="29.25" customHeight="1" hidden="1">
      <c r="A28" s="1065"/>
      <c r="B28" s="1066"/>
      <c r="C28" s="1026"/>
      <c r="D28" s="1073"/>
      <c r="E28" s="1034"/>
      <c r="F28" s="1035"/>
      <c r="G28" s="1036"/>
      <c r="H28" s="1031"/>
      <c r="I28" s="1034"/>
      <c r="J28" s="1037"/>
      <c r="K28" s="1038"/>
      <c r="L28" s="1038"/>
      <c r="M28" s="1033"/>
      <c r="N28" s="1081"/>
      <c r="O28" s="1122"/>
      <c r="P28" s="1119"/>
      <c r="Q28" s="1034"/>
    </row>
    <row r="29" spans="1:17" ht="29.25" customHeight="1" hidden="1" thickBot="1">
      <c r="A29" s="1065"/>
      <c r="B29" s="1050"/>
      <c r="C29" s="1074"/>
      <c r="D29" s="1027"/>
      <c r="E29" s="1034"/>
      <c r="F29" s="1035"/>
      <c r="G29" s="1036"/>
      <c r="H29" s="1031"/>
      <c r="I29" s="1034"/>
      <c r="J29" s="1037"/>
      <c r="K29" s="1038"/>
      <c r="L29" s="1038"/>
      <c r="M29" s="1033"/>
      <c r="N29" s="1081"/>
      <c r="O29" s="1122"/>
      <c r="P29" s="1119"/>
      <c r="Q29" s="1034"/>
    </row>
    <row r="30" spans="1:17" ht="29.25" customHeight="1" thickBot="1">
      <c r="A30" s="1448" t="s">
        <v>1</v>
      </c>
      <c r="B30" s="1449"/>
      <c r="C30" s="1450"/>
      <c r="D30" s="1075"/>
      <c r="E30" s="1076">
        <v>1279</v>
      </c>
      <c r="F30" s="1077"/>
      <c r="G30" s="1078"/>
      <c r="H30" s="1079"/>
      <c r="I30" s="1076">
        <v>1949</v>
      </c>
      <c r="J30" s="1076"/>
      <c r="K30" s="1076"/>
      <c r="L30" s="1076"/>
      <c r="M30" s="1076"/>
      <c r="N30" s="1076"/>
      <c r="O30" s="1076">
        <v>1279</v>
      </c>
      <c r="P30" s="1120"/>
      <c r="Q30" s="1076">
        <v>1949</v>
      </c>
    </row>
    <row r="32" spans="10:15" ht="12.75">
      <c r="J32" s="56"/>
      <c r="K32" s="56"/>
      <c r="L32" s="56"/>
      <c r="M32" s="56"/>
      <c r="N32" s="56"/>
      <c r="O32" s="56"/>
    </row>
  </sheetData>
  <sheetProtection/>
  <mergeCells count="11">
    <mergeCell ref="A1:O1"/>
    <mergeCell ref="A3:O3"/>
    <mergeCell ref="A18:C18"/>
    <mergeCell ref="E23:I23"/>
    <mergeCell ref="J23:N23"/>
    <mergeCell ref="O23:Q23"/>
    <mergeCell ref="A30:C30"/>
    <mergeCell ref="A21:O21"/>
    <mergeCell ref="E5:I5"/>
    <mergeCell ref="J5:N5"/>
    <mergeCell ref="O5:Q5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5.57421875" style="515" customWidth="1"/>
    <col min="2" max="2" width="24.7109375" style="516" customWidth="1"/>
    <col min="3" max="4" width="7.7109375" style="517" customWidth="1"/>
    <col min="5" max="5" width="8.140625" style="517" customWidth="1"/>
    <col min="6" max="6" width="7.57421875" style="517" customWidth="1"/>
    <col min="7" max="7" width="7.421875" style="517" customWidth="1"/>
    <col min="8" max="8" width="7.57421875" style="517" customWidth="1"/>
    <col min="9" max="9" width="7.00390625" style="517" customWidth="1"/>
    <col min="10" max="14" width="8.140625" style="517" customWidth="1"/>
    <col min="15" max="15" width="10.8515625" style="515" customWidth="1"/>
    <col min="16" max="17" width="0" style="517" hidden="1" customWidth="1"/>
    <col min="18" max="16384" width="9.140625" style="517" customWidth="1"/>
  </cols>
  <sheetData>
    <row r="1" spans="13:15" ht="15.75">
      <c r="M1" s="1463" t="s">
        <v>513</v>
      </c>
      <c r="N1" s="1463"/>
      <c r="O1" s="1463"/>
    </row>
    <row r="2" spans="1:15" ht="31.5" customHeight="1">
      <c r="A2" s="1464" t="s">
        <v>514</v>
      </c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  <c r="M2" s="1465"/>
      <c r="N2" s="1465"/>
      <c r="O2" s="1465"/>
    </row>
    <row r="3" spans="7:15" ht="16.5" thickBot="1">
      <c r="G3" s="1469"/>
      <c r="H3" s="1470"/>
      <c r="I3" s="1470"/>
      <c r="O3" s="518" t="s">
        <v>248</v>
      </c>
    </row>
    <row r="4" spans="1:15" s="515" customFormat="1" ht="35.25" customHeight="1" thickBot="1">
      <c r="A4" s="519" t="s">
        <v>249</v>
      </c>
      <c r="B4" s="520" t="s">
        <v>4</v>
      </c>
      <c r="C4" s="521" t="s">
        <v>250</v>
      </c>
      <c r="D4" s="521" t="s">
        <v>251</v>
      </c>
      <c r="E4" s="521" t="s">
        <v>252</v>
      </c>
      <c r="F4" s="521" t="s">
        <v>253</v>
      </c>
      <c r="G4" s="521" t="s">
        <v>254</v>
      </c>
      <c r="H4" s="521" t="s">
        <v>255</v>
      </c>
      <c r="I4" s="521" t="s">
        <v>256</v>
      </c>
      <c r="J4" s="521" t="s">
        <v>257</v>
      </c>
      <c r="K4" s="521" t="s">
        <v>258</v>
      </c>
      <c r="L4" s="521" t="s">
        <v>259</v>
      </c>
      <c r="M4" s="521" t="s">
        <v>260</v>
      </c>
      <c r="N4" s="521" t="s">
        <v>261</v>
      </c>
      <c r="O4" s="522" t="s">
        <v>16</v>
      </c>
    </row>
    <row r="5" spans="1:15" s="524" customFormat="1" ht="15" customHeight="1" thickBot="1">
      <c r="A5" s="523" t="s">
        <v>25</v>
      </c>
      <c r="B5" s="1466" t="s">
        <v>118</v>
      </c>
      <c r="C5" s="1467"/>
      <c r="D5" s="1467"/>
      <c r="E5" s="1467"/>
      <c r="F5" s="1467"/>
      <c r="G5" s="1467"/>
      <c r="H5" s="1467"/>
      <c r="I5" s="1467"/>
      <c r="J5" s="1467"/>
      <c r="K5" s="1467"/>
      <c r="L5" s="1467"/>
      <c r="M5" s="1467"/>
      <c r="N5" s="1467"/>
      <c r="O5" s="1468"/>
    </row>
    <row r="6" spans="1:16" s="524" customFormat="1" ht="15" customHeight="1">
      <c r="A6" s="837" t="s">
        <v>26</v>
      </c>
      <c r="B6" s="838" t="s">
        <v>262</v>
      </c>
      <c r="C6" s="839"/>
      <c r="D6" s="839"/>
      <c r="E6" s="839">
        <v>5000</v>
      </c>
      <c r="F6" s="839">
        <v>1150</v>
      </c>
      <c r="G6" s="839"/>
      <c r="H6" s="839"/>
      <c r="I6" s="839"/>
      <c r="J6" s="839"/>
      <c r="K6" s="839">
        <v>5000</v>
      </c>
      <c r="L6" s="839">
        <v>1150</v>
      </c>
      <c r="M6" s="839"/>
      <c r="N6" s="839"/>
      <c r="O6" s="535">
        <f aca="true" t="shared" si="0" ref="O6:O13">SUM(C6:N6)</f>
        <v>12300</v>
      </c>
      <c r="P6" s="524">
        <v>105070</v>
      </c>
    </row>
    <row r="7" spans="1:16" s="529" customFormat="1" ht="13.5" customHeight="1">
      <c r="A7" s="525" t="s">
        <v>10</v>
      </c>
      <c r="B7" s="526" t="s">
        <v>263</v>
      </c>
      <c r="C7" s="527">
        <v>1191</v>
      </c>
      <c r="D7" s="527">
        <v>1191</v>
      </c>
      <c r="E7" s="527">
        <v>1191</v>
      </c>
      <c r="F7" s="527">
        <v>1191</v>
      </c>
      <c r="G7" s="527">
        <v>1191</v>
      </c>
      <c r="H7" s="527">
        <v>1191</v>
      </c>
      <c r="I7" s="527">
        <v>1191</v>
      </c>
      <c r="J7" s="527">
        <v>1191</v>
      </c>
      <c r="K7" s="527">
        <v>1191</v>
      </c>
      <c r="L7" s="527">
        <v>1191</v>
      </c>
      <c r="M7" s="527">
        <v>1191</v>
      </c>
      <c r="N7" s="527">
        <v>1198</v>
      </c>
      <c r="O7" s="528">
        <f t="shared" si="0"/>
        <v>14299</v>
      </c>
      <c r="P7" s="529">
        <v>73977</v>
      </c>
    </row>
    <row r="8" spans="1:16" s="529" customFormat="1" ht="19.5" customHeight="1">
      <c r="A8" s="525" t="s">
        <v>11</v>
      </c>
      <c r="B8" s="530" t="s">
        <v>529</v>
      </c>
      <c r="C8" s="531">
        <v>3184</v>
      </c>
      <c r="D8" s="531">
        <v>3184</v>
      </c>
      <c r="E8" s="531">
        <v>3184</v>
      </c>
      <c r="F8" s="531">
        <v>3184</v>
      </c>
      <c r="G8" s="531">
        <v>3261</v>
      </c>
      <c r="H8" s="531">
        <v>3261</v>
      </c>
      <c r="I8" s="531">
        <v>3261</v>
      </c>
      <c r="J8" s="531">
        <v>3262</v>
      </c>
      <c r="K8" s="531">
        <v>3262</v>
      </c>
      <c r="L8" s="531">
        <v>3262</v>
      </c>
      <c r="M8" s="531">
        <v>3262</v>
      </c>
      <c r="N8" s="531">
        <v>3262</v>
      </c>
      <c r="O8" s="528">
        <f t="shared" si="0"/>
        <v>38829</v>
      </c>
      <c r="P8" s="529">
        <v>13700</v>
      </c>
    </row>
    <row r="9" spans="1:16" s="529" customFormat="1" ht="19.5" customHeight="1">
      <c r="A9" s="525" t="s">
        <v>12</v>
      </c>
      <c r="B9" s="530" t="s">
        <v>530</v>
      </c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28">
        <f t="shared" si="0"/>
        <v>0</v>
      </c>
      <c r="P9" s="529">
        <v>246945</v>
      </c>
    </row>
    <row r="10" spans="1:16" s="529" customFormat="1" ht="23.25" customHeight="1">
      <c r="A10" s="525" t="s">
        <v>13</v>
      </c>
      <c r="B10" s="526" t="s">
        <v>264</v>
      </c>
      <c r="C10" s="527"/>
      <c r="D10" s="527"/>
      <c r="E10" s="527"/>
      <c r="F10" s="527"/>
      <c r="G10" s="527"/>
      <c r="H10" s="527"/>
      <c r="I10" s="527"/>
      <c r="J10" s="527">
        <v>800</v>
      </c>
      <c r="K10" s="527">
        <v>230</v>
      </c>
      <c r="L10" s="527"/>
      <c r="M10" s="527"/>
      <c r="N10" s="527"/>
      <c r="O10" s="528">
        <f t="shared" si="0"/>
        <v>1030</v>
      </c>
      <c r="P10" s="529">
        <v>0</v>
      </c>
    </row>
    <row r="11" spans="1:16" s="529" customFormat="1" ht="23.25" customHeight="1">
      <c r="A11" s="525" t="s">
        <v>14</v>
      </c>
      <c r="B11" s="526" t="s">
        <v>265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8">
        <f t="shared" si="0"/>
        <v>0</v>
      </c>
      <c r="P11" s="529">
        <v>7592</v>
      </c>
    </row>
    <row r="12" spans="1:16" s="529" customFormat="1" ht="17.25" customHeight="1" thickBot="1">
      <c r="A12" s="525" t="s">
        <v>60</v>
      </c>
      <c r="B12" s="526" t="s">
        <v>266</v>
      </c>
      <c r="C12" s="527">
        <v>2000</v>
      </c>
      <c r="D12" s="527"/>
      <c r="E12" s="527"/>
      <c r="F12" s="527"/>
      <c r="G12" s="527"/>
      <c r="H12" s="527"/>
      <c r="I12" s="527"/>
      <c r="J12" s="527">
        <v>2706</v>
      </c>
      <c r="K12" s="527"/>
      <c r="L12" s="527"/>
      <c r="M12" s="527"/>
      <c r="N12" s="527"/>
      <c r="O12" s="702">
        <f t="shared" si="0"/>
        <v>4706</v>
      </c>
      <c r="P12" s="529">
        <v>156053</v>
      </c>
    </row>
    <row r="13" spans="1:17" s="524" customFormat="1" ht="21.75" customHeight="1" thickBot="1">
      <c r="A13" s="525" t="s">
        <v>61</v>
      </c>
      <c r="B13" s="532" t="s">
        <v>267</v>
      </c>
      <c r="C13" s="533">
        <f aca="true" t="shared" si="1" ref="C13:N13">SUM(C6:C12)</f>
        <v>6375</v>
      </c>
      <c r="D13" s="533">
        <f t="shared" si="1"/>
        <v>4375</v>
      </c>
      <c r="E13" s="533">
        <f t="shared" si="1"/>
        <v>9375</v>
      </c>
      <c r="F13" s="533">
        <f t="shared" si="1"/>
        <v>5525</v>
      </c>
      <c r="G13" s="533">
        <f t="shared" si="1"/>
        <v>4452</v>
      </c>
      <c r="H13" s="533">
        <f t="shared" si="1"/>
        <v>4452</v>
      </c>
      <c r="I13" s="533">
        <f t="shared" si="1"/>
        <v>4452</v>
      </c>
      <c r="J13" s="533">
        <f t="shared" si="1"/>
        <v>7959</v>
      </c>
      <c r="K13" s="533">
        <f t="shared" si="1"/>
        <v>9683</v>
      </c>
      <c r="L13" s="533">
        <f t="shared" si="1"/>
        <v>5603</v>
      </c>
      <c r="M13" s="533">
        <f t="shared" si="1"/>
        <v>4453</v>
      </c>
      <c r="N13" s="533">
        <f t="shared" si="1"/>
        <v>4460</v>
      </c>
      <c r="O13" s="701">
        <f t="shared" si="0"/>
        <v>71164</v>
      </c>
      <c r="Q13" s="524">
        <f>SUM(P6:P12)</f>
        <v>603337</v>
      </c>
    </row>
    <row r="14" spans="1:15" s="524" customFormat="1" ht="22.5" customHeight="1" thickBot="1">
      <c r="A14" s="525" t="s">
        <v>62</v>
      </c>
      <c r="B14" s="1466" t="s">
        <v>131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8"/>
    </row>
    <row r="15" spans="1:16" s="529" customFormat="1" ht="27.75" customHeight="1">
      <c r="A15" s="525" t="s">
        <v>63</v>
      </c>
      <c r="B15" s="530" t="s">
        <v>268</v>
      </c>
      <c r="C15" s="531">
        <v>4350</v>
      </c>
      <c r="D15" s="531">
        <v>4375</v>
      </c>
      <c r="E15" s="531">
        <v>5479</v>
      </c>
      <c r="F15" s="531">
        <v>6240</v>
      </c>
      <c r="G15" s="531">
        <v>5544</v>
      </c>
      <c r="H15" s="531">
        <v>5544</v>
      </c>
      <c r="I15" s="531">
        <v>5094</v>
      </c>
      <c r="J15" s="531">
        <v>5161</v>
      </c>
      <c r="K15" s="531">
        <v>5544</v>
      </c>
      <c r="L15" s="531">
        <v>6315</v>
      </c>
      <c r="M15" s="531">
        <v>6314</v>
      </c>
      <c r="N15" s="531">
        <v>6313</v>
      </c>
      <c r="O15" s="535">
        <f>SUM(C15:N15)</f>
        <v>66273</v>
      </c>
      <c r="P15" s="529">
        <v>550166</v>
      </c>
    </row>
    <row r="16" spans="1:16" s="529" customFormat="1" ht="27" customHeight="1">
      <c r="A16" s="525" t="s">
        <v>269</v>
      </c>
      <c r="B16" s="526" t="s">
        <v>531</v>
      </c>
      <c r="C16" s="527">
        <v>25</v>
      </c>
      <c r="D16" s="527"/>
      <c r="E16" s="527"/>
      <c r="F16" s="527">
        <v>50</v>
      </c>
      <c r="G16" s="527">
        <v>216</v>
      </c>
      <c r="H16" s="527">
        <v>635</v>
      </c>
      <c r="I16" s="527">
        <v>218</v>
      </c>
      <c r="J16" s="527">
        <v>2235</v>
      </c>
      <c r="K16" s="527">
        <v>400</v>
      </c>
      <c r="L16" s="527"/>
      <c r="M16" s="527"/>
      <c r="N16" s="527"/>
      <c r="O16" s="528">
        <f>SUM(C16:N16)</f>
        <v>3779</v>
      </c>
      <c r="P16" s="529">
        <v>124458</v>
      </c>
    </row>
    <row r="17" spans="1:16" s="529" customFormat="1" ht="20.25" customHeight="1">
      <c r="A17" s="525" t="s">
        <v>270</v>
      </c>
      <c r="B17" s="526" t="s">
        <v>271</v>
      </c>
      <c r="C17" s="527"/>
      <c r="D17" s="527"/>
      <c r="E17" s="527"/>
      <c r="F17" s="527"/>
      <c r="G17" s="527"/>
      <c r="H17" s="527"/>
      <c r="I17" s="527"/>
      <c r="J17" s="527"/>
      <c r="K17" s="527">
        <v>298</v>
      </c>
      <c r="L17" s="527"/>
      <c r="M17" s="527"/>
      <c r="N17" s="527"/>
      <c r="O17" s="528">
        <f>SUM(C17:N17)</f>
        <v>298</v>
      </c>
      <c r="P17" s="529">
        <v>47140</v>
      </c>
    </row>
    <row r="18" spans="1:15" s="529" customFormat="1" ht="20.25" customHeight="1" thickBot="1">
      <c r="A18" s="525" t="s">
        <v>558</v>
      </c>
      <c r="B18" s="838" t="s">
        <v>559</v>
      </c>
      <c r="C18" s="839">
        <v>814</v>
      </c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1222">
        <v>814</v>
      </c>
    </row>
    <row r="19" spans="1:17" s="524" customFormat="1" ht="21.75" customHeight="1" thickBot="1">
      <c r="A19" s="525" t="s">
        <v>272</v>
      </c>
      <c r="B19" s="532" t="s">
        <v>273</v>
      </c>
      <c r="C19" s="533">
        <f>SUM(C15:C18)</f>
        <v>5189</v>
      </c>
      <c r="D19" s="533">
        <f aca="true" t="shared" si="2" ref="D19:N19">SUM(D15:D17)</f>
        <v>4375</v>
      </c>
      <c r="E19" s="533">
        <f t="shared" si="2"/>
        <v>5479</v>
      </c>
      <c r="F19" s="533">
        <f t="shared" si="2"/>
        <v>6290</v>
      </c>
      <c r="G19" s="533">
        <f t="shared" si="2"/>
        <v>5760</v>
      </c>
      <c r="H19" s="533">
        <f t="shared" si="2"/>
        <v>6179</v>
      </c>
      <c r="I19" s="533">
        <f t="shared" si="2"/>
        <v>5312</v>
      </c>
      <c r="J19" s="533">
        <f t="shared" si="2"/>
        <v>7396</v>
      </c>
      <c r="K19" s="533">
        <f t="shared" si="2"/>
        <v>6242</v>
      </c>
      <c r="L19" s="533">
        <f t="shared" si="2"/>
        <v>6315</v>
      </c>
      <c r="M19" s="533">
        <f t="shared" si="2"/>
        <v>6314</v>
      </c>
      <c r="N19" s="533">
        <f t="shared" si="2"/>
        <v>6313</v>
      </c>
      <c r="O19" s="534">
        <f>SUM(O15:O18)</f>
        <v>71164</v>
      </c>
      <c r="Q19" s="524">
        <f>SUM(P15:P17)</f>
        <v>721764</v>
      </c>
    </row>
    <row r="20" spans="1:15" ht="26.25" customHeight="1" thickBot="1">
      <c r="A20" s="525" t="s">
        <v>274</v>
      </c>
      <c r="B20" s="536" t="s">
        <v>275</v>
      </c>
      <c r="C20" s="537">
        <f>C13-C19</f>
        <v>1186</v>
      </c>
      <c r="D20" s="537">
        <f>C13+D13-C19-D19</f>
        <v>1186</v>
      </c>
      <c r="E20" s="537">
        <f>C13+D13+E13-C19-D19-E19</f>
        <v>5082</v>
      </c>
      <c r="F20" s="537">
        <f>C13+D13+E13+F13-C19-D19-E19-F19</f>
        <v>4317</v>
      </c>
      <c r="G20" s="537">
        <f>(SUM(C13:G13))-(SUM(C19:G19))</f>
        <v>3009</v>
      </c>
      <c r="H20" s="537">
        <f>(SUM(C13:H13))-(SUM(C19:H19))</f>
        <v>1282</v>
      </c>
      <c r="I20" s="537">
        <f>(SUM(C13:I13))-(SUM(C19:I19))</f>
        <v>422</v>
      </c>
      <c r="J20" s="537">
        <f>(SUM(C13:J13))-(SUM(C19:J19))</f>
        <v>985</v>
      </c>
      <c r="K20" s="537">
        <f>(SUM(C13:K13))-(SUM(C19:K19))</f>
        <v>4426</v>
      </c>
      <c r="L20" s="537">
        <f>(SUM(C13:L13))-(SUM(C19:L19))</f>
        <v>3714</v>
      </c>
      <c r="M20" s="537">
        <f>(SUM(C13:M13))-(SUM(C19:M19))</f>
        <v>1853</v>
      </c>
      <c r="N20" s="537">
        <f>(SUM(C13:N13))-(SUM(C19:N19))</f>
        <v>0</v>
      </c>
      <c r="O20" s="538">
        <f>O13-O19</f>
        <v>0</v>
      </c>
    </row>
    <row r="21" ht="15.75">
      <c r="A21" s="539"/>
    </row>
    <row r="22" spans="2:4" ht="15.75">
      <c r="B22" s="540"/>
      <c r="C22" s="541"/>
      <c r="D22" s="541"/>
    </row>
  </sheetData>
  <sheetProtection/>
  <mergeCells count="5">
    <mergeCell ref="M1:O1"/>
    <mergeCell ref="A2:O2"/>
    <mergeCell ref="B5:O5"/>
    <mergeCell ref="B14:O14"/>
    <mergeCell ref="G3:I3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140625" style="598" customWidth="1"/>
    <col min="2" max="2" width="64.00390625" style="598" customWidth="1"/>
    <col min="3" max="3" width="11.00390625" style="598" customWidth="1"/>
    <col min="4" max="4" width="12.7109375" style="598" hidden="1" customWidth="1"/>
    <col min="5" max="16384" width="9.140625" style="598" customWidth="1"/>
  </cols>
  <sheetData>
    <row r="1" ht="15">
      <c r="C1" s="599" t="s">
        <v>225</v>
      </c>
    </row>
    <row r="2" spans="1:3" ht="47.25" customHeight="1">
      <c r="A2" s="1471" t="s">
        <v>303</v>
      </c>
      <c r="B2" s="1471"/>
      <c r="C2" s="1471"/>
    </row>
    <row r="3" spans="1:4" ht="15.75" customHeight="1" thickBot="1">
      <c r="A3" s="597"/>
      <c r="B3" s="2"/>
      <c r="C3" s="600" t="s">
        <v>57</v>
      </c>
      <c r="D3" s="601"/>
    </row>
    <row r="4" spans="1:5" ht="44.25" customHeight="1" thickBot="1">
      <c r="A4" s="602" t="s">
        <v>249</v>
      </c>
      <c r="B4" s="603" t="s">
        <v>304</v>
      </c>
      <c r="C4" s="1124" t="s">
        <v>504</v>
      </c>
      <c r="D4" s="604" t="s">
        <v>305</v>
      </c>
      <c r="E4" s="1125" t="s">
        <v>551</v>
      </c>
    </row>
    <row r="5" spans="1:5" ht="26.25" customHeight="1" thickBot="1">
      <c r="A5" s="605"/>
      <c r="B5" s="606">
        <v>2</v>
      </c>
      <c r="C5" s="607" t="s">
        <v>73</v>
      </c>
      <c r="D5" s="607">
        <v>3</v>
      </c>
      <c r="E5" s="1123" t="s">
        <v>551</v>
      </c>
    </row>
    <row r="6" spans="1:5" ht="26.25" customHeight="1">
      <c r="A6" s="608" t="s">
        <v>25</v>
      </c>
      <c r="B6" s="609" t="s">
        <v>27</v>
      </c>
      <c r="C6" s="610">
        <v>10000</v>
      </c>
      <c r="D6" s="610"/>
      <c r="E6" s="610">
        <v>10000</v>
      </c>
    </row>
    <row r="7" spans="1:5" ht="26.25" customHeight="1">
      <c r="A7" s="611" t="s">
        <v>26</v>
      </c>
      <c r="B7" s="609" t="s">
        <v>306</v>
      </c>
      <c r="C7" s="612">
        <v>100</v>
      </c>
      <c r="D7" s="612"/>
      <c r="E7" s="612">
        <v>100</v>
      </c>
    </row>
    <row r="8" spans="1:5" ht="33.75" customHeight="1">
      <c r="A8" s="613" t="s">
        <v>10</v>
      </c>
      <c r="B8" s="614" t="s">
        <v>307</v>
      </c>
      <c r="C8" s="615">
        <v>6265</v>
      </c>
      <c r="D8" s="615"/>
      <c r="E8" s="615">
        <v>6265</v>
      </c>
    </row>
    <row r="9" spans="1:5" ht="33" customHeight="1">
      <c r="A9" s="611" t="s">
        <v>11</v>
      </c>
      <c r="B9" s="616" t="s">
        <v>308</v>
      </c>
      <c r="C9" s="615"/>
      <c r="D9" s="615"/>
      <c r="E9" s="615"/>
    </row>
    <row r="10" spans="1:5" ht="26.25" customHeight="1">
      <c r="A10" s="613" t="s">
        <v>12</v>
      </c>
      <c r="B10" s="616" t="s">
        <v>309</v>
      </c>
      <c r="C10" s="617">
        <v>700</v>
      </c>
      <c r="D10" s="617"/>
      <c r="E10" s="617">
        <v>700</v>
      </c>
    </row>
    <row r="11" spans="1:5" ht="26.25" customHeight="1" thickBot="1">
      <c r="A11" s="613" t="s">
        <v>13</v>
      </c>
      <c r="B11" s="618" t="s">
        <v>310</v>
      </c>
      <c r="C11" s="615"/>
      <c r="D11" s="615"/>
      <c r="E11" s="615"/>
    </row>
    <row r="12" spans="1:5" ht="26.25" customHeight="1" thickBot="1">
      <c r="A12" s="1472" t="s">
        <v>311</v>
      </c>
      <c r="B12" s="1473"/>
      <c r="C12" s="619">
        <f>SUM(C6:C11)</f>
        <v>17065</v>
      </c>
      <c r="D12" s="619">
        <f>SUM(D6:D11)</f>
        <v>0</v>
      </c>
      <c r="E12" s="619">
        <f>SUM(E6:E11)</f>
        <v>17065</v>
      </c>
    </row>
    <row r="13" spans="1:8" ht="33.75" customHeight="1" thickBot="1">
      <c r="A13" s="1474" t="s">
        <v>438</v>
      </c>
      <c r="B13" s="1474"/>
      <c r="C13" s="700">
        <f>C12/2</f>
        <v>8532.5</v>
      </c>
      <c r="E13" s="700">
        <f>E12/2</f>
        <v>8532.5</v>
      </c>
      <c r="H13" s="699"/>
    </row>
    <row r="14" ht="15.75" thickTop="1"/>
  </sheetData>
  <sheetProtection/>
  <mergeCells count="3">
    <mergeCell ref="A2:C2"/>
    <mergeCell ref="A12:B12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9.421875" style="563" customWidth="1"/>
    <col min="2" max="2" width="12.140625" style="563" customWidth="1"/>
    <col min="3" max="3" width="13.140625" style="563" hidden="1" customWidth="1"/>
    <col min="4" max="4" width="13.28125" style="563" hidden="1" customWidth="1"/>
    <col min="5" max="5" width="12.140625" style="563" hidden="1" customWidth="1"/>
    <col min="6" max="6" width="11.421875" style="563" customWidth="1"/>
    <col min="7" max="7" width="10.421875" style="563" bestFit="1" customWidth="1"/>
    <col min="8" max="16384" width="9.140625" style="563" customWidth="1"/>
  </cols>
  <sheetData>
    <row r="1" spans="2:5" ht="21" customHeight="1">
      <c r="B1" s="1477" t="s">
        <v>444</v>
      </c>
      <c r="C1" s="1477"/>
      <c r="D1" s="1477"/>
      <c r="E1" s="1477"/>
    </row>
    <row r="2" spans="1:4" s="564" customFormat="1" ht="51.75" customHeight="1">
      <c r="A2" s="1475" t="s">
        <v>523</v>
      </c>
      <c r="B2" s="1475"/>
      <c r="C2" s="1475"/>
      <c r="D2" s="1475"/>
    </row>
    <row r="3" spans="1:6" ht="15.75" customHeight="1" thickBot="1">
      <c r="A3" s="2"/>
      <c r="B3" s="584"/>
      <c r="E3" s="565"/>
      <c r="F3" s="584" t="s">
        <v>532</v>
      </c>
    </row>
    <row r="4" spans="1:6" s="568" customFormat="1" ht="24" customHeight="1" thickBot="1">
      <c r="A4" s="566" t="s">
        <v>281</v>
      </c>
      <c r="B4" s="585" t="s">
        <v>282</v>
      </c>
      <c r="C4" s="585" t="s">
        <v>211</v>
      </c>
      <c r="D4" s="585" t="s">
        <v>297</v>
      </c>
      <c r="E4" s="567" t="s">
        <v>278</v>
      </c>
      <c r="F4" s="1229" t="s">
        <v>547</v>
      </c>
    </row>
    <row r="5" spans="1:7" s="571" customFormat="1" ht="21" customHeight="1">
      <c r="A5" s="569"/>
      <c r="B5" s="586"/>
      <c r="C5" s="586"/>
      <c r="D5" s="586"/>
      <c r="E5" s="570"/>
      <c r="F5" s="1139"/>
      <c r="G5" s="572"/>
    </row>
    <row r="6" spans="1:6" s="571" customFormat="1" ht="21" customHeight="1">
      <c r="A6" s="1126" t="s">
        <v>283</v>
      </c>
      <c r="B6" s="587">
        <v>1910031</v>
      </c>
      <c r="C6" s="587"/>
      <c r="D6" s="587"/>
      <c r="E6" s="573"/>
      <c r="F6" s="587">
        <v>1910031</v>
      </c>
    </row>
    <row r="7" spans="1:6" s="571" customFormat="1" ht="21" customHeight="1">
      <c r="A7" s="1126" t="s">
        <v>284</v>
      </c>
      <c r="B7" s="587">
        <v>1920000</v>
      </c>
      <c r="C7" s="587"/>
      <c r="D7" s="587"/>
      <c r="E7" s="573"/>
      <c r="F7" s="587">
        <v>1920000</v>
      </c>
    </row>
    <row r="8" spans="1:6" s="571" customFormat="1" ht="21" customHeight="1">
      <c r="A8" s="1126" t="s">
        <v>285</v>
      </c>
      <c r="B8" s="587">
        <v>100000</v>
      </c>
      <c r="C8" s="587"/>
      <c r="D8" s="587"/>
      <c r="E8" s="573"/>
      <c r="F8" s="587">
        <v>100000</v>
      </c>
    </row>
    <row r="9" spans="1:6" s="571" customFormat="1" ht="21" customHeight="1">
      <c r="A9" s="1126" t="s">
        <v>286</v>
      </c>
      <c r="B9" s="587">
        <v>1175860</v>
      </c>
      <c r="C9" s="587"/>
      <c r="D9" s="587"/>
      <c r="E9" s="573"/>
      <c r="F9" s="587">
        <v>1175860</v>
      </c>
    </row>
    <row r="10" spans="1:6" s="571" customFormat="1" ht="21" customHeight="1">
      <c r="A10" s="1127" t="s">
        <v>287</v>
      </c>
      <c r="B10" s="588">
        <f>SUM(B6:B9)</f>
        <v>5105891</v>
      </c>
      <c r="C10" s="587"/>
      <c r="D10" s="587"/>
      <c r="E10" s="573"/>
      <c r="F10" s="588">
        <f>SUM(F6:F9)</f>
        <v>5105891</v>
      </c>
    </row>
    <row r="11" spans="1:6" s="571" customFormat="1" ht="21" customHeight="1">
      <c r="A11" s="1126" t="s">
        <v>524</v>
      </c>
      <c r="B11" s="587">
        <v>4000000</v>
      </c>
      <c r="C11" s="587"/>
      <c r="D11" s="587"/>
      <c r="E11" s="573"/>
      <c r="F11" s="587">
        <v>4000000</v>
      </c>
    </row>
    <row r="12" spans="1:6" s="571" customFormat="1" ht="21" customHeight="1">
      <c r="A12" s="1128" t="s">
        <v>525</v>
      </c>
      <c r="B12" s="830">
        <v>-261695</v>
      </c>
      <c r="C12" s="588">
        <f>SUM(C6:C9)</f>
        <v>0</v>
      </c>
      <c r="D12" s="588">
        <f>SUM(D6:D9)</f>
        <v>0</v>
      </c>
      <c r="E12" s="574">
        <f>SUM(E6:E9)</f>
        <v>0</v>
      </c>
      <c r="F12" s="830">
        <v>-261695</v>
      </c>
    </row>
    <row r="13" spans="1:6" s="571" customFormat="1" ht="21" customHeight="1" hidden="1">
      <c r="A13" s="1129" t="s">
        <v>288</v>
      </c>
      <c r="B13" s="588"/>
      <c r="C13" s="588"/>
      <c r="D13" s="588"/>
      <c r="E13" s="574"/>
      <c r="F13" s="588"/>
    </row>
    <row r="14" spans="1:6" s="571" customFormat="1" ht="21" customHeight="1">
      <c r="A14" s="1130" t="s">
        <v>526</v>
      </c>
      <c r="B14" s="1226">
        <v>3738305</v>
      </c>
      <c r="C14" s="1226"/>
      <c r="D14" s="1226"/>
      <c r="E14" s="1227"/>
      <c r="F14" s="1226">
        <v>3738305</v>
      </c>
    </row>
    <row r="15" spans="1:6" s="571" customFormat="1" ht="21" customHeight="1">
      <c r="A15" s="1129" t="s">
        <v>527</v>
      </c>
      <c r="B15" s="574">
        <v>12750</v>
      </c>
      <c r="C15" s="1228"/>
      <c r="D15" s="1228"/>
      <c r="E15" s="1228"/>
      <c r="F15" s="574">
        <v>12750</v>
      </c>
    </row>
    <row r="16" spans="1:6" s="571" customFormat="1" ht="21" customHeight="1" thickBot="1">
      <c r="A16" s="1223" t="s">
        <v>560</v>
      </c>
      <c r="B16" s="1224"/>
      <c r="C16" s="1224"/>
      <c r="D16" s="1224"/>
      <c r="E16" s="1225"/>
      <c r="F16" s="1224">
        <v>117094</v>
      </c>
    </row>
    <row r="17" spans="1:6" s="576" customFormat="1" ht="24.75" customHeight="1" thickBot="1">
      <c r="A17" s="1131" t="s">
        <v>424</v>
      </c>
      <c r="B17" s="833">
        <f>B10+B14+B15</f>
        <v>8856946</v>
      </c>
      <c r="C17" s="589">
        <f>C5+C12-C13+C14</f>
        <v>0</v>
      </c>
      <c r="D17" s="589">
        <f>D5+D12-D13+D14</f>
        <v>0</v>
      </c>
      <c r="E17" s="575">
        <f>E5+E12-E13+E14</f>
        <v>0</v>
      </c>
      <c r="F17" s="833">
        <f>F10+F14+F15+F16</f>
        <v>8974040</v>
      </c>
    </row>
    <row r="18" spans="1:6" ht="24.75" customHeight="1">
      <c r="A18" s="1132" t="s">
        <v>289</v>
      </c>
      <c r="B18" s="586">
        <v>9336600</v>
      </c>
      <c r="C18" s="586"/>
      <c r="D18" s="586"/>
      <c r="E18" s="570"/>
      <c r="F18" s="586">
        <v>9336600</v>
      </c>
    </row>
    <row r="19" spans="1:6" ht="24.75" customHeight="1" thickBot="1">
      <c r="A19" s="1129" t="s">
        <v>290</v>
      </c>
      <c r="B19" s="588">
        <v>886667</v>
      </c>
      <c r="C19" s="588"/>
      <c r="D19" s="588"/>
      <c r="E19" s="574"/>
      <c r="F19" s="588">
        <v>886667</v>
      </c>
    </row>
    <row r="20" spans="1:6" s="576" customFormat="1" ht="24.75" customHeight="1" thickBot="1">
      <c r="A20" s="1131" t="s">
        <v>425</v>
      </c>
      <c r="B20" s="834">
        <f>SUM(B18:B19)</f>
        <v>10223267</v>
      </c>
      <c r="C20" s="590">
        <f>SUM(C18:C19)</f>
        <v>0</v>
      </c>
      <c r="D20" s="590">
        <f>SUM(D18:D19)</f>
        <v>0</v>
      </c>
      <c r="E20" s="577">
        <f>SUM(E18:E19)</f>
        <v>0</v>
      </c>
      <c r="F20" s="834">
        <f>SUM(F18:F19)</f>
        <v>10223267</v>
      </c>
    </row>
    <row r="21" spans="1:6" s="576" customFormat="1" ht="24.75" customHeight="1" thickBot="1">
      <c r="A21" s="1131" t="s">
        <v>561</v>
      </c>
      <c r="B21" s="834"/>
      <c r="C21" s="1230"/>
      <c r="D21" s="1230"/>
      <c r="E21" s="1231"/>
      <c r="F21" s="834">
        <v>206312</v>
      </c>
    </row>
    <row r="22" spans="1:6" ht="24.75" customHeight="1" thickBot="1">
      <c r="A22" s="1133" t="s">
        <v>528</v>
      </c>
      <c r="B22" s="835">
        <v>2139380</v>
      </c>
      <c r="C22" s="591"/>
      <c r="D22" s="591"/>
      <c r="E22" s="578"/>
      <c r="F22" s="835">
        <v>2139380</v>
      </c>
    </row>
    <row r="23" spans="1:6" ht="24.75" customHeight="1">
      <c r="A23" s="1134" t="s">
        <v>428</v>
      </c>
      <c r="B23" s="831">
        <v>1370880</v>
      </c>
      <c r="C23" s="592"/>
      <c r="D23" s="592"/>
      <c r="E23" s="1476"/>
      <c r="F23" s="831">
        <v>1370880</v>
      </c>
    </row>
    <row r="24" spans="1:6" ht="24.75" customHeight="1" thickBot="1">
      <c r="A24" s="1135" t="s">
        <v>427</v>
      </c>
      <c r="B24" s="832">
        <v>1245557</v>
      </c>
      <c r="C24" s="592"/>
      <c r="D24" s="592"/>
      <c r="E24" s="1476"/>
      <c r="F24" s="832">
        <v>1245557</v>
      </c>
    </row>
    <row r="25" spans="1:6" ht="24.75" customHeight="1" thickBot="1">
      <c r="A25" s="1136" t="s">
        <v>426</v>
      </c>
      <c r="B25" s="835">
        <f>SUM(B23:B24)</f>
        <v>2616437</v>
      </c>
      <c r="C25" s="592"/>
      <c r="D25" s="592"/>
      <c r="E25" s="1476"/>
      <c r="F25" s="835">
        <f>SUM(F23:F24)</f>
        <v>2616437</v>
      </c>
    </row>
    <row r="26" spans="1:6" ht="24.75" customHeight="1" thickBot="1">
      <c r="A26" s="1137" t="s">
        <v>439</v>
      </c>
      <c r="B26" s="836">
        <v>1200000</v>
      </c>
      <c r="C26" s="592"/>
      <c r="D26" s="592"/>
      <c r="E26" s="1476"/>
      <c r="F26" s="836">
        <v>1200000</v>
      </c>
    </row>
    <row r="27" spans="1:6" s="579" customFormat="1" ht="24.75" customHeight="1" thickBot="1">
      <c r="A27" s="1133" t="s">
        <v>562</v>
      </c>
      <c r="B27" s="835"/>
      <c r="C27" s="835"/>
      <c r="D27" s="835"/>
      <c r="E27" s="1235"/>
      <c r="F27" s="835">
        <v>295230</v>
      </c>
    </row>
    <row r="28" spans="1:6" ht="24.75" customHeight="1" hidden="1">
      <c r="A28" s="1129" t="s">
        <v>291</v>
      </c>
      <c r="B28" s="593"/>
      <c r="C28" s="593"/>
      <c r="D28" s="593"/>
      <c r="E28" s="580"/>
      <c r="F28" s="593"/>
    </row>
    <row r="29" spans="1:6" ht="24.75" customHeight="1" hidden="1">
      <c r="A29" s="1130" t="s">
        <v>292</v>
      </c>
      <c r="B29" s="594"/>
      <c r="C29" s="594"/>
      <c r="D29" s="594"/>
      <c r="E29" s="581"/>
      <c r="F29" s="594"/>
    </row>
    <row r="30" spans="1:6" ht="24.75" customHeight="1" hidden="1">
      <c r="A30" s="1130" t="s">
        <v>293</v>
      </c>
      <c r="B30" s="594"/>
      <c r="C30" s="594"/>
      <c r="D30" s="594"/>
      <c r="E30" s="581"/>
      <c r="F30" s="594"/>
    </row>
    <row r="31" spans="1:6" ht="24.75" customHeight="1" hidden="1">
      <c r="A31" s="1130" t="s">
        <v>294</v>
      </c>
      <c r="B31" s="594"/>
      <c r="C31" s="594"/>
      <c r="D31" s="594"/>
      <c r="E31" s="581"/>
      <c r="F31" s="594"/>
    </row>
    <row r="32" spans="1:6" ht="24.75" customHeight="1" hidden="1">
      <c r="A32" s="1130" t="s">
        <v>295</v>
      </c>
      <c r="B32" s="594"/>
      <c r="C32" s="594"/>
      <c r="D32" s="594"/>
      <c r="E32" s="581"/>
      <c r="F32" s="594"/>
    </row>
    <row r="33" spans="1:6" ht="24.75" customHeight="1" hidden="1">
      <c r="A33" s="1130" t="s">
        <v>298</v>
      </c>
      <c r="B33" s="594"/>
      <c r="C33" s="594"/>
      <c r="D33" s="594"/>
      <c r="E33" s="581"/>
      <c r="F33" s="594"/>
    </row>
    <row r="34" spans="1:6" ht="24.75" customHeight="1" hidden="1">
      <c r="A34" s="1130" t="s">
        <v>296</v>
      </c>
      <c r="B34" s="594"/>
      <c r="C34" s="594"/>
      <c r="D34" s="594"/>
      <c r="E34" s="581"/>
      <c r="F34" s="594"/>
    </row>
    <row r="35" spans="1:6" ht="24.75" customHeight="1" hidden="1">
      <c r="A35" s="1130" t="s">
        <v>299</v>
      </c>
      <c r="B35" s="594"/>
      <c r="C35" s="594"/>
      <c r="D35" s="594"/>
      <c r="E35" s="581"/>
      <c r="F35" s="594"/>
    </row>
    <row r="36" spans="1:6" ht="24.75" customHeight="1">
      <c r="A36" s="1232" t="s">
        <v>563</v>
      </c>
      <c r="B36" s="1233"/>
      <c r="C36" s="1233"/>
      <c r="D36" s="1233"/>
      <c r="E36" s="1234"/>
      <c r="F36" s="1233">
        <v>295230</v>
      </c>
    </row>
    <row r="37" spans="1:6" s="583" customFormat="1" ht="26.25" customHeight="1" thickBot="1">
      <c r="A37" s="1138" t="s">
        <v>22</v>
      </c>
      <c r="B37" s="595">
        <f>B17+B20+B22+B25+B26</f>
        <v>25036030</v>
      </c>
      <c r="C37" s="595" t="e">
        <f>#REF!+C28+C29</f>
        <v>#REF!</v>
      </c>
      <c r="D37" s="595" t="e">
        <f>#REF!+D28+D29+D31+D32+D34+D30</f>
        <v>#REF!</v>
      </c>
      <c r="E37" s="582" t="e">
        <f>#REF!+E28+E29+E31+E32+E34+E30+E33+E35</f>
        <v>#REF!</v>
      </c>
      <c r="F37" s="595">
        <f>F17+F20+F21+F22+F25+F26+F27</f>
        <v>25654666</v>
      </c>
    </row>
    <row r="39" ht="15">
      <c r="A39" s="584"/>
    </row>
  </sheetData>
  <sheetProtection/>
  <mergeCells count="3">
    <mergeCell ref="A2:D2"/>
    <mergeCell ref="E23:E26"/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00390625" style="648" customWidth="1"/>
    <col min="2" max="2" width="19.7109375" style="649" customWidth="1"/>
    <col min="3" max="3" width="15.28125" style="649" customWidth="1"/>
    <col min="4" max="4" width="14.28125" style="649" customWidth="1"/>
    <col min="5" max="5" width="13.421875" style="649" customWidth="1"/>
    <col min="6" max="6" width="13.8515625" style="649" customWidth="1"/>
    <col min="7" max="7" width="12.8515625" style="649" customWidth="1"/>
    <col min="8" max="8" width="13.57421875" style="649" customWidth="1"/>
    <col min="9" max="16384" width="9.140625" style="649" customWidth="1"/>
  </cols>
  <sheetData>
    <row r="1" spans="3:7" ht="15">
      <c r="C1" s="2"/>
      <c r="F1" s="1478" t="s">
        <v>312</v>
      </c>
      <c r="G1" s="1478"/>
    </row>
    <row r="2" spans="1:7" ht="24.75" customHeight="1">
      <c r="A2" s="1479" t="s">
        <v>332</v>
      </c>
      <c r="B2" s="1479"/>
      <c r="C2" s="1479"/>
      <c r="D2" s="1479"/>
      <c r="E2" s="1479"/>
      <c r="F2" s="1479"/>
      <c r="G2" s="1479"/>
    </row>
    <row r="3" spans="1:7" ht="18.75" customHeight="1">
      <c r="A3" s="1480" t="s">
        <v>302</v>
      </c>
      <c r="B3" s="1480"/>
      <c r="C3" s="1480"/>
      <c r="D3" s="1480"/>
      <c r="E3" s="1480"/>
      <c r="F3" s="1480"/>
      <c r="G3" s="1480"/>
    </row>
    <row r="4" spans="1:7" ht="24.75" customHeight="1">
      <c r="A4" s="1481" t="s">
        <v>333</v>
      </c>
      <c r="B4" s="1481"/>
      <c r="C4" s="1481"/>
      <c r="D4" s="1481"/>
      <c r="E4" s="1481"/>
      <c r="F4" s="1481"/>
      <c r="G4" s="1481"/>
    </row>
    <row r="5" ht="15.75" thickBot="1">
      <c r="G5" s="650" t="s">
        <v>2</v>
      </c>
    </row>
    <row r="6" spans="1:7" ht="24.75" customHeight="1">
      <c r="A6" s="1482" t="s">
        <v>334</v>
      </c>
      <c r="B6" s="1484" t="s">
        <v>335</v>
      </c>
      <c r="C6" s="1484"/>
      <c r="D6" s="1484"/>
      <c r="E6" s="1485" t="s">
        <v>336</v>
      </c>
      <c r="F6" s="1484"/>
      <c r="G6" s="1486"/>
    </row>
    <row r="7" spans="1:7" ht="24.75" customHeight="1" thickBot="1">
      <c r="A7" s="1483"/>
      <c r="B7" s="651" t="s">
        <v>337</v>
      </c>
      <c r="C7" s="651" t="s">
        <v>338</v>
      </c>
      <c r="D7" s="651" t="s">
        <v>339</v>
      </c>
      <c r="E7" s="652" t="s">
        <v>337</v>
      </c>
      <c r="F7" s="651" t="s">
        <v>340</v>
      </c>
      <c r="G7" s="653" t="s">
        <v>339</v>
      </c>
    </row>
    <row r="8" spans="1:7" ht="33.75" customHeight="1">
      <c r="A8" s="654" t="s">
        <v>341</v>
      </c>
      <c r="B8" s="655"/>
      <c r="C8" s="655"/>
      <c r="D8" s="655"/>
      <c r="E8" s="656"/>
      <c r="F8" s="656"/>
      <c r="G8" s="657"/>
    </row>
    <row r="9" spans="1:7" ht="33.75" customHeight="1">
      <c r="A9" s="658" t="s">
        <v>342</v>
      </c>
      <c r="B9" s="659"/>
      <c r="C9" s="659"/>
      <c r="D9" s="655"/>
      <c r="E9" s="660"/>
      <c r="F9" s="660"/>
      <c r="G9" s="661"/>
    </row>
    <row r="10" spans="1:7" ht="33.75" customHeight="1">
      <c r="A10" s="658" t="s">
        <v>343</v>
      </c>
      <c r="B10" s="659"/>
      <c r="C10" s="659"/>
      <c r="D10" s="655"/>
      <c r="E10" s="660"/>
      <c r="F10" s="660"/>
      <c r="G10" s="661"/>
    </row>
    <row r="11" spans="1:7" ht="33.75" customHeight="1">
      <c r="A11" s="662" t="s">
        <v>344</v>
      </c>
      <c r="B11" s="663"/>
      <c r="C11" s="663">
        <v>6515</v>
      </c>
      <c r="D11" s="655">
        <v>6515</v>
      </c>
      <c r="E11" s="664"/>
      <c r="F11" s="664"/>
      <c r="G11" s="661"/>
    </row>
    <row r="12" spans="1:7" ht="33.75" customHeight="1" thickBot="1">
      <c r="A12" s="665" t="s">
        <v>345</v>
      </c>
      <c r="B12" s="666"/>
      <c r="C12" s="666"/>
      <c r="D12" s="666"/>
      <c r="E12" s="667"/>
      <c r="F12" s="667"/>
      <c r="G12" s="668"/>
    </row>
    <row r="13" spans="1:7" ht="33.75" customHeight="1" thickBot="1">
      <c r="A13" s="669" t="s">
        <v>1</v>
      </c>
      <c r="B13" s="670"/>
      <c r="C13" s="670">
        <v>6515</v>
      </c>
      <c r="D13" s="670">
        <v>6515</v>
      </c>
      <c r="E13" s="670"/>
      <c r="F13" s="670"/>
      <c r="G13" s="671"/>
    </row>
    <row r="15" spans="1:7" ht="28.5" customHeight="1" thickBot="1">
      <c r="A15" s="1487" t="s">
        <v>346</v>
      </c>
      <c r="B15" s="1487"/>
      <c r="C15" s="1487"/>
      <c r="D15" s="1487"/>
      <c r="E15" s="1487"/>
      <c r="F15" s="1487"/>
      <c r="G15" s="1487"/>
    </row>
    <row r="16" spans="1:7" ht="16.5">
      <c r="A16" s="1482" t="s">
        <v>281</v>
      </c>
      <c r="B16" s="1484" t="s">
        <v>335</v>
      </c>
      <c r="C16" s="1484"/>
      <c r="D16" s="1484"/>
      <c r="E16" s="1485" t="s">
        <v>336</v>
      </c>
      <c r="F16" s="1484"/>
      <c r="G16" s="1486"/>
    </row>
    <row r="17" spans="1:7" ht="19.5" customHeight="1" thickBot="1">
      <c r="A17" s="1483"/>
      <c r="B17" s="651" t="s">
        <v>337</v>
      </c>
      <c r="C17" s="651" t="s">
        <v>338</v>
      </c>
      <c r="D17" s="651" t="s">
        <v>339</v>
      </c>
      <c r="E17" s="652" t="s">
        <v>337</v>
      </c>
      <c r="F17" s="651" t="s">
        <v>340</v>
      </c>
      <c r="G17" s="653" t="s">
        <v>339</v>
      </c>
    </row>
    <row r="18" spans="1:7" ht="30" customHeight="1">
      <c r="A18" s="817" t="s">
        <v>445</v>
      </c>
      <c r="B18" s="846">
        <v>226380</v>
      </c>
      <c r="C18" s="818"/>
      <c r="D18" s="844">
        <f>SUM(B18:C18)</f>
        <v>226380</v>
      </c>
      <c r="E18" s="819"/>
      <c r="F18" s="819"/>
      <c r="G18" s="820"/>
    </row>
    <row r="19" spans="1:7" ht="29.25" customHeight="1" thickBot="1">
      <c r="A19" s="821" t="s">
        <v>446</v>
      </c>
      <c r="B19" s="845">
        <v>211455</v>
      </c>
      <c r="C19" s="822"/>
      <c r="D19" s="847">
        <f>SUM(B19:C19)</f>
        <v>211455</v>
      </c>
      <c r="E19" s="823"/>
      <c r="F19" s="823"/>
      <c r="G19" s="824"/>
    </row>
    <row r="20" spans="1:7" s="672" customFormat="1" ht="27.75" customHeight="1" thickBot="1">
      <c r="A20" s="827" t="s">
        <v>1</v>
      </c>
      <c r="B20" s="848">
        <f>SUM(B18:B19)</f>
        <v>437835</v>
      </c>
      <c r="C20" s="848"/>
      <c r="D20" s="848">
        <f>SUM(D18:D19)</f>
        <v>437835</v>
      </c>
      <c r="E20" s="825"/>
      <c r="F20" s="825"/>
      <c r="G20" s="826"/>
    </row>
  </sheetData>
  <sheetProtection/>
  <mergeCells count="11">
    <mergeCell ref="F1:G1"/>
    <mergeCell ref="A2:G2"/>
    <mergeCell ref="A3:G3"/>
    <mergeCell ref="A4:G4"/>
    <mergeCell ref="A16:A17"/>
    <mergeCell ref="B16:D16"/>
    <mergeCell ref="E16:G16"/>
    <mergeCell ref="A6:A7"/>
    <mergeCell ref="B6:D6"/>
    <mergeCell ref="E6:G6"/>
    <mergeCell ref="A15:G1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4" sqref="C4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>
      <c r="E1" s="1488" t="s">
        <v>331</v>
      </c>
      <c r="F1" s="1488"/>
    </row>
    <row r="2" spans="1:6" ht="17.25">
      <c r="A2" s="1489" t="s">
        <v>313</v>
      </c>
      <c r="B2" s="1489"/>
      <c r="C2" s="1489"/>
      <c r="D2" s="1489"/>
      <c r="E2" s="1489"/>
      <c r="F2" s="1489"/>
    </row>
    <row r="3" spans="1:6" ht="14.25">
      <c r="A3" s="1490" t="s">
        <v>314</v>
      </c>
      <c r="B3" s="1490"/>
      <c r="C3" s="1490"/>
      <c r="D3" s="1490"/>
      <c r="E3" s="1490"/>
      <c r="F3" s="1490"/>
    </row>
    <row r="4" spans="1:6" ht="33.75" customHeight="1">
      <c r="A4" s="620"/>
      <c r="B4" s="620"/>
      <c r="C4" s="2"/>
      <c r="D4" s="620"/>
      <c r="E4" s="620"/>
      <c r="F4" s="620"/>
    </row>
    <row r="5" spans="1:6" ht="15.75">
      <c r="A5" s="621" t="s">
        <v>315</v>
      </c>
      <c r="B5" s="622"/>
      <c r="C5" s="622"/>
      <c r="D5" s="622"/>
      <c r="E5" s="622"/>
      <c r="F5" s="622"/>
    </row>
    <row r="6" spans="1:6" ht="15.75">
      <c r="A6" s="622"/>
      <c r="B6" s="622"/>
      <c r="C6" s="622"/>
      <c r="D6" s="622"/>
      <c r="E6" s="622"/>
      <c r="F6" s="622"/>
    </row>
    <row r="7" spans="1:6" ht="15.75">
      <c r="A7" s="621" t="s">
        <v>316</v>
      </c>
      <c r="B7" s="622"/>
      <c r="C7" s="622"/>
      <c r="D7" s="622"/>
      <c r="E7" s="622"/>
      <c r="F7" s="622"/>
    </row>
    <row r="8" spans="1:6" ht="15.75">
      <c r="A8" s="621"/>
      <c r="B8" s="622"/>
      <c r="C8" s="622"/>
      <c r="D8" s="622"/>
      <c r="E8" s="622"/>
      <c r="F8" s="622"/>
    </row>
    <row r="9" spans="1:6" ht="15">
      <c r="A9" s="623" t="s">
        <v>317</v>
      </c>
      <c r="B9" s="624"/>
      <c r="C9" s="624"/>
      <c r="D9" s="624"/>
      <c r="E9" s="624"/>
      <c r="F9" s="625"/>
    </row>
    <row r="10" spans="1:6" ht="15">
      <c r="A10" s="623"/>
      <c r="B10" s="624"/>
      <c r="C10" s="624"/>
      <c r="D10" s="624"/>
      <c r="E10" s="624"/>
      <c r="F10" s="625"/>
    </row>
    <row r="11" spans="1:5" ht="15">
      <c r="A11" s="623" t="s">
        <v>318</v>
      </c>
      <c r="B11" s="624"/>
      <c r="C11" s="624"/>
      <c r="D11" s="624"/>
      <c r="E11" s="624"/>
    </row>
    <row r="12" ht="13.5" thickBot="1"/>
    <row r="13" spans="1:6" ht="39" thickBot="1">
      <c r="A13" s="626" t="s">
        <v>249</v>
      </c>
      <c r="B13" s="627" t="s">
        <v>319</v>
      </c>
      <c r="C13" s="628" t="s">
        <v>320</v>
      </c>
      <c r="D13" s="628" t="s">
        <v>321</v>
      </c>
      <c r="E13" s="628" t="s">
        <v>322</v>
      </c>
      <c r="F13" s="629" t="s">
        <v>16</v>
      </c>
    </row>
    <row r="14" spans="1:6" ht="24.75" customHeight="1">
      <c r="A14" s="630" t="s">
        <v>25</v>
      </c>
      <c r="B14" s="631" t="s">
        <v>323</v>
      </c>
      <c r="C14" s="632"/>
      <c r="D14" s="632"/>
      <c r="E14" s="632"/>
      <c r="F14" s="633">
        <v>0</v>
      </c>
    </row>
    <row r="15" spans="1:6" ht="25.5">
      <c r="A15" s="634" t="s">
        <v>26</v>
      </c>
      <c r="B15" s="635" t="s">
        <v>324</v>
      </c>
      <c r="C15" s="636"/>
      <c r="D15" s="636"/>
      <c r="E15" s="636"/>
      <c r="F15" s="637">
        <v>0</v>
      </c>
    </row>
    <row r="16" spans="1:6" ht="25.5">
      <c r="A16" s="634" t="s">
        <v>10</v>
      </c>
      <c r="B16" s="635" t="s">
        <v>325</v>
      </c>
      <c r="C16" s="636"/>
      <c r="D16" s="636"/>
      <c r="E16" s="636"/>
      <c r="F16" s="637">
        <v>0</v>
      </c>
    </row>
    <row r="17" spans="1:6" ht="21" customHeight="1">
      <c r="A17" s="634" t="s">
        <v>11</v>
      </c>
      <c r="B17" s="635" t="s">
        <v>326</v>
      </c>
      <c r="C17" s="636"/>
      <c r="D17" s="636"/>
      <c r="E17" s="636"/>
      <c r="F17" s="637">
        <v>0</v>
      </c>
    </row>
    <row r="18" spans="1:6" ht="40.5" customHeight="1">
      <c r="A18" s="634" t="s">
        <v>12</v>
      </c>
      <c r="B18" s="635" t="s">
        <v>327</v>
      </c>
      <c r="C18" s="636"/>
      <c r="D18" s="636"/>
      <c r="E18" s="636"/>
      <c r="F18" s="637">
        <v>0</v>
      </c>
    </row>
    <row r="19" spans="1:6" ht="21.75" customHeight="1" thickBot="1">
      <c r="A19" s="638" t="s">
        <v>13</v>
      </c>
      <c r="B19" s="639" t="s">
        <v>328</v>
      </c>
      <c r="C19" s="640"/>
      <c r="D19" s="640"/>
      <c r="E19" s="640"/>
      <c r="F19" s="641">
        <v>0</v>
      </c>
    </row>
    <row r="20" spans="1:6" ht="21.75" customHeight="1" thickBot="1">
      <c r="A20" s="642" t="s">
        <v>14</v>
      </c>
      <c r="B20" s="643" t="s">
        <v>16</v>
      </c>
      <c r="C20" s="644">
        <v>0</v>
      </c>
      <c r="D20" s="644">
        <v>0</v>
      </c>
      <c r="E20" s="644">
        <v>0</v>
      </c>
      <c r="F20" s="645">
        <v>0</v>
      </c>
    </row>
    <row r="21" spans="1:6" ht="12.75">
      <c r="A21" s="625"/>
      <c r="B21" s="625"/>
      <c r="C21" s="625"/>
      <c r="D21" s="625"/>
      <c r="E21" s="625"/>
      <c r="F21" s="625"/>
    </row>
    <row r="22" spans="1:6" ht="12.75">
      <c r="A22" s="625"/>
      <c r="B22" s="625"/>
      <c r="C22" s="625"/>
      <c r="D22" s="625"/>
      <c r="E22" s="625"/>
      <c r="F22" s="625"/>
    </row>
    <row r="23" spans="1:6" ht="12.75">
      <c r="A23" s="625"/>
      <c r="B23" s="625"/>
      <c r="C23" s="625"/>
      <c r="D23" s="625"/>
      <c r="E23" s="625"/>
      <c r="F23" s="625"/>
    </row>
    <row r="24" spans="1:6" ht="15.75">
      <c r="A24" s="622" t="s">
        <v>329</v>
      </c>
      <c r="B24" s="625"/>
      <c r="C24" s="625"/>
      <c r="D24" s="625"/>
      <c r="E24" s="625"/>
      <c r="F24" s="625"/>
    </row>
    <row r="25" spans="1:6" ht="12.75">
      <c r="A25" s="625"/>
      <c r="B25" s="625"/>
      <c r="C25" s="625"/>
      <c r="D25" s="625"/>
      <c r="E25" s="625"/>
      <c r="F25" s="625"/>
    </row>
    <row r="26" spans="1:6" ht="12.75">
      <c r="A26" s="625"/>
      <c r="B26" s="625"/>
      <c r="C26" s="625"/>
      <c r="D26" s="625"/>
      <c r="E26" s="625"/>
      <c r="F26" s="625"/>
    </row>
    <row r="29" spans="3:5" ht="13.5">
      <c r="C29" s="646"/>
      <c r="D29" s="647" t="s">
        <v>330</v>
      </c>
      <c r="E29" s="646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8"/>
  <sheetViews>
    <sheetView zoomScale="50" zoomScaleNormal="50" zoomScalePageLayoutView="0" workbookViewId="0" topLeftCell="A20">
      <selection activeCell="AJ64" sqref="AJ64"/>
    </sheetView>
  </sheetViews>
  <sheetFormatPr defaultColWidth="9.140625" defaultRowHeight="12.75"/>
  <cols>
    <col min="1" max="1" width="2.8515625" style="107" customWidth="1"/>
    <col min="2" max="2" width="3.8515625" style="114" customWidth="1"/>
    <col min="3" max="3" width="5.28125" style="114" customWidth="1"/>
    <col min="4" max="4" width="74.57421875" style="115" customWidth="1"/>
    <col min="5" max="5" width="7.7109375" style="115" customWidth="1"/>
    <col min="6" max="6" width="15.140625" style="1" customWidth="1"/>
    <col min="7" max="8" width="15.7109375" style="1" hidden="1" customWidth="1"/>
    <col min="9" max="10" width="14.421875" style="1" hidden="1" customWidth="1"/>
    <col min="11" max="11" width="14.57421875" style="1" hidden="1" customWidth="1"/>
    <col min="12" max="12" width="14.57421875" style="1" customWidth="1"/>
    <col min="13" max="13" width="15.8515625" style="59" customWidth="1"/>
    <col min="14" max="15" width="15.7109375" style="59" hidden="1" customWidth="1"/>
    <col min="16" max="17" width="14.421875" style="59" hidden="1" customWidth="1"/>
    <col min="18" max="18" width="14.140625" style="59" hidden="1" customWidth="1"/>
    <col min="19" max="20" width="14.140625" style="59" customWidth="1"/>
    <col min="21" max="22" width="13.7109375" style="59" hidden="1" customWidth="1"/>
    <col min="23" max="24" width="14.421875" style="59" hidden="1" customWidth="1"/>
    <col min="25" max="25" width="12.28125" style="59" hidden="1" customWidth="1"/>
    <col min="26" max="26" width="15.421875" style="59" customWidth="1"/>
    <col min="27" max="27" width="15.28125" style="59" customWidth="1"/>
    <col min="28" max="31" width="10.57421875" style="1" hidden="1" customWidth="1"/>
    <col min="32" max="32" width="12.57421875" style="1" hidden="1" customWidth="1"/>
    <col min="33" max="33" width="11.7109375" style="1" hidden="1" customWidth="1"/>
    <col min="34" max="16384" width="9.140625" style="1" customWidth="1"/>
  </cols>
  <sheetData>
    <row r="1" spans="1:27" ht="44.25" customHeight="1" hidden="1">
      <c r="A1" s="1295"/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  <c r="S1" s="1296"/>
      <c r="T1" s="1296"/>
      <c r="U1" s="1296"/>
      <c r="V1" s="1296"/>
      <c r="W1" s="1296"/>
      <c r="X1" s="1296"/>
      <c r="Y1" s="1296"/>
      <c r="Z1" s="1296"/>
      <c r="AA1" s="1296"/>
    </row>
    <row r="2" spans="1:27" ht="21.75" customHeight="1" hidden="1" thickBot="1">
      <c r="A2" s="1299"/>
      <c r="B2" s="1299"/>
      <c r="C2" s="106"/>
      <c r="D2" s="116"/>
      <c r="E2" s="116"/>
      <c r="AA2" s="122" t="s">
        <v>2</v>
      </c>
    </row>
    <row r="3" spans="1:27" ht="41.25" customHeight="1">
      <c r="A3" s="1304" t="s">
        <v>535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  <c r="P3" s="1305"/>
      <c r="Q3" s="1305"/>
      <c r="R3" s="1305"/>
      <c r="S3" s="1305"/>
      <c r="T3" s="1305"/>
      <c r="U3" s="1305"/>
      <c r="V3" s="1305"/>
      <c r="W3" s="1305"/>
      <c r="X3" s="1305"/>
      <c r="Y3" s="1305"/>
      <c r="Z3" s="1305"/>
      <c r="AA3" s="1305"/>
    </row>
    <row r="4" spans="1:27" ht="36.75" customHeight="1">
      <c r="A4" s="843"/>
      <c r="B4" s="843"/>
      <c r="C4" s="106"/>
      <c r="D4" s="116"/>
      <c r="E4" s="1306"/>
      <c r="F4" s="1307"/>
      <c r="AA4" s="122"/>
    </row>
    <row r="5" spans="1:27" ht="18.75" customHeight="1" thickBot="1">
      <c r="A5" s="843"/>
      <c r="B5" s="843"/>
      <c r="C5" s="106"/>
      <c r="D5" s="116"/>
      <c r="E5" s="116"/>
      <c r="AA5" s="122" t="s">
        <v>2</v>
      </c>
    </row>
    <row r="6" spans="1:33" s="2" customFormat="1" ht="56.25" customHeight="1" thickBot="1">
      <c r="A6" s="1297" t="s">
        <v>4</v>
      </c>
      <c r="B6" s="1298"/>
      <c r="C6" s="1298"/>
      <c r="D6" s="1298"/>
      <c r="E6" s="724" t="s">
        <v>448</v>
      </c>
      <c r="F6" s="446" t="s">
        <v>5</v>
      </c>
      <c r="G6" s="393"/>
      <c r="H6" s="393"/>
      <c r="I6" s="393"/>
      <c r="J6" s="393"/>
      <c r="K6" s="394"/>
      <c r="L6" s="892"/>
      <c r="M6" s="446" t="s">
        <v>67</v>
      </c>
      <c r="N6" s="393"/>
      <c r="O6" s="393"/>
      <c r="P6" s="393"/>
      <c r="Q6" s="393"/>
      <c r="R6" s="394"/>
      <c r="S6" s="892"/>
      <c r="T6" s="446" t="s">
        <v>68</v>
      </c>
      <c r="U6" s="393"/>
      <c r="V6" s="393"/>
      <c r="W6" s="393"/>
      <c r="X6" s="393"/>
      <c r="Y6" s="394"/>
      <c r="Z6" s="892"/>
      <c r="AA6" s="1301" t="s">
        <v>75</v>
      </c>
      <c r="AB6" s="1302"/>
      <c r="AC6" s="1302"/>
      <c r="AD6" s="1302"/>
      <c r="AE6" s="1302"/>
      <c r="AF6" s="1302"/>
      <c r="AG6" s="1303"/>
    </row>
    <row r="7" spans="1:33" s="2" customFormat="1" ht="32.25" hidden="1" thickBot="1">
      <c r="A7" s="271"/>
      <c r="B7" s="269"/>
      <c r="C7" s="269"/>
      <c r="D7" s="269"/>
      <c r="E7" s="724"/>
      <c r="F7" s="322" t="s">
        <v>73</v>
      </c>
      <c r="G7" s="323" t="s">
        <v>212</v>
      </c>
      <c r="H7" s="323" t="s">
        <v>216</v>
      </c>
      <c r="I7" s="323" t="s">
        <v>222</v>
      </c>
      <c r="J7" s="323" t="s">
        <v>243</v>
      </c>
      <c r="K7" s="324" t="s">
        <v>277</v>
      </c>
      <c r="L7" s="893"/>
      <c r="M7" s="322" t="s">
        <v>73</v>
      </c>
      <c r="N7" s="323" t="s">
        <v>212</v>
      </c>
      <c r="O7" s="323" t="s">
        <v>216</v>
      </c>
      <c r="P7" s="323" t="s">
        <v>222</v>
      </c>
      <c r="Q7" s="323" t="s">
        <v>243</v>
      </c>
      <c r="R7" s="324" t="s">
        <v>277</v>
      </c>
      <c r="S7" s="893"/>
      <c r="T7" s="322" t="s">
        <v>73</v>
      </c>
      <c r="U7" s="323" t="s">
        <v>212</v>
      </c>
      <c r="V7" s="323" t="s">
        <v>216</v>
      </c>
      <c r="W7" s="323" t="s">
        <v>222</v>
      </c>
      <c r="X7" s="323" t="s">
        <v>243</v>
      </c>
      <c r="Y7" s="324" t="s">
        <v>277</v>
      </c>
      <c r="Z7" s="893"/>
      <c r="AA7" s="322" t="s">
        <v>73</v>
      </c>
      <c r="AB7" s="323" t="s">
        <v>212</v>
      </c>
      <c r="AC7" s="323" t="s">
        <v>216</v>
      </c>
      <c r="AD7" s="323" t="s">
        <v>222</v>
      </c>
      <c r="AE7" s="323" t="s">
        <v>243</v>
      </c>
      <c r="AF7" s="324" t="s">
        <v>277</v>
      </c>
      <c r="AG7" s="324" t="s">
        <v>277</v>
      </c>
    </row>
    <row r="8" spans="1:33" s="2" customFormat="1" ht="33" customHeight="1" thickBot="1">
      <c r="A8" s="271"/>
      <c r="B8" s="269"/>
      <c r="C8" s="269"/>
      <c r="D8" s="269"/>
      <c r="E8" s="724"/>
      <c r="F8" s="322" t="s">
        <v>73</v>
      </c>
      <c r="G8" s="1140"/>
      <c r="H8" s="1140"/>
      <c r="I8" s="1140"/>
      <c r="J8" s="1140"/>
      <c r="K8" s="893"/>
      <c r="L8" s="893" t="s">
        <v>547</v>
      </c>
      <c r="M8" s="322" t="s">
        <v>73</v>
      </c>
      <c r="N8" s="1140"/>
      <c r="O8" s="1140"/>
      <c r="P8" s="1140"/>
      <c r="Q8" s="1140"/>
      <c r="R8" s="893"/>
      <c r="S8" s="893" t="s">
        <v>547</v>
      </c>
      <c r="T8" s="322" t="s">
        <v>73</v>
      </c>
      <c r="U8" s="1140"/>
      <c r="V8" s="1140"/>
      <c r="W8" s="1140"/>
      <c r="X8" s="1140"/>
      <c r="Y8" s="893"/>
      <c r="Z8" s="893" t="s">
        <v>547</v>
      </c>
      <c r="AA8" s="322"/>
      <c r="AB8" s="1140"/>
      <c r="AC8" s="1140"/>
      <c r="AD8" s="1140"/>
      <c r="AE8" s="1140"/>
      <c r="AF8" s="893"/>
      <c r="AG8" s="893"/>
    </row>
    <row r="9" spans="1:33" s="58" customFormat="1" ht="33" customHeight="1" thickBot="1">
      <c r="A9" s="99" t="s">
        <v>25</v>
      </c>
      <c r="B9" s="1300" t="s">
        <v>87</v>
      </c>
      <c r="C9" s="1300"/>
      <c r="D9" s="1300"/>
      <c r="E9" s="779"/>
      <c r="F9" s="325">
        <f>F10+F11+F12+F13+F14</f>
        <v>65755</v>
      </c>
      <c r="G9" s="325">
        <f aca="true" t="shared" si="0" ref="G9:AG9">G10+G11+G12+G13+G14</f>
        <v>0</v>
      </c>
      <c r="H9" s="325">
        <f t="shared" si="0"/>
        <v>0</v>
      </c>
      <c r="I9" s="325">
        <f t="shared" si="0"/>
        <v>0</v>
      </c>
      <c r="J9" s="325">
        <f t="shared" si="0"/>
        <v>0</v>
      </c>
      <c r="K9" s="325">
        <f t="shared" si="0"/>
        <v>0</v>
      </c>
      <c r="L9" s="325">
        <f>L10+L11+L12+L13+L14</f>
        <v>66273</v>
      </c>
      <c r="M9" s="325">
        <f t="shared" si="0"/>
        <v>59385</v>
      </c>
      <c r="N9" s="325">
        <f t="shared" si="0"/>
        <v>0</v>
      </c>
      <c r="O9" s="325">
        <f t="shared" si="0"/>
        <v>0</v>
      </c>
      <c r="P9" s="325">
        <f t="shared" si="0"/>
        <v>0</v>
      </c>
      <c r="Q9" s="325">
        <f t="shared" si="0"/>
        <v>0</v>
      </c>
      <c r="R9" s="325">
        <f t="shared" si="0"/>
        <v>0</v>
      </c>
      <c r="S9" s="325">
        <f>S10+S11+S12+S13+S14</f>
        <v>59740</v>
      </c>
      <c r="T9" s="325">
        <f t="shared" si="0"/>
        <v>6370</v>
      </c>
      <c r="U9" s="325">
        <f t="shared" si="0"/>
        <v>0</v>
      </c>
      <c r="V9" s="325">
        <f t="shared" si="0"/>
        <v>0</v>
      </c>
      <c r="W9" s="325">
        <f t="shared" si="0"/>
        <v>0</v>
      </c>
      <c r="X9" s="325">
        <f t="shared" si="0"/>
        <v>0</v>
      </c>
      <c r="Y9" s="325">
        <f t="shared" si="0"/>
        <v>0</v>
      </c>
      <c r="Z9" s="325">
        <f>Z10+Z11+Z12+Z13+Z14</f>
        <v>6533</v>
      </c>
      <c r="AA9" s="325">
        <f t="shared" si="0"/>
        <v>0</v>
      </c>
      <c r="AB9" s="325" t="e">
        <f t="shared" si="0"/>
        <v>#REF!</v>
      </c>
      <c r="AC9" s="325" t="e">
        <f t="shared" si="0"/>
        <v>#REF!</v>
      </c>
      <c r="AD9" s="325" t="e">
        <f t="shared" si="0"/>
        <v>#REF!</v>
      </c>
      <c r="AE9" s="325" t="e">
        <f t="shared" si="0"/>
        <v>#REF!</v>
      </c>
      <c r="AF9" s="325" t="e">
        <f t="shared" si="0"/>
        <v>#REF!</v>
      </c>
      <c r="AG9" s="325" t="e">
        <f t="shared" si="0"/>
        <v>#REF!</v>
      </c>
    </row>
    <row r="10" spans="1:33" s="5" customFormat="1" ht="33" customHeight="1">
      <c r="A10" s="98"/>
      <c r="B10" s="103" t="s">
        <v>33</v>
      </c>
      <c r="C10" s="103"/>
      <c r="D10" s="774" t="s">
        <v>0</v>
      </c>
      <c r="E10" s="780" t="s">
        <v>481</v>
      </c>
      <c r="F10" s="326">
        <v>30161</v>
      </c>
      <c r="G10" s="260"/>
      <c r="H10" s="260"/>
      <c r="I10" s="260"/>
      <c r="J10" s="260"/>
      <c r="K10" s="260"/>
      <c r="L10" s="894">
        <v>30500</v>
      </c>
      <c r="M10" s="326">
        <v>28937</v>
      </c>
      <c r="N10" s="260"/>
      <c r="O10" s="260"/>
      <c r="P10" s="260"/>
      <c r="Q10" s="260"/>
      <c r="R10" s="260"/>
      <c r="S10" s="894">
        <v>29223</v>
      </c>
      <c r="T10" s="326">
        <v>1224</v>
      </c>
      <c r="U10" s="260"/>
      <c r="V10" s="260"/>
      <c r="W10" s="260"/>
      <c r="X10" s="260"/>
      <c r="Y10" s="260"/>
      <c r="Z10" s="894">
        <v>1277</v>
      </c>
      <c r="AA10" s="326"/>
      <c r="AB10" s="260" t="e">
        <f>#REF!</f>
        <v>#REF!</v>
      </c>
      <c r="AC10" s="260" t="e">
        <f>#REF!</f>
        <v>#REF!</v>
      </c>
      <c r="AD10" s="260" t="e">
        <f>#REF!</f>
        <v>#REF!</v>
      </c>
      <c r="AE10" s="260" t="e">
        <f>#REF!</f>
        <v>#REF!</v>
      </c>
      <c r="AF10" s="260" t="e">
        <f>#REF!</f>
        <v>#REF!</v>
      </c>
      <c r="AG10" s="260" t="e">
        <f>#REF!</f>
        <v>#REF!</v>
      </c>
    </row>
    <row r="11" spans="1:33" s="5" customFormat="1" ht="33" customHeight="1">
      <c r="A11" s="81"/>
      <c r="B11" s="90" t="s">
        <v>34</v>
      </c>
      <c r="C11" s="90"/>
      <c r="D11" s="775" t="s">
        <v>88</v>
      </c>
      <c r="E11" s="780" t="s">
        <v>482</v>
      </c>
      <c r="F11" s="326">
        <v>7767</v>
      </c>
      <c r="G11" s="260"/>
      <c r="H11" s="260"/>
      <c r="I11" s="260"/>
      <c r="J11" s="260"/>
      <c r="K11" s="260"/>
      <c r="L11" s="894">
        <v>7841</v>
      </c>
      <c r="M11" s="326">
        <v>7430</v>
      </c>
      <c r="N11" s="260"/>
      <c r="O11" s="260"/>
      <c r="P11" s="260"/>
      <c r="Q11" s="260"/>
      <c r="R11" s="260"/>
      <c r="S11" s="894">
        <v>7492</v>
      </c>
      <c r="T11" s="326">
        <v>337</v>
      </c>
      <c r="U11" s="260"/>
      <c r="V11" s="260"/>
      <c r="W11" s="260"/>
      <c r="X11" s="260"/>
      <c r="Y11" s="260"/>
      <c r="Z11" s="894">
        <v>349</v>
      </c>
      <c r="AA11" s="326"/>
      <c r="AB11" s="260" t="e">
        <f>#REF!</f>
        <v>#REF!</v>
      </c>
      <c r="AC11" s="260" t="e">
        <f>#REF!</f>
        <v>#REF!</v>
      </c>
      <c r="AD11" s="260" t="e">
        <f>#REF!</f>
        <v>#REF!</v>
      </c>
      <c r="AE11" s="260" t="e">
        <f>#REF!</f>
        <v>#REF!</v>
      </c>
      <c r="AF11" s="260" t="e">
        <f>#REF!</f>
        <v>#REF!</v>
      </c>
      <c r="AG11" s="260" t="e">
        <f>#REF!</f>
        <v>#REF!</v>
      </c>
    </row>
    <row r="12" spans="1:33" s="5" customFormat="1" ht="33" customHeight="1">
      <c r="A12" s="81"/>
      <c r="B12" s="90" t="s">
        <v>35</v>
      </c>
      <c r="C12" s="90"/>
      <c r="D12" s="775" t="s">
        <v>89</v>
      </c>
      <c r="E12" s="780" t="s">
        <v>483</v>
      </c>
      <c r="F12" s="326">
        <v>23780</v>
      </c>
      <c r="G12" s="260"/>
      <c r="H12" s="260"/>
      <c r="I12" s="260"/>
      <c r="J12" s="260"/>
      <c r="K12" s="260"/>
      <c r="L12" s="894">
        <v>23558</v>
      </c>
      <c r="M12" s="326">
        <v>22148</v>
      </c>
      <c r="N12" s="260"/>
      <c r="O12" s="260"/>
      <c r="P12" s="260"/>
      <c r="Q12" s="260"/>
      <c r="R12" s="260"/>
      <c r="S12" s="894">
        <v>21926</v>
      </c>
      <c r="T12" s="326">
        <v>1632</v>
      </c>
      <c r="U12" s="260"/>
      <c r="V12" s="260"/>
      <c r="W12" s="260"/>
      <c r="X12" s="260"/>
      <c r="Y12" s="260"/>
      <c r="Z12" s="894">
        <v>1632</v>
      </c>
      <c r="AA12" s="326"/>
      <c r="AB12" s="260" t="e">
        <f>#REF!</f>
        <v>#REF!</v>
      </c>
      <c r="AC12" s="260" t="e">
        <f>#REF!</f>
        <v>#REF!</v>
      </c>
      <c r="AD12" s="260" t="e">
        <f>#REF!</f>
        <v>#REF!</v>
      </c>
      <c r="AE12" s="260" t="e">
        <f>#REF!</f>
        <v>#REF!</v>
      </c>
      <c r="AF12" s="260" t="e">
        <f>#REF!</f>
        <v>#REF!</v>
      </c>
      <c r="AG12" s="260" t="e">
        <f>#REF!</f>
        <v>#REF!</v>
      </c>
    </row>
    <row r="13" spans="1:33" s="5" customFormat="1" ht="33" customHeight="1">
      <c r="A13" s="81"/>
      <c r="B13" s="90" t="s">
        <v>49</v>
      </c>
      <c r="C13" s="90"/>
      <c r="D13" s="775" t="s">
        <v>90</v>
      </c>
      <c r="E13" s="780" t="s">
        <v>484</v>
      </c>
      <c r="F13" s="326">
        <v>1859</v>
      </c>
      <c r="G13" s="260"/>
      <c r="H13" s="260"/>
      <c r="I13" s="260"/>
      <c r="J13" s="260"/>
      <c r="K13" s="260"/>
      <c r="L13" s="894">
        <v>1859</v>
      </c>
      <c r="M13" s="326">
        <v>323</v>
      </c>
      <c r="N13" s="260"/>
      <c r="O13" s="260"/>
      <c r="P13" s="260"/>
      <c r="Q13" s="260"/>
      <c r="R13" s="260"/>
      <c r="S13" s="894">
        <v>323</v>
      </c>
      <c r="T13" s="326">
        <v>1536</v>
      </c>
      <c r="U13" s="260"/>
      <c r="V13" s="260"/>
      <c r="W13" s="260"/>
      <c r="X13" s="260"/>
      <c r="Y13" s="260"/>
      <c r="Z13" s="894">
        <v>1536</v>
      </c>
      <c r="AA13" s="326"/>
      <c r="AB13" s="260"/>
      <c r="AC13" s="260"/>
      <c r="AD13" s="260"/>
      <c r="AE13" s="260"/>
      <c r="AF13" s="260"/>
      <c r="AG13" s="260"/>
    </row>
    <row r="14" spans="1:33" s="5" customFormat="1" ht="33" customHeight="1">
      <c r="A14" s="81"/>
      <c r="B14" s="90" t="s">
        <v>50</v>
      </c>
      <c r="C14" s="90"/>
      <c r="D14" s="776" t="s">
        <v>92</v>
      </c>
      <c r="E14" s="781" t="s">
        <v>485</v>
      </c>
      <c r="F14" s="326">
        <v>2188</v>
      </c>
      <c r="G14" s="260"/>
      <c r="H14" s="260"/>
      <c r="I14" s="260"/>
      <c r="J14" s="260"/>
      <c r="K14" s="260"/>
      <c r="L14" s="894">
        <v>2515</v>
      </c>
      <c r="M14" s="326">
        <v>547</v>
      </c>
      <c r="N14" s="260"/>
      <c r="O14" s="260"/>
      <c r="P14" s="260"/>
      <c r="Q14" s="260"/>
      <c r="R14" s="260"/>
      <c r="S14" s="894">
        <v>776</v>
      </c>
      <c r="T14" s="326">
        <v>1641</v>
      </c>
      <c r="U14" s="260"/>
      <c r="V14" s="260"/>
      <c r="W14" s="260"/>
      <c r="X14" s="260"/>
      <c r="Y14" s="260"/>
      <c r="Z14" s="894">
        <v>1739</v>
      </c>
      <c r="AA14" s="326"/>
      <c r="AB14" s="260"/>
      <c r="AC14" s="260"/>
      <c r="AD14" s="260"/>
      <c r="AE14" s="260"/>
      <c r="AF14" s="260"/>
      <c r="AG14" s="260"/>
    </row>
    <row r="15" spans="1:33" s="5" customFormat="1" ht="33" customHeight="1">
      <c r="A15" s="81"/>
      <c r="B15" s="113"/>
      <c r="C15" s="90" t="s">
        <v>91</v>
      </c>
      <c r="D15" s="777" t="s">
        <v>353</v>
      </c>
      <c r="E15" s="782"/>
      <c r="F15" s="326"/>
      <c r="G15" s="260"/>
      <c r="H15" s="260"/>
      <c r="I15" s="260"/>
      <c r="J15" s="260"/>
      <c r="K15" s="260"/>
      <c r="L15" s="894">
        <v>232</v>
      </c>
      <c r="M15" s="326"/>
      <c r="N15" s="260"/>
      <c r="O15" s="260"/>
      <c r="P15" s="260"/>
      <c r="Q15" s="260"/>
      <c r="R15" s="260"/>
      <c r="S15" s="894">
        <v>232</v>
      </c>
      <c r="T15" s="326"/>
      <c r="U15" s="260"/>
      <c r="V15" s="260"/>
      <c r="W15" s="260"/>
      <c r="X15" s="260"/>
      <c r="Y15" s="260"/>
      <c r="Z15" s="894"/>
      <c r="AA15" s="326"/>
      <c r="AB15" s="260"/>
      <c r="AC15" s="260"/>
      <c r="AD15" s="260"/>
      <c r="AE15" s="260"/>
      <c r="AF15" s="260"/>
      <c r="AG15" s="260"/>
    </row>
    <row r="16" spans="1:33" s="5" customFormat="1" ht="47.25" customHeight="1">
      <c r="A16" s="81"/>
      <c r="B16" s="90"/>
      <c r="C16" s="90" t="s">
        <v>93</v>
      </c>
      <c r="D16" s="775" t="s">
        <v>354</v>
      </c>
      <c r="E16" s="780"/>
      <c r="F16" s="326">
        <v>1724</v>
      </c>
      <c r="G16" s="260"/>
      <c r="H16" s="260"/>
      <c r="I16" s="260"/>
      <c r="J16" s="260"/>
      <c r="K16" s="260"/>
      <c r="L16" s="894">
        <v>1724</v>
      </c>
      <c r="M16" s="326">
        <v>98</v>
      </c>
      <c r="N16" s="260"/>
      <c r="O16" s="260"/>
      <c r="P16" s="260"/>
      <c r="Q16" s="260"/>
      <c r="R16" s="260"/>
      <c r="S16" s="894"/>
      <c r="T16" s="326">
        <v>1626</v>
      </c>
      <c r="U16" s="260"/>
      <c r="V16" s="260"/>
      <c r="W16" s="260"/>
      <c r="X16" s="260"/>
      <c r="Y16" s="260"/>
      <c r="Z16" s="894">
        <v>1724</v>
      </c>
      <c r="AA16" s="326"/>
      <c r="AB16" s="260"/>
      <c r="AC16" s="260"/>
      <c r="AD16" s="260"/>
      <c r="AE16" s="260"/>
      <c r="AF16" s="260"/>
      <c r="AG16" s="260"/>
    </row>
    <row r="17" spans="1:33" s="5" customFormat="1" ht="54.75" customHeight="1" thickBot="1">
      <c r="A17" s="109"/>
      <c r="B17" s="110"/>
      <c r="C17" s="90" t="s">
        <v>94</v>
      </c>
      <c r="D17" s="775" t="s">
        <v>355</v>
      </c>
      <c r="E17" s="780"/>
      <c r="F17" s="326">
        <v>464</v>
      </c>
      <c r="G17" s="260"/>
      <c r="H17" s="260"/>
      <c r="I17" s="260"/>
      <c r="J17" s="260"/>
      <c r="K17" s="260"/>
      <c r="L17" s="894">
        <v>559</v>
      </c>
      <c r="M17" s="326">
        <v>449</v>
      </c>
      <c r="N17" s="260"/>
      <c r="O17" s="260"/>
      <c r="P17" s="260"/>
      <c r="Q17" s="260"/>
      <c r="R17" s="260"/>
      <c r="S17" s="894">
        <v>544</v>
      </c>
      <c r="T17" s="326">
        <v>15</v>
      </c>
      <c r="U17" s="260"/>
      <c r="V17" s="260"/>
      <c r="W17" s="260"/>
      <c r="X17" s="260"/>
      <c r="Y17" s="260"/>
      <c r="Z17" s="894">
        <v>15</v>
      </c>
      <c r="AA17" s="326"/>
      <c r="AB17" s="260"/>
      <c r="AC17" s="260"/>
      <c r="AD17" s="260"/>
      <c r="AE17" s="260"/>
      <c r="AF17" s="260"/>
      <c r="AG17" s="260"/>
    </row>
    <row r="18" spans="1:33" s="5" customFormat="1" ht="33" customHeight="1" hidden="1">
      <c r="A18" s="81"/>
      <c r="B18" s="90"/>
      <c r="C18" s="90" t="s">
        <v>97</v>
      </c>
      <c r="D18" s="775" t="s">
        <v>99</v>
      </c>
      <c r="E18" s="780"/>
      <c r="F18" s="326"/>
      <c r="G18" s="260"/>
      <c r="H18" s="260"/>
      <c r="I18" s="260"/>
      <c r="J18" s="260"/>
      <c r="K18" s="260"/>
      <c r="L18" s="894"/>
      <c r="M18" s="326"/>
      <c r="N18" s="260"/>
      <c r="O18" s="260"/>
      <c r="P18" s="260"/>
      <c r="Q18" s="260"/>
      <c r="R18" s="260"/>
      <c r="S18" s="894"/>
      <c r="T18" s="326"/>
      <c r="U18" s="260"/>
      <c r="V18" s="260"/>
      <c r="W18" s="260"/>
      <c r="X18" s="260"/>
      <c r="Y18" s="260"/>
      <c r="Z18" s="894"/>
      <c r="AA18" s="326"/>
      <c r="AB18" s="260"/>
      <c r="AC18" s="260"/>
      <c r="AD18" s="260"/>
      <c r="AE18" s="260"/>
      <c r="AF18" s="260"/>
      <c r="AG18" s="260"/>
    </row>
    <row r="19" spans="1:33" s="5" customFormat="1" ht="33" customHeight="1" hidden="1" thickBot="1">
      <c r="A19" s="117"/>
      <c r="B19" s="104"/>
      <c r="C19" s="104" t="s">
        <v>98</v>
      </c>
      <c r="D19" s="778" t="s">
        <v>100</v>
      </c>
      <c r="E19" s="783"/>
      <c r="F19" s="326"/>
      <c r="G19" s="260"/>
      <c r="H19" s="260"/>
      <c r="I19" s="260"/>
      <c r="J19" s="260"/>
      <c r="K19" s="260"/>
      <c r="L19" s="894"/>
      <c r="M19" s="326"/>
      <c r="N19" s="260"/>
      <c r="O19" s="260"/>
      <c r="P19" s="260"/>
      <c r="Q19" s="260"/>
      <c r="R19" s="260"/>
      <c r="S19" s="894"/>
      <c r="T19" s="326"/>
      <c r="U19" s="260"/>
      <c r="V19" s="260"/>
      <c r="W19" s="260"/>
      <c r="X19" s="260"/>
      <c r="Y19" s="260"/>
      <c r="Z19" s="894"/>
      <c r="AA19" s="326"/>
      <c r="AB19" s="260"/>
      <c r="AC19" s="260"/>
      <c r="AD19" s="260"/>
      <c r="AE19" s="260"/>
      <c r="AF19" s="260"/>
      <c r="AG19" s="260"/>
    </row>
    <row r="20" spans="1:33" s="5" customFormat="1" ht="33" customHeight="1" thickBot="1">
      <c r="A20" s="99" t="s">
        <v>26</v>
      </c>
      <c r="B20" s="1300" t="s">
        <v>101</v>
      </c>
      <c r="C20" s="1300"/>
      <c r="D20" s="1300"/>
      <c r="E20" s="779"/>
      <c r="F20" s="327">
        <f>F21+F22+F23</f>
        <v>2823</v>
      </c>
      <c r="G20" s="327">
        <f aca="true" t="shared" si="1" ref="G20:AA20">G21+G22+G23</f>
        <v>0</v>
      </c>
      <c r="H20" s="327">
        <f t="shared" si="1"/>
        <v>0</v>
      </c>
      <c r="I20" s="327">
        <f t="shared" si="1"/>
        <v>0</v>
      </c>
      <c r="J20" s="327">
        <f t="shared" si="1"/>
        <v>0</v>
      </c>
      <c r="K20" s="327">
        <f t="shared" si="1"/>
        <v>0</v>
      </c>
      <c r="L20" s="327">
        <f>L21+L22+L23</f>
        <v>3779</v>
      </c>
      <c r="M20" s="327">
        <f t="shared" si="1"/>
        <v>2423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v>3379</v>
      </c>
      <c r="T20" s="327">
        <f t="shared" si="1"/>
        <v>400</v>
      </c>
      <c r="U20" s="327">
        <f t="shared" si="1"/>
        <v>0</v>
      </c>
      <c r="V20" s="327">
        <f t="shared" si="1"/>
        <v>0</v>
      </c>
      <c r="W20" s="327">
        <f t="shared" si="1"/>
        <v>0</v>
      </c>
      <c r="X20" s="327">
        <f t="shared" si="1"/>
        <v>0</v>
      </c>
      <c r="Y20" s="327">
        <f t="shared" si="1"/>
        <v>0</v>
      </c>
      <c r="Z20" s="327">
        <v>400</v>
      </c>
      <c r="AA20" s="327">
        <f t="shared" si="1"/>
        <v>0</v>
      </c>
      <c r="AB20" s="57">
        <f aca="true" t="shared" si="2" ref="AB20:AG20">SUM(AB21:AB23)</f>
        <v>0</v>
      </c>
      <c r="AC20" s="57">
        <f t="shared" si="2"/>
        <v>0</v>
      </c>
      <c r="AD20" s="57">
        <f t="shared" si="2"/>
        <v>0</v>
      </c>
      <c r="AE20" s="57">
        <f t="shared" si="2"/>
        <v>0</v>
      </c>
      <c r="AF20" s="57">
        <f t="shared" si="2"/>
        <v>0</v>
      </c>
      <c r="AG20" s="57">
        <f t="shared" si="2"/>
        <v>0</v>
      </c>
    </row>
    <row r="21" spans="1:33" s="5" customFormat="1" ht="33" customHeight="1">
      <c r="A21" s="98"/>
      <c r="B21" s="103" t="s">
        <v>36</v>
      </c>
      <c r="C21" s="1311" t="s">
        <v>102</v>
      </c>
      <c r="D21" s="1311"/>
      <c r="E21" s="784" t="s">
        <v>486</v>
      </c>
      <c r="F21" s="326">
        <v>1144</v>
      </c>
      <c r="G21" s="260"/>
      <c r="H21" s="260"/>
      <c r="I21" s="260"/>
      <c r="J21" s="260"/>
      <c r="K21" s="260"/>
      <c r="L21" s="326">
        <v>1430</v>
      </c>
      <c r="M21" s="326">
        <v>1144</v>
      </c>
      <c r="N21" s="260"/>
      <c r="O21" s="260"/>
      <c r="P21" s="260"/>
      <c r="Q21" s="260"/>
      <c r="R21" s="260"/>
      <c r="S21" s="894">
        <v>1430</v>
      </c>
      <c r="T21" s="326"/>
      <c r="U21" s="260"/>
      <c r="V21" s="260"/>
      <c r="W21" s="260"/>
      <c r="X21" s="260"/>
      <c r="Y21" s="260"/>
      <c r="Z21" s="894"/>
      <c r="AA21" s="326"/>
      <c r="AB21" s="260"/>
      <c r="AC21" s="260"/>
      <c r="AD21" s="260"/>
      <c r="AE21" s="260"/>
      <c r="AF21" s="260"/>
      <c r="AG21" s="260"/>
    </row>
    <row r="22" spans="1:33" s="5" customFormat="1" ht="33" customHeight="1">
      <c r="A22" s="81"/>
      <c r="B22" s="90" t="s">
        <v>37</v>
      </c>
      <c r="C22" s="1312" t="s">
        <v>103</v>
      </c>
      <c r="D22" s="1312"/>
      <c r="E22" s="784" t="s">
        <v>487</v>
      </c>
      <c r="F22" s="326">
        <v>1279</v>
      </c>
      <c r="G22" s="260"/>
      <c r="H22" s="260"/>
      <c r="I22" s="260"/>
      <c r="J22" s="260"/>
      <c r="K22" s="260"/>
      <c r="L22" s="326">
        <v>1949</v>
      </c>
      <c r="M22" s="326">
        <v>1279</v>
      </c>
      <c r="N22" s="260"/>
      <c r="O22" s="260"/>
      <c r="P22" s="260"/>
      <c r="Q22" s="260"/>
      <c r="R22" s="260"/>
      <c r="S22" s="894">
        <v>1949</v>
      </c>
      <c r="T22" s="326"/>
      <c r="U22" s="260"/>
      <c r="V22" s="260"/>
      <c r="W22" s="260"/>
      <c r="X22" s="260"/>
      <c r="Y22" s="260"/>
      <c r="Z22" s="894"/>
      <c r="AA22" s="326"/>
      <c r="AB22" s="260"/>
      <c r="AC22" s="260"/>
      <c r="AD22" s="260"/>
      <c r="AE22" s="260"/>
      <c r="AF22" s="260"/>
      <c r="AG22" s="260"/>
    </row>
    <row r="23" spans="1:33" s="5" customFormat="1" ht="33" customHeight="1">
      <c r="A23" s="111"/>
      <c r="B23" s="90" t="s">
        <v>38</v>
      </c>
      <c r="C23" s="1327" t="s">
        <v>104</v>
      </c>
      <c r="D23" s="1327"/>
      <c r="E23" s="785" t="s">
        <v>488</v>
      </c>
      <c r="F23" s="326">
        <v>400</v>
      </c>
      <c r="G23" s="260"/>
      <c r="H23" s="260"/>
      <c r="I23" s="260"/>
      <c r="J23" s="260"/>
      <c r="K23" s="260"/>
      <c r="L23" s="326">
        <v>400</v>
      </c>
      <c r="M23" s="326"/>
      <c r="N23" s="260"/>
      <c r="O23" s="260"/>
      <c r="P23" s="260"/>
      <c r="Q23" s="260"/>
      <c r="R23" s="260"/>
      <c r="S23" s="894"/>
      <c r="T23" s="326">
        <v>400</v>
      </c>
      <c r="U23" s="260"/>
      <c r="V23" s="260"/>
      <c r="W23" s="260"/>
      <c r="X23" s="260"/>
      <c r="Y23" s="260"/>
      <c r="Z23" s="894">
        <v>400</v>
      </c>
      <c r="AA23" s="326"/>
      <c r="AB23" s="260"/>
      <c r="AC23" s="260"/>
      <c r="AD23" s="260"/>
      <c r="AE23" s="260"/>
      <c r="AF23" s="260"/>
      <c r="AG23" s="260"/>
    </row>
    <row r="24" spans="1:33" s="5" customFormat="1" ht="33" customHeight="1">
      <c r="A24" s="87"/>
      <c r="B24" s="91"/>
      <c r="C24" s="91" t="s">
        <v>105</v>
      </c>
      <c r="D24" s="220" t="s">
        <v>95</v>
      </c>
      <c r="E24" s="785"/>
      <c r="F24" s="326">
        <v>400</v>
      </c>
      <c r="G24" s="260"/>
      <c r="H24" s="260"/>
      <c r="I24" s="260"/>
      <c r="J24" s="260"/>
      <c r="K24" s="260"/>
      <c r="L24" s="326">
        <v>400</v>
      </c>
      <c r="M24" s="326"/>
      <c r="N24" s="260"/>
      <c r="O24" s="260"/>
      <c r="P24" s="260"/>
      <c r="Q24" s="260"/>
      <c r="R24" s="260"/>
      <c r="S24" s="894"/>
      <c r="T24" s="326">
        <v>400</v>
      </c>
      <c r="U24" s="260"/>
      <c r="V24" s="260"/>
      <c r="W24" s="260"/>
      <c r="X24" s="260"/>
      <c r="Y24" s="260"/>
      <c r="Z24" s="894">
        <v>400</v>
      </c>
      <c r="AA24" s="326"/>
      <c r="AB24" s="260"/>
      <c r="AC24" s="260"/>
      <c r="AD24" s="260"/>
      <c r="AE24" s="260"/>
      <c r="AF24" s="260"/>
      <c r="AG24" s="260"/>
    </row>
    <row r="25" spans="1:33" s="5" customFormat="1" ht="33" customHeight="1">
      <c r="A25" s="87"/>
      <c r="B25" s="91"/>
      <c r="C25" s="91" t="s">
        <v>106</v>
      </c>
      <c r="D25" s="220" t="s">
        <v>96</v>
      </c>
      <c r="E25" s="785"/>
      <c r="F25" s="326"/>
      <c r="G25" s="260"/>
      <c r="H25" s="260"/>
      <c r="I25" s="260"/>
      <c r="J25" s="260"/>
      <c r="K25" s="260"/>
      <c r="L25" s="894"/>
      <c r="M25" s="326"/>
      <c r="N25" s="260"/>
      <c r="O25" s="260"/>
      <c r="P25" s="260"/>
      <c r="Q25" s="260"/>
      <c r="R25" s="260"/>
      <c r="S25" s="894"/>
      <c r="T25" s="326"/>
      <c r="U25" s="260"/>
      <c r="V25" s="260"/>
      <c r="W25" s="260"/>
      <c r="X25" s="260"/>
      <c r="Y25" s="260"/>
      <c r="Z25" s="894"/>
      <c r="AA25" s="326"/>
      <c r="AB25" s="260"/>
      <c r="AC25" s="260"/>
      <c r="AD25" s="260"/>
      <c r="AE25" s="260"/>
      <c r="AF25" s="260"/>
      <c r="AG25" s="260"/>
    </row>
    <row r="26" spans="1:33" s="5" customFormat="1" ht="33" customHeight="1">
      <c r="A26" s="111"/>
      <c r="B26" s="220"/>
      <c r="C26" s="91" t="s">
        <v>107</v>
      </c>
      <c r="D26" s="220" t="s">
        <v>99</v>
      </c>
      <c r="E26" s="785"/>
      <c r="F26" s="326"/>
      <c r="G26" s="260"/>
      <c r="H26" s="260"/>
      <c r="I26" s="260"/>
      <c r="J26" s="260"/>
      <c r="K26" s="260"/>
      <c r="L26" s="894"/>
      <c r="M26" s="326"/>
      <c r="N26" s="260"/>
      <c r="O26" s="260"/>
      <c r="P26" s="260"/>
      <c r="Q26" s="260"/>
      <c r="R26" s="260"/>
      <c r="S26" s="894"/>
      <c r="T26" s="326"/>
      <c r="U26" s="260"/>
      <c r="V26" s="260"/>
      <c r="W26" s="260"/>
      <c r="X26" s="260"/>
      <c r="Y26" s="260"/>
      <c r="Z26" s="894"/>
      <c r="AA26" s="326"/>
      <c r="AB26" s="260"/>
      <c r="AC26" s="260"/>
      <c r="AD26" s="260"/>
      <c r="AE26" s="260"/>
      <c r="AF26" s="260"/>
      <c r="AG26" s="260"/>
    </row>
    <row r="27" spans="1:33" s="5" customFormat="1" ht="33" customHeight="1" thickBot="1">
      <c r="A27" s="245"/>
      <c r="B27" s="246"/>
      <c r="C27" s="247" t="s">
        <v>189</v>
      </c>
      <c r="D27" s="246" t="s">
        <v>190</v>
      </c>
      <c r="E27" s="786"/>
      <c r="F27" s="326"/>
      <c r="G27" s="260"/>
      <c r="H27" s="260"/>
      <c r="I27" s="260"/>
      <c r="J27" s="260"/>
      <c r="K27" s="260"/>
      <c r="L27" s="894"/>
      <c r="M27" s="326"/>
      <c r="N27" s="260"/>
      <c r="O27" s="260"/>
      <c r="P27" s="260"/>
      <c r="Q27" s="260"/>
      <c r="R27" s="260"/>
      <c r="S27" s="894"/>
      <c r="T27" s="326"/>
      <c r="U27" s="260"/>
      <c r="V27" s="260"/>
      <c r="W27" s="260"/>
      <c r="X27" s="260"/>
      <c r="Y27" s="260"/>
      <c r="Z27" s="894"/>
      <c r="AA27" s="326"/>
      <c r="AB27" s="260"/>
      <c r="AC27" s="260"/>
      <c r="AD27" s="260"/>
      <c r="AE27" s="260"/>
      <c r="AF27" s="260"/>
      <c r="AG27" s="260"/>
    </row>
    <row r="28" spans="1:33" s="5" customFormat="1" ht="33" customHeight="1" thickBot="1">
      <c r="A28" s="99" t="s">
        <v>10</v>
      </c>
      <c r="B28" s="1300" t="s">
        <v>108</v>
      </c>
      <c r="C28" s="1300"/>
      <c r="D28" s="1300"/>
      <c r="E28" s="779" t="s">
        <v>490</v>
      </c>
      <c r="F28" s="327">
        <f>F29+F30+F31</f>
        <v>781</v>
      </c>
      <c r="G28" s="327">
        <f aca="true" t="shared" si="3" ref="G28:AA28">G29+G30+G31</f>
        <v>0</v>
      </c>
      <c r="H28" s="327">
        <f t="shared" si="3"/>
        <v>0</v>
      </c>
      <c r="I28" s="327">
        <f t="shared" si="3"/>
        <v>0</v>
      </c>
      <c r="J28" s="327">
        <f t="shared" si="3"/>
        <v>0</v>
      </c>
      <c r="K28" s="327">
        <f t="shared" si="3"/>
        <v>0</v>
      </c>
      <c r="L28" s="327">
        <v>298</v>
      </c>
      <c r="M28" s="327">
        <f t="shared" si="3"/>
        <v>781</v>
      </c>
      <c r="N28" s="327">
        <f t="shared" si="3"/>
        <v>0</v>
      </c>
      <c r="O28" s="327">
        <f t="shared" si="3"/>
        <v>0</v>
      </c>
      <c r="P28" s="327">
        <f t="shared" si="3"/>
        <v>0</v>
      </c>
      <c r="Q28" s="327">
        <f t="shared" si="3"/>
        <v>0</v>
      </c>
      <c r="R28" s="327">
        <f t="shared" si="3"/>
        <v>0</v>
      </c>
      <c r="S28" s="327">
        <v>298</v>
      </c>
      <c r="T28" s="327">
        <f t="shared" si="3"/>
        <v>0</v>
      </c>
      <c r="U28" s="327">
        <f t="shared" si="3"/>
        <v>0</v>
      </c>
      <c r="V28" s="327">
        <f t="shared" si="3"/>
        <v>0</v>
      </c>
      <c r="W28" s="327">
        <f t="shared" si="3"/>
        <v>0</v>
      </c>
      <c r="X28" s="327">
        <f t="shared" si="3"/>
        <v>0</v>
      </c>
      <c r="Y28" s="327">
        <f t="shared" si="3"/>
        <v>0</v>
      </c>
      <c r="Z28" s="327"/>
      <c r="AA28" s="327">
        <f t="shared" si="3"/>
        <v>0</v>
      </c>
      <c r="AB28" s="57">
        <f aca="true" t="shared" si="4" ref="AB28:AG28">SUM(AB29:AB31)</f>
        <v>0</v>
      </c>
      <c r="AC28" s="57">
        <f t="shared" si="4"/>
        <v>0</v>
      </c>
      <c r="AD28" s="57">
        <f t="shared" si="4"/>
        <v>0</v>
      </c>
      <c r="AE28" s="57">
        <f t="shared" si="4"/>
        <v>0</v>
      </c>
      <c r="AF28" s="57">
        <f t="shared" si="4"/>
        <v>0</v>
      </c>
      <c r="AG28" s="57">
        <f t="shared" si="4"/>
        <v>0</v>
      </c>
    </row>
    <row r="29" spans="1:33" s="5" customFormat="1" ht="33" customHeight="1">
      <c r="A29" s="98"/>
      <c r="B29" s="103" t="s">
        <v>39</v>
      </c>
      <c r="C29" s="1311" t="s">
        <v>3</v>
      </c>
      <c r="D29" s="1311"/>
      <c r="E29" s="784"/>
      <c r="F29" s="326"/>
      <c r="G29" s="260"/>
      <c r="H29" s="260"/>
      <c r="I29" s="260"/>
      <c r="J29" s="260"/>
      <c r="K29" s="260"/>
      <c r="L29" s="894"/>
      <c r="M29" s="326"/>
      <c r="N29" s="260"/>
      <c r="O29" s="260"/>
      <c r="P29" s="260"/>
      <c r="Q29" s="260"/>
      <c r="R29" s="260"/>
      <c r="S29" s="894"/>
      <c r="T29" s="326"/>
      <c r="U29" s="260"/>
      <c r="V29" s="260"/>
      <c r="W29" s="260"/>
      <c r="X29" s="260"/>
      <c r="Y29" s="260"/>
      <c r="Z29" s="894"/>
      <c r="AA29" s="326"/>
      <c r="AB29" s="260"/>
      <c r="AC29" s="260"/>
      <c r="AD29" s="260"/>
      <c r="AE29" s="260"/>
      <c r="AF29" s="260"/>
      <c r="AG29" s="260"/>
    </row>
    <row r="30" spans="1:33" s="8" customFormat="1" ht="33" customHeight="1">
      <c r="A30" s="112"/>
      <c r="B30" s="90" t="s">
        <v>40</v>
      </c>
      <c r="C30" s="1313" t="s">
        <v>356</v>
      </c>
      <c r="D30" s="1313"/>
      <c r="E30" s="787"/>
      <c r="F30" s="326"/>
      <c r="G30" s="260"/>
      <c r="H30" s="260"/>
      <c r="I30" s="260"/>
      <c r="J30" s="260"/>
      <c r="K30" s="260"/>
      <c r="L30" s="894"/>
      <c r="M30" s="326"/>
      <c r="N30" s="260"/>
      <c r="O30" s="260"/>
      <c r="P30" s="260"/>
      <c r="Q30" s="260"/>
      <c r="R30" s="260"/>
      <c r="S30" s="894"/>
      <c r="T30" s="326"/>
      <c r="U30" s="260"/>
      <c r="V30" s="260"/>
      <c r="W30" s="260"/>
      <c r="X30" s="260"/>
      <c r="Y30" s="260"/>
      <c r="Z30" s="894"/>
      <c r="AA30" s="326"/>
      <c r="AB30" s="260"/>
      <c r="AC30" s="260"/>
      <c r="AD30" s="260"/>
      <c r="AE30" s="260"/>
      <c r="AF30" s="260"/>
      <c r="AG30" s="260"/>
    </row>
    <row r="31" spans="1:33" s="8" customFormat="1" ht="33" customHeight="1" thickBot="1">
      <c r="A31" s="118"/>
      <c r="B31" s="104" t="s">
        <v>76</v>
      </c>
      <c r="C31" s="119" t="s">
        <v>109</v>
      </c>
      <c r="D31" s="119"/>
      <c r="E31" s="788"/>
      <c r="F31" s="326">
        <v>781</v>
      </c>
      <c r="G31" s="260"/>
      <c r="H31" s="260"/>
      <c r="I31" s="260"/>
      <c r="J31" s="260"/>
      <c r="K31" s="260"/>
      <c r="L31" s="894">
        <v>298</v>
      </c>
      <c r="M31" s="326">
        <v>781</v>
      </c>
      <c r="N31" s="260"/>
      <c r="O31" s="260"/>
      <c r="P31" s="260"/>
      <c r="Q31" s="260"/>
      <c r="R31" s="260"/>
      <c r="S31" s="894">
        <v>298</v>
      </c>
      <c r="T31" s="326"/>
      <c r="U31" s="260"/>
      <c r="V31" s="260"/>
      <c r="W31" s="260"/>
      <c r="X31" s="260"/>
      <c r="Y31" s="260"/>
      <c r="Z31" s="894"/>
      <c r="AA31" s="326"/>
      <c r="AB31" s="260"/>
      <c r="AC31" s="260"/>
      <c r="AD31" s="260"/>
      <c r="AE31" s="260"/>
      <c r="AF31" s="260"/>
      <c r="AG31" s="260"/>
    </row>
    <row r="32" spans="1:33" s="8" customFormat="1" ht="33" customHeight="1" thickBot="1">
      <c r="A32" s="78" t="s">
        <v>11</v>
      </c>
      <c r="B32" s="105" t="s">
        <v>110</v>
      </c>
      <c r="C32" s="105"/>
      <c r="D32" s="105"/>
      <c r="E32" s="789"/>
      <c r="F32" s="328"/>
      <c r="G32" s="329"/>
      <c r="H32" s="329"/>
      <c r="I32" s="329"/>
      <c r="J32" s="329"/>
      <c r="K32" s="329"/>
      <c r="L32" s="895"/>
      <c r="M32" s="328"/>
      <c r="N32" s="329"/>
      <c r="O32" s="329"/>
      <c r="P32" s="329"/>
      <c r="Q32" s="329"/>
      <c r="R32" s="329"/>
      <c r="S32" s="895"/>
      <c r="T32" s="328"/>
      <c r="U32" s="329"/>
      <c r="V32" s="329"/>
      <c r="W32" s="329"/>
      <c r="X32" s="329"/>
      <c r="Y32" s="329"/>
      <c r="Z32" s="895"/>
      <c r="AA32" s="328"/>
      <c r="AB32" s="329"/>
      <c r="AC32" s="329"/>
      <c r="AD32" s="329"/>
      <c r="AE32" s="329"/>
      <c r="AF32" s="329"/>
      <c r="AG32" s="329"/>
    </row>
    <row r="33" spans="1:33" s="8" customFormat="1" ht="33" customHeight="1" thickBot="1">
      <c r="A33" s="99" t="s">
        <v>12</v>
      </c>
      <c r="B33" s="1261" t="s">
        <v>111</v>
      </c>
      <c r="C33" s="1261"/>
      <c r="D33" s="1261"/>
      <c r="E33" s="725"/>
      <c r="F33" s="325">
        <f>F9+F20+F28+F32</f>
        <v>69359</v>
      </c>
      <c r="G33" s="325">
        <f aca="true" t="shared" si="5" ref="G33:AA33">G9+G20+G28+G32</f>
        <v>0</v>
      </c>
      <c r="H33" s="325">
        <f t="shared" si="5"/>
        <v>0</v>
      </c>
      <c r="I33" s="325">
        <f t="shared" si="5"/>
        <v>0</v>
      </c>
      <c r="J33" s="325">
        <f t="shared" si="5"/>
        <v>0</v>
      </c>
      <c r="K33" s="325">
        <f t="shared" si="5"/>
        <v>0</v>
      </c>
      <c r="L33" s="325">
        <f>L9+L20+L28</f>
        <v>70350</v>
      </c>
      <c r="M33" s="325">
        <f t="shared" si="5"/>
        <v>62589</v>
      </c>
      <c r="N33" s="325">
        <f t="shared" si="5"/>
        <v>0</v>
      </c>
      <c r="O33" s="325">
        <f t="shared" si="5"/>
        <v>0</v>
      </c>
      <c r="P33" s="325">
        <f t="shared" si="5"/>
        <v>0</v>
      </c>
      <c r="Q33" s="325">
        <f t="shared" si="5"/>
        <v>0</v>
      </c>
      <c r="R33" s="325">
        <f t="shared" si="5"/>
        <v>0</v>
      </c>
      <c r="S33" s="325">
        <f>S9+S20+S28</f>
        <v>63417</v>
      </c>
      <c r="T33" s="325">
        <f t="shared" si="5"/>
        <v>6770</v>
      </c>
      <c r="U33" s="325">
        <f t="shared" si="5"/>
        <v>0</v>
      </c>
      <c r="V33" s="325">
        <f t="shared" si="5"/>
        <v>0</v>
      </c>
      <c r="W33" s="325">
        <f t="shared" si="5"/>
        <v>0</v>
      </c>
      <c r="X33" s="325">
        <f t="shared" si="5"/>
        <v>0</v>
      </c>
      <c r="Y33" s="325">
        <f t="shared" si="5"/>
        <v>0</v>
      </c>
      <c r="Z33" s="325">
        <v>6933</v>
      </c>
      <c r="AA33" s="325">
        <f t="shared" si="5"/>
        <v>0</v>
      </c>
      <c r="AB33" s="258" t="e">
        <f aca="true" t="shared" si="6" ref="AB33:AG33">AB9+AB20+AB28+AB32</f>
        <v>#REF!</v>
      </c>
      <c r="AC33" s="258" t="e">
        <f t="shared" si="6"/>
        <v>#REF!</v>
      </c>
      <c r="AD33" s="258" t="e">
        <f t="shared" si="6"/>
        <v>#REF!</v>
      </c>
      <c r="AE33" s="258" t="e">
        <f t="shared" si="6"/>
        <v>#REF!</v>
      </c>
      <c r="AF33" s="258" t="e">
        <f t="shared" si="6"/>
        <v>#REF!</v>
      </c>
      <c r="AG33" s="258" t="e">
        <f t="shared" si="6"/>
        <v>#REF!</v>
      </c>
    </row>
    <row r="34" spans="1:33" s="8" customFormat="1" ht="33" customHeight="1" thickBot="1">
      <c r="A34" s="76" t="s">
        <v>13</v>
      </c>
      <c r="B34" s="1314" t="s">
        <v>191</v>
      </c>
      <c r="C34" s="1314"/>
      <c r="D34" s="1314"/>
      <c r="E34" s="790" t="s">
        <v>489</v>
      </c>
      <c r="F34" s="330">
        <f>F35+F36</f>
        <v>0</v>
      </c>
      <c r="G34" s="102"/>
      <c r="H34" s="102"/>
      <c r="I34" s="102"/>
      <c r="J34" s="102"/>
      <c r="K34" s="102"/>
      <c r="L34" s="896">
        <v>814</v>
      </c>
      <c r="M34" s="330"/>
      <c r="N34" s="102"/>
      <c r="O34" s="102"/>
      <c r="P34" s="102"/>
      <c r="Q34" s="102"/>
      <c r="R34" s="102"/>
      <c r="S34" s="896">
        <v>814</v>
      </c>
      <c r="T34" s="330"/>
      <c r="U34" s="102"/>
      <c r="V34" s="102"/>
      <c r="W34" s="102"/>
      <c r="X34" s="102"/>
      <c r="Y34" s="102"/>
      <c r="Z34" s="896"/>
      <c r="AA34" s="330"/>
      <c r="AB34" s="102"/>
      <c r="AC34" s="102"/>
      <c r="AD34" s="102"/>
      <c r="AE34" s="102"/>
      <c r="AF34" s="102"/>
      <c r="AG34" s="102"/>
    </row>
    <row r="35" spans="1:33" s="5" customFormat="1" ht="33" customHeight="1">
      <c r="A35" s="121"/>
      <c r="B35" s="103" t="s">
        <v>44</v>
      </c>
      <c r="C35" s="1264" t="s">
        <v>357</v>
      </c>
      <c r="D35" s="1264"/>
      <c r="E35" s="719"/>
      <c r="F35" s="326"/>
      <c r="G35" s="260"/>
      <c r="H35" s="260"/>
      <c r="I35" s="260"/>
      <c r="J35" s="260"/>
      <c r="K35" s="260"/>
      <c r="L35" s="894"/>
      <c r="M35" s="326"/>
      <c r="N35" s="260"/>
      <c r="O35" s="260"/>
      <c r="P35" s="260"/>
      <c r="Q35" s="260"/>
      <c r="R35" s="260"/>
      <c r="S35" s="894"/>
      <c r="T35" s="326"/>
      <c r="U35" s="260"/>
      <c r="V35" s="260"/>
      <c r="W35" s="260"/>
      <c r="X35" s="260"/>
      <c r="Y35" s="260"/>
      <c r="Z35" s="894"/>
      <c r="AA35" s="326"/>
      <c r="AB35" s="260"/>
      <c r="AC35" s="260"/>
      <c r="AD35" s="260"/>
      <c r="AE35" s="260"/>
      <c r="AF35" s="260"/>
      <c r="AG35" s="260"/>
    </row>
    <row r="36" spans="1:33" s="5" customFormat="1" ht="33" customHeight="1">
      <c r="A36" s="117"/>
      <c r="B36" s="104" t="s">
        <v>58</v>
      </c>
      <c r="C36" s="1315" t="s">
        <v>358</v>
      </c>
      <c r="D36" s="1315"/>
      <c r="E36" s="791"/>
      <c r="F36" s="331"/>
      <c r="G36" s="120"/>
      <c r="H36" s="120"/>
      <c r="I36" s="120"/>
      <c r="J36" s="120"/>
      <c r="K36" s="120"/>
      <c r="L36" s="897"/>
      <c r="M36" s="331"/>
      <c r="N36" s="120"/>
      <c r="O36" s="120"/>
      <c r="P36" s="120"/>
      <c r="Q36" s="120"/>
      <c r="R36" s="120"/>
      <c r="S36" s="897"/>
      <c r="T36" s="331"/>
      <c r="U36" s="120"/>
      <c r="V36" s="120"/>
      <c r="W36" s="120"/>
      <c r="X36" s="120"/>
      <c r="Y36" s="120"/>
      <c r="Z36" s="897"/>
      <c r="AA36" s="331"/>
      <c r="AB36" s="120"/>
      <c r="AC36" s="120"/>
      <c r="AD36" s="120"/>
      <c r="AE36" s="120"/>
      <c r="AF36" s="120"/>
      <c r="AG36" s="120"/>
    </row>
    <row r="37" spans="1:33" s="5" customFormat="1" ht="33" customHeight="1" hidden="1" thickBot="1">
      <c r="A37" s="354" t="s">
        <v>14</v>
      </c>
      <c r="B37" s="1330"/>
      <c r="C37" s="1330"/>
      <c r="D37" s="1330"/>
      <c r="E37" s="792"/>
      <c r="F37" s="355"/>
      <c r="G37" s="356"/>
      <c r="H37" s="356"/>
      <c r="I37" s="356"/>
      <c r="J37" s="356"/>
      <c r="K37" s="356"/>
      <c r="L37" s="898"/>
      <c r="M37" s="355"/>
      <c r="N37" s="356"/>
      <c r="O37" s="356"/>
      <c r="P37" s="356"/>
      <c r="Q37" s="356"/>
      <c r="R37" s="356"/>
      <c r="S37" s="898"/>
      <c r="T37" s="355"/>
      <c r="U37" s="356"/>
      <c r="V37" s="356"/>
      <c r="W37" s="356"/>
      <c r="X37" s="356"/>
      <c r="Y37" s="356"/>
      <c r="Z37" s="898"/>
      <c r="AA37" s="355"/>
      <c r="AB37" s="356" t="e">
        <f aca="true" t="shared" si="7" ref="AB37:AG37">AB33+AB34</f>
        <v>#REF!</v>
      </c>
      <c r="AC37" s="356" t="e">
        <f t="shared" si="7"/>
        <v>#REF!</v>
      </c>
      <c r="AD37" s="356" t="e">
        <f t="shared" si="7"/>
        <v>#REF!</v>
      </c>
      <c r="AE37" s="356" t="e">
        <f t="shared" si="7"/>
        <v>#REF!</v>
      </c>
      <c r="AF37" s="356" t="e">
        <f t="shared" si="7"/>
        <v>#REF!</v>
      </c>
      <c r="AG37" s="356" t="e">
        <f t="shared" si="7"/>
        <v>#REF!</v>
      </c>
    </row>
    <row r="38" spans="1:33" s="5" customFormat="1" ht="33" customHeight="1" hidden="1" thickBot="1">
      <c r="A38" s="1328" t="s">
        <v>230</v>
      </c>
      <c r="B38" s="1329"/>
      <c r="C38" s="1329"/>
      <c r="D38" s="1329"/>
      <c r="E38" s="793"/>
      <c r="F38" s="447"/>
      <c r="G38" s="357"/>
      <c r="H38" s="357"/>
      <c r="I38" s="357"/>
      <c r="J38" s="120"/>
      <c r="K38" s="120"/>
      <c r="L38" s="897"/>
      <c r="M38" s="447"/>
      <c r="N38" s="357"/>
      <c r="O38" s="357"/>
      <c r="P38" s="357"/>
      <c r="Q38" s="120"/>
      <c r="R38" s="120"/>
      <c r="S38" s="897"/>
      <c r="T38" s="447"/>
      <c r="U38" s="357"/>
      <c r="V38" s="357"/>
      <c r="W38" s="357"/>
      <c r="X38" s="120"/>
      <c r="Y38" s="120"/>
      <c r="Z38" s="897"/>
      <c r="AA38" s="447"/>
      <c r="AB38" s="357"/>
      <c r="AC38" s="357"/>
      <c r="AD38" s="357"/>
      <c r="AE38" s="120"/>
      <c r="AF38" s="120"/>
      <c r="AG38" s="120"/>
    </row>
    <row r="39" spans="1:33" s="5" customFormat="1" ht="33" customHeight="1" thickBot="1">
      <c r="A39" s="1325" t="s">
        <v>552</v>
      </c>
      <c r="B39" s="1326"/>
      <c r="C39" s="48" t="s">
        <v>553</v>
      </c>
      <c r="D39" s="48"/>
      <c r="E39" s="1141"/>
      <c r="F39" s="1142"/>
      <c r="G39" s="1143"/>
      <c r="H39" s="1143"/>
      <c r="I39" s="1143"/>
      <c r="J39" s="943"/>
      <c r="K39" s="943"/>
      <c r="L39" s="943">
        <v>814</v>
      </c>
      <c r="M39" s="1142"/>
      <c r="N39" s="1143"/>
      <c r="O39" s="1143"/>
      <c r="P39" s="1143"/>
      <c r="Q39" s="943"/>
      <c r="R39" s="943"/>
      <c r="S39" s="943">
        <v>814</v>
      </c>
      <c r="T39" s="1142"/>
      <c r="U39" s="1143"/>
      <c r="V39" s="1143"/>
      <c r="W39" s="1143"/>
      <c r="X39" s="943"/>
      <c r="Y39" s="943"/>
      <c r="Z39" s="943"/>
      <c r="AA39" s="1142"/>
      <c r="AB39" s="1144"/>
      <c r="AC39" s="1144"/>
      <c r="AD39" s="1144"/>
      <c r="AE39" s="398"/>
      <c r="AF39" s="398"/>
      <c r="AG39" s="398"/>
    </row>
    <row r="40" spans="1:33" s="5" customFormat="1" ht="43.5" customHeight="1" thickBot="1">
      <c r="A40" s="1260" t="s">
        <v>113</v>
      </c>
      <c r="B40" s="1261"/>
      <c r="C40" s="1261"/>
      <c r="D40" s="1261"/>
      <c r="E40" s="725"/>
      <c r="F40" s="327">
        <f>F33+F34</f>
        <v>69359</v>
      </c>
      <c r="G40" s="327">
        <f aca="true" t="shared" si="8" ref="G40:AA40">G33+G34</f>
        <v>0</v>
      </c>
      <c r="H40" s="327">
        <f t="shared" si="8"/>
        <v>0</v>
      </c>
      <c r="I40" s="327">
        <f t="shared" si="8"/>
        <v>0</v>
      </c>
      <c r="J40" s="327">
        <f t="shared" si="8"/>
        <v>0</v>
      </c>
      <c r="K40" s="327">
        <f t="shared" si="8"/>
        <v>0</v>
      </c>
      <c r="L40" s="327">
        <f>L33+L34</f>
        <v>71164</v>
      </c>
      <c r="M40" s="327">
        <f t="shared" si="8"/>
        <v>62589</v>
      </c>
      <c r="N40" s="327">
        <f t="shared" si="8"/>
        <v>0</v>
      </c>
      <c r="O40" s="327">
        <f t="shared" si="8"/>
        <v>0</v>
      </c>
      <c r="P40" s="327">
        <f t="shared" si="8"/>
        <v>0</v>
      </c>
      <c r="Q40" s="327">
        <f t="shared" si="8"/>
        <v>0</v>
      </c>
      <c r="R40" s="327">
        <f t="shared" si="8"/>
        <v>0</v>
      </c>
      <c r="S40" s="327">
        <f>S33+S34</f>
        <v>64231</v>
      </c>
      <c r="T40" s="327">
        <f t="shared" si="8"/>
        <v>6770</v>
      </c>
      <c r="U40" s="327">
        <f t="shared" si="8"/>
        <v>0</v>
      </c>
      <c r="V40" s="327">
        <f t="shared" si="8"/>
        <v>0</v>
      </c>
      <c r="W40" s="327">
        <f t="shared" si="8"/>
        <v>0</v>
      </c>
      <c r="X40" s="327">
        <f t="shared" si="8"/>
        <v>0</v>
      </c>
      <c r="Y40" s="327">
        <f t="shared" si="8"/>
        <v>0</v>
      </c>
      <c r="Z40" s="327">
        <v>6933</v>
      </c>
      <c r="AA40" s="327">
        <f t="shared" si="8"/>
        <v>0</v>
      </c>
      <c r="AB40" s="57" t="e">
        <f aca="true" t="shared" si="9" ref="AB40:AG40">AB37+AB38</f>
        <v>#REF!</v>
      </c>
      <c r="AC40" s="57" t="e">
        <f t="shared" si="9"/>
        <v>#REF!</v>
      </c>
      <c r="AD40" s="57" t="e">
        <f t="shared" si="9"/>
        <v>#REF!</v>
      </c>
      <c r="AE40" s="57" t="e">
        <f t="shared" si="9"/>
        <v>#REF!</v>
      </c>
      <c r="AF40" s="57" t="e">
        <f t="shared" si="9"/>
        <v>#REF!</v>
      </c>
      <c r="AG40" s="57" t="e">
        <f t="shared" si="9"/>
        <v>#REF!</v>
      </c>
    </row>
    <row r="41" spans="1:32" s="5" customFormat="1" ht="19.5" customHeight="1">
      <c r="A41" s="48"/>
      <c r="B41" s="106"/>
      <c r="C41" s="48"/>
      <c r="D41" s="48"/>
      <c r="E41" s="48"/>
      <c r="F41" s="6"/>
      <c r="G41" s="6"/>
      <c r="H41" s="6"/>
      <c r="I41" s="6"/>
      <c r="J41" s="6"/>
      <c r="K41" s="6"/>
      <c r="L41" s="6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449"/>
      <c r="AB41" s="449"/>
      <c r="AC41" s="449"/>
      <c r="AD41" s="449"/>
      <c r="AE41" s="449"/>
      <c r="AF41" s="449"/>
    </row>
    <row r="42" spans="1:32" s="5" customFormat="1" ht="19.5" customHeight="1">
      <c r="A42" s="48"/>
      <c r="B42" s="106"/>
      <c r="C42" s="48"/>
      <c r="D42" s="48"/>
      <c r="E42" s="48"/>
      <c r="F42" s="6"/>
      <c r="G42" s="6"/>
      <c r="H42" s="6"/>
      <c r="I42" s="6"/>
      <c r="J42" s="6"/>
      <c r="K42" s="6"/>
      <c r="L42" s="6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448"/>
      <c r="AB42" s="448"/>
      <c r="AC42" s="448"/>
      <c r="AD42" s="448"/>
      <c r="AE42" s="448"/>
      <c r="AF42" s="448"/>
    </row>
    <row r="43" spans="1:32" s="5" customFormat="1" ht="19.5" customHeight="1">
      <c r="A43" s="48"/>
      <c r="B43" s="106"/>
      <c r="C43" s="1320" t="s">
        <v>53</v>
      </c>
      <c r="D43" s="1320"/>
      <c r="E43" s="1320"/>
      <c r="F43" s="1320"/>
      <c r="G43" s="1320"/>
      <c r="H43" s="1320"/>
      <c r="I43" s="1320"/>
      <c r="J43" s="1320"/>
      <c r="K43" s="1320"/>
      <c r="L43" s="1320"/>
      <c r="M43" s="1320"/>
      <c r="N43" s="1320"/>
      <c r="O43" s="1320"/>
      <c r="P43" s="1320"/>
      <c r="Q43" s="1320"/>
      <c r="R43" s="1320"/>
      <c r="S43" s="1320"/>
      <c r="T43" s="1320"/>
      <c r="U43" s="270"/>
      <c r="V43" s="270"/>
      <c r="W43" s="270"/>
      <c r="X43" s="270"/>
      <c r="Y43" s="270"/>
      <c r="Z43" s="270"/>
      <c r="AA43" s="450"/>
      <c r="AB43" s="450"/>
      <c r="AC43" s="450"/>
      <c r="AD43" s="450"/>
      <c r="AE43" s="450"/>
      <c r="AF43" s="451"/>
    </row>
    <row r="44" spans="1:32" s="5" customFormat="1" ht="19.5" customHeight="1" thickBot="1">
      <c r="A44" s="228" t="s">
        <v>54</v>
      </c>
      <c r="B44" s="228"/>
      <c r="F44" s="205"/>
      <c r="G44" s="205"/>
      <c r="H44" s="205"/>
      <c r="I44" s="205"/>
      <c r="J44" s="205"/>
      <c r="K44" s="205"/>
      <c r="L44" s="205"/>
      <c r="M44" s="206"/>
      <c r="N44" s="206"/>
      <c r="O44" s="206"/>
      <c r="P44" s="206"/>
      <c r="Q44" s="206"/>
      <c r="R44" s="206"/>
      <c r="S44" s="206"/>
      <c r="T44" s="207">
        <v>0</v>
      </c>
      <c r="U44" s="207"/>
      <c r="V44" s="207"/>
      <c r="W44" s="207"/>
      <c r="X44" s="207"/>
      <c r="Y44" s="207"/>
      <c r="Z44" s="207"/>
      <c r="AA44" s="452"/>
      <c r="AB44" s="452"/>
      <c r="AC44" s="452"/>
      <c r="AD44" s="452"/>
      <c r="AE44" s="452"/>
      <c r="AF44" s="453"/>
    </row>
    <row r="45" spans="1:33" ht="52.5" customHeight="1" thickBot="1">
      <c r="A45" s="208">
        <v>1</v>
      </c>
      <c r="B45" s="1316" t="s">
        <v>475</v>
      </c>
      <c r="C45" s="1317"/>
      <c r="D45" s="1318"/>
      <c r="E45" s="753"/>
      <c r="F45" s="227">
        <f>'1.sz.m-önk.össze.bev'!F54-'1 .sz.m.önk.össz.kiad.'!F33</f>
        <v>-3750</v>
      </c>
      <c r="G45" s="227">
        <f>'1.sz.m-önk.össze.bev'!G54-'1 .sz.m.önk.össz.kiad.'!G33</f>
        <v>0</v>
      </c>
      <c r="H45" s="227">
        <f>'1.sz.m-önk.össze.bev'!H54-'1 .sz.m.önk.össz.kiad.'!H33</f>
        <v>0</v>
      </c>
      <c r="I45" s="227">
        <f>'1.sz.m-önk.össze.bev'!I54-'1 .sz.m.önk.össz.kiad.'!I33</f>
        <v>0</v>
      </c>
      <c r="J45" s="227">
        <f>'1.sz.m-önk.össze.bev'!J54-'1 .sz.m.önk.össz.kiad.'!J33</f>
        <v>0</v>
      </c>
      <c r="K45" s="227">
        <f>'1.sz.m-önk.össze.bev'!K54-'1 .sz.m.önk.össz.kiad.'!K33</f>
        <v>0</v>
      </c>
      <c r="L45" s="227">
        <f>'1.sz.m-önk.össze.bev'!L54-'1 .sz.m.önk.össz.kiad.'!L33</f>
        <v>-3892</v>
      </c>
      <c r="M45" s="227">
        <f>'1.sz.m-önk.össze.bev'!M54-'1 .sz.m.önk.össz.kiad.'!M33</f>
        <v>-473</v>
      </c>
      <c r="N45" s="227">
        <f>'1.sz.m-önk.össze.bev'!N54-'1 .sz.m.önk.össz.kiad.'!N33</f>
        <v>0</v>
      </c>
      <c r="O45" s="227">
        <f>'1.sz.m-önk.össze.bev'!O54-'1 .sz.m.önk.össz.kiad.'!O33</f>
        <v>0</v>
      </c>
      <c r="P45" s="227">
        <f>'1.sz.m-önk.össze.bev'!P54-'1 .sz.m.önk.össz.kiad.'!P33</f>
        <v>0</v>
      </c>
      <c r="Q45" s="227">
        <f>'1.sz.m-önk.össze.bev'!Q54-'1 .sz.m.önk.össz.kiad.'!Q33</f>
        <v>0</v>
      </c>
      <c r="R45" s="227">
        <f>'1.sz.m-önk.össze.bev'!R54-'1 .sz.m.önk.össz.kiad.'!R33</f>
        <v>0</v>
      </c>
      <c r="S45" s="227">
        <f>'1.sz.m-önk.össze.bev'!S54-'1 .sz.m.önk.össz.kiad.'!S33</f>
        <v>-517</v>
      </c>
      <c r="T45" s="227">
        <f>'1.sz.m-önk.össze.bev'!T54-'1 .sz.m.önk.össz.kiad.'!T33</f>
        <v>-3277</v>
      </c>
      <c r="U45" s="227" t="e">
        <f>'1.sz.m-önk.össze.bev'!U54-'1 .sz.m.önk.össz.kiad.'!U33</f>
        <v>#REF!</v>
      </c>
      <c r="V45" s="227" t="e">
        <f>'1.sz.m-önk.össze.bev'!V54-'1 .sz.m.önk.össz.kiad.'!V33</f>
        <v>#REF!</v>
      </c>
      <c r="W45" s="227" t="e">
        <f>'1.sz.m-önk.össze.bev'!W54-'1 .sz.m.önk.össz.kiad.'!W33</f>
        <v>#REF!</v>
      </c>
      <c r="X45" s="227" t="e">
        <f>'1.sz.m-önk.össze.bev'!X54-'1 .sz.m.önk.össz.kiad.'!X33</f>
        <v>#REF!</v>
      </c>
      <c r="Y45" s="227" t="e">
        <f>'1.sz.m-önk.össze.bev'!Y54-'1 .sz.m.önk.össz.kiad.'!Y33</f>
        <v>#REF!</v>
      </c>
      <c r="Z45" s="227">
        <f>'1.sz.m-önk.össze.bev'!Z54-'1 .sz.m.önk.össz.kiad.'!Z33</f>
        <v>-3375</v>
      </c>
      <c r="AA45" s="227">
        <f>'1.sz.m-önk.össze.bev'!AA54-'1 .sz.m.önk.össz.kiad.'!AA33</f>
        <v>0</v>
      </c>
      <c r="AB45" s="227" t="e">
        <f>#REF!-'1 .sz.m.önk.össz.kiad.'!AB33</f>
        <v>#REF!</v>
      </c>
      <c r="AC45" s="227" t="e">
        <f>#REF!-'1 .sz.m.önk.össz.kiad.'!AC33</f>
        <v>#REF!</v>
      </c>
      <c r="AD45" s="227" t="e">
        <f>#REF!-'1 .sz.m.önk.össz.kiad.'!AD33</f>
        <v>#REF!</v>
      </c>
      <c r="AE45" s="227" t="e">
        <f>#REF!-'1 .sz.m.önk.össz.kiad.'!AE33</f>
        <v>#REF!</v>
      </c>
      <c r="AF45" s="227" t="e">
        <f>#REF!-'1 .sz.m.önk.össz.kiad.'!AF33</f>
        <v>#REF!</v>
      </c>
      <c r="AG45" s="227" t="e">
        <f>#REF!-'1 .sz.m.önk.össz.kiad.'!AG33</f>
        <v>#REF!</v>
      </c>
    </row>
    <row r="46" spans="1:26" ht="18.75" customHeight="1" hidden="1">
      <c r="A46" s="108"/>
      <c r="B46" s="47"/>
      <c r="C46" s="205"/>
      <c r="D46" s="205"/>
      <c r="E46" s="205"/>
      <c r="F46" s="209"/>
      <c r="G46" s="209"/>
      <c r="H46" s="209"/>
      <c r="I46" s="209"/>
      <c r="J46" s="209"/>
      <c r="K46" s="209"/>
      <c r="L46" s="209"/>
      <c r="M46" s="206"/>
      <c r="N46" s="206"/>
      <c r="O46" s="206"/>
      <c r="P46" s="206"/>
      <c r="Q46" s="206"/>
      <c r="R46" s="206"/>
      <c r="S46" s="206"/>
      <c r="T46" s="207">
        <v>0</v>
      </c>
      <c r="U46" s="207"/>
      <c r="V46" s="207"/>
      <c r="W46" s="207"/>
      <c r="X46" s="207"/>
      <c r="Y46" s="207"/>
      <c r="Z46" s="207"/>
    </row>
    <row r="47" spans="1:26" ht="15.75" customHeight="1" hidden="1">
      <c r="A47" s="108"/>
      <c r="B47" s="47"/>
      <c r="C47" s="1292"/>
      <c r="D47" s="1292"/>
      <c r="E47" s="1292"/>
      <c r="F47" s="1292"/>
      <c r="G47" s="1292"/>
      <c r="H47" s="1292"/>
      <c r="I47" s="1292"/>
      <c r="J47" s="1292"/>
      <c r="K47" s="1292"/>
      <c r="L47" s="1292"/>
      <c r="M47" s="1292"/>
      <c r="N47" s="1292"/>
      <c r="O47" s="1292"/>
      <c r="P47" s="1292"/>
      <c r="Q47" s="1292"/>
      <c r="R47" s="1292"/>
      <c r="S47" s="1292"/>
      <c r="T47" s="1292"/>
      <c r="U47" s="268"/>
      <c r="V47" s="268"/>
      <c r="W47" s="268"/>
      <c r="X47" s="268"/>
      <c r="Y47" s="268"/>
      <c r="Z47" s="268"/>
    </row>
    <row r="48" spans="1:26" ht="16.5" hidden="1" thickBot="1">
      <c r="A48" s="228" t="s">
        <v>145</v>
      </c>
      <c r="B48" s="47"/>
      <c r="C48" s="1324"/>
      <c r="D48" s="1324"/>
      <c r="E48" s="703"/>
      <c r="F48" s="205"/>
      <c r="G48" s="205"/>
      <c r="H48" s="205"/>
      <c r="I48" s="205"/>
      <c r="J48" s="205"/>
      <c r="K48" s="205"/>
      <c r="L48" s="205"/>
      <c r="M48" s="206"/>
      <c r="N48" s="206"/>
      <c r="O48" s="206"/>
      <c r="P48" s="206"/>
      <c r="Q48" s="206"/>
      <c r="R48" s="206"/>
      <c r="S48" s="206"/>
      <c r="T48" s="207"/>
      <c r="U48" s="207"/>
      <c r="V48" s="207"/>
      <c r="W48" s="207"/>
      <c r="X48" s="207"/>
      <c r="Y48" s="207"/>
      <c r="Z48" s="207"/>
    </row>
    <row r="49" spans="1:33" ht="27.75" customHeight="1" hidden="1">
      <c r="A49" s="222" t="s">
        <v>25</v>
      </c>
      <c r="B49" s="1308"/>
      <c r="C49" s="1309"/>
      <c r="D49" s="1310"/>
      <c r="E49" s="754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 t="e">
        <f>#REF!</f>
        <v>#REF!</v>
      </c>
      <c r="AC49" s="238" t="e">
        <f>#REF!</f>
        <v>#REF!</v>
      </c>
      <c r="AD49" s="238" t="e">
        <f>#REF!</f>
        <v>#REF!</v>
      </c>
      <c r="AE49" s="238" t="e">
        <f>#REF!</f>
        <v>#REF!</v>
      </c>
      <c r="AF49" s="238" t="e">
        <f>#REF!</f>
        <v>#REF!</v>
      </c>
      <c r="AG49" s="238" t="e">
        <f>#REF!</f>
        <v>#REF!</v>
      </c>
    </row>
    <row r="50" spans="1:33" ht="27.75" customHeight="1" hidden="1">
      <c r="A50" s="223" t="s">
        <v>26</v>
      </c>
      <c r="B50" s="1281"/>
      <c r="C50" s="1282"/>
      <c r="D50" s="1283"/>
      <c r="E50" s="755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</row>
    <row r="51" spans="1:33" ht="27.75" customHeight="1" hidden="1" thickBot="1">
      <c r="A51" s="224" t="s">
        <v>10</v>
      </c>
      <c r="B51" s="1321"/>
      <c r="C51" s="1322"/>
      <c r="D51" s="1323"/>
      <c r="E51" s="756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 t="e">
        <f aca="true" t="shared" si="10" ref="AB51:AG51">AB49+AB50</f>
        <v>#REF!</v>
      </c>
      <c r="AC51" s="237" t="e">
        <f t="shared" si="10"/>
        <v>#REF!</v>
      </c>
      <c r="AD51" s="237" t="e">
        <f t="shared" si="10"/>
        <v>#REF!</v>
      </c>
      <c r="AE51" s="237" t="e">
        <f t="shared" si="10"/>
        <v>#REF!</v>
      </c>
      <c r="AF51" s="237" t="e">
        <f t="shared" si="10"/>
        <v>#REF!</v>
      </c>
      <c r="AG51" s="237" t="e">
        <f t="shared" si="10"/>
        <v>#REF!</v>
      </c>
    </row>
    <row r="52" spans="1:27" ht="15.75" hidden="1">
      <c r="A52" s="108"/>
      <c r="B52" s="47"/>
      <c r="C52" s="210"/>
      <c r="D52" s="211"/>
      <c r="E52" s="211"/>
      <c r="F52" s="212"/>
      <c r="G52" s="212"/>
      <c r="H52" s="212"/>
      <c r="I52" s="212"/>
      <c r="J52" s="212"/>
      <c r="K52" s="212"/>
      <c r="L52" s="212"/>
      <c r="M52" s="206"/>
      <c r="N52" s="206"/>
      <c r="O52" s="206"/>
      <c r="P52" s="206"/>
      <c r="Q52" s="206"/>
      <c r="R52" s="206"/>
      <c r="S52" s="206"/>
      <c r="T52" s="207"/>
      <c r="U52" s="207"/>
      <c r="V52" s="207"/>
      <c r="W52" s="207"/>
      <c r="X52" s="207"/>
      <c r="Y52" s="207"/>
      <c r="Z52" s="207"/>
      <c r="AA52" s="1"/>
    </row>
    <row r="53" spans="1:26" ht="15.75" customHeight="1" hidden="1">
      <c r="A53" s="108"/>
      <c r="B53" s="47"/>
      <c r="C53" s="1292"/>
      <c r="D53" s="1292"/>
      <c r="E53" s="1292"/>
      <c r="F53" s="1292"/>
      <c r="G53" s="1292"/>
      <c r="H53" s="1292"/>
      <c r="I53" s="1292"/>
      <c r="J53" s="1292"/>
      <c r="K53" s="1292"/>
      <c r="L53" s="1292"/>
      <c r="M53" s="1292"/>
      <c r="N53" s="1292"/>
      <c r="O53" s="1292"/>
      <c r="P53" s="1292"/>
      <c r="Q53" s="1292"/>
      <c r="R53" s="1292"/>
      <c r="S53" s="1292"/>
      <c r="T53" s="1292"/>
      <c r="U53" s="268"/>
      <c r="V53" s="268"/>
      <c r="W53" s="268"/>
      <c r="X53" s="268"/>
      <c r="Y53" s="268"/>
      <c r="Z53" s="268"/>
    </row>
    <row r="54" spans="1:26" ht="16.5" hidden="1" thickBot="1">
      <c r="A54" s="228" t="s">
        <v>146</v>
      </c>
      <c r="B54" s="228"/>
      <c r="C54" s="1319"/>
      <c r="D54" s="1319"/>
      <c r="E54" s="703"/>
      <c r="F54" s="205"/>
      <c r="G54" s="205"/>
      <c r="H54" s="205"/>
      <c r="I54" s="205"/>
      <c r="J54" s="205"/>
      <c r="K54" s="205"/>
      <c r="L54" s="205"/>
      <c r="M54" s="206"/>
      <c r="N54" s="206"/>
      <c r="O54" s="206"/>
      <c r="P54" s="206"/>
      <c r="Q54" s="206"/>
      <c r="R54" s="206"/>
      <c r="S54" s="206"/>
      <c r="T54" s="207"/>
      <c r="U54" s="207"/>
      <c r="V54" s="207"/>
      <c r="W54" s="207"/>
      <c r="X54" s="207"/>
      <c r="Y54" s="207"/>
      <c r="Z54" s="207"/>
    </row>
    <row r="55" spans="1:33" ht="27.75" customHeight="1" hidden="1">
      <c r="A55" s="222" t="s">
        <v>25</v>
      </c>
      <c r="B55" s="1308"/>
      <c r="C55" s="1309"/>
      <c r="D55" s="1310"/>
      <c r="E55" s="754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>
        <v>0</v>
      </c>
      <c r="AC55" s="229">
        <v>0</v>
      </c>
      <c r="AD55" s="229">
        <v>0</v>
      </c>
      <c r="AE55" s="229">
        <v>0</v>
      </c>
      <c r="AF55" s="229">
        <v>0</v>
      </c>
      <c r="AG55" s="229">
        <v>0</v>
      </c>
    </row>
    <row r="56" spans="1:33" ht="27.75" customHeight="1" hidden="1">
      <c r="A56" s="223" t="s">
        <v>26</v>
      </c>
      <c r="B56" s="1281"/>
      <c r="C56" s="1282"/>
      <c r="D56" s="1283"/>
      <c r="E56" s="755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 t="e">
        <f>#REF!</f>
        <v>#REF!</v>
      </c>
      <c r="AC56" s="230" t="e">
        <f>#REF!</f>
        <v>#REF!</v>
      </c>
      <c r="AD56" s="230" t="e">
        <f>#REF!</f>
        <v>#REF!</v>
      </c>
      <c r="AE56" s="230" t="e">
        <f>#REF!</f>
        <v>#REF!</v>
      </c>
      <c r="AF56" s="230" t="e">
        <f>#REF!</f>
        <v>#REF!</v>
      </c>
      <c r="AG56" s="230" t="e">
        <f>#REF!</f>
        <v>#REF!</v>
      </c>
    </row>
    <row r="57" spans="1:33" ht="27.75" customHeight="1" hidden="1" thickBot="1">
      <c r="A57" s="224" t="s">
        <v>10</v>
      </c>
      <c r="B57" s="1284"/>
      <c r="C57" s="1285"/>
      <c r="D57" s="1286"/>
      <c r="E57" s="757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 t="e">
        <f aca="true" t="shared" si="11" ref="AB57:AG57">AB55+AB56</f>
        <v>#REF!</v>
      </c>
      <c r="AC57" s="231" t="e">
        <f t="shared" si="11"/>
        <v>#REF!</v>
      </c>
      <c r="AD57" s="231" t="e">
        <f t="shared" si="11"/>
        <v>#REF!</v>
      </c>
      <c r="AE57" s="231" t="e">
        <f t="shared" si="11"/>
        <v>#REF!</v>
      </c>
      <c r="AF57" s="231" t="e">
        <f t="shared" si="11"/>
        <v>#REF!</v>
      </c>
      <c r="AG57" s="231" t="e">
        <f t="shared" si="11"/>
        <v>#REF!</v>
      </c>
    </row>
    <row r="58" spans="1:31" ht="15.75" hidden="1">
      <c r="A58" s="108"/>
      <c r="B58" s="47"/>
      <c r="C58" s="210"/>
      <c r="D58" s="211"/>
      <c r="E58" s="211"/>
      <c r="F58" s="212"/>
      <c r="G58" s="212"/>
      <c r="H58" s="212"/>
      <c r="I58" s="212"/>
      <c r="J58" s="212"/>
      <c r="K58" s="212"/>
      <c r="L58" s="212"/>
      <c r="M58" s="206"/>
      <c r="N58" s="206"/>
      <c r="O58" s="206"/>
      <c r="P58" s="206"/>
      <c r="Q58" s="206"/>
      <c r="R58" s="206"/>
      <c r="S58" s="206"/>
      <c r="T58" s="207"/>
      <c r="U58" s="207"/>
      <c r="V58" s="207"/>
      <c r="W58" s="207"/>
      <c r="X58" s="207"/>
      <c r="Y58" s="207"/>
      <c r="Z58" s="207"/>
      <c r="AE58" s="59"/>
    </row>
    <row r="59" spans="1:27" ht="15.75" customHeight="1" hidden="1">
      <c r="A59" s="108"/>
      <c r="B59" s="47"/>
      <c r="C59" s="1291"/>
      <c r="D59" s="1291"/>
      <c r="E59" s="1291"/>
      <c r="F59" s="1291"/>
      <c r="G59" s="1291"/>
      <c r="H59" s="1291"/>
      <c r="I59" s="1291"/>
      <c r="J59" s="1291"/>
      <c r="K59" s="1291"/>
      <c r="L59" s="1291"/>
      <c r="M59" s="1291"/>
      <c r="N59" s="1291"/>
      <c r="O59" s="1291"/>
      <c r="P59" s="1291"/>
      <c r="Q59" s="1291"/>
      <c r="R59" s="1291"/>
      <c r="S59" s="1291"/>
      <c r="T59" s="1292"/>
      <c r="U59" s="268"/>
      <c r="V59" s="268"/>
      <c r="W59" s="268"/>
      <c r="X59" s="268"/>
      <c r="Y59" s="268"/>
      <c r="Z59" s="268"/>
      <c r="AA59" s="124"/>
    </row>
    <row r="60" spans="1:26" ht="15.75" hidden="1">
      <c r="A60" s="108"/>
      <c r="B60" s="47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4"/>
      <c r="N60" s="214"/>
      <c r="O60" s="214"/>
      <c r="P60" s="214"/>
      <c r="Q60" s="214"/>
      <c r="R60" s="214"/>
      <c r="S60" s="214"/>
      <c r="T60" s="215"/>
      <c r="U60" s="215"/>
      <c r="V60" s="215"/>
      <c r="W60" s="215"/>
      <c r="X60" s="215"/>
      <c r="Y60" s="215"/>
      <c r="Z60" s="215"/>
    </row>
    <row r="61" spans="1:26" ht="16.5" hidden="1" thickBot="1">
      <c r="A61" s="228" t="s">
        <v>178</v>
      </c>
      <c r="C61" s="1293"/>
      <c r="D61" s="1293"/>
      <c r="E61" s="704"/>
      <c r="F61" s="213"/>
      <c r="G61" s="213"/>
      <c r="H61" s="213"/>
      <c r="I61" s="213"/>
      <c r="J61" s="213"/>
      <c r="K61" s="213"/>
      <c r="L61" s="213"/>
      <c r="M61" s="214"/>
      <c r="N61" s="214"/>
      <c r="O61" s="214"/>
      <c r="P61" s="214"/>
      <c r="Q61" s="214"/>
      <c r="R61" s="214"/>
      <c r="S61" s="214"/>
      <c r="T61" s="215"/>
      <c r="U61" s="215"/>
      <c r="V61" s="215"/>
      <c r="W61" s="215"/>
      <c r="X61" s="215"/>
      <c r="Y61" s="215"/>
      <c r="Z61" s="215"/>
    </row>
    <row r="62" spans="1:33" ht="58.5" customHeight="1">
      <c r="A62" s="232" t="s">
        <v>25</v>
      </c>
      <c r="B62" s="1287" t="s">
        <v>147</v>
      </c>
      <c r="C62" s="1288"/>
      <c r="D62" s="1289"/>
      <c r="E62" s="705"/>
      <c r="F62" s="233">
        <v>3750</v>
      </c>
      <c r="G62" s="233">
        <f>G63-G66</f>
        <v>0</v>
      </c>
      <c r="H62" s="233">
        <f>H63-H66</f>
        <v>0</v>
      </c>
      <c r="I62" s="233">
        <f>I63-I66</f>
        <v>0</v>
      </c>
      <c r="J62" s="233">
        <f aca="true" t="shared" si="12" ref="J62:AB62">J63-J66</f>
        <v>0</v>
      </c>
      <c r="K62" s="233">
        <f t="shared" si="12"/>
        <v>0</v>
      </c>
      <c r="L62" s="233">
        <v>3892</v>
      </c>
      <c r="M62" s="233">
        <v>473</v>
      </c>
      <c r="N62" s="233">
        <f t="shared" si="12"/>
        <v>0</v>
      </c>
      <c r="O62" s="233">
        <f t="shared" si="12"/>
        <v>0</v>
      </c>
      <c r="P62" s="233">
        <f t="shared" si="12"/>
        <v>0</v>
      </c>
      <c r="Q62" s="233">
        <f t="shared" si="12"/>
        <v>0</v>
      </c>
      <c r="R62" s="233">
        <f t="shared" si="12"/>
        <v>0</v>
      </c>
      <c r="S62" s="233">
        <v>517</v>
      </c>
      <c r="T62" s="233">
        <v>3277</v>
      </c>
      <c r="U62" s="233">
        <f t="shared" si="12"/>
        <v>0</v>
      </c>
      <c r="V62" s="233">
        <f t="shared" si="12"/>
        <v>0</v>
      </c>
      <c r="W62" s="233">
        <f t="shared" si="12"/>
        <v>0</v>
      </c>
      <c r="X62" s="233">
        <f t="shared" si="12"/>
        <v>0</v>
      </c>
      <c r="Y62" s="233">
        <f t="shared" si="12"/>
        <v>0</v>
      </c>
      <c r="Z62" s="233">
        <v>3375</v>
      </c>
      <c r="AA62" s="233">
        <f t="shared" si="12"/>
        <v>0</v>
      </c>
      <c r="AB62" s="233" t="e">
        <f t="shared" si="12"/>
        <v>#REF!</v>
      </c>
      <c r="AC62" s="233" t="e">
        <f>AC63-AC66</f>
        <v>#REF!</v>
      </c>
      <c r="AD62" s="233" t="e">
        <f>AD63-AD66</f>
        <v>#REF!</v>
      </c>
      <c r="AE62" s="233" t="e">
        <f>AE63-AE66</f>
        <v>#REF!</v>
      </c>
      <c r="AF62" s="233" t="e">
        <f>AF63-AF66</f>
        <v>#REF!</v>
      </c>
      <c r="AG62" s="233" t="e">
        <f>AG63-AG66</f>
        <v>#REF!</v>
      </c>
    </row>
    <row r="63" spans="1:33" ht="27" customHeight="1">
      <c r="A63" s="767"/>
      <c r="B63" s="1290"/>
      <c r="C63" s="1290"/>
      <c r="D63" s="1290"/>
      <c r="E63" s="706"/>
      <c r="F63" s="768"/>
      <c r="G63" s="768"/>
      <c r="H63" s="768"/>
      <c r="I63" s="768"/>
      <c r="J63" s="768"/>
      <c r="K63" s="768"/>
      <c r="L63" s="768"/>
      <c r="M63" s="768"/>
      <c r="N63" s="768"/>
      <c r="O63" s="768"/>
      <c r="P63" s="768"/>
      <c r="Q63" s="768"/>
      <c r="R63" s="768"/>
      <c r="S63" s="768"/>
      <c r="T63" s="768"/>
      <c r="U63" s="768"/>
      <c r="V63" s="768"/>
      <c r="W63" s="768"/>
      <c r="X63" s="768"/>
      <c r="Y63" s="768"/>
      <c r="Z63" s="768"/>
      <c r="AA63" s="768"/>
      <c r="AB63" s="758" t="e">
        <f>#REF!</f>
        <v>#REF!</v>
      </c>
      <c r="AC63" s="234" t="e">
        <f>#REF!</f>
        <v>#REF!</v>
      </c>
      <c r="AD63" s="234" t="e">
        <f>#REF!</f>
        <v>#REF!</v>
      </c>
      <c r="AE63" s="234" t="e">
        <f>#REF!</f>
        <v>#REF!</v>
      </c>
      <c r="AF63" s="234" t="e">
        <f>#REF!</f>
        <v>#REF!</v>
      </c>
      <c r="AG63" s="234" t="e">
        <f>#REF!</f>
        <v>#REF!</v>
      </c>
    </row>
    <row r="64" spans="1:33" ht="27" customHeight="1">
      <c r="A64" s="761"/>
      <c r="B64" s="1280"/>
      <c r="C64" s="1280"/>
      <c r="D64" s="1280"/>
      <c r="E64" s="708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762"/>
      <c r="Y64" s="762"/>
      <c r="Z64" s="762"/>
      <c r="AA64" s="762"/>
      <c r="AB64" s="758" t="e">
        <f>#REF!</f>
        <v>#REF!</v>
      </c>
      <c r="AC64" s="234" t="e">
        <f>#REF!</f>
        <v>#REF!</v>
      </c>
      <c r="AD64" s="234" t="e">
        <f>#REF!</f>
        <v>#REF!</v>
      </c>
      <c r="AE64" s="234" t="e">
        <f>#REF!</f>
        <v>#REF!</v>
      </c>
      <c r="AF64" s="234" t="e">
        <f>#REF!</f>
        <v>#REF!</v>
      </c>
      <c r="AG64" s="234" t="e">
        <f>#REF!</f>
        <v>#REF!</v>
      </c>
    </row>
    <row r="65" spans="1:33" ht="27" customHeight="1">
      <c r="A65" s="763"/>
      <c r="B65" s="1280"/>
      <c r="C65" s="1280"/>
      <c r="D65" s="1280"/>
      <c r="E65" s="708"/>
      <c r="F65" s="762"/>
      <c r="G65" s="762"/>
      <c r="H65" s="762"/>
      <c r="I65" s="762"/>
      <c r="J65" s="762"/>
      <c r="K65" s="762"/>
      <c r="L65" s="762"/>
      <c r="M65" s="762"/>
      <c r="N65" s="762"/>
      <c r="O65" s="762"/>
      <c r="P65" s="762"/>
      <c r="Q65" s="762"/>
      <c r="R65" s="762"/>
      <c r="S65" s="762"/>
      <c r="T65" s="762"/>
      <c r="U65" s="762"/>
      <c r="V65" s="762"/>
      <c r="W65" s="762"/>
      <c r="X65" s="762"/>
      <c r="Y65" s="762"/>
      <c r="Z65" s="762"/>
      <c r="AA65" s="762"/>
      <c r="AB65" s="758" t="e">
        <f>#REF!</f>
        <v>#REF!</v>
      </c>
      <c r="AC65" s="234" t="e">
        <f>#REF!</f>
        <v>#REF!</v>
      </c>
      <c r="AD65" s="234" t="e">
        <f>#REF!</f>
        <v>#REF!</v>
      </c>
      <c r="AE65" s="234" t="e">
        <f>#REF!</f>
        <v>#REF!</v>
      </c>
      <c r="AF65" s="234" t="e">
        <f>#REF!</f>
        <v>#REF!</v>
      </c>
      <c r="AG65" s="234" t="e">
        <f>#REF!</f>
        <v>#REF!</v>
      </c>
    </row>
    <row r="66" spans="1:33" ht="27" customHeight="1">
      <c r="A66" s="764"/>
      <c r="B66" s="1294"/>
      <c r="C66" s="1294"/>
      <c r="D66" s="1294"/>
      <c r="E66" s="707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5"/>
      <c r="S66" s="765"/>
      <c r="T66" s="765"/>
      <c r="U66" s="765"/>
      <c r="V66" s="765"/>
      <c r="W66" s="765"/>
      <c r="X66" s="765"/>
      <c r="Y66" s="765"/>
      <c r="Z66" s="765"/>
      <c r="AA66" s="765"/>
      <c r="AB66" s="759">
        <f aca="true" t="shared" si="13" ref="AB66:AG66">AB34</f>
        <v>0</v>
      </c>
      <c r="AC66" s="235">
        <f t="shared" si="13"/>
        <v>0</v>
      </c>
      <c r="AD66" s="235">
        <f t="shared" si="13"/>
        <v>0</v>
      </c>
      <c r="AE66" s="235">
        <f t="shared" si="13"/>
        <v>0</v>
      </c>
      <c r="AF66" s="235">
        <f t="shared" si="13"/>
        <v>0</v>
      </c>
      <c r="AG66" s="235">
        <f t="shared" si="13"/>
        <v>0</v>
      </c>
    </row>
    <row r="67" spans="1:33" ht="27" customHeight="1">
      <c r="A67" s="761"/>
      <c r="B67" s="1280"/>
      <c r="C67" s="1280"/>
      <c r="D67" s="1280"/>
      <c r="E67" s="708"/>
      <c r="F67" s="762"/>
      <c r="G67" s="762"/>
      <c r="H67" s="762"/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2"/>
      <c r="AB67" s="758">
        <v>0</v>
      </c>
      <c r="AC67" s="234">
        <v>0</v>
      </c>
      <c r="AD67" s="234">
        <v>0</v>
      </c>
      <c r="AE67" s="234">
        <v>0</v>
      </c>
      <c r="AF67" s="234">
        <v>0</v>
      </c>
      <c r="AG67" s="234">
        <v>0</v>
      </c>
    </row>
    <row r="68" spans="1:33" ht="27" customHeight="1" thickBot="1">
      <c r="A68" s="766"/>
      <c r="B68" s="1280"/>
      <c r="C68" s="1280"/>
      <c r="D68" s="1280"/>
      <c r="E68" s="708"/>
      <c r="F68" s="762"/>
      <c r="G68" s="762"/>
      <c r="H68" s="762"/>
      <c r="I68" s="762"/>
      <c r="J68" s="762"/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2"/>
      <c r="Y68" s="762"/>
      <c r="Z68" s="762"/>
      <c r="AA68" s="762"/>
      <c r="AB68" s="760">
        <v>0</v>
      </c>
      <c r="AC68" s="236">
        <v>0</v>
      </c>
      <c r="AD68" s="236">
        <v>0</v>
      </c>
      <c r="AE68" s="236">
        <v>0</v>
      </c>
      <c r="AF68" s="236">
        <v>0</v>
      </c>
      <c r="AG68" s="236">
        <v>0</v>
      </c>
    </row>
  </sheetData>
  <sheetProtection/>
  <mergeCells count="43">
    <mergeCell ref="B49:D49"/>
    <mergeCell ref="C48:D48"/>
    <mergeCell ref="C53:T53"/>
    <mergeCell ref="A39:B39"/>
    <mergeCell ref="C23:D23"/>
    <mergeCell ref="B28:D28"/>
    <mergeCell ref="C29:D29"/>
    <mergeCell ref="A38:D38"/>
    <mergeCell ref="C35:D35"/>
    <mergeCell ref="B37:D37"/>
    <mergeCell ref="B55:D55"/>
    <mergeCell ref="B20:D20"/>
    <mergeCell ref="C21:D21"/>
    <mergeCell ref="B65:D65"/>
    <mergeCell ref="C22:D22"/>
    <mergeCell ref="C30:D30"/>
    <mergeCell ref="B33:D33"/>
    <mergeCell ref="B34:D34"/>
    <mergeCell ref="C47:T47"/>
    <mergeCell ref="C36:D36"/>
    <mergeCell ref="B45:D45"/>
    <mergeCell ref="A40:D40"/>
    <mergeCell ref="C54:D54"/>
    <mergeCell ref="C43:T43"/>
    <mergeCell ref="B50:D50"/>
    <mergeCell ref="B51:D51"/>
    <mergeCell ref="A1:AA1"/>
    <mergeCell ref="A6:D6"/>
    <mergeCell ref="A2:B2"/>
    <mergeCell ref="B9:D9"/>
    <mergeCell ref="AA6:AG6"/>
    <mergeCell ref="A3:AA3"/>
    <mergeCell ref="E4:F4"/>
    <mergeCell ref="B68:D68"/>
    <mergeCell ref="B56:D56"/>
    <mergeCell ref="B57:D57"/>
    <mergeCell ref="B62:D62"/>
    <mergeCell ref="B63:D63"/>
    <mergeCell ref="B64:D64"/>
    <mergeCell ref="C59:T59"/>
    <mergeCell ref="C61:D61"/>
    <mergeCell ref="B67:D67"/>
    <mergeCell ref="B66:D66"/>
  </mergeCells>
  <printOptions horizontalCentered="1"/>
  <pageMargins left="0.27" right="0.44" top="0.984251968503937" bottom="0.7874015748031497" header="0.5118110236220472" footer="0.5118110236220472"/>
  <pageSetup horizontalDpi="600" verticalDpi="600" orientation="portrait" paperSize="9" scale="47" r:id="rId1"/>
  <headerFooter differentOddEven="1" alignWithMargins="0">
    <oddFooter>&amp;C2. oldal</oddFooter>
    <evenHeader>&amp;R1. sz?m? mell?klet</evenHeader>
    <evenFooter>&amp;C3. oldal</evenFooter>
    <firstFooter>&amp;C2[Oldal]</firstFooter>
  </headerFooter>
  <rowBreaks count="1" manualBreakCount="1">
    <brk id="4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4">
      <selection activeCell="R33" sqref="R33"/>
    </sheetView>
  </sheetViews>
  <sheetFormatPr defaultColWidth="9.140625" defaultRowHeight="12.75"/>
  <cols>
    <col min="1" max="1" width="42.7109375" style="12" customWidth="1"/>
    <col min="2" max="2" width="7.57421875" style="12" customWidth="1"/>
    <col min="3" max="7" width="11.421875" style="12" hidden="1" customWidth="1"/>
    <col min="8" max="8" width="8.8515625" style="12" customWidth="1"/>
    <col min="9" max="9" width="36.00390625" style="12" customWidth="1"/>
    <col min="10" max="10" width="7.8515625" style="12" customWidth="1"/>
    <col min="11" max="13" width="11.421875" style="12" hidden="1" customWidth="1"/>
    <col min="14" max="14" width="11.8515625" style="12" hidden="1" customWidth="1"/>
    <col min="15" max="15" width="11.421875" style="12" hidden="1" customWidth="1"/>
    <col min="16" max="16384" width="9.140625" style="12" customWidth="1"/>
  </cols>
  <sheetData>
    <row r="1" spans="9:10" ht="12.75">
      <c r="I1" s="1331" t="s">
        <v>21</v>
      </c>
      <c r="J1" s="1331"/>
    </row>
    <row r="2" spans="1:10" ht="14.25" customHeight="1">
      <c r="A2" s="1332" t="s">
        <v>536</v>
      </c>
      <c r="B2" s="1332"/>
      <c r="C2" s="1332"/>
      <c r="D2" s="1332"/>
      <c r="E2" s="1332"/>
      <c r="F2" s="1332"/>
      <c r="G2" s="1332"/>
      <c r="H2" s="1332"/>
      <c r="I2" s="1332"/>
      <c r="J2" s="1332"/>
    </row>
    <row r="3" spans="1:10" ht="11.25" customHeight="1">
      <c r="A3" s="51"/>
      <c r="B3" s="51" t="s">
        <v>476</v>
      </c>
      <c r="C3" s="51"/>
      <c r="D3" s="51"/>
      <c r="E3" s="51"/>
      <c r="F3" s="51"/>
      <c r="G3" s="51"/>
      <c r="H3" s="51"/>
      <c r="I3" s="2"/>
      <c r="J3" s="50" t="s">
        <v>2</v>
      </c>
    </row>
    <row r="4" spans="1:10" ht="17.25" customHeight="1" thickBot="1">
      <c r="A4" s="1333" t="s">
        <v>182</v>
      </c>
      <c r="B4" s="1334"/>
      <c r="C4" s="1334"/>
      <c r="D4" s="1334"/>
      <c r="E4" s="1334"/>
      <c r="F4" s="1334"/>
      <c r="G4" s="1334"/>
      <c r="H4" s="1334"/>
      <c r="I4" s="1333"/>
      <c r="J4" s="1334"/>
    </row>
    <row r="5" spans="1:16" ht="22.5" customHeight="1" thickBot="1">
      <c r="A5" s="306" t="s">
        <v>7</v>
      </c>
      <c r="B5" s="925" t="s">
        <v>215</v>
      </c>
      <c r="C5" s="411" t="s">
        <v>212</v>
      </c>
      <c r="D5" s="411" t="s">
        <v>221</v>
      </c>
      <c r="E5" s="411" t="s">
        <v>222</v>
      </c>
      <c r="F5" s="411" t="s">
        <v>243</v>
      </c>
      <c r="G5" s="412" t="s">
        <v>277</v>
      </c>
      <c r="H5" s="927" t="s">
        <v>212</v>
      </c>
      <c r="I5" s="926" t="s">
        <v>8</v>
      </c>
      <c r="J5" s="126" t="s">
        <v>215</v>
      </c>
      <c r="K5" s="411" t="s">
        <v>212</v>
      </c>
      <c r="L5" s="411" t="s">
        <v>216</v>
      </c>
      <c r="M5" s="411" t="s">
        <v>222</v>
      </c>
      <c r="N5" s="411" t="s">
        <v>243</v>
      </c>
      <c r="O5" s="412" t="s">
        <v>277</v>
      </c>
      <c r="P5" s="928" t="s">
        <v>544</v>
      </c>
    </row>
    <row r="6" spans="1:16" ht="13.5" thickBot="1">
      <c r="A6" s="308" t="s">
        <v>413</v>
      </c>
      <c r="B6" s="413">
        <v>10300</v>
      </c>
      <c r="C6" s="414"/>
      <c r="D6" s="414"/>
      <c r="E6" s="414"/>
      <c r="F6" s="414"/>
      <c r="G6" s="414"/>
      <c r="H6" s="910">
        <v>10300</v>
      </c>
      <c r="I6" s="903" t="s">
        <v>159</v>
      </c>
      <c r="J6" s="439">
        <v>30161</v>
      </c>
      <c r="K6" s="440" t="e">
        <f>'4.sz.m.ÖNK kiadás'!G7+#REF!+'5. sz. m óvoda'!E30+#REF!</f>
        <v>#REF!</v>
      </c>
      <c r="L6" s="440" t="e">
        <f>'4.sz.m.ÖNK kiadás'!H7+#REF!+'5. sz. m óvoda'!F30+#REF!</f>
        <v>#REF!</v>
      </c>
      <c r="M6" s="440" t="e">
        <f>'4.sz.m.ÖNK kiadás'!I7+#REF!+'5. sz. m óvoda'!G30+#REF!</f>
        <v>#REF!</v>
      </c>
      <c r="N6" s="440" t="e">
        <f>'4.sz.m.ÖNK kiadás'!J7+#REF!+'5. sz. m óvoda'!H30+#REF!</f>
        <v>#REF!</v>
      </c>
      <c r="O6" s="440" t="e">
        <f>'4.sz.m.ÖNK kiadás'!K7+#REF!+'5. sz. m óvoda'!I30+#REF!</f>
        <v>#REF!</v>
      </c>
      <c r="P6" s="1237">
        <v>30500</v>
      </c>
    </row>
    <row r="7" spans="1:16" ht="12.75">
      <c r="A7" s="309" t="s">
        <v>414</v>
      </c>
      <c r="B7" s="415">
        <v>12695</v>
      </c>
      <c r="C7" s="416"/>
      <c r="D7" s="416"/>
      <c r="E7" s="416"/>
      <c r="F7" s="416"/>
      <c r="G7" s="416"/>
      <c r="H7" s="911">
        <v>13408</v>
      </c>
      <c r="I7" s="904" t="s">
        <v>160</v>
      </c>
      <c r="J7" s="415">
        <v>7767</v>
      </c>
      <c r="K7" s="416" t="e">
        <f>'4.sz.m.ÖNK kiadás'!G8+#REF!+'5. sz. m óvoda'!E31+#REF!</f>
        <v>#REF!</v>
      </c>
      <c r="L7" s="416" t="e">
        <f>'4.sz.m.ÖNK kiadás'!H8+#REF!+'5. sz. m óvoda'!F31+#REF!</f>
        <v>#REF!</v>
      </c>
      <c r="M7" s="416" t="e">
        <f>'4.sz.m.ÖNK kiadás'!I8+#REF!+'5. sz. m óvoda'!G31+#REF!</f>
        <v>#REF!</v>
      </c>
      <c r="N7" s="416" t="e">
        <f>'4.sz.m.ÖNK kiadás'!J8+#REF!+'5. sz. m óvoda'!H31+#REF!</f>
        <v>#REF!</v>
      </c>
      <c r="O7" s="416" t="e">
        <f>'4.sz.m.ÖNK kiadás'!K8+#REF!+'5. sz. m óvoda'!I31+#REF!</f>
        <v>#REF!</v>
      </c>
      <c r="P7" s="910">
        <v>7841</v>
      </c>
    </row>
    <row r="8" spans="1:16" ht="17.25" customHeight="1">
      <c r="A8" s="929" t="s">
        <v>415</v>
      </c>
      <c r="B8" s="415">
        <v>38210</v>
      </c>
      <c r="C8" s="416"/>
      <c r="D8" s="416"/>
      <c r="E8" s="416"/>
      <c r="F8" s="416"/>
      <c r="G8" s="416"/>
      <c r="H8" s="911">
        <v>38829</v>
      </c>
      <c r="I8" s="904" t="s">
        <v>161</v>
      </c>
      <c r="J8" s="415">
        <v>23780</v>
      </c>
      <c r="K8" s="416" t="e">
        <f>'4.sz.m.ÖNK kiadás'!G9+#REF!+'5. sz. m óvoda'!E32+#REF!</f>
        <v>#REF!</v>
      </c>
      <c r="L8" s="416" t="e">
        <f>'4.sz.m.ÖNK kiadás'!H9+#REF!+'5. sz. m óvoda'!F32+#REF!</f>
        <v>#REF!</v>
      </c>
      <c r="M8" s="416" t="e">
        <f>'4.sz.m.ÖNK kiadás'!I9+#REF!+'5. sz. m óvoda'!G32+#REF!</f>
        <v>#REF!</v>
      </c>
      <c r="N8" s="416" t="e">
        <f>'4.sz.m.ÖNK kiadás'!J9+#REF!+'5. sz. m óvoda'!H32+#REF!</f>
        <v>#REF!</v>
      </c>
      <c r="O8" s="416" t="e">
        <f>'4.sz.m.ÖNK kiadás'!K9+#REF!+'5. sz. m óvoda'!I32+#REF!</f>
        <v>#REF!</v>
      </c>
      <c r="P8" s="911">
        <v>23558</v>
      </c>
    </row>
    <row r="9" spans="1:16" ht="12.75">
      <c r="A9" s="309" t="s">
        <v>416</v>
      </c>
      <c r="B9" s="415">
        <v>800</v>
      </c>
      <c r="C9" s="416"/>
      <c r="D9" s="416"/>
      <c r="E9" s="416"/>
      <c r="F9" s="416"/>
      <c r="G9" s="416"/>
      <c r="H9" s="911">
        <v>800</v>
      </c>
      <c r="I9" s="904" t="s">
        <v>162</v>
      </c>
      <c r="J9" s="441">
        <v>1859</v>
      </c>
      <c r="K9" s="442" t="e">
        <f>'4.sz.m.ÖNK kiadás'!G10+#REF!+'5. sz. m óvoda'!E33+#REF!</f>
        <v>#REF!</v>
      </c>
      <c r="L9" s="442" t="e">
        <f>'4.sz.m.ÖNK kiadás'!H10+#REF!+'5. sz. m óvoda'!F33+#REF!</f>
        <v>#REF!</v>
      </c>
      <c r="M9" s="442" t="e">
        <f>'4.sz.m.ÖNK kiadás'!I10+#REF!+'5. sz. m óvoda'!G33+#REF!</f>
        <v>#REF!</v>
      </c>
      <c r="N9" s="442" t="e">
        <f>'4.sz.m.ÖNK kiadás'!J10+#REF!+'5. sz. m óvoda'!H33+#REF!</f>
        <v>#REF!</v>
      </c>
      <c r="O9" s="442" t="e">
        <f>'4.sz.m.ÖNK kiadás'!K10+#REF!+'5. sz. m óvoda'!I33+#REF!</f>
        <v>#REF!</v>
      </c>
      <c r="P9" s="911">
        <v>1859</v>
      </c>
    </row>
    <row r="10" spans="1:16" ht="11.25" customHeight="1">
      <c r="A10" s="309"/>
      <c r="B10" s="415"/>
      <c r="C10" s="416"/>
      <c r="D10" s="416"/>
      <c r="E10" s="416"/>
      <c r="F10" s="416"/>
      <c r="G10" s="416"/>
      <c r="H10" s="911"/>
      <c r="I10" s="905" t="s">
        <v>163</v>
      </c>
      <c r="J10" s="415">
        <v>2188</v>
      </c>
      <c r="K10" s="416" t="e">
        <f>'4.sz.m.ÖNK kiadás'!G11+#REF!+'5. sz. m óvoda'!E34+#REF!</f>
        <v>#REF!</v>
      </c>
      <c r="L10" s="416" t="e">
        <f>'4.sz.m.ÖNK kiadás'!H11+#REF!+'5. sz. m óvoda'!F34+#REF!</f>
        <v>#REF!</v>
      </c>
      <c r="M10" s="416" t="e">
        <f>'4.sz.m.ÖNK kiadás'!I11+#REF!+'5. sz. m óvoda'!G34+#REF!</f>
        <v>#REF!</v>
      </c>
      <c r="N10" s="416" t="e">
        <f>'4.sz.m.ÖNK kiadás'!J11+#REF!+'5. sz. m óvoda'!H34+#REF!</f>
        <v>#REF!</v>
      </c>
      <c r="O10" s="416" t="e">
        <f>'4.sz.m.ÖNK kiadás'!K11+#REF!+'5. sz. m óvoda'!I34+#REF!</f>
        <v>#REF!</v>
      </c>
      <c r="P10" s="911">
        <v>2515</v>
      </c>
    </row>
    <row r="11" spans="1:16" ht="13.5" thickBot="1">
      <c r="A11" s="309"/>
      <c r="B11" s="415"/>
      <c r="C11" s="416"/>
      <c r="D11" s="416"/>
      <c r="E11" s="416"/>
      <c r="F11" s="416"/>
      <c r="G11" s="416"/>
      <c r="H11" s="911"/>
      <c r="I11" s="904" t="s">
        <v>164</v>
      </c>
      <c r="J11" s="441"/>
      <c r="K11" s="442">
        <f>'4.sz.m.ÖNK kiadás'!G25</f>
        <v>0</v>
      </c>
      <c r="L11" s="442">
        <f>'4.sz.m.ÖNK kiadás'!H25</f>
        <v>0</v>
      </c>
      <c r="M11" s="442" t="e">
        <f>'4.sz.m.ÖNK kiadás'!I25+#REF!</f>
        <v>#REF!</v>
      </c>
      <c r="N11" s="442" t="e">
        <f>'4.sz.m.ÖNK kiadás'!J25+#REF!</f>
        <v>#REF!</v>
      </c>
      <c r="O11" s="442" t="e">
        <f>'4.sz.m.ÖNK kiadás'!K25+#REF!</f>
        <v>#REF!</v>
      </c>
      <c r="P11" s="913"/>
    </row>
    <row r="12" spans="1:16" ht="13.5" hidden="1" thickBot="1">
      <c r="A12" s="310"/>
      <c r="B12" s="417"/>
      <c r="C12" s="418"/>
      <c r="D12" s="418"/>
      <c r="E12" s="418"/>
      <c r="F12" s="418"/>
      <c r="G12" s="418"/>
      <c r="H12" s="912"/>
      <c r="I12" s="906"/>
      <c r="J12" s="417"/>
      <c r="K12" s="418"/>
      <c r="L12" s="418"/>
      <c r="M12" s="418"/>
      <c r="N12" s="418"/>
      <c r="O12" s="418"/>
      <c r="P12" s="1237"/>
    </row>
    <row r="13" spans="1:16" ht="16.5" customHeight="1" hidden="1" thickBot="1">
      <c r="A13" s="311"/>
      <c r="B13" s="419"/>
      <c r="C13" s="420"/>
      <c r="D13" s="420"/>
      <c r="E13" s="420"/>
      <c r="F13" s="420"/>
      <c r="G13" s="420"/>
      <c r="H13" s="913"/>
      <c r="I13" s="907"/>
      <c r="J13" s="419"/>
      <c r="K13" s="420"/>
      <c r="L13" s="420"/>
      <c r="M13" s="420"/>
      <c r="N13" s="420"/>
      <c r="O13" s="420"/>
      <c r="P13" s="1238"/>
    </row>
    <row r="14" spans="1:16" ht="18" customHeight="1" thickBot="1">
      <c r="A14" s="312" t="s">
        <v>166</v>
      </c>
      <c r="B14" s="421">
        <f>SUM(B6:B13)</f>
        <v>62005</v>
      </c>
      <c r="C14" s="422">
        <f>C6+C9+C10+C11+C13</f>
        <v>0</v>
      </c>
      <c r="D14" s="422">
        <f>D6+D9+D10+D11+D13</f>
        <v>0</v>
      </c>
      <c r="E14" s="422">
        <f>E6+E9+E10+E11+E13</f>
        <v>0</v>
      </c>
      <c r="F14" s="422">
        <f>F6+F9+F10+F11+F13</f>
        <v>0</v>
      </c>
      <c r="G14" s="422">
        <f>G6+G9+G10+G11+G13</f>
        <v>0</v>
      </c>
      <c r="H14" s="914">
        <f>SUM(H6:H13)</f>
        <v>63337</v>
      </c>
      <c r="I14" s="933" t="s">
        <v>167</v>
      </c>
      <c r="J14" s="421">
        <f aca="true" t="shared" si="0" ref="J14:O14">SUM(J6:J13)</f>
        <v>65755</v>
      </c>
      <c r="K14" s="422" t="e">
        <f t="shared" si="0"/>
        <v>#REF!</v>
      </c>
      <c r="L14" s="422" t="e">
        <f t="shared" si="0"/>
        <v>#REF!</v>
      </c>
      <c r="M14" s="422" t="e">
        <f t="shared" si="0"/>
        <v>#REF!</v>
      </c>
      <c r="N14" s="422" t="e">
        <f t="shared" si="0"/>
        <v>#REF!</v>
      </c>
      <c r="O14" s="422" t="e">
        <f t="shared" si="0"/>
        <v>#REF!</v>
      </c>
      <c r="P14" s="913">
        <f>SUM(P6:P13)</f>
        <v>66273</v>
      </c>
    </row>
    <row r="15" spans="1:16" ht="15.75" customHeight="1">
      <c r="A15" s="313" t="s">
        <v>148</v>
      </c>
      <c r="B15" s="307">
        <v>3750</v>
      </c>
      <c r="C15" s="423" t="e">
        <f>'3.sz.m Önk  bev.'!G57+#REF!+'5. sz. m óvoda'!E21+#REF!</f>
        <v>#REF!</v>
      </c>
      <c r="D15" s="423" t="e">
        <f>'3.sz.m Önk  bev.'!H57+#REF!+'5. sz. m óvoda'!F21+#REF!</f>
        <v>#REF!</v>
      </c>
      <c r="E15" s="423" t="e">
        <f>'3.sz.m Önk  bev.'!I57+#REF!+'5. sz. m óvoda'!G21+#REF!</f>
        <v>#REF!</v>
      </c>
      <c r="F15" s="423" t="e">
        <f>'3.sz.m Önk  bev.'!J57+#REF!+'5. sz. m óvoda'!H21+#REF!</f>
        <v>#REF!</v>
      </c>
      <c r="G15" s="423" t="e">
        <f>'3.sz.m Önk  bev.'!K57+#REF!+'5. sz. m óvoda'!I21+#REF!</f>
        <v>#REF!</v>
      </c>
      <c r="H15" s="915">
        <v>3750</v>
      </c>
      <c r="I15" s="903" t="s">
        <v>151</v>
      </c>
      <c r="J15" s="413"/>
      <c r="K15" s="414">
        <v>0</v>
      </c>
      <c r="L15" s="414">
        <v>0</v>
      </c>
      <c r="M15" s="414">
        <v>0</v>
      </c>
      <c r="N15" s="414">
        <v>0</v>
      </c>
      <c r="O15" s="414">
        <v>0</v>
      </c>
      <c r="P15" s="1238"/>
    </row>
    <row r="16" spans="1:16" ht="12.75" customHeight="1" thickBot="1">
      <c r="A16" s="314" t="s">
        <v>149</v>
      </c>
      <c r="B16" s="424"/>
      <c r="C16" s="425"/>
      <c r="D16" s="425"/>
      <c r="E16" s="425"/>
      <c r="F16" s="425"/>
      <c r="G16" s="425"/>
      <c r="H16" s="916"/>
      <c r="I16" s="906" t="s">
        <v>554</v>
      </c>
      <c r="J16" s="417"/>
      <c r="K16" s="418"/>
      <c r="L16" s="418"/>
      <c r="M16" s="418"/>
      <c r="N16" s="418"/>
      <c r="O16" s="418"/>
      <c r="P16" s="913">
        <v>814</v>
      </c>
    </row>
    <row r="17" spans="1:16" ht="18.75" customHeight="1" thickBot="1">
      <c r="A17" s="315" t="s">
        <v>170</v>
      </c>
      <c r="B17" s="426">
        <f aca="true" t="shared" si="1" ref="B17:G17">SUM(B15:B16)</f>
        <v>3750</v>
      </c>
      <c r="C17" s="427" t="e">
        <f t="shared" si="1"/>
        <v>#REF!</v>
      </c>
      <c r="D17" s="427" t="e">
        <f t="shared" si="1"/>
        <v>#REF!</v>
      </c>
      <c r="E17" s="427" t="e">
        <f t="shared" si="1"/>
        <v>#REF!</v>
      </c>
      <c r="F17" s="427" t="e">
        <f t="shared" si="1"/>
        <v>#REF!</v>
      </c>
      <c r="G17" s="427" t="e">
        <f t="shared" si="1"/>
        <v>#REF!</v>
      </c>
      <c r="H17" s="917">
        <v>3750</v>
      </c>
      <c r="I17" s="908" t="s">
        <v>175</v>
      </c>
      <c r="J17" s="426"/>
      <c r="K17" s="427">
        <f>SUM(K15:K16)</f>
        <v>0</v>
      </c>
      <c r="L17" s="427">
        <f>SUM(L15:L16)</f>
        <v>0</v>
      </c>
      <c r="M17" s="427">
        <f>SUM(M15:M16)</f>
        <v>0</v>
      </c>
      <c r="N17" s="427">
        <f>SUM(N15:N16)</f>
        <v>0</v>
      </c>
      <c r="O17" s="427">
        <f>SUM(O15:O16)</f>
        <v>0</v>
      </c>
      <c r="P17" s="1237">
        <v>814</v>
      </c>
    </row>
    <row r="18" spans="1:16" ht="17.25" customHeight="1" thickBot="1">
      <c r="A18" s="316" t="s">
        <v>150</v>
      </c>
      <c r="B18" s="428">
        <f aca="true" t="shared" si="2" ref="B18:G18">B14+B17</f>
        <v>65755</v>
      </c>
      <c r="C18" s="429" t="e">
        <f t="shared" si="2"/>
        <v>#REF!</v>
      </c>
      <c r="D18" s="429" t="e">
        <f t="shared" si="2"/>
        <v>#REF!</v>
      </c>
      <c r="E18" s="429" t="e">
        <f t="shared" si="2"/>
        <v>#REF!</v>
      </c>
      <c r="F18" s="429" t="e">
        <f t="shared" si="2"/>
        <v>#REF!</v>
      </c>
      <c r="G18" s="429" t="e">
        <f t="shared" si="2"/>
        <v>#REF!</v>
      </c>
      <c r="H18" s="902">
        <v>67087</v>
      </c>
      <c r="I18" s="909" t="s">
        <v>152</v>
      </c>
      <c r="J18" s="428">
        <f aca="true" t="shared" si="3" ref="J18:O18">J14+J17</f>
        <v>65755</v>
      </c>
      <c r="K18" s="429" t="e">
        <f t="shared" si="3"/>
        <v>#REF!</v>
      </c>
      <c r="L18" s="429" t="e">
        <f t="shared" si="3"/>
        <v>#REF!</v>
      </c>
      <c r="M18" s="429" t="e">
        <f t="shared" si="3"/>
        <v>#REF!</v>
      </c>
      <c r="N18" s="429" t="e">
        <f t="shared" si="3"/>
        <v>#REF!</v>
      </c>
      <c r="O18" s="429" t="e">
        <f t="shared" si="3"/>
        <v>#REF!</v>
      </c>
      <c r="P18" s="1241">
        <v>67087</v>
      </c>
    </row>
    <row r="19" spans="1:16" ht="17.25" customHeight="1" thickBot="1">
      <c r="A19" s="770" t="s">
        <v>477</v>
      </c>
      <c r="B19" s="771">
        <v>0</v>
      </c>
      <c r="C19" s="769"/>
      <c r="D19" s="769"/>
      <c r="E19" s="769"/>
      <c r="F19" s="769"/>
      <c r="G19" s="769"/>
      <c r="H19" s="902"/>
      <c r="I19" s="901" t="s">
        <v>479</v>
      </c>
      <c r="J19" s="771">
        <v>0</v>
      </c>
      <c r="K19" s="769"/>
      <c r="L19" s="769"/>
      <c r="M19" s="769"/>
      <c r="N19" s="769"/>
      <c r="O19" s="769"/>
      <c r="P19" s="1237"/>
    </row>
    <row r="20" spans="1:16" ht="17.25" customHeight="1" thickBot="1">
      <c r="A20" s="770" t="s">
        <v>478</v>
      </c>
      <c r="B20" s="771">
        <v>-3750</v>
      </c>
      <c r="C20" s="769"/>
      <c r="D20" s="769"/>
      <c r="E20" s="769"/>
      <c r="F20" s="769"/>
      <c r="G20" s="769"/>
      <c r="H20" s="902">
        <v>-2936</v>
      </c>
      <c r="I20" s="901" t="s">
        <v>480</v>
      </c>
      <c r="J20" s="771"/>
      <c r="K20" s="769"/>
      <c r="L20" s="769"/>
      <c r="M20" s="769"/>
      <c r="N20" s="769"/>
      <c r="O20" s="769"/>
      <c r="P20" s="1237"/>
    </row>
    <row r="21" spans="1:16" ht="22.5" customHeight="1" thickBot="1">
      <c r="A21" s="1333" t="s">
        <v>183</v>
      </c>
      <c r="B21" s="1334"/>
      <c r="C21" s="1334"/>
      <c r="D21" s="1334"/>
      <c r="E21" s="1334"/>
      <c r="F21" s="1334"/>
      <c r="G21" s="1334"/>
      <c r="H21" s="1334"/>
      <c r="I21" s="1333"/>
      <c r="J21" s="1334"/>
      <c r="K21" s="25"/>
      <c r="L21" s="25"/>
      <c r="P21" s="25"/>
    </row>
    <row r="22" spans="1:16" ht="12.75">
      <c r="A22" s="930" t="s">
        <v>153</v>
      </c>
      <c r="B22" s="430"/>
      <c r="C22" s="431"/>
      <c r="D22" s="431"/>
      <c r="E22" s="431"/>
      <c r="F22" s="431"/>
      <c r="G22" s="431"/>
      <c r="H22" s="921"/>
      <c r="I22" s="918" t="s">
        <v>156</v>
      </c>
      <c r="J22" s="439">
        <v>1144</v>
      </c>
      <c r="K22" s="440" t="e">
        <f>'4.sz.m.ÖNK kiadás'!G18+#REF!</f>
        <v>#REF!</v>
      </c>
      <c r="L22" s="440" t="e">
        <f>'4.sz.m.ÖNK kiadás'!H18+#REF!</f>
        <v>#REF!</v>
      </c>
      <c r="M22" s="440" t="e">
        <f>'4.sz.m.ÖNK kiadás'!I18+#REF!</f>
        <v>#REF!</v>
      </c>
      <c r="N22" s="440" t="e">
        <f>'4.sz.m.ÖNK kiadás'!J18+#REF!</f>
        <v>#REF!</v>
      </c>
      <c r="O22" s="440" t="e">
        <f>'4.sz.m.ÖNK kiadás'!K18+#REF!</f>
        <v>#REF!</v>
      </c>
      <c r="P22" s="1239">
        <v>1430</v>
      </c>
    </row>
    <row r="23" spans="1:16" ht="12.75">
      <c r="A23" s="929" t="s">
        <v>154</v>
      </c>
      <c r="B23" s="415"/>
      <c r="C23" s="416"/>
      <c r="D23" s="416"/>
      <c r="E23" s="416"/>
      <c r="F23" s="416"/>
      <c r="G23" s="416"/>
      <c r="H23" s="911">
        <v>230</v>
      </c>
      <c r="I23" s="904" t="s">
        <v>157</v>
      </c>
      <c r="J23" s="415">
        <v>1279</v>
      </c>
      <c r="K23" s="416">
        <f>'4.sz.m.ÖNK kiadás'!G19</f>
        <v>0</v>
      </c>
      <c r="L23" s="416">
        <f>'4.sz.m.ÖNK kiadás'!H19</f>
        <v>0</v>
      </c>
      <c r="M23" s="416">
        <f>'4.sz.m.ÖNK kiadás'!I19</f>
        <v>0</v>
      </c>
      <c r="N23" s="416">
        <f>'4.sz.m.ÖNK kiadás'!J19</f>
        <v>0</v>
      </c>
      <c r="O23" s="416">
        <f>'4.sz.m.ÖNK kiadás'!K19</f>
        <v>0</v>
      </c>
      <c r="P23" s="911">
        <v>1949</v>
      </c>
    </row>
    <row r="24" spans="1:16" ht="12.75">
      <c r="A24" s="929" t="s">
        <v>155</v>
      </c>
      <c r="B24" s="415">
        <v>3604</v>
      </c>
      <c r="C24" s="416"/>
      <c r="D24" s="416"/>
      <c r="E24" s="416"/>
      <c r="F24" s="416"/>
      <c r="G24" s="416"/>
      <c r="H24" s="911">
        <v>2891</v>
      </c>
      <c r="I24" s="904" t="s">
        <v>158</v>
      </c>
      <c r="J24" s="415">
        <v>400</v>
      </c>
      <c r="K24" s="416">
        <f>'4.sz.m.ÖNK kiadás'!G20</f>
        <v>0</v>
      </c>
      <c r="L24" s="416">
        <f>'4.sz.m.ÖNK kiadás'!H20</f>
        <v>0</v>
      </c>
      <c r="M24" s="416">
        <f>'4.sz.m.ÖNK kiadás'!I20</f>
        <v>0</v>
      </c>
      <c r="N24" s="416">
        <f>'4.sz.m.ÖNK kiadás'!J20</f>
        <v>0</v>
      </c>
      <c r="O24" s="416">
        <f>'4.sz.m.ÖNK kiadás'!K20</f>
        <v>0</v>
      </c>
      <c r="P24" s="911">
        <v>400</v>
      </c>
    </row>
    <row r="25" spans="1:16" ht="13.5" thickBot="1">
      <c r="A25" s="309"/>
      <c r="B25" s="415"/>
      <c r="C25" s="416"/>
      <c r="D25" s="416"/>
      <c r="E25" s="416"/>
      <c r="F25" s="416"/>
      <c r="G25" s="416"/>
      <c r="H25" s="911"/>
      <c r="I25" s="904" t="s">
        <v>165</v>
      </c>
      <c r="J25" s="415">
        <v>781</v>
      </c>
      <c r="K25" s="416"/>
      <c r="L25" s="416"/>
      <c r="M25" s="416"/>
      <c r="N25" s="416"/>
      <c r="O25" s="416"/>
      <c r="P25" s="914">
        <v>298</v>
      </c>
    </row>
    <row r="26" spans="1:16" ht="13.5" hidden="1" thickBot="1">
      <c r="A26" s="318"/>
      <c r="B26" s="417"/>
      <c r="C26" s="418"/>
      <c r="D26" s="418"/>
      <c r="E26" s="418"/>
      <c r="F26" s="418"/>
      <c r="G26" s="418"/>
      <c r="H26" s="912"/>
      <c r="I26" s="906"/>
      <c r="J26" s="417"/>
      <c r="K26" s="418"/>
      <c r="L26" s="418"/>
      <c r="M26" s="418"/>
      <c r="N26" s="418"/>
      <c r="O26" s="418"/>
      <c r="P26" s="1240"/>
    </row>
    <row r="27" spans="1:16" ht="15.75" customHeight="1" thickBot="1">
      <c r="A27" s="931" t="s">
        <v>168</v>
      </c>
      <c r="B27" s="428">
        <v>3604</v>
      </c>
      <c r="C27" s="429">
        <f>SUM(C22:C25)</f>
        <v>0</v>
      </c>
      <c r="D27" s="429">
        <f>SUM(D22:D25)</f>
        <v>0</v>
      </c>
      <c r="E27" s="429">
        <f>SUM(E22:E25)</f>
        <v>0</v>
      </c>
      <c r="F27" s="429">
        <f>SUM(F22:F25)</f>
        <v>0</v>
      </c>
      <c r="G27" s="429">
        <f>SUM(G22:G25)</f>
        <v>0</v>
      </c>
      <c r="H27" s="902">
        <v>3121</v>
      </c>
      <c r="I27" s="932" t="s">
        <v>545</v>
      </c>
      <c r="J27" s="426">
        <f aca="true" t="shared" si="4" ref="J27:O27">SUM(J22:J26)</f>
        <v>3604</v>
      </c>
      <c r="K27" s="443" t="e">
        <f t="shared" si="4"/>
        <v>#REF!</v>
      </c>
      <c r="L27" s="443" t="e">
        <f t="shared" si="4"/>
        <v>#REF!</v>
      </c>
      <c r="M27" s="443" t="e">
        <f t="shared" si="4"/>
        <v>#REF!</v>
      </c>
      <c r="N27" s="443" t="e">
        <f t="shared" si="4"/>
        <v>#REF!</v>
      </c>
      <c r="O27" s="443" t="e">
        <f t="shared" si="4"/>
        <v>#REF!</v>
      </c>
      <c r="P27" s="917">
        <f>SUM(P22:P26)</f>
        <v>4077</v>
      </c>
    </row>
    <row r="28" spans="1:16" ht="15" customHeight="1">
      <c r="A28" s="313" t="s">
        <v>148</v>
      </c>
      <c r="B28" s="432"/>
      <c r="C28" s="433"/>
      <c r="D28" s="433"/>
      <c r="E28" s="433"/>
      <c r="F28" s="433"/>
      <c r="G28" s="433"/>
      <c r="H28" s="922"/>
      <c r="I28" s="919" t="s">
        <v>169</v>
      </c>
      <c r="J28" s="1236"/>
      <c r="K28" s="414"/>
      <c r="L28" s="414"/>
      <c r="M28" s="414"/>
      <c r="N28" s="414"/>
      <c r="O28" s="414"/>
      <c r="P28" s="1239"/>
    </row>
    <row r="29" spans="1:16" ht="13.5" thickBot="1">
      <c r="A29" s="314" t="s">
        <v>149</v>
      </c>
      <c r="B29" s="434"/>
      <c r="C29" s="435"/>
      <c r="D29" s="435"/>
      <c r="E29" s="435"/>
      <c r="F29" s="435"/>
      <c r="G29" s="435"/>
      <c r="H29" s="923">
        <v>956</v>
      </c>
      <c r="I29" s="920"/>
      <c r="J29" s="424"/>
      <c r="K29" s="418"/>
      <c r="L29" s="418"/>
      <c r="M29" s="418"/>
      <c r="N29" s="418"/>
      <c r="O29" s="418"/>
      <c r="P29" s="913"/>
    </row>
    <row r="30" spans="1:16" ht="18.75" customHeight="1" thickBot="1">
      <c r="A30" s="319" t="s">
        <v>171</v>
      </c>
      <c r="B30" s="426"/>
      <c r="C30" s="427">
        <f>SUM(C28:C29)</f>
        <v>0</v>
      </c>
      <c r="D30" s="427">
        <f>SUM(D28:D29)</f>
        <v>0</v>
      </c>
      <c r="E30" s="427">
        <f>SUM(E28:E29)</f>
        <v>0</v>
      </c>
      <c r="F30" s="427">
        <f>SUM(F28:F29)</f>
        <v>0</v>
      </c>
      <c r="G30" s="427">
        <f>SUM(G28:G29)</f>
        <v>0</v>
      </c>
      <c r="H30" s="917">
        <v>956</v>
      </c>
      <c r="I30" s="932" t="s">
        <v>172</v>
      </c>
      <c r="J30" s="428"/>
      <c r="K30" s="429">
        <f>SUM(K28:K29)</f>
        <v>0</v>
      </c>
      <c r="L30" s="429">
        <f>SUM(L28:L29)</f>
        <v>0</v>
      </c>
      <c r="M30" s="429">
        <f>SUM(M28:M29)</f>
        <v>0</v>
      </c>
      <c r="N30" s="429">
        <f>SUM(N28:N29)</f>
        <v>0</v>
      </c>
      <c r="O30" s="429">
        <f>SUM(O28:O29)</f>
        <v>0</v>
      </c>
      <c r="P30" s="1240"/>
    </row>
    <row r="31" spans="1:16" ht="21" customHeight="1" thickBot="1">
      <c r="A31" s="317" t="s">
        <v>173</v>
      </c>
      <c r="B31" s="428">
        <v>3604</v>
      </c>
      <c r="C31" s="429">
        <f>C27+C30</f>
        <v>0</v>
      </c>
      <c r="D31" s="429">
        <f>D27+D30</f>
        <v>0</v>
      </c>
      <c r="E31" s="429">
        <f>E27+E30</f>
        <v>0</v>
      </c>
      <c r="F31" s="429">
        <f>F27+F30</f>
        <v>0</v>
      </c>
      <c r="G31" s="429">
        <f>G27+G30</f>
        <v>0</v>
      </c>
      <c r="H31" s="924">
        <v>4077</v>
      </c>
      <c r="I31" s="410" t="s">
        <v>174</v>
      </c>
      <c r="J31" s="428">
        <f>J27+J30</f>
        <v>3604</v>
      </c>
      <c r="K31" s="429" t="e">
        <f>K30+K27</f>
        <v>#REF!</v>
      </c>
      <c r="L31" s="429" t="e">
        <f>L30+L27</f>
        <v>#REF!</v>
      </c>
      <c r="M31" s="429" t="e">
        <f>M30+M27</f>
        <v>#REF!</v>
      </c>
      <c r="N31" s="429" t="e">
        <f>N30+N27</f>
        <v>#REF!</v>
      </c>
      <c r="O31" s="429" t="e">
        <f>O30+O27</f>
        <v>#REF!</v>
      </c>
      <c r="P31" s="917">
        <v>4077</v>
      </c>
    </row>
    <row r="32" spans="1:16" ht="26.25" customHeight="1" hidden="1" thickBot="1">
      <c r="A32" s="317" t="s">
        <v>231</v>
      </c>
      <c r="B32" s="436"/>
      <c r="C32" s="437"/>
      <c r="D32" s="437"/>
      <c r="E32" s="437"/>
      <c r="F32" s="437"/>
      <c r="G32" s="437"/>
      <c r="H32" s="899"/>
      <c r="I32" s="410" t="s">
        <v>230</v>
      </c>
      <c r="J32" s="428"/>
      <c r="K32" s="429"/>
      <c r="L32" s="429"/>
      <c r="M32" s="429"/>
      <c r="N32" s="429"/>
      <c r="O32" s="429"/>
      <c r="P32" s="1240"/>
    </row>
    <row r="33" spans="1:16" ht="16.5" customHeight="1" thickBot="1">
      <c r="A33" s="772" t="s">
        <v>477</v>
      </c>
      <c r="B33" s="436">
        <v>0</v>
      </c>
      <c r="C33" s="437"/>
      <c r="D33" s="437"/>
      <c r="E33" s="437"/>
      <c r="F33" s="437"/>
      <c r="G33" s="437"/>
      <c r="H33" s="899"/>
      <c r="I33" s="772" t="s">
        <v>479</v>
      </c>
      <c r="J33" s="428">
        <v>0</v>
      </c>
      <c r="K33" s="429"/>
      <c r="L33" s="429"/>
      <c r="M33" s="429"/>
      <c r="N33" s="429"/>
      <c r="O33" s="429"/>
      <c r="P33" s="1240"/>
    </row>
    <row r="34" spans="1:16" ht="19.5" customHeight="1" thickBot="1">
      <c r="A34" s="772" t="s">
        <v>478</v>
      </c>
      <c r="B34" s="773">
        <v>0</v>
      </c>
      <c r="C34" s="438" t="e">
        <f>C18+C31</f>
        <v>#REF!</v>
      </c>
      <c r="D34" s="438" t="e">
        <f>D18+D31</f>
        <v>#REF!</v>
      </c>
      <c r="E34" s="438" t="e">
        <f>E18+E31</f>
        <v>#REF!</v>
      </c>
      <c r="F34" s="438" t="e">
        <f>F18+F31+F32</f>
        <v>#REF!</v>
      </c>
      <c r="G34" s="438" t="e">
        <f>G18+G31+G32</f>
        <v>#REF!</v>
      </c>
      <c r="H34" s="900"/>
      <c r="I34" s="772" t="s">
        <v>480</v>
      </c>
      <c r="J34" s="444"/>
      <c r="K34" s="445" t="e">
        <f>K31+K18</f>
        <v>#REF!</v>
      </c>
      <c r="L34" s="445" t="e">
        <f>L31+L18</f>
        <v>#REF!</v>
      </c>
      <c r="M34" s="445" t="e">
        <f>M31+M18</f>
        <v>#REF!</v>
      </c>
      <c r="N34" s="445" t="e">
        <f>N31+N18+N32</f>
        <v>#REF!</v>
      </c>
      <c r="O34" s="445" t="e">
        <f>O31+O18+O32</f>
        <v>#REF!</v>
      </c>
      <c r="P34" s="1240"/>
    </row>
    <row r="36" spans="2:10" ht="12.75">
      <c r="B36" s="25"/>
      <c r="C36" s="25"/>
      <c r="D36" s="25"/>
      <c r="E36" s="25"/>
      <c r="F36" s="25"/>
      <c r="G36" s="25"/>
      <c r="H36" s="25"/>
      <c r="J36" s="25"/>
    </row>
    <row r="37" spans="6:14" ht="12.75">
      <c r="F37" s="25"/>
      <c r="N37" s="25"/>
    </row>
  </sheetData>
  <sheetProtection/>
  <mergeCells count="4">
    <mergeCell ref="I1:J1"/>
    <mergeCell ref="A2:J2"/>
    <mergeCell ref="A21:J21"/>
    <mergeCell ref="A4:J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0"/>
  <sheetViews>
    <sheetView zoomScale="75" zoomScaleNormal="75" zoomScalePageLayoutView="0" workbookViewId="0" topLeftCell="A48">
      <selection activeCell="AA62" sqref="AA62"/>
    </sheetView>
  </sheetViews>
  <sheetFormatPr defaultColWidth="9.140625" defaultRowHeight="12.75"/>
  <cols>
    <col min="1" max="2" width="5.7109375" style="85" customWidth="1"/>
    <col min="3" max="3" width="8.8515625" style="85" customWidth="1"/>
    <col min="4" max="4" width="36.57421875" style="17" customWidth="1"/>
    <col min="5" max="5" width="7.00390625" style="17" customWidth="1"/>
    <col min="6" max="6" width="9.8515625" style="299" customWidth="1"/>
    <col min="7" max="8" width="13.00390625" style="299" hidden="1" customWidth="1"/>
    <col min="9" max="10" width="10.8515625" style="299" hidden="1" customWidth="1"/>
    <col min="11" max="11" width="13.140625" style="299" hidden="1" customWidth="1"/>
    <col min="12" max="12" width="9.57421875" style="299" customWidth="1"/>
    <col min="13" max="13" width="10.7109375" style="300" customWidth="1"/>
    <col min="14" max="15" width="13.00390625" style="300" hidden="1" customWidth="1"/>
    <col min="16" max="18" width="10.8515625" style="300" hidden="1" customWidth="1"/>
    <col min="19" max="19" width="10.421875" style="300" customWidth="1"/>
    <col min="20" max="20" width="10.57421875" style="301" customWidth="1"/>
    <col min="21" max="21" width="8.28125" style="300" hidden="1" customWidth="1"/>
    <col min="22" max="22" width="8.8515625" style="300" hidden="1" customWidth="1"/>
    <col min="23" max="23" width="11.00390625" style="300" hidden="1" customWidth="1"/>
    <col min="24" max="24" width="12.7109375" style="301" hidden="1" customWidth="1"/>
    <col min="25" max="25" width="11.8515625" style="301" hidden="1" customWidth="1"/>
    <col min="26" max="16384" width="9.140625" style="301" customWidth="1"/>
  </cols>
  <sheetData>
    <row r="1" spans="1:20" ht="12.75">
      <c r="A1" s="82"/>
      <c r="B1" s="82"/>
      <c r="C1" s="82"/>
      <c r="D1" s="83"/>
      <c r="E1" s="83"/>
      <c r="T1" s="43" t="s">
        <v>55</v>
      </c>
    </row>
    <row r="2" spans="1:23" s="303" customFormat="1" ht="34.5" customHeight="1">
      <c r="A2" s="1253" t="s">
        <v>534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216"/>
      <c r="V2" s="302"/>
      <c r="W2" s="302"/>
    </row>
    <row r="3" spans="1:20" ht="13.5" thickBot="1">
      <c r="A3" s="84"/>
      <c r="B3" s="84"/>
      <c r="C3" s="84"/>
      <c r="D3" s="2"/>
      <c r="E3" s="80"/>
      <c r="M3" s="60"/>
      <c r="N3" s="60"/>
      <c r="O3" s="60"/>
      <c r="P3" s="60"/>
      <c r="Q3" s="60"/>
      <c r="R3" s="60"/>
      <c r="S3" s="60"/>
      <c r="T3" s="31" t="s">
        <v>2</v>
      </c>
    </row>
    <row r="4" spans="1:26" ht="45.75" customHeight="1" thickBot="1">
      <c r="A4" s="1254" t="s">
        <v>6</v>
      </c>
      <c r="B4" s="1255"/>
      <c r="C4" s="1255"/>
      <c r="D4" s="711" t="s">
        <v>9</v>
      </c>
      <c r="E4" s="712" t="s">
        <v>448</v>
      </c>
      <c r="F4" s="1257" t="s">
        <v>5</v>
      </c>
      <c r="G4" s="1258"/>
      <c r="H4" s="1258"/>
      <c r="I4" s="1258"/>
      <c r="J4" s="1258"/>
      <c r="K4" s="1258"/>
      <c r="L4" s="1259"/>
      <c r="M4" s="1257" t="s">
        <v>67</v>
      </c>
      <c r="N4" s="1258"/>
      <c r="O4" s="1258"/>
      <c r="P4" s="1258"/>
      <c r="Q4" s="1258"/>
      <c r="R4" s="1258"/>
      <c r="S4" s="1259"/>
      <c r="T4" s="1341" t="s">
        <v>68</v>
      </c>
      <c r="U4" s="1341"/>
      <c r="V4" s="1341"/>
      <c r="W4" s="1341"/>
      <c r="X4" s="1341"/>
      <c r="Y4" s="1341"/>
      <c r="Z4" s="1342"/>
    </row>
    <row r="5" spans="1:26" ht="45.75" customHeight="1" thickBot="1">
      <c r="A5" s="277"/>
      <c r="B5" s="278"/>
      <c r="C5" s="278"/>
      <c r="D5" s="711"/>
      <c r="E5" s="712"/>
      <c r="F5" s="332" t="s">
        <v>73</v>
      </c>
      <c r="G5" s="333" t="s">
        <v>211</v>
      </c>
      <c r="H5" s="333" t="s">
        <v>217</v>
      </c>
      <c r="I5" s="333" t="s">
        <v>223</v>
      </c>
      <c r="J5" s="333" t="s">
        <v>245</v>
      </c>
      <c r="K5" s="334" t="s">
        <v>278</v>
      </c>
      <c r="L5" s="711" t="s">
        <v>544</v>
      </c>
      <c r="M5" s="332" t="s">
        <v>73</v>
      </c>
      <c r="N5" s="333" t="s">
        <v>211</v>
      </c>
      <c r="O5" s="333" t="s">
        <v>217</v>
      </c>
      <c r="P5" s="333" t="s">
        <v>223</v>
      </c>
      <c r="Q5" s="333" t="s">
        <v>245</v>
      </c>
      <c r="R5" s="334" t="s">
        <v>278</v>
      </c>
      <c r="S5" s="711" t="s">
        <v>544</v>
      </c>
      <c r="T5" s="332" t="s">
        <v>73</v>
      </c>
      <c r="U5" s="935" t="s">
        <v>211</v>
      </c>
      <c r="V5" s="712" t="s">
        <v>217</v>
      </c>
      <c r="W5" s="712" t="s">
        <v>223</v>
      </c>
      <c r="X5" s="712" t="s">
        <v>245</v>
      </c>
      <c r="Y5" s="712" t="s">
        <v>278</v>
      </c>
      <c r="Z5" s="940" t="s">
        <v>544</v>
      </c>
    </row>
    <row r="6" spans="1:26" s="7" customFormat="1" ht="21.75" customHeight="1" thickBot="1">
      <c r="A6" s="95"/>
      <c r="B6" s="1256"/>
      <c r="C6" s="1256"/>
      <c r="D6" s="1256"/>
      <c r="E6" s="713"/>
      <c r="F6" s="335"/>
      <c r="G6" s="251"/>
      <c r="H6" s="251"/>
      <c r="I6" s="251"/>
      <c r="J6" s="251"/>
      <c r="K6" s="251"/>
      <c r="L6" s="850"/>
      <c r="M6" s="335"/>
      <c r="N6" s="251"/>
      <c r="O6" s="251"/>
      <c r="P6" s="251"/>
      <c r="Q6" s="251"/>
      <c r="R6" s="251"/>
      <c r="S6" s="850"/>
      <c r="T6" s="335"/>
      <c r="U6" s="936"/>
      <c r="V6" s="934"/>
      <c r="W6" s="934"/>
      <c r="X6" s="934"/>
      <c r="Y6" s="934"/>
      <c r="Z6" s="730"/>
    </row>
    <row r="7" spans="1:26" s="7" customFormat="1" ht="21.75" customHeight="1" thickBot="1">
      <c r="A7" s="95" t="s">
        <v>25</v>
      </c>
      <c r="B7" s="1256" t="s">
        <v>359</v>
      </c>
      <c r="C7" s="1256"/>
      <c r="D7" s="1256"/>
      <c r="E7" s="751" t="s">
        <v>449</v>
      </c>
      <c r="F7" s="335">
        <f>F8+F13+F16+F17+F20</f>
        <v>12300</v>
      </c>
      <c r="G7" s="335">
        <f aca="true" t="shared" si="0" ref="G7:T7">G8+G13+G16+G17+G20</f>
        <v>0</v>
      </c>
      <c r="H7" s="335">
        <f t="shared" si="0"/>
        <v>0</v>
      </c>
      <c r="I7" s="335">
        <f t="shared" si="0"/>
        <v>0</v>
      </c>
      <c r="J7" s="335">
        <f t="shared" si="0"/>
        <v>0</v>
      </c>
      <c r="K7" s="335">
        <f t="shared" si="0"/>
        <v>0</v>
      </c>
      <c r="L7" s="335">
        <f>L8+L13+L16+L17+L20</f>
        <v>12300</v>
      </c>
      <c r="M7" s="335">
        <f t="shared" si="0"/>
        <v>12300</v>
      </c>
      <c r="N7" s="335">
        <f t="shared" si="0"/>
        <v>0</v>
      </c>
      <c r="O7" s="335">
        <f t="shared" si="0"/>
        <v>0</v>
      </c>
      <c r="P7" s="335">
        <f t="shared" si="0"/>
        <v>0</v>
      </c>
      <c r="Q7" s="335">
        <f t="shared" si="0"/>
        <v>0</v>
      </c>
      <c r="R7" s="335">
        <f t="shared" si="0"/>
        <v>0</v>
      </c>
      <c r="S7" s="335">
        <f>S8+S13+S16+S17+S20</f>
        <v>12300</v>
      </c>
      <c r="T7" s="335">
        <f t="shared" si="0"/>
        <v>0</v>
      </c>
      <c r="U7" s="936">
        <f>U8+U13+U16</f>
        <v>0</v>
      </c>
      <c r="V7" s="934">
        <f>V8+V13+V16</f>
        <v>0</v>
      </c>
      <c r="W7" s="934">
        <f>W8+W13+W16</f>
        <v>0</v>
      </c>
      <c r="X7" s="934">
        <f>X8+X13+X16</f>
        <v>0</v>
      </c>
      <c r="Y7" s="934">
        <f>Y8+Y13+Y16</f>
        <v>0</v>
      </c>
      <c r="Z7" s="730"/>
    </row>
    <row r="8" spans="1:26" ht="21.75" customHeight="1">
      <c r="A8" s="682"/>
      <c r="B8" s="218" t="s">
        <v>33</v>
      </c>
      <c r="C8" s="1274" t="s">
        <v>360</v>
      </c>
      <c r="D8" s="1274"/>
      <c r="E8" s="714" t="s">
        <v>450</v>
      </c>
      <c r="F8" s="454">
        <v>2000</v>
      </c>
      <c r="G8" s="455"/>
      <c r="H8" s="455"/>
      <c r="I8" s="455"/>
      <c r="J8" s="455"/>
      <c r="K8" s="455"/>
      <c r="L8" s="454">
        <v>2000</v>
      </c>
      <c r="M8" s="454">
        <v>2000</v>
      </c>
      <c r="N8" s="455"/>
      <c r="O8" s="455"/>
      <c r="P8" s="455"/>
      <c r="Q8" s="455"/>
      <c r="R8" s="455"/>
      <c r="S8" s="454">
        <v>2000</v>
      </c>
      <c r="T8" s="336"/>
      <c r="U8" s="252"/>
      <c r="V8" s="252"/>
      <c r="W8" s="252"/>
      <c r="X8" s="252"/>
      <c r="Y8" s="252"/>
      <c r="Z8" s="937"/>
    </row>
    <row r="9" spans="1:26" ht="21.75" customHeight="1">
      <c r="A9" s="92"/>
      <c r="B9" s="88"/>
      <c r="C9" s="88" t="s">
        <v>365</v>
      </c>
      <c r="D9" s="305" t="s">
        <v>361</v>
      </c>
      <c r="E9" s="715"/>
      <c r="F9" s="337"/>
      <c r="G9" s="253"/>
      <c r="H9" s="253"/>
      <c r="I9" s="253"/>
      <c r="J9" s="253"/>
      <c r="K9" s="253"/>
      <c r="L9" s="337"/>
      <c r="M9" s="337"/>
      <c r="N9" s="253"/>
      <c r="O9" s="253"/>
      <c r="P9" s="253"/>
      <c r="Q9" s="253"/>
      <c r="R9" s="253"/>
      <c r="S9" s="337"/>
      <c r="T9" s="337"/>
      <c r="U9" s="253"/>
      <c r="V9" s="253"/>
      <c r="W9" s="253"/>
      <c r="X9" s="253"/>
      <c r="Y9" s="253"/>
      <c r="Z9" s="938"/>
    </row>
    <row r="10" spans="1:26" ht="21.75" customHeight="1">
      <c r="A10" s="92"/>
      <c r="B10" s="88"/>
      <c r="C10" s="88" t="s">
        <v>366</v>
      </c>
      <c r="D10" s="305" t="s">
        <v>344</v>
      </c>
      <c r="E10" s="715"/>
      <c r="F10" s="337">
        <v>2000</v>
      </c>
      <c r="G10" s="253"/>
      <c r="H10" s="253"/>
      <c r="I10" s="253"/>
      <c r="J10" s="253"/>
      <c r="K10" s="253"/>
      <c r="L10" s="337">
        <v>2000</v>
      </c>
      <c r="M10" s="337">
        <v>2000</v>
      </c>
      <c r="N10" s="253"/>
      <c r="O10" s="253"/>
      <c r="P10" s="253"/>
      <c r="Q10" s="253"/>
      <c r="R10" s="253"/>
      <c r="S10" s="337">
        <v>2000</v>
      </c>
      <c r="T10" s="337"/>
      <c r="U10" s="253"/>
      <c r="V10" s="253"/>
      <c r="W10" s="253"/>
      <c r="X10" s="253"/>
      <c r="Y10" s="253"/>
      <c r="Z10" s="938"/>
    </row>
    <row r="11" spans="1:26" ht="21.75" customHeight="1">
      <c r="A11" s="92"/>
      <c r="B11" s="88"/>
      <c r="C11" s="88" t="s">
        <v>367</v>
      </c>
      <c r="D11" s="305" t="s">
        <v>341</v>
      </c>
      <c r="E11" s="715"/>
      <c r="F11" s="337"/>
      <c r="G11" s="253"/>
      <c r="H11" s="253"/>
      <c r="I11" s="253"/>
      <c r="J11" s="253"/>
      <c r="K11" s="253"/>
      <c r="L11" s="337"/>
      <c r="M11" s="337"/>
      <c r="N11" s="253"/>
      <c r="O11" s="253"/>
      <c r="P11" s="253"/>
      <c r="Q11" s="253"/>
      <c r="R11" s="253"/>
      <c r="S11" s="337"/>
      <c r="T11" s="337"/>
      <c r="U11" s="253"/>
      <c r="V11" s="253"/>
      <c r="W11" s="253"/>
      <c r="X11" s="253"/>
      <c r="Y11" s="253"/>
      <c r="Z11" s="938"/>
    </row>
    <row r="12" spans="1:35" ht="21.75" customHeight="1" hidden="1">
      <c r="A12" s="92"/>
      <c r="B12" s="88"/>
      <c r="C12" s="88"/>
      <c r="D12" s="305"/>
      <c r="E12" s="715"/>
      <c r="F12" s="337"/>
      <c r="G12" s="253"/>
      <c r="H12" s="253"/>
      <c r="I12" s="253"/>
      <c r="J12" s="253"/>
      <c r="K12" s="253"/>
      <c r="L12" s="337"/>
      <c r="M12" s="337"/>
      <c r="N12" s="253"/>
      <c r="O12" s="253"/>
      <c r="P12" s="253"/>
      <c r="Q12" s="253"/>
      <c r="R12" s="253"/>
      <c r="S12" s="337"/>
      <c r="T12" s="337"/>
      <c r="U12" s="253"/>
      <c r="V12" s="253"/>
      <c r="W12" s="253"/>
      <c r="X12" s="253"/>
      <c r="Y12" s="253"/>
      <c r="Z12" s="938"/>
      <c r="AI12" s="301" t="s">
        <v>240</v>
      </c>
    </row>
    <row r="13" spans="1:26" ht="21.75" customHeight="1">
      <c r="A13" s="92"/>
      <c r="B13" s="88" t="s">
        <v>34</v>
      </c>
      <c r="C13" s="1275" t="s">
        <v>362</v>
      </c>
      <c r="D13" s="1275"/>
      <c r="E13" s="716" t="s">
        <v>452</v>
      </c>
      <c r="F13" s="337">
        <v>8000</v>
      </c>
      <c r="G13" s="253"/>
      <c r="H13" s="253"/>
      <c r="I13" s="253"/>
      <c r="J13" s="253"/>
      <c r="K13" s="253"/>
      <c r="L13" s="337">
        <v>8000</v>
      </c>
      <c r="M13" s="337">
        <v>8000</v>
      </c>
      <c r="N13" s="253"/>
      <c r="O13" s="253"/>
      <c r="P13" s="253"/>
      <c r="Q13" s="253"/>
      <c r="R13" s="253"/>
      <c r="S13" s="337">
        <v>8000</v>
      </c>
      <c r="T13" s="337"/>
      <c r="U13" s="253"/>
      <c r="V13" s="253"/>
      <c r="W13" s="253"/>
      <c r="X13" s="253"/>
      <c r="Y13" s="253"/>
      <c r="Z13" s="938"/>
    </row>
    <row r="14" spans="1:26" ht="30" customHeight="1">
      <c r="A14" s="92"/>
      <c r="B14" s="88"/>
      <c r="C14" s="88" t="s">
        <v>363</v>
      </c>
      <c r="D14" s="542" t="s">
        <v>368</v>
      </c>
      <c r="E14" s="716"/>
      <c r="F14" s="337">
        <v>8000</v>
      </c>
      <c r="G14" s="253"/>
      <c r="H14" s="253"/>
      <c r="I14" s="253"/>
      <c r="J14" s="253"/>
      <c r="K14" s="253"/>
      <c r="L14" s="337">
        <v>8000</v>
      </c>
      <c r="M14" s="337">
        <v>8000</v>
      </c>
      <c r="N14" s="253"/>
      <c r="O14" s="253"/>
      <c r="P14" s="253"/>
      <c r="Q14" s="253"/>
      <c r="R14" s="253"/>
      <c r="S14" s="337">
        <v>8000</v>
      </c>
      <c r="T14" s="337"/>
      <c r="U14" s="338"/>
      <c r="V14" s="338"/>
      <c r="W14" s="338"/>
      <c r="X14" s="338"/>
      <c r="Y14" s="338"/>
      <c r="Z14" s="938"/>
    </row>
    <row r="15" spans="1:26" ht="29.25" customHeight="1">
      <c r="A15" s="92"/>
      <c r="B15" s="88"/>
      <c r="C15" s="88" t="s">
        <v>364</v>
      </c>
      <c r="D15" s="542" t="s">
        <v>369</v>
      </c>
      <c r="E15" s="716"/>
      <c r="F15" s="337"/>
      <c r="G15" s="253"/>
      <c r="H15" s="253"/>
      <c r="I15" s="253"/>
      <c r="J15" s="253"/>
      <c r="K15" s="253"/>
      <c r="L15" s="337"/>
      <c r="M15" s="337"/>
      <c r="N15" s="253"/>
      <c r="O15" s="253"/>
      <c r="P15" s="253"/>
      <c r="Q15" s="253"/>
      <c r="R15" s="253"/>
      <c r="S15" s="337"/>
      <c r="T15" s="337"/>
      <c r="U15" s="338"/>
      <c r="V15" s="338"/>
      <c r="W15" s="338"/>
      <c r="X15" s="338"/>
      <c r="Y15" s="338"/>
      <c r="Z15" s="938"/>
    </row>
    <row r="16" spans="1:26" ht="31.5" customHeight="1">
      <c r="A16" s="92"/>
      <c r="B16" s="88" t="s">
        <v>121</v>
      </c>
      <c r="C16" s="1275" t="s">
        <v>370</v>
      </c>
      <c r="D16" s="1275"/>
      <c r="E16" s="716" t="s">
        <v>451</v>
      </c>
      <c r="F16" s="337">
        <v>1500</v>
      </c>
      <c r="G16" s="253"/>
      <c r="H16" s="253"/>
      <c r="I16" s="683"/>
      <c r="J16" s="683"/>
      <c r="K16" s="683"/>
      <c r="L16" s="337">
        <v>1500</v>
      </c>
      <c r="M16" s="337">
        <v>1500</v>
      </c>
      <c r="N16" s="253"/>
      <c r="O16" s="253"/>
      <c r="P16" s="683"/>
      <c r="Q16" s="683"/>
      <c r="R16" s="683"/>
      <c r="S16" s="337">
        <v>1500</v>
      </c>
      <c r="T16" s="337"/>
      <c r="U16" s="338"/>
      <c r="V16" s="338"/>
      <c r="W16" s="403"/>
      <c r="X16" s="403"/>
      <c r="Y16" s="403"/>
      <c r="Z16" s="938"/>
    </row>
    <row r="17" spans="1:26" ht="31.5" customHeight="1">
      <c r="A17" s="92"/>
      <c r="B17" s="88" t="s">
        <v>49</v>
      </c>
      <c r="C17" s="1338" t="s">
        <v>543</v>
      </c>
      <c r="D17" s="1339"/>
      <c r="E17" s="717" t="s">
        <v>453</v>
      </c>
      <c r="F17" s="337">
        <v>700</v>
      </c>
      <c r="G17" s="253"/>
      <c r="H17" s="253"/>
      <c r="I17" s="683"/>
      <c r="J17" s="683"/>
      <c r="K17" s="683"/>
      <c r="L17" s="337">
        <v>700</v>
      </c>
      <c r="M17" s="337">
        <v>700</v>
      </c>
      <c r="N17" s="253"/>
      <c r="O17" s="253"/>
      <c r="P17" s="683"/>
      <c r="Q17" s="683"/>
      <c r="R17" s="683"/>
      <c r="S17" s="337">
        <v>700</v>
      </c>
      <c r="T17" s="337"/>
      <c r="U17" s="680"/>
      <c r="V17" s="680"/>
      <c r="W17" s="681"/>
      <c r="X17" s="681"/>
      <c r="Y17" s="681"/>
      <c r="Z17" s="938"/>
    </row>
    <row r="18" spans="1:26" ht="30" customHeight="1">
      <c r="A18" s="92"/>
      <c r="B18" s="88"/>
      <c r="C18" s="88" t="s">
        <v>371</v>
      </c>
      <c r="D18" s="889" t="s">
        <v>373</v>
      </c>
      <c r="E18" s="716"/>
      <c r="F18" s="337"/>
      <c r="G18" s="253"/>
      <c r="H18" s="253"/>
      <c r="I18" s="683"/>
      <c r="J18" s="683"/>
      <c r="K18" s="683"/>
      <c r="L18" s="337"/>
      <c r="M18" s="337"/>
      <c r="N18" s="253"/>
      <c r="O18" s="253"/>
      <c r="P18" s="683"/>
      <c r="Q18" s="683"/>
      <c r="R18" s="683"/>
      <c r="S18" s="337"/>
      <c r="T18" s="337"/>
      <c r="U18" s="680"/>
      <c r="V18" s="680"/>
      <c r="W18" s="681"/>
      <c r="X18" s="681"/>
      <c r="Y18" s="681"/>
      <c r="Z18" s="938"/>
    </row>
    <row r="19" spans="1:26" ht="21.75" customHeight="1">
      <c r="A19" s="92"/>
      <c r="B19" s="88"/>
      <c r="C19" s="88" t="s">
        <v>372</v>
      </c>
      <c r="D19" s="542" t="s">
        <v>345</v>
      </c>
      <c r="E19" s="716"/>
      <c r="F19" s="337">
        <v>700</v>
      </c>
      <c r="G19" s="253"/>
      <c r="H19" s="253"/>
      <c r="I19" s="683"/>
      <c r="J19" s="683"/>
      <c r="K19" s="683"/>
      <c r="L19" s="337">
        <v>700</v>
      </c>
      <c r="M19" s="337">
        <v>700</v>
      </c>
      <c r="N19" s="253"/>
      <c r="O19" s="253"/>
      <c r="P19" s="683"/>
      <c r="Q19" s="683"/>
      <c r="R19" s="683"/>
      <c r="S19" s="337">
        <v>700</v>
      </c>
      <c r="T19" s="337"/>
      <c r="U19" s="680"/>
      <c r="V19" s="680"/>
      <c r="W19" s="681"/>
      <c r="X19" s="681"/>
      <c r="Y19" s="681"/>
      <c r="Z19" s="938"/>
    </row>
    <row r="20" spans="1:26" ht="21.75" customHeight="1" thickBot="1">
      <c r="A20" s="458"/>
      <c r="B20" s="684" t="s">
        <v>50</v>
      </c>
      <c r="C20" s="1278" t="s">
        <v>374</v>
      </c>
      <c r="D20" s="1340"/>
      <c r="E20" s="718" t="s">
        <v>454</v>
      </c>
      <c r="F20" s="456">
        <v>100</v>
      </c>
      <c r="G20" s="457"/>
      <c r="H20" s="457"/>
      <c r="I20" s="685"/>
      <c r="J20" s="685"/>
      <c r="K20" s="685"/>
      <c r="L20" s="456">
        <v>100</v>
      </c>
      <c r="M20" s="456">
        <v>100</v>
      </c>
      <c r="N20" s="457"/>
      <c r="O20" s="457"/>
      <c r="P20" s="685"/>
      <c r="Q20" s="685"/>
      <c r="R20" s="685"/>
      <c r="S20" s="456">
        <v>100</v>
      </c>
      <c r="T20" s="456"/>
      <c r="U20" s="680"/>
      <c r="V20" s="680"/>
      <c r="W20" s="681"/>
      <c r="X20" s="681"/>
      <c r="Y20" s="681"/>
      <c r="Z20" s="939"/>
    </row>
    <row r="21" spans="1:26" ht="21.75" customHeight="1" thickBot="1">
      <c r="A21" s="95" t="s">
        <v>375</v>
      </c>
      <c r="B21" s="1256" t="s">
        <v>376</v>
      </c>
      <c r="C21" s="1256"/>
      <c r="D21" s="1256"/>
      <c r="E21" s="713" t="s">
        <v>456</v>
      </c>
      <c r="F21" s="335">
        <f>F22+F23+F24+F28+F29+F30+F31</f>
        <v>10218</v>
      </c>
      <c r="G21" s="335">
        <f aca="true" t="shared" si="1" ref="G21:T21">G22+G23+G24+G28+G29+G30+G31</f>
        <v>0</v>
      </c>
      <c r="H21" s="335">
        <f t="shared" si="1"/>
        <v>0</v>
      </c>
      <c r="I21" s="335">
        <f t="shared" si="1"/>
        <v>0</v>
      </c>
      <c r="J21" s="335">
        <f t="shared" si="1"/>
        <v>0</v>
      </c>
      <c r="K21" s="335">
        <f t="shared" si="1"/>
        <v>0</v>
      </c>
      <c r="L21" s="335">
        <f>L22+L23+L24+L28+L29+L30+L31</f>
        <v>10218</v>
      </c>
      <c r="M21" s="335">
        <f t="shared" si="1"/>
        <v>6725</v>
      </c>
      <c r="N21" s="335">
        <f t="shared" si="1"/>
        <v>0</v>
      </c>
      <c r="O21" s="335">
        <f t="shared" si="1"/>
        <v>0</v>
      </c>
      <c r="P21" s="335">
        <f t="shared" si="1"/>
        <v>0</v>
      </c>
      <c r="Q21" s="335">
        <f t="shared" si="1"/>
        <v>0</v>
      </c>
      <c r="R21" s="335">
        <f t="shared" si="1"/>
        <v>0</v>
      </c>
      <c r="S21" s="335">
        <f>S22+S23+S24+S28+S29+S30+S31</f>
        <v>6725</v>
      </c>
      <c r="T21" s="335">
        <f t="shared" si="1"/>
        <v>3493</v>
      </c>
      <c r="U21" s="251">
        <f>SUM(U22:U31)</f>
        <v>0</v>
      </c>
      <c r="V21" s="251">
        <f>SUM(V22:V31)</f>
        <v>0</v>
      </c>
      <c r="W21" s="404">
        <f>SUM(W22:W31)</f>
        <v>0</v>
      </c>
      <c r="X21" s="404">
        <f>SUM(X22:X31)</f>
        <v>0</v>
      </c>
      <c r="Y21" s="404">
        <f>SUM(Y22:Y31)</f>
        <v>870</v>
      </c>
      <c r="Z21" s="1145">
        <v>3493</v>
      </c>
    </row>
    <row r="22" spans="1:26" ht="21.75" customHeight="1">
      <c r="A22" s="93"/>
      <c r="B22" s="94" t="s">
        <v>36</v>
      </c>
      <c r="C22" s="1264" t="s">
        <v>377</v>
      </c>
      <c r="D22" s="1264"/>
      <c r="E22" s="719" t="s">
        <v>457</v>
      </c>
      <c r="F22" s="336">
        <v>3753</v>
      </c>
      <c r="G22" s="252"/>
      <c r="H22" s="252"/>
      <c r="I22" s="405"/>
      <c r="J22" s="405"/>
      <c r="K22" s="405"/>
      <c r="L22" s="336">
        <v>3753</v>
      </c>
      <c r="M22" s="336">
        <v>260</v>
      </c>
      <c r="N22" s="252"/>
      <c r="O22" s="252"/>
      <c r="P22" s="405"/>
      <c r="Q22" s="405"/>
      <c r="R22" s="405"/>
      <c r="S22" s="336">
        <v>260</v>
      </c>
      <c r="T22" s="336">
        <v>3493</v>
      </c>
      <c r="U22" s="252"/>
      <c r="V22" s="252"/>
      <c r="W22" s="405"/>
      <c r="X22" s="405"/>
      <c r="Y22" s="405">
        <v>600</v>
      </c>
      <c r="Z22" s="1146">
        <v>3493</v>
      </c>
    </row>
    <row r="23" spans="1:26" ht="21.75" customHeight="1">
      <c r="A23" s="92"/>
      <c r="B23" s="88" t="s">
        <v>37</v>
      </c>
      <c r="C23" s="1273" t="s">
        <v>417</v>
      </c>
      <c r="D23" s="1273"/>
      <c r="E23" s="715" t="s">
        <v>458</v>
      </c>
      <c r="F23" s="342"/>
      <c r="G23" s="255"/>
      <c r="H23" s="255"/>
      <c r="I23" s="255"/>
      <c r="J23" s="255"/>
      <c r="K23" s="255"/>
      <c r="L23" s="342"/>
      <c r="M23" s="342"/>
      <c r="N23" s="255"/>
      <c r="O23" s="255"/>
      <c r="P23" s="255"/>
      <c r="Q23" s="255"/>
      <c r="R23" s="255"/>
      <c r="S23" s="342"/>
      <c r="T23" s="342"/>
      <c r="U23" s="255"/>
      <c r="V23" s="255"/>
      <c r="W23" s="255"/>
      <c r="X23" s="255"/>
      <c r="Y23" s="255"/>
      <c r="Z23" s="1147"/>
    </row>
    <row r="24" spans="1:26" ht="21.75" customHeight="1">
      <c r="A24" s="92"/>
      <c r="B24" s="88" t="s">
        <v>38</v>
      </c>
      <c r="C24" s="1273" t="s">
        <v>379</v>
      </c>
      <c r="D24" s="1273"/>
      <c r="E24" s="715" t="s">
        <v>459</v>
      </c>
      <c r="F24" s="342">
        <v>6265</v>
      </c>
      <c r="G24" s="255"/>
      <c r="H24" s="255"/>
      <c r="I24" s="255"/>
      <c r="J24" s="255"/>
      <c r="K24" s="255"/>
      <c r="L24" s="342">
        <v>6265</v>
      </c>
      <c r="M24" s="342">
        <v>6265</v>
      </c>
      <c r="N24" s="255"/>
      <c r="O24" s="255"/>
      <c r="P24" s="255"/>
      <c r="Q24" s="255"/>
      <c r="R24" s="255"/>
      <c r="S24" s="342">
        <v>6265</v>
      </c>
      <c r="T24" s="342"/>
      <c r="U24" s="255"/>
      <c r="V24" s="255"/>
      <c r="W24" s="255"/>
      <c r="X24" s="255"/>
      <c r="Y24" s="255"/>
      <c r="Z24" s="1147"/>
    </row>
    <row r="25" spans="1:26" ht="30" customHeight="1">
      <c r="A25" s="92"/>
      <c r="B25" s="88"/>
      <c r="C25" s="88" t="s">
        <v>105</v>
      </c>
      <c r="D25" s="305" t="s">
        <v>380</v>
      </c>
      <c r="E25" s="715"/>
      <c r="F25" s="342">
        <v>6265</v>
      </c>
      <c r="G25" s="255"/>
      <c r="H25" s="255"/>
      <c r="I25" s="255"/>
      <c r="J25" s="255"/>
      <c r="K25" s="255"/>
      <c r="L25" s="342">
        <v>6265</v>
      </c>
      <c r="M25" s="342">
        <v>6265</v>
      </c>
      <c r="N25" s="255"/>
      <c r="O25" s="255"/>
      <c r="P25" s="255"/>
      <c r="Q25" s="255"/>
      <c r="R25" s="255"/>
      <c r="S25" s="342">
        <v>6265</v>
      </c>
      <c r="T25" s="342"/>
      <c r="U25" s="255"/>
      <c r="V25" s="255"/>
      <c r="W25" s="255"/>
      <c r="X25" s="255"/>
      <c r="Y25" s="255"/>
      <c r="Z25" s="1147"/>
    </row>
    <row r="26" spans="1:26" ht="45" customHeight="1">
      <c r="A26" s="92"/>
      <c r="B26" s="88"/>
      <c r="C26" s="88" t="s">
        <v>106</v>
      </c>
      <c r="D26" s="305" t="s">
        <v>381</v>
      </c>
      <c r="E26" s="715"/>
      <c r="F26" s="342"/>
      <c r="G26" s="255"/>
      <c r="H26" s="255"/>
      <c r="I26" s="255"/>
      <c r="J26" s="255"/>
      <c r="K26" s="255"/>
      <c r="L26" s="342"/>
      <c r="M26" s="342"/>
      <c r="N26" s="255"/>
      <c r="O26" s="255"/>
      <c r="P26" s="255"/>
      <c r="Q26" s="255"/>
      <c r="R26" s="255"/>
      <c r="S26" s="342"/>
      <c r="T26" s="342"/>
      <c r="U26" s="255"/>
      <c r="V26" s="255"/>
      <c r="W26" s="255"/>
      <c r="X26" s="255"/>
      <c r="Y26" s="255"/>
      <c r="Z26" s="1147"/>
    </row>
    <row r="27" spans="1:26" ht="21.75" customHeight="1">
      <c r="A27" s="92"/>
      <c r="B27" s="88"/>
      <c r="C27" s="88" t="s">
        <v>107</v>
      </c>
      <c r="D27" s="305" t="s">
        <v>382</v>
      </c>
      <c r="E27" s="715"/>
      <c r="F27" s="342"/>
      <c r="G27" s="255"/>
      <c r="H27" s="255"/>
      <c r="I27" s="255"/>
      <c r="J27" s="255"/>
      <c r="K27" s="255"/>
      <c r="L27" s="342"/>
      <c r="M27" s="342"/>
      <c r="N27" s="255"/>
      <c r="O27" s="255"/>
      <c r="P27" s="255"/>
      <c r="Q27" s="255"/>
      <c r="R27" s="255"/>
      <c r="S27" s="342"/>
      <c r="T27" s="342"/>
      <c r="U27" s="255"/>
      <c r="V27" s="255"/>
      <c r="W27" s="255"/>
      <c r="X27" s="255"/>
      <c r="Y27" s="255"/>
      <c r="Z27" s="1147"/>
    </row>
    <row r="28" spans="1:26" ht="21.75" customHeight="1">
      <c r="A28" s="92"/>
      <c r="B28" s="88" t="s">
        <v>347</v>
      </c>
      <c r="C28" s="1273" t="s">
        <v>383</v>
      </c>
      <c r="D28" s="1273"/>
      <c r="E28" s="715"/>
      <c r="F28" s="342"/>
      <c r="G28" s="255"/>
      <c r="H28" s="255"/>
      <c r="I28" s="255"/>
      <c r="J28" s="255"/>
      <c r="K28" s="255"/>
      <c r="L28" s="342"/>
      <c r="M28" s="342"/>
      <c r="N28" s="255"/>
      <c r="O28" s="255"/>
      <c r="P28" s="255"/>
      <c r="Q28" s="255"/>
      <c r="R28" s="255"/>
      <c r="S28" s="342"/>
      <c r="T28" s="342"/>
      <c r="U28" s="255"/>
      <c r="V28" s="255"/>
      <c r="W28" s="255"/>
      <c r="X28" s="255"/>
      <c r="Y28" s="255">
        <v>270</v>
      </c>
      <c r="Z28" s="1147"/>
    </row>
    <row r="29" spans="1:26" ht="21.75" customHeight="1">
      <c r="A29" s="96"/>
      <c r="B29" s="97" t="s">
        <v>384</v>
      </c>
      <c r="C29" s="1273" t="s">
        <v>385</v>
      </c>
      <c r="D29" s="1336"/>
      <c r="E29" s="715"/>
      <c r="F29" s="342"/>
      <c r="G29" s="255"/>
      <c r="H29" s="255"/>
      <c r="I29" s="255"/>
      <c r="J29" s="255"/>
      <c r="K29" s="255"/>
      <c r="L29" s="342"/>
      <c r="M29" s="342"/>
      <c r="N29" s="255"/>
      <c r="O29" s="255"/>
      <c r="P29" s="255"/>
      <c r="Q29" s="255"/>
      <c r="R29" s="255"/>
      <c r="S29" s="342"/>
      <c r="T29" s="342"/>
      <c r="U29" s="255"/>
      <c r="V29" s="255"/>
      <c r="W29" s="255"/>
      <c r="X29" s="255"/>
      <c r="Y29" s="255"/>
      <c r="Z29" s="1147"/>
    </row>
    <row r="30" spans="1:26" ht="21.75" customHeight="1">
      <c r="A30" s="96"/>
      <c r="B30" s="97" t="s">
        <v>386</v>
      </c>
      <c r="C30" s="1273" t="s">
        <v>387</v>
      </c>
      <c r="D30" s="1336"/>
      <c r="E30" s="715" t="s">
        <v>460</v>
      </c>
      <c r="F30" s="342"/>
      <c r="G30" s="255"/>
      <c r="H30" s="255"/>
      <c r="I30" s="255"/>
      <c r="J30" s="255"/>
      <c r="K30" s="255"/>
      <c r="L30" s="342"/>
      <c r="M30" s="342"/>
      <c r="N30" s="255"/>
      <c r="O30" s="255"/>
      <c r="P30" s="255"/>
      <c r="Q30" s="255"/>
      <c r="R30" s="255"/>
      <c r="S30" s="342"/>
      <c r="T30" s="342"/>
      <c r="U30" s="255"/>
      <c r="V30" s="255"/>
      <c r="W30" s="255"/>
      <c r="X30" s="255"/>
      <c r="Y30" s="255"/>
      <c r="Z30" s="1147"/>
    </row>
    <row r="31" spans="1:26" ht="21.75" customHeight="1" thickBot="1">
      <c r="A31" s="96"/>
      <c r="B31" s="97" t="s">
        <v>78</v>
      </c>
      <c r="C31" s="1267" t="s">
        <v>79</v>
      </c>
      <c r="D31" s="1267"/>
      <c r="E31" s="720" t="s">
        <v>461</v>
      </c>
      <c r="F31" s="342">
        <v>200</v>
      </c>
      <c r="G31" s="255"/>
      <c r="H31" s="255"/>
      <c r="I31" s="255"/>
      <c r="J31" s="255"/>
      <c r="K31" s="255"/>
      <c r="L31" s="342">
        <v>200</v>
      </c>
      <c r="M31" s="342">
        <v>200</v>
      </c>
      <c r="N31" s="255"/>
      <c r="O31" s="255"/>
      <c r="P31" s="255"/>
      <c r="Q31" s="255"/>
      <c r="R31" s="255"/>
      <c r="S31" s="342">
        <v>200</v>
      </c>
      <c r="T31" s="342"/>
      <c r="U31" s="255"/>
      <c r="V31" s="255"/>
      <c r="W31" s="255"/>
      <c r="X31" s="255"/>
      <c r="Y31" s="255"/>
      <c r="Z31" s="1148"/>
    </row>
    <row r="32" spans="1:26" ht="35.25" customHeight="1" thickBot="1">
      <c r="A32" s="99" t="s">
        <v>10</v>
      </c>
      <c r="B32" s="1256" t="s">
        <v>388</v>
      </c>
      <c r="C32" s="1256"/>
      <c r="D32" s="1256"/>
      <c r="E32" s="713" t="s">
        <v>455</v>
      </c>
      <c r="F32" s="330">
        <f>F33+F34+F35+F36</f>
        <v>38210</v>
      </c>
      <c r="G32" s="330">
        <f aca="true" t="shared" si="2" ref="G32:T32">G33+G34+G35+G36</f>
        <v>0</v>
      </c>
      <c r="H32" s="330">
        <f t="shared" si="2"/>
        <v>0</v>
      </c>
      <c r="I32" s="330">
        <f t="shared" si="2"/>
        <v>0</v>
      </c>
      <c r="J32" s="330">
        <f t="shared" si="2"/>
        <v>0</v>
      </c>
      <c r="K32" s="330">
        <f t="shared" si="2"/>
        <v>0</v>
      </c>
      <c r="L32" s="330">
        <v>38829</v>
      </c>
      <c r="M32" s="330">
        <f t="shared" si="2"/>
        <v>38210</v>
      </c>
      <c r="N32" s="330">
        <f t="shared" si="2"/>
        <v>0</v>
      </c>
      <c r="O32" s="330">
        <f t="shared" si="2"/>
        <v>0</v>
      </c>
      <c r="P32" s="330">
        <f t="shared" si="2"/>
        <v>0</v>
      </c>
      <c r="Q32" s="330">
        <f t="shared" si="2"/>
        <v>0</v>
      </c>
      <c r="R32" s="330">
        <f t="shared" si="2"/>
        <v>0</v>
      </c>
      <c r="S32" s="330">
        <v>38764</v>
      </c>
      <c r="T32" s="330">
        <f t="shared" si="2"/>
        <v>0</v>
      </c>
      <c r="U32" s="102"/>
      <c r="V32" s="102"/>
      <c r="W32" s="102"/>
      <c r="X32" s="102"/>
      <c r="Y32" s="102"/>
      <c r="Z32" s="1145">
        <v>65</v>
      </c>
    </row>
    <row r="33" spans="1:26" ht="21.75" customHeight="1" thickBot="1">
      <c r="A33" s="93"/>
      <c r="B33" s="97" t="s">
        <v>39</v>
      </c>
      <c r="C33" s="1279" t="s">
        <v>389</v>
      </c>
      <c r="D33" s="1337"/>
      <c r="E33" s="721" t="s">
        <v>462</v>
      </c>
      <c r="F33" s="687">
        <v>25036</v>
      </c>
      <c r="G33" s="688"/>
      <c r="H33" s="688"/>
      <c r="I33" s="688"/>
      <c r="J33" s="688"/>
      <c r="K33" s="688"/>
      <c r="L33" s="852">
        <v>25360</v>
      </c>
      <c r="M33" s="687">
        <v>25036</v>
      </c>
      <c r="N33" s="688"/>
      <c r="O33" s="688"/>
      <c r="P33" s="688"/>
      <c r="Q33" s="688"/>
      <c r="R33" s="688"/>
      <c r="S33" s="852">
        <v>25360</v>
      </c>
      <c r="T33" s="687"/>
      <c r="U33" s="102"/>
      <c r="V33" s="102"/>
      <c r="W33" s="102"/>
      <c r="X33" s="102"/>
      <c r="Y33" s="102"/>
      <c r="Z33" s="1146"/>
    </row>
    <row r="34" spans="1:26" ht="21.75" customHeight="1" thickBot="1">
      <c r="A34" s="92"/>
      <c r="B34" s="97" t="s">
        <v>40</v>
      </c>
      <c r="C34" s="1273" t="s">
        <v>390</v>
      </c>
      <c r="D34" s="1336"/>
      <c r="E34" s="715"/>
      <c r="F34" s="689"/>
      <c r="G34" s="690"/>
      <c r="H34" s="690"/>
      <c r="I34" s="690"/>
      <c r="J34" s="690"/>
      <c r="K34" s="690"/>
      <c r="L34" s="853">
        <v>295</v>
      </c>
      <c r="M34" s="689"/>
      <c r="N34" s="690"/>
      <c r="O34" s="690"/>
      <c r="P34" s="690"/>
      <c r="Q34" s="690"/>
      <c r="R34" s="690"/>
      <c r="S34" s="853">
        <v>235</v>
      </c>
      <c r="T34" s="689"/>
      <c r="U34" s="102"/>
      <c r="V34" s="102"/>
      <c r="W34" s="102"/>
      <c r="X34" s="102"/>
      <c r="Y34" s="102"/>
      <c r="Z34" s="1149">
        <v>65</v>
      </c>
    </row>
    <row r="35" spans="1:26" ht="21.75" customHeight="1" thickBot="1">
      <c r="A35" s="92"/>
      <c r="B35" s="97" t="s">
        <v>76</v>
      </c>
      <c r="C35" s="1273" t="s">
        <v>391</v>
      </c>
      <c r="D35" s="1336"/>
      <c r="E35" s="715"/>
      <c r="F35" s="689"/>
      <c r="G35" s="690"/>
      <c r="H35" s="690"/>
      <c r="I35" s="690"/>
      <c r="J35" s="690"/>
      <c r="K35" s="690"/>
      <c r="L35" s="853"/>
      <c r="M35" s="689"/>
      <c r="N35" s="690"/>
      <c r="O35" s="690"/>
      <c r="P35" s="690"/>
      <c r="Q35" s="690"/>
      <c r="R35" s="690"/>
      <c r="S35" s="853"/>
      <c r="T35" s="689"/>
      <c r="U35" s="102"/>
      <c r="V35" s="102"/>
      <c r="W35" s="102"/>
      <c r="X35" s="102"/>
      <c r="Y35" s="102"/>
      <c r="Z35" s="1147"/>
    </row>
    <row r="36" spans="1:26" ht="30.75" customHeight="1" thickBot="1">
      <c r="A36" s="92"/>
      <c r="B36" s="97" t="s">
        <v>77</v>
      </c>
      <c r="C36" s="1273" t="s">
        <v>392</v>
      </c>
      <c r="D36" s="1336"/>
      <c r="E36" s="715" t="s">
        <v>463</v>
      </c>
      <c r="F36" s="689">
        <v>13174</v>
      </c>
      <c r="G36" s="690"/>
      <c r="H36" s="690"/>
      <c r="I36" s="690"/>
      <c r="J36" s="690"/>
      <c r="K36" s="690"/>
      <c r="L36" s="853">
        <v>13174</v>
      </c>
      <c r="M36" s="689">
        <v>13174</v>
      </c>
      <c r="N36" s="690"/>
      <c r="O36" s="690"/>
      <c r="P36" s="690"/>
      <c r="Q36" s="690"/>
      <c r="R36" s="690"/>
      <c r="S36" s="853">
        <v>13174</v>
      </c>
      <c r="T36" s="689"/>
      <c r="U36" s="102"/>
      <c r="V36" s="102"/>
      <c r="W36" s="102"/>
      <c r="X36" s="102"/>
      <c r="Y36" s="102"/>
      <c r="Z36" s="1147"/>
    </row>
    <row r="37" spans="1:26" ht="27.75" customHeight="1" thickBot="1">
      <c r="A37" s="92"/>
      <c r="B37" s="97"/>
      <c r="C37" s="94" t="s">
        <v>393</v>
      </c>
      <c r="D37" s="686" t="s">
        <v>30</v>
      </c>
      <c r="E37" s="719"/>
      <c r="F37" s="689">
        <v>8101</v>
      </c>
      <c r="G37" s="690"/>
      <c r="H37" s="690"/>
      <c r="I37" s="690"/>
      <c r="J37" s="690"/>
      <c r="K37" s="690"/>
      <c r="L37" s="853">
        <v>8101</v>
      </c>
      <c r="M37" s="689">
        <v>8101</v>
      </c>
      <c r="N37" s="690"/>
      <c r="O37" s="690"/>
      <c r="P37" s="690"/>
      <c r="Q37" s="690"/>
      <c r="R37" s="690"/>
      <c r="S37" s="853">
        <v>8101</v>
      </c>
      <c r="T37" s="689"/>
      <c r="U37" s="102"/>
      <c r="V37" s="102"/>
      <c r="W37" s="102"/>
      <c r="X37" s="102"/>
      <c r="Y37" s="102"/>
      <c r="Z37" s="1147"/>
    </row>
    <row r="38" spans="1:26" ht="21.75" customHeight="1" thickBot="1">
      <c r="A38" s="92"/>
      <c r="B38" s="97"/>
      <c r="C38" s="88" t="s">
        <v>394</v>
      </c>
      <c r="D38" s="305" t="s">
        <v>29</v>
      </c>
      <c r="E38" s="715"/>
      <c r="F38" s="689"/>
      <c r="G38" s="690"/>
      <c r="H38" s="690"/>
      <c r="I38" s="690"/>
      <c r="J38" s="690"/>
      <c r="K38" s="690"/>
      <c r="L38" s="853"/>
      <c r="M38" s="689"/>
      <c r="N38" s="690"/>
      <c r="O38" s="690"/>
      <c r="P38" s="690"/>
      <c r="Q38" s="690"/>
      <c r="R38" s="690"/>
      <c r="S38" s="853"/>
      <c r="T38" s="689"/>
      <c r="U38" s="102"/>
      <c r="V38" s="102"/>
      <c r="W38" s="102"/>
      <c r="X38" s="102"/>
      <c r="Y38" s="102"/>
      <c r="Z38" s="1147"/>
    </row>
    <row r="39" spans="1:26" ht="30.75" customHeight="1" thickBot="1">
      <c r="A39" s="92"/>
      <c r="B39" s="97"/>
      <c r="C39" s="88" t="s">
        <v>395</v>
      </c>
      <c r="D39" s="305" t="s">
        <v>31</v>
      </c>
      <c r="E39" s="715"/>
      <c r="F39" s="691">
        <v>5073</v>
      </c>
      <c r="G39" s="692"/>
      <c r="H39" s="692"/>
      <c r="I39" s="692"/>
      <c r="J39" s="692"/>
      <c r="K39" s="692"/>
      <c r="L39" s="854">
        <v>5073</v>
      </c>
      <c r="M39" s="691">
        <v>5073</v>
      </c>
      <c r="N39" s="692"/>
      <c r="O39" s="692"/>
      <c r="P39" s="692"/>
      <c r="Q39" s="692"/>
      <c r="R39" s="692"/>
      <c r="S39" s="854">
        <v>5073</v>
      </c>
      <c r="T39" s="691"/>
      <c r="U39" s="102"/>
      <c r="V39" s="102"/>
      <c r="W39" s="102"/>
      <c r="X39" s="102"/>
      <c r="Y39" s="102"/>
      <c r="Z39" s="1148"/>
    </row>
    <row r="40" spans="1:26" ht="33.75" customHeight="1" thickBot="1">
      <c r="A40" s="99" t="s">
        <v>11</v>
      </c>
      <c r="B40" s="1270" t="s">
        <v>396</v>
      </c>
      <c r="C40" s="1270"/>
      <c r="D40" s="1270"/>
      <c r="E40" s="722" t="s">
        <v>464</v>
      </c>
      <c r="F40" s="330">
        <f>F41+F42</f>
        <v>0</v>
      </c>
      <c r="G40" s="330">
        <f aca="true" t="shared" si="3" ref="G40:T40">G41+G42</f>
        <v>0</v>
      </c>
      <c r="H40" s="330">
        <f t="shared" si="3"/>
        <v>0</v>
      </c>
      <c r="I40" s="330">
        <f t="shared" si="3"/>
        <v>0</v>
      </c>
      <c r="J40" s="330">
        <f t="shared" si="3"/>
        <v>0</v>
      </c>
      <c r="K40" s="330">
        <f t="shared" si="3"/>
        <v>0</v>
      </c>
      <c r="L40" s="330"/>
      <c r="M40" s="330">
        <f t="shared" si="3"/>
        <v>0</v>
      </c>
      <c r="N40" s="330">
        <f t="shared" si="3"/>
        <v>0</v>
      </c>
      <c r="O40" s="330">
        <f t="shared" si="3"/>
        <v>0</v>
      </c>
      <c r="P40" s="330">
        <f t="shared" si="3"/>
        <v>0</v>
      </c>
      <c r="Q40" s="330">
        <f t="shared" si="3"/>
        <v>0</v>
      </c>
      <c r="R40" s="330">
        <f t="shared" si="3"/>
        <v>0</v>
      </c>
      <c r="S40" s="330"/>
      <c r="T40" s="330">
        <f t="shared" si="3"/>
        <v>0</v>
      </c>
      <c r="U40" s="102"/>
      <c r="V40" s="102"/>
      <c r="W40" s="102"/>
      <c r="X40" s="102"/>
      <c r="Y40" s="102"/>
      <c r="Z40" s="1150"/>
    </row>
    <row r="41" spans="1:26" ht="21.75" customHeight="1">
      <c r="A41" s="93"/>
      <c r="B41" s="100" t="s">
        <v>397</v>
      </c>
      <c r="C41" s="1264" t="s">
        <v>399</v>
      </c>
      <c r="D41" s="1264"/>
      <c r="E41" s="719" t="s">
        <v>465</v>
      </c>
      <c r="F41" s="339"/>
      <c r="G41" s="340"/>
      <c r="H41" s="340"/>
      <c r="I41" s="340"/>
      <c r="J41" s="340"/>
      <c r="K41" s="340"/>
      <c r="L41" s="855"/>
      <c r="M41" s="339"/>
      <c r="N41" s="340"/>
      <c r="O41" s="340"/>
      <c r="P41" s="340"/>
      <c r="Q41" s="340"/>
      <c r="R41" s="340"/>
      <c r="S41" s="855"/>
      <c r="T41" s="339"/>
      <c r="U41" s="340"/>
      <c r="V41" s="340"/>
      <c r="W41" s="340"/>
      <c r="X41" s="340"/>
      <c r="Y41" s="340"/>
      <c r="Z41" s="1151"/>
    </row>
    <row r="42" spans="1:26" ht="27" customHeight="1">
      <c r="A42" s="92"/>
      <c r="B42" s="89" t="s">
        <v>398</v>
      </c>
      <c r="C42" s="1273" t="s">
        <v>400</v>
      </c>
      <c r="D42" s="1273"/>
      <c r="E42" s="715" t="s">
        <v>466</v>
      </c>
      <c r="F42" s="342"/>
      <c r="G42" s="255"/>
      <c r="H42" s="255"/>
      <c r="I42" s="255"/>
      <c r="J42" s="255"/>
      <c r="K42" s="255"/>
      <c r="L42" s="851"/>
      <c r="M42" s="342"/>
      <c r="N42" s="255"/>
      <c r="O42" s="255"/>
      <c r="P42" s="255"/>
      <c r="Q42" s="255"/>
      <c r="R42" s="255"/>
      <c r="S42" s="851"/>
      <c r="T42" s="342"/>
      <c r="U42" s="255"/>
      <c r="V42" s="255"/>
      <c r="W42" s="255"/>
      <c r="X42" s="255"/>
      <c r="Y42" s="255"/>
      <c r="Z42" s="1147"/>
    </row>
    <row r="43" spans="1:26" ht="30.75" customHeight="1">
      <c r="A43" s="92"/>
      <c r="B43" s="100"/>
      <c r="C43" s="94" t="s">
        <v>401</v>
      </c>
      <c r="D43" s="686" t="s">
        <v>30</v>
      </c>
      <c r="E43" s="719"/>
      <c r="F43" s="342"/>
      <c r="G43" s="255"/>
      <c r="H43" s="255"/>
      <c r="I43" s="255"/>
      <c r="J43" s="255"/>
      <c r="K43" s="255"/>
      <c r="L43" s="851"/>
      <c r="M43" s="342"/>
      <c r="N43" s="255"/>
      <c r="O43" s="255"/>
      <c r="P43" s="255"/>
      <c r="Q43" s="255"/>
      <c r="R43" s="255"/>
      <c r="S43" s="851"/>
      <c r="T43" s="342"/>
      <c r="U43" s="255"/>
      <c r="V43" s="255"/>
      <c r="W43" s="255"/>
      <c r="X43" s="255"/>
      <c r="Y43" s="255"/>
      <c r="Z43" s="1147"/>
    </row>
    <row r="44" spans="1:26" ht="21.75" customHeight="1">
      <c r="A44" s="92"/>
      <c r="B44" s="89"/>
      <c r="C44" s="88" t="s">
        <v>402</v>
      </c>
      <c r="D44" s="686" t="s">
        <v>29</v>
      </c>
      <c r="E44" s="719"/>
      <c r="F44" s="342"/>
      <c r="G44" s="255"/>
      <c r="H44" s="255"/>
      <c r="I44" s="255"/>
      <c r="J44" s="255"/>
      <c r="K44" s="543"/>
      <c r="L44" s="856"/>
      <c r="M44" s="342"/>
      <c r="N44" s="255"/>
      <c r="O44" s="255"/>
      <c r="P44" s="255"/>
      <c r="Q44" s="255"/>
      <c r="R44" s="543"/>
      <c r="S44" s="856"/>
      <c r="T44" s="342"/>
      <c r="U44" s="255"/>
      <c r="V44" s="255"/>
      <c r="W44" s="255"/>
      <c r="X44" s="255"/>
      <c r="Y44" s="255"/>
      <c r="Z44" s="1147"/>
    </row>
    <row r="45" spans="1:26" ht="30" customHeight="1" thickBot="1">
      <c r="A45" s="96"/>
      <c r="B45" s="100"/>
      <c r="C45" s="94" t="s">
        <v>403</v>
      </c>
      <c r="D45" s="686" t="s">
        <v>404</v>
      </c>
      <c r="E45" s="719"/>
      <c r="F45" s="342"/>
      <c r="G45" s="255"/>
      <c r="H45" s="255"/>
      <c r="I45" s="255"/>
      <c r="J45" s="255"/>
      <c r="K45" s="543"/>
      <c r="L45" s="856"/>
      <c r="M45" s="342"/>
      <c r="N45" s="255"/>
      <c r="O45" s="255"/>
      <c r="P45" s="255"/>
      <c r="Q45" s="255"/>
      <c r="R45" s="543"/>
      <c r="S45" s="865"/>
      <c r="T45" s="401"/>
      <c r="U45" s="402"/>
      <c r="V45" s="402"/>
      <c r="W45" s="402"/>
      <c r="X45" s="402"/>
      <c r="Y45" s="402"/>
      <c r="Z45" s="1148"/>
    </row>
    <row r="46" spans="1:26" ht="21.75" customHeight="1" hidden="1">
      <c r="A46" s="351"/>
      <c r="B46" s="89"/>
      <c r="C46" s="1273"/>
      <c r="D46" s="1336"/>
      <c r="E46" s="715"/>
      <c r="F46" s="342"/>
      <c r="G46" s="255"/>
      <c r="H46" s="255"/>
      <c r="I46" s="255"/>
      <c r="J46" s="255"/>
      <c r="K46" s="543"/>
      <c r="L46" s="856"/>
      <c r="M46" s="342"/>
      <c r="N46" s="255"/>
      <c r="O46" s="255"/>
      <c r="P46" s="255"/>
      <c r="Q46" s="255"/>
      <c r="R46" s="543"/>
      <c r="S46" s="866"/>
      <c r="T46" s="352"/>
      <c r="U46" s="353"/>
      <c r="V46" s="353"/>
      <c r="W46" s="353"/>
      <c r="X46" s="353"/>
      <c r="Y46" s="353"/>
      <c r="Z46" s="300"/>
    </row>
    <row r="47" spans="1:26" ht="21.75" customHeight="1" hidden="1" thickBot="1">
      <c r="A47" s="351"/>
      <c r="B47" s="100"/>
      <c r="C47" s="1272"/>
      <c r="D47" s="1335"/>
      <c r="E47" s="723"/>
      <c r="F47" s="544"/>
      <c r="G47" s="545"/>
      <c r="H47" s="545"/>
      <c r="I47" s="545"/>
      <c r="J47" s="545"/>
      <c r="K47" s="546"/>
      <c r="L47" s="857"/>
      <c r="M47" s="544"/>
      <c r="N47" s="545"/>
      <c r="O47" s="545"/>
      <c r="P47" s="545"/>
      <c r="Q47" s="545"/>
      <c r="R47" s="546"/>
      <c r="S47" s="866"/>
      <c r="T47" s="352"/>
      <c r="U47" s="353"/>
      <c r="V47" s="353"/>
      <c r="W47" s="353"/>
      <c r="X47" s="353"/>
      <c r="Y47" s="353"/>
      <c r="Z47" s="300"/>
    </row>
    <row r="48" spans="1:26" ht="30.75" customHeight="1" thickBot="1">
      <c r="A48" s="99" t="s">
        <v>12</v>
      </c>
      <c r="B48" s="1256" t="s">
        <v>83</v>
      </c>
      <c r="C48" s="1256"/>
      <c r="D48" s="1256"/>
      <c r="E48" s="713"/>
      <c r="F48" s="330">
        <f>F49+F50</f>
        <v>800</v>
      </c>
      <c r="G48" s="330">
        <f aca="true" t="shared" si="4" ref="G48:T48">G49+G50</f>
        <v>0</v>
      </c>
      <c r="H48" s="330">
        <f t="shared" si="4"/>
        <v>0</v>
      </c>
      <c r="I48" s="330">
        <f t="shared" si="4"/>
        <v>0</v>
      </c>
      <c r="J48" s="330">
        <f t="shared" si="4"/>
        <v>0</v>
      </c>
      <c r="K48" s="330">
        <f t="shared" si="4"/>
        <v>0</v>
      </c>
      <c r="L48" s="330">
        <v>1030</v>
      </c>
      <c r="M48" s="330">
        <f t="shared" si="4"/>
        <v>800</v>
      </c>
      <c r="N48" s="330">
        <f t="shared" si="4"/>
        <v>0</v>
      </c>
      <c r="O48" s="330">
        <f t="shared" si="4"/>
        <v>0</v>
      </c>
      <c r="P48" s="330">
        <f t="shared" si="4"/>
        <v>0</v>
      </c>
      <c r="Q48" s="330">
        <f t="shared" si="4"/>
        <v>0</v>
      </c>
      <c r="R48" s="330">
        <f t="shared" si="4"/>
        <v>0</v>
      </c>
      <c r="S48" s="330">
        <v>1030</v>
      </c>
      <c r="T48" s="330">
        <f t="shared" si="4"/>
        <v>0</v>
      </c>
      <c r="U48" s="102" t="e">
        <f>U49+U50</f>
        <v>#REF!</v>
      </c>
      <c r="V48" s="102" t="e">
        <f>V49+V50</f>
        <v>#REF!</v>
      </c>
      <c r="W48" s="102" t="e">
        <f>W49+W50</f>
        <v>#REF!</v>
      </c>
      <c r="X48" s="102" t="e">
        <f>X49+X50</f>
        <v>#REF!</v>
      </c>
      <c r="Y48" s="102" t="e">
        <f>Y49+Y50</f>
        <v>#REF!</v>
      </c>
      <c r="Z48" s="1150"/>
    </row>
    <row r="49" spans="1:26" s="7" customFormat="1" ht="21.75" customHeight="1">
      <c r="A49" s="101"/>
      <c r="B49" s="100" t="s">
        <v>41</v>
      </c>
      <c r="C49" s="1264" t="s">
        <v>418</v>
      </c>
      <c r="D49" s="1264"/>
      <c r="E49" s="719" t="s">
        <v>467</v>
      </c>
      <c r="F49" s="341">
        <v>800</v>
      </c>
      <c r="G49" s="254"/>
      <c r="H49" s="254"/>
      <c r="I49" s="254"/>
      <c r="J49" s="254"/>
      <c r="K49" s="254"/>
      <c r="L49" s="858">
        <v>800</v>
      </c>
      <c r="M49" s="341">
        <v>800</v>
      </c>
      <c r="N49" s="254"/>
      <c r="O49" s="254"/>
      <c r="P49" s="254"/>
      <c r="Q49" s="254"/>
      <c r="R49" s="254"/>
      <c r="S49" s="858">
        <v>800</v>
      </c>
      <c r="T49" s="341"/>
      <c r="U49" s="254" t="e">
        <f>SUM(#REF!)</f>
        <v>#REF!</v>
      </c>
      <c r="V49" s="254" t="e">
        <f>SUM(#REF!)</f>
        <v>#REF!</v>
      </c>
      <c r="W49" s="254" t="e">
        <f>SUM(#REF!)</f>
        <v>#REF!</v>
      </c>
      <c r="X49" s="254" t="e">
        <f>SUM(#REF!)</f>
        <v>#REF!</v>
      </c>
      <c r="Y49" s="254" t="e">
        <f>SUM(#REF!)</f>
        <v>#REF!</v>
      </c>
      <c r="Z49" s="1152"/>
    </row>
    <row r="50" spans="1:26" ht="21.75" customHeight="1" thickBot="1">
      <c r="A50" s="92"/>
      <c r="B50" s="88" t="s">
        <v>42</v>
      </c>
      <c r="C50" s="1273" t="s">
        <v>419</v>
      </c>
      <c r="D50" s="1273"/>
      <c r="E50" s="715" t="s">
        <v>468</v>
      </c>
      <c r="F50" s="320"/>
      <c r="G50" s="256"/>
      <c r="H50" s="256"/>
      <c r="I50" s="256"/>
      <c r="J50" s="256"/>
      <c r="K50" s="256"/>
      <c r="L50" s="859">
        <v>230</v>
      </c>
      <c r="M50" s="320"/>
      <c r="N50" s="256"/>
      <c r="O50" s="256"/>
      <c r="P50" s="256"/>
      <c r="Q50" s="256"/>
      <c r="R50" s="256"/>
      <c r="S50" s="859">
        <v>230</v>
      </c>
      <c r="T50" s="320"/>
      <c r="U50" s="256" t="e">
        <f>SUM(#REF!)</f>
        <v>#REF!</v>
      </c>
      <c r="V50" s="256" t="e">
        <f>SUM(#REF!)</f>
        <v>#REF!</v>
      </c>
      <c r="W50" s="256" t="e">
        <f>SUM(#REF!)</f>
        <v>#REF!</v>
      </c>
      <c r="X50" s="256" t="e">
        <f>SUM(#REF!)</f>
        <v>#REF!</v>
      </c>
      <c r="Y50" s="256" t="e">
        <f>SUM(#REF!)</f>
        <v>#REF!</v>
      </c>
      <c r="Z50" s="1148"/>
    </row>
    <row r="51" spans="1:26" ht="21.75" customHeight="1" thickBot="1">
      <c r="A51" s="99" t="s">
        <v>13</v>
      </c>
      <c r="B51" s="1256" t="s">
        <v>405</v>
      </c>
      <c r="C51" s="1256"/>
      <c r="D51" s="1256"/>
      <c r="E51" s="713" t="s">
        <v>469</v>
      </c>
      <c r="F51" s="325">
        <f>F52+F53</f>
        <v>0</v>
      </c>
      <c r="G51" s="325">
        <f aca="true" t="shared" si="5" ref="G51:T51">G52+G53</f>
        <v>0</v>
      </c>
      <c r="H51" s="325">
        <f t="shared" si="5"/>
        <v>0</v>
      </c>
      <c r="I51" s="325">
        <f t="shared" si="5"/>
        <v>0</v>
      </c>
      <c r="J51" s="325">
        <f t="shared" si="5"/>
        <v>0</v>
      </c>
      <c r="K51" s="325">
        <f t="shared" si="5"/>
        <v>0</v>
      </c>
      <c r="L51" s="325"/>
      <c r="M51" s="325">
        <f t="shared" si="5"/>
        <v>0</v>
      </c>
      <c r="N51" s="325">
        <f t="shared" si="5"/>
        <v>0</v>
      </c>
      <c r="O51" s="325">
        <f t="shared" si="5"/>
        <v>0</v>
      </c>
      <c r="P51" s="325">
        <f t="shared" si="5"/>
        <v>0</v>
      </c>
      <c r="Q51" s="325">
        <f t="shared" si="5"/>
        <v>0</v>
      </c>
      <c r="R51" s="325">
        <f t="shared" si="5"/>
        <v>0</v>
      </c>
      <c r="S51" s="325"/>
      <c r="T51" s="325">
        <f t="shared" si="5"/>
        <v>0</v>
      </c>
      <c r="U51" s="258">
        <f>SUM(U52:U53)</f>
        <v>0</v>
      </c>
      <c r="V51" s="258">
        <f>SUM(V52:V53)</f>
        <v>0</v>
      </c>
      <c r="W51" s="258">
        <f>SUM(W52:W53)</f>
        <v>0</v>
      </c>
      <c r="X51" s="258">
        <f>SUM(X52:X53)</f>
        <v>0</v>
      </c>
      <c r="Y51" s="258">
        <f>SUM(Y52:Y53)</f>
        <v>0</v>
      </c>
      <c r="Z51" s="1150"/>
    </row>
    <row r="52" spans="1:26" s="7" customFormat="1" ht="21.75" customHeight="1">
      <c r="A52" s="101"/>
      <c r="B52" s="94" t="s">
        <v>43</v>
      </c>
      <c r="C52" s="1264" t="s">
        <v>407</v>
      </c>
      <c r="D52" s="1264"/>
      <c r="E52" s="719" t="s">
        <v>470</v>
      </c>
      <c r="F52" s="345"/>
      <c r="G52" s="259"/>
      <c r="H52" s="259"/>
      <c r="I52" s="259"/>
      <c r="J52" s="259"/>
      <c r="K52" s="259"/>
      <c r="L52" s="860"/>
      <c r="M52" s="345"/>
      <c r="N52" s="259"/>
      <c r="O52" s="259"/>
      <c r="P52" s="259"/>
      <c r="Q52" s="259"/>
      <c r="R52" s="259"/>
      <c r="S52" s="860"/>
      <c r="T52" s="345"/>
      <c r="U52" s="259"/>
      <c r="V52" s="259"/>
      <c r="W52" s="259"/>
      <c r="X52" s="259"/>
      <c r="Y52" s="259"/>
      <c r="Z52" s="1152"/>
    </row>
    <row r="53" spans="1:26" ht="21.75" customHeight="1" thickBot="1">
      <c r="A53" s="96"/>
      <c r="B53" s="97" t="s">
        <v>406</v>
      </c>
      <c r="C53" s="1267" t="s">
        <v>408</v>
      </c>
      <c r="D53" s="1267"/>
      <c r="E53" s="720" t="s">
        <v>471</v>
      </c>
      <c r="F53" s="343"/>
      <c r="G53" s="344"/>
      <c r="H53" s="344"/>
      <c r="I53" s="344"/>
      <c r="J53" s="344"/>
      <c r="K53" s="344"/>
      <c r="L53" s="861"/>
      <c r="M53" s="343"/>
      <c r="N53" s="344"/>
      <c r="O53" s="344"/>
      <c r="P53" s="344"/>
      <c r="Q53" s="344"/>
      <c r="R53" s="344"/>
      <c r="S53" s="861"/>
      <c r="T53" s="343"/>
      <c r="U53" s="344"/>
      <c r="V53" s="344"/>
      <c r="W53" s="344"/>
      <c r="X53" s="344"/>
      <c r="Y53" s="344"/>
      <c r="Z53" s="1148"/>
    </row>
    <row r="54" spans="1:26" ht="21.75" customHeight="1" thickBot="1">
      <c r="A54" s="99" t="s">
        <v>14</v>
      </c>
      <c r="B54" s="1298" t="s">
        <v>85</v>
      </c>
      <c r="C54" s="1298"/>
      <c r="D54" s="1298"/>
      <c r="E54" s="724"/>
      <c r="F54" s="325">
        <f>F7+F21+F32+F40+F48+F51</f>
        <v>61528</v>
      </c>
      <c r="G54" s="325">
        <f aca="true" t="shared" si="6" ref="G54:T54">G7+G21+G32+G40+G48+G51</f>
        <v>0</v>
      </c>
      <c r="H54" s="325">
        <f t="shared" si="6"/>
        <v>0</v>
      </c>
      <c r="I54" s="325">
        <f t="shared" si="6"/>
        <v>0</v>
      </c>
      <c r="J54" s="325">
        <f t="shared" si="6"/>
        <v>0</v>
      </c>
      <c r="K54" s="325">
        <f t="shared" si="6"/>
        <v>0</v>
      </c>
      <c r="L54" s="325">
        <v>62377</v>
      </c>
      <c r="M54" s="325">
        <f t="shared" si="6"/>
        <v>58035</v>
      </c>
      <c r="N54" s="325">
        <f t="shared" si="6"/>
        <v>0</v>
      </c>
      <c r="O54" s="325">
        <f t="shared" si="6"/>
        <v>0</v>
      </c>
      <c r="P54" s="325">
        <f t="shared" si="6"/>
        <v>0</v>
      </c>
      <c r="Q54" s="325">
        <f t="shared" si="6"/>
        <v>0</v>
      </c>
      <c r="R54" s="325">
        <f t="shared" si="6"/>
        <v>0</v>
      </c>
      <c r="S54" s="325">
        <f>S7+S21+S32+S48</f>
        <v>58819</v>
      </c>
      <c r="T54" s="325">
        <f t="shared" si="6"/>
        <v>3493</v>
      </c>
      <c r="U54" s="258" t="e">
        <f>U7+U21+U40+U48+U51+#REF!+#REF!+U32</f>
        <v>#REF!</v>
      </c>
      <c r="V54" s="258" t="e">
        <f>V7+V21+V40+V48+V51+#REF!+#REF!+V32</f>
        <v>#REF!</v>
      </c>
      <c r="W54" s="258" t="e">
        <f>W7+W21+W40+W48+W51+#REF!+#REF!+W32</f>
        <v>#REF!</v>
      </c>
      <c r="X54" s="258" t="e">
        <f>X7+X21+X40+X48+X51+#REF!+#REF!+X32</f>
        <v>#REF!</v>
      </c>
      <c r="Y54" s="258" t="e">
        <f>Y7+Y21+Y40+Y48+Y51+#REF!+#REF!+Y32</f>
        <v>#REF!</v>
      </c>
      <c r="Z54" s="1153">
        <v>3558</v>
      </c>
    </row>
    <row r="55" spans="1:26" ht="24" customHeight="1" thickBot="1">
      <c r="A55" s="95" t="s">
        <v>59</v>
      </c>
      <c r="B55" s="1256" t="s">
        <v>409</v>
      </c>
      <c r="C55" s="1256"/>
      <c r="D55" s="1256"/>
      <c r="E55" s="713"/>
      <c r="F55" s="325">
        <f>F56+F57+F58</f>
        <v>3750</v>
      </c>
      <c r="G55" s="325">
        <f aca="true" t="shared" si="7" ref="G55:T55">G56+G57+G58</f>
        <v>0</v>
      </c>
      <c r="H55" s="325">
        <f t="shared" si="7"/>
        <v>0</v>
      </c>
      <c r="I55" s="325">
        <f t="shared" si="7"/>
        <v>0</v>
      </c>
      <c r="J55" s="325">
        <f t="shared" si="7"/>
        <v>0</v>
      </c>
      <c r="K55" s="325">
        <f t="shared" si="7"/>
        <v>0</v>
      </c>
      <c r="L55" s="325">
        <v>4706</v>
      </c>
      <c r="M55" s="325">
        <f t="shared" si="7"/>
        <v>3750</v>
      </c>
      <c r="N55" s="325">
        <f t="shared" si="7"/>
        <v>0</v>
      </c>
      <c r="O55" s="325">
        <f t="shared" si="7"/>
        <v>0</v>
      </c>
      <c r="P55" s="325">
        <f t="shared" si="7"/>
        <v>0</v>
      </c>
      <c r="Q55" s="325">
        <f t="shared" si="7"/>
        <v>0</v>
      </c>
      <c r="R55" s="325">
        <f t="shared" si="7"/>
        <v>0</v>
      </c>
      <c r="S55" s="325">
        <v>4706</v>
      </c>
      <c r="T55" s="325">
        <f t="shared" si="7"/>
        <v>0</v>
      </c>
      <c r="U55" s="258" t="e">
        <f>U56+#REF!</f>
        <v>#REF!</v>
      </c>
      <c r="V55" s="258" t="e">
        <f>V56+#REF!</f>
        <v>#REF!</v>
      </c>
      <c r="W55" s="258" t="e">
        <f>W56+#REF!</f>
        <v>#REF!</v>
      </c>
      <c r="X55" s="258" t="e">
        <f>X56+#REF!</f>
        <v>#REF!</v>
      </c>
      <c r="Y55" s="258" t="e">
        <f>Y56+#REF!</f>
        <v>#REF!</v>
      </c>
      <c r="Z55" s="1154">
        <v>0</v>
      </c>
    </row>
    <row r="56" spans="1:26" ht="21.75" customHeight="1">
      <c r="A56" s="93"/>
      <c r="B56" s="94" t="s">
        <v>45</v>
      </c>
      <c r="C56" s="1264" t="s">
        <v>410</v>
      </c>
      <c r="D56" s="1264"/>
      <c r="E56" s="719" t="s">
        <v>472</v>
      </c>
      <c r="F56" s="345"/>
      <c r="G56" s="259"/>
      <c r="H56" s="259"/>
      <c r="I56" s="259"/>
      <c r="J56" s="259"/>
      <c r="K56" s="259"/>
      <c r="L56" s="860">
        <v>956</v>
      </c>
      <c r="M56" s="345"/>
      <c r="N56" s="259"/>
      <c r="O56" s="259"/>
      <c r="P56" s="259"/>
      <c r="Q56" s="259"/>
      <c r="R56" s="259"/>
      <c r="S56" s="860">
        <v>956</v>
      </c>
      <c r="T56" s="345"/>
      <c r="U56" s="259">
        <f>SUM(U57:U58)</f>
        <v>0</v>
      </c>
      <c r="V56" s="259">
        <f>SUM(V57:V58)</f>
        <v>0</v>
      </c>
      <c r="W56" s="259">
        <f>SUM(W57:W58)</f>
        <v>0</v>
      </c>
      <c r="X56" s="259">
        <f>SUM(X57:X58)</f>
        <v>0</v>
      </c>
      <c r="Y56" s="259">
        <f>SUM(Y57:Y58)</f>
        <v>0</v>
      </c>
      <c r="Z56" s="1155"/>
    </row>
    <row r="57" spans="1:26" ht="21.75" customHeight="1">
      <c r="A57" s="92"/>
      <c r="B57" s="89" t="s">
        <v>46</v>
      </c>
      <c r="C57" s="1264" t="s">
        <v>411</v>
      </c>
      <c r="D57" s="1264"/>
      <c r="E57" s="719" t="s">
        <v>473</v>
      </c>
      <c r="F57" s="321"/>
      <c r="G57" s="257"/>
      <c r="H57" s="257"/>
      <c r="I57" s="257"/>
      <c r="J57" s="257"/>
      <c r="K57" s="257"/>
      <c r="L57" s="862"/>
      <c r="M57" s="321"/>
      <c r="N57" s="257"/>
      <c r="O57" s="257"/>
      <c r="P57" s="257"/>
      <c r="Q57" s="257"/>
      <c r="R57" s="257"/>
      <c r="S57" s="862"/>
      <c r="T57" s="321"/>
      <c r="U57" s="257"/>
      <c r="V57" s="257"/>
      <c r="W57" s="257"/>
      <c r="X57" s="257"/>
      <c r="Y57" s="257"/>
      <c r="Z57" s="1156"/>
    </row>
    <row r="58" spans="1:26" ht="30" customHeight="1" thickBot="1">
      <c r="A58" s="92"/>
      <c r="B58" s="89" t="s">
        <v>84</v>
      </c>
      <c r="C58" s="1264" t="s">
        <v>412</v>
      </c>
      <c r="D58" s="1264"/>
      <c r="E58" s="719" t="s">
        <v>474</v>
      </c>
      <c r="F58" s="321">
        <v>3750</v>
      </c>
      <c r="G58" s="257"/>
      <c r="H58" s="257"/>
      <c r="I58" s="257"/>
      <c r="J58" s="257"/>
      <c r="K58" s="257"/>
      <c r="L58" s="862">
        <v>3750</v>
      </c>
      <c r="M58" s="321">
        <v>3750</v>
      </c>
      <c r="N58" s="257"/>
      <c r="O58" s="257"/>
      <c r="P58" s="257"/>
      <c r="Q58" s="257"/>
      <c r="R58" s="257"/>
      <c r="S58" s="862">
        <v>3750</v>
      </c>
      <c r="T58" s="321"/>
      <c r="U58" s="257"/>
      <c r="V58" s="257"/>
      <c r="W58" s="257"/>
      <c r="X58" s="257"/>
      <c r="Y58" s="257"/>
      <c r="Z58" s="1157"/>
    </row>
    <row r="59" spans="1:26" ht="35.25" customHeight="1" thickBot="1">
      <c r="A59" s="99" t="s">
        <v>60</v>
      </c>
      <c r="B59" s="1261" t="s">
        <v>546</v>
      </c>
      <c r="C59" s="1261"/>
      <c r="D59" s="1261"/>
      <c r="E59" s="725"/>
      <c r="F59" s="327">
        <f>F54+F55</f>
        <v>65278</v>
      </c>
      <c r="G59" s="327">
        <f aca="true" t="shared" si="8" ref="G59:T59">G54+G55</f>
        <v>0</v>
      </c>
      <c r="H59" s="327">
        <f t="shared" si="8"/>
        <v>0</v>
      </c>
      <c r="I59" s="327">
        <f t="shared" si="8"/>
        <v>0</v>
      </c>
      <c r="J59" s="327">
        <f t="shared" si="8"/>
        <v>0</v>
      </c>
      <c r="K59" s="327">
        <f t="shared" si="8"/>
        <v>0</v>
      </c>
      <c r="L59" s="327">
        <f>L54+L55</f>
        <v>67083</v>
      </c>
      <c r="M59" s="327">
        <f t="shared" si="8"/>
        <v>61785</v>
      </c>
      <c r="N59" s="327">
        <f t="shared" si="8"/>
        <v>0</v>
      </c>
      <c r="O59" s="327">
        <f t="shared" si="8"/>
        <v>0</v>
      </c>
      <c r="P59" s="327">
        <f t="shared" si="8"/>
        <v>0</v>
      </c>
      <c r="Q59" s="327">
        <f t="shared" si="8"/>
        <v>0</v>
      </c>
      <c r="R59" s="327">
        <f t="shared" si="8"/>
        <v>0</v>
      </c>
      <c r="S59" s="327">
        <f>S54+S55</f>
        <v>63525</v>
      </c>
      <c r="T59" s="327">
        <f t="shared" si="8"/>
        <v>3493</v>
      </c>
      <c r="U59" s="57" t="e">
        <f>U54+U55</f>
        <v>#REF!</v>
      </c>
      <c r="V59" s="57" t="e">
        <f>V54+V55</f>
        <v>#REF!</v>
      </c>
      <c r="W59" s="57" t="e">
        <f>W54+W55</f>
        <v>#REF!</v>
      </c>
      <c r="X59" s="57" t="e">
        <f>X54+X55</f>
        <v>#REF!</v>
      </c>
      <c r="Y59" s="57" t="e">
        <f>Y54+Y55</f>
        <v>#REF!</v>
      </c>
      <c r="Z59" s="1158">
        <v>3558</v>
      </c>
    </row>
    <row r="60" spans="1:25" ht="21.75" customHeight="1" hidden="1" thickBot="1">
      <c r="A60" s="1268" t="s">
        <v>241</v>
      </c>
      <c r="B60" s="1269"/>
      <c r="C60" s="1269"/>
      <c r="D60" s="1269"/>
      <c r="E60" s="710"/>
      <c r="F60" s="547"/>
      <c r="G60" s="548"/>
      <c r="H60" s="548"/>
      <c r="I60" s="548"/>
      <c r="J60" s="548"/>
      <c r="K60" s="549"/>
      <c r="L60" s="863"/>
      <c r="M60" s="547"/>
      <c r="N60" s="548"/>
      <c r="O60" s="548"/>
      <c r="P60" s="548"/>
      <c r="Q60" s="548"/>
      <c r="R60" s="549"/>
      <c r="S60" s="863"/>
      <c r="T60" s="547"/>
      <c r="U60" s="548"/>
      <c r="V60" s="548"/>
      <c r="W60" s="548"/>
      <c r="X60" s="548"/>
      <c r="Y60" s="549"/>
    </row>
    <row r="61" spans="1:25" ht="21.75" customHeight="1" hidden="1" thickBot="1">
      <c r="A61" s="1260" t="s">
        <v>7</v>
      </c>
      <c r="B61" s="1261"/>
      <c r="C61" s="1261"/>
      <c r="D61" s="1261"/>
      <c r="E61" s="709"/>
      <c r="F61" s="406"/>
      <c r="G61" s="407"/>
      <c r="H61" s="407"/>
      <c r="I61" s="407"/>
      <c r="J61" s="407"/>
      <c r="K61" s="408"/>
      <c r="L61" s="864"/>
      <c r="M61" s="406"/>
      <c r="N61" s="407"/>
      <c r="O61" s="407"/>
      <c r="P61" s="407"/>
      <c r="Q61" s="407"/>
      <c r="R61" s="408"/>
      <c r="S61" s="864"/>
      <c r="T61" s="406"/>
      <c r="U61" s="407"/>
      <c r="V61" s="407"/>
      <c r="W61" s="407"/>
      <c r="X61" s="407"/>
      <c r="Y61" s="409"/>
    </row>
    <row r="62" spans="1:25" ht="21.75" customHeight="1">
      <c r="A62" s="550"/>
      <c r="B62" s="551"/>
      <c r="C62" s="551"/>
      <c r="D62" s="551"/>
      <c r="E62" s="551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</row>
    <row r="63" spans="1:23" ht="21.75" customHeight="1">
      <c r="A63" s="77"/>
      <c r="B63" s="125"/>
      <c r="C63" s="125"/>
      <c r="D63" s="125"/>
      <c r="E63" s="125"/>
      <c r="F63" s="301"/>
      <c r="G63" s="301"/>
      <c r="H63" s="301"/>
      <c r="I63" s="301"/>
      <c r="J63" s="301"/>
      <c r="K63" s="301"/>
      <c r="L63" s="301"/>
      <c r="M63" s="301"/>
      <c r="U63" s="301"/>
      <c r="V63" s="301"/>
      <c r="W63" s="301"/>
    </row>
    <row r="64" spans="1:23" ht="35.25" customHeight="1">
      <c r="A64" s="77"/>
      <c r="B64" s="125"/>
      <c r="C64" s="125"/>
      <c r="D64" s="125"/>
      <c r="E64" s="125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U64" s="301"/>
      <c r="V64" s="301"/>
      <c r="W64" s="301"/>
    </row>
    <row r="65" spans="1:23" ht="35.25" customHeight="1">
      <c r="A65" s="77"/>
      <c r="B65" s="125"/>
      <c r="C65" s="125"/>
      <c r="D65" s="125"/>
      <c r="E65" s="125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U65" s="301"/>
      <c r="V65" s="301"/>
      <c r="W65" s="301"/>
    </row>
    <row r="66" spans="6:23" ht="12.75"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U66" s="301"/>
      <c r="V66" s="301"/>
      <c r="W66" s="301"/>
    </row>
    <row r="67" spans="6:23" ht="12.75"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U67" s="301"/>
      <c r="V67" s="301"/>
      <c r="W67" s="301"/>
    </row>
    <row r="68" spans="6:23" ht="12.75"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U68" s="301"/>
      <c r="V68" s="301"/>
      <c r="W68" s="301"/>
    </row>
    <row r="69" spans="4:23" ht="12.75">
      <c r="D69" s="86"/>
      <c r="E69" s="86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U69" s="301"/>
      <c r="V69" s="301"/>
      <c r="W69" s="301"/>
    </row>
    <row r="70" spans="4:23" ht="48.75" customHeight="1">
      <c r="D70" s="86"/>
      <c r="E70" s="86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U70" s="301"/>
      <c r="V70" s="301"/>
      <c r="W70" s="301"/>
    </row>
    <row r="71" spans="4:23" ht="46.5" customHeight="1">
      <c r="D71" s="86"/>
      <c r="E71" s="86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U71" s="301"/>
      <c r="V71" s="301"/>
      <c r="W71" s="301"/>
    </row>
    <row r="72" spans="6:23" ht="41.25" customHeight="1"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U72" s="301"/>
      <c r="V72" s="301"/>
      <c r="W72" s="301"/>
    </row>
    <row r="73" spans="6:23" ht="12.75"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U73" s="301"/>
      <c r="V73" s="301"/>
      <c r="W73" s="301"/>
    </row>
    <row r="74" spans="6:23" ht="12.75"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U74" s="301"/>
      <c r="V74" s="301"/>
      <c r="W74" s="301"/>
    </row>
    <row r="75" spans="6:23" ht="12.75"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U75" s="301"/>
      <c r="V75" s="301"/>
      <c r="W75" s="301"/>
    </row>
    <row r="76" spans="6:23" ht="12.75"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U76" s="301"/>
      <c r="V76" s="301"/>
      <c r="W76" s="301"/>
    </row>
    <row r="77" spans="6:23" ht="12.75"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U77" s="301"/>
      <c r="V77" s="301"/>
      <c r="W77" s="301"/>
    </row>
    <row r="78" spans="6:23" ht="12.75"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U78" s="301"/>
      <c r="V78" s="301"/>
      <c r="W78" s="301"/>
    </row>
    <row r="79" spans="6:23" ht="12.75"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U79" s="301"/>
      <c r="V79" s="301"/>
      <c r="W79" s="301"/>
    </row>
    <row r="80" spans="6:23" ht="12.75"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U80" s="301"/>
      <c r="V80" s="301"/>
      <c r="W80" s="301"/>
    </row>
    <row r="81" spans="6:23" ht="12.75"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U81" s="301"/>
      <c r="V81" s="301"/>
      <c r="W81" s="301"/>
    </row>
    <row r="82" spans="6:23" ht="12.75"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U82" s="301"/>
      <c r="V82" s="301"/>
      <c r="W82" s="301"/>
    </row>
    <row r="83" spans="6:23" ht="12.75"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U83" s="301"/>
      <c r="V83" s="301"/>
      <c r="W83" s="301"/>
    </row>
    <row r="84" spans="6:23" ht="12.75"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U84" s="301"/>
      <c r="V84" s="301"/>
      <c r="W84" s="301"/>
    </row>
    <row r="85" spans="6:23" ht="12.75"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U85" s="301"/>
      <c r="V85" s="301"/>
      <c r="W85" s="301"/>
    </row>
    <row r="86" spans="6:23" ht="12.75"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U86" s="301"/>
      <c r="V86" s="301"/>
      <c r="W86" s="301"/>
    </row>
    <row r="87" spans="6:23" ht="12.75"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U87" s="301"/>
      <c r="V87" s="301"/>
      <c r="W87" s="301"/>
    </row>
    <row r="88" spans="6:23" ht="12.75"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U88" s="301"/>
      <c r="V88" s="301"/>
      <c r="W88" s="301"/>
    </row>
    <row r="89" spans="6:23" ht="12.75"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U89" s="301"/>
      <c r="V89" s="301"/>
      <c r="W89" s="301"/>
    </row>
    <row r="90" spans="6:23" ht="12.75"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U90" s="301"/>
      <c r="V90" s="301"/>
      <c r="W90" s="301"/>
    </row>
    <row r="91" spans="6:23" ht="12.75"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U91" s="301"/>
      <c r="V91" s="301"/>
      <c r="W91" s="301"/>
    </row>
    <row r="92" spans="6:23" ht="12.75"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U92" s="301"/>
      <c r="V92" s="301"/>
      <c r="W92" s="301"/>
    </row>
    <row r="93" spans="6:23" ht="12.75"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U93" s="301"/>
      <c r="V93" s="301"/>
      <c r="W93" s="301"/>
    </row>
    <row r="94" spans="6:23" ht="12.75"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U94" s="301"/>
      <c r="V94" s="301"/>
      <c r="W94" s="301"/>
    </row>
    <row r="95" spans="6:23" ht="12.75"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U95" s="301"/>
      <c r="V95" s="301"/>
      <c r="W95" s="301"/>
    </row>
    <row r="96" spans="6:23" ht="12.75"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U96" s="301"/>
      <c r="V96" s="301"/>
      <c r="W96" s="301"/>
    </row>
    <row r="97" spans="6:23" ht="12.75"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U97" s="301"/>
      <c r="V97" s="301"/>
      <c r="W97" s="301"/>
    </row>
    <row r="98" spans="6:23" ht="12.75"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U98" s="301"/>
      <c r="V98" s="301"/>
      <c r="W98" s="301"/>
    </row>
    <row r="99" spans="6:23" ht="12.75"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U99" s="301"/>
      <c r="V99" s="301"/>
      <c r="W99" s="301"/>
    </row>
    <row r="100" spans="6:23" ht="12.75"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U100" s="301"/>
      <c r="V100" s="301"/>
      <c r="W100" s="301"/>
    </row>
    <row r="101" spans="6:23" ht="12.75"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U101" s="301"/>
      <c r="V101" s="301"/>
      <c r="W101" s="301"/>
    </row>
    <row r="102" spans="6:23" ht="12.75"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U102" s="301"/>
      <c r="V102" s="301"/>
      <c r="W102" s="301"/>
    </row>
    <row r="103" spans="6:23" ht="12.75"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U103" s="301"/>
      <c r="V103" s="301"/>
      <c r="W103" s="301"/>
    </row>
    <row r="104" spans="6:23" ht="12.75"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U104" s="301"/>
      <c r="V104" s="301"/>
      <c r="W104" s="301"/>
    </row>
    <row r="105" spans="6:23" ht="12.75"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U105" s="301"/>
      <c r="V105" s="301"/>
      <c r="W105" s="301"/>
    </row>
    <row r="106" spans="6:23" ht="12.75"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U106" s="301"/>
      <c r="V106" s="301"/>
      <c r="W106" s="301"/>
    </row>
    <row r="107" spans="6:23" ht="12.75"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U107" s="301"/>
      <c r="V107" s="301"/>
      <c r="W107" s="301"/>
    </row>
    <row r="108" spans="6:23" ht="12.75"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U108" s="301"/>
      <c r="V108" s="301"/>
      <c r="W108" s="301"/>
    </row>
    <row r="109" spans="6:23" ht="12.75"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U109" s="301"/>
      <c r="V109" s="301"/>
      <c r="W109" s="301"/>
    </row>
    <row r="110" spans="6:23" ht="12.75"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U110" s="301"/>
      <c r="V110" s="301"/>
      <c r="W110" s="301"/>
    </row>
  </sheetData>
  <sheetProtection/>
  <mergeCells count="44">
    <mergeCell ref="A2:T2"/>
    <mergeCell ref="A4:C4"/>
    <mergeCell ref="B6:D6"/>
    <mergeCell ref="B7:D7"/>
    <mergeCell ref="C8:D8"/>
    <mergeCell ref="F4:L4"/>
    <mergeCell ref="M4:S4"/>
    <mergeCell ref="T4:Z4"/>
    <mergeCell ref="C24:D24"/>
    <mergeCell ref="C17:D17"/>
    <mergeCell ref="C20:D20"/>
    <mergeCell ref="C29:D29"/>
    <mergeCell ref="C30:D30"/>
    <mergeCell ref="C28:D28"/>
    <mergeCell ref="C13:D13"/>
    <mergeCell ref="C16:D16"/>
    <mergeCell ref="B21:D21"/>
    <mergeCell ref="C22:D22"/>
    <mergeCell ref="C23:D23"/>
    <mergeCell ref="B32:D32"/>
    <mergeCell ref="B40:D40"/>
    <mergeCell ref="C41:D41"/>
    <mergeCell ref="C42:D42"/>
    <mergeCell ref="C31:D31"/>
    <mergeCell ref="C46:D46"/>
    <mergeCell ref="C33:D33"/>
    <mergeCell ref="C34:D34"/>
    <mergeCell ref="C35:D35"/>
    <mergeCell ref="C36:D36"/>
    <mergeCell ref="C47:D47"/>
    <mergeCell ref="B59:D59"/>
    <mergeCell ref="C58:D58"/>
    <mergeCell ref="B54:D54"/>
    <mergeCell ref="B55:D55"/>
    <mergeCell ref="C56:D56"/>
    <mergeCell ref="C49:D49"/>
    <mergeCell ref="C50:D50"/>
    <mergeCell ref="A60:D60"/>
    <mergeCell ref="A61:D61"/>
    <mergeCell ref="C57:D57"/>
    <mergeCell ref="B48:D48"/>
    <mergeCell ref="B51:D51"/>
    <mergeCell ref="C52:D52"/>
    <mergeCell ref="C53:D5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="75" zoomScaleNormal="75" zoomScalePageLayoutView="0" workbookViewId="0" topLeftCell="A14">
      <selection activeCell="L43" sqref="L43"/>
    </sheetView>
  </sheetViews>
  <sheetFormatPr defaultColWidth="9.140625" defaultRowHeight="12.75"/>
  <cols>
    <col min="1" max="1" width="5.8515625" style="107" customWidth="1"/>
    <col min="2" max="2" width="8.140625" style="114" customWidth="1"/>
    <col min="3" max="3" width="6.8515625" style="114" customWidth="1"/>
    <col min="4" max="4" width="50.140625" style="115" bestFit="1" customWidth="1"/>
    <col min="5" max="5" width="8.7109375" style="115" customWidth="1"/>
    <col min="6" max="6" width="10.28125" style="1" customWidth="1"/>
    <col min="7" max="8" width="13.140625" style="1" hidden="1" customWidth="1"/>
    <col min="9" max="9" width="10.8515625" style="1" hidden="1" customWidth="1"/>
    <col min="10" max="10" width="11.28125" style="1" hidden="1" customWidth="1"/>
    <col min="11" max="11" width="10.8515625" style="1" hidden="1" customWidth="1"/>
    <col min="12" max="12" width="10.8515625" style="1" customWidth="1"/>
    <col min="13" max="13" width="9.8515625" style="59" customWidth="1"/>
    <col min="14" max="15" width="13.140625" style="59" hidden="1" customWidth="1"/>
    <col min="16" max="18" width="10.8515625" style="59" hidden="1" customWidth="1"/>
    <col min="19" max="19" width="10.8515625" style="59" customWidth="1"/>
    <col min="20" max="20" width="9.7109375" style="59" customWidth="1"/>
    <col min="21" max="21" width="11.421875" style="59" hidden="1" customWidth="1"/>
    <col min="22" max="22" width="11.421875" style="1" hidden="1" customWidth="1"/>
    <col min="23" max="23" width="9.7109375" style="1" hidden="1" customWidth="1"/>
    <col min="24" max="24" width="9.28125" style="1" hidden="1" customWidth="1"/>
    <col min="25" max="25" width="10.28125" style="1" hidden="1" customWidth="1"/>
    <col min="26" max="26" width="0" style="1" hidden="1" customWidth="1"/>
    <col min="27" max="16384" width="9.140625" style="1" customWidth="1"/>
  </cols>
  <sheetData>
    <row r="1" spans="6:20" ht="15.75">
      <c r="F1" s="1343" t="s">
        <v>56</v>
      </c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</row>
    <row r="2" spans="1:21" ht="37.5" customHeight="1">
      <c r="A2" s="1349" t="s">
        <v>537</v>
      </c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217"/>
    </row>
    <row r="3" spans="1:20" ht="14.25" customHeight="1" thickBot="1">
      <c r="A3" s="77"/>
      <c r="B3" s="106"/>
      <c r="C3" s="106"/>
      <c r="D3" s="2"/>
      <c r="E3" s="116"/>
      <c r="T3" s="122" t="s">
        <v>2</v>
      </c>
    </row>
    <row r="4" spans="1:27" s="2" customFormat="1" ht="48.75" customHeight="1" thickBot="1">
      <c r="A4" s="1297" t="s">
        <v>4</v>
      </c>
      <c r="B4" s="1298"/>
      <c r="C4" s="1298"/>
      <c r="D4" s="1298"/>
      <c r="E4" s="271" t="s">
        <v>448</v>
      </c>
      <c r="F4" s="274" t="s">
        <v>5</v>
      </c>
      <c r="G4" s="274"/>
      <c r="H4" s="274"/>
      <c r="I4" s="274"/>
      <c r="J4" s="274"/>
      <c r="K4" s="274"/>
      <c r="L4" s="274"/>
      <c r="M4" s="274" t="s">
        <v>67</v>
      </c>
      <c r="N4" s="274"/>
      <c r="O4" s="274"/>
      <c r="P4" s="274"/>
      <c r="Q4" s="274"/>
      <c r="R4" s="274"/>
      <c r="S4" s="274"/>
      <c r="T4" s="1345" t="s">
        <v>68</v>
      </c>
      <c r="U4" s="1346"/>
      <c r="V4" s="1346"/>
      <c r="W4" s="1346"/>
      <c r="X4" s="1346"/>
      <c r="Y4" s="1346"/>
      <c r="Z4" s="1347"/>
      <c r="AA4" s="1348"/>
    </row>
    <row r="5" spans="1:27" s="2" customFormat="1" ht="32.25" thickBot="1">
      <c r="A5" s="271"/>
      <c r="B5" s="269"/>
      <c r="C5" s="269"/>
      <c r="D5" s="269"/>
      <c r="E5" s="271"/>
      <c r="F5" s="392" t="s">
        <v>73</v>
      </c>
      <c r="G5" s="393" t="s">
        <v>212</v>
      </c>
      <c r="H5" s="393" t="s">
        <v>216</v>
      </c>
      <c r="I5" s="393" t="s">
        <v>224</v>
      </c>
      <c r="J5" s="393" t="s">
        <v>243</v>
      </c>
      <c r="K5" s="400" t="s">
        <v>277</v>
      </c>
      <c r="L5" s="941" t="s">
        <v>212</v>
      </c>
      <c r="M5" s="392" t="s">
        <v>73</v>
      </c>
      <c r="N5" s="393" t="s">
        <v>212</v>
      </c>
      <c r="O5" s="393" t="s">
        <v>216</v>
      </c>
      <c r="P5" s="393" t="s">
        <v>224</v>
      </c>
      <c r="Q5" s="393" t="s">
        <v>243</v>
      </c>
      <c r="R5" s="400" t="s">
        <v>277</v>
      </c>
      <c r="S5" s="941" t="s">
        <v>547</v>
      </c>
      <c r="T5" s="392" t="s">
        <v>73</v>
      </c>
      <c r="U5" s="393" t="s">
        <v>212</v>
      </c>
      <c r="V5" s="393" t="s">
        <v>216</v>
      </c>
      <c r="W5" s="393" t="s">
        <v>224</v>
      </c>
      <c r="X5" s="393" t="s">
        <v>243</v>
      </c>
      <c r="Y5" s="400" t="s">
        <v>277</v>
      </c>
      <c r="AA5" s="1176" t="s">
        <v>547</v>
      </c>
    </row>
    <row r="6" spans="1:27" s="58" customFormat="1" ht="22.5" customHeight="1" thickBot="1">
      <c r="A6" s="99" t="s">
        <v>25</v>
      </c>
      <c r="B6" s="1300" t="s">
        <v>87</v>
      </c>
      <c r="C6" s="1300"/>
      <c r="D6" s="1300"/>
      <c r="E6" s="99"/>
      <c r="F6" s="325">
        <f>F7+F8+F9+F10+F11</f>
        <v>45529</v>
      </c>
      <c r="G6" s="325">
        <f aca="true" t="shared" si="0" ref="G6:T6">G7+G8+G9+G10+G11</f>
        <v>0</v>
      </c>
      <c r="H6" s="325">
        <f t="shared" si="0"/>
        <v>0</v>
      </c>
      <c r="I6" s="325">
        <f t="shared" si="0"/>
        <v>0</v>
      </c>
      <c r="J6" s="325">
        <f t="shared" si="0"/>
        <v>0</v>
      </c>
      <c r="K6" s="325">
        <f t="shared" si="0"/>
        <v>0</v>
      </c>
      <c r="L6" s="325">
        <v>45814</v>
      </c>
      <c r="M6" s="325">
        <f t="shared" si="0"/>
        <v>39159</v>
      </c>
      <c r="N6" s="325">
        <f t="shared" si="0"/>
        <v>0</v>
      </c>
      <c r="O6" s="325">
        <f t="shared" si="0"/>
        <v>0</v>
      </c>
      <c r="P6" s="325">
        <f t="shared" si="0"/>
        <v>0</v>
      </c>
      <c r="Q6" s="325">
        <f t="shared" si="0"/>
        <v>0</v>
      </c>
      <c r="R6" s="325">
        <f t="shared" si="0"/>
        <v>0</v>
      </c>
      <c r="S6" s="325">
        <v>39281</v>
      </c>
      <c r="T6" s="325">
        <f t="shared" si="0"/>
        <v>6370</v>
      </c>
      <c r="U6" s="258">
        <f aca="true" t="shared" si="1" ref="U6:Z6">SUM(U7:U11)</f>
        <v>0</v>
      </c>
      <c r="V6" s="258">
        <f t="shared" si="1"/>
        <v>0</v>
      </c>
      <c r="W6" s="258">
        <f t="shared" si="1"/>
        <v>0</v>
      </c>
      <c r="X6" s="258">
        <f t="shared" si="1"/>
        <v>0</v>
      </c>
      <c r="Y6" s="258">
        <f t="shared" si="1"/>
        <v>0</v>
      </c>
      <c r="Z6" s="258">
        <f t="shared" si="1"/>
        <v>18567</v>
      </c>
      <c r="AA6" s="1175">
        <v>6533</v>
      </c>
    </row>
    <row r="7" spans="1:27" s="5" customFormat="1" ht="22.5" customHeight="1">
      <c r="A7" s="98"/>
      <c r="B7" s="103" t="s">
        <v>33</v>
      </c>
      <c r="C7" s="103"/>
      <c r="D7" s="774" t="s">
        <v>0</v>
      </c>
      <c r="E7" s="780" t="s">
        <v>481</v>
      </c>
      <c r="F7" s="326">
        <v>19245</v>
      </c>
      <c r="G7" s="260"/>
      <c r="H7" s="260"/>
      <c r="I7" s="260"/>
      <c r="J7" s="260"/>
      <c r="K7" s="260"/>
      <c r="L7" s="894">
        <v>19514</v>
      </c>
      <c r="M7" s="326">
        <v>18021</v>
      </c>
      <c r="N7" s="260"/>
      <c r="O7" s="260"/>
      <c r="P7" s="260"/>
      <c r="Q7" s="260"/>
      <c r="R7" s="260"/>
      <c r="S7" s="894">
        <v>18237</v>
      </c>
      <c r="T7" s="326">
        <v>1224</v>
      </c>
      <c r="U7" s="260"/>
      <c r="V7" s="260"/>
      <c r="W7" s="260"/>
      <c r="X7" s="260"/>
      <c r="Y7" s="260"/>
      <c r="Z7" s="260">
        <v>498</v>
      </c>
      <c r="AA7" s="1161">
        <v>1277</v>
      </c>
    </row>
    <row r="8" spans="1:27" s="5" customFormat="1" ht="22.5" customHeight="1">
      <c r="A8" s="81"/>
      <c r="B8" s="90" t="s">
        <v>34</v>
      </c>
      <c r="C8" s="90"/>
      <c r="D8" s="775" t="s">
        <v>88</v>
      </c>
      <c r="E8" s="780" t="s">
        <v>482</v>
      </c>
      <c r="F8" s="395">
        <v>4868</v>
      </c>
      <c r="G8" s="396"/>
      <c r="H8" s="396"/>
      <c r="I8" s="396"/>
      <c r="J8" s="396"/>
      <c r="K8" s="396"/>
      <c r="L8" s="942">
        <v>4929</v>
      </c>
      <c r="M8" s="395">
        <v>4531</v>
      </c>
      <c r="N8" s="396"/>
      <c r="O8" s="396"/>
      <c r="P8" s="396"/>
      <c r="Q8" s="397"/>
      <c r="R8" s="260"/>
      <c r="S8" s="894">
        <v>4580</v>
      </c>
      <c r="T8" s="395">
        <v>337</v>
      </c>
      <c r="U8" s="396"/>
      <c r="V8" s="396"/>
      <c r="W8" s="396"/>
      <c r="X8" s="397"/>
      <c r="Y8" s="397"/>
      <c r="Z8" s="397">
        <v>130</v>
      </c>
      <c r="AA8" s="946">
        <v>349</v>
      </c>
    </row>
    <row r="9" spans="1:27" s="5" customFormat="1" ht="22.5" customHeight="1">
      <c r="A9" s="81"/>
      <c r="B9" s="90" t="s">
        <v>35</v>
      </c>
      <c r="C9" s="90"/>
      <c r="D9" s="775" t="s">
        <v>89</v>
      </c>
      <c r="E9" s="780" t="s">
        <v>483</v>
      </c>
      <c r="F9" s="395">
        <v>17369</v>
      </c>
      <c r="G9" s="396"/>
      <c r="H9" s="396"/>
      <c r="I9" s="396"/>
      <c r="J9" s="396"/>
      <c r="K9" s="396"/>
      <c r="L9" s="942">
        <v>16997</v>
      </c>
      <c r="M9" s="395">
        <v>15737</v>
      </c>
      <c r="N9" s="396"/>
      <c r="O9" s="396"/>
      <c r="P9" s="396"/>
      <c r="Q9" s="397"/>
      <c r="R9" s="260"/>
      <c r="S9" s="894">
        <v>15365</v>
      </c>
      <c r="T9" s="395">
        <v>1632</v>
      </c>
      <c r="U9" s="396"/>
      <c r="V9" s="396"/>
      <c r="W9" s="396"/>
      <c r="X9" s="397"/>
      <c r="Y9" s="397"/>
      <c r="Z9" s="397">
        <v>1819</v>
      </c>
      <c r="AA9" s="946">
        <v>1632</v>
      </c>
    </row>
    <row r="10" spans="1:27" s="5" customFormat="1" ht="22.5" customHeight="1">
      <c r="A10" s="81"/>
      <c r="B10" s="90" t="s">
        <v>49</v>
      </c>
      <c r="C10" s="90"/>
      <c r="D10" s="775" t="s">
        <v>90</v>
      </c>
      <c r="E10" s="780" t="s">
        <v>484</v>
      </c>
      <c r="F10" s="321">
        <v>1859</v>
      </c>
      <c r="G10" s="257"/>
      <c r="H10" s="257"/>
      <c r="I10" s="257"/>
      <c r="J10" s="257"/>
      <c r="K10" s="257"/>
      <c r="L10" s="862">
        <v>1859</v>
      </c>
      <c r="M10" s="321">
        <v>323</v>
      </c>
      <c r="N10" s="257"/>
      <c r="O10" s="257"/>
      <c r="P10" s="257"/>
      <c r="Q10" s="260"/>
      <c r="R10" s="260"/>
      <c r="S10" s="894">
        <v>323</v>
      </c>
      <c r="T10" s="321">
        <v>1536</v>
      </c>
      <c r="U10" s="257"/>
      <c r="V10" s="257"/>
      <c r="W10" s="257"/>
      <c r="X10" s="260"/>
      <c r="Y10" s="260"/>
      <c r="Z10" s="260">
        <v>3913</v>
      </c>
      <c r="AA10" s="946">
        <v>1536</v>
      </c>
    </row>
    <row r="11" spans="1:27" s="5" customFormat="1" ht="22.5" customHeight="1">
      <c r="A11" s="81"/>
      <c r="B11" s="90" t="s">
        <v>50</v>
      </c>
      <c r="C11" s="90"/>
      <c r="D11" s="776" t="s">
        <v>92</v>
      </c>
      <c r="E11" s="781" t="s">
        <v>485</v>
      </c>
      <c r="F11" s="395">
        <v>2188</v>
      </c>
      <c r="G11" s="396"/>
      <c r="H11" s="396"/>
      <c r="I11" s="396"/>
      <c r="J11" s="396"/>
      <c r="K11" s="396"/>
      <c r="L11" s="942">
        <v>2515</v>
      </c>
      <c r="M11" s="395">
        <v>547</v>
      </c>
      <c r="N11" s="396"/>
      <c r="O11" s="396"/>
      <c r="P11" s="396"/>
      <c r="Q11" s="396"/>
      <c r="R11" s="260"/>
      <c r="S11" s="894">
        <v>776</v>
      </c>
      <c r="T11" s="395">
        <v>1641</v>
      </c>
      <c r="U11" s="396">
        <f>SUM(U12:U16)</f>
        <v>0</v>
      </c>
      <c r="V11" s="396">
        <f>SUM(V12:V16)</f>
        <v>0</v>
      </c>
      <c r="W11" s="396">
        <f>SUM(W12:W16)</f>
        <v>0</v>
      </c>
      <c r="X11" s="396"/>
      <c r="Y11" s="396"/>
      <c r="Z11" s="396">
        <v>12207</v>
      </c>
      <c r="AA11" s="946">
        <v>1739</v>
      </c>
    </row>
    <row r="12" spans="1:27" s="5" customFormat="1" ht="28.5" customHeight="1">
      <c r="A12" s="81"/>
      <c r="B12" s="113"/>
      <c r="C12" s="90" t="s">
        <v>91</v>
      </c>
      <c r="D12" s="777" t="s">
        <v>353</v>
      </c>
      <c r="E12" s="782" t="s">
        <v>494</v>
      </c>
      <c r="F12" s="321"/>
      <c r="G12" s="257"/>
      <c r="H12" s="257"/>
      <c r="I12" s="257"/>
      <c r="J12" s="257"/>
      <c r="K12" s="257"/>
      <c r="L12" s="862">
        <v>232</v>
      </c>
      <c r="M12" s="321"/>
      <c r="N12" s="257"/>
      <c r="O12" s="257"/>
      <c r="P12" s="257"/>
      <c r="Q12" s="260"/>
      <c r="R12" s="260"/>
      <c r="S12" s="894">
        <v>232</v>
      </c>
      <c r="T12" s="321"/>
      <c r="U12" s="257"/>
      <c r="V12" s="257"/>
      <c r="W12" s="257"/>
      <c r="X12" s="260"/>
      <c r="Y12" s="260"/>
      <c r="Z12" s="260"/>
      <c r="AA12" s="946"/>
    </row>
    <row r="13" spans="1:27" s="5" customFormat="1" ht="31.5" customHeight="1">
      <c r="A13" s="81"/>
      <c r="B13" s="90"/>
      <c r="C13" s="90" t="s">
        <v>93</v>
      </c>
      <c r="D13" s="775" t="s">
        <v>354</v>
      </c>
      <c r="E13" s="780" t="s">
        <v>493</v>
      </c>
      <c r="F13" s="321">
        <v>1724</v>
      </c>
      <c r="G13" s="257"/>
      <c r="H13" s="257"/>
      <c r="I13" s="257"/>
      <c r="J13" s="257"/>
      <c r="K13" s="257"/>
      <c r="L13" s="862">
        <v>1724</v>
      </c>
      <c r="M13" s="321">
        <v>98</v>
      </c>
      <c r="N13" s="257"/>
      <c r="O13" s="257"/>
      <c r="P13" s="257"/>
      <c r="Q13" s="260"/>
      <c r="R13" s="260"/>
      <c r="S13" s="894"/>
      <c r="T13" s="321">
        <v>1626</v>
      </c>
      <c r="U13" s="257"/>
      <c r="V13" s="257"/>
      <c r="W13" s="257"/>
      <c r="X13" s="260"/>
      <c r="Y13" s="260"/>
      <c r="Z13" s="260"/>
      <c r="AA13" s="946">
        <v>1724</v>
      </c>
    </row>
    <row r="14" spans="1:27" s="5" customFormat="1" ht="36.75" customHeight="1" thickBot="1">
      <c r="A14" s="109"/>
      <c r="B14" s="110"/>
      <c r="C14" s="90" t="s">
        <v>94</v>
      </c>
      <c r="D14" s="775" t="s">
        <v>355</v>
      </c>
      <c r="E14" s="780" t="s">
        <v>492</v>
      </c>
      <c r="F14" s="321">
        <v>464</v>
      </c>
      <c r="G14" s="257"/>
      <c r="H14" s="257"/>
      <c r="I14" s="257"/>
      <c r="J14" s="257"/>
      <c r="K14" s="596"/>
      <c r="L14" s="862">
        <v>559</v>
      </c>
      <c r="M14" s="321">
        <v>449</v>
      </c>
      <c r="N14" s="257"/>
      <c r="O14" s="257"/>
      <c r="P14" s="257"/>
      <c r="Q14" s="260"/>
      <c r="R14" s="260"/>
      <c r="S14" s="894">
        <v>544</v>
      </c>
      <c r="T14" s="321">
        <v>15</v>
      </c>
      <c r="U14" s="257"/>
      <c r="V14" s="257"/>
      <c r="W14" s="257"/>
      <c r="X14" s="260"/>
      <c r="Y14" s="260"/>
      <c r="Z14" s="260"/>
      <c r="AA14" s="946">
        <v>15</v>
      </c>
    </row>
    <row r="15" spans="1:27" s="5" customFormat="1" ht="22.5" customHeight="1" hidden="1">
      <c r="A15" s="81"/>
      <c r="B15" s="90"/>
      <c r="C15" s="90" t="s">
        <v>97</v>
      </c>
      <c r="D15" s="775" t="s">
        <v>99</v>
      </c>
      <c r="E15" s="780"/>
      <c r="F15" s="395"/>
      <c r="G15" s="396"/>
      <c r="H15" s="396"/>
      <c r="I15" s="396"/>
      <c r="J15" s="396"/>
      <c r="K15" s="396"/>
      <c r="L15" s="942"/>
      <c r="M15" s="395"/>
      <c r="N15" s="396"/>
      <c r="O15" s="396"/>
      <c r="P15" s="396"/>
      <c r="Q15" s="397"/>
      <c r="R15" s="260"/>
      <c r="S15" s="894"/>
      <c r="T15" s="395"/>
      <c r="U15" s="396"/>
      <c r="V15" s="396"/>
      <c r="W15" s="396"/>
      <c r="X15" s="397"/>
      <c r="Y15" s="397"/>
      <c r="Z15" s="397"/>
      <c r="AA15" s="946"/>
    </row>
    <row r="16" spans="1:27" s="5" customFormat="1" ht="22.5" customHeight="1" hidden="1" thickBot="1">
      <c r="A16" s="117"/>
      <c r="B16" s="104"/>
      <c r="C16" s="104" t="s">
        <v>98</v>
      </c>
      <c r="D16" s="778" t="s">
        <v>100</v>
      </c>
      <c r="E16" s="783"/>
      <c r="F16" s="331"/>
      <c r="G16" s="120"/>
      <c r="H16" s="120"/>
      <c r="I16" s="120"/>
      <c r="J16" s="120"/>
      <c r="K16" s="120"/>
      <c r="L16" s="897"/>
      <c r="M16" s="331"/>
      <c r="N16" s="120"/>
      <c r="O16" s="120"/>
      <c r="P16" s="120"/>
      <c r="Q16" s="398"/>
      <c r="R16" s="260"/>
      <c r="S16" s="944"/>
      <c r="T16" s="331"/>
      <c r="U16" s="120"/>
      <c r="V16" s="120"/>
      <c r="W16" s="120"/>
      <c r="X16" s="398"/>
      <c r="Y16" s="398"/>
      <c r="Z16" s="398"/>
      <c r="AA16" s="1160"/>
    </row>
    <row r="17" spans="1:27" s="5" customFormat="1" ht="22.5" customHeight="1" thickBot="1">
      <c r="A17" s="99" t="s">
        <v>26</v>
      </c>
      <c r="B17" s="1300" t="s">
        <v>101</v>
      </c>
      <c r="C17" s="1300"/>
      <c r="D17" s="1300"/>
      <c r="E17" s="779"/>
      <c r="F17" s="327">
        <f>F18+F19+F20</f>
        <v>2823</v>
      </c>
      <c r="G17" s="327">
        <f aca="true" t="shared" si="2" ref="G17:T17">G18+G19+G20</f>
        <v>0</v>
      </c>
      <c r="H17" s="327">
        <f t="shared" si="2"/>
        <v>0</v>
      </c>
      <c r="I17" s="327">
        <f t="shared" si="2"/>
        <v>0</v>
      </c>
      <c r="J17" s="327">
        <f t="shared" si="2"/>
        <v>0</v>
      </c>
      <c r="K17" s="327">
        <f t="shared" si="2"/>
        <v>0</v>
      </c>
      <c r="L17" s="327">
        <f>L18+L19+L20</f>
        <v>3779</v>
      </c>
      <c r="M17" s="327">
        <f t="shared" si="2"/>
        <v>2423</v>
      </c>
      <c r="N17" s="327">
        <f t="shared" si="2"/>
        <v>0</v>
      </c>
      <c r="O17" s="327">
        <f t="shared" si="2"/>
        <v>0</v>
      </c>
      <c r="P17" s="327">
        <f t="shared" si="2"/>
        <v>0</v>
      </c>
      <c r="Q17" s="327">
        <f t="shared" si="2"/>
        <v>0</v>
      </c>
      <c r="R17" s="327">
        <f t="shared" si="2"/>
        <v>0</v>
      </c>
      <c r="S17" s="327">
        <v>3379</v>
      </c>
      <c r="T17" s="327">
        <f t="shared" si="2"/>
        <v>400</v>
      </c>
      <c r="U17" s="57">
        <f aca="true" t="shared" si="3" ref="U17:Z17">SUM(U18:U20)</f>
        <v>0</v>
      </c>
      <c r="V17" s="57">
        <f t="shared" si="3"/>
        <v>0</v>
      </c>
      <c r="W17" s="57">
        <f t="shared" si="3"/>
        <v>0</v>
      </c>
      <c r="X17" s="57">
        <f t="shared" si="3"/>
        <v>0</v>
      </c>
      <c r="Y17" s="57">
        <f t="shared" si="3"/>
        <v>0</v>
      </c>
      <c r="Z17" s="57">
        <f t="shared" si="3"/>
        <v>1400</v>
      </c>
      <c r="AA17" s="1175">
        <v>400</v>
      </c>
    </row>
    <row r="18" spans="1:27" s="5" customFormat="1" ht="22.5" customHeight="1">
      <c r="A18" s="98"/>
      <c r="B18" s="103" t="s">
        <v>36</v>
      </c>
      <c r="C18" s="1311" t="s">
        <v>102</v>
      </c>
      <c r="D18" s="1311"/>
      <c r="E18" s="784" t="s">
        <v>486</v>
      </c>
      <c r="F18" s="326">
        <v>1144</v>
      </c>
      <c r="G18" s="260"/>
      <c r="H18" s="260"/>
      <c r="I18" s="260"/>
      <c r="J18" s="260"/>
      <c r="K18" s="260"/>
      <c r="L18" s="326">
        <v>1430</v>
      </c>
      <c r="M18" s="326">
        <v>1144</v>
      </c>
      <c r="N18" s="260"/>
      <c r="O18" s="260"/>
      <c r="P18" s="260"/>
      <c r="Q18" s="260"/>
      <c r="R18" s="260"/>
      <c r="S18" s="894">
        <v>1430</v>
      </c>
      <c r="T18" s="326"/>
      <c r="U18" s="260"/>
      <c r="V18" s="260"/>
      <c r="W18" s="260"/>
      <c r="X18" s="260"/>
      <c r="Y18" s="260"/>
      <c r="Z18" s="260">
        <v>0</v>
      </c>
      <c r="AA18" s="1161"/>
    </row>
    <row r="19" spans="1:27" s="5" customFormat="1" ht="22.5" customHeight="1">
      <c r="A19" s="81"/>
      <c r="B19" s="90" t="s">
        <v>37</v>
      </c>
      <c r="C19" s="1312" t="s">
        <v>103</v>
      </c>
      <c r="D19" s="1312"/>
      <c r="E19" s="784" t="s">
        <v>487</v>
      </c>
      <c r="F19" s="321">
        <v>1279</v>
      </c>
      <c r="G19" s="257"/>
      <c r="H19" s="257"/>
      <c r="I19" s="257"/>
      <c r="J19" s="257"/>
      <c r="K19" s="257"/>
      <c r="L19" s="321">
        <v>1949</v>
      </c>
      <c r="M19" s="321">
        <v>1279</v>
      </c>
      <c r="N19" s="257"/>
      <c r="O19" s="257"/>
      <c r="P19" s="257"/>
      <c r="Q19" s="257"/>
      <c r="R19" s="257"/>
      <c r="S19" s="862">
        <v>1949</v>
      </c>
      <c r="T19" s="321"/>
      <c r="U19" s="257"/>
      <c r="V19" s="257"/>
      <c r="W19" s="257"/>
      <c r="X19" s="257"/>
      <c r="Y19" s="257"/>
      <c r="Z19" s="257">
        <v>0</v>
      </c>
      <c r="AA19" s="946"/>
    </row>
    <row r="20" spans="1:27" s="5" customFormat="1" ht="22.5" customHeight="1">
      <c r="A20" s="111"/>
      <c r="B20" s="90" t="s">
        <v>38</v>
      </c>
      <c r="C20" s="1327" t="s">
        <v>104</v>
      </c>
      <c r="D20" s="1327"/>
      <c r="E20" s="785" t="s">
        <v>488</v>
      </c>
      <c r="F20" s="395">
        <v>400</v>
      </c>
      <c r="G20" s="396"/>
      <c r="H20" s="396"/>
      <c r="I20" s="396"/>
      <c r="J20" s="396"/>
      <c r="K20" s="396"/>
      <c r="L20" s="395">
        <v>400</v>
      </c>
      <c r="M20" s="395"/>
      <c r="N20" s="396"/>
      <c r="O20" s="396"/>
      <c r="P20" s="396"/>
      <c r="Q20" s="396"/>
      <c r="R20" s="396"/>
      <c r="S20" s="942"/>
      <c r="T20" s="395">
        <v>400</v>
      </c>
      <c r="U20" s="396">
        <f>SUM(U21:U24)</f>
        <v>0</v>
      </c>
      <c r="V20" s="396">
        <f>SUM(V21:V24)</f>
        <v>0</v>
      </c>
      <c r="W20" s="396">
        <f>SUM(W21:W24)</f>
        <v>0</v>
      </c>
      <c r="X20" s="396"/>
      <c r="Y20" s="396"/>
      <c r="Z20" s="396">
        <v>1400</v>
      </c>
      <c r="AA20" s="946">
        <v>400</v>
      </c>
    </row>
    <row r="21" spans="1:27" s="5" customFormat="1" ht="22.5" customHeight="1">
      <c r="A21" s="87"/>
      <c r="B21" s="91"/>
      <c r="C21" s="91" t="s">
        <v>105</v>
      </c>
      <c r="D21" s="220" t="s">
        <v>95</v>
      </c>
      <c r="E21" s="785"/>
      <c r="F21" s="321">
        <v>400</v>
      </c>
      <c r="G21" s="257"/>
      <c r="H21" s="257"/>
      <c r="I21" s="257"/>
      <c r="J21" s="257"/>
      <c r="K21" s="257"/>
      <c r="L21" s="321">
        <v>400</v>
      </c>
      <c r="M21" s="321"/>
      <c r="N21" s="257"/>
      <c r="O21" s="257"/>
      <c r="P21" s="257"/>
      <c r="Q21" s="260"/>
      <c r="R21" s="260"/>
      <c r="S21" s="894"/>
      <c r="T21" s="321">
        <v>400</v>
      </c>
      <c r="U21" s="257"/>
      <c r="V21" s="257"/>
      <c r="W21" s="257"/>
      <c r="X21" s="260"/>
      <c r="Y21" s="260"/>
      <c r="Z21" s="260">
        <v>1400</v>
      </c>
      <c r="AA21" s="946">
        <v>400</v>
      </c>
    </row>
    <row r="22" spans="1:27" s="5" customFormat="1" ht="22.5" customHeight="1">
      <c r="A22" s="87"/>
      <c r="B22" s="91"/>
      <c r="C22" s="91" t="s">
        <v>106</v>
      </c>
      <c r="D22" s="220" t="s">
        <v>96</v>
      </c>
      <c r="E22" s="785"/>
      <c r="F22" s="321"/>
      <c r="G22" s="257"/>
      <c r="H22" s="257"/>
      <c r="I22" s="257"/>
      <c r="J22" s="257"/>
      <c r="K22" s="257"/>
      <c r="L22" s="862"/>
      <c r="M22" s="321"/>
      <c r="N22" s="257"/>
      <c r="O22" s="257"/>
      <c r="P22" s="257"/>
      <c r="Q22" s="257"/>
      <c r="R22" s="257"/>
      <c r="S22" s="862"/>
      <c r="T22" s="321"/>
      <c r="U22" s="257">
        <v>0</v>
      </c>
      <c r="V22" s="257">
        <v>0</v>
      </c>
      <c r="W22" s="257">
        <v>0</v>
      </c>
      <c r="X22" s="257">
        <v>0</v>
      </c>
      <c r="Y22" s="257">
        <v>0</v>
      </c>
      <c r="Z22" s="257">
        <v>0</v>
      </c>
      <c r="AA22" s="946"/>
    </row>
    <row r="23" spans="1:27" s="5" customFormat="1" ht="22.5" customHeight="1">
      <c r="A23" s="111"/>
      <c r="B23" s="220"/>
      <c r="C23" s="91" t="s">
        <v>107</v>
      </c>
      <c r="D23" s="220" t="s">
        <v>99</v>
      </c>
      <c r="E23" s="785"/>
      <c r="F23" s="395"/>
      <c r="G23" s="396"/>
      <c r="H23" s="396"/>
      <c r="I23" s="396"/>
      <c r="J23" s="396"/>
      <c r="K23" s="396"/>
      <c r="L23" s="942"/>
      <c r="M23" s="395"/>
      <c r="N23" s="396"/>
      <c r="O23" s="396"/>
      <c r="P23" s="396"/>
      <c r="Q23" s="396"/>
      <c r="R23" s="396"/>
      <c r="S23" s="942"/>
      <c r="T23" s="395"/>
      <c r="U23" s="396">
        <v>0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946"/>
    </row>
    <row r="24" spans="1:27" s="5" customFormat="1" ht="22.5" customHeight="1" thickBot="1">
      <c r="A24" s="245"/>
      <c r="B24" s="246"/>
      <c r="C24" s="247" t="s">
        <v>189</v>
      </c>
      <c r="D24" s="246" t="s">
        <v>190</v>
      </c>
      <c r="E24" s="786"/>
      <c r="F24" s="399"/>
      <c r="G24" s="398"/>
      <c r="H24" s="398"/>
      <c r="I24" s="398"/>
      <c r="J24" s="398"/>
      <c r="K24" s="398"/>
      <c r="L24" s="943"/>
      <c r="M24" s="399"/>
      <c r="N24" s="398"/>
      <c r="O24" s="398"/>
      <c r="P24" s="398"/>
      <c r="Q24" s="398"/>
      <c r="R24" s="398"/>
      <c r="S24" s="943"/>
      <c r="T24" s="399"/>
      <c r="U24" s="398">
        <v>0</v>
      </c>
      <c r="V24" s="398">
        <v>0</v>
      </c>
      <c r="W24" s="398">
        <v>0</v>
      </c>
      <c r="X24" s="398">
        <v>0</v>
      </c>
      <c r="Y24" s="398">
        <v>0</v>
      </c>
      <c r="Z24" s="398">
        <v>0</v>
      </c>
      <c r="AA24" s="1160"/>
    </row>
    <row r="25" spans="1:27" s="5" customFormat="1" ht="22.5" customHeight="1" thickBot="1">
      <c r="A25" s="99" t="s">
        <v>10</v>
      </c>
      <c r="B25" s="1300" t="s">
        <v>108</v>
      </c>
      <c r="C25" s="1300"/>
      <c r="D25" s="1300"/>
      <c r="E25" s="779" t="s">
        <v>490</v>
      </c>
      <c r="F25" s="327">
        <f>F26+F27+F28</f>
        <v>781</v>
      </c>
      <c r="G25" s="327">
        <f aca="true" t="shared" si="4" ref="G25:T25">G26+G27+G28</f>
        <v>0</v>
      </c>
      <c r="H25" s="327">
        <f t="shared" si="4"/>
        <v>0</v>
      </c>
      <c r="I25" s="327">
        <f t="shared" si="4"/>
        <v>0</v>
      </c>
      <c r="J25" s="327">
        <f t="shared" si="4"/>
        <v>0</v>
      </c>
      <c r="K25" s="327">
        <f t="shared" si="4"/>
        <v>0</v>
      </c>
      <c r="L25" s="327">
        <v>298</v>
      </c>
      <c r="M25" s="327">
        <f t="shared" si="4"/>
        <v>781</v>
      </c>
      <c r="N25" s="327">
        <f t="shared" si="4"/>
        <v>0</v>
      </c>
      <c r="O25" s="327">
        <f t="shared" si="4"/>
        <v>0</v>
      </c>
      <c r="P25" s="327">
        <f t="shared" si="4"/>
        <v>0</v>
      </c>
      <c r="Q25" s="327">
        <f t="shared" si="4"/>
        <v>0</v>
      </c>
      <c r="R25" s="327">
        <f t="shared" si="4"/>
        <v>0</v>
      </c>
      <c r="S25" s="327">
        <v>298</v>
      </c>
      <c r="T25" s="327">
        <f t="shared" si="4"/>
        <v>0</v>
      </c>
      <c r="U25" s="57">
        <f aca="true" t="shared" si="5" ref="U25:Z25">SUM(U26:U28)</f>
        <v>0</v>
      </c>
      <c r="V25" s="57">
        <f t="shared" si="5"/>
        <v>0</v>
      </c>
      <c r="W25" s="57">
        <f t="shared" si="5"/>
        <v>0</v>
      </c>
      <c r="X25" s="57">
        <f t="shared" si="5"/>
        <v>0</v>
      </c>
      <c r="Y25" s="57">
        <f t="shared" si="5"/>
        <v>0</v>
      </c>
      <c r="Z25" s="57">
        <f t="shared" si="5"/>
        <v>0</v>
      </c>
      <c r="AA25" s="1173"/>
    </row>
    <row r="26" spans="1:27" s="5" customFormat="1" ht="22.5" customHeight="1">
      <c r="A26" s="98"/>
      <c r="B26" s="103" t="s">
        <v>39</v>
      </c>
      <c r="C26" s="1311" t="s">
        <v>3</v>
      </c>
      <c r="D26" s="1311"/>
      <c r="E26" s="784"/>
      <c r="F26" s="326"/>
      <c r="G26" s="260"/>
      <c r="H26" s="260"/>
      <c r="I26" s="260"/>
      <c r="J26" s="260"/>
      <c r="K26" s="260"/>
      <c r="L26" s="894"/>
      <c r="M26" s="326"/>
      <c r="N26" s="260"/>
      <c r="O26" s="260"/>
      <c r="P26" s="260"/>
      <c r="Q26" s="260"/>
      <c r="R26" s="260"/>
      <c r="S26" s="894"/>
      <c r="T26" s="326"/>
      <c r="U26" s="260">
        <v>0</v>
      </c>
      <c r="V26" s="260">
        <v>0</v>
      </c>
      <c r="W26" s="260">
        <v>0</v>
      </c>
      <c r="X26" s="260">
        <v>0</v>
      </c>
      <c r="Y26" s="260">
        <v>0</v>
      </c>
      <c r="Z26" s="260">
        <v>0</v>
      </c>
      <c r="AA26" s="1161"/>
    </row>
    <row r="27" spans="1:27" s="8" customFormat="1" ht="22.5" customHeight="1">
      <c r="A27" s="112"/>
      <c r="B27" s="90" t="s">
        <v>40</v>
      </c>
      <c r="C27" s="1313" t="s">
        <v>356</v>
      </c>
      <c r="D27" s="1313"/>
      <c r="E27" s="787"/>
      <c r="F27" s="321"/>
      <c r="G27" s="257"/>
      <c r="H27" s="257"/>
      <c r="I27" s="257"/>
      <c r="J27" s="257"/>
      <c r="K27" s="257"/>
      <c r="L27" s="862"/>
      <c r="M27" s="321"/>
      <c r="N27" s="257"/>
      <c r="O27" s="257"/>
      <c r="P27" s="257"/>
      <c r="Q27" s="257"/>
      <c r="R27" s="257"/>
      <c r="S27" s="862"/>
      <c r="T27" s="321"/>
      <c r="U27" s="257">
        <v>0</v>
      </c>
      <c r="V27" s="257">
        <v>0</v>
      </c>
      <c r="W27" s="257">
        <v>0</v>
      </c>
      <c r="X27" s="257">
        <v>0</v>
      </c>
      <c r="Y27" s="257">
        <v>0</v>
      </c>
      <c r="Z27" s="257">
        <v>0</v>
      </c>
      <c r="AA27" s="947"/>
    </row>
    <row r="28" spans="1:27" s="8" customFormat="1" ht="22.5" customHeight="1" thickBot="1">
      <c r="A28" s="118"/>
      <c r="B28" s="104" t="s">
        <v>76</v>
      </c>
      <c r="C28" s="119" t="s">
        <v>109</v>
      </c>
      <c r="D28" s="119"/>
      <c r="E28" s="788"/>
      <c r="F28" s="343">
        <v>781</v>
      </c>
      <c r="G28" s="344"/>
      <c r="H28" s="344"/>
      <c r="I28" s="344"/>
      <c r="J28" s="344"/>
      <c r="K28" s="344"/>
      <c r="L28" s="861">
        <v>298</v>
      </c>
      <c r="M28" s="343">
        <v>781</v>
      </c>
      <c r="N28" s="344"/>
      <c r="O28" s="344"/>
      <c r="P28" s="344"/>
      <c r="Q28" s="344"/>
      <c r="R28" s="344"/>
      <c r="S28" s="861">
        <v>298</v>
      </c>
      <c r="T28" s="343"/>
      <c r="U28" s="344">
        <v>0</v>
      </c>
      <c r="V28" s="344">
        <v>0</v>
      </c>
      <c r="W28" s="344">
        <v>0</v>
      </c>
      <c r="X28" s="344">
        <v>0</v>
      </c>
      <c r="Y28" s="344">
        <v>0</v>
      </c>
      <c r="Z28" s="344">
        <v>0</v>
      </c>
      <c r="AA28" s="947"/>
    </row>
    <row r="29" spans="1:27" s="58" customFormat="1" ht="22.5" customHeight="1" hidden="1" thickBot="1">
      <c r="A29" s="78" t="s">
        <v>11</v>
      </c>
      <c r="B29" s="105" t="s">
        <v>110</v>
      </c>
      <c r="C29" s="105"/>
      <c r="D29" s="105"/>
      <c r="E29" s="789"/>
      <c r="F29" s="328"/>
      <c r="G29" s="329"/>
      <c r="H29" s="329"/>
      <c r="I29" s="329"/>
      <c r="J29" s="329"/>
      <c r="K29" s="329"/>
      <c r="L29" s="895"/>
      <c r="M29" s="328"/>
      <c r="N29" s="329"/>
      <c r="O29" s="329"/>
      <c r="P29" s="329"/>
      <c r="Q29" s="329"/>
      <c r="R29" s="329"/>
      <c r="S29" s="895"/>
      <c r="T29" s="328"/>
      <c r="U29" s="329">
        <v>0</v>
      </c>
      <c r="V29" s="329">
        <v>0</v>
      </c>
      <c r="W29" s="329">
        <v>0</v>
      </c>
      <c r="X29" s="329">
        <v>0</v>
      </c>
      <c r="Y29" s="329">
        <v>0</v>
      </c>
      <c r="Z29" s="329">
        <v>0</v>
      </c>
      <c r="AA29" s="945"/>
    </row>
    <row r="30" spans="1:27" s="58" customFormat="1" ht="22.5" customHeight="1" hidden="1" thickBot="1">
      <c r="A30" s="99"/>
      <c r="B30" s="1300"/>
      <c r="C30" s="1300"/>
      <c r="D30" s="1300"/>
      <c r="E30" s="725"/>
      <c r="U30" s="258">
        <v>0</v>
      </c>
      <c r="V30" s="258">
        <v>0</v>
      </c>
      <c r="W30" s="258">
        <v>0</v>
      </c>
      <c r="X30" s="258">
        <v>0</v>
      </c>
      <c r="Y30" s="258">
        <v>0</v>
      </c>
      <c r="Z30" s="258">
        <v>0</v>
      </c>
      <c r="AA30" s="1174"/>
    </row>
    <row r="31" spans="1:27" s="58" customFormat="1" ht="22.5" customHeight="1" thickBot="1">
      <c r="A31" s="99" t="s">
        <v>11</v>
      </c>
      <c r="B31" s="1261" t="s">
        <v>111</v>
      </c>
      <c r="C31" s="1261"/>
      <c r="D31" s="1261"/>
      <c r="E31" s="790"/>
      <c r="F31" s="325">
        <f>F6+F17+F25</f>
        <v>49133</v>
      </c>
      <c r="G31" s="325">
        <f aca="true" t="shared" si="6" ref="G31:T31">G6+G17+G25</f>
        <v>0</v>
      </c>
      <c r="H31" s="325">
        <f t="shared" si="6"/>
        <v>0</v>
      </c>
      <c r="I31" s="325">
        <f t="shared" si="6"/>
        <v>0</v>
      </c>
      <c r="J31" s="325">
        <f t="shared" si="6"/>
        <v>0</v>
      </c>
      <c r="K31" s="325">
        <f t="shared" si="6"/>
        <v>0</v>
      </c>
      <c r="L31" s="325">
        <f>L6+L17+L25</f>
        <v>49891</v>
      </c>
      <c r="M31" s="325">
        <f t="shared" si="6"/>
        <v>42363</v>
      </c>
      <c r="N31" s="325">
        <f t="shared" si="6"/>
        <v>0</v>
      </c>
      <c r="O31" s="325">
        <f t="shared" si="6"/>
        <v>0</v>
      </c>
      <c r="P31" s="325">
        <f t="shared" si="6"/>
        <v>0</v>
      </c>
      <c r="Q31" s="325">
        <f t="shared" si="6"/>
        <v>0</v>
      </c>
      <c r="R31" s="325">
        <f t="shared" si="6"/>
        <v>0</v>
      </c>
      <c r="S31" s="325">
        <f>S6+S17+S25</f>
        <v>42958</v>
      </c>
      <c r="T31" s="325">
        <f t="shared" si="6"/>
        <v>6770</v>
      </c>
      <c r="U31" s="258">
        <f aca="true" t="shared" si="7" ref="U31:Z31">U6+U17+U25+U29+U30</f>
        <v>0</v>
      </c>
      <c r="V31" s="258">
        <f t="shared" si="7"/>
        <v>0</v>
      </c>
      <c r="W31" s="258">
        <f t="shared" si="7"/>
        <v>0</v>
      </c>
      <c r="X31" s="258">
        <f t="shared" si="7"/>
        <v>0</v>
      </c>
      <c r="Y31" s="258">
        <f t="shared" si="7"/>
        <v>0</v>
      </c>
      <c r="Z31" s="258">
        <f t="shared" si="7"/>
        <v>19967</v>
      </c>
      <c r="AA31" s="1175">
        <v>6933</v>
      </c>
    </row>
    <row r="32" spans="1:27" s="58" customFormat="1" ht="22.5" customHeight="1" thickBot="1">
      <c r="A32" s="76">
        <v>5</v>
      </c>
      <c r="B32" s="1314" t="s">
        <v>112</v>
      </c>
      <c r="C32" s="1314"/>
      <c r="D32" s="1314"/>
      <c r="E32" s="794" t="s">
        <v>489</v>
      </c>
      <c r="F32" s="330">
        <f>F33+F34+F36</f>
        <v>0</v>
      </c>
      <c r="G32" s="330">
        <f aca="true" t="shared" si="8" ref="G32:T32">G33+G34+G36</f>
        <v>0</v>
      </c>
      <c r="H32" s="330">
        <f t="shared" si="8"/>
        <v>0</v>
      </c>
      <c r="I32" s="330">
        <f t="shared" si="8"/>
        <v>0</v>
      </c>
      <c r="J32" s="330">
        <f t="shared" si="8"/>
        <v>0</v>
      </c>
      <c r="K32" s="330">
        <f t="shared" si="8"/>
        <v>0</v>
      </c>
      <c r="L32" s="330">
        <v>17192</v>
      </c>
      <c r="M32" s="330">
        <f t="shared" si="8"/>
        <v>0</v>
      </c>
      <c r="N32" s="330">
        <f t="shared" si="8"/>
        <v>0</v>
      </c>
      <c r="O32" s="330">
        <f t="shared" si="8"/>
        <v>0</v>
      </c>
      <c r="P32" s="330">
        <f t="shared" si="8"/>
        <v>0</v>
      </c>
      <c r="Q32" s="330">
        <f t="shared" si="8"/>
        <v>0</v>
      </c>
      <c r="R32" s="330">
        <f t="shared" si="8"/>
        <v>0</v>
      </c>
      <c r="S32" s="330">
        <v>17192</v>
      </c>
      <c r="T32" s="330">
        <f t="shared" si="8"/>
        <v>0</v>
      </c>
      <c r="U32" s="102"/>
      <c r="V32" s="102"/>
      <c r="W32" s="102"/>
      <c r="X32" s="102"/>
      <c r="Y32" s="102"/>
      <c r="Z32" s="102"/>
      <c r="AA32" s="1175">
        <v>0</v>
      </c>
    </row>
    <row r="33" spans="1:27" s="5" customFormat="1" ht="22.5" customHeight="1" thickBot="1">
      <c r="A33" s="121"/>
      <c r="B33" s="103" t="s">
        <v>41</v>
      </c>
      <c r="C33" s="1344" t="s">
        <v>357</v>
      </c>
      <c r="D33" s="1344"/>
      <c r="E33" s="795" t="s">
        <v>495</v>
      </c>
      <c r="F33" s="326"/>
      <c r="G33" s="260"/>
      <c r="H33" s="260"/>
      <c r="I33" s="260"/>
      <c r="J33" s="260"/>
      <c r="K33" s="260"/>
      <c r="L33" s="894"/>
      <c r="M33" s="326"/>
      <c r="N33" s="260"/>
      <c r="O33" s="260"/>
      <c r="P33" s="260"/>
      <c r="Q33" s="260"/>
      <c r="R33" s="260"/>
      <c r="S33" s="894"/>
      <c r="T33" s="326"/>
      <c r="U33" s="260"/>
      <c r="V33" s="260"/>
      <c r="W33" s="260"/>
      <c r="X33" s="260"/>
      <c r="Y33" s="260"/>
      <c r="Z33" s="260"/>
      <c r="AA33" s="1161"/>
    </row>
    <row r="34" spans="1:27" s="5" customFormat="1" ht="22.5" customHeight="1">
      <c r="A34" s="117"/>
      <c r="B34" s="104" t="s">
        <v>42</v>
      </c>
      <c r="C34" s="1329" t="s">
        <v>358</v>
      </c>
      <c r="D34" s="1329"/>
      <c r="E34" s="792" t="s">
        <v>496</v>
      </c>
      <c r="F34" s="331"/>
      <c r="G34" s="120"/>
      <c r="H34" s="120"/>
      <c r="I34" s="120"/>
      <c r="J34" s="120"/>
      <c r="K34" s="120"/>
      <c r="L34" s="897"/>
      <c r="M34" s="331"/>
      <c r="N34" s="120"/>
      <c r="O34" s="120"/>
      <c r="P34" s="120"/>
      <c r="Q34" s="120"/>
      <c r="R34" s="120"/>
      <c r="S34" s="897"/>
      <c r="T34" s="331"/>
      <c r="U34" s="120"/>
      <c r="V34" s="120"/>
      <c r="W34" s="120"/>
      <c r="X34" s="120"/>
      <c r="Y34" s="120"/>
      <c r="Z34" s="120"/>
      <c r="AA34" s="1160"/>
    </row>
    <row r="35" spans="1:27" s="5" customFormat="1" ht="22.5" customHeight="1">
      <c r="A35" s="1162"/>
      <c r="B35" s="1163" t="s">
        <v>80</v>
      </c>
      <c r="C35" s="1164" t="s">
        <v>491</v>
      </c>
      <c r="D35" s="89"/>
      <c r="E35" s="1170" t="s">
        <v>497</v>
      </c>
      <c r="F35" s="321">
        <v>16145</v>
      </c>
      <c r="G35" s="256"/>
      <c r="H35" s="256"/>
      <c r="I35" s="256"/>
      <c r="J35" s="256"/>
      <c r="K35" s="256"/>
      <c r="L35" s="862">
        <v>16378</v>
      </c>
      <c r="M35" s="321">
        <v>16145</v>
      </c>
      <c r="N35" s="120"/>
      <c r="O35" s="120"/>
      <c r="P35" s="120"/>
      <c r="Q35" s="120"/>
      <c r="R35" s="120"/>
      <c r="S35" s="1165">
        <v>16378</v>
      </c>
      <c r="T35" s="897"/>
      <c r="U35" s="120"/>
      <c r="V35" s="120"/>
      <c r="W35" s="120"/>
      <c r="X35" s="120"/>
      <c r="Y35" s="120"/>
      <c r="Z35" s="120"/>
      <c r="AA35" s="1166"/>
    </row>
    <row r="36" spans="1:27" s="5" customFormat="1" ht="22.5" customHeight="1" thickBot="1">
      <c r="A36" s="1159"/>
      <c r="B36" s="49" t="s">
        <v>555</v>
      </c>
      <c r="C36" s="1167" t="s">
        <v>554</v>
      </c>
      <c r="D36" s="1167"/>
      <c r="E36" s="793"/>
      <c r="F36" s="1168"/>
      <c r="G36" s="1169"/>
      <c r="H36" s="1169"/>
      <c r="I36" s="1169"/>
      <c r="J36" s="1169"/>
      <c r="K36" s="1169"/>
      <c r="L36" s="1171">
        <v>814</v>
      </c>
      <c r="M36" s="1168"/>
      <c r="N36" s="1172"/>
      <c r="O36" s="1172"/>
      <c r="P36" s="1172"/>
      <c r="Q36" s="1172"/>
      <c r="R36" s="1172"/>
      <c r="S36" s="1171">
        <v>814</v>
      </c>
      <c r="T36" s="1168"/>
      <c r="U36" s="120"/>
      <c r="V36" s="120"/>
      <c r="W36" s="120"/>
      <c r="X36" s="120"/>
      <c r="Y36" s="120"/>
      <c r="Z36" s="120"/>
      <c r="AA36" s="1160"/>
    </row>
    <row r="37" spans="1:27" s="5" customFormat="1" ht="22.5" customHeight="1" thickBot="1">
      <c r="A37" s="99" t="s">
        <v>13</v>
      </c>
      <c r="B37" s="1261" t="s">
        <v>229</v>
      </c>
      <c r="C37" s="1261"/>
      <c r="D37" s="1261"/>
      <c r="E37" s="725"/>
      <c r="F37" s="327">
        <f>F31+F32</f>
        <v>49133</v>
      </c>
      <c r="G37" s="327">
        <f aca="true" t="shared" si="9" ref="G37:T37">G31+G32</f>
        <v>0</v>
      </c>
      <c r="H37" s="327">
        <f t="shared" si="9"/>
        <v>0</v>
      </c>
      <c r="I37" s="327">
        <f t="shared" si="9"/>
        <v>0</v>
      </c>
      <c r="J37" s="327">
        <f t="shared" si="9"/>
        <v>0</v>
      </c>
      <c r="K37" s="327">
        <f t="shared" si="9"/>
        <v>0</v>
      </c>
      <c r="L37" s="327">
        <f>L31+L32</f>
        <v>67083</v>
      </c>
      <c r="M37" s="327">
        <f t="shared" si="9"/>
        <v>42363</v>
      </c>
      <c r="N37" s="327">
        <f t="shared" si="9"/>
        <v>0</v>
      </c>
      <c r="O37" s="327">
        <f t="shared" si="9"/>
        <v>0</v>
      </c>
      <c r="P37" s="327">
        <f t="shared" si="9"/>
        <v>0</v>
      </c>
      <c r="Q37" s="327">
        <f t="shared" si="9"/>
        <v>0</v>
      </c>
      <c r="R37" s="327">
        <f t="shared" si="9"/>
        <v>0</v>
      </c>
      <c r="S37" s="327">
        <f>S31+S32</f>
        <v>60150</v>
      </c>
      <c r="T37" s="327">
        <f t="shared" si="9"/>
        <v>6770</v>
      </c>
      <c r="U37" s="57">
        <f aca="true" t="shared" si="10" ref="U37:Z37">U31+U32</f>
        <v>0</v>
      </c>
      <c r="V37" s="57">
        <f t="shared" si="10"/>
        <v>0</v>
      </c>
      <c r="W37" s="57">
        <f t="shared" si="10"/>
        <v>0</v>
      </c>
      <c r="X37" s="57">
        <f t="shared" si="10"/>
        <v>0</v>
      </c>
      <c r="Y37" s="57">
        <f t="shared" si="10"/>
        <v>0</v>
      </c>
      <c r="Z37" s="356">
        <f t="shared" si="10"/>
        <v>19967</v>
      </c>
      <c r="AA37" s="1175">
        <v>6933</v>
      </c>
    </row>
    <row r="38" spans="1:25" s="5" customFormat="1" ht="19.5" customHeight="1" hidden="1" thickBot="1">
      <c r="A38" s="1268" t="s">
        <v>230</v>
      </c>
      <c r="B38" s="1269"/>
      <c r="C38" s="1269"/>
      <c r="D38" s="1269"/>
      <c r="E38" s="710"/>
      <c r="F38" s="547"/>
      <c r="G38" s="548"/>
      <c r="H38" s="548"/>
      <c r="I38" s="548"/>
      <c r="J38" s="548"/>
      <c r="K38" s="549"/>
      <c r="L38" s="863"/>
      <c r="M38" s="547"/>
      <c r="N38" s="548"/>
      <c r="O38" s="548"/>
      <c r="P38" s="548"/>
      <c r="Q38" s="548"/>
      <c r="R38" s="549"/>
      <c r="S38" s="863"/>
      <c r="T38" s="547"/>
      <c r="U38" s="548"/>
      <c r="V38" s="548"/>
      <c r="W38" s="548"/>
      <c r="X38" s="548"/>
      <c r="Y38" s="553"/>
    </row>
    <row r="39" spans="1:25" s="5" customFormat="1" ht="19.5" customHeight="1" hidden="1" thickBot="1">
      <c r="A39" s="1260" t="s">
        <v>8</v>
      </c>
      <c r="B39" s="1261"/>
      <c r="C39" s="1261"/>
      <c r="D39" s="1261"/>
      <c r="E39" s="709"/>
      <c r="F39" s="406">
        <f>SUM(F37:F38)</f>
        <v>49133</v>
      </c>
      <c r="G39" s="407">
        <f>SUM(G37:G38)</f>
        <v>0</v>
      </c>
      <c r="H39" s="407">
        <f>SUM(H37:H38)</f>
        <v>0</v>
      </c>
      <c r="I39" s="407">
        <f>SUM(I37:I38)</f>
        <v>0</v>
      </c>
      <c r="J39" s="407">
        <f>SUM(J37:J38)</f>
        <v>0</v>
      </c>
      <c r="K39" s="408"/>
      <c r="L39" s="864"/>
      <c r="M39" s="406">
        <f>SUM(M37:M38)</f>
        <v>42363</v>
      </c>
      <c r="N39" s="407">
        <f>SUM(N37:N38)</f>
        <v>0</v>
      </c>
      <c r="O39" s="407">
        <f>SUM(O37:O38)</f>
        <v>0</v>
      </c>
      <c r="P39" s="407">
        <f>SUM(P37:P38)</f>
        <v>0</v>
      </c>
      <c r="Q39" s="407">
        <f>SUM(Q37:Q38)</f>
        <v>0</v>
      </c>
      <c r="R39" s="408"/>
      <c r="S39" s="864"/>
      <c r="T39" s="406">
        <f>SUM(T37:T38)</f>
        <v>6770</v>
      </c>
      <c r="U39" s="407">
        <f>SUM(U37:U38)</f>
        <v>0</v>
      </c>
      <c r="V39" s="407">
        <f>SUM(V37:V38)</f>
        <v>0</v>
      </c>
      <c r="W39" s="407">
        <f>SUM(W37:W38)</f>
        <v>0</v>
      </c>
      <c r="X39" s="407">
        <f>SUM(X37:X38)</f>
        <v>0</v>
      </c>
      <c r="Y39" s="409"/>
    </row>
    <row r="40" spans="1:25" s="5" customFormat="1" ht="19.5" customHeight="1">
      <c r="A40" s="469"/>
      <c r="B40" s="554"/>
      <c r="C40" s="469"/>
      <c r="D40" s="469"/>
      <c r="E40" s="469"/>
      <c r="F40" s="555"/>
      <c r="G40" s="555"/>
      <c r="H40" s="555"/>
      <c r="I40" s="555"/>
      <c r="J40" s="555"/>
      <c r="K40" s="555"/>
      <c r="L40" s="555"/>
      <c r="M40" s="556"/>
      <c r="N40" s="556"/>
      <c r="O40" s="556"/>
      <c r="P40" s="556"/>
      <c r="Q40" s="556"/>
      <c r="R40" s="556"/>
      <c r="S40" s="556"/>
      <c r="T40" s="556"/>
      <c r="U40" s="556"/>
      <c r="V40" s="557"/>
      <c r="W40" s="557"/>
      <c r="X40" s="557"/>
      <c r="Y40" s="557"/>
    </row>
    <row r="41" spans="1:21" s="5" customFormat="1" ht="19.5" customHeight="1">
      <c r="A41" s="48"/>
      <c r="B41" s="49"/>
      <c r="C41" s="49"/>
      <c r="D41" s="24"/>
      <c r="E41" s="24"/>
      <c r="F41" s="6"/>
      <c r="G41" s="6"/>
      <c r="H41" s="6"/>
      <c r="I41" s="6"/>
      <c r="J41" s="6"/>
      <c r="K41" s="6"/>
      <c r="L41" s="6"/>
      <c r="M41" s="123"/>
      <c r="N41" s="123"/>
      <c r="O41" s="123"/>
      <c r="P41" s="123"/>
      <c r="Q41" s="123"/>
      <c r="R41" s="123">
        <f>R37+Z37</f>
        <v>19967</v>
      </c>
      <c r="S41" s="123"/>
      <c r="T41" s="123"/>
      <c r="U41" s="123"/>
    </row>
    <row r="42" spans="1:12" ht="15.75">
      <c r="A42" s="108"/>
      <c r="B42" s="47"/>
      <c r="C42" s="47"/>
      <c r="D42" s="24"/>
      <c r="E42" s="24"/>
      <c r="F42" s="4"/>
      <c r="G42" s="4"/>
      <c r="H42" s="4"/>
      <c r="I42" s="4"/>
      <c r="J42" s="4"/>
      <c r="K42" s="4"/>
      <c r="L42" s="4"/>
    </row>
    <row r="43" spans="1:12" ht="15.75">
      <c r="A43" s="108"/>
      <c r="B43" s="47"/>
      <c r="C43" s="47"/>
      <c r="D43" s="24"/>
      <c r="E43" s="24"/>
      <c r="F43" s="4"/>
      <c r="G43" s="4"/>
      <c r="H43" s="4"/>
      <c r="I43" s="4"/>
      <c r="J43" s="4"/>
      <c r="K43" s="4"/>
      <c r="L43" s="4"/>
    </row>
    <row r="44" spans="1:21" ht="15.75">
      <c r="A44" s="108"/>
      <c r="B44" s="1"/>
      <c r="C44" s="1"/>
      <c r="D44" s="1"/>
      <c r="E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08"/>
      <c r="B45" s="1"/>
      <c r="C45" s="1"/>
      <c r="D45" s="1"/>
      <c r="E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08"/>
      <c r="B46" s="1"/>
      <c r="C46" s="1"/>
      <c r="D46" s="1"/>
      <c r="E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08"/>
      <c r="B47" s="1"/>
      <c r="C47" s="1"/>
      <c r="D47" s="1"/>
      <c r="E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08"/>
      <c r="B48" s="1"/>
      <c r="C48" s="1"/>
      <c r="D48" s="1"/>
      <c r="E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08"/>
      <c r="B49" s="1"/>
      <c r="C49" s="1"/>
      <c r="D49" s="1"/>
      <c r="E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08"/>
      <c r="B50" s="1"/>
      <c r="C50" s="1"/>
      <c r="D50" s="1"/>
      <c r="E50" s="1"/>
      <c r="M50" s="1"/>
      <c r="N50" s="1"/>
      <c r="O50" s="1"/>
      <c r="P50" s="1"/>
      <c r="Q50" s="1"/>
      <c r="R50" s="1"/>
      <c r="S50" s="1"/>
      <c r="T50" s="1"/>
      <c r="U50" s="1"/>
    </row>
    <row r="51" spans="1:12" ht="15.75">
      <c r="A51" s="108"/>
      <c r="B51" s="47"/>
      <c r="C51" s="47"/>
      <c r="D51" s="24"/>
      <c r="E51" s="24"/>
      <c r="F51" s="3"/>
      <c r="G51" s="3"/>
      <c r="H51" s="3"/>
      <c r="I51" s="3"/>
      <c r="J51" s="3"/>
      <c r="K51" s="3"/>
      <c r="L51" s="3"/>
    </row>
    <row r="52" spans="1:12" ht="15.75">
      <c r="A52" s="108"/>
      <c r="B52" s="47"/>
      <c r="C52" s="47"/>
      <c r="D52" s="24"/>
      <c r="E52" s="24"/>
      <c r="F52" s="3"/>
      <c r="G52" s="3"/>
      <c r="H52" s="3"/>
      <c r="I52" s="3"/>
      <c r="J52" s="3"/>
      <c r="K52" s="3"/>
      <c r="L52" s="3"/>
    </row>
    <row r="53" spans="1:12" ht="15.75">
      <c r="A53" s="108"/>
      <c r="B53" s="47"/>
      <c r="C53" s="47"/>
      <c r="D53" s="24"/>
      <c r="E53" s="24"/>
      <c r="F53" s="3"/>
      <c r="G53" s="3"/>
      <c r="H53" s="3"/>
      <c r="I53" s="3"/>
      <c r="J53" s="3"/>
      <c r="K53" s="3"/>
      <c r="L53" s="3"/>
    </row>
    <row r="54" spans="1:12" ht="15.75">
      <c r="A54" s="108"/>
      <c r="B54" s="47"/>
      <c r="C54" s="47"/>
      <c r="D54" s="24"/>
      <c r="E54" s="24"/>
      <c r="F54" s="3"/>
      <c r="G54" s="3"/>
      <c r="H54" s="3"/>
      <c r="I54" s="3"/>
      <c r="J54" s="3"/>
      <c r="K54" s="3"/>
      <c r="L54" s="3"/>
    </row>
    <row r="55" spans="1:12" ht="15.75">
      <c r="A55" s="108"/>
      <c r="B55" s="47"/>
      <c r="C55" s="47"/>
      <c r="D55" s="24"/>
      <c r="E55" s="24"/>
      <c r="F55" s="3"/>
      <c r="G55" s="3"/>
      <c r="H55" s="3"/>
      <c r="I55" s="3"/>
      <c r="J55" s="3"/>
      <c r="K55" s="3"/>
      <c r="L55" s="3"/>
    </row>
    <row r="56" spans="1:12" ht="15.75">
      <c r="A56" s="108"/>
      <c r="B56" s="47"/>
      <c r="C56" s="47"/>
      <c r="D56" s="24"/>
      <c r="E56" s="24"/>
      <c r="F56" s="3"/>
      <c r="G56" s="3"/>
      <c r="H56" s="3"/>
      <c r="I56" s="3"/>
      <c r="J56" s="3"/>
      <c r="K56" s="3"/>
      <c r="L56" s="3"/>
    </row>
    <row r="57" spans="1:12" ht="15.75">
      <c r="A57" s="108"/>
      <c r="B57" s="47"/>
      <c r="C57" s="47"/>
      <c r="D57" s="24"/>
      <c r="E57" s="24"/>
      <c r="F57" s="3"/>
      <c r="G57" s="3"/>
      <c r="H57" s="3"/>
      <c r="I57" s="3"/>
      <c r="J57" s="3"/>
      <c r="K57" s="3"/>
      <c r="L57" s="3"/>
    </row>
    <row r="58" spans="1:12" ht="15.75">
      <c r="A58" s="108"/>
      <c r="B58" s="47"/>
      <c r="C58" s="47"/>
      <c r="D58" s="24"/>
      <c r="E58" s="24"/>
      <c r="F58" s="3"/>
      <c r="G58" s="3"/>
      <c r="H58" s="3"/>
      <c r="I58" s="3"/>
      <c r="J58" s="3"/>
      <c r="K58" s="3"/>
      <c r="L58" s="3"/>
    </row>
    <row r="59" spans="1:12" ht="15.75">
      <c r="A59" s="108"/>
      <c r="B59" s="47"/>
      <c r="C59" s="47"/>
      <c r="D59" s="24"/>
      <c r="E59" s="24"/>
      <c r="F59" s="3"/>
      <c r="G59" s="3"/>
      <c r="H59" s="3"/>
      <c r="I59" s="3"/>
      <c r="J59" s="3"/>
      <c r="K59" s="3"/>
      <c r="L59" s="3"/>
    </row>
    <row r="60" spans="1:12" ht="15.75">
      <c r="A60" s="108"/>
      <c r="B60" s="47"/>
      <c r="C60" s="47"/>
      <c r="D60" s="24"/>
      <c r="E60" s="24"/>
      <c r="F60" s="3"/>
      <c r="G60" s="3"/>
      <c r="H60" s="3"/>
      <c r="I60" s="3"/>
      <c r="J60" s="3"/>
      <c r="K60" s="3"/>
      <c r="L60" s="3"/>
    </row>
  </sheetData>
  <sheetProtection/>
  <mergeCells count="20">
    <mergeCell ref="F1:T1"/>
    <mergeCell ref="B37:D37"/>
    <mergeCell ref="C27:D27"/>
    <mergeCell ref="B30:D30"/>
    <mergeCell ref="B31:D31"/>
    <mergeCell ref="B32:D32"/>
    <mergeCell ref="C33:D33"/>
    <mergeCell ref="C34:D34"/>
    <mergeCell ref="T4:AA4"/>
    <mergeCell ref="A2:T2"/>
    <mergeCell ref="C18:D18"/>
    <mergeCell ref="B17:D17"/>
    <mergeCell ref="B6:D6"/>
    <mergeCell ref="A4:D4"/>
    <mergeCell ref="A38:D38"/>
    <mergeCell ref="A39:D39"/>
    <mergeCell ref="C26:D26"/>
    <mergeCell ref="B25:D25"/>
    <mergeCell ref="C19:D19"/>
    <mergeCell ref="C20:D2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22">
      <selection activeCell="Q48" sqref="Q48"/>
    </sheetView>
  </sheetViews>
  <sheetFormatPr defaultColWidth="9.140625" defaultRowHeight="12.75"/>
  <cols>
    <col min="1" max="1" width="5.421875" style="292" customWidth="1"/>
    <col min="2" max="2" width="6.140625" style="286" customWidth="1"/>
    <col min="3" max="3" width="48.421875" style="286" customWidth="1"/>
    <col min="4" max="4" width="7.8515625" style="286" customWidth="1"/>
    <col min="5" max="8" width="8.28125" style="286" hidden="1" customWidth="1"/>
    <col min="9" max="9" width="9.7109375" style="286" hidden="1" customWidth="1"/>
    <col min="10" max="10" width="8.8515625" style="286" customWidth="1"/>
    <col min="11" max="14" width="8.28125" style="286" hidden="1" customWidth="1"/>
    <col min="15" max="15" width="8.421875" style="286" hidden="1" customWidth="1"/>
    <col min="16" max="16" width="8.421875" style="286" customWidth="1"/>
    <col min="17" max="17" width="8.28125" style="286" customWidth="1"/>
    <col min="18" max="18" width="6.28125" style="286" hidden="1" customWidth="1"/>
    <col min="19" max="19" width="7.140625" style="286" hidden="1" customWidth="1"/>
    <col min="20" max="20" width="8.57421875" style="286" hidden="1" customWidth="1"/>
    <col min="21" max="16384" width="9.140625" style="286" customWidth="1"/>
  </cols>
  <sheetData>
    <row r="1" spans="1:17" s="137" customFormat="1" ht="21" customHeight="1">
      <c r="A1" s="133"/>
      <c r="B1" s="134"/>
      <c r="C1" s="135"/>
      <c r="D1" s="136"/>
      <c r="E1" s="136"/>
      <c r="F1" s="136"/>
      <c r="G1" s="136"/>
      <c r="H1" s="136"/>
      <c r="I1" s="136"/>
      <c r="J1" s="1351" t="s">
        <v>442</v>
      </c>
      <c r="K1" s="1351"/>
      <c r="L1" s="1351"/>
      <c r="M1" s="1351"/>
      <c r="N1" s="1351"/>
      <c r="O1" s="1351"/>
      <c r="P1" s="1351"/>
      <c r="Q1" s="1351"/>
    </row>
    <row r="2" spans="1:9" s="137" customFormat="1" ht="21" customHeight="1">
      <c r="A2" s="225"/>
      <c r="B2" s="134"/>
      <c r="C2" s="2"/>
      <c r="D2" s="138"/>
      <c r="E2" s="138"/>
      <c r="F2" s="138"/>
      <c r="G2" s="138"/>
      <c r="H2" s="138"/>
      <c r="I2" s="138"/>
    </row>
    <row r="3" spans="1:17" s="139" customFormat="1" ht="25.5" customHeight="1">
      <c r="A3" s="1350" t="s">
        <v>440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</row>
    <row r="4" spans="1:17" s="142" customFormat="1" ht="15.75" customHeight="1" thickBot="1">
      <c r="A4" s="140"/>
      <c r="B4" s="140"/>
      <c r="C4" s="796" t="s">
        <v>502</v>
      </c>
      <c r="Q4" s="141" t="s">
        <v>57</v>
      </c>
    </row>
    <row r="5" spans="1:21" s="142" customFormat="1" ht="41.25" customHeight="1" thickBot="1">
      <c r="A5" s="140"/>
      <c r="B5" s="140"/>
      <c r="C5" s="140"/>
      <c r="D5" s="1355" t="s">
        <v>448</v>
      </c>
      <c r="E5" s="1356"/>
      <c r="F5" s="1356"/>
      <c r="G5" s="1356"/>
      <c r="H5" s="1356"/>
      <c r="I5" s="1357"/>
      <c r="J5" s="1358" t="s">
        <v>5</v>
      </c>
      <c r="K5" s="1359"/>
      <c r="L5" s="1359"/>
      <c r="M5" s="1359"/>
      <c r="N5" s="1359"/>
      <c r="O5" s="1359"/>
      <c r="P5" s="1360"/>
      <c r="Q5" s="1361" t="s">
        <v>114</v>
      </c>
      <c r="R5" s="1362"/>
      <c r="S5" s="1362"/>
      <c r="T5" s="1363"/>
      <c r="U5" s="1364"/>
    </row>
    <row r="6" spans="1:21" ht="19.5" customHeight="1" thickBot="1">
      <c r="A6" s="1353" t="s">
        <v>116</v>
      </c>
      <c r="B6" s="1354"/>
      <c r="C6" s="495" t="s">
        <v>117</v>
      </c>
      <c r="D6" s="493"/>
      <c r="E6" s="143" t="s">
        <v>212</v>
      </c>
      <c r="F6" s="143" t="s">
        <v>216</v>
      </c>
      <c r="G6" s="143" t="s">
        <v>222</v>
      </c>
      <c r="H6" s="143" t="s">
        <v>244</v>
      </c>
      <c r="I6" s="143" t="s">
        <v>276</v>
      </c>
      <c r="J6" s="493" t="s">
        <v>73</v>
      </c>
      <c r="K6" s="143" t="s">
        <v>212</v>
      </c>
      <c r="L6" s="143" t="s">
        <v>216</v>
      </c>
      <c r="M6" s="143" t="s">
        <v>222</v>
      </c>
      <c r="N6" s="143" t="s">
        <v>244</v>
      </c>
      <c r="O6" s="143" t="s">
        <v>276</v>
      </c>
      <c r="P6" s="470" t="s">
        <v>547</v>
      </c>
      <c r="Q6" s="964" t="s">
        <v>73</v>
      </c>
      <c r="R6" s="965"/>
      <c r="S6" s="965"/>
      <c r="T6" s="966" t="s">
        <v>222</v>
      </c>
      <c r="U6" s="977" t="s">
        <v>547</v>
      </c>
    </row>
    <row r="7" spans="1:21" s="147" customFormat="1" ht="19.5" customHeight="1" thickBot="1">
      <c r="A7" s="144">
        <v>1</v>
      </c>
      <c r="B7" s="145">
        <v>2</v>
      </c>
      <c r="C7" s="273">
        <v>3</v>
      </c>
      <c r="D7" s="144">
        <v>4</v>
      </c>
      <c r="E7" s="145"/>
      <c r="F7" s="145"/>
      <c r="G7" s="145"/>
      <c r="H7" s="145"/>
      <c r="I7" s="145"/>
      <c r="J7" s="144">
        <v>5</v>
      </c>
      <c r="K7" s="145"/>
      <c r="L7" s="145"/>
      <c r="M7" s="145"/>
      <c r="N7" s="145"/>
      <c r="O7" s="146"/>
      <c r="P7" s="182"/>
      <c r="Q7" s="144">
        <v>6</v>
      </c>
      <c r="R7" s="145">
        <v>4</v>
      </c>
      <c r="S7" s="146">
        <v>4</v>
      </c>
      <c r="T7" s="182">
        <v>5</v>
      </c>
      <c r="U7" s="973"/>
    </row>
    <row r="8" spans="1:21" s="147" customFormat="1" ht="19.5" customHeight="1" thickBot="1">
      <c r="A8" s="148"/>
      <c r="B8" s="149"/>
      <c r="C8" s="149" t="s">
        <v>118</v>
      </c>
      <c r="D8" s="471"/>
      <c r="E8" s="502"/>
      <c r="F8" s="502"/>
      <c r="G8" s="502"/>
      <c r="H8" s="502"/>
      <c r="I8" s="502"/>
      <c r="J8" s="503"/>
      <c r="K8" s="248"/>
      <c r="L8" s="248"/>
      <c r="M8" s="248"/>
      <c r="N8" s="248"/>
      <c r="O8" s="249"/>
      <c r="P8" s="948"/>
      <c r="Q8" s="503"/>
      <c r="R8" s="248"/>
      <c r="S8" s="249"/>
      <c r="T8" s="948"/>
      <c r="U8" s="973"/>
    </row>
    <row r="9" spans="1:21" s="152" customFormat="1" ht="19.5" customHeight="1" thickBot="1">
      <c r="A9" s="144" t="s">
        <v>25</v>
      </c>
      <c r="B9" s="150"/>
      <c r="C9" s="496" t="s">
        <v>420</v>
      </c>
      <c r="D9" s="472" t="s">
        <v>456</v>
      </c>
      <c r="E9" s="194"/>
      <c r="F9" s="194"/>
      <c r="G9" s="194"/>
      <c r="H9" s="194"/>
      <c r="I9" s="194"/>
      <c r="J9" s="472">
        <v>4081</v>
      </c>
      <c r="K9" s="194"/>
      <c r="L9" s="194"/>
      <c r="M9" s="194"/>
      <c r="N9" s="194"/>
      <c r="O9" s="194"/>
      <c r="P9" s="949">
        <v>4081</v>
      </c>
      <c r="Q9" s="472">
        <v>4081</v>
      </c>
      <c r="R9" s="194"/>
      <c r="S9" s="151"/>
      <c r="T9" s="960"/>
      <c r="U9" s="1177">
        <v>4081</v>
      </c>
    </row>
    <row r="10" spans="1:21" s="152" customFormat="1" ht="19.5" customHeight="1" thickBot="1">
      <c r="A10" s="144" t="s">
        <v>26</v>
      </c>
      <c r="B10" s="150"/>
      <c r="C10" s="496" t="s">
        <v>123</v>
      </c>
      <c r="D10" s="472"/>
      <c r="E10" s="194"/>
      <c r="F10" s="194"/>
      <c r="G10" s="194"/>
      <c r="H10" s="194"/>
      <c r="I10" s="194"/>
      <c r="J10" s="472"/>
      <c r="K10" s="194">
        <f>K11+K13</f>
        <v>0</v>
      </c>
      <c r="L10" s="194">
        <f>L11+L13</f>
        <v>0</v>
      </c>
      <c r="M10" s="194">
        <f>M11+M13</f>
        <v>0</v>
      </c>
      <c r="N10" s="194">
        <f>N11+N13</f>
        <v>0</v>
      </c>
      <c r="O10" s="194">
        <f>O11+O13</f>
        <v>0</v>
      </c>
      <c r="P10" s="949"/>
      <c r="Q10" s="472"/>
      <c r="R10" s="194"/>
      <c r="S10" s="151"/>
      <c r="T10" s="960"/>
      <c r="U10" s="1178"/>
    </row>
    <row r="11" spans="1:21" s="157" customFormat="1" ht="19.5" customHeight="1">
      <c r="A11" s="155"/>
      <c r="B11" s="154" t="s">
        <v>36</v>
      </c>
      <c r="C11" s="483" t="s">
        <v>81</v>
      </c>
      <c r="D11" s="473" t="s">
        <v>455</v>
      </c>
      <c r="E11" s="195"/>
      <c r="F11" s="195"/>
      <c r="G11" s="195"/>
      <c r="H11" s="195"/>
      <c r="I11" s="195"/>
      <c r="J11" s="473"/>
      <c r="K11" s="195"/>
      <c r="L11" s="195"/>
      <c r="M11" s="195"/>
      <c r="N11" s="195"/>
      <c r="O11" s="195"/>
      <c r="P11" s="950"/>
      <c r="Q11" s="473"/>
      <c r="R11" s="195"/>
      <c r="S11" s="156"/>
      <c r="T11" s="967"/>
      <c r="U11" s="1179"/>
    </row>
    <row r="12" spans="1:21" s="157" customFormat="1" ht="19.5" customHeight="1">
      <c r="A12" s="155"/>
      <c r="B12" s="154" t="s">
        <v>37</v>
      </c>
      <c r="C12" s="484" t="s">
        <v>124</v>
      </c>
      <c r="D12" s="473"/>
      <c r="E12" s="195"/>
      <c r="F12" s="195"/>
      <c r="G12" s="195"/>
      <c r="H12" s="195"/>
      <c r="I12" s="195"/>
      <c r="J12" s="473"/>
      <c r="K12" s="195"/>
      <c r="L12" s="195"/>
      <c r="M12" s="195"/>
      <c r="N12" s="195"/>
      <c r="O12" s="195"/>
      <c r="P12" s="950"/>
      <c r="Q12" s="473"/>
      <c r="R12" s="195"/>
      <c r="S12" s="156"/>
      <c r="T12" s="967"/>
      <c r="U12" s="1180"/>
    </row>
    <row r="13" spans="1:21" s="157" customFormat="1" ht="19.5" customHeight="1">
      <c r="A13" s="155"/>
      <c r="B13" s="154" t="s">
        <v>38</v>
      </c>
      <c r="C13" s="484" t="s">
        <v>82</v>
      </c>
      <c r="D13" s="473" t="s">
        <v>464</v>
      </c>
      <c r="E13" s="195"/>
      <c r="F13" s="195"/>
      <c r="G13" s="195"/>
      <c r="H13" s="195"/>
      <c r="I13" s="195"/>
      <c r="J13" s="473"/>
      <c r="K13" s="195"/>
      <c r="L13" s="195"/>
      <c r="M13" s="195"/>
      <c r="N13" s="195"/>
      <c r="O13" s="195"/>
      <c r="P13" s="950"/>
      <c r="Q13" s="473"/>
      <c r="R13" s="195"/>
      <c r="S13" s="156"/>
      <c r="T13" s="967"/>
      <c r="U13" s="1180"/>
    </row>
    <row r="14" spans="1:21" s="157" customFormat="1" ht="19.5" customHeight="1" thickBot="1">
      <c r="A14" s="155"/>
      <c r="B14" s="154" t="s">
        <v>347</v>
      </c>
      <c r="C14" s="484" t="s">
        <v>124</v>
      </c>
      <c r="D14" s="473"/>
      <c r="E14" s="195"/>
      <c r="F14" s="195"/>
      <c r="G14" s="195"/>
      <c r="H14" s="195"/>
      <c r="I14" s="195"/>
      <c r="J14" s="473"/>
      <c r="K14" s="195"/>
      <c r="L14" s="195"/>
      <c r="M14" s="195"/>
      <c r="N14" s="195"/>
      <c r="O14" s="195"/>
      <c r="P14" s="950"/>
      <c r="Q14" s="473"/>
      <c r="R14" s="195"/>
      <c r="S14" s="156"/>
      <c r="T14" s="967"/>
      <c r="U14" s="1181"/>
    </row>
    <row r="15" spans="1:21" s="157" customFormat="1" ht="19.5" customHeight="1" thickBot="1">
      <c r="A15" s="158" t="s">
        <v>10</v>
      </c>
      <c r="B15" s="159"/>
      <c r="C15" s="482" t="s">
        <v>125</v>
      </c>
      <c r="D15" s="472"/>
      <c r="E15" s="194"/>
      <c r="F15" s="194"/>
      <c r="G15" s="194"/>
      <c r="H15" s="194"/>
      <c r="I15" s="194"/>
      <c r="J15" s="472"/>
      <c r="K15" s="194">
        <f>SUM(K16:K17)</f>
        <v>0</v>
      </c>
      <c r="L15" s="194">
        <f>SUM(L16:L17)</f>
        <v>0</v>
      </c>
      <c r="M15" s="194">
        <f>SUM(M16:M17)</f>
        <v>0</v>
      </c>
      <c r="N15" s="194">
        <f>SUM(N16:N17)</f>
        <v>0</v>
      </c>
      <c r="O15" s="194">
        <f>SUM(O16:O17)</f>
        <v>0</v>
      </c>
      <c r="P15" s="949"/>
      <c r="Q15" s="472"/>
      <c r="R15" s="194"/>
      <c r="S15" s="151"/>
      <c r="T15" s="960"/>
      <c r="U15" s="1182"/>
    </row>
    <row r="16" spans="1:21" s="152" customFormat="1" ht="19.5" customHeight="1">
      <c r="A16" s="160"/>
      <c r="B16" s="161" t="s">
        <v>39</v>
      </c>
      <c r="C16" s="497" t="s">
        <v>126</v>
      </c>
      <c r="D16" s="474" t="s">
        <v>498</v>
      </c>
      <c r="E16" s="196"/>
      <c r="F16" s="196"/>
      <c r="G16" s="196"/>
      <c r="H16" s="196"/>
      <c r="I16" s="196"/>
      <c r="J16" s="474"/>
      <c r="K16" s="196"/>
      <c r="L16" s="196"/>
      <c r="M16" s="196"/>
      <c r="N16" s="196"/>
      <c r="O16" s="196"/>
      <c r="P16" s="951"/>
      <c r="Q16" s="474"/>
      <c r="R16" s="196"/>
      <c r="S16" s="162"/>
      <c r="T16" s="968"/>
      <c r="U16" s="1183"/>
    </row>
    <row r="17" spans="1:21" s="152" customFormat="1" ht="19.5" customHeight="1" thickBot="1">
      <c r="A17" s="163"/>
      <c r="B17" s="164" t="s">
        <v>40</v>
      </c>
      <c r="C17" s="498" t="s">
        <v>127</v>
      </c>
      <c r="D17" s="475" t="s">
        <v>499</v>
      </c>
      <c r="E17" s="197"/>
      <c r="F17" s="197"/>
      <c r="G17" s="197"/>
      <c r="H17" s="197"/>
      <c r="I17" s="197"/>
      <c r="J17" s="475"/>
      <c r="K17" s="197"/>
      <c r="L17" s="197"/>
      <c r="M17" s="197"/>
      <c r="N17" s="197"/>
      <c r="O17" s="197"/>
      <c r="P17" s="954"/>
      <c r="Q17" s="675"/>
      <c r="R17" s="676"/>
      <c r="S17" s="974"/>
      <c r="T17" s="975"/>
      <c r="U17" s="1184"/>
    </row>
    <row r="18" spans="1:21" s="152" customFormat="1" ht="19.5" customHeight="1" thickBot="1">
      <c r="A18" s="158"/>
      <c r="B18" s="150"/>
      <c r="D18" s="476"/>
      <c r="E18" s="198"/>
      <c r="F18" s="198"/>
      <c r="G18" s="198"/>
      <c r="H18" s="198"/>
      <c r="I18" s="198"/>
      <c r="J18" s="476"/>
      <c r="K18" s="198"/>
      <c r="L18" s="198"/>
      <c r="M18" s="198"/>
      <c r="N18" s="198"/>
      <c r="O18" s="198"/>
      <c r="P18" s="198"/>
      <c r="Q18" s="476"/>
      <c r="R18" s="198"/>
      <c r="S18" s="165"/>
      <c r="T18" s="961"/>
      <c r="U18" s="1178"/>
    </row>
    <row r="19" spans="1:21" s="152" customFormat="1" ht="19.5" customHeight="1" thickBot="1">
      <c r="A19" s="144" t="s">
        <v>11</v>
      </c>
      <c r="B19" s="166"/>
      <c r="C19" s="482" t="s">
        <v>348</v>
      </c>
      <c r="D19" s="472"/>
      <c r="E19" s="194"/>
      <c r="F19" s="194"/>
      <c r="G19" s="194"/>
      <c r="H19" s="194"/>
      <c r="I19" s="194"/>
      <c r="J19" s="472">
        <v>4081</v>
      </c>
      <c r="K19" s="194">
        <f>K9+K10+K15+K18</f>
        <v>0</v>
      </c>
      <c r="L19" s="194">
        <f>L9+L10+L15+L18</f>
        <v>0</v>
      </c>
      <c r="M19" s="194">
        <f>M9+M10+M15+M18</f>
        <v>0</v>
      </c>
      <c r="N19" s="194">
        <f>N9+N10+N15+N18</f>
        <v>0</v>
      </c>
      <c r="O19" s="194">
        <f>O9+O10+O15+O18</f>
        <v>0</v>
      </c>
      <c r="P19" s="194">
        <v>4081</v>
      </c>
      <c r="Q19" s="472">
        <v>4081</v>
      </c>
      <c r="R19" s="194"/>
      <c r="S19" s="151"/>
      <c r="T19" s="960"/>
      <c r="U19" s="1185">
        <v>4081</v>
      </c>
    </row>
    <row r="20" spans="1:21" s="157" customFormat="1" ht="19.5" customHeight="1" thickBot="1">
      <c r="A20" s="167" t="s">
        <v>12</v>
      </c>
      <c r="B20" s="168"/>
      <c r="C20" s="499" t="s">
        <v>349</v>
      </c>
      <c r="D20" s="477"/>
      <c r="E20" s="199"/>
      <c r="F20" s="199"/>
      <c r="G20" s="199"/>
      <c r="H20" s="199"/>
      <c r="I20" s="199"/>
      <c r="J20" s="477">
        <v>16145</v>
      </c>
      <c r="K20" s="199">
        <f>SUM(K21:K23)</f>
        <v>0</v>
      </c>
      <c r="L20" s="199">
        <f>SUM(L21:L23)</f>
        <v>0</v>
      </c>
      <c r="M20" s="199">
        <f>SUM(M21:M23)</f>
        <v>0</v>
      </c>
      <c r="N20" s="199">
        <f>SUM(N21:N23)</f>
        <v>0</v>
      </c>
      <c r="O20" s="199">
        <f>SUM(O21:O23)</f>
        <v>0</v>
      </c>
      <c r="P20" s="194">
        <v>16378</v>
      </c>
      <c r="Q20" s="472">
        <v>16145</v>
      </c>
      <c r="R20" s="194"/>
      <c r="S20" s="151"/>
      <c r="T20" s="960"/>
      <c r="U20" s="1185">
        <v>16378</v>
      </c>
    </row>
    <row r="21" spans="1:21" s="157" customFormat="1" ht="19.5" customHeight="1" thickBot="1">
      <c r="A21" s="153"/>
      <c r="B21" s="169" t="s">
        <v>41</v>
      </c>
      <c r="C21" s="497" t="s">
        <v>128</v>
      </c>
      <c r="D21" s="474" t="s">
        <v>474</v>
      </c>
      <c r="E21" s="196"/>
      <c r="F21" s="196"/>
      <c r="G21" s="196"/>
      <c r="H21" s="196"/>
      <c r="I21" s="196"/>
      <c r="J21" s="474"/>
      <c r="K21" s="196"/>
      <c r="L21" s="196"/>
      <c r="M21" s="196">
        <f>5610-2588-3022</f>
        <v>0</v>
      </c>
      <c r="N21" s="196">
        <f>5610-2588-3022</f>
        <v>0</v>
      </c>
      <c r="O21" s="196">
        <f>5610-2588-3022</f>
        <v>0</v>
      </c>
      <c r="P21" s="953"/>
      <c r="Q21" s="480"/>
      <c r="R21" s="481"/>
      <c r="S21" s="250"/>
      <c r="T21" s="969"/>
      <c r="U21" s="1186"/>
    </row>
    <row r="22" spans="1:21" s="157" customFormat="1" ht="19.5" customHeight="1">
      <c r="A22" s="673"/>
      <c r="B22" s="674" t="s">
        <v>42</v>
      </c>
      <c r="C22" s="497" t="s">
        <v>350</v>
      </c>
      <c r="D22" s="675" t="s">
        <v>500</v>
      </c>
      <c r="E22" s="676"/>
      <c r="F22" s="676"/>
      <c r="G22" s="676"/>
      <c r="H22" s="676"/>
      <c r="I22" s="676"/>
      <c r="J22" s="675">
        <v>16145</v>
      </c>
      <c r="K22" s="676"/>
      <c r="L22" s="676"/>
      <c r="M22" s="676"/>
      <c r="N22" s="676"/>
      <c r="O22" s="676"/>
      <c r="P22" s="954">
        <v>16378</v>
      </c>
      <c r="Q22" s="677">
        <v>16145</v>
      </c>
      <c r="R22" s="678"/>
      <c r="S22" s="679"/>
      <c r="T22" s="970"/>
      <c r="U22" s="1187">
        <v>16378</v>
      </c>
    </row>
    <row r="23" spans="1:21" s="157" customFormat="1" ht="19.5" customHeight="1" thickBot="1">
      <c r="A23" s="170"/>
      <c r="B23" s="171" t="s">
        <v>80</v>
      </c>
      <c r="C23" s="500" t="s">
        <v>129</v>
      </c>
      <c r="D23" s="478" t="s">
        <v>501</v>
      </c>
      <c r="E23" s="200"/>
      <c r="F23" s="200"/>
      <c r="G23" s="200"/>
      <c r="H23" s="200"/>
      <c r="I23" s="200"/>
      <c r="J23" s="478"/>
      <c r="K23" s="200"/>
      <c r="L23" s="200"/>
      <c r="M23" s="200"/>
      <c r="N23" s="200"/>
      <c r="O23" s="200"/>
      <c r="P23" s="955"/>
      <c r="Q23" s="478"/>
      <c r="R23" s="200"/>
      <c r="S23" s="172"/>
      <c r="T23" s="971"/>
      <c r="U23" s="1188"/>
    </row>
    <row r="24" spans="1:21" ht="19.5" customHeight="1" thickBot="1">
      <c r="A24" s="173" t="s">
        <v>13</v>
      </c>
      <c r="B24" s="287"/>
      <c r="C24" s="486" t="s">
        <v>130</v>
      </c>
      <c r="D24" s="476"/>
      <c r="E24" s="198"/>
      <c r="F24" s="198"/>
      <c r="G24" s="198"/>
      <c r="H24" s="198"/>
      <c r="I24" s="198"/>
      <c r="J24" s="476"/>
      <c r="K24" s="198"/>
      <c r="L24" s="198"/>
      <c r="M24" s="198"/>
      <c r="N24" s="198"/>
      <c r="O24" s="198"/>
      <c r="P24" s="952"/>
      <c r="Q24" s="476"/>
      <c r="R24" s="198"/>
      <c r="S24" s="165"/>
      <c r="T24" s="961"/>
      <c r="U24" s="1189"/>
    </row>
    <row r="25" spans="1:21" s="147" customFormat="1" ht="19.5" customHeight="1" thickBot="1">
      <c r="A25" s="173" t="s">
        <v>13</v>
      </c>
      <c r="B25" s="288"/>
      <c r="C25" s="501" t="s">
        <v>351</v>
      </c>
      <c r="D25" s="479"/>
      <c r="E25" s="201"/>
      <c r="F25" s="201"/>
      <c r="G25" s="201"/>
      <c r="H25" s="201"/>
      <c r="I25" s="201"/>
      <c r="J25" s="479">
        <v>20226</v>
      </c>
      <c r="K25" s="201">
        <f>K19+K24+K20</f>
        <v>0</v>
      </c>
      <c r="L25" s="201">
        <f>L19+L24+L20</f>
        <v>0</v>
      </c>
      <c r="M25" s="201">
        <f>M19+M24+M20</f>
        <v>0</v>
      </c>
      <c r="N25" s="201">
        <f>N19+N24+N20</f>
        <v>0</v>
      </c>
      <c r="O25" s="201">
        <f>O19+O24+O20</f>
        <v>0</v>
      </c>
      <c r="P25" s="956">
        <v>20459</v>
      </c>
      <c r="Q25" s="479">
        <v>20226</v>
      </c>
      <c r="R25" s="201"/>
      <c r="S25" s="191"/>
      <c r="T25" s="957"/>
      <c r="U25" s="1190">
        <v>20459</v>
      </c>
    </row>
    <row r="26" spans="1:19" s="177" customFormat="1" ht="19.5" customHeight="1">
      <c r="A26" s="174"/>
      <c r="B26" s="174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</row>
    <row r="27" spans="1:19" ht="19.5" customHeight="1" thickBot="1">
      <c r="A27" s="178"/>
      <c r="B27" s="179"/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</row>
    <row r="28" spans="1:21" ht="19.5" customHeight="1" thickBot="1">
      <c r="A28" s="181"/>
      <c r="B28" s="182"/>
      <c r="C28" s="183" t="s">
        <v>131</v>
      </c>
      <c r="D28" s="479"/>
      <c r="E28" s="201"/>
      <c r="F28" s="201"/>
      <c r="G28" s="201"/>
      <c r="H28" s="201"/>
      <c r="I28" s="191"/>
      <c r="J28" s="479"/>
      <c r="K28" s="201"/>
      <c r="L28" s="201"/>
      <c r="M28" s="201"/>
      <c r="N28" s="201"/>
      <c r="O28" s="191"/>
      <c r="P28" s="957"/>
      <c r="Q28" s="479"/>
      <c r="R28" s="201"/>
      <c r="S28" s="191"/>
      <c r="T28" s="957"/>
      <c r="U28" s="972"/>
    </row>
    <row r="29" spans="1:21" ht="19.5" customHeight="1" thickBot="1">
      <c r="A29" s="158" t="s">
        <v>25</v>
      </c>
      <c r="B29" s="184"/>
      <c r="C29" s="482" t="s">
        <v>132</v>
      </c>
      <c r="D29" s="472"/>
      <c r="E29" s="194"/>
      <c r="F29" s="194"/>
      <c r="G29" s="194"/>
      <c r="H29" s="194"/>
      <c r="I29" s="151"/>
      <c r="J29" s="472">
        <f>J30+J31+J32+J33+J34</f>
        <v>20226</v>
      </c>
      <c r="K29" s="472">
        <f aca="true" t="shared" si="0" ref="K29:Q29">K30+K31+K32+K33+K34</f>
        <v>0</v>
      </c>
      <c r="L29" s="472">
        <f t="shared" si="0"/>
        <v>0</v>
      </c>
      <c r="M29" s="472">
        <f t="shared" si="0"/>
        <v>0</v>
      </c>
      <c r="N29" s="472">
        <f t="shared" si="0"/>
        <v>0</v>
      </c>
      <c r="O29" s="472">
        <f t="shared" si="0"/>
        <v>0</v>
      </c>
      <c r="P29" s="472">
        <v>20459</v>
      </c>
      <c r="Q29" s="472">
        <f t="shared" si="0"/>
        <v>20226</v>
      </c>
      <c r="R29" s="194"/>
      <c r="S29" s="151"/>
      <c r="T29" s="960"/>
      <c r="U29" s="1196">
        <v>20459</v>
      </c>
    </row>
    <row r="30" spans="1:21" ht="19.5" customHeight="1">
      <c r="A30" s="185"/>
      <c r="B30" s="186" t="s">
        <v>119</v>
      </c>
      <c r="C30" s="483" t="s">
        <v>133</v>
      </c>
      <c r="D30" s="489" t="s">
        <v>481</v>
      </c>
      <c r="E30" s="202"/>
      <c r="F30" s="202"/>
      <c r="G30" s="202"/>
      <c r="H30" s="202"/>
      <c r="I30" s="490"/>
      <c r="J30" s="489">
        <v>10916</v>
      </c>
      <c r="K30" s="202"/>
      <c r="L30" s="202"/>
      <c r="M30" s="202"/>
      <c r="N30" s="202"/>
      <c r="O30" s="490"/>
      <c r="P30" s="958">
        <v>10985</v>
      </c>
      <c r="Q30" s="473">
        <v>10916</v>
      </c>
      <c r="R30" s="195"/>
      <c r="S30" s="156"/>
      <c r="T30" s="967"/>
      <c r="U30" s="1197">
        <v>10985</v>
      </c>
    </row>
    <row r="31" spans="1:21" ht="19.5" customHeight="1">
      <c r="A31" s="187"/>
      <c r="B31" s="188" t="s">
        <v>120</v>
      </c>
      <c r="C31" s="484" t="s">
        <v>51</v>
      </c>
      <c r="D31" s="491" t="s">
        <v>482</v>
      </c>
      <c r="E31" s="203"/>
      <c r="F31" s="203"/>
      <c r="G31" s="203"/>
      <c r="H31" s="203"/>
      <c r="I31" s="189"/>
      <c r="J31" s="491">
        <v>2899</v>
      </c>
      <c r="K31" s="203"/>
      <c r="L31" s="203"/>
      <c r="M31" s="203"/>
      <c r="N31" s="203"/>
      <c r="O31" s="189"/>
      <c r="P31" s="959">
        <v>2913</v>
      </c>
      <c r="Q31" s="473">
        <v>2899</v>
      </c>
      <c r="R31" s="195"/>
      <c r="S31" s="156"/>
      <c r="T31" s="967"/>
      <c r="U31" s="1198">
        <v>2913</v>
      </c>
    </row>
    <row r="32" spans="1:21" ht="19.5" customHeight="1">
      <c r="A32" s="187"/>
      <c r="B32" s="188" t="s">
        <v>121</v>
      </c>
      <c r="C32" s="484" t="s">
        <v>134</v>
      </c>
      <c r="D32" s="491" t="s">
        <v>483</v>
      </c>
      <c r="E32" s="203"/>
      <c r="F32" s="203"/>
      <c r="G32" s="203"/>
      <c r="H32" s="203"/>
      <c r="I32" s="189"/>
      <c r="J32" s="491">
        <v>6411</v>
      </c>
      <c r="K32" s="203"/>
      <c r="L32" s="203"/>
      <c r="M32" s="203"/>
      <c r="N32" s="203"/>
      <c r="O32" s="189"/>
      <c r="P32" s="959">
        <v>6561</v>
      </c>
      <c r="Q32" s="473">
        <v>6411</v>
      </c>
      <c r="R32" s="195"/>
      <c r="S32" s="156"/>
      <c r="T32" s="967"/>
      <c r="U32" s="1198">
        <v>6561</v>
      </c>
    </row>
    <row r="33" spans="1:21" s="177" customFormat="1" ht="19.5" customHeight="1">
      <c r="A33" s="187"/>
      <c r="B33" s="188" t="s">
        <v>122</v>
      </c>
      <c r="C33" s="484" t="s">
        <v>90</v>
      </c>
      <c r="D33" s="491" t="s">
        <v>484</v>
      </c>
      <c r="E33" s="203"/>
      <c r="F33" s="203"/>
      <c r="G33" s="203"/>
      <c r="H33" s="203"/>
      <c r="I33" s="189"/>
      <c r="J33" s="491"/>
      <c r="K33" s="203"/>
      <c r="L33" s="203"/>
      <c r="M33" s="203"/>
      <c r="N33" s="203"/>
      <c r="O33" s="189"/>
      <c r="P33" s="959"/>
      <c r="Q33" s="473"/>
      <c r="R33" s="195"/>
      <c r="S33" s="156"/>
      <c r="T33" s="967"/>
      <c r="U33" s="1194"/>
    </row>
    <row r="34" spans="1:21" ht="19.5" customHeight="1" thickBot="1">
      <c r="A34" s="187"/>
      <c r="B34" s="188" t="s">
        <v>50</v>
      </c>
      <c r="C34" s="484" t="s">
        <v>92</v>
      </c>
      <c r="D34" s="491" t="s">
        <v>485</v>
      </c>
      <c r="E34" s="203"/>
      <c r="F34" s="203"/>
      <c r="G34" s="203"/>
      <c r="H34" s="203"/>
      <c r="I34" s="189"/>
      <c r="J34" s="491"/>
      <c r="K34" s="203"/>
      <c r="L34" s="203"/>
      <c r="M34" s="203"/>
      <c r="N34" s="203"/>
      <c r="O34" s="189"/>
      <c r="P34" s="959"/>
      <c r="Q34" s="491"/>
      <c r="R34" s="203"/>
      <c r="S34" s="189"/>
      <c r="T34" s="959"/>
      <c r="U34" s="1195"/>
    </row>
    <row r="35" spans="1:21" ht="19.5" customHeight="1" thickBot="1">
      <c r="A35" s="158" t="s">
        <v>26</v>
      </c>
      <c r="B35" s="184"/>
      <c r="C35" s="482" t="s">
        <v>135</v>
      </c>
      <c r="D35" s="472"/>
      <c r="E35" s="194"/>
      <c r="F35" s="194"/>
      <c r="G35" s="194"/>
      <c r="H35" s="194"/>
      <c r="I35" s="151"/>
      <c r="J35" s="472">
        <f>J36+J37+J38</f>
        <v>0</v>
      </c>
      <c r="K35" s="194"/>
      <c r="L35" s="194">
        <f>SUM(L36:L39)</f>
        <v>0</v>
      </c>
      <c r="M35" s="194">
        <f>SUM(M36:M39)</f>
        <v>0</v>
      </c>
      <c r="N35" s="194">
        <f>SUM(N36:N39)</f>
        <v>0</v>
      </c>
      <c r="O35" s="151">
        <f>SUM(O36:O39)</f>
        <v>0</v>
      </c>
      <c r="P35" s="960"/>
      <c r="Q35" s="472"/>
      <c r="R35" s="194"/>
      <c r="S35" s="151"/>
      <c r="T35" s="960"/>
      <c r="U35" s="1191"/>
    </row>
    <row r="36" spans="1:21" ht="19.5" customHeight="1">
      <c r="A36" s="185"/>
      <c r="B36" s="186" t="s">
        <v>136</v>
      </c>
      <c r="C36" s="483" t="s">
        <v>102</v>
      </c>
      <c r="D36" s="489" t="s">
        <v>486</v>
      </c>
      <c r="E36" s="202"/>
      <c r="F36" s="202"/>
      <c r="G36" s="202"/>
      <c r="H36" s="202"/>
      <c r="I36" s="490"/>
      <c r="J36" s="489"/>
      <c r="K36" s="202"/>
      <c r="L36" s="202"/>
      <c r="M36" s="202"/>
      <c r="N36" s="202"/>
      <c r="O36" s="490"/>
      <c r="P36" s="958"/>
      <c r="Q36" s="473"/>
      <c r="R36" s="195"/>
      <c r="S36" s="156"/>
      <c r="T36" s="967"/>
      <c r="U36" s="1192"/>
    </row>
    <row r="37" spans="1:21" ht="19.5" customHeight="1">
      <c r="A37" s="187"/>
      <c r="B37" s="188" t="s">
        <v>137</v>
      </c>
      <c r="C37" s="484" t="s">
        <v>103</v>
      </c>
      <c r="D37" s="491" t="s">
        <v>487</v>
      </c>
      <c r="E37" s="203"/>
      <c r="F37" s="203"/>
      <c r="G37" s="203"/>
      <c r="H37" s="203"/>
      <c r="I37" s="189"/>
      <c r="J37" s="491"/>
      <c r="K37" s="203"/>
      <c r="L37" s="203">
        <v>0</v>
      </c>
      <c r="M37" s="203">
        <v>0</v>
      </c>
      <c r="N37" s="203">
        <v>0</v>
      </c>
      <c r="O37" s="189">
        <v>0</v>
      </c>
      <c r="P37" s="959"/>
      <c r="Q37" s="491"/>
      <c r="R37" s="203"/>
      <c r="S37" s="189"/>
      <c r="T37" s="959"/>
      <c r="U37" s="1193"/>
    </row>
    <row r="38" spans="1:21" ht="19.5" customHeight="1">
      <c r="A38" s="187"/>
      <c r="B38" s="188" t="s">
        <v>38</v>
      </c>
      <c r="C38" s="484" t="s">
        <v>138</v>
      </c>
      <c r="D38" s="491" t="s">
        <v>488</v>
      </c>
      <c r="E38" s="203"/>
      <c r="F38" s="203"/>
      <c r="G38" s="203"/>
      <c r="H38" s="203"/>
      <c r="I38" s="189"/>
      <c r="J38" s="491"/>
      <c r="K38" s="203"/>
      <c r="L38" s="203"/>
      <c r="M38" s="203"/>
      <c r="N38" s="203"/>
      <c r="O38" s="189"/>
      <c r="P38" s="959"/>
      <c r="Q38" s="491"/>
      <c r="R38" s="203"/>
      <c r="S38" s="189"/>
      <c r="T38" s="959"/>
      <c r="U38" s="1193"/>
    </row>
    <row r="39" spans="1:21" ht="22.5" customHeight="1" thickBot="1">
      <c r="A39" s="187"/>
      <c r="B39" s="188" t="s">
        <v>347</v>
      </c>
      <c r="C39" s="484" t="s">
        <v>139</v>
      </c>
      <c r="D39" s="491"/>
      <c r="E39" s="203"/>
      <c r="F39" s="203"/>
      <c r="G39" s="203"/>
      <c r="H39" s="203"/>
      <c r="I39" s="189"/>
      <c r="J39" s="491"/>
      <c r="K39" s="203"/>
      <c r="L39" s="203"/>
      <c r="M39" s="203"/>
      <c r="N39" s="203"/>
      <c r="O39" s="189"/>
      <c r="P39" s="959"/>
      <c r="Q39" s="491"/>
      <c r="R39" s="203"/>
      <c r="S39" s="189"/>
      <c r="T39" s="959"/>
      <c r="U39" s="1195"/>
    </row>
    <row r="40" spans="1:21" ht="19.5" customHeight="1" thickBot="1">
      <c r="A40" s="158" t="s">
        <v>10</v>
      </c>
      <c r="B40" s="184"/>
      <c r="C40" s="485" t="s">
        <v>140</v>
      </c>
      <c r="D40" s="476"/>
      <c r="E40" s="198"/>
      <c r="F40" s="198"/>
      <c r="G40" s="198"/>
      <c r="H40" s="198"/>
      <c r="I40" s="165"/>
      <c r="J40" s="476"/>
      <c r="K40" s="198"/>
      <c r="L40" s="198"/>
      <c r="M40" s="198"/>
      <c r="N40" s="198"/>
      <c r="O40" s="165"/>
      <c r="P40" s="961"/>
      <c r="Q40" s="476"/>
      <c r="R40" s="198"/>
      <c r="S40" s="165"/>
      <c r="T40" s="961"/>
      <c r="U40" s="1191"/>
    </row>
    <row r="41" spans="1:21" ht="19.5" customHeight="1" thickBot="1">
      <c r="A41" s="173" t="s">
        <v>11</v>
      </c>
      <c r="B41" s="287"/>
      <c r="C41" s="486" t="s">
        <v>141</v>
      </c>
      <c r="D41" s="476"/>
      <c r="E41" s="198"/>
      <c r="F41" s="198"/>
      <c r="G41" s="198"/>
      <c r="H41" s="198"/>
      <c r="I41" s="165"/>
      <c r="J41" s="476"/>
      <c r="K41" s="198"/>
      <c r="L41" s="198"/>
      <c r="M41" s="198"/>
      <c r="N41" s="198"/>
      <c r="O41" s="165"/>
      <c r="P41" s="961"/>
      <c r="Q41" s="476"/>
      <c r="R41" s="198"/>
      <c r="S41" s="165"/>
      <c r="T41" s="961"/>
      <c r="U41" s="1191"/>
    </row>
    <row r="42" spans="1:21" ht="19.5" customHeight="1" thickBot="1">
      <c r="A42" s="158" t="s">
        <v>10</v>
      </c>
      <c r="B42" s="190"/>
      <c r="C42" s="487" t="s">
        <v>352</v>
      </c>
      <c r="D42" s="479"/>
      <c r="E42" s="201"/>
      <c r="F42" s="201"/>
      <c r="G42" s="201"/>
      <c r="H42" s="201"/>
      <c r="I42" s="191"/>
      <c r="J42" s="479">
        <f>J29+J35+J40+J41</f>
        <v>20226</v>
      </c>
      <c r="K42" s="479">
        <f aca="true" t="shared" si="1" ref="K42:Q42">K29+K35+K40+K41</f>
        <v>0</v>
      </c>
      <c r="L42" s="479">
        <f t="shared" si="1"/>
        <v>0</v>
      </c>
      <c r="M42" s="479">
        <f t="shared" si="1"/>
        <v>0</v>
      </c>
      <c r="N42" s="479">
        <f t="shared" si="1"/>
        <v>0</v>
      </c>
      <c r="O42" s="479">
        <f t="shared" si="1"/>
        <v>0</v>
      </c>
      <c r="P42" s="479">
        <v>20459</v>
      </c>
      <c r="Q42" s="479">
        <f t="shared" si="1"/>
        <v>20226</v>
      </c>
      <c r="R42" s="201"/>
      <c r="S42" s="191"/>
      <c r="T42" s="957"/>
      <c r="U42" s="1200">
        <v>20459</v>
      </c>
    </row>
    <row r="43" spans="1:21" ht="19.5" customHeight="1" thickBot="1">
      <c r="A43" s="289"/>
      <c r="B43" s="290"/>
      <c r="C43" s="290"/>
      <c r="D43" s="504"/>
      <c r="E43" s="505"/>
      <c r="F43" s="505"/>
      <c r="G43" s="505"/>
      <c r="H43" s="505"/>
      <c r="I43" s="506"/>
      <c r="J43" s="504"/>
      <c r="K43" s="505"/>
      <c r="L43" s="505"/>
      <c r="M43" s="505"/>
      <c r="N43" s="505"/>
      <c r="O43" s="506"/>
      <c r="P43" s="962"/>
      <c r="Q43" s="504"/>
      <c r="R43" s="505"/>
      <c r="S43" s="506"/>
      <c r="T43" s="291"/>
      <c r="U43" s="976"/>
    </row>
    <row r="44" spans="1:21" ht="19.5" customHeight="1" thickBot="1">
      <c r="A44" s="192" t="s">
        <v>142</v>
      </c>
      <c r="B44" s="193"/>
      <c r="C44" s="488"/>
      <c r="D44" s="494"/>
      <c r="E44" s="204"/>
      <c r="F44" s="204"/>
      <c r="G44" s="204"/>
      <c r="H44" s="204"/>
      <c r="I44" s="492"/>
      <c r="J44" s="494">
        <v>5</v>
      </c>
      <c r="K44" s="204"/>
      <c r="L44" s="204"/>
      <c r="M44" s="204"/>
      <c r="N44" s="204"/>
      <c r="O44" s="492"/>
      <c r="P44" s="963">
        <v>5</v>
      </c>
      <c r="Q44" s="494">
        <v>5</v>
      </c>
      <c r="R44" s="204"/>
      <c r="S44" s="492"/>
      <c r="T44" s="963"/>
      <c r="U44" s="976">
        <v>5</v>
      </c>
    </row>
    <row r="45" spans="1:21" ht="19.5" customHeight="1" thickBot="1">
      <c r="A45" s="192" t="s">
        <v>143</v>
      </c>
      <c r="B45" s="193"/>
      <c r="C45" s="488"/>
      <c r="D45" s="494"/>
      <c r="E45" s="204"/>
      <c r="F45" s="204"/>
      <c r="G45" s="204"/>
      <c r="H45" s="204"/>
      <c r="I45" s="492"/>
      <c r="J45" s="494"/>
      <c r="K45" s="204"/>
      <c r="L45" s="204"/>
      <c r="M45" s="204"/>
      <c r="N45" s="204"/>
      <c r="O45" s="492"/>
      <c r="P45" s="963"/>
      <c r="Q45" s="494"/>
      <c r="R45" s="204"/>
      <c r="S45" s="492"/>
      <c r="T45" s="963"/>
      <c r="U45" s="1199"/>
    </row>
    <row r="46" spans="6:9" ht="12.75">
      <c r="F46" s="293"/>
      <c r="G46" s="293"/>
      <c r="H46" s="293"/>
      <c r="I46" s="293"/>
    </row>
    <row r="47" spans="1:9" ht="12.75">
      <c r="A47" s="1352" t="s">
        <v>144</v>
      </c>
      <c r="B47" s="1352"/>
      <c r="C47" s="1352"/>
      <c r="D47" s="1352"/>
      <c r="E47" s="272"/>
      <c r="F47" s="272"/>
      <c r="G47" s="272"/>
      <c r="H47" s="272"/>
      <c r="I47" s="272"/>
    </row>
    <row r="48" spans="1:3" ht="12.75">
      <c r="A48" s="1352"/>
      <c r="B48" s="1352"/>
      <c r="C48" s="1352"/>
    </row>
    <row r="49" spans="4:9" ht="12.75">
      <c r="D49" s="293">
        <v>0</v>
      </c>
      <c r="E49" s="293"/>
      <c r="F49" s="293"/>
      <c r="G49" s="293"/>
      <c r="H49" s="293"/>
      <c r="I49" s="293"/>
    </row>
  </sheetData>
  <sheetProtection/>
  <mergeCells count="8">
    <mergeCell ref="A3:Q3"/>
    <mergeCell ref="J1:Q1"/>
    <mergeCell ref="A48:C48"/>
    <mergeCell ref="A47:D47"/>
    <mergeCell ref="A6:B6"/>
    <mergeCell ref="D5:I5"/>
    <mergeCell ref="J5:P5"/>
    <mergeCell ref="Q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8.28125" style="27" customWidth="1"/>
    <col min="2" max="3" width="14.8515625" style="18" customWidth="1"/>
    <col min="4" max="4" width="20.57421875" style="18" customWidth="1"/>
    <col min="5" max="5" width="14.8515625" style="18" customWidth="1"/>
    <col min="6" max="7" width="14.8515625" style="18" hidden="1" customWidth="1"/>
    <col min="8" max="8" width="20.421875" style="18" hidden="1" customWidth="1"/>
    <col min="9" max="9" width="14.8515625" style="18" hidden="1" customWidth="1"/>
    <col min="10" max="10" width="18.421875" style="18" hidden="1" customWidth="1"/>
    <col min="11" max="11" width="9.28125" style="18" hidden="1" customWidth="1"/>
    <col min="12" max="16384" width="9.140625" style="18" customWidth="1"/>
  </cols>
  <sheetData>
    <row r="2" spans="2:9" ht="12.75">
      <c r="B2" s="2"/>
      <c r="D2" s="1365" t="s">
        <v>179</v>
      </c>
      <c r="E2" s="1365"/>
      <c r="F2" s="349"/>
      <c r="G2" s="349"/>
      <c r="H2" s="349"/>
      <c r="I2" s="349"/>
    </row>
    <row r="4" spans="1:9" ht="19.5">
      <c r="A4" s="1371" t="s">
        <v>538</v>
      </c>
      <c r="B4" s="1371"/>
      <c r="C4" s="1371"/>
      <c r="D4" s="1371"/>
      <c r="E4" s="1371"/>
      <c r="F4" s="350"/>
      <c r="G4" s="350"/>
      <c r="H4" s="350"/>
      <c r="I4" s="350"/>
    </row>
    <row r="5" spans="1:9" ht="19.5">
      <c r="A5" s="350"/>
      <c r="B5" s="350"/>
      <c r="C5" s="350"/>
      <c r="D5" s="350"/>
      <c r="E5" s="350"/>
      <c r="F5" s="350"/>
      <c r="G5" s="350"/>
      <c r="H5" s="350"/>
      <c r="I5" s="350"/>
    </row>
    <row r="6" spans="2:11" ht="20.25" customHeight="1" thickBot="1">
      <c r="B6" s="1375" t="s">
        <v>5</v>
      </c>
      <c r="C6" s="1375"/>
      <c r="D6" s="1375"/>
      <c r="E6" s="1375"/>
      <c r="F6" s="1375"/>
      <c r="G6" s="1375"/>
      <c r="H6" s="1375"/>
      <c r="I6" s="1375"/>
      <c r="J6" s="1376" t="s">
        <v>226</v>
      </c>
      <c r="K6" s="1376"/>
    </row>
    <row r="7" spans="1:11" ht="36.75" customHeight="1">
      <c r="A7" s="1369" t="s">
        <v>4</v>
      </c>
      <c r="B7" s="1366" t="s">
        <v>556</v>
      </c>
      <c r="C7" s="1367"/>
      <c r="D7" s="1367"/>
      <c r="E7" s="1368"/>
      <c r="F7" s="1374" t="s">
        <v>246</v>
      </c>
      <c r="G7" s="1367"/>
      <c r="H7" s="1367"/>
      <c r="I7" s="1368"/>
      <c r="J7" s="1372" t="s">
        <v>232</v>
      </c>
      <c r="K7" s="1373"/>
    </row>
    <row r="8" spans="1:11" ht="41.25" customHeight="1" thickBot="1">
      <c r="A8" s="1370"/>
      <c r="B8" s="22" t="s">
        <v>28</v>
      </c>
      <c r="C8" s="22" t="s">
        <v>184</v>
      </c>
      <c r="D8" s="22" t="s">
        <v>185</v>
      </c>
      <c r="E8" s="23" t="s">
        <v>1</v>
      </c>
      <c r="F8" s="507" t="s">
        <v>28</v>
      </c>
      <c r="G8" s="22" t="s">
        <v>184</v>
      </c>
      <c r="H8" s="22" t="s">
        <v>185</v>
      </c>
      <c r="I8" s="23" t="s">
        <v>1</v>
      </c>
      <c r="J8" s="366" t="s">
        <v>226</v>
      </c>
      <c r="K8" s="367" t="s">
        <v>227</v>
      </c>
    </row>
    <row r="9" spans="1:11" ht="30" customHeight="1">
      <c r="A9" s="19"/>
      <c r="B9" s="130"/>
      <c r="C9" s="130"/>
      <c r="D9" s="131"/>
      <c r="E9" s="264"/>
      <c r="F9" s="508"/>
      <c r="G9" s="130"/>
      <c r="H9" s="131"/>
      <c r="I9" s="263"/>
      <c r="J9" s="364"/>
      <c r="K9" s="365" t="e">
        <f>J9/E9</f>
        <v>#DIV/0!</v>
      </c>
    </row>
    <row r="10" spans="1:11" ht="30" customHeight="1">
      <c r="A10" s="19" t="s">
        <v>192</v>
      </c>
      <c r="B10" s="130">
        <v>2</v>
      </c>
      <c r="C10" s="130">
        <v>4</v>
      </c>
      <c r="D10" s="130"/>
      <c r="E10" s="264">
        <v>6</v>
      </c>
      <c r="F10" s="508"/>
      <c r="G10" s="130"/>
      <c r="H10" s="130"/>
      <c r="I10" s="264"/>
      <c r="J10" s="362"/>
      <c r="K10" s="363">
        <f>J10/E10</f>
        <v>0</v>
      </c>
    </row>
    <row r="11" spans="1:11" ht="30" customHeight="1" thickBot="1">
      <c r="A11" s="129" t="s">
        <v>429</v>
      </c>
      <c r="B11" s="132">
        <v>3</v>
      </c>
      <c r="C11" s="132">
        <v>2</v>
      </c>
      <c r="D11" s="132"/>
      <c r="E11" s="264">
        <v>5</v>
      </c>
      <c r="F11" s="509"/>
      <c r="G11" s="132"/>
      <c r="H11" s="132"/>
      <c r="I11" s="265"/>
      <c r="J11" s="368"/>
      <c r="K11" s="369">
        <f>J11/E11</f>
        <v>0</v>
      </c>
    </row>
    <row r="12" spans="1:11" ht="54.75" customHeight="1" thickBot="1">
      <c r="A12" s="128" t="s">
        <v>22</v>
      </c>
      <c r="B12" s="226"/>
      <c r="C12" s="226"/>
      <c r="D12" s="226"/>
      <c r="E12" s="266">
        <v>11</v>
      </c>
      <c r="F12" s="510">
        <f>SUM(F9:F11)</f>
        <v>0</v>
      </c>
      <c r="G12" s="226">
        <f>SUM(G9:G11)</f>
        <v>0</v>
      </c>
      <c r="H12" s="226">
        <f>SUM(H9:H11)</f>
        <v>0</v>
      </c>
      <c r="I12" s="266">
        <f>SUM(I9:I11)</f>
        <v>0</v>
      </c>
      <c r="J12" s="372">
        <f>SUM(J9:J11)</f>
        <v>0</v>
      </c>
      <c r="K12" s="373">
        <f>J12/E12</f>
        <v>0</v>
      </c>
    </row>
    <row r="13" ht="13.5" thickBot="1">
      <c r="K13" s="358"/>
    </row>
    <row r="14" spans="1:11" ht="30.75" customHeight="1" thickBot="1">
      <c r="A14" s="1377" t="s">
        <v>52</v>
      </c>
      <c r="B14" s="1378"/>
      <c r="C14" s="1378"/>
      <c r="D14" s="1379"/>
      <c r="E14" s="267">
        <v>5</v>
      </c>
      <c r="F14" s="360"/>
      <c r="G14" s="361"/>
      <c r="H14" s="359"/>
      <c r="I14" s="359"/>
      <c r="J14" s="370"/>
      <c r="K14" s="371">
        <f>J14/E14</f>
        <v>0</v>
      </c>
    </row>
    <row r="16" ht="12.75">
      <c r="A16" s="27" t="s">
        <v>115</v>
      </c>
    </row>
    <row r="18" spans="5:9" ht="12.75">
      <c r="E18" s="262"/>
      <c r="F18" s="262"/>
      <c r="G18" s="262"/>
      <c r="H18" s="262"/>
      <c r="I18" s="262"/>
    </row>
  </sheetData>
  <sheetProtection/>
  <mergeCells count="9">
    <mergeCell ref="A14:D14"/>
    <mergeCell ref="D2:E2"/>
    <mergeCell ref="B7:E7"/>
    <mergeCell ref="A7:A8"/>
    <mergeCell ref="A4:E4"/>
    <mergeCell ref="J7:K7"/>
    <mergeCell ref="F7:I7"/>
    <mergeCell ref="B6:I6"/>
    <mergeCell ref="J6:K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.421875" style="9" customWidth="1"/>
    <col min="2" max="2" width="12.00390625" style="9" customWidth="1"/>
    <col min="3" max="3" width="28.57421875" style="9" customWidth="1"/>
    <col min="4" max="4" width="9.28125" style="28" customWidth="1"/>
    <col min="5" max="5" width="8.421875" style="28" hidden="1" customWidth="1"/>
    <col min="6" max="6" width="9.00390625" style="28" hidden="1" customWidth="1"/>
    <col min="7" max="9" width="9.7109375" style="28" hidden="1" customWidth="1"/>
    <col min="10" max="10" width="11.00390625" style="28" customWidth="1"/>
    <col min="11" max="11" width="10.28125" style="61" customWidth="1"/>
    <col min="12" max="12" width="11.57421875" style="61" hidden="1" customWidth="1"/>
    <col min="13" max="13" width="9.00390625" style="61" hidden="1" customWidth="1"/>
    <col min="14" max="15" width="8.8515625" style="61" hidden="1" customWidth="1"/>
    <col min="16" max="16" width="10.421875" style="61" hidden="1" customWidth="1"/>
    <col min="17" max="17" width="10.421875" style="61" customWidth="1"/>
    <col min="18" max="18" width="10.7109375" style="61" customWidth="1"/>
    <col min="19" max="19" width="8.140625" style="61" hidden="1" customWidth="1"/>
    <col min="20" max="20" width="9.00390625" style="9" hidden="1" customWidth="1"/>
    <col min="21" max="22" width="9.28125" style="9" hidden="1" customWidth="1"/>
    <col min="23" max="23" width="9.421875" style="9" hidden="1" customWidth="1"/>
    <col min="24" max="16384" width="9.140625" style="9" customWidth="1"/>
  </cols>
  <sheetData>
    <row r="1" spans="3:19" ht="12.75">
      <c r="C1" s="2"/>
      <c r="D1" s="79"/>
      <c r="E1" s="79"/>
      <c r="F1" s="79"/>
      <c r="G1" s="79"/>
      <c r="H1" s="79"/>
      <c r="I1" s="79"/>
      <c r="J1" s="79"/>
      <c r="K1" s="1383" t="s">
        <v>443</v>
      </c>
      <c r="L1" s="1383"/>
      <c r="M1" s="1383"/>
      <c r="N1" s="1383"/>
      <c r="O1" s="1383"/>
      <c r="P1" s="1383"/>
      <c r="Q1" s="1383"/>
      <c r="R1" s="1383"/>
      <c r="S1" s="297"/>
    </row>
    <row r="2" spans="1:19" ht="16.5" customHeight="1">
      <c r="A2" s="1387" t="s">
        <v>539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  <c r="N2" s="1387"/>
      <c r="O2" s="1387"/>
      <c r="P2" s="1387"/>
      <c r="Q2" s="1387"/>
      <c r="R2" s="1387"/>
      <c r="S2" s="295"/>
    </row>
    <row r="3" spans="1:19" ht="15" customHeight="1">
      <c r="A3" s="1388" t="s">
        <v>502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296"/>
    </row>
    <row r="4" spans="1:19" ht="15" customHeight="1">
      <c r="A4" s="1384" t="s">
        <v>176</v>
      </c>
      <c r="B4" s="1384"/>
      <c r="C4" s="1384"/>
      <c r="D4" s="1384"/>
      <c r="E4" s="1384"/>
      <c r="F4" s="1384"/>
      <c r="G4" s="1384"/>
      <c r="H4" s="1384"/>
      <c r="I4" s="1384"/>
      <c r="J4" s="1384"/>
      <c r="K4" s="1384"/>
      <c r="L4" s="1384"/>
      <c r="M4" s="1384"/>
      <c r="N4" s="1384"/>
      <c r="O4" s="1384"/>
      <c r="P4" s="1384"/>
      <c r="Q4" s="1384"/>
      <c r="R4" s="1384"/>
      <c r="S4" s="298"/>
    </row>
    <row r="5" spans="2:3" ht="13.5" thickBot="1">
      <c r="B5" s="11"/>
      <c r="C5" s="11"/>
    </row>
    <row r="6" spans="1:24" s="127" customFormat="1" ht="41.25" customHeight="1" thickBot="1">
      <c r="A6" s="126" t="s">
        <v>6</v>
      </c>
      <c r="B6" s="1381" t="s">
        <v>4</v>
      </c>
      <c r="C6" s="1381"/>
      <c r="D6" s="1391" t="s">
        <v>5</v>
      </c>
      <c r="E6" s="1392"/>
      <c r="F6" s="1392"/>
      <c r="G6" s="1392"/>
      <c r="H6" s="1392"/>
      <c r="I6" s="1392"/>
      <c r="J6" s="1259"/>
      <c r="K6" s="1391" t="s">
        <v>69</v>
      </c>
      <c r="L6" s="1392"/>
      <c r="M6" s="1392"/>
      <c r="N6" s="1392"/>
      <c r="O6" s="1392"/>
      <c r="P6" s="1392"/>
      <c r="Q6" s="1259"/>
      <c r="R6" s="1391" t="s">
        <v>70</v>
      </c>
      <c r="S6" s="1392"/>
      <c r="T6" s="1392"/>
      <c r="U6" s="1392"/>
      <c r="V6" s="1392"/>
      <c r="W6" s="1392"/>
      <c r="X6" s="1393"/>
    </row>
    <row r="7" spans="1:24" s="127" customFormat="1" ht="27" customHeight="1" thickBot="1">
      <c r="A7" s="798"/>
      <c r="B7" s="799"/>
      <c r="C7" s="799"/>
      <c r="D7" s="694" t="s">
        <v>73</v>
      </c>
      <c r="E7" s="459" t="s">
        <v>212</v>
      </c>
      <c r="F7" s="459" t="s">
        <v>216</v>
      </c>
      <c r="G7" s="459" t="s">
        <v>279</v>
      </c>
      <c r="H7" s="459" t="s">
        <v>226</v>
      </c>
      <c r="I7" s="460" t="s">
        <v>233</v>
      </c>
      <c r="J7" s="978" t="s">
        <v>547</v>
      </c>
      <c r="K7" s="694" t="s">
        <v>73</v>
      </c>
      <c r="L7" s="459" t="s">
        <v>218</v>
      </c>
      <c r="M7" s="459" t="s">
        <v>216</v>
      </c>
      <c r="N7" s="459" t="s">
        <v>279</v>
      </c>
      <c r="O7" s="459" t="s">
        <v>226</v>
      </c>
      <c r="P7" s="460" t="s">
        <v>233</v>
      </c>
      <c r="Q7" s="979" t="s">
        <v>547</v>
      </c>
      <c r="R7" s="809" t="s">
        <v>73</v>
      </c>
      <c r="S7" s="558" t="s">
        <v>212</v>
      </c>
      <c r="T7" s="459" t="s">
        <v>216</v>
      </c>
      <c r="U7" s="460" t="s">
        <v>279</v>
      </c>
      <c r="V7" s="558" t="s">
        <v>226</v>
      </c>
      <c r="W7" s="460" t="s">
        <v>233</v>
      </c>
      <c r="X7" s="981" t="s">
        <v>547</v>
      </c>
    </row>
    <row r="8" spans="1:24" s="127" customFormat="1" ht="19.5" customHeight="1" thickBot="1">
      <c r="A8" s="800">
        <v>1</v>
      </c>
      <c r="B8" s="1389" t="s">
        <v>195</v>
      </c>
      <c r="C8" s="1390"/>
      <c r="D8" s="802">
        <v>489</v>
      </c>
      <c r="E8" s="803"/>
      <c r="F8" s="803"/>
      <c r="G8" s="803"/>
      <c r="H8" s="803"/>
      <c r="I8" s="803"/>
      <c r="J8" s="803">
        <v>489</v>
      </c>
      <c r="K8" s="802">
        <v>489</v>
      </c>
      <c r="L8" s="810"/>
      <c r="M8" s="811"/>
      <c r="N8" s="811"/>
      <c r="O8" s="811"/>
      <c r="P8" s="812"/>
      <c r="Q8" s="803">
        <v>489</v>
      </c>
      <c r="R8" s="813"/>
      <c r="S8" s="558"/>
      <c r="T8" s="459"/>
      <c r="U8" s="460"/>
      <c r="V8" s="558"/>
      <c r="W8" s="460"/>
      <c r="X8" s="980"/>
    </row>
    <row r="9" spans="1:24" s="127" customFormat="1" ht="19.5" customHeight="1" thickBot="1">
      <c r="A9" s="800">
        <v>2</v>
      </c>
      <c r="B9" s="801" t="s">
        <v>433</v>
      </c>
      <c r="C9" s="801"/>
      <c r="D9" s="802">
        <v>579</v>
      </c>
      <c r="E9" s="803"/>
      <c r="F9" s="803"/>
      <c r="G9" s="803"/>
      <c r="H9" s="803"/>
      <c r="I9" s="803"/>
      <c r="J9" s="803">
        <v>198</v>
      </c>
      <c r="K9" s="802">
        <v>579</v>
      </c>
      <c r="L9" s="810"/>
      <c r="M9" s="811"/>
      <c r="N9" s="811"/>
      <c r="O9" s="811"/>
      <c r="P9" s="812"/>
      <c r="Q9" s="803">
        <v>198</v>
      </c>
      <c r="R9" s="813"/>
      <c r="S9" s="558"/>
      <c r="T9" s="459"/>
      <c r="U9" s="460"/>
      <c r="V9" s="558"/>
      <c r="W9" s="460"/>
      <c r="X9" s="980"/>
    </row>
    <row r="10" spans="1:24" s="127" customFormat="1" ht="19.5" customHeight="1" thickBot="1">
      <c r="A10" s="800">
        <v>3</v>
      </c>
      <c r="B10" s="1380" t="s">
        <v>432</v>
      </c>
      <c r="C10" s="1380"/>
      <c r="D10" s="802">
        <v>3078</v>
      </c>
      <c r="E10" s="803"/>
      <c r="F10" s="803"/>
      <c r="G10" s="803"/>
      <c r="H10" s="803"/>
      <c r="I10" s="803"/>
      <c r="J10" s="803">
        <v>3078</v>
      </c>
      <c r="K10" s="802">
        <v>3078</v>
      </c>
      <c r="L10" s="810"/>
      <c r="M10" s="811"/>
      <c r="N10" s="811"/>
      <c r="O10" s="811"/>
      <c r="P10" s="812"/>
      <c r="Q10" s="803">
        <v>3078</v>
      </c>
      <c r="R10" s="813"/>
      <c r="S10" s="558"/>
      <c r="T10" s="459"/>
      <c r="U10" s="460"/>
      <c r="V10" s="558"/>
      <c r="W10" s="460"/>
      <c r="X10" s="980"/>
    </row>
    <row r="11" spans="1:24" s="127" customFormat="1" ht="19.5" customHeight="1" thickBot="1">
      <c r="A11" s="800">
        <v>4</v>
      </c>
      <c r="B11" s="1380" t="s">
        <v>421</v>
      </c>
      <c r="C11" s="1380"/>
      <c r="D11" s="802">
        <v>1632</v>
      </c>
      <c r="E11" s="803"/>
      <c r="F11" s="803"/>
      <c r="G11" s="803"/>
      <c r="H11" s="803"/>
      <c r="I11" s="803"/>
      <c r="J11" s="803">
        <v>1632</v>
      </c>
      <c r="K11" s="803"/>
      <c r="L11" s="810"/>
      <c r="M11" s="811"/>
      <c r="N11" s="811"/>
      <c r="O11" s="811"/>
      <c r="P11" s="812"/>
      <c r="Q11" s="803"/>
      <c r="R11" s="803">
        <v>1632</v>
      </c>
      <c r="S11" s="558"/>
      <c r="T11" s="459"/>
      <c r="U11" s="460"/>
      <c r="V11" s="558"/>
      <c r="W11" s="460"/>
      <c r="X11" s="980">
        <v>1632</v>
      </c>
    </row>
    <row r="12" spans="1:24" s="127" customFormat="1" ht="35.25" customHeight="1" thickBot="1">
      <c r="A12" s="800">
        <v>5</v>
      </c>
      <c r="B12" s="1385" t="s">
        <v>431</v>
      </c>
      <c r="C12" s="1386"/>
      <c r="D12" s="802">
        <v>254</v>
      </c>
      <c r="E12" s="803"/>
      <c r="F12" s="803"/>
      <c r="G12" s="803"/>
      <c r="H12" s="803"/>
      <c r="I12" s="803"/>
      <c r="J12" s="803">
        <v>254</v>
      </c>
      <c r="K12" s="802">
        <v>254</v>
      </c>
      <c r="L12" s="810"/>
      <c r="M12" s="811"/>
      <c r="N12" s="811"/>
      <c r="O12" s="811"/>
      <c r="P12" s="812"/>
      <c r="Q12" s="803">
        <v>254</v>
      </c>
      <c r="R12" s="803"/>
      <c r="S12" s="558"/>
      <c r="T12" s="459"/>
      <c r="U12" s="460"/>
      <c r="V12" s="558"/>
      <c r="W12" s="460"/>
      <c r="X12" s="980"/>
    </row>
    <row r="13" spans="1:24" s="127" customFormat="1" ht="27.75" customHeight="1" thickBot="1">
      <c r="A13" s="800">
        <v>6</v>
      </c>
      <c r="B13" s="1382" t="s">
        <v>430</v>
      </c>
      <c r="C13" s="1382"/>
      <c r="D13" s="815">
        <v>95</v>
      </c>
      <c r="E13" s="804"/>
      <c r="F13" s="804"/>
      <c r="G13" s="804"/>
      <c r="H13" s="804"/>
      <c r="I13" s="805"/>
      <c r="J13" s="805"/>
      <c r="K13" s="815">
        <v>95</v>
      </c>
      <c r="L13" s="560"/>
      <c r="M13" s="463"/>
      <c r="N13" s="463"/>
      <c r="O13" s="463"/>
      <c r="P13" s="467"/>
      <c r="Q13" s="805"/>
      <c r="R13" s="804"/>
      <c r="S13" s="558"/>
      <c r="T13" s="459"/>
      <c r="U13" s="460"/>
      <c r="V13" s="558"/>
      <c r="W13" s="460"/>
      <c r="X13" s="980"/>
    </row>
    <row r="14" spans="1:24" s="127" customFormat="1" ht="19.5" customHeight="1" thickBot="1">
      <c r="A14" s="800">
        <v>7</v>
      </c>
      <c r="B14" s="1380" t="s">
        <v>15</v>
      </c>
      <c r="C14" s="1380"/>
      <c r="D14" s="815">
        <v>2153</v>
      </c>
      <c r="E14" s="804"/>
      <c r="F14" s="804"/>
      <c r="G14" s="804"/>
      <c r="H14" s="804"/>
      <c r="I14" s="805"/>
      <c r="J14" s="804">
        <v>2290</v>
      </c>
      <c r="K14" s="815">
        <v>2153</v>
      </c>
      <c r="L14" s="814"/>
      <c r="M14" s="697"/>
      <c r="N14" s="697"/>
      <c r="O14" s="697"/>
      <c r="P14" s="698"/>
      <c r="Q14" s="804">
        <v>2290</v>
      </c>
      <c r="R14" s="803"/>
      <c r="S14" s="558"/>
      <c r="T14" s="459"/>
      <c r="U14" s="460"/>
      <c r="V14" s="558"/>
      <c r="W14" s="460"/>
      <c r="X14" s="980"/>
    </row>
    <row r="15" spans="1:24" ht="19.5" customHeight="1" thickBot="1">
      <c r="A15" s="806">
        <v>8</v>
      </c>
      <c r="B15" s="807" t="s">
        <v>503</v>
      </c>
      <c r="C15" s="808"/>
      <c r="D15" s="815">
        <v>635</v>
      </c>
      <c r="E15" s="804"/>
      <c r="F15" s="804"/>
      <c r="G15" s="804"/>
      <c r="H15" s="804"/>
      <c r="I15" s="805"/>
      <c r="J15" s="804">
        <v>635</v>
      </c>
      <c r="K15" s="815">
        <v>635</v>
      </c>
      <c r="L15" s="797"/>
      <c r="M15" s="695"/>
      <c r="N15" s="695"/>
      <c r="O15" s="695"/>
      <c r="P15" s="696"/>
      <c r="Q15" s="804">
        <v>635</v>
      </c>
      <c r="R15" s="804"/>
      <c r="S15" s="559"/>
      <c r="T15" s="461"/>
      <c r="U15" s="462"/>
      <c r="V15" s="559"/>
      <c r="W15" s="462"/>
      <c r="X15" s="808"/>
    </row>
    <row r="16" spans="1:24" ht="19.5" customHeight="1" thickBot="1">
      <c r="A16" s="806">
        <v>9</v>
      </c>
      <c r="B16" s="1380" t="s">
        <v>193</v>
      </c>
      <c r="C16" s="1380"/>
      <c r="D16" s="815">
        <v>3495</v>
      </c>
      <c r="E16" s="804"/>
      <c r="F16" s="804"/>
      <c r="G16" s="804"/>
      <c r="H16" s="804"/>
      <c r="I16" s="805"/>
      <c r="J16" s="804">
        <v>3462</v>
      </c>
      <c r="K16" s="815">
        <v>3495</v>
      </c>
      <c r="L16" s="560"/>
      <c r="M16" s="463"/>
      <c r="N16" s="463"/>
      <c r="O16" s="463"/>
      <c r="P16" s="467"/>
      <c r="Q16" s="804">
        <v>3462</v>
      </c>
      <c r="R16" s="804"/>
      <c r="S16" s="560"/>
      <c r="T16" s="463"/>
      <c r="U16" s="464"/>
      <c r="V16" s="560"/>
      <c r="W16" s="464"/>
      <c r="X16" s="808"/>
    </row>
    <row r="17" spans="1:24" ht="19.5" customHeight="1" thickBot="1">
      <c r="A17" s="806">
        <v>10</v>
      </c>
      <c r="B17" s="1380" t="s">
        <v>434</v>
      </c>
      <c r="C17" s="1380"/>
      <c r="D17" s="815">
        <v>3322</v>
      </c>
      <c r="E17" s="804"/>
      <c r="F17" s="804"/>
      <c r="G17" s="804"/>
      <c r="H17" s="804"/>
      <c r="I17" s="805"/>
      <c r="J17" s="804">
        <v>3322</v>
      </c>
      <c r="K17" s="815">
        <v>3322</v>
      </c>
      <c r="L17" s="560"/>
      <c r="M17" s="463"/>
      <c r="N17" s="463"/>
      <c r="O17" s="463"/>
      <c r="P17" s="467"/>
      <c r="Q17" s="804">
        <v>3322</v>
      </c>
      <c r="R17" s="804"/>
      <c r="S17" s="560"/>
      <c r="T17" s="463"/>
      <c r="U17" s="464"/>
      <c r="V17" s="560"/>
      <c r="W17" s="464"/>
      <c r="X17" s="808"/>
    </row>
    <row r="18" spans="1:24" ht="19.5" customHeight="1" thickBot="1">
      <c r="A18" s="806">
        <v>11</v>
      </c>
      <c r="B18" s="1380" t="s">
        <v>194</v>
      </c>
      <c r="C18" s="1380"/>
      <c r="D18" s="815">
        <v>7</v>
      </c>
      <c r="E18" s="804"/>
      <c r="F18" s="804"/>
      <c r="G18" s="804"/>
      <c r="H18" s="804"/>
      <c r="I18" s="805"/>
      <c r="J18" s="804">
        <v>7</v>
      </c>
      <c r="K18" s="815">
        <v>7</v>
      </c>
      <c r="L18" s="560"/>
      <c r="M18" s="463"/>
      <c r="N18" s="463"/>
      <c r="O18" s="463"/>
      <c r="P18" s="467"/>
      <c r="Q18" s="804">
        <v>7</v>
      </c>
      <c r="R18" s="804"/>
      <c r="S18" s="560"/>
      <c r="T18" s="463"/>
      <c r="U18" s="464"/>
      <c r="V18" s="560"/>
      <c r="W18" s="464"/>
      <c r="X18" s="808"/>
    </row>
    <row r="19" spans="1:24" ht="33.75" customHeight="1" thickBot="1">
      <c r="A19" s="806">
        <v>12</v>
      </c>
      <c r="B19" s="1395" t="s">
        <v>436</v>
      </c>
      <c r="C19" s="1395"/>
      <c r="D19" s="815">
        <v>565</v>
      </c>
      <c r="E19" s="804"/>
      <c r="F19" s="804"/>
      <c r="G19" s="804"/>
      <c r="H19" s="804"/>
      <c r="I19" s="805"/>
      <c r="J19" s="804">
        <v>565</v>
      </c>
      <c r="K19" s="815">
        <v>565</v>
      </c>
      <c r="L19" s="560"/>
      <c r="M19" s="463"/>
      <c r="N19" s="463"/>
      <c r="O19" s="463"/>
      <c r="P19" s="467"/>
      <c r="Q19" s="804">
        <v>565</v>
      </c>
      <c r="R19" s="804"/>
      <c r="S19" s="560"/>
      <c r="T19" s="463"/>
      <c r="U19" s="464"/>
      <c r="V19" s="560"/>
      <c r="W19" s="464"/>
      <c r="X19" s="808"/>
    </row>
    <row r="20" spans="1:24" ht="19.5" customHeight="1" thickBot="1">
      <c r="A20" s="806">
        <v>13</v>
      </c>
      <c r="B20" s="1395" t="s">
        <v>435</v>
      </c>
      <c r="C20" s="1396"/>
      <c r="D20" s="815">
        <v>1065</v>
      </c>
      <c r="E20" s="804"/>
      <c r="F20" s="804"/>
      <c r="G20" s="804"/>
      <c r="H20" s="804"/>
      <c r="I20" s="805"/>
      <c r="J20" s="804">
        <v>1065</v>
      </c>
      <c r="K20" s="815">
        <v>1065</v>
      </c>
      <c r="L20" s="560"/>
      <c r="M20" s="463"/>
      <c r="N20" s="463"/>
      <c r="O20" s="463"/>
      <c r="P20" s="467"/>
      <c r="Q20" s="804">
        <v>1065</v>
      </c>
      <c r="R20" s="804"/>
      <c r="S20" s="560"/>
      <c r="T20" s="463"/>
      <c r="U20" s="464"/>
      <c r="V20" s="560"/>
      <c r="W20" s="464"/>
      <c r="X20" s="808"/>
    </row>
    <row r="21" spans="1:24" ht="27" customHeight="1" thickBot="1">
      <c r="A21" s="219"/>
      <c r="B21" s="1394" t="s">
        <v>1</v>
      </c>
      <c r="C21" s="1394"/>
      <c r="D21" s="465">
        <f>SUM(D8:D20)</f>
        <v>17369</v>
      </c>
      <c r="E21" s="466"/>
      <c r="F21" s="466"/>
      <c r="G21" s="466"/>
      <c r="H21" s="466"/>
      <c r="I21" s="468"/>
      <c r="J21" s="1201">
        <f>SUM(J8:J20)</f>
        <v>16997</v>
      </c>
      <c r="K21" s="465">
        <f>SUM(K8:K20)</f>
        <v>15737</v>
      </c>
      <c r="L21" s="466"/>
      <c r="M21" s="466"/>
      <c r="N21" s="466"/>
      <c r="O21" s="466"/>
      <c r="P21" s="468"/>
      <c r="Q21" s="1201">
        <f>SUM(Q8:Q20)</f>
        <v>15365</v>
      </c>
      <c r="R21" s="465">
        <f>SUM(R11:R20)</f>
        <v>1632</v>
      </c>
      <c r="S21" s="466">
        <f>SUM(S15:S20)</f>
        <v>0</v>
      </c>
      <c r="T21" s="466">
        <f>SUM(T15:T20)</f>
        <v>0</v>
      </c>
      <c r="U21" s="562">
        <f>SUM(U15:U20)</f>
        <v>0</v>
      </c>
      <c r="V21" s="561"/>
      <c r="W21" s="468"/>
      <c r="X21" s="1202">
        <v>1632</v>
      </c>
    </row>
    <row r="23" spans="4:19" ht="12.75">
      <c r="D23" s="9"/>
      <c r="E23" s="9"/>
      <c r="F23" s="9"/>
      <c r="G23" s="9"/>
      <c r="H23" s="9"/>
      <c r="I23" s="9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1">
        <f>G25-H21</f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0">
    <mergeCell ref="B21:C21"/>
    <mergeCell ref="B16:C16"/>
    <mergeCell ref="B19:C19"/>
    <mergeCell ref="B18:C18"/>
    <mergeCell ref="B17:C17"/>
    <mergeCell ref="B20:C20"/>
    <mergeCell ref="K1:R1"/>
    <mergeCell ref="A4:R4"/>
    <mergeCell ref="B12:C12"/>
    <mergeCell ref="A2:R2"/>
    <mergeCell ref="A3:R3"/>
    <mergeCell ref="B8:C8"/>
    <mergeCell ref="D6:J6"/>
    <mergeCell ref="K6:Q6"/>
    <mergeCell ref="R6:X6"/>
    <mergeCell ref="B14:C14"/>
    <mergeCell ref="B11:C11"/>
    <mergeCell ref="B6:C6"/>
    <mergeCell ref="B10:C10"/>
    <mergeCell ref="B13:C1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0.00390625" style="12" customWidth="1"/>
    <col min="2" max="2" width="12.28125" style="12" customWidth="1"/>
    <col min="3" max="3" width="11.28125" style="25" customWidth="1"/>
    <col min="4" max="5" width="17.00390625" style="25" hidden="1" customWidth="1"/>
    <col min="6" max="6" width="12.7109375" style="25" hidden="1" customWidth="1"/>
    <col min="7" max="7" width="17.00390625" style="25" hidden="1" customWidth="1"/>
    <col min="8" max="8" width="12.00390625" style="25" customWidth="1"/>
    <col min="9" max="9" width="12.421875" style="25" customWidth="1"/>
    <col min="10" max="11" width="17.00390625" style="25" hidden="1" customWidth="1"/>
    <col min="12" max="12" width="12.7109375" style="25" hidden="1" customWidth="1"/>
    <col min="13" max="13" width="12.57421875" style="25" hidden="1" customWidth="1"/>
    <col min="14" max="14" width="11.421875" style="25" customWidth="1"/>
    <col min="15" max="15" width="12.00390625" style="25" customWidth="1"/>
    <col min="16" max="16" width="14.28125" style="12" hidden="1" customWidth="1"/>
    <col min="17" max="17" width="10.421875" style="12" hidden="1" customWidth="1"/>
    <col min="18" max="18" width="12.7109375" style="12" hidden="1" customWidth="1"/>
    <col min="19" max="19" width="13.28125" style="12" hidden="1" customWidth="1"/>
    <col min="20" max="20" width="12.140625" style="12" customWidth="1"/>
    <col min="21" max="21" width="9.140625" style="12" customWidth="1"/>
    <col min="22" max="22" width="13.28125" style="12" bestFit="1" customWidth="1"/>
    <col min="23" max="23" width="15.57421875" style="12" bestFit="1" customWidth="1"/>
    <col min="24" max="16384" width="9.140625" style="12" customWidth="1"/>
  </cols>
  <sheetData>
    <row r="1" spans="3:15" ht="24.75" customHeight="1">
      <c r="C1" s="2"/>
      <c r="I1" s="1397" t="s">
        <v>180</v>
      </c>
      <c r="J1" s="1397"/>
      <c r="K1" s="1397"/>
      <c r="L1" s="1397"/>
      <c r="M1" s="1397"/>
      <c r="N1" s="1397"/>
      <c r="O1" s="1397"/>
    </row>
    <row r="2" spans="1:15" ht="37.5" customHeight="1">
      <c r="A2" s="1401" t="s">
        <v>90</v>
      </c>
      <c r="B2" s="1401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</row>
    <row r="3" spans="1:15" ht="18.75" customHeight="1">
      <c r="A3" s="1403" t="s">
        <v>502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  <c r="O3" s="1403"/>
    </row>
    <row r="4" spans="1:15" ht="15.75">
      <c r="A4" s="1407" t="s">
        <v>66</v>
      </c>
      <c r="B4" s="1407"/>
      <c r="C4" s="1407"/>
      <c r="D4" s="1407"/>
      <c r="E4" s="1407"/>
      <c r="F4" s="1407"/>
      <c r="G4" s="1407"/>
      <c r="H4" s="1407"/>
      <c r="I4" s="1407"/>
      <c r="J4" s="1407"/>
      <c r="K4" s="1407"/>
      <c r="L4" s="1407"/>
      <c r="M4" s="1407"/>
      <c r="N4" s="1407"/>
      <c r="O4" s="1407"/>
    </row>
    <row r="5" spans="1:15" ht="19.5" thickBot="1">
      <c r="A5" s="29"/>
      <c r="B5" s="29"/>
      <c r="O5" s="71" t="s">
        <v>2</v>
      </c>
    </row>
    <row r="6" spans="1:20" ht="19.5" customHeight="1">
      <c r="A6" s="1404" t="s">
        <v>23</v>
      </c>
      <c r="B6" s="1398" t="s">
        <v>186</v>
      </c>
      <c r="C6" s="1408" t="s">
        <v>5</v>
      </c>
      <c r="D6" s="1409"/>
      <c r="E6" s="1409"/>
      <c r="F6" s="1409"/>
      <c r="G6" s="1409"/>
      <c r="H6" s="1410"/>
      <c r="I6" s="1408" t="s">
        <v>228</v>
      </c>
      <c r="J6" s="1409"/>
      <c r="K6" s="1409"/>
      <c r="L6" s="1409"/>
      <c r="M6" s="1409"/>
      <c r="N6" s="1410"/>
      <c r="O6" s="1408" t="s">
        <v>24</v>
      </c>
      <c r="P6" s="1409"/>
      <c r="Q6" s="1409"/>
      <c r="R6" s="1409"/>
      <c r="S6" s="1409"/>
      <c r="T6" s="1417"/>
    </row>
    <row r="7" spans="1:20" ht="12.75" customHeight="1">
      <c r="A7" s="1405"/>
      <c r="B7" s="1399"/>
      <c r="C7" s="1411"/>
      <c r="D7" s="1412"/>
      <c r="E7" s="1412"/>
      <c r="F7" s="1412"/>
      <c r="G7" s="1412"/>
      <c r="H7" s="1413"/>
      <c r="I7" s="1411"/>
      <c r="J7" s="1412"/>
      <c r="K7" s="1412"/>
      <c r="L7" s="1412"/>
      <c r="M7" s="1412"/>
      <c r="N7" s="1413"/>
      <c r="O7" s="1411"/>
      <c r="P7" s="1412"/>
      <c r="Q7" s="1412"/>
      <c r="R7" s="1412"/>
      <c r="S7" s="1412"/>
      <c r="T7" s="1418"/>
    </row>
    <row r="8" spans="1:20" ht="20.25" customHeight="1" thickBot="1">
      <c r="A8" s="1406"/>
      <c r="B8" s="1400"/>
      <c r="C8" s="1414"/>
      <c r="D8" s="1415"/>
      <c r="E8" s="1415"/>
      <c r="F8" s="1415"/>
      <c r="G8" s="1415"/>
      <c r="H8" s="1416"/>
      <c r="I8" s="1414"/>
      <c r="J8" s="1415"/>
      <c r="K8" s="1415"/>
      <c r="L8" s="1415"/>
      <c r="M8" s="1415"/>
      <c r="N8" s="1416"/>
      <c r="O8" s="1414"/>
      <c r="P8" s="1415"/>
      <c r="Q8" s="1415"/>
      <c r="R8" s="1415"/>
      <c r="S8" s="1415"/>
      <c r="T8" s="1419"/>
    </row>
    <row r="9" spans="1:20" ht="57" hidden="1" thickTop="1">
      <c r="A9" s="279"/>
      <c r="B9" s="280"/>
      <c r="C9" s="380" t="s">
        <v>73</v>
      </c>
      <c r="D9" s="380" t="s">
        <v>218</v>
      </c>
      <c r="E9" s="380" t="s">
        <v>279</v>
      </c>
      <c r="F9" s="346" t="s">
        <v>226</v>
      </c>
      <c r="G9" s="346" t="s">
        <v>227</v>
      </c>
      <c r="H9" s="380"/>
      <c r="I9" s="380" t="s">
        <v>73</v>
      </c>
      <c r="J9" s="380" t="s">
        <v>218</v>
      </c>
      <c r="K9" s="380" t="s">
        <v>279</v>
      </c>
      <c r="L9" s="346" t="s">
        <v>226</v>
      </c>
      <c r="M9" s="346" t="s">
        <v>227</v>
      </c>
      <c r="N9" s="380"/>
      <c r="O9" s="989" t="s">
        <v>73</v>
      </c>
      <c r="P9" s="989" t="s">
        <v>218</v>
      </c>
      <c r="Q9" s="989" t="s">
        <v>279</v>
      </c>
      <c r="R9" s="986" t="s">
        <v>226</v>
      </c>
      <c r="S9" s="990" t="s">
        <v>227</v>
      </c>
      <c r="T9" s="991"/>
    </row>
    <row r="10" spans="1:20" ht="31.5" customHeight="1" thickTop="1">
      <c r="A10" s="279"/>
      <c r="B10" s="280"/>
      <c r="C10" s="989" t="s">
        <v>213</v>
      </c>
      <c r="D10" s="989"/>
      <c r="E10" s="989"/>
      <c r="F10" s="986"/>
      <c r="G10" s="986"/>
      <c r="H10" s="986" t="s">
        <v>548</v>
      </c>
      <c r="I10" s="986" t="s">
        <v>73</v>
      </c>
      <c r="J10" s="986"/>
      <c r="K10" s="986"/>
      <c r="L10" s="986"/>
      <c r="M10" s="986"/>
      <c r="N10" s="986" t="s">
        <v>211</v>
      </c>
      <c r="O10" s="989" t="s">
        <v>73</v>
      </c>
      <c r="P10" s="989"/>
      <c r="Q10" s="989"/>
      <c r="R10" s="986"/>
      <c r="S10" s="990"/>
      <c r="T10" s="994" t="s">
        <v>548</v>
      </c>
    </row>
    <row r="11" spans="1:20" ht="26.25" customHeight="1">
      <c r="A11" s="63" t="s">
        <v>505</v>
      </c>
      <c r="B11" s="241" t="s">
        <v>187</v>
      </c>
      <c r="C11" s="21">
        <v>225</v>
      </c>
      <c r="D11" s="21"/>
      <c r="E11" s="21"/>
      <c r="F11" s="294"/>
      <c r="G11" s="377"/>
      <c r="H11" s="294">
        <v>225</v>
      </c>
      <c r="I11" s="294"/>
      <c r="J11" s="294"/>
      <c r="K11" s="294"/>
      <c r="L11" s="294"/>
      <c r="M11" s="377"/>
      <c r="N11" s="377"/>
      <c r="O11" s="21"/>
      <c r="P11" s="21"/>
      <c r="Q11" s="21"/>
      <c r="R11" s="294"/>
      <c r="S11" s="511"/>
      <c r="T11" s="984"/>
    </row>
    <row r="12" spans="1:20" ht="15.75" customHeight="1" hidden="1">
      <c r="A12" s="63" t="s">
        <v>196</v>
      </c>
      <c r="B12" s="241" t="s">
        <v>187</v>
      </c>
      <c r="C12" s="21"/>
      <c r="D12" s="21"/>
      <c r="E12" s="21"/>
      <c r="F12" s="21"/>
      <c r="G12" s="378"/>
      <c r="H12" s="21"/>
      <c r="I12" s="21"/>
      <c r="J12" s="21"/>
      <c r="K12" s="21"/>
      <c r="L12" s="21"/>
      <c r="M12" s="378"/>
      <c r="N12" s="378"/>
      <c r="O12" s="21"/>
      <c r="P12" s="21"/>
      <c r="Q12" s="21"/>
      <c r="R12" s="21"/>
      <c r="S12" s="512"/>
      <c r="T12" s="984"/>
    </row>
    <row r="13" spans="1:20" ht="27" customHeight="1" hidden="1">
      <c r="A13" s="63" t="s">
        <v>32</v>
      </c>
      <c r="B13" s="241" t="s">
        <v>187</v>
      </c>
      <c r="C13" s="21"/>
      <c r="D13" s="21"/>
      <c r="E13" s="21"/>
      <c r="F13" s="21"/>
      <c r="G13" s="378"/>
      <c r="H13" s="21"/>
      <c r="I13" s="21"/>
      <c r="J13" s="21"/>
      <c r="K13" s="21"/>
      <c r="L13" s="21"/>
      <c r="M13" s="378"/>
      <c r="N13" s="378"/>
      <c r="O13" s="21"/>
      <c r="P13" s="21"/>
      <c r="Q13" s="21"/>
      <c r="R13" s="21"/>
      <c r="S13" s="512"/>
      <c r="T13" s="984"/>
    </row>
    <row r="14" spans="1:20" ht="20.25" customHeight="1">
      <c r="A14" s="63" t="s">
        <v>506</v>
      </c>
      <c r="B14" s="241" t="s">
        <v>187</v>
      </c>
      <c r="C14" s="21"/>
      <c r="D14" s="21"/>
      <c r="E14" s="21"/>
      <c r="F14" s="21"/>
      <c r="G14" s="378"/>
      <c r="H14" s="21"/>
      <c r="I14" s="21"/>
      <c r="J14" s="21"/>
      <c r="K14" s="21"/>
      <c r="L14" s="21"/>
      <c r="M14" s="378"/>
      <c r="N14" s="378"/>
      <c r="O14" s="21"/>
      <c r="P14" s="21"/>
      <c r="Q14" s="21"/>
      <c r="R14" s="21"/>
      <c r="S14" s="512"/>
      <c r="T14" s="984"/>
    </row>
    <row r="15" spans="1:20" ht="26.25" customHeight="1">
      <c r="A15" s="63" t="s">
        <v>507</v>
      </c>
      <c r="B15" s="241" t="s">
        <v>187</v>
      </c>
      <c r="C15" s="21"/>
      <c r="D15" s="21"/>
      <c r="E15" s="21"/>
      <c r="F15" s="21"/>
      <c r="G15" s="378"/>
      <c r="H15" s="21"/>
      <c r="I15" s="21"/>
      <c r="J15" s="21"/>
      <c r="K15" s="21"/>
      <c r="L15" s="21"/>
      <c r="M15" s="378"/>
      <c r="N15" s="378"/>
      <c r="O15" s="21"/>
      <c r="P15" s="21"/>
      <c r="Q15" s="21"/>
      <c r="R15" s="21"/>
      <c r="S15" s="512"/>
      <c r="T15" s="984"/>
    </row>
    <row r="16" spans="1:20" ht="25.5" customHeight="1">
      <c r="A16" s="63" t="s">
        <v>422</v>
      </c>
      <c r="B16" s="241"/>
      <c r="C16" s="21"/>
      <c r="D16" s="21"/>
      <c r="E16" s="21"/>
      <c r="F16" s="21"/>
      <c r="G16" s="378"/>
      <c r="H16" s="21"/>
      <c r="I16" s="21"/>
      <c r="J16" s="21"/>
      <c r="K16" s="21"/>
      <c r="L16" s="21"/>
      <c r="M16" s="378"/>
      <c r="N16" s="378"/>
      <c r="O16" s="21"/>
      <c r="P16" s="21"/>
      <c r="Q16" s="21"/>
      <c r="R16" s="21"/>
      <c r="S16" s="512"/>
      <c r="T16" s="984"/>
    </row>
    <row r="17" spans="1:20" ht="24" customHeight="1" thickBot="1">
      <c r="A17" s="63" t="s">
        <v>541</v>
      </c>
      <c r="B17" s="241" t="s">
        <v>187</v>
      </c>
      <c r="C17" s="70">
        <v>1311</v>
      </c>
      <c r="D17" s="70"/>
      <c r="E17" s="70"/>
      <c r="F17" s="70"/>
      <c r="G17" s="378"/>
      <c r="H17" s="21">
        <v>1311</v>
      </c>
      <c r="I17" s="70"/>
      <c r="J17" s="70"/>
      <c r="K17" s="70"/>
      <c r="L17" s="70"/>
      <c r="M17" s="378"/>
      <c r="N17" s="378"/>
      <c r="O17" s="70"/>
      <c r="P17" s="70"/>
      <c r="Q17" s="70"/>
      <c r="R17" s="70"/>
      <c r="S17" s="512"/>
      <c r="T17" s="992"/>
    </row>
    <row r="18" spans="1:20" ht="39" customHeight="1" thickBot="1" thickTop="1">
      <c r="A18" s="72" t="s">
        <v>16</v>
      </c>
      <c r="B18" s="240"/>
      <c r="C18" s="73">
        <v>1536</v>
      </c>
      <c r="D18" s="73"/>
      <c r="E18" s="73"/>
      <c r="F18" s="73"/>
      <c r="G18" s="379"/>
      <c r="H18" s="73">
        <v>1536</v>
      </c>
      <c r="I18" s="73"/>
      <c r="J18" s="73"/>
      <c r="K18" s="73"/>
      <c r="L18" s="73"/>
      <c r="M18" s="379"/>
      <c r="N18" s="379"/>
      <c r="O18" s="73"/>
      <c r="P18" s="73">
        <f>SUM(P11:P17)</f>
        <v>0</v>
      </c>
      <c r="Q18" s="73">
        <f>SUM(Q11:Q17)</f>
        <v>0</v>
      </c>
      <c r="R18" s="73"/>
      <c r="S18" s="513"/>
      <c r="T18" s="993"/>
    </row>
    <row r="19" spans="1:20" ht="19.5" customHeight="1">
      <c r="A19" s="64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T19" s="30"/>
    </row>
    <row r="20" spans="1:15" ht="28.5" customHeight="1" thickBot="1">
      <c r="A20" s="1401" t="s">
        <v>90</v>
      </c>
      <c r="B20" s="1401"/>
      <c r="C20" s="1402"/>
      <c r="D20" s="1402"/>
      <c r="E20" s="1402"/>
      <c r="F20" s="1402"/>
      <c r="G20" s="1402"/>
      <c r="H20" s="1402"/>
      <c r="I20" s="1402"/>
      <c r="J20" s="1402"/>
      <c r="K20" s="1402"/>
      <c r="L20" s="1402"/>
      <c r="M20" s="1402"/>
      <c r="N20" s="1402"/>
      <c r="O20" s="1402"/>
    </row>
    <row r="21" spans="1:20" ht="19.5" customHeight="1">
      <c r="A21" s="1404" t="s">
        <v>23</v>
      </c>
      <c r="B21" s="1398" t="s">
        <v>186</v>
      </c>
      <c r="C21" s="1408" t="s">
        <v>5</v>
      </c>
      <c r="D21" s="1409"/>
      <c r="E21" s="1409"/>
      <c r="F21" s="1409"/>
      <c r="G21" s="1409"/>
      <c r="H21" s="1410"/>
      <c r="I21" s="1408" t="s">
        <v>228</v>
      </c>
      <c r="J21" s="1409"/>
      <c r="K21" s="1409"/>
      <c r="L21" s="1409"/>
      <c r="M21" s="1409"/>
      <c r="N21" s="1410"/>
      <c r="O21" s="1408" t="s">
        <v>24</v>
      </c>
      <c r="P21" s="1409"/>
      <c r="Q21" s="1409"/>
      <c r="R21" s="1409"/>
      <c r="S21" s="1409"/>
      <c r="T21" s="1420"/>
    </row>
    <row r="22" spans="1:20" s="66" customFormat="1" ht="19.5" customHeight="1">
      <c r="A22" s="1405"/>
      <c r="B22" s="1399"/>
      <c r="C22" s="1411"/>
      <c r="D22" s="1412"/>
      <c r="E22" s="1412"/>
      <c r="F22" s="1412"/>
      <c r="G22" s="1412"/>
      <c r="H22" s="1413"/>
      <c r="I22" s="1411"/>
      <c r="J22" s="1412"/>
      <c r="K22" s="1412"/>
      <c r="L22" s="1412"/>
      <c r="M22" s="1412"/>
      <c r="N22" s="1413"/>
      <c r="O22" s="1411"/>
      <c r="P22" s="1412"/>
      <c r="Q22" s="1412"/>
      <c r="R22" s="1412"/>
      <c r="S22" s="1412"/>
      <c r="T22" s="1421"/>
    </row>
    <row r="23" spans="1:20" s="66" customFormat="1" ht="19.5" customHeight="1" thickBot="1">
      <c r="A23" s="1406"/>
      <c r="B23" s="1400"/>
      <c r="C23" s="1414"/>
      <c r="D23" s="1415"/>
      <c r="E23" s="1415"/>
      <c r="F23" s="1415"/>
      <c r="G23" s="1415"/>
      <c r="H23" s="1416"/>
      <c r="I23" s="1414"/>
      <c r="J23" s="1415"/>
      <c r="K23" s="1415"/>
      <c r="L23" s="1415"/>
      <c r="M23" s="1415"/>
      <c r="N23" s="1416"/>
      <c r="O23" s="1414"/>
      <c r="P23" s="1415"/>
      <c r="Q23" s="1415"/>
      <c r="R23" s="1415"/>
      <c r="S23" s="1415"/>
      <c r="T23" s="1422"/>
    </row>
    <row r="24" spans="1:20" s="66" customFormat="1" ht="57.75" customHeight="1" hidden="1" thickTop="1">
      <c r="A24" s="347"/>
      <c r="B24" s="348"/>
      <c r="C24" s="346" t="s">
        <v>73</v>
      </c>
      <c r="D24" s="346" t="s">
        <v>218</v>
      </c>
      <c r="E24" s="346" t="s">
        <v>279</v>
      </c>
      <c r="F24" s="346" t="s">
        <v>226</v>
      </c>
      <c r="G24" s="346" t="s">
        <v>227</v>
      </c>
      <c r="H24" s="346"/>
      <c r="I24" s="346" t="s">
        <v>73</v>
      </c>
      <c r="J24" s="346" t="s">
        <v>218</v>
      </c>
      <c r="K24" s="346" t="s">
        <v>279</v>
      </c>
      <c r="L24" s="346" t="s">
        <v>226</v>
      </c>
      <c r="M24" s="346" t="s">
        <v>227</v>
      </c>
      <c r="N24" s="346"/>
      <c r="O24" s="986" t="s">
        <v>73</v>
      </c>
      <c r="P24" s="986" t="s">
        <v>218</v>
      </c>
      <c r="Q24" s="986" t="s">
        <v>279</v>
      </c>
      <c r="R24" s="986" t="s">
        <v>226</v>
      </c>
      <c r="S24" s="987" t="s">
        <v>227</v>
      </c>
      <c r="T24" s="988"/>
    </row>
    <row r="25" spans="1:20" s="66" customFormat="1" ht="29.25" customHeight="1" thickTop="1">
      <c r="A25" s="995"/>
      <c r="B25" s="996"/>
      <c r="C25" s="986" t="s">
        <v>73</v>
      </c>
      <c r="D25" s="986"/>
      <c r="E25" s="986"/>
      <c r="F25" s="986"/>
      <c r="G25" s="986"/>
      <c r="H25" s="986" t="s">
        <v>548</v>
      </c>
      <c r="I25" s="986" t="s">
        <v>213</v>
      </c>
      <c r="J25" s="986"/>
      <c r="K25" s="986"/>
      <c r="L25" s="986"/>
      <c r="M25" s="986"/>
      <c r="N25" s="986" t="s">
        <v>548</v>
      </c>
      <c r="O25" s="986" t="s">
        <v>73</v>
      </c>
      <c r="P25" s="986"/>
      <c r="Q25" s="986"/>
      <c r="R25" s="986"/>
      <c r="S25" s="987"/>
      <c r="T25" s="997" t="s">
        <v>548</v>
      </c>
    </row>
    <row r="26" spans="1:20" s="66" customFormat="1" ht="25.5" customHeight="1">
      <c r="A26" s="281" t="s">
        <v>74</v>
      </c>
      <c r="B26" s="282" t="s">
        <v>188</v>
      </c>
      <c r="C26" s="283"/>
      <c r="D26" s="283"/>
      <c r="E26" s="283"/>
      <c r="F26" s="283"/>
      <c r="G26" s="377"/>
      <c r="H26" s="294"/>
      <c r="I26" s="283"/>
      <c r="J26" s="283"/>
      <c r="K26" s="283"/>
      <c r="L26" s="283"/>
      <c r="M26" s="377"/>
      <c r="N26" s="377"/>
      <c r="O26" s="283"/>
      <c r="P26" s="283"/>
      <c r="Q26" s="283"/>
      <c r="R26" s="68">
        <f aca="true" t="shared" si="0" ref="R26:R32">F26-L26</f>
        <v>0</v>
      </c>
      <c r="S26" s="512" t="e">
        <f>R26/Q26</f>
        <v>#DIV/0!</v>
      </c>
      <c r="T26" s="985"/>
    </row>
    <row r="27" spans="1:20" s="66" customFormat="1" ht="30.75" customHeight="1">
      <c r="A27" s="67" t="s">
        <v>508</v>
      </c>
      <c r="B27" s="242" t="s">
        <v>188</v>
      </c>
      <c r="C27" s="68">
        <v>91</v>
      </c>
      <c r="D27" s="68"/>
      <c r="E27" s="68"/>
      <c r="F27" s="68"/>
      <c r="G27" s="378"/>
      <c r="H27" s="21">
        <v>91</v>
      </c>
      <c r="I27" s="68"/>
      <c r="J27" s="68"/>
      <c r="K27" s="68"/>
      <c r="L27" s="68"/>
      <c r="M27" s="378"/>
      <c r="N27" s="377"/>
      <c r="O27" s="283"/>
      <c r="P27" s="68"/>
      <c r="Q27" s="68"/>
      <c r="R27" s="68">
        <f t="shared" si="0"/>
        <v>0</v>
      </c>
      <c r="S27" s="512" t="e">
        <f>R27/Q27</f>
        <v>#DIV/0!</v>
      </c>
      <c r="T27" s="985"/>
    </row>
    <row r="28" spans="1:20" s="66" customFormat="1" ht="31.5" customHeight="1" thickBot="1">
      <c r="A28" s="67" t="s">
        <v>47</v>
      </c>
      <c r="B28" s="242" t="s">
        <v>188</v>
      </c>
      <c r="C28" s="68">
        <v>232</v>
      </c>
      <c r="D28" s="68"/>
      <c r="E28" s="68"/>
      <c r="F28" s="68"/>
      <c r="G28" s="378"/>
      <c r="H28" s="21">
        <v>232</v>
      </c>
      <c r="I28" s="68"/>
      <c r="J28" s="68"/>
      <c r="K28" s="68"/>
      <c r="L28" s="68"/>
      <c r="M28" s="378"/>
      <c r="N28" s="377"/>
      <c r="O28" s="283"/>
      <c r="P28" s="68"/>
      <c r="Q28" s="68"/>
      <c r="R28" s="68">
        <f t="shared" si="0"/>
        <v>0</v>
      </c>
      <c r="S28" s="512" t="e">
        <f>R28/Q28</f>
        <v>#DIV/0!</v>
      </c>
      <c r="T28" s="985"/>
    </row>
    <row r="29" spans="1:20" s="66" customFormat="1" ht="31.5" customHeight="1" hidden="1" thickTop="1">
      <c r="A29" s="67" t="s">
        <v>48</v>
      </c>
      <c r="B29" s="242" t="s">
        <v>188</v>
      </c>
      <c r="C29" s="70"/>
      <c r="D29" s="70"/>
      <c r="E29" s="70"/>
      <c r="F29" s="70"/>
      <c r="G29" s="378"/>
      <c r="H29" s="21"/>
      <c r="I29" s="70"/>
      <c r="J29" s="70"/>
      <c r="K29" s="70"/>
      <c r="L29" s="70"/>
      <c r="M29" s="378"/>
      <c r="N29" s="378"/>
      <c r="O29" s="70"/>
      <c r="P29" s="70"/>
      <c r="Q29" s="70"/>
      <c r="R29" s="70">
        <f t="shared" si="0"/>
        <v>0</v>
      </c>
      <c r="S29" s="512" t="e">
        <f>R29/Q29</f>
        <v>#DIV/0!</v>
      </c>
      <c r="T29" s="985"/>
    </row>
    <row r="30" spans="1:20" s="66" customFormat="1" ht="27.75" customHeight="1" hidden="1">
      <c r="A30" s="67" t="s">
        <v>235</v>
      </c>
      <c r="B30" s="242" t="s">
        <v>188</v>
      </c>
      <c r="C30" s="70"/>
      <c r="D30" s="70"/>
      <c r="E30" s="70"/>
      <c r="F30" s="70"/>
      <c r="G30" s="378"/>
      <c r="H30" s="21"/>
      <c r="I30" s="70"/>
      <c r="J30" s="70"/>
      <c r="K30" s="70"/>
      <c r="L30" s="70"/>
      <c r="M30" s="378"/>
      <c r="N30" s="378"/>
      <c r="O30" s="70"/>
      <c r="P30" s="70"/>
      <c r="Q30" s="70"/>
      <c r="R30" s="70">
        <f t="shared" si="0"/>
        <v>0</v>
      </c>
      <c r="S30" s="512">
        <v>0</v>
      </c>
      <c r="T30" s="985"/>
    </row>
    <row r="31" spans="1:20" ht="33" customHeight="1" hidden="1" thickBot="1">
      <c r="A31" s="69" t="s">
        <v>234</v>
      </c>
      <c r="B31" s="243" t="s">
        <v>188</v>
      </c>
      <c r="C31" s="381"/>
      <c r="D31" s="381"/>
      <c r="E31" s="381"/>
      <c r="F31" s="381"/>
      <c r="G31" s="378"/>
      <c r="H31" s="1203"/>
      <c r="I31" s="381"/>
      <c r="J31" s="381"/>
      <c r="K31" s="381"/>
      <c r="L31" s="381"/>
      <c r="M31" s="378"/>
      <c r="N31" s="982"/>
      <c r="O31" s="381"/>
      <c r="P31" s="381"/>
      <c r="Q31" s="381"/>
      <c r="R31" s="381">
        <f t="shared" si="0"/>
        <v>0</v>
      </c>
      <c r="S31" s="512">
        <v>0</v>
      </c>
      <c r="T31" s="984"/>
    </row>
    <row r="32" spans="1:20" ht="33" customHeight="1" hidden="1" thickBot="1" thickTop="1">
      <c r="A32" s="374"/>
      <c r="B32" s="375"/>
      <c r="C32" s="376"/>
      <c r="D32" s="376"/>
      <c r="E32" s="376"/>
      <c r="F32" s="376"/>
      <c r="G32" s="378"/>
      <c r="H32" s="1204"/>
      <c r="I32" s="376"/>
      <c r="J32" s="376"/>
      <c r="K32" s="376"/>
      <c r="L32" s="376"/>
      <c r="M32" s="378"/>
      <c r="N32" s="983"/>
      <c r="O32" s="376"/>
      <c r="P32" s="376"/>
      <c r="Q32" s="376"/>
      <c r="R32" s="376">
        <f t="shared" si="0"/>
        <v>0</v>
      </c>
      <c r="S32" s="512">
        <v>0</v>
      </c>
      <c r="T32" s="992"/>
    </row>
    <row r="33" spans="1:20" ht="33" customHeight="1" thickBot="1" thickTop="1">
      <c r="A33" s="72" t="s">
        <v>16</v>
      </c>
      <c r="B33" s="240"/>
      <c r="C33" s="73">
        <v>323</v>
      </c>
      <c r="D33" s="73"/>
      <c r="E33" s="73"/>
      <c r="F33" s="73"/>
      <c r="G33" s="379"/>
      <c r="H33" s="73">
        <v>323</v>
      </c>
      <c r="I33" s="73"/>
      <c r="J33" s="73"/>
      <c r="K33" s="73"/>
      <c r="L33" s="73"/>
      <c r="M33" s="379"/>
      <c r="N33" s="379"/>
      <c r="O33" s="73"/>
      <c r="P33" s="73">
        <f>SUM(P26:P31)</f>
        <v>0</v>
      </c>
      <c r="Q33" s="73">
        <f>SUM(Q26:Q31)</f>
        <v>0</v>
      </c>
      <c r="R33" s="73">
        <f>SUM(R26:R31)</f>
        <v>0</v>
      </c>
      <c r="S33" s="513" t="e">
        <f>R33/Q33</f>
        <v>#DIV/0!</v>
      </c>
      <c r="T33" s="993"/>
    </row>
    <row r="34" ht="12.75">
      <c r="R34" s="12">
        <v>292</v>
      </c>
    </row>
    <row r="35" ht="31.5" customHeight="1" thickBot="1">
      <c r="B35" s="816" t="s">
        <v>509</v>
      </c>
    </row>
    <row r="36" spans="1:20" ht="12.75">
      <c r="A36" s="1404" t="s">
        <v>509</v>
      </c>
      <c r="B36" s="1398" t="s">
        <v>186</v>
      </c>
      <c r="C36" s="1408" t="s">
        <v>5</v>
      </c>
      <c r="D36" s="1409"/>
      <c r="E36" s="1409"/>
      <c r="F36" s="1409"/>
      <c r="G36" s="1409"/>
      <c r="H36" s="1410"/>
      <c r="I36" s="1408" t="s">
        <v>228</v>
      </c>
      <c r="J36" s="1409"/>
      <c r="K36" s="1409"/>
      <c r="L36" s="1409"/>
      <c r="M36" s="1409"/>
      <c r="N36" s="1410"/>
      <c r="O36" s="1408" t="s">
        <v>24</v>
      </c>
      <c r="P36" s="1409"/>
      <c r="Q36" s="1409"/>
      <c r="R36" s="1409"/>
      <c r="S36" s="1409"/>
      <c r="T36" s="1420"/>
    </row>
    <row r="37" spans="1:20" ht="12.75">
      <c r="A37" s="1405"/>
      <c r="B37" s="1399"/>
      <c r="C37" s="1411"/>
      <c r="D37" s="1412"/>
      <c r="E37" s="1412"/>
      <c r="F37" s="1412"/>
      <c r="G37" s="1412"/>
      <c r="H37" s="1413"/>
      <c r="I37" s="1411"/>
      <c r="J37" s="1412"/>
      <c r="K37" s="1412"/>
      <c r="L37" s="1412"/>
      <c r="M37" s="1412"/>
      <c r="N37" s="1413"/>
      <c r="O37" s="1411"/>
      <c r="P37" s="1412"/>
      <c r="Q37" s="1412"/>
      <c r="R37" s="1412"/>
      <c r="S37" s="1412"/>
      <c r="T37" s="1421"/>
    </row>
    <row r="38" spans="1:20" ht="13.5" thickBot="1">
      <c r="A38" s="1406"/>
      <c r="B38" s="1400"/>
      <c r="C38" s="1414"/>
      <c r="D38" s="1415"/>
      <c r="E38" s="1415"/>
      <c r="F38" s="1415"/>
      <c r="G38" s="1415"/>
      <c r="H38" s="1416"/>
      <c r="I38" s="1414"/>
      <c r="J38" s="1415"/>
      <c r="K38" s="1415"/>
      <c r="L38" s="1415"/>
      <c r="M38" s="1415"/>
      <c r="N38" s="1416"/>
      <c r="O38" s="1414"/>
      <c r="P38" s="1415"/>
      <c r="Q38" s="1415"/>
      <c r="R38" s="1415"/>
      <c r="S38" s="1415"/>
      <c r="T38" s="1422"/>
    </row>
    <row r="39" spans="1:20" ht="34.5" customHeight="1" thickTop="1">
      <c r="A39" s="347"/>
      <c r="B39" s="348"/>
      <c r="C39" s="346" t="s">
        <v>73</v>
      </c>
      <c r="D39" s="346" t="s">
        <v>218</v>
      </c>
      <c r="E39" s="346" t="s">
        <v>279</v>
      </c>
      <c r="F39" s="346" t="s">
        <v>226</v>
      </c>
      <c r="G39" s="346" t="s">
        <v>227</v>
      </c>
      <c r="H39" s="346" t="s">
        <v>548</v>
      </c>
      <c r="I39" s="346" t="s">
        <v>73</v>
      </c>
      <c r="J39" s="346" t="s">
        <v>218</v>
      </c>
      <c r="K39" s="346" t="s">
        <v>279</v>
      </c>
      <c r="L39" s="346" t="s">
        <v>226</v>
      </c>
      <c r="M39" s="346" t="s">
        <v>227</v>
      </c>
      <c r="N39" s="346" t="s">
        <v>548</v>
      </c>
      <c r="O39" s="986" t="s">
        <v>73</v>
      </c>
      <c r="P39" s="986" t="s">
        <v>218</v>
      </c>
      <c r="Q39" s="986" t="s">
        <v>279</v>
      </c>
      <c r="R39" s="986" t="s">
        <v>226</v>
      </c>
      <c r="S39" s="987" t="s">
        <v>227</v>
      </c>
      <c r="T39" s="997" t="s">
        <v>548</v>
      </c>
    </row>
    <row r="40" spans="1:20" ht="30">
      <c r="A40" s="281" t="s">
        <v>510</v>
      </c>
      <c r="B40" s="282" t="s">
        <v>188</v>
      </c>
      <c r="C40" s="283"/>
      <c r="D40" s="283"/>
      <c r="E40" s="283"/>
      <c r="F40" s="283"/>
      <c r="G40" s="377"/>
      <c r="H40" s="377"/>
      <c r="I40" s="283"/>
      <c r="J40" s="283"/>
      <c r="K40" s="283"/>
      <c r="L40" s="283"/>
      <c r="M40" s="377"/>
      <c r="N40" s="377"/>
      <c r="O40" s="283"/>
      <c r="P40" s="283"/>
      <c r="Q40" s="283"/>
      <c r="R40" s="68">
        <f>F40-L40</f>
        <v>0</v>
      </c>
      <c r="S40" s="512" t="e">
        <f>R40/Q40</f>
        <v>#DIV/0!</v>
      </c>
      <c r="T40" s="984"/>
    </row>
    <row r="41" spans="1:20" ht="24" customHeight="1">
      <c r="A41" s="67" t="s">
        <v>511</v>
      </c>
      <c r="B41" s="242" t="s">
        <v>188</v>
      </c>
      <c r="C41" s="68"/>
      <c r="D41" s="68"/>
      <c r="E41" s="68"/>
      <c r="F41" s="68"/>
      <c r="G41" s="378"/>
      <c r="H41" s="378"/>
      <c r="I41" s="68"/>
      <c r="J41" s="68"/>
      <c r="K41" s="68"/>
      <c r="L41" s="68"/>
      <c r="M41" s="378"/>
      <c r="N41" s="377"/>
      <c r="O41" s="283"/>
      <c r="P41" s="68"/>
      <c r="Q41" s="68"/>
      <c r="R41" s="68">
        <f>F41-L41</f>
        <v>0</v>
      </c>
      <c r="S41" s="512" t="e">
        <f>R41/Q41</f>
        <v>#DIV/0!</v>
      </c>
      <c r="T41" s="984"/>
    </row>
    <row r="42" spans="1:20" ht="27" customHeight="1" thickBot="1">
      <c r="A42" s="67" t="s">
        <v>512</v>
      </c>
      <c r="B42" s="242" t="s">
        <v>188</v>
      </c>
      <c r="C42" s="68"/>
      <c r="D42" s="68"/>
      <c r="E42" s="68"/>
      <c r="F42" s="68"/>
      <c r="G42" s="378"/>
      <c r="H42" s="378"/>
      <c r="I42" s="68"/>
      <c r="J42" s="68"/>
      <c r="K42" s="68"/>
      <c r="L42" s="68"/>
      <c r="M42" s="378"/>
      <c r="N42" s="377"/>
      <c r="O42" s="283"/>
      <c r="P42" s="68"/>
      <c r="Q42" s="68"/>
      <c r="R42" s="68">
        <f>F42-L42</f>
        <v>0</v>
      </c>
      <c r="S42" s="512" t="e">
        <f>R42/Q42</f>
        <v>#DIV/0!</v>
      </c>
      <c r="T42" s="992"/>
    </row>
    <row r="43" spans="1:20" ht="30" customHeight="1" thickBot="1" thickTop="1">
      <c r="A43" s="72" t="s">
        <v>16</v>
      </c>
      <c r="B43" s="240"/>
      <c r="C43" s="73"/>
      <c r="D43" s="73"/>
      <c r="E43" s="73"/>
      <c r="F43" s="73"/>
      <c r="G43" s="379"/>
      <c r="H43" s="379"/>
      <c r="I43" s="73"/>
      <c r="J43" s="73"/>
      <c r="K43" s="73"/>
      <c r="L43" s="73"/>
      <c r="M43" s="379"/>
      <c r="N43" s="379"/>
      <c r="O43" s="73"/>
      <c r="P43" s="73">
        <f>SUM(P40:P42)</f>
        <v>0</v>
      </c>
      <c r="Q43" s="73">
        <f>SUM(Q40:Q42)</f>
        <v>0</v>
      </c>
      <c r="R43" s="73">
        <f>SUM(R40:R42)</f>
        <v>0</v>
      </c>
      <c r="S43" s="513" t="e">
        <f>R43/Q43</f>
        <v>#DIV/0!</v>
      </c>
      <c r="T43" s="993"/>
    </row>
  </sheetData>
  <sheetProtection/>
  <mergeCells count="20">
    <mergeCell ref="B36:B38"/>
    <mergeCell ref="I36:N38"/>
    <mergeCell ref="C36:H38"/>
    <mergeCell ref="A20:O20"/>
    <mergeCell ref="O6:T8"/>
    <mergeCell ref="O21:T23"/>
    <mergeCell ref="O36:T38"/>
    <mergeCell ref="A36:A38"/>
    <mergeCell ref="I1:O1"/>
    <mergeCell ref="B6:B8"/>
    <mergeCell ref="B21:B23"/>
    <mergeCell ref="A2:O2"/>
    <mergeCell ref="A3:O3"/>
    <mergeCell ref="A21:A23"/>
    <mergeCell ref="A4:O4"/>
    <mergeCell ref="A6:A8"/>
    <mergeCell ref="C21:H23"/>
    <mergeCell ref="I21:N23"/>
    <mergeCell ref="C6:H8"/>
    <mergeCell ref="I6:N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takacs</cp:lastModifiedBy>
  <cp:lastPrinted>2015-05-27T08:54:22Z</cp:lastPrinted>
  <dcterms:created xsi:type="dcterms:W3CDTF">2000-01-07T08:44:52Z</dcterms:created>
  <dcterms:modified xsi:type="dcterms:W3CDTF">2015-05-28T06:03:52Z</dcterms:modified>
  <cp:category/>
  <cp:version/>
  <cp:contentType/>
  <cp:contentStatus/>
</cp:coreProperties>
</file>